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mc:AlternateContent xmlns:mc="http://schemas.openxmlformats.org/markup-compatibility/2006">
    <mc:Choice Requires="x15">
      <x15ac:absPath xmlns:x15ac="http://schemas.microsoft.com/office/spreadsheetml/2010/11/ac" url="D:\FM_CARE\2. Seguimiento y monitoreo\MODULOS\Modulo VI\Evaluacion final Proy 2022\Anexos TDR\"/>
    </mc:Choice>
  </mc:AlternateContent>
  <xr:revisionPtr revIDLastSave="0" documentId="13_ncr:1_{1D04C11A-37D2-4085-BE70-4997741152AF}" xr6:coauthVersionLast="47" xr6:coauthVersionMax="47" xr10:uidLastSave="{00000000-0000-0000-0000-000000000000}"/>
  <bookViews>
    <workbookView xWindow="-120" yWindow="-120" windowWidth="20640" windowHeight="11160" tabRatio="711" activeTab="3" xr2:uid="{00000000-000D-0000-FFFF-FFFF00000000}"/>
  </bookViews>
  <sheets>
    <sheet name="Overview - Section A" sheetId="1" r:id="rId1"/>
    <sheet name="Version history" sheetId="25" state="veryHidden" r:id="rId2"/>
    <sheet name="Reference Records" sheetId="16" state="veryHidden" r:id="rId3"/>
    <sheet name="Impact Indicators - Section B" sheetId="12" r:id="rId4"/>
    <sheet name="Outcome Indicators - Section C" sheetId="10" r:id="rId5"/>
    <sheet name="Coverage Indicators - Section D" sheetId="5" r:id="rId6"/>
    <sheet name=" Disaggregation - Section E" sheetId="9" r:id="rId7"/>
    <sheet name="WPTM - Section F" sheetId="6" r:id="rId8"/>
    <sheet name="Print View" sheetId="21" r:id="rId9"/>
    <sheet name="Reference records(soft deleted)" sheetId="24" state="veryHidden" r:id="rId10"/>
    <sheet name="Disaggregation Data" sheetId="22" state="veryHidden" r:id="rId11"/>
    <sheet name="Disaggregation Records" sheetId="20" state="veryHidden" r:id="rId12"/>
    <sheet name="Picklist Mapping" sheetId="23" state="veryHidden" r:id="rId13"/>
    <sheet name="Account Role" sheetId="19" state="veryHidden" r:id="rId14"/>
    <sheet name="apttusmetadata" sheetId="13" state="veryHidden" r:id="rId15"/>
  </sheets>
  <externalReferences>
    <externalReference r:id="rId16"/>
  </externalReferences>
  <definedNames>
    <definedName name="_00007c01_2979_435a_943c_b31d5f171b5b">'Outcome Indicators - Section C'!$O$30</definedName>
    <definedName name="_01081e45_adce_48af_b85f_7f0b67cb1faa">'Reference Records'!$D$24</definedName>
    <definedName name="_014af77a_8bcb_4d0c_beeb_a3d72f1332b5">'Disaggregation Records'!$G$95</definedName>
    <definedName name="_01683343_9047_49ae_815d_e16da5308b47">'WPTM - Section F'!#REF!</definedName>
    <definedName name="_01cccfef_5573_4d36_b9d3_e32bd9199c70">'Overview - Section A'!$AO$17:$AO$19</definedName>
    <definedName name="_0215c642_4079_4a66_b33f_02948e5b161c">'Overview - Section A'!$A$50</definedName>
    <definedName name="_0278b5de_0da4_4498_a134_99a2744a9fab">'Overview - Section A'!$X$119</definedName>
    <definedName name="_033fcd6d_adce_4700_8852_ca583a6bef6b">'Disaggregation Records'!$G$59</definedName>
    <definedName name="_03460dc1_5ceb_4c82_9cde_8ce9e4a019b7">' Disaggregation - Section E'!$J$326</definedName>
    <definedName name="_044910ef_c2a6_4799_b5db_25eb5cda5570">'Disaggregation Records'!$B$95</definedName>
    <definedName name="_04fb5e9e_e9bc_4faa_a6d8_a8c4e85419b2">'Reference Records'!$A$810</definedName>
    <definedName name="_06a30c86_360f_426e_8e45_34c8bc342561" comment="Display Map">'Overview - Section A'!$A$24:$I$26</definedName>
    <definedName name="_083ac95f_ca7c_4f85_a6d5_67644b6926d3">'Reference Records'!$D$122</definedName>
    <definedName name="_0883281e_e21d_43ef_9187_230346f845f9">'Overview - Section A'!$C$19</definedName>
    <definedName name="_0aee399a_9776_4eaa_972f_b8dcf296ae2a">'WPTM - Section F'!$Z$8</definedName>
    <definedName name="_0b2e0174_8781_49e9_95eb_b134362328c0" comment="Display Map">'Reference records(soft deleted)'!$B$60:$G$88</definedName>
    <definedName name="_0beac2ba_bbbb_431d_8bce_14dbf66bdf78">'Overview - Section A'!$E$50</definedName>
    <definedName name="_0c4ccd3c_f7d7_4e9d_9482_1c0c40aa9b88">'Coverage Indicators - Section D'!$AL$10</definedName>
    <definedName name="_0c768466_fe8f_4b21_9004_5e0f2a3cd930">'Disaggregation Data'!$P$159</definedName>
    <definedName name="_0c774a1c_7efb_4321_a634_6fa015b1adb5">'Disaggregation Data'!$Q$315</definedName>
    <definedName name="_0cdb72c3_6724_4a77_bc28_1011a00b051b">'Disaggregation Data'!$K$315</definedName>
    <definedName name="_0d05643b_4cb7_4837_bcd9_f884243e61fc">'WPTM - Section F'!$N$93</definedName>
    <definedName name="_0dc96169_1e4e_4b6f_8f38_6c1e88134dc4">'Overview - Section A'!$L$30</definedName>
    <definedName name="_0e92d797_7758_4e31_bbef_7ad47935546a">'Reference records(soft deleted)'!$D$61</definedName>
    <definedName name="_0fdd94bf_72a7_4d6c_9b9e_1bd4732717bd">' Disaggregation - Section E'!$J$167</definedName>
    <definedName name="_10653d8b_f9c7_483c_8121_cb87b830a0e0">'Impact Indicators - Section B'!$D$9</definedName>
    <definedName name="_1250b2bc_334d_4908_a7ab_a61ca175ec52">'Coverage Indicators - Section D'!$AP$10</definedName>
    <definedName name="_133a33a4_ef56_4597_81f3_93ace16e6e1a">' Disaggregation - Section E'!$O$8</definedName>
    <definedName name="_1345e61d_a8fe_4213_85d7_1db0d6d6f5c1">'Coverage Indicators - Section D'!$M$45</definedName>
    <definedName name="_1394d6ab_8539_4e64_bb74_c2678e11372d">'Impact Indicators - Section B'!$O$29</definedName>
    <definedName name="_13f5bbc3_a06d_4a3e_b75e_ac6929e1cb91">'Reference Records'!$A$275:$A$276</definedName>
    <definedName name="_146cf40c_55d8_4bda_84bf_73b101e12ff2">'Impact Indicators - Section B'!$F$9</definedName>
    <definedName name="_15d23191_61cc_42d1_9dac_fbdc3cccac55">'Outcome Indicators - Section C'!$X$10</definedName>
    <definedName name="_164e6d09_185f_4eb7_8d48_b40f818dce2a" comment="Display Map">'Reference Records'!$A$43:$G$92</definedName>
    <definedName name="_16ab10e1_95cf_415a_b5bd_c9e6b7ec4bdd">'Outcome Indicators - Section C'!$C$10</definedName>
    <definedName name="_17f5512d_ec99_4a26_87b1_844196d76728">'Coverage Indicators - Section D'!$G$10</definedName>
    <definedName name="_1955075b_5332_4022_9e1d_d8310266160b">'Reference Records'!$B$289</definedName>
    <definedName name="_1994383f_9572_4042_b119_2bbc032af4bf">'Disaggregation Data'!$O$159</definedName>
    <definedName name="_1aa1a76c_dd86_4169_9713_d4769c038cf4">'Overview - Section A'!$AN$5</definedName>
    <definedName name="_1afa72c9_dc27_4c9f_b1ac_7f8bc7410cff">'WPTM - Section F'!$T$8</definedName>
    <definedName name="_1bcbb583_e5a9_4a6b_8584_0d82f680244f">'Outcome Indicators - Section C'!$F$30</definedName>
    <definedName name="_1c33fbf8_edba_40f4_9a5f_aed37076391f">'Outcome Indicators - Section C'!$AD$10</definedName>
    <definedName name="_1c760e84_7860_4647_97d8_05a0ab084c30">' Disaggregation - Section E'!$O$167</definedName>
    <definedName name="_1cfaffa5_a1e7_40ad_a8cc_cbc751be15bf">'WPTM - Section F'!$H$93</definedName>
    <definedName name="_1e4eb8fc_811c_44fb_af4b_e630611aebf1">'Impact Indicators - Section B'!#REF!</definedName>
    <definedName name="_2090c124_51cf_4362_b6fc_063627fd95ae" comment="Display Map">'Reference records(soft deleted)'!$B$171:$G$342</definedName>
    <definedName name="_2102f11f_2519_4531_8d8a_cfc460068a5c">'Overview - Section A'!$AN$11</definedName>
    <definedName name="_21546636_20c6_4878_ba5b_6cb3d96028d3">'Coverage Indicators - Section D'!$J$45</definedName>
    <definedName name="_21c2f948_bc5c_4886_9146_41e05a0e1a92">'Reference records(soft deleted)'!$G$6</definedName>
    <definedName name="_21e79bef_aeed_4e3b_a2f8_653b27dca3bb">'WPTM - Section F'!$A$8</definedName>
    <definedName name="_22adb6eb_4fd3_4f76_ad8c_920cf66a78d4">'Overview - Section A'!$M$37</definedName>
    <definedName name="_232a9c61_ddf7_4d21_ab4f_e708d061242d">'Impact Indicators - Section B'!$H$29</definedName>
    <definedName name="_23551461_25f2_42b8_b7e4_89bd33884a81">'Outcome Indicators - Section C'!$K$30</definedName>
    <definedName name="_23c679e9_b192_40b1_95ad_e2f1dac7a992">'Disaggregation Data'!$M$3</definedName>
    <definedName name="_23debc6e_f89a_4d49_93e8_506d71c4cbb7" comment="Display Map">'Overview - Section A'!$A$118:$AG$169</definedName>
    <definedName name="_2422a46e_b076_4ed3_ac39_13cd913daf0b">'Impact Indicators - Section B'!$Z$9</definedName>
    <definedName name="_242d575a_eb16_4795_affc_a818f9b0adad" comment="Display Map">'Disaggregation Data'!$D$2:$Q$153</definedName>
    <definedName name="_24a1218b_8da6_427f_a25f_08e741170602">'Outcome Indicators - Section C'!$F$10</definedName>
    <definedName name="_24ce621f_5feb_4421_aa7b_30c973952869">'Overview - Section A'!$Q$30</definedName>
    <definedName name="_25903c5a_79da_48aa_a73a_0efa3fa709b3">'Overview - Section A'!$E$7</definedName>
    <definedName name="_25c4f9c3_a465_4509_8e2f_b4c3afc12d62">'Disaggregation Data'!$M$159</definedName>
    <definedName name="_262ef686_1dea_4059_ba6d_c1e300c6c435">'Coverage Indicators - Section D'!$AO$10</definedName>
    <definedName name="_26874af8_f15f_4555_b6ba_d39eb5bc132c">'Coverage Indicators - Section D'!$L$45</definedName>
    <definedName name="_27ac2a1e_d077_4df3_924a_c13fa7c47b76">'Coverage Indicators - Section D'!$AM$10</definedName>
    <definedName name="_295f3441_adc3_4dc5_8a9e_67266d697395">'Overview - Section A'!$N$30</definedName>
    <definedName name="_29998246_c49d_4a02_a3ff_a8ff4f07132b">'Outcome Indicators - Section C'!$N$30</definedName>
    <definedName name="_29de1210_4fea_46a8_ac63_eb3a3734b209">'Account Role'!$D$20</definedName>
    <definedName name="_2d8e48b5_25c6_4b04_8f1a_564a145ea078">'WPTM - Section F'!$R$8</definedName>
    <definedName name="_2e4bbd74_8ddb_4b98_a759_b7bb03582544">'Coverage Indicators - Section D'!$AT$10</definedName>
    <definedName name="_2e6172bc_61e2_4e93_bd1a_e1e9685fac55">'Reference Records'!$A$289</definedName>
    <definedName name="_2e71836a_5af1_416c_932b_00631550138c">'Impact Indicators - Section B'!$AF$9</definedName>
    <definedName name="_2ef5dfde_8ec5_4b0f_b79e_1e3da16c9079">'Impact Indicators - Section B'!$X$9</definedName>
    <definedName name="_2f2a0b99_3fdf_410a_996c_1bf1963ca49a">'Overview - Section A'!$AN$10</definedName>
    <definedName name="_2f3ad0eb_89be_486f_b0f9_326c0900c0b2">'Reference Records'!$C$122</definedName>
    <definedName name="_2f45bda0_c1e3_4f06_9819_54a7af09b9af">'Reference records(soft deleted)'!$G$94</definedName>
    <definedName name="_2f779270_bafb_4509_b7c1_f9f5a5f6b50c">'Outcome Indicators - Section C'!$Y$10</definedName>
    <definedName name="_2f925802_ee4b_4280_9422_3a4a9db137c8">' Disaggregation - Section E'!$P$8</definedName>
    <definedName name="_304a4b38_aadb_465f_bec4_ede79462324a" comment="Display Map">'Account Role'!$A$19:$D$21</definedName>
    <definedName name="_30572134_8290_4750_a680_dd1dbf9fbe17" comment="Display Map">'Disaggregation Data'!$D$158:$Q$309</definedName>
    <definedName name="_309cb4e6_0866_4b59_9ad8_dce9deb459a4">'Coverage Indicators - Section D'!$AC$10</definedName>
    <definedName name="_30bf1a46_c9f4_4bc4_a488_fcb146f7c5d6">'Coverage Indicators - Section D'!$E$45</definedName>
    <definedName name="_3105ccf5_9cc6_4704_bb83_1b42895f7a2a">'WPTM - Section F'!$P$8</definedName>
    <definedName name="_31306633_9f79_4bea_ab54_3276e33671ea">'Impact Indicators - Section B'!$AD$9</definedName>
    <definedName name="_31abdfc0_7b3f_4421_9bb3_3010b64c33c6">'Reference Records'!$B$810</definedName>
    <definedName name="_3238a208_5e05_4a0e_9110_b90eb2e2035c">'Reference Records'!$D$44</definedName>
    <definedName name="_32cc9015_aa43_492e_931d_d4dc3bcbbefd">'Impact Indicators - Section B'!$N$29</definedName>
    <definedName name="_33898a8c_e55b_4fb6_a523_fc8d172930cd" comment="Display Map">'Reference Records'!$B$3:$G$20</definedName>
    <definedName name="_339d96ff_1502_408b_8b62_a0d2a6d2aa31">'WPTM - Section F'!$J$93</definedName>
    <definedName name="_33f94c69_7ad0_42e4_ae97_cd43ab2f6fb1">'Disaggregation Data'!$D$315</definedName>
    <definedName name="_348d7ad1_5d7e_4486_ac01_56c0581ccbc1">'Overview - Section A'!$R$30</definedName>
    <definedName name="_359b0f72_ed0e_44ca_a640_07ddf6593469">'Coverage Indicators - Section D'!$AH$10</definedName>
    <definedName name="_35d1b49a_9719_423f_baf2_fde871e1bd58">'Overview - Section A'!$O$30</definedName>
    <definedName name="_36760ff8_71ac_4804_83a7_bece45c85ebb">'WPTM - Section F'!$V$8</definedName>
    <definedName name="_36c48884_8351_429d_866b_c7cb8ec9bdfb">'Overview - Section A'!$P$30</definedName>
    <definedName name="_371cdad7_8a1d_4efb_ad1c_7daa9c679b92">'Disaggregation Data'!$F$315</definedName>
    <definedName name="_3753db18_a6c5_4659_9a7b_6f3e612294c8">'Impact Indicators - Section B'!$Y$9</definedName>
    <definedName name="_388e9f7b_b253_414f_b074_2b51db867bec">'Overview - Section A'!$K$30</definedName>
    <definedName name="_39a29aee_c688_45a7_bf75_d4fdea1e1f05">'Overview - Section A'!$P$37</definedName>
    <definedName name="_3a54c0cb_5d61_44ab_9f5f_59c0b83c7017" comment="Save Map">'Account Role'!$B$23:$D$23</definedName>
    <definedName name="_3a87c5f7_0769_4a3a_a3e3_82a4b0341068">'Reference Records'!$C$281</definedName>
    <definedName name="_3ac2d71f_457f_4bec_9c96_ed3c5468dc62">'Reference Records'!$B$276</definedName>
    <definedName name="_3bcdfaf5_b271_49d0_bd36_4a3396322792">' Disaggregation - Section E'!$F$8</definedName>
    <definedName name="_3c2344d6_25d2_47b1_b174_e16f09cd5031">'Outcome Indicators - Section C'!$W$10</definedName>
    <definedName name="_3c45532e_4503_44c3_aed1_88e3c7145bca">'Reference Records'!$E$96</definedName>
    <definedName name="_3c670222_be49_48d4_a6da_55d70e83d153" comment="Display Map">'Reference Records'!$A$288:$C$806</definedName>
    <definedName name="_3cbab3c7_79c5_457b_a777_5ff23aa24dc5">'Disaggregation Data'!$H$159</definedName>
    <definedName name="_3d3c76b6_9fcf_4cb5_b2a3_ba632337362e">'Overview - Section A'!$Y$119</definedName>
    <definedName name="_3e588f48_5b47_4e13_ab21_55c135645d97">'Reference Records'!$C$289</definedName>
    <definedName name="_3f450a54_eabe_42be_b6a5_18c086a5d786">'Overview - Section A'!$AA$119</definedName>
    <definedName name="_3fd30741_73e2_456a_bde5_e2500a98fec9">' Disaggregation - Section E'!$AC$326</definedName>
    <definedName name="_409e0507_5c6e_42a7_97a3_5bf4525a615d">'Reference Records'!$D$4</definedName>
    <definedName name="_41035b85_dee5_4987_975b_e8a43c433c05">'Impact Indicators - Section B'!$AA$9</definedName>
    <definedName name="_4266c6da_54ca_4a1a_a567_1b51c0445aba">'Overview - Section A'!$C$9</definedName>
    <definedName name="_4328025e_31a9_4656_9da6_43a7b71a143c">'Outcome Indicators - Section C'!$H$30</definedName>
    <definedName name="_4669ab5f_f3bf_478b_89d3_7d3605c19de3">'WPTM - Section F'!$Y$8</definedName>
    <definedName name="_46b006c0_8d5a_43fb_803c_8de795b9bb31">'Coverage Indicators - Section D'!$H$10</definedName>
    <definedName name="_46e3f83a_7da1_42fd_9414_bee531c9d419">'Coverage Indicators - Section D'!$V$10</definedName>
    <definedName name="_476c9d7a_b681_43ce_bd81_cb5c5f864db7">'Outcome Indicators - Section C'!$C$30</definedName>
    <definedName name="_47deab8b_5576_4154_a23c_955e1b8ae87d" comment="Display Map">'Outcome Indicators - Section C'!$A$9:$AH$25</definedName>
    <definedName name="_48c10acb_0239_43bd_b1e5_78cda5a58d6a">'Impact Indicators - Section B'!$W$9</definedName>
    <definedName name="_49c180e4_6756_4b15_9899_7d02a2376717">'WPTM - Section F'!$X$8</definedName>
    <definedName name="_4b36df75_ea3b_4116_b8ac_4a66abe762ad" comment="Display Map">'Disaggregation Records'!$A$58:$G$91</definedName>
    <definedName name="_4b7bb144_c4f2_43ec_aa53_4cd0ce38b239">'WPTM - Section F'!$I$93</definedName>
    <definedName name="_4b8d00e4_3b44_4af0_94c2_6912b8089f7c">'Reference Records'!#REF!</definedName>
    <definedName name="_4c1ee9f0_1d73_4ecb_9583_fc4a01748218">' Disaggregation - Section E'!$P$167</definedName>
    <definedName name="_4cc22988_4307_4a30_889f_ad684342da5b">'WPTM - Section F'!$E$93</definedName>
    <definedName name="_4db5cf38_f801_4806_bf2c_599132967e52">'Overview - Section A'!$N$37</definedName>
    <definedName name="_4e0083d7_1d55_466c_9f41_d6713c9418d1">'Outcome Indicators - Section C'!$M$30</definedName>
    <definedName name="_4e19bdb4_f1db_430a_8d94_3347cb8b771a">'Reference Records'!$C$44</definedName>
    <definedName name="_4e28d14a_809b_451a_94f7_5adb1a78a192">'Reference Records'!$B$122</definedName>
    <definedName name="_4e38980d_2ab4_45c1_9108_4da4a412130e">'Reference records(soft deleted)'!$H$94</definedName>
    <definedName name="_4e3ce3cc_8312_431b_a087_d993964fb260">'Overview - Section A'!$H$92</definedName>
    <definedName name="_4e69b2c3_6d3b_4a65_a408_6fca5662226f">'Reference records(soft deleted)'!$H$6</definedName>
    <definedName name="_4e82750a_5fea_44c6_80cf_72f682152f92">'Disaggregation Data'!$O$315</definedName>
    <definedName name="_4e9531b5_28be_4af4_97f1_0b341b6f101f">'WPTM - Section F'!$D$93</definedName>
    <definedName name="_4ede0df7_bdae_485c_a6aa_cd381b32466f">'Overview - Section A'!$A$119</definedName>
    <definedName name="_4f36af19_06bf_4c59_990d_586822b3d259">'Overview - Section A'!$A$68</definedName>
    <definedName name="_4fbef69a_89a1_4fe0_a0d5_f835ba38ab8d">'WPTM - Section F'!$Q$8</definedName>
    <definedName name="_5150ea96_8ae4_47fe_90fa_c78607579ac6">'Outcome Indicators - Section C'!$AE$10</definedName>
    <definedName name="_52ac63ca_c44a_489a_9f24_e18fba91d188">'Coverage Indicators - Section D'!$D$10</definedName>
    <definedName name="_52d6fc62_59f3_4757_a084_a8aeafb48d9b">'Overview - Section A'!$G$68</definedName>
    <definedName name="_52e25930_749e_4fb9_9981_801295985e63">'Coverage Indicators - Section D'!$AV$10</definedName>
    <definedName name="_53066892_24de_428a_ae98_ea86638a4c62">'Reference Records'!$B$24</definedName>
    <definedName name="_5331edcb_fca7_45d7_a23a_6b96b2dcf1d6">'Impact Indicators - Section B'!$AG$9</definedName>
    <definedName name="_53d2ad41_b4cf_4891_8bce_8b891c472938">' Disaggregation - Section E'!$J$8</definedName>
    <definedName name="_5486feae_3dbd_4704_9f21_63bc76d59ea7">'WPTM - Section F'!$AR$8</definedName>
    <definedName name="_56054dfa_b687_4a06_b8be_e876776b18ab" comment="Display Map">'Coverage Indicators - Section D'!$B$44:$N$225</definedName>
    <definedName name="_564b0f85_8e08_4b67_8536_37f9c9c896e7">' Disaggregation - Section E'!$AA$326</definedName>
    <definedName name="_56da96a7_1152_4bb6_bd71_accf9a770c27">'Outcome Indicators - Section C'!$AH$10</definedName>
    <definedName name="_572e42ad_37ba_41a9_bff2_b341932489fa">'Disaggregation Data'!$K$159</definedName>
    <definedName name="_5a7e1224_2b52_4c95_914c_45c3e9df5235" comment="Display Map">'Reference records(soft deleted)'!$B$5:$H$28</definedName>
    <definedName name="_5ad0234d_a1bc_4ff2_bb3e_48d3fd8081e6">' Disaggregation - Section E'!$G$167</definedName>
    <definedName name="_5bbf0674_0b9d_43ea_a331_02264f85850a">'Coverage Indicators - Section D'!$W$10</definedName>
    <definedName name="_5bdd240d_fc66_4b36_8d87_3013bbac9fbc" comment="Display Map">' Disaggregation - Section E'!$A$325:$AD$626</definedName>
    <definedName name="_5dae1918_b6e8_4171_bf05_89160975fe45">'Outcome Indicators - Section C'!$AF$10</definedName>
    <definedName name="_5f68ec29_18be_452f_b553_c2120d23bdfe">'WPTM - Section F'!$D$8</definedName>
    <definedName name="_6017e447_f4b2_4605_8be3_67be82447dcf">'Outcome Indicators - Section C'!$A$30</definedName>
    <definedName name="_60cca16c_2bbf_4012_b9ed_84b4cc4c6513">'Overview - Section A'!$E$25</definedName>
    <definedName name="_61c42b61_a23b_460c_9fdd_58185d142d07">'Reference Records'!$C$289:$C$807</definedName>
    <definedName name="_62fc5abc_c22f_4886_8298_ae4140ce6a16">'Disaggregation Data'!$N$315</definedName>
    <definedName name="_63de57f1_547d_4bd8_8c72_4f7979df3206" comment="Display Map">'Disaggregation Records'!$A$94:$G$182</definedName>
    <definedName name="_651c1cff_29dc_4f61_8994_ff4aa592187f">'Reference Records'!$B$4</definedName>
    <definedName name="_654bca83_10b5_4fb3_962f_80e82dfc63ce">'Reference Records'!$B$275:$B$276</definedName>
    <definedName name="_658b88f2_26dc_4c67_9a50_b0f5c41d9bed">'Overview - Section A'!$AG$119</definedName>
    <definedName name="_6610fb82_a604_47fc_8eb9_548299e9c8fb">'Outcome Indicators - Section C'!$AA$10</definedName>
    <definedName name="_66d474de_58df_4c88_bfd9_511496d516be">'Coverage Indicators - Section D'!$AK$10</definedName>
    <definedName name="_6733fbfe_4df9_4e66_8b9b_7fe8653140dd">'Disaggregation Data'!$H$315</definedName>
    <definedName name="_67426f35_eba5_4cbf_82e0_1e55f686e9e8">'Overview - Section A'!$Q$37</definedName>
    <definedName name="_67a10f59_b65a_49f9_bf47_1cde6ca7b114">'Disaggregation Data'!$I$159</definedName>
    <definedName name="_6834aec6_db58_4138_a983_eb16ae5d5835">'Outcome Indicators - Section C'!$AR$10</definedName>
    <definedName name="_6a3dda26_b269_4afa_8b05_c602a881a167">'Overview - Section A'!$A$37</definedName>
    <definedName name="_6a75cc5f_3b0c_4580_bb35_63aef5086a2f">' Disaggregation - Section E'!$I$326</definedName>
    <definedName name="_6b025dcb_afb5_4f12_840b_7ce35dbebad6">'Coverage Indicators - Section D'!$P$10</definedName>
    <definedName name="_6b293db8_2064_47cb_abbc_3f4c6d0caeda">'Overview - Section A'!$E$37</definedName>
    <definedName name="_6b7b095a_5e69_4c56_b186_9b24f30d5a48">'Overview - Section A'!#REF!</definedName>
    <definedName name="_6c5acfc4_0afe_486a_9037_e9952e727972">'Reference records(soft deleted)'!$B$34</definedName>
    <definedName name="_6d4a65ea_5d87_4540_a0f4_661ba6eb4ded">'Reference Records'!$B$817</definedName>
    <definedName name="_6e6943dc_a39b_4021_932f_cfd2e12ee608">'Disaggregation Records'!$A$95</definedName>
    <definedName name="_6f41a97e_60db_4ff9_9cb8_8489c1984cb4">'Outcome Indicators - Section C'!$D$10</definedName>
    <definedName name="_6f7ec15b_c268_485e_b0b1_4f72a84c4bc6" comment="Display Map">'Overview - Section A'!$A$36:$U$43</definedName>
    <definedName name="_6ff4c300_9d0f_468c_84b1_facc6ed1cba6">'Overview - Section A'!$L$37</definedName>
    <definedName name="_703f5ae6_20b0_41d5_8526_4d9f1e8e876a">' Disaggregation - Section E'!$V$326</definedName>
    <definedName name="_71b6afba_85be_4c4b_9b19_636242058b4f">' Disaggregation - Section E'!$E$326</definedName>
    <definedName name="_71d3d18c_a24f_4ddf_9c67_f081e3a66669">'Disaggregation Data'!$F$159</definedName>
    <definedName name="_7229c5f0_1cfd_41e2_b5fe_a739cdd4cb93" comment="Display Map">'Outcome Indicators - Section C'!$A$29:$O$120</definedName>
    <definedName name="_73b8f8b2_6e79_470e_91d5_fe608e8a3a44">'WPTM - Section F'!$G$93</definedName>
    <definedName name="_73ed6a72_5bb2_4e78_b64b_57d38f0409a1">'Disaggregation Data'!$L$3</definedName>
    <definedName name="_75417d5f_8186_4610_b9ba_588590a586ac">'Disaggregation Data'!$N$3</definedName>
    <definedName name="_7638a94a_e06b_4d66_97b8_ac609d3da203" comment="Save Map">'Overview - Section A'!$E$66</definedName>
    <definedName name="_7643b6aa_7bef_476f_ad52_f8748c078a19">'Overview - Section A'!$E$68</definedName>
    <definedName name="_76ec722d_231e_43e2_a272_cb3feef456da" comment="Display Map">' Disaggregation - Section E'!$A$166:$Q$317</definedName>
    <definedName name="_779b0207_1267_4760_b2e2_850e0608884a">'Coverage Indicators - Section D'!$B$45</definedName>
    <definedName name="_77c8a4c6_7550_4c36_b38e_d77a3fbecef0">'Overview - Section A'!$F$68</definedName>
    <definedName name="_7854788c_54ca_4aba_b9e1_80f7afd038c0">'Overview - Section A'!$AP$5</definedName>
    <definedName name="_7920b793_d507_4f7a_99e2_756c9f466e52">'Overview - Section A'!$F$92</definedName>
    <definedName name="_795b5b72_7a48_4bf6_8738_b2f153e5474a">'WPTM - Section F'!$W$8</definedName>
    <definedName name="_7966289a_2370_43a9_84dd_40ef53afb02e">'Impact Indicators - Section B'!$E$29</definedName>
    <definedName name="_7abccd6d_b26a_464a_a34f_823b62ef9461">'Reference Records'!$A$122</definedName>
    <definedName name="_7b9593e5_e6f7_4cc0_a365_ac1f2318e3f6">'Coverage Indicators - Section D'!$F$45</definedName>
    <definedName name="_7cdc6ffc_7316_43a3_8c10_94815252d4bc">'Overview - Section A'!$E$67</definedName>
    <definedName name="_7cfa70a7_0fe1_4551_a07e_01738cb29675">'Disaggregation Data'!$I$315</definedName>
    <definedName name="_7dd1a1e8_b3e5_4977_b435_92933762fedb">'Account Role'!$A$20</definedName>
    <definedName name="_7ea43aa2_3fad_4650_821c_ea2dc5b2b6d6">'Reference Records'!$A$44</definedName>
    <definedName name="_7ee3069a_2e9c_46c2_a9eb_c7c4ceeec3b6">'Reference records(soft deleted)'!$G$34</definedName>
    <definedName name="_7fc44159_eb0c_4ec6_937c_83795558bd60">'Disaggregation Data'!$E$3</definedName>
    <definedName name="_81561fba_15d8_4c26_bbca_8172f8834ba7">'WPTM - Section F'!$AA$8</definedName>
    <definedName name="_8273a11c_a030_45ba_bf8f_2b577e1aa93b">'Overview - Section A'!$A$25</definedName>
    <definedName name="_8275e2f9_07b9_4fec_af79_daf5bf5849e5">'Reference Records'!$C$810</definedName>
    <definedName name="_82b810a8_4ed0_4323_bc38_7e1a937be1f8">'Overview - Section A'!$AB$119</definedName>
    <definedName name="_82c6fe25_167b_4681_a81d_dd3a270eb612">'Impact Indicators - Section B'!$U$9</definedName>
    <definedName name="_844af095_2d13_4e2f_ae22_27b26df79779">'Impact Indicators - Section B'!$C$29</definedName>
    <definedName name="_844fdb81_a106_4a1f_8b7e_cdf97e1d6924">'Disaggregation Data'!$I$3</definedName>
    <definedName name="_84592985_545c_4142_977f_19911c1d7be1">'Disaggregation Data'!$D$159</definedName>
    <definedName name="_85a9237f_2dda_4d9c_912a_c4aa2ef11535">' Disaggregation - Section E'!$AD$326</definedName>
    <definedName name="_85dddee6_5e50_414d_af9f_ec761d50a3f0" comment="Display Map">'Impact Indicators - Section B'!$A$28:$O$119</definedName>
    <definedName name="_862ffe01_c829_453b_8951_9acfdd7e0f24">'Overview - Section A'!$G$92</definedName>
    <definedName name="_864425d0_252a_4246_909e_cc0826e707f2" comment="Display Map">'Account Role'!$A$2:$D$11</definedName>
    <definedName name="_864a610c_7ddb_4dd2_ada2_66e0cf299993">'Coverage Indicators - Section D'!$AG$10</definedName>
    <definedName name="_872311fc_11bb_401c_8b93_291ded9ec451">'Coverage Indicators - Section D'!#REF!</definedName>
    <definedName name="_87baeec3_d609_48e9_97d3_9acbc31c6bc4">'Overview - Section A'!$U$37</definedName>
    <definedName name="_88259449_9323_4614_a50c_3e037b4052d3">'Coverage Indicators - Section D'!$AW$10</definedName>
    <definedName name="_88742962_9892_4e0c_8720_18d9dc1263ac">'Disaggregation Data'!$S$315</definedName>
    <definedName name="_8945f316_fd9d_4e19_b3cd_c0c8202a52db">'Reference Records'!$D$96:$D$119</definedName>
    <definedName name="_898e31a7_87d5_4417_b5a3_9c08b08d0c03">'Impact Indicators - Section B'!$L$29</definedName>
    <definedName name="_8a99f465_c418_4c57_8a35_55ad83cf597d">'Reference records(soft deleted)'!$B$61:$B$89</definedName>
    <definedName name="_8a9ff9a8_7b42_4a34_a7bb_8f85ce3a36e0">'Reference Records'!$C$276</definedName>
    <definedName name="_8b8bd34d_1680_4bfe_8d4d_5d4a3a13532b">'Coverage Indicators - Section D'!$K$45</definedName>
    <definedName name="_8c3e2d71_f42b_4fed_ab9e_8cc83025c9c7">' Disaggregation - Section E'!$N$8</definedName>
    <definedName name="_8c527329_046e_4588_a454_a5fdf0992aac">'Reference Records'!$C$96</definedName>
    <definedName name="_8d086166_aaa3_4eec_872e_985dceb20c48">'Reference Records'!$B$281</definedName>
    <definedName name="_8d18a379_8755_4412_801e_3a24e67a6467" comment="Display Map">'Overview - Section A'!$A$29:$R$29</definedName>
    <definedName name="_8d9f9399_d674_44d3_98fa_9bdc7c2dff17">'Impact Indicators - Section B'!$A$29</definedName>
    <definedName name="_8e2e2bfc_4dc4_42c9_8864_f57776af00a6">'Disaggregation Records'!$B$59</definedName>
    <definedName name="_8ecba324_15c2_4a1b_8657_beaf7255f794">'Reference records(soft deleted)'!$B$172</definedName>
    <definedName name="_8fa4d884_a5b1_4041_8cad_fbf4720a13d4">'Reference Records'!$G$44</definedName>
    <definedName name="_9163a4e6_3076_442b_bf37_db0a0a62793a">'Reference Records'!$G$24</definedName>
    <definedName name="_91bef1bb_da6b_42f9_863e_7291c9432256">'Disaggregation Data'!$O$3</definedName>
    <definedName name="_92015950_0d4a_4354_be6a_adcd93a70857">'Outcome Indicators - Section C'!#REF!</definedName>
    <definedName name="_929fda87_6371_4c51_9c2b_68d97c766bde">'Disaggregation Records'!$F$95</definedName>
    <definedName name="_930b7851_3ac3_4bcf_9e4b_22a06ac50203">' Disaggregation - Section E'!$E$167</definedName>
    <definedName name="_947a29e5_ad37_4732_9ba6_efe7ca3bcd64">'Reference Records'!$D$96</definedName>
    <definedName name="_94e840ed_d7bb_43b6_99f2_bffd8b907239">'Reference records(soft deleted)'!$G$61</definedName>
    <definedName name="_9582708a_3d25_4aaf_9f5e_81edd251a7a9">'Disaggregation Data'!$Q$159</definedName>
    <definedName name="_95a49378_9a3f_4412_a549_0577663ad28e">'Outcome Indicators - Section C'!$L$30</definedName>
    <definedName name="_95e3fda5_4843_496f_88fd_f72ee9bcf879">'Disaggregation Records'!$F$3</definedName>
    <definedName name="_979ccfd5_b55a_4492_8e26_a6633c09ca4c">'Reference Records'!$M$3:$M$4</definedName>
    <definedName name="_97db3924_742c_4f61_af12_dab7752ccc44">'Account Role'!$B$3</definedName>
    <definedName name="_98dd2794_3fe3_445a_8e9e_0ebaa7f08eb6">'Impact Indicators - Section B'!$K$29</definedName>
    <definedName name="_993b5acc_41a0_491c_8f54_489feb82f3ed">'Overview - Section A'!$F$50</definedName>
    <definedName name="_9a975b68_4a25_421c_bf56_ce3e9602ca12">'Account Role'!$D$24</definedName>
    <definedName name="_9c8612d6_cb9f_4fcd_b707_4fdfc8d07b47">'Account Role'!$B$24</definedName>
    <definedName name="_9c99db0f_f85b_4867_9f4b_773a2049f2ad">'Impact Indicators - Section B'!$E$9</definedName>
    <definedName name="_9cc45f22_4486_45fa_ba65_bfb65df72ba8">'Coverage Indicators - Section D'!$AJ$10</definedName>
    <definedName name="_a03a6191_0fac_4b3d_8708_48fbb91918a6">' Disaggregation - Section E'!$F$326</definedName>
    <definedName name="_a06ae70f_aaf6_4179_9a0c_964df3537fbf" comment="Display Map">'Overview - Section A'!$A$67:$H$80</definedName>
    <definedName name="_a06d7903_f4dc_429c_b13c_c30db338eb1e">'Outcome Indicators - Section C'!$AT$10</definedName>
    <definedName name="_a217263a_774f_4d9f_837f_30923f929a84">'Impact Indicators - Section B'!$AE$9</definedName>
    <definedName name="_a2cc523b_fc8c_4235_a911_df561470b96f">'Disaggregation Data'!$Q$3</definedName>
    <definedName name="_a395564a_2e4f_42b7_9d4d_76ed548224d3">' Disaggregation - Section E'!$A$167</definedName>
    <definedName name="_a3bb9706_a655_4815_ac17_285a5395dd17">'Overview - Section A'!$E$9</definedName>
    <definedName name="_a453bbe4_4a2a_4ee3_9728_f518965085eb" comment="Display Map">'Coverage Indicators - Section D'!$A$9:$AW$40</definedName>
    <definedName name="_a676465c_2e79_4840_afcd_6eb0129d896a">'Outcome Indicators - Section C'!$AR$30</definedName>
    <definedName name="_a6b1e14b_6c70_46bb_a2b1_bcee15bca4d8">' Disaggregation - Section E'!$G$8</definedName>
    <definedName name="_a6b20fb9_370d_458d_9f1c_8b11b3cb6b04">'Coverage Indicators - Section D'!$AF$10</definedName>
    <definedName name="_a7ecb8b9_6334_4d27_a6e4_bb07adb71898" localSheetId="6">'Overview - Section A'!#REF!</definedName>
    <definedName name="_a7ecb8b9_6334_4d27_a6e4_bb07adb71898" localSheetId="5">'Coverage Indicators - Section D'!#REF!</definedName>
    <definedName name="_a7ecb8b9_6334_4d27_a6e4_bb07adb71898" localSheetId="3">'Impact Indicators - Section B'!#REF!</definedName>
    <definedName name="_a7ecb8b9_6334_4d27_a6e4_bb07adb71898" localSheetId="4">'Outcome Indicators - Section C'!#REF!</definedName>
    <definedName name="_a7ecb8b9_6334_4d27_a6e4_bb07adb71898">'Overview - Section A'!#REF!</definedName>
    <definedName name="_a80237bb_7952_4c04_9a7a_1cdad38cbd16">'Overview - Section A'!$H$50</definedName>
    <definedName name="_a832b80c_0523_4735_817a_20d55c98a2a0" comment="Display Map">' Disaggregation - Section E'!$A$7:$Q$158</definedName>
    <definedName name="_a89648be_f01a_48dc_be25_9a6736d2a902">'Impact Indicators - Section B'!$D$29</definedName>
    <definedName name="_a8f46077_3c03_49ff_b812_2b8ac08cae66" comment="Display Map">'Reference Records'!$C$95:$H$118</definedName>
    <definedName name="_aab53756_edac_4749_b453_b2162385d317">' Disaggregation - Section E'!$I$8</definedName>
    <definedName name="_abbd2de4_555f_487e_a305_ee28249928f4">'Disaggregation Records'!$A$3</definedName>
    <definedName name="_abcb1332_3cc3_40cb_9eb6_e49185148047">'Account Role'!$B$20</definedName>
    <definedName name="_abd333ab_ce7b_4167_84a6_19af42be1dbb">'Reference records(soft deleted)'!$H$34</definedName>
    <definedName name="_abf4f449_2762_4c27_8e64_d224ae6fa553">'WPTM - Section F'!$M$93</definedName>
    <definedName name="_aca578a2_431f_4e65_aec3_fe793d0f6c0f">'Coverage Indicators - Section D'!$F$10</definedName>
    <definedName name="_aca742d7_5b19_4aa5_8a32_739546d173c7">'Disaggregation Data'!$L$315</definedName>
    <definedName name="_ad718d62_e2fd_4c3a_a018_8c8f5eec5644">'Reference Records'!$C$4:$C$21</definedName>
    <definedName name="_aebedb15_e2f0_42d6_a5a6_603dfbe78c9b">'Disaggregation Records'!$B$3</definedName>
    <definedName name="_aef23396_73a2_4449_b64b_574e315ee717">'Disaggregation Records'!$A$59</definedName>
    <definedName name="_aef8570b_617a_41b2_b8f8_92aaa9af5f26" comment="Display Map">'Reference records(soft deleted)'!$B$93:$H$165</definedName>
    <definedName name="_afcfcf56_da7f_494d_b6f8_20ddeb05746b">'Impact Indicators - Section B'!$C$9</definedName>
    <definedName name="_afe68609_f365_4cd2_a734_aa69ae657ddf">'Impact Indicators - Section B'!$AH$9</definedName>
    <definedName name="_b01f6605_c50f_49e5_8841_306b902e21b5">'Reference Records'!$E$122</definedName>
    <definedName name="_b11cf680_a844_40de_8411_c7f96b2201c9">' Disaggregation - Section E'!$F$167</definedName>
    <definedName name="_b184a48f_c367_42e0_abea_de10491cdb89">'Overview - Section A'!$R$119</definedName>
    <definedName name="_b20faa88_f12c_42e0_a9d2_e7f40c97c811">' Disaggregation - Section E'!$H$167</definedName>
    <definedName name="_b29140ce_2067_4616_98b2_f6e9312dff45" comment="Display Map">'Reference Records'!$A$809:$C$811</definedName>
    <definedName name="_b29fac7f_0112_4608_9b2f_b935e3a5c47a">'Outcome Indicators - Section C'!#REF!</definedName>
    <definedName name="_b2b87afe_9ba9_49d6_9d6b_4eca36d74b84">'Reference records(soft deleted)'!$D$172</definedName>
    <definedName name="_b2dcf42e_b53d_4d97_b0ac_dd70231fb7f7">'WPTM - Section F'!$K$93</definedName>
    <definedName name="_b3690b63_c962_4f4f_8079_62ad9538cdac">'WPTM - Section F'!$L$93</definedName>
    <definedName name="_b4a871df_6a0f_4103_a22f_8f40cae6fea8" comment="Display Map">'WPTM - Section F'!$A$92:$N$573</definedName>
    <definedName name="_b4d46ca2_f06b_4572_9f1c_bea02c988104">' Disaggregation - Section E'!$H$326</definedName>
    <definedName name="_b5821112_3c0f_46ea_8691_81e5396982ed">'Reference Records'!$B$275</definedName>
    <definedName name="_b582c3de_550a_47ce_8cef_07272a83a706">'Reference records(soft deleted)'!$G$172</definedName>
    <definedName name="_b630336b_3644_4bf6_8d7c_9c418ad44fc5">'Disaggregation Data'!$D$3</definedName>
    <definedName name="_b63f3d51_4499_4687_8d69_16a24a2e9b52">' Disaggregation - Section E'!$H$8</definedName>
    <definedName name="_b68b7d29_cf0f_4ac6_ad8c_f148e1c62ae1">'Coverage Indicators - Section D'!$H$45</definedName>
    <definedName name="_b6919358_cf97_4469_b8d0_568a7fbf797c">'Outcome Indicators - Section C'!$J$30</definedName>
    <definedName name="_b6a84061_81e7_4684_ba05_81d6feee59df">'Reference Records'!$C$24</definedName>
    <definedName name="_b8052551_c410_4999_9785_0b587a8b3604">'Overview - Section A'!$T$119</definedName>
    <definedName name="_b934b5c4_3a3d_4290_b4f5_665f1fa1d8f9">'Disaggregation Data'!$E$159</definedName>
    <definedName name="_b9c6b527_c2c5_4200_bb21_b9257f2bb2c1">' Disaggregation - Section E'!$A$8</definedName>
    <definedName name="_bd00bbab_41df_43cb_beed_c5e1b4ca6b64">'WPTM - Section F'!$N$8</definedName>
    <definedName name="_bd1b3fa4_d7e9_4bb0_ab88_109aadda5a25">'Impact Indicators - Section B'!$R$9</definedName>
    <definedName name="_bd8c6a42_6cde_4c17_9f1a_04e7b83fd063">'Reference Records'!$E$24</definedName>
    <definedName name="_bde8eea6_59dc_41d3_9c11_f259a774807f">'Outcome Indicators - Section C'!$G$30</definedName>
    <definedName name="_be2213dd_8f41_43e9_a8e4_e468f35dfe69">'Disaggregation Data'!$H$3</definedName>
    <definedName name="_be50546c_31c0_486d_bfdf_73f44f0cb8fc">'Coverage Indicators - Section D'!$G$45</definedName>
    <definedName name="_be67395e_f578_42fc_bfe7_912f09db8571">'Disaggregation Records'!$G$3</definedName>
    <definedName name="_bf715b34_1b8e_416a_8606_cfdd05758fd4">' Disaggregation - Section E'!$Q$167</definedName>
    <definedName name="_bf857707_f3ed_43ba_b26e_78e553c3b599">'Outcome Indicators - Section C'!$AT$30</definedName>
    <definedName name="_c021eee3_85ca_4b4c_871f_c2ca4000adb3" comment="Display Map">'Reference Records'!$B$23:$G$40</definedName>
    <definedName name="_c08870a4_5af1_482a_96b6_90bc728a0c9b" comment="Display Map">'Reference records(soft deleted)'!$B$33:$H$56</definedName>
    <definedName name="_c1254cf6_2c39_47f1_8974_856e15e5601c">'Disaggregation Data'!$P$3</definedName>
    <definedName name="_c1c5195e_ae12_4b51_a7ee_3012c969adab">'Impact Indicators - Section B'!$A$9</definedName>
    <definedName name="_c2cb0bb7_8726_465b_941d_b2ba7942b23a">'Outcome Indicators - Section C'!$E$30</definedName>
    <definedName name="_c2d65594_f07b_44ba_bdbb_8ba7c1d2f8e8">'Reference records(soft deleted)'!$B$6</definedName>
    <definedName name="_c438aaa1_5662_46ac_b40e_79add5b8ca04">'Overview - Section A'!$C$17:$C$19</definedName>
    <definedName name="_c68c9230_a81a_494e_9d15_a3b3f7da6cca">'Outcome Indicators - Section C'!$U$10</definedName>
    <definedName name="_c69350bd_1c31_41c3_9e94_bb1c3201e8ad">' Disaggregation - Section E'!$Q$8</definedName>
    <definedName name="_c7239f8e_e972_4d0a_ac9c_049341720ca8">'Reference Records'!$H$96</definedName>
    <definedName name="_c811d6c6_78b7_497a_b948_2c1cd9a8b3fc">'Overview - Section A'!$Z$119</definedName>
    <definedName name="_c904cc72_9432_420c_93d8_3f5f3946db88">'Disaggregation Data'!$E$315</definedName>
    <definedName name="_c92aee90_9ab7_4c5b_90be_8f181e56b287">'Disaggregation Data'!$P$315</definedName>
    <definedName name="_c9d79eb1_3994_43e1_b6a7_64405b440e20">'Coverage Indicators - Section D'!$AB$10</definedName>
    <definedName name="_ca2f1178_d2c3_4967_b806_edc7d837cc71">'Outcome Indicators - Section C'!$E$10</definedName>
    <definedName name="_ca35f27c_36a4_492e_8057_f9b602d6efe6">'Disaggregation Data'!$R$315</definedName>
    <definedName name="_cb82ab4d_0b08_4dc3_9e91_f564b89a2d2f">'Coverage Indicators - Section D'!$AR$10</definedName>
    <definedName name="_cc652be8_c987_44b0_a7b8_b38f24a774fd">'Account Role'!$A$3</definedName>
    <definedName name="_cfcb4c96_c88e_4a35_803a_a889e9dd7d09" comment="Display Map">'Disaggregation Data'!$D$314:$S$615</definedName>
    <definedName name="_d06b3ea1_92ab_4c7f_9c86_ec3c89450ecd">'Outcome Indicators - Section C'!$AG$10</definedName>
    <definedName name="_d0af162b_ba98_4147_a6fc_7c6ff1aaf471">'Disaggregation Data'!$N$159</definedName>
    <definedName name="_d0e6db09_4210_45d4_bc55_3258a5a7becd">'Reference Records'!$M$3:$M$21</definedName>
    <definedName name="_d1020d70_3fc5_4f3c_998e_c1e32cc621f2">' Disaggregation - Section E'!$N$167</definedName>
    <definedName name="_d11aeebd_5afb_4f61_bea8_122f9a2783ad">'Reference records(soft deleted)'!$D$6</definedName>
    <definedName name="_d24f669d_00e1_4357_b04c_2c97c933dfec">'Overview - Section A'!$I$25</definedName>
    <definedName name="_d2533e56_4a1c_4400_b451_4cf6878059fd">'Overview - Section A'!$A$19</definedName>
    <definedName name="_d3eb7cad_d1db_4bc0_b960_bce22b805e0e" comment="Display Map">'Impact Indicators - Section B'!$A$8:$AH$24</definedName>
    <definedName name="_d407dcef_f967_4b37_9b98_a68a901a7a44">'Outcome Indicators - Section C'!$T$10</definedName>
    <definedName name="_d41cf6ed_fe21_4aad_a880_5bf28d133b94">' Disaggregation - Section E'!$AB$326</definedName>
    <definedName name="_d55f73ea_40dd_46a0_b46b_1f915532d5da" comment="Display Map">'Overview - Section A'!$A$18:$C$20</definedName>
    <definedName name="_d57e65c4_25a7_4d64_a885_cf577ee62283">'Impact Indicators - Section B'!$M$29</definedName>
    <definedName name="_d62bbd88_c7fe_4846_8ed9_76818d8946c8">'Reference Records'!$G$4</definedName>
    <definedName name="_d72177c9_4374_45f7_b5a5_f0b6222e9566">'Reference Records'!$E$4</definedName>
    <definedName name="_d87efec4_c031_4381_b43e_3ae3f8a86788">'WPTM - Section F'!$U$8</definedName>
    <definedName name="_d8b44ed0_a865_499e_aa2c_09925ed64c24">'WPTM - Section F'!$A$93</definedName>
    <definedName name="_d9225ee9_4711_40fa_bb89_6747c9d62bad">'Overview - Section A'!$G$50</definedName>
    <definedName name="_d93c4c11_f795_4c65_88eb_c43040eba27e" comment="Display Map">'Overview - Section A'!$A$91:$J$107</definedName>
    <definedName name="_da1fbc0d_b853_4aec_a0fa_4471ef7dbf35">'Outcome Indicators - Section C'!$AB$10</definedName>
    <definedName name="_da3ec902_49fa_4a18_b73f_b8d5526a422c">'Overview - Section A'!$J$92</definedName>
    <definedName name="_db4e2d75_1080_4f7d_bbb6_279cfc0396d6">'Reference Records'!$B$277</definedName>
    <definedName name="_dbe1d51c_e6c5_4bb2_a9ef_e1ea7c79ffe4">'Disaggregation Data'!$L$159</definedName>
    <definedName name="_dc25d21c_45d9_4b57_9fa2_820fd10faadb">' Disaggregation - Section E'!$E$8</definedName>
    <definedName name="_dcc99372_6828_4453_b9f7_743905cd8eab">' Disaggregation - Section E'!$U$326</definedName>
    <definedName name="_dd5cbb23_508a_4a49_9ee3_de02706f296e">'Reference Records'!$B$44</definedName>
    <definedName name="_de8310b5_e4d3_4b94_b262_26a424148ac2">'WPTM - Section F'!$C$8</definedName>
    <definedName name="_e07d934f_bc90_4853_ad81_5cbfb43eba25">'Overview - Section A'!$O$37</definedName>
    <definedName name="_e0977557_e4c5_4ef4_9559_6de2a1c73a50">'Overview - Section A'!$A$30</definedName>
    <definedName name="_e0bc3c4f_03b9_401c_9444_2ae25857d1f6">'Impact Indicators - Section B'!$J$29</definedName>
    <definedName name="_e1369199_9199_4522_8093_a9305b6b0ad3">' Disaggregation - Section E'!$G$326</definedName>
    <definedName name="_e18cbeee_6446_464a_9e6c_8f440c017e99">'Reference records(soft deleted)'!$D$94</definedName>
    <definedName name="_e1fb0f0c_d22f_4d1c_be07_993ff3f8dc92">'Overview - Section A'!$AN$12</definedName>
    <definedName name="_e3fd5f4b_01b0_4087_9e0e_fd0199800be6">'Overview - Section A'!$I$92</definedName>
    <definedName name="_e63b29b6_c3c3_46bb_ac60_8c5d05f83ea9">' Disaggregation - Section E'!$I$167</definedName>
    <definedName name="_e6620337_bf44_48f3_a7fd_0125cc2c6be7">' Disaggregation - Section E'!$A$326</definedName>
    <definedName name="_e87ea5ec_8175_4472_bb44_1f8c96df1ee4" comment="Display Map">'WPTM - Section F'!$A$7:$AA$88</definedName>
    <definedName name="_ea0a6aff_050a_4e7c_bb67_efe887a6ff8c">'Reference Records'!$B$96:$B$118</definedName>
    <definedName name="_ea72c56b_d1e9_4c5d_ba1d_cc707a1c7a52">'Reference Records'!$C$277</definedName>
    <definedName name="_eab21347_0473_4b4a_b4eb_6c1a24a63d27">'WPTM - Section F'!$S$8</definedName>
    <definedName name="_eabb6097_6646_49fe_9d42_cce1d696601b">'Overview - Section A'!$A$92</definedName>
    <definedName name="_eac8e410_a131_431a_b1c9_590f4d486ca3">'Impact Indicators - Section B'!$G$29</definedName>
    <definedName name="_ead556e6_dbb0_41f7_bdcf_fb58c42a9e84">'Reference records(soft deleted)'!$B$61</definedName>
    <definedName name="_ec317833_0071_4b2e_932c_62684bcb2384">'Disaggregation Data'!$M$315</definedName>
    <definedName name="_ec76c0ec_f1db_41e2_a79d_43833dafa6c1">'Coverage Indicators - Section D'!$AE$10</definedName>
    <definedName name="_ed09b4d5_db81_4d6b_abe7_cdd26051ea3a">'Impact Indicators - Section B'!$F$29</definedName>
    <definedName name="_ed0f40d6_45a1_4737_908f_0fb3a2e7f6d7">'Reference Records'!$B$280</definedName>
    <definedName name="_ed9ebd11_5ff9_4dab_97c5_52e7addda164">'Reference Records'!$B$814</definedName>
    <definedName name="_edacc156_af86_4bf8_90dd_b9a22fc62817">'Account Role'!$D$3</definedName>
    <definedName name="_eecf7cf0_e9be_48ee_b1b4_c9465f1f4e45">'Outcome Indicators - Section C'!$A$10</definedName>
    <definedName name="_ef00caf0_969d_4821_8cd4_95f109161df8">'Reference Records'!$C$4</definedName>
    <definedName name="_f01d1473_f9e7_453c_95a5_ada7b865eabb">'Overview - Section A'!$H$68</definedName>
    <definedName name="_f1c519aa_961b_42b6_a4f4_d9f451ddf622" comment="Display Map">'Overview - Section A'!$A$49:$H$62</definedName>
    <definedName name="_f1de9552_9dee_457d_a62e_99567a2c1e69">'Outcome Indicators - Section C'!$Z$10</definedName>
    <definedName name="_f2045cc5_f4d7_4b1d_8aeb_d44e7918995b">'Disaggregation Data'!$K$3</definedName>
    <definedName name="_f24eacfe_3d5f_4a65_8fea_bf6cdfdc0bd4">'Overview - Section A'!$E$8</definedName>
    <definedName name="_f25f0134_a952_4eb1_bd5d_4a854d76f318">'Outcome Indicators - Section C'!$AP$10</definedName>
    <definedName name="_f2677d9c_a2eb_4978_b5b4_5af38fa5f900">'Outcome Indicators - Section C'!$R$10</definedName>
    <definedName name="_f26c146f_ae48_402b_b040_12fc5d649c38">'Disaggregation Records'!$F$59</definedName>
    <definedName name="_f2e17f54_33e5_4fb3_8547_527de2a7d0ac">'Overview - Section A'!$C$19:$C$21</definedName>
    <definedName name="_f3126e41_1d0a_44f2_925f_920beab2a7b7">'Disaggregation Records'!$E$95</definedName>
    <definedName name="_f3654abd_3fbc_41ef_a2e7_0d54ea478341" comment="Display Map">'Disaggregation Records'!$A$2:$G$55</definedName>
    <definedName name="_f3aa8cb8_9b47_4b8e_b8b6_eb980ce8ad79">'Outcome Indicators - Section C'!$D$30</definedName>
    <definedName name="_f58d18c7_1d35_433b_a6a3_d9e3f83484c8">'Impact Indicators - Section B'!$T$9</definedName>
    <definedName name="_f597b0f5_0c73_475b_ae28_45f5ed40876e">'Coverage Indicators - Section D'!$E$10</definedName>
    <definedName name="_f6df3993_6916_4df3_868c_a05d86c168bb">'Reference records(soft deleted)'!$D$34</definedName>
    <definedName name="_f7c90239_ef7b_4bef_a802_eb5c5e4b0ddc">'Disaggregation Records'!$E$3</definedName>
    <definedName name="_f8c9c9ae_11c5_4a6e_a62d_6275ddb276bd">'Coverage Indicators - Section D'!$AS$10</definedName>
    <definedName name="_f8d7ef06_1dee_470c_8158_06415f88b21a">'Coverage Indicators - Section D'!$N$45</definedName>
    <definedName name="_f8da171f_1ef1_4701_824e_35a927e47c50">'Overview - Section A'!$Q$119</definedName>
    <definedName name="_fba43122_7879_4bc6_ab59_ece879d4dafd">'Coverage Indicators - Section D'!$A$10</definedName>
    <definedName name="_fba4adcd_463e_4a2a_9dfa_3a7b1217127f">'Disaggregation Data'!$F$3</definedName>
    <definedName name="_fc1e8566_521f_4b08_a8e7_c32d73079c75">'Reference records(soft deleted)'!$B$94</definedName>
    <definedName name="_fccfb4fa_0a30_41be_9334_74bc5779fbd3">'Reference Records'!$C$275:$C$276</definedName>
    <definedName name="_fd286dae_26cb_4aad_a5f8_c4e877a2e920" comment="Display Map">'Reference Records'!$A$121:$E$266</definedName>
    <definedName name="_fd2cb5b3_df72_4ae9_bcb1_91d7f96861f8">'Disaggregation Records'!$E$59</definedName>
    <definedName name="_fdaed59b_d483_4f18_8960_9dec90ac9bf3">'Coverage Indicators - Section D'!$AI$10</definedName>
    <definedName name="_fe1fc4f2_e57c_4328_acb9_6e901a0a2e1c">'Reference Records'!$G$96</definedName>
    <definedName name="_ff85bbe8_e093_4bde_9ecb_ca8f310bef73">'Reference Records'!$B$96:$B$119</definedName>
    <definedName name="_ff85dfd2_7a0e_4ec1_ada1_39980e5d1634">'Impact Indicators - Section B'!$AB$9</definedName>
    <definedName name="_xlnm._FilterDatabase" localSheetId="6" hidden="1">' Disaggregation - Section E'!$A$325:$Q$325</definedName>
    <definedName name="_xlnm._FilterDatabase" localSheetId="13" hidden="1">'Account Role'!$B:$B</definedName>
    <definedName name="_xlnm._FilterDatabase" localSheetId="8" hidden="1">'Print View'!$A$77:$AJ$108</definedName>
    <definedName name="AccountRole">OFFSET('Account Role'!$C$3,1,0,MATCH("*",'Account Role'!$C$3:$C$12,-1)-1,1)</definedName>
    <definedName name="AIM_Coverage_Disaggregation__c.AIM_Year__c">apttusmetadata!$AH$2:$AH$25</definedName>
    <definedName name="AIM_Coverage_Indicator__c.AIM_Deactivate_Indicator__c">apttusmetadata!$AF$2</definedName>
    <definedName name="AIM_Coverage_Indicator__c.AIM_Geographic_Coverage__c">apttusmetadata!$AC$2:$AC$3</definedName>
    <definedName name="AIM_Coverage_Indicator__c.AIM_Rating_Cumulation_Type__c">apttusmetadata!$AD$2:$AD$5</definedName>
    <definedName name="AIM_Coverage_Indicator__c.AIM_Year__c">apttusmetadata!$AE$2:$AE$25</definedName>
    <definedName name="AIM_Coverage_Indicator_Targets_Results__c.AIM_Mark_if_target_is_TBD__c">apttusmetadata!$AG$2</definedName>
    <definedName name="AIM_Grant_Revision__c.aim_revision_type__c">apttusmetadata!$AS$2:$AS$5</definedName>
    <definedName name="AIM_Impact_Disaggregation__c.AIM_Baseline_Year__c">apttusmetadata!$AM$2:$AM$25</definedName>
    <definedName name="AIM_Impact_Indicator__c.AIM_Baseline_Year__c">apttusmetadata!$AI$2:$AI$25</definedName>
    <definedName name="AIM_Impact_Indicator__c.AIM_Deactivate_indicator__c">apttusmetadata!$AJ$2</definedName>
    <definedName name="AIM_Impact_Indicator_Targets_Results__c.AIM_Mark_if_target_is_TBD__c">apttusmetadata!$AL$2</definedName>
    <definedName name="AIM_Impact_Indicator_Targets_Results__c.AIM_Year_of_Target__c">apttusmetadata!$AK$2:$AK$25</definedName>
    <definedName name="AIM_Impact_Outcome_References__c.AIM_Data_Type_Target__c">apttusmetadata!$AT$2:$AT$4</definedName>
    <definedName name="AIM_Impact_Outcome_References__c.Impact.AIM_Data_Type_Target__c">apttusmetadata!$AV$2:$AV$4</definedName>
    <definedName name="AIM_Key_Activity_Milestone__c.AIM_De_activate_Key_Activity__c">apttusmetadata!$AB$2</definedName>
    <definedName name="AIM_Module_Coverage_Interventio_Comp_Ref__c.AIM_Data_Type__c">apttusmetadata!$AU$2:$AU$5</definedName>
    <definedName name="AIM_Module_Coverage_Interventio_Comp_Ref__c.Coverage.AIM_Data_Type__c">apttusmetadata!$AW$2:$AW$5</definedName>
    <definedName name="AIM_Module_Coverage_Interventio_Comp_Ref__c.Intervention.AIM_Data_Type__c">apttusmetadata!$AX$2:$AX$5</definedName>
    <definedName name="AIM_Outcome_Disaggregation__c.AIM_Baseline_Year__c">apttusmetadata!$AP$2:$AP$25</definedName>
    <definedName name="AIM_Outcome_Indicator__c.AIM_Baseline_Year__c">apttusmetadata!$AN$2:$AN$25</definedName>
    <definedName name="AIM_Outcome_Indicator__c.AIM_Deactivate_indicator__c">apttusmetadata!$AO$2</definedName>
    <definedName name="AIM_Outcome_Indicator_Targets_Result__c.AIM_Mark_if_target_is_TBD__c">apttusmetadata!$AR$2</definedName>
    <definedName name="AIM_Outcome_Indicator_Targets_Result__c.AIM_Year_of_Target__c">apttusmetadata!$AQ$2:$AQ$25</definedName>
    <definedName name="AIM_Reporting_Period__c.AIM_Report_Period_Category__c">apttusmetadata!$AA$2</definedName>
    <definedName name="_xlnm.Extract" localSheetId="13">'Account Role'!$C:$C</definedName>
    <definedName name="_xlnm.Print_Area" localSheetId="6">' Disaggregation - Section E'!$A$1:$V$631</definedName>
    <definedName name="_xlnm.Print_Area" localSheetId="5">'Coverage Indicators - Section D'!$A$1:$V$228</definedName>
    <definedName name="_xlnm.Print_Area" localSheetId="3">'Impact Indicators - Section B'!$A$1:$Q$126</definedName>
    <definedName name="_xlnm.Print_Area" localSheetId="4">'Outcome Indicators - Section C'!$A$1:$Q$30</definedName>
    <definedName name="_xlnm.Print_Area" localSheetId="0">'Overview - Section A'!$A$1:$AB$178</definedName>
    <definedName name="Country">IF('Overview - Section A'!$AN$5="Funding Request",IF('Reference Records'!$B$276&lt;&gt;"",'Reference Records'!$B$276,OFFSET('Reference Records'!$A$289,1,0,MATCH(" ",'Reference Records'!$A$289:$A$807,-1)-1,1)),OFFSET('Reference Records'!$A$810,1,0,MATCH(" ",'Reference Records'!$A$810:$A$812,-1)-1,1))</definedName>
    <definedName name="Coverage_Module">OFFSET('Overview - Section A'!$E$92,1,0,MATCH(" ",'Overview - Section A'!$E$92:$E$115,-1)-1,1)</definedName>
    <definedName name="CoverageColumn">'Reference Records'!$A$44:$A$93</definedName>
    <definedName name="CoverageIndicator">OFFSET('Reference Records'!$E$44,1,0,MATCH("*",'Reference Records'!$E$44:$E$93,-1)-1,1)</definedName>
    <definedName name="CoverageStart">Coverage[Module]</definedName>
    <definedName name="FundingRequestPR">IF('Overview - Section A'!$AN$5="Funding Request",IF('Reference Records'!$C$276&lt;&gt;"",OFFSET('Account Role'!$C$3,1,0,MATCH(" ",'Account Role'!$C$3:$C$12,-1)-1,1),OFFSET('Account Role'!$C$20,1,0,MATCH(" ",'Account Role'!$C$20:$C$24,-1)-1,1)),'Overview - Section A'!$AN$6)</definedName>
    <definedName name="ImpactIndicator">OFFSET('Reference Records'!$F$4,1,0,MATCH(" ",'Reference Records'!$F$4:$F$21,-1)-1,1)</definedName>
    <definedName name="Intervention_WPTM">OFFSET('Overview - Section A'!$W$119,1,0,MATCH("*",'Overview - Section A'!$W$119:$W$171,-1)-1,1)</definedName>
    <definedName name="KeyActivityColumn">'Overview - Section A'!$AD$119:$AD$171</definedName>
    <definedName name="KeyActivityStart">'Overview - Section A'!$AD$119:$AD$119</definedName>
    <definedName name="List" localSheetId="5">'Coverage Indicators - Section D'!$C$10:$D$42</definedName>
    <definedName name="List">'Account Role'!$B$2:$B$17</definedName>
    <definedName name="ModuleColumn">Intervention[Module]</definedName>
    <definedName name="Modules">OFFSET('Overview - Section A'!$E$92,1,0,MATCH(" ",'Overview - Section A'!$E$92:$E$108,-1)-1,1)</definedName>
    <definedName name="ModuleStart">'Reference Records'!$A$122</definedName>
    <definedName name="OutcomeIndicator">OFFSET('Reference Records'!$F$24,1,0,MATCH(" ",'Reference Records'!$F$24:$F$41,-1)-1,1)</definedName>
    <definedName name="PICKLISTKEYVALUEPAIR">apttusmetadata!$Y$2:$Z$4</definedName>
    <definedName name="ResponsiblePR">IF('Overview - Section A'!$AN$5="Funding Request",OFFSET('Overview - Section A'!$M$30,1,0,MATCH(" ",'Overview - Section A'!$M$30:$M$31,-1)-1,1),OFFSET('Overview - Section A'!$E$25,1,0,MATCH(" ",'Overview - Section A'!$E$25:$E$27,-1)-1,1))</definedName>
    <definedName name="Subset">OFFSET('Coverage Indicators - Section D'!$AA$10,1,0,MATCH(" ",'Coverage Indicators - Section D'!$AA$10:$AA$42,-1)-1,1)</definedName>
    <definedName name="XAuthorInvalidPicklistData">apttusmetadata!$B$1</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79" i="5" l="1"/>
  <c r="J615" i="22" l="1"/>
  <c r="J614" i="22"/>
  <c r="J613" i="22"/>
  <c r="J612" i="22"/>
  <c r="J611" i="22"/>
  <c r="J610" i="22"/>
  <c r="J609" i="22"/>
  <c r="J608" i="22"/>
  <c r="J607" i="22"/>
  <c r="J606" i="22"/>
  <c r="J605" i="22"/>
  <c r="J604" i="22"/>
  <c r="J603" i="22"/>
  <c r="J602" i="22"/>
  <c r="J601" i="22"/>
  <c r="J600" i="22"/>
  <c r="J599" i="22"/>
  <c r="J598" i="22"/>
  <c r="J597" i="22"/>
  <c r="J596" i="22"/>
  <c r="J595" i="22"/>
  <c r="J594" i="22"/>
  <c r="J593" i="22"/>
  <c r="J592" i="22"/>
  <c r="J591" i="22"/>
  <c r="J590" i="22"/>
  <c r="J589" i="22"/>
  <c r="J588" i="22"/>
  <c r="J587" i="22"/>
  <c r="J586" i="22"/>
  <c r="J585" i="22"/>
  <c r="J584" i="22"/>
  <c r="J583" i="22"/>
  <c r="J582" i="22"/>
  <c r="J581" i="22"/>
  <c r="J580" i="22"/>
  <c r="J579" i="22"/>
  <c r="J578" i="22"/>
  <c r="J577" i="22"/>
  <c r="J576" i="22"/>
  <c r="J575" i="22"/>
  <c r="J574" i="22"/>
  <c r="J573" i="22"/>
  <c r="J572" i="22"/>
  <c r="J571" i="22"/>
  <c r="J570" i="22"/>
  <c r="J569" i="22"/>
  <c r="J568" i="22"/>
  <c r="J567" i="22"/>
  <c r="J566" i="22"/>
  <c r="J565" i="22"/>
  <c r="J564" i="22"/>
  <c r="J563" i="22"/>
  <c r="J562" i="22"/>
  <c r="J561" i="22"/>
  <c r="J560" i="22"/>
  <c r="J559" i="22"/>
  <c r="J558" i="22"/>
  <c r="J557" i="22"/>
  <c r="J556" i="22"/>
  <c r="J555" i="22"/>
  <c r="J554" i="22"/>
  <c r="J553" i="22"/>
  <c r="J552" i="22"/>
  <c r="J551" i="22"/>
  <c r="J550" i="22"/>
  <c r="J549" i="22"/>
  <c r="J548" i="22"/>
  <c r="J547" i="22"/>
  <c r="J546" i="22"/>
  <c r="J545" i="22"/>
  <c r="J544" i="22"/>
  <c r="J543" i="22"/>
  <c r="J542" i="22"/>
  <c r="J541" i="22"/>
  <c r="J540" i="22"/>
  <c r="J539" i="22"/>
  <c r="J538" i="22"/>
  <c r="J537" i="22"/>
  <c r="J536" i="22"/>
  <c r="J535" i="22"/>
  <c r="J534" i="22"/>
  <c r="J533" i="22"/>
  <c r="J532" i="22"/>
  <c r="J531" i="22"/>
  <c r="J530" i="22"/>
  <c r="J529" i="22"/>
  <c r="J528" i="22"/>
  <c r="J527" i="22"/>
  <c r="J526" i="22"/>
  <c r="J525" i="22"/>
  <c r="J524" i="22"/>
  <c r="J523" i="22"/>
  <c r="J522" i="22"/>
  <c r="J521" i="22"/>
  <c r="J520" i="22"/>
  <c r="J519" i="22"/>
  <c r="J518" i="22"/>
  <c r="J517" i="22"/>
  <c r="J516" i="22"/>
  <c r="J515" i="22"/>
  <c r="J514" i="22"/>
  <c r="J513" i="22"/>
  <c r="J512" i="22"/>
  <c r="J511" i="22"/>
  <c r="J510" i="22"/>
  <c r="J509" i="22"/>
  <c r="J508" i="22"/>
  <c r="J507" i="22"/>
  <c r="J506" i="22"/>
  <c r="J505" i="22"/>
  <c r="J504" i="22"/>
  <c r="J503" i="22"/>
  <c r="J502" i="22"/>
  <c r="J501" i="22"/>
  <c r="J500" i="22"/>
  <c r="J499" i="22"/>
  <c r="J498" i="22"/>
  <c r="J497" i="22"/>
  <c r="J496" i="22"/>
  <c r="J495" i="22"/>
  <c r="J494" i="22"/>
  <c r="J493" i="22"/>
  <c r="J492" i="22"/>
  <c r="J491" i="22"/>
  <c r="J490" i="22"/>
  <c r="J489" i="22"/>
  <c r="J488" i="22"/>
  <c r="J487" i="22"/>
  <c r="J486" i="22"/>
  <c r="J485" i="22"/>
  <c r="J484" i="22"/>
  <c r="J483" i="22"/>
  <c r="J482" i="22"/>
  <c r="J481" i="22"/>
  <c r="J480" i="22"/>
  <c r="J479" i="22"/>
  <c r="J478" i="22"/>
  <c r="J477" i="22"/>
  <c r="J476" i="22"/>
  <c r="J475" i="22"/>
  <c r="J474" i="22"/>
  <c r="J473" i="22"/>
  <c r="J472" i="22"/>
  <c r="J471" i="22"/>
  <c r="J470" i="22"/>
  <c r="J469" i="22"/>
  <c r="J468" i="22"/>
  <c r="J467" i="22"/>
  <c r="J466" i="22"/>
  <c r="J465" i="22"/>
  <c r="J464" i="22"/>
  <c r="J463" i="22"/>
  <c r="J462" i="22"/>
  <c r="J461" i="22"/>
  <c r="J460" i="22"/>
  <c r="J459" i="22"/>
  <c r="J458" i="22"/>
  <c r="J457" i="22"/>
  <c r="J456" i="22"/>
  <c r="J455" i="22"/>
  <c r="J454" i="22"/>
  <c r="J453" i="22"/>
  <c r="J452" i="22"/>
  <c r="J451" i="22"/>
  <c r="J450" i="22"/>
  <c r="J449" i="22"/>
  <c r="J448" i="22"/>
  <c r="J447" i="22"/>
  <c r="J446" i="22"/>
  <c r="J445" i="22"/>
  <c r="J444" i="22"/>
  <c r="J443" i="22"/>
  <c r="J442" i="22"/>
  <c r="J441" i="22"/>
  <c r="J440" i="22"/>
  <c r="J439" i="22"/>
  <c r="J438" i="22"/>
  <c r="J437" i="22"/>
  <c r="J436" i="22"/>
  <c r="J435" i="22"/>
  <c r="J434" i="22"/>
  <c r="J433" i="22"/>
  <c r="J432" i="22"/>
  <c r="J431" i="22"/>
  <c r="J430" i="22"/>
  <c r="J429" i="22"/>
  <c r="J428" i="22"/>
  <c r="J427" i="22"/>
  <c r="J426" i="22"/>
  <c r="J425" i="22"/>
  <c r="J424" i="22"/>
  <c r="J423" i="22"/>
  <c r="J422" i="22"/>
  <c r="J421" i="22"/>
  <c r="J420" i="22"/>
  <c r="J419" i="22"/>
  <c r="J418" i="22"/>
  <c r="J417" i="22"/>
  <c r="J416" i="22"/>
  <c r="J415" i="22"/>
  <c r="J414" i="22"/>
  <c r="J413" i="22"/>
  <c r="J412" i="22"/>
  <c r="J411" i="22"/>
  <c r="J410" i="22"/>
  <c r="J409" i="22"/>
  <c r="J408" i="22"/>
  <c r="J407" i="22"/>
  <c r="J406" i="22"/>
  <c r="J405" i="22"/>
  <c r="J404" i="22"/>
  <c r="J403" i="22"/>
  <c r="J402" i="22"/>
  <c r="J401" i="22"/>
  <c r="J400" i="22"/>
  <c r="J399" i="22"/>
  <c r="J398" i="22"/>
  <c r="J397" i="22"/>
  <c r="J396" i="22"/>
  <c r="J395" i="22"/>
  <c r="J394" i="22"/>
  <c r="J393" i="22"/>
  <c r="J392" i="22"/>
  <c r="J391" i="22"/>
  <c r="J390" i="22"/>
  <c r="J389" i="22"/>
  <c r="J388" i="22"/>
  <c r="J387" i="22"/>
  <c r="J386" i="22"/>
  <c r="J385" i="22"/>
  <c r="J384" i="22"/>
  <c r="J383" i="22"/>
  <c r="J382" i="22"/>
  <c r="J381" i="22"/>
  <c r="J380" i="22"/>
  <c r="J379" i="22"/>
  <c r="J378" i="22"/>
  <c r="J377" i="22"/>
  <c r="J376" i="22"/>
  <c r="J375" i="22"/>
  <c r="J374" i="22"/>
  <c r="J373" i="22"/>
  <c r="J372" i="22"/>
  <c r="J371" i="22"/>
  <c r="J370" i="22"/>
  <c r="J369" i="22"/>
  <c r="J368" i="22"/>
  <c r="J367" i="22"/>
  <c r="J366" i="22"/>
  <c r="J365" i="22"/>
  <c r="J364" i="22"/>
  <c r="J363" i="22"/>
  <c r="J362" i="22"/>
  <c r="J361" i="22"/>
  <c r="J360" i="22"/>
  <c r="J359" i="22"/>
  <c r="J358" i="22"/>
  <c r="J357" i="22"/>
  <c r="J356" i="22"/>
  <c r="J355" i="22"/>
  <c r="J354" i="22"/>
  <c r="J353" i="22"/>
  <c r="J352" i="22"/>
  <c r="J351" i="22"/>
  <c r="J350" i="22"/>
  <c r="J349" i="22"/>
  <c r="J348" i="22"/>
  <c r="J347" i="22"/>
  <c r="J346" i="22"/>
  <c r="J345" i="22"/>
  <c r="J344" i="22"/>
  <c r="J343" i="22"/>
  <c r="J342" i="22"/>
  <c r="J341" i="22"/>
  <c r="J340" i="22"/>
  <c r="J339" i="22"/>
  <c r="J338" i="22"/>
  <c r="J337" i="22"/>
  <c r="J336" i="22"/>
  <c r="J335" i="22"/>
  <c r="J334" i="22"/>
  <c r="J333" i="22"/>
  <c r="J332" i="22"/>
  <c r="J331" i="22"/>
  <c r="J330" i="22"/>
  <c r="J329" i="22"/>
  <c r="J328" i="22"/>
  <c r="J327" i="22"/>
  <c r="J326" i="22"/>
  <c r="J325" i="22"/>
  <c r="J324" i="22"/>
  <c r="J323" i="22"/>
  <c r="J322" i="22"/>
  <c r="J321" i="22"/>
  <c r="J320" i="22"/>
  <c r="J319" i="22"/>
  <c r="J318" i="22"/>
  <c r="J317" i="22"/>
  <c r="J316" i="22"/>
  <c r="J309" i="22"/>
  <c r="J308" i="22"/>
  <c r="J307" i="22"/>
  <c r="J306" i="22"/>
  <c r="J305" i="22"/>
  <c r="J304" i="22"/>
  <c r="J303" i="22"/>
  <c r="J302" i="22"/>
  <c r="J301" i="22"/>
  <c r="J300" i="22"/>
  <c r="J299" i="22"/>
  <c r="J298" i="22"/>
  <c r="J297" i="22"/>
  <c r="J296" i="22"/>
  <c r="J295" i="22"/>
  <c r="J294" i="22"/>
  <c r="J293" i="22"/>
  <c r="J292" i="22"/>
  <c r="J291" i="22"/>
  <c r="J290" i="22"/>
  <c r="J289" i="22"/>
  <c r="J288" i="22"/>
  <c r="J287" i="22"/>
  <c r="J286" i="22"/>
  <c r="J285" i="22"/>
  <c r="J284" i="22"/>
  <c r="J283" i="22"/>
  <c r="J282" i="22"/>
  <c r="J281" i="22"/>
  <c r="J280" i="22"/>
  <c r="J279" i="22"/>
  <c r="J278" i="22"/>
  <c r="J277" i="22"/>
  <c r="J276" i="22"/>
  <c r="J275" i="22"/>
  <c r="J274" i="22"/>
  <c r="J273" i="22"/>
  <c r="J272" i="22"/>
  <c r="J271" i="22"/>
  <c r="J270" i="22"/>
  <c r="J269" i="22"/>
  <c r="J268" i="22"/>
  <c r="J267" i="22"/>
  <c r="J266" i="22"/>
  <c r="J265" i="22"/>
  <c r="J264" i="22"/>
  <c r="J263" i="22"/>
  <c r="J262" i="22"/>
  <c r="J261" i="22"/>
  <c r="J260" i="22"/>
  <c r="J259" i="22"/>
  <c r="J258" i="22"/>
  <c r="J257" i="22"/>
  <c r="J256" i="22"/>
  <c r="J255" i="22"/>
  <c r="J254" i="22"/>
  <c r="J253" i="22"/>
  <c r="J252" i="22"/>
  <c r="J251" i="22"/>
  <c r="J250" i="22"/>
  <c r="J249" i="22"/>
  <c r="J248" i="22"/>
  <c r="J247" i="22"/>
  <c r="J246" i="22"/>
  <c r="J245" i="22"/>
  <c r="J244" i="22"/>
  <c r="J243" i="22"/>
  <c r="J242" i="22"/>
  <c r="J241" i="22"/>
  <c r="J240" i="22"/>
  <c r="J239" i="22"/>
  <c r="J238" i="22"/>
  <c r="J237" i="22"/>
  <c r="J236" i="22"/>
  <c r="J235" i="22"/>
  <c r="J234" i="22"/>
  <c r="J233" i="22"/>
  <c r="J232" i="22"/>
  <c r="J231" i="22"/>
  <c r="J230" i="22"/>
  <c r="J229" i="22"/>
  <c r="J228" i="22"/>
  <c r="J227" i="22"/>
  <c r="J226" i="22"/>
  <c r="J225" i="22"/>
  <c r="J224" i="22"/>
  <c r="J223" i="22"/>
  <c r="J222" i="22"/>
  <c r="J221" i="22"/>
  <c r="J220" i="22"/>
  <c r="J219" i="22"/>
  <c r="J218" i="22"/>
  <c r="J217" i="22"/>
  <c r="J216" i="22"/>
  <c r="J215" i="22"/>
  <c r="J214" i="22"/>
  <c r="J213" i="22"/>
  <c r="J212" i="22"/>
  <c r="J211" i="22"/>
  <c r="J210" i="22"/>
  <c r="J209" i="22"/>
  <c r="J208" i="22"/>
  <c r="J207" i="22"/>
  <c r="J206" i="22"/>
  <c r="J205" i="22"/>
  <c r="J204" i="22"/>
  <c r="J203" i="22"/>
  <c r="J202" i="22"/>
  <c r="J201" i="22"/>
  <c r="J200" i="22"/>
  <c r="J199" i="22"/>
  <c r="J198" i="22"/>
  <c r="J197" i="22"/>
  <c r="J196" i="22"/>
  <c r="J195" i="22"/>
  <c r="J194" i="22"/>
  <c r="J193" i="22"/>
  <c r="J192" i="22"/>
  <c r="J191" i="22"/>
  <c r="J190" i="22"/>
  <c r="J189" i="22"/>
  <c r="J188" i="22"/>
  <c r="J187" i="22"/>
  <c r="J186" i="22"/>
  <c r="J185" i="22"/>
  <c r="J184" i="22"/>
  <c r="J183" i="22"/>
  <c r="J182" i="22"/>
  <c r="J181" i="22"/>
  <c r="J180" i="22"/>
  <c r="J179" i="22"/>
  <c r="J178" i="22"/>
  <c r="J177" i="22"/>
  <c r="J176" i="22"/>
  <c r="J175" i="22"/>
  <c r="J174" i="22"/>
  <c r="J173" i="22"/>
  <c r="J172" i="22"/>
  <c r="J171" i="22"/>
  <c r="J170" i="22"/>
  <c r="J169" i="22"/>
  <c r="J168" i="22"/>
  <c r="J167" i="22"/>
  <c r="J166" i="22"/>
  <c r="J165" i="22"/>
  <c r="J164" i="22"/>
  <c r="J163" i="22"/>
  <c r="J162" i="22"/>
  <c r="J161" i="22"/>
  <c r="J160" i="22"/>
  <c r="J153" i="22"/>
  <c r="J152" i="22"/>
  <c r="J151" i="22"/>
  <c r="J150" i="22"/>
  <c r="J149" i="22"/>
  <c r="J148" i="22"/>
  <c r="J147" i="22"/>
  <c r="J146" i="22"/>
  <c r="J145" i="22"/>
  <c r="J144" i="22"/>
  <c r="J143" i="22"/>
  <c r="J142" i="22"/>
  <c r="J141" i="22"/>
  <c r="J140" i="22"/>
  <c r="J139" i="22"/>
  <c r="J138" i="22"/>
  <c r="J137" i="22"/>
  <c r="J136" i="22"/>
  <c r="J135" i="22"/>
  <c r="J134" i="22"/>
  <c r="J133" i="22"/>
  <c r="J132" i="22"/>
  <c r="J131" i="22"/>
  <c r="J130" i="22"/>
  <c r="J129" i="22"/>
  <c r="J128" i="22"/>
  <c r="J127" i="22"/>
  <c r="J126" i="22"/>
  <c r="J125" i="22"/>
  <c r="J124" i="22"/>
  <c r="J123" i="22"/>
  <c r="J122" i="22"/>
  <c r="J121" i="22"/>
  <c r="J120" i="22"/>
  <c r="J119" i="22"/>
  <c r="J118" i="22"/>
  <c r="J117" i="22"/>
  <c r="J116" i="22"/>
  <c r="J115" i="22"/>
  <c r="J114" i="22"/>
  <c r="J113" i="22"/>
  <c r="J112" i="22"/>
  <c r="J111" i="22"/>
  <c r="J110" i="22"/>
  <c r="J109" i="22"/>
  <c r="J108" i="22"/>
  <c r="J107" i="22"/>
  <c r="J106" i="22"/>
  <c r="J105" i="22"/>
  <c r="J104" i="22"/>
  <c r="J103"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7" i="22"/>
  <c r="J66" i="22"/>
  <c r="J65" i="22"/>
  <c r="J64" i="22"/>
  <c r="J63" i="22"/>
  <c r="J62" i="22"/>
  <c r="J61" i="22"/>
  <c r="J60" i="22"/>
  <c r="J59" i="22"/>
  <c r="J58" i="22"/>
  <c r="J57" i="22"/>
  <c r="J56" i="22"/>
  <c r="J55" i="22"/>
  <c r="J54" i="22"/>
  <c r="J53" i="22"/>
  <c r="J52" i="22"/>
  <c r="J51" i="22"/>
  <c r="J50" i="22"/>
  <c r="J49" i="22"/>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F118" i="16"/>
  <c r="F117" i="16"/>
  <c r="F116" i="16"/>
  <c r="F115" i="16"/>
  <c r="F114" i="16"/>
  <c r="F113" i="16"/>
  <c r="F112" i="16"/>
  <c r="F111" i="16"/>
  <c r="F110" i="16"/>
  <c r="F109" i="16"/>
  <c r="F108" i="16"/>
  <c r="F107" i="16"/>
  <c r="F106" i="16"/>
  <c r="F105" i="16"/>
  <c r="F104" i="16"/>
  <c r="F103" i="16"/>
  <c r="F102" i="16"/>
  <c r="F101" i="16"/>
  <c r="F100" i="16"/>
  <c r="F99" i="16"/>
  <c r="F98" i="16"/>
  <c r="F97" i="16"/>
  <c r="C179" i="20"/>
  <c r="C180" i="20" s="1"/>
  <c r="C181" i="20" s="1"/>
  <c r="C182" i="20" s="1"/>
  <c r="D182" i="20" s="1"/>
  <c r="C177" i="20"/>
  <c r="C178" i="20" s="1"/>
  <c r="D178" i="20" s="1"/>
  <c r="C175" i="20"/>
  <c r="C176" i="20" s="1"/>
  <c r="D176" i="20" s="1"/>
  <c r="C171" i="20"/>
  <c r="C172" i="20" s="1"/>
  <c r="C173" i="20" s="1"/>
  <c r="C174" i="20" s="1"/>
  <c r="D174" i="20" s="1"/>
  <c r="C166" i="20"/>
  <c r="D166" i="20" s="1"/>
  <c r="C159" i="20"/>
  <c r="C160" i="20" s="1"/>
  <c r="C161" i="20" s="1"/>
  <c r="C162" i="20" s="1"/>
  <c r="C163" i="20" s="1"/>
  <c r="C164" i="20" s="1"/>
  <c r="C165" i="20" s="1"/>
  <c r="D165" i="20" s="1"/>
  <c r="C151" i="20"/>
  <c r="C152" i="20" s="1"/>
  <c r="C153" i="20" s="1"/>
  <c r="C154" i="20" s="1"/>
  <c r="C155" i="20" s="1"/>
  <c r="C156" i="20" s="1"/>
  <c r="C157" i="20" s="1"/>
  <c r="C158" i="20" s="1"/>
  <c r="D158" i="20" s="1"/>
  <c r="C149" i="20"/>
  <c r="C150" i="20" s="1"/>
  <c r="D150" i="20" s="1"/>
  <c r="C135" i="20"/>
  <c r="C136" i="20" s="1"/>
  <c r="C137" i="20" s="1"/>
  <c r="C138" i="20" s="1"/>
  <c r="C139" i="20" s="1"/>
  <c r="C140" i="20" s="1"/>
  <c r="C141" i="20" s="1"/>
  <c r="C142" i="20" s="1"/>
  <c r="C143" i="20" s="1"/>
  <c r="C144" i="20" s="1"/>
  <c r="C145" i="20" s="1"/>
  <c r="C146" i="20" s="1"/>
  <c r="C147" i="20" s="1"/>
  <c r="C148" i="20" s="1"/>
  <c r="D148" i="20" s="1"/>
  <c r="C133" i="20"/>
  <c r="C134" i="20" s="1"/>
  <c r="D134" i="20" s="1"/>
  <c r="C131" i="20"/>
  <c r="C132" i="20" s="1"/>
  <c r="D132" i="20" s="1"/>
  <c r="C129" i="20"/>
  <c r="C130" i="20" s="1"/>
  <c r="D130" i="20" s="1"/>
  <c r="C127" i="20"/>
  <c r="C128" i="20" s="1"/>
  <c r="D128" i="20" s="1"/>
  <c r="C125" i="20"/>
  <c r="C126" i="20" s="1"/>
  <c r="D126" i="20" s="1"/>
  <c r="C123" i="20"/>
  <c r="C124" i="20" s="1"/>
  <c r="D124" i="20" s="1"/>
  <c r="C119" i="20"/>
  <c r="C120" i="20" s="1"/>
  <c r="C121" i="20" s="1"/>
  <c r="C122" i="20" s="1"/>
  <c r="D122" i="20" s="1"/>
  <c r="C115" i="20"/>
  <c r="C116" i="20" s="1"/>
  <c r="C117" i="20" s="1"/>
  <c r="C118" i="20" s="1"/>
  <c r="D118" i="20" s="1"/>
  <c r="C111" i="20"/>
  <c r="C112" i="20" s="1"/>
  <c r="C113" i="20" s="1"/>
  <c r="C114" i="20" s="1"/>
  <c r="D114" i="20" s="1"/>
  <c r="C106" i="20"/>
  <c r="C107" i="20" s="1"/>
  <c r="C100" i="20"/>
  <c r="C101" i="20" s="1"/>
  <c r="C102" i="20" s="1"/>
  <c r="C103" i="20" s="1"/>
  <c r="C104" i="20" s="1"/>
  <c r="C105" i="20" s="1"/>
  <c r="D105" i="20" s="1"/>
  <c r="C96" i="20"/>
  <c r="C97" i="20" s="1"/>
  <c r="C98" i="20" s="1"/>
  <c r="C99" i="20" s="1"/>
  <c r="D99" i="20" s="1"/>
  <c r="C90" i="20"/>
  <c r="C91" i="20" s="1"/>
  <c r="D91" i="20" s="1"/>
  <c r="C88" i="20"/>
  <c r="C89" i="20" s="1"/>
  <c r="D89" i="20" s="1"/>
  <c r="C84" i="20"/>
  <c r="C85" i="20" s="1"/>
  <c r="C86" i="20" s="1"/>
  <c r="C87" i="20" s="1"/>
  <c r="D87" i="20" s="1"/>
  <c r="C82" i="20"/>
  <c r="C83" i="20" s="1"/>
  <c r="D83" i="20" s="1"/>
  <c r="C80" i="20"/>
  <c r="C81" i="20" s="1"/>
  <c r="D81" i="20" s="1"/>
  <c r="C78" i="20"/>
  <c r="C79" i="20" s="1"/>
  <c r="D79" i="20" s="1"/>
  <c r="C77" i="20"/>
  <c r="D77" i="20" s="1"/>
  <c r="C73" i="20"/>
  <c r="C74" i="20" s="1"/>
  <c r="C75" i="20" s="1"/>
  <c r="C76" i="20" s="1"/>
  <c r="D76" i="20" s="1"/>
  <c r="C69" i="20"/>
  <c r="C70" i="20" s="1"/>
  <c r="C71" i="20" s="1"/>
  <c r="C72" i="20" s="1"/>
  <c r="D72" i="20" s="1"/>
  <c r="C67" i="20"/>
  <c r="D67" i="20" s="1"/>
  <c r="C60" i="20"/>
  <c r="C61" i="20" s="1"/>
  <c r="C62" i="20" s="1"/>
  <c r="C63" i="20" s="1"/>
  <c r="C64" i="20" s="1"/>
  <c r="C65" i="20" s="1"/>
  <c r="C66" i="20" s="1"/>
  <c r="D66" i="20" s="1"/>
  <c r="D4" i="20"/>
  <c r="C48" i="20"/>
  <c r="C49" i="20" s="1"/>
  <c r="C50" i="20" s="1"/>
  <c r="C51" i="20" s="1"/>
  <c r="C52" i="20" s="1"/>
  <c r="C53" i="20" s="1"/>
  <c r="C54" i="20" s="1"/>
  <c r="C55" i="20" s="1"/>
  <c r="D55" i="20" s="1"/>
  <c r="C44" i="20"/>
  <c r="C45" i="20" s="1"/>
  <c r="C46" i="20" s="1"/>
  <c r="C47" i="20" s="1"/>
  <c r="D47" i="20" s="1"/>
  <c r="C36" i="20"/>
  <c r="C37" i="20" s="1"/>
  <c r="C38" i="20" s="1"/>
  <c r="C39" i="20" s="1"/>
  <c r="C40" i="20" s="1"/>
  <c r="C41" i="20" s="1"/>
  <c r="C42" i="20" s="1"/>
  <c r="C43" i="20" s="1"/>
  <c r="D43" i="20" s="1"/>
  <c r="C34" i="20"/>
  <c r="C35" i="20" s="1"/>
  <c r="D35" i="20" s="1"/>
  <c r="C32" i="20"/>
  <c r="C33" i="20" s="1"/>
  <c r="D33" i="20" s="1"/>
  <c r="C25" i="20"/>
  <c r="C26" i="20" s="1"/>
  <c r="C27" i="20" s="1"/>
  <c r="C28" i="20" s="1"/>
  <c r="C29" i="20" s="1"/>
  <c r="C30" i="20" s="1"/>
  <c r="C31" i="20" s="1"/>
  <c r="D31" i="20" s="1"/>
  <c r="C17" i="20"/>
  <c r="C18" i="20" s="1"/>
  <c r="C19" i="20" s="1"/>
  <c r="C20" i="20" s="1"/>
  <c r="C21" i="20" s="1"/>
  <c r="C22" i="20" s="1"/>
  <c r="C23" i="20" s="1"/>
  <c r="C24" i="20" s="1"/>
  <c r="D24" i="20" s="1"/>
  <c r="C15" i="20"/>
  <c r="D15" i="20" s="1"/>
  <c r="C12" i="20"/>
  <c r="C13" i="20" s="1"/>
  <c r="C14" i="20" s="1"/>
  <c r="D14" i="20" s="1"/>
  <c r="C10" i="20"/>
  <c r="C11" i="20" s="1"/>
  <c r="D11" i="20" s="1"/>
  <c r="C8" i="20"/>
  <c r="C9" i="20" s="1"/>
  <c r="D9" i="20" s="1"/>
  <c r="C6" i="20"/>
  <c r="C7" i="20" s="1"/>
  <c r="D7" i="20" s="1"/>
  <c r="C4" i="20"/>
  <c r="C5" i="20" s="1"/>
  <c r="D5" i="20" s="1"/>
  <c r="L41" i="1"/>
  <c r="L40" i="1"/>
  <c r="L38" i="1"/>
  <c r="K43" i="1"/>
  <c r="L43" i="1" s="1"/>
  <c r="K42" i="1"/>
  <c r="T42" i="1" s="1"/>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S88" i="6"/>
  <c r="S87" i="6"/>
  <c r="S86" i="6"/>
  <c r="S85" i="6"/>
  <c r="S84" i="6"/>
  <c r="S83" i="6"/>
  <c r="S82" i="6"/>
  <c r="S81" i="6"/>
  <c r="S80" i="6"/>
  <c r="S79" i="6"/>
  <c r="S78" i="6"/>
  <c r="S77" i="6"/>
  <c r="S76" i="6"/>
  <c r="S75" i="6"/>
  <c r="S74" i="6"/>
  <c r="S73" i="6"/>
  <c r="S72" i="6"/>
  <c r="S71" i="6"/>
  <c r="S70" i="6"/>
  <c r="S69" i="6"/>
  <c r="S68" i="6"/>
  <c r="S67" i="6"/>
  <c r="S66" i="6"/>
  <c r="S65" i="6"/>
  <c r="S64" i="6"/>
  <c r="S63" i="6"/>
  <c r="S62" i="6"/>
  <c r="S61" i="6"/>
  <c r="S60" i="6"/>
  <c r="S59" i="6"/>
  <c r="S58" i="6"/>
  <c r="S57" i="6"/>
  <c r="S56" i="6"/>
  <c r="S55" i="6"/>
  <c r="S54" i="6"/>
  <c r="S53" i="6"/>
  <c r="S52" i="6"/>
  <c r="S51" i="6"/>
  <c r="S50" i="6"/>
  <c r="S49" i="6"/>
  <c r="S48" i="6"/>
  <c r="S47" i="6"/>
  <c r="S46" i="6"/>
  <c r="S45" i="6"/>
  <c r="S44" i="6"/>
  <c r="S43" i="6"/>
  <c r="S42" i="6"/>
  <c r="S41" i="6"/>
  <c r="S40" i="6"/>
  <c r="S39" i="6"/>
  <c r="S38" i="6"/>
  <c r="S37" i="6"/>
  <c r="S36" i="6"/>
  <c r="S35" i="6"/>
  <c r="S34" i="6"/>
  <c r="S33" i="6"/>
  <c r="S32" i="6"/>
  <c r="S31" i="6"/>
  <c r="S30" i="6"/>
  <c r="S29" i="6"/>
  <c r="S28" i="6"/>
  <c r="S27" i="6"/>
  <c r="S26" i="6"/>
  <c r="S25" i="6"/>
  <c r="S24" i="6"/>
  <c r="S23" i="6"/>
  <c r="S22" i="6"/>
  <c r="S21" i="6"/>
  <c r="S20" i="6"/>
  <c r="S19" i="6"/>
  <c r="S18" i="6"/>
  <c r="S17" i="6"/>
  <c r="S16" i="6"/>
  <c r="S15" i="6"/>
  <c r="S14" i="6"/>
  <c r="S13" i="6"/>
  <c r="S12" i="6"/>
  <c r="S11" i="6"/>
  <c r="S10" i="6"/>
  <c r="S9" i="6"/>
  <c r="R88" i="6"/>
  <c r="R87" i="6"/>
  <c r="R86" i="6"/>
  <c r="R85" i="6"/>
  <c r="R84" i="6"/>
  <c r="R83" i="6"/>
  <c r="R82" i="6"/>
  <c r="R81" i="6"/>
  <c r="R80" i="6"/>
  <c r="R79" i="6"/>
  <c r="R78" i="6"/>
  <c r="R77" i="6"/>
  <c r="R76" i="6"/>
  <c r="R75" i="6"/>
  <c r="R74" i="6"/>
  <c r="R73" i="6"/>
  <c r="R72" i="6"/>
  <c r="R71" i="6"/>
  <c r="R70" i="6"/>
  <c r="R69" i="6"/>
  <c r="R68" i="6"/>
  <c r="R67" i="6"/>
  <c r="R66" i="6"/>
  <c r="R65" i="6"/>
  <c r="R64" i="6"/>
  <c r="R63" i="6"/>
  <c r="R62" i="6"/>
  <c r="R61" i="6"/>
  <c r="R60" i="6"/>
  <c r="R59" i="6"/>
  <c r="R58" i="6"/>
  <c r="R57" i="6"/>
  <c r="R56" i="6"/>
  <c r="R55" i="6"/>
  <c r="R54" i="6"/>
  <c r="R53" i="6"/>
  <c r="R52" i="6"/>
  <c r="R51" i="6"/>
  <c r="R50" i="6"/>
  <c r="R49" i="6"/>
  <c r="R48" i="6"/>
  <c r="R47" i="6"/>
  <c r="R46" i="6"/>
  <c r="R45" i="6"/>
  <c r="R44" i="6"/>
  <c r="R43" i="6"/>
  <c r="R42" i="6"/>
  <c r="R41" i="6"/>
  <c r="R40" i="6"/>
  <c r="R39" i="6"/>
  <c r="R38" i="6"/>
  <c r="R37"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M88" i="6"/>
  <c r="V88" i="6" s="1"/>
  <c r="M87" i="6"/>
  <c r="V87" i="6" s="1"/>
  <c r="M86" i="6"/>
  <c r="V86" i="6" s="1"/>
  <c r="M85" i="6"/>
  <c r="V85" i="6" s="1"/>
  <c r="M84" i="6"/>
  <c r="V84" i="6" s="1"/>
  <c r="M83" i="6"/>
  <c r="V83" i="6" s="1"/>
  <c r="M82" i="6"/>
  <c r="V82" i="6" s="1"/>
  <c r="M81" i="6"/>
  <c r="V81" i="6" s="1"/>
  <c r="M80" i="6"/>
  <c r="V80" i="6" s="1"/>
  <c r="M79" i="6"/>
  <c r="V79" i="6" s="1"/>
  <c r="M78" i="6"/>
  <c r="V78" i="6" s="1"/>
  <c r="M77" i="6"/>
  <c r="V77" i="6" s="1"/>
  <c r="M76" i="6"/>
  <c r="V76" i="6" s="1"/>
  <c r="M75" i="6"/>
  <c r="V75" i="6" s="1"/>
  <c r="M74" i="6"/>
  <c r="V74" i="6" s="1"/>
  <c r="M73" i="6"/>
  <c r="V73" i="6" s="1"/>
  <c r="M72" i="6"/>
  <c r="V72" i="6" s="1"/>
  <c r="M71" i="6"/>
  <c r="V71" i="6" s="1"/>
  <c r="M70" i="6"/>
  <c r="V70" i="6" s="1"/>
  <c r="M69" i="6"/>
  <c r="V69" i="6" s="1"/>
  <c r="M68" i="6"/>
  <c r="V68" i="6" s="1"/>
  <c r="M67" i="6"/>
  <c r="V67" i="6" s="1"/>
  <c r="M66" i="6"/>
  <c r="V66" i="6" s="1"/>
  <c r="M65" i="6"/>
  <c r="V65" i="6" s="1"/>
  <c r="M64" i="6"/>
  <c r="V64" i="6" s="1"/>
  <c r="M63" i="6"/>
  <c r="V63" i="6" s="1"/>
  <c r="M62" i="6"/>
  <c r="V62" i="6" s="1"/>
  <c r="M61" i="6"/>
  <c r="V61" i="6" s="1"/>
  <c r="M60" i="6"/>
  <c r="V60" i="6" s="1"/>
  <c r="M59" i="6"/>
  <c r="V59" i="6" s="1"/>
  <c r="M58" i="6"/>
  <c r="V58" i="6" s="1"/>
  <c r="M57" i="6"/>
  <c r="V57" i="6" s="1"/>
  <c r="M56" i="6"/>
  <c r="V56" i="6" s="1"/>
  <c r="M55" i="6"/>
  <c r="V55" i="6" s="1"/>
  <c r="M54" i="6"/>
  <c r="V54" i="6" s="1"/>
  <c r="M53" i="6"/>
  <c r="V53" i="6" s="1"/>
  <c r="M52" i="6"/>
  <c r="V52" i="6" s="1"/>
  <c r="M51" i="6"/>
  <c r="V51" i="6" s="1"/>
  <c r="M50" i="6"/>
  <c r="V50" i="6" s="1"/>
  <c r="M49" i="6"/>
  <c r="V49" i="6" s="1"/>
  <c r="M48" i="6"/>
  <c r="V48" i="6" s="1"/>
  <c r="M47" i="6"/>
  <c r="V47" i="6" s="1"/>
  <c r="M46" i="6"/>
  <c r="V46" i="6" s="1"/>
  <c r="M45" i="6"/>
  <c r="V45" i="6" s="1"/>
  <c r="M44" i="6"/>
  <c r="V44" i="6" s="1"/>
  <c r="M43" i="6"/>
  <c r="V43" i="6" s="1"/>
  <c r="M42" i="6"/>
  <c r="V42" i="6" s="1"/>
  <c r="M41" i="6"/>
  <c r="V41" i="6" s="1"/>
  <c r="M40" i="6"/>
  <c r="V40" i="6" s="1"/>
  <c r="M39" i="6"/>
  <c r="V39" i="6" s="1"/>
  <c r="M38" i="6"/>
  <c r="V38" i="6" s="1"/>
  <c r="M37" i="6"/>
  <c r="V37" i="6" s="1"/>
  <c r="M36" i="6"/>
  <c r="V36" i="6" s="1"/>
  <c r="M35" i="6"/>
  <c r="V35" i="6" s="1"/>
  <c r="M34" i="6"/>
  <c r="V34" i="6" s="1"/>
  <c r="M33" i="6"/>
  <c r="V33" i="6" s="1"/>
  <c r="M32" i="6"/>
  <c r="V32" i="6" s="1"/>
  <c r="M31" i="6"/>
  <c r="V31" i="6" s="1"/>
  <c r="M30" i="6"/>
  <c r="V30" i="6" s="1"/>
  <c r="M29" i="6"/>
  <c r="V29" i="6" s="1"/>
  <c r="M28" i="6"/>
  <c r="V28" i="6" s="1"/>
  <c r="M27" i="6"/>
  <c r="V27" i="6" s="1"/>
  <c r="M26" i="6"/>
  <c r="V26" i="6" s="1"/>
  <c r="M25" i="6"/>
  <c r="V25" i="6" s="1"/>
  <c r="M24" i="6"/>
  <c r="V24" i="6" s="1"/>
  <c r="M23" i="6"/>
  <c r="V23" i="6" s="1"/>
  <c r="M22" i="6"/>
  <c r="V22" i="6" s="1"/>
  <c r="M21" i="6"/>
  <c r="V21" i="6" s="1"/>
  <c r="M20" i="6"/>
  <c r="V20" i="6" s="1"/>
  <c r="M19" i="6"/>
  <c r="V19" i="6" s="1"/>
  <c r="M18" i="6"/>
  <c r="V18" i="6" s="1"/>
  <c r="M17" i="6"/>
  <c r="V17" i="6" s="1"/>
  <c r="M16" i="6"/>
  <c r="V16" i="6" s="1"/>
  <c r="M15" i="6"/>
  <c r="V15" i="6" s="1"/>
  <c r="M14" i="6"/>
  <c r="V14" i="6" s="1"/>
  <c r="M13" i="6"/>
  <c r="V13" i="6" s="1"/>
  <c r="M12" i="6"/>
  <c r="V12" i="6" s="1"/>
  <c r="M11" i="6"/>
  <c r="V11" i="6" s="1"/>
  <c r="V10" i="6"/>
  <c r="V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C225" i="5"/>
  <c r="C224" i="5"/>
  <c r="C223" i="5"/>
  <c r="C222" i="5"/>
  <c r="C221" i="5"/>
  <c r="C219" i="5"/>
  <c r="C218" i="5"/>
  <c r="C217" i="5"/>
  <c r="C216" i="5"/>
  <c r="C215" i="5"/>
  <c r="C213" i="5"/>
  <c r="C212" i="5"/>
  <c r="C211" i="5"/>
  <c r="C210" i="5"/>
  <c r="C209" i="5"/>
  <c r="C207" i="5"/>
  <c r="C206" i="5"/>
  <c r="C205" i="5"/>
  <c r="C204" i="5"/>
  <c r="C203" i="5"/>
  <c r="C201" i="5"/>
  <c r="C200" i="5"/>
  <c r="C199" i="5"/>
  <c r="C198" i="5"/>
  <c r="C197" i="5"/>
  <c r="C195" i="5"/>
  <c r="C194" i="5"/>
  <c r="C193" i="5"/>
  <c r="C192" i="5"/>
  <c r="C191" i="5"/>
  <c r="C189" i="5"/>
  <c r="C188" i="5"/>
  <c r="C187" i="5"/>
  <c r="C186" i="5"/>
  <c r="C185" i="5"/>
  <c r="C183" i="5"/>
  <c r="C182" i="5"/>
  <c r="C181" i="5"/>
  <c r="C180" i="5"/>
  <c r="C179" i="5"/>
  <c r="C177" i="5"/>
  <c r="C176" i="5"/>
  <c r="C175" i="5"/>
  <c r="C174" i="5"/>
  <c r="C173" i="5"/>
  <c r="C171" i="5"/>
  <c r="C170" i="5"/>
  <c r="C169" i="5"/>
  <c r="C168" i="5"/>
  <c r="C167" i="5"/>
  <c r="C165" i="5"/>
  <c r="C164" i="5"/>
  <c r="C163" i="5"/>
  <c r="C162" i="5"/>
  <c r="C161" i="5"/>
  <c r="C159" i="5"/>
  <c r="C158" i="5"/>
  <c r="C157" i="5"/>
  <c r="C156" i="5"/>
  <c r="C155" i="5"/>
  <c r="C153" i="5"/>
  <c r="C152" i="5"/>
  <c r="C151" i="5"/>
  <c r="C150" i="5"/>
  <c r="C149" i="5"/>
  <c r="C147" i="5"/>
  <c r="C146" i="5"/>
  <c r="C145" i="5"/>
  <c r="C144" i="5"/>
  <c r="C143" i="5"/>
  <c r="C141" i="5"/>
  <c r="C140" i="5"/>
  <c r="C139" i="5"/>
  <c r="C138" i="5"/>
  <c r="C137" i="5"/>
  <c r="C135" i="5"/>
  <c r="C134" i="5"/>
  <c r="C133" i="5"/>
  <c r="C132" i="5"/>
  <c r="C131" i="5"/>
  <c r="C129" i="5"/>
  <c r="C128" i="5"/>
  <c r="C127" i="5"/>
  <c r="C126" i="5"/>
  <c r="C125" i="5"/>
  <c r="C123" i="5"/>
  <c r="C122" i="5"/>
  <c r="C121" i="5"/>
  <c r="C120" i="5"/>
  <c r="C119" i="5"/>
  <c r="C117" i="5"/>
  <c r="C116" i="5"/>
  <c r="C115" i="5"/>
  <c r="C114" i="5"/>
  <c r="C113" i="5"/>
  <c r="C111" i="5"/>
  <c r="C110" i="5"/>
  <c r="C109" i="5"/>
  <c r="C108" i="5"/>
  <c r="C107" i="5"/>
  <c r="C105" i="5"/>
  <c r="C104" i="5"/>
  <c r="C103" i="5"/>
  <c r="C102" i="5"/>
  <c r="C101" i="5"/>
  <c r="C99" i="5"/>
  <c r="C98" i="5"/>
  <c r="C97" i="5"/>
  <c r="C96" i="5"/>
  <c r="C95" i="5"/>
  <c r="C93" i="5"/>
  <c r="C92" i="5"/>
  <c r="C91" i="5"/>
  <c r="C90" i="5"/>
  <c r="C89" i="5"/>
  <c r="C87" i="5"/>
  <c r="C86" i="5"/>
  <c r="C85" i="5"/>
  <c r="C84" i="5"/>
  <c r="C83" i="5"/>
  <c r="C81" i="5"/>
  <c r="C80" i="5"/>
  <c r="C79" i="5"/>
  <c r="C78" i="5"/>
  <c r="C77" i="5"/>
  <c r="C75" i="5"/>
  <c r="C74" i="5"/>
  <c r="C73" i="5"/>
  <c r="C72" i="5"/>
  <c r="C71" i="5"/>
  <c r="C69" i="5"/>
  <c r="C68" i="5"/>
  <c r="C67" i="5"/>
  <c r="C66" i="5"/>
  <c r="C65" i="5"/>
  <c r="C63" i="5"/>
  <c r="C62" i="5"/>
  <c r="C61" i="5"/>
  <c r="C60" i="5"/>
  <c r="C59" i="5"/>
  <c r="C57" i="5"/>
  <c r="C56" i="5"/>
  <c r="C55" i="5"/>
  <c r="C54" i="5"/>
  <c r="C53" i="5"/>
  <c r="C51" i="5"/>
  <c r="C50" i="5"/>
  <c r="C49" i="5"/>
  <c r="C48" i="5"/>
  <c r="C47" i="5"/>
  <c r="AH16" i="5"/>
  <c r="AH14" i="5"/>
  <c r="AH13" i="5"/>
  <c r="AB40" i="5"/>
  <c r="AB39" i="5"/>
  <c r="AB38" i="5"/>
  <c r="AB37" i="5"/>
  <c r="AB36" i="5"/>
  <c r="AB35" i="5"/>
  <c r="AB34" i="5"/>
  <c r="AB33" i="5"/>
  <c r="AB32" i="5"/>
  <c r="AB31" i="5"/>
  <c r="AB30" i="5"/>
  <c r="AB29" i="5"/>
  <c r="AB28" i="5"/>
  <c r="AB27" i="5"/>
  <c r="AB26" i="5"/>
  <c r="AB25" i="5"/>
  <c r="AB24" i="5"/>
  <c r="AB23" i="5"/>
  <c r="AB22" i="5"/>
  <c r="AB21" i="5"/>
  <c r="AB20" i="5"/>
  <c r="AB19" i="5"/>
  <c r="AB18" i="5"/>
  <c r="AB17" i="5"/>
  <c r="AB16" i="5"/>
  <c r="AB15" i="5"/>
  <c r="AB14" i="5"/>
  <c r="AB13" i="5"/>
  <c r="AB12" i="5"/>
  <c r="AB11" i="5"/>
  <c r="U40" i="5"/>
  <c r="U39" i="5"/>
  <c r="AU39" i="5" s="1"/>
  <c r="U38" i="5"/>
  <c r="AO38" i="5" s="1"/>
  <c r="U37" i="5"/>
  <c r="AO37" i="5" s="1"/>
  <c r="U36" i="5"/>
  <c r="U35" i="5"/>
  <c r="AU35" i="5" s="1"/>
  <c r="U34" i="5"/>
  <c r="AO34" i="5" s="1"/>
  <c r="U33" i="5"/>
  <c r="AO33" i="5" s="1"/>
  <c r="U32" i="5"/>
  <c r="U31" i="5"/>
  <c r="AU31" i="5" s="1"/>
  <c r="U30" i="5"/>
  <c r="AO30" i="5" s="1"/>
  <c r="U29" i="5"/>
  <c r="AO29" i="5" s="1"/>
  <c r="U28" i="5"/>
  <c r="U27" i="5"/>
  <c r="AU27" i="5" s="1"/>
  <c r="U26" i="5"/>
  <c r="AO26" i="5" s="1"/>
  <c r="U25" i="5"/>
  <c r="AO25" i="5" s="1"/>
  <c r="U24" i="5"/>
  <c r="U23" i="5"/>
  <c r="AU23" i="5" s="1"/>
  <c r="U22" i="5"/>
  <c r="AO22" i="5" s="1"/>
  <c r="U21" i="5"/>
  <c r="AO21" i="5" s="1"/>
  <c r="U20" i="5"/>
  <c r="U19" i="5"/>
  <c r="AU19" i="5" s="1"/>
  <c r="AO18" i="5"/>
  <c r="AO17" i="5"/>
  <c r="AU15" i="5"/>
  <c r="AO14" i="5"/>
  <c r="AO13" i="5"/>
  <c r="AU11" i="5"/>
  <c r="T40" i="5"/>
  <c r="AH40" i="5" s="1"/>
  <c r="T39" i="5"/>
  <c r="AH39" i="5" s="1"/>
  <c r="T38" i="5"/>
  <c r="AH38" i="5" s="1"/>
  <c r="T37" i="5"/>
  <c r="AH37" i="5" s="1"/>
  <c r="T36" i="5"/>
  <c r="AH36" i="5" s="1"/>
  <c r="T35" i="5"/>
  <c r="AH35" i="5" s="1"/>
  <c r="T34" i="5"/>
  <c r="AH34" i="5" s="1"/>
  <c r="T33" i="5"/>
  <c r="AH33" i="5" s="1"/>
  <c r="T32" i="5"/>
  <c r="AH32" i="5" s="1"/>
  <c r="T31" i="5"/>
  <c r="AH31" i="5" s="1"/>
  <c r="T30" i="5"/>
  <c r="AH30" i="5" s="1"/>
  <c r="T29" i="5"/>
  <c r="AH29" i="5" s="1"/>
  <c r="T28" i="5"/>
  <c r="AH28" i="5" s="1"/>
  <c r="T27" i="5"/>
  <c r="AH27" i="5" s="1"/>
  <c r="T26" i="5"/>
  <c r="AH26" i="5" s="1"/>
  <c r="T25" i="5"/>
  <c r="AH25" i="5" s="1"/>
  <c r="T24" i="5"/>
  <c r="AH24" i="5" s="1"/>
  <c r="T23" i="5"/>
  <c r="AH23" i="5" s="1"/>
  <c r="T22" i="5"/>
  <c r="AH22" i="5" s="1"/>
  <c r="T21" i="5"/>
  <c r="AH21" i="5" s="1"/>
  <c r="T20" i="5"/>
  <c r="AH20" i="5" s="1"/>
  <c r="T19" i="5"/>
  <c r="AH19" i="5" s="1"/>
  <c r="AH18" i="5"/>
  <c r="AH17" i="5"/>
  <c r="AH15" i="5"/>
  <c r="AH12" i="5"/>
  <c r="AH11" i="5"/>
  <c r="S40" i="5"/>
  <c r="S39" i="5"/>
  <c r="S38" i="5"/>
  <c r="S37" i="5"/>
  <c r="S36" i="5"/>
  <c r="S35" i="5"/>
  <c r="S34" i="5"/>
  <c r="S33" i="5"/>
  <c r="S32" i="5"/>
  <c r="S31" i="5"/>
  <c r="S30" i="5"/>
  <c r="S29" i="5"/>
  <c r="S28" i="5"/>
  <c r="S27" i="5"/>
  <c r="S26" i="5"/>
  <c r="S25" i="5"/>
  <c r="S24" i="5"/>
  <c r="S23" i="5"/>
  <c r="S22" i="5"/>
  <c r="S21" i="5"/>
  <c r="S20" i="5"/>
  <c r="S19"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C40" i="5"/>
  <c r="B40" i="5" s="1"/>
  <c r="X40" i="5" s="1"/>
  <c r="C39" i="5"/>
  <c r="B39" i="5" s="1"/>
  <c r="C38" i="5"/>
  <c r="AG38" i="5" s="1" a="1"/>
  <c r="AG38" i="5" s="1"/>
  <c r="C37" i="5"/>
  <c r="I37" i="5" s="1"/>
  <c r="C36" i="5"/>
  <c r="B36" i="5" s="1"/>
  <c r="X36" i="5" s="1"/>
  <c r="C35" i="5"/>
  <c r="B35" i="5" s="1"/>
  <c r="C34" i="5"/>
  <c r="AC34" i="5" s="1"/>
  <c r="C33" i="5"/>
  <c r="C32" i="5"/>
  <c r="B32" i="5" s="1"/>
  <c r="X32" i="5" s="1"/>
  <c r="C31" i="5"/>
  <c r="B31" i="5" s="1"/>
  <c r="C30" i="5"/>
  <c r="AG30" i="5" s="1" a="1"/>
  <c r="AG30" i="5" s="1"/>
  <c r="C29" i="5"/>
  <c r="C28" i="5"/>
  <c r="B28" i="5" s="1"/>
  <c r="X28" i="5" s="1"/>
  <c r="C27" i="5"/>
  <c r="B27" i="5" s="1"/>
  <c r="C26" i="5"/>
  <c r="AA26" i="5" s="1"/>
  <c r="M139" i="5" s="1"/>
  <c r="C25" i="5"/>
  <c r="B25" i="5" s="1"/>
  <c r="C24" i="5"/>
  <c r="B24" i="5" s="1"/>
  <c r="X24" i="5" s="1"/>
  <c r="C23" i="5"/>
  <c r="B23" i="5" s="1"/>
  <c r="C22" i="5"/>
  <c r="AG22" i="5" s="1" a="1"/>
  <c r="AG22" i="5" s="1"/>
  <c r="C21" i="5"/>
  <c r="C20" i="5"/>
  <c r="B20" i="5" s="1"/>
  <c r="X20" i="5" s="1"/>
  <c r="C19" i="5"/>
  <c r="B19" i="5" s="1"/>
  <c r="AG18" i="5" a="1"/>
  <c r="AG18" i="5" s="1"/>
  <c r="I17" i="5"/>
  <c r="X16" i="5"/>
  <c r="I15" i="5"/>
  <c r="AG14" i="5" a="1"/>
  <c r="AG14" i="5" s="1"/>
  <c r="I13" i="5"/>
  <c r="X12" i="5"/>
  <c r="T25" i="10"/>
  <c r="T24" i="10"/>
  <c r="T23" i="10"/>
  <c r="T22" i="10"/>
  <c r="T21" i="10"/>
  <c r="T20" i="10"/>
  <c r="T19" i="10"/>
  <c r="T18" i="10"/>
  <c r="T17" i="10"/>
  <c r="T16" i="10"/>
  <c r="T15" i="10"/>
  <c r="T14" i="10"/>
  <c r="T13" i="10"/>
  <c r="T12" i="10"/>
  <c r="T11" i="10"/>
  <c r="Q25" i="10"/>
  <c r="Y25" i="10" s="1"/>
  <c r="Q24" i="10"/>
  <c r="Y24" i="10" s="1"/>
  <c r="Q23" i="10"/>
  <c r="Y23" i="10" s="1"/>
  <c r="Q22" i="10"/>
  <c r="Y22" i="10" s="1"/>
  <c r="Q21" i="10"/>
  <c r="Y21" i="10" s="1"/>
  <c r="Q20" i="10"/>
  <c r="Y20" i="10" s="1"/>
  <c r="Q19" i="10"/>
  <c r="Y19" i="10" s="1"/>
  <c r="Q18" i="10"/>
  <c r="Y18" i="10" s="1"/>
  <c r="Q17" i="10"/>
  <c r="Y17" i="10" s="1"/>
  <c r="Q16" i="10"/>
  <c r="Y16" i="10" s="1"/>
  <c r="Q15" i="10"/>
  <c r="Y15" i="10" s="1"/>
  <c r="Q14" i="10"/>
  <c r="Y14" i="10" s="1"/>
  <c r="Y13" i="10"/>
  <c r="Y12" i="10"/>
  <c r="Y11" i="10"/>
  <c r="I25" i="10"/>
  <c r="I24" i="10"/>
  <c r="I23" i="10"/>
  <c r="I22" i="10"/>
  <c r="I21" i="10"/>
  <c r="I20" i="10"/>
  <c r="I19" i="10"/>
  <c r="I18" i="10"/>
  <c r="I17" i="10"/>
  <c r="I16" i="10"/>
  <c r="I15" i="10"/>
  <c r="I14" i="10"/>
  <c r="I13" i="10"/>
  <c r="I12" i="10"/>
  <c r="I11" i="10"/>
  <c r="H25" i="10"/>
  <c r="H24" i="10"/>
  <c r="H23" i="10"/>
  <c r="H22" i="10"/>
  <c r="H21" i="10"/>
  <c r="H20" i="10"/>
  <c r="H19" i="10"/>
  <c r="H18" i="10"/>
  <c r="H17" i="10"/>
  <c r="H16" i="10"/>
  <c r="H15" i="10"/>
  <c r="H14" i="10"/>
  <c r="B25" i="10"/>
  <c r="X25" i="10" s="1" a="1"/>
  <c r="X25" i="10" s="1"/>
  <c r="B24" i="10"/>
  <c r="V24" i="10" s="1"/>
  <c r="L111" i="10" s="1"/>
  <c r="B23" i="10"/>
  <c r="B22" i="10"/>
  <c r="V22" i="10" s="1"/>
  <c r="L99" i="10" s="1"/>
  <c r="B21" i="10"/>
  <c r="X21" i="10" s="1" a="1"/>
  <c r="X21" i="10" s="1"/>
  <c r="B20" i="10"/>
  <c r="X20" i="10" s="1" a="1"/>
  <c r="X20" i="10" s="1"/>
  <c r="B19" i="10"/>
  <c r="B18" i="10"/>
  <c r="X18" i="10" s="1" a="1"/>
  <c r="X18" i="10" s="1"/>
  <c r="B17" i="10"/>
  <c r="X17" i="10" s="1" a="1"/>
  <c r="X17" i="10" s="1"/>
  <c r="B16" i="10"/>
  <c r="B15" i="10"/>
  <c r="X15" i="10" s="1" a="1"/>
  <c r="X15" i="10" s="1"/>
  <c r="B14" i="10"/>
  <c r="G14" i="10" s="1" a="1"/>
  <c r="G14" i="10" s="1"/>
  <c r="S14" i="10" s="1"/>
  <c r="X13" i="10" a="1"/>
  <c r="X13" i="10" s="1"/>
  <c r="U12" i="10"/>
  <c r="L119" i="12"/>
  <c r="L118" i="12"/>
  <c r="L117" i="12"/>
  <c r="L116" i="12"/>
  <c r="L115" i="12"/>
  <c r="L114" i="12"/>
  <c r="L113" i="12"/>
  <c r="L112" i="12"/>
  <c r="L111" i="12"/>
  <c r="L110" i="12"/>
  <c r="L109" i="12"/>
  <c r="L108" i="12"/>
  <c r="L107" i="12"/>
  <c r="L106" i="12"/>
  <c r="L105" i="12"/>
  <c r="L104" i="12"/>
  <c r="L103" i="12"/>
  <c r="L102" i="12"/>
  <c r="L101" i="12"/>
  <c r="L100" i="12"/>
  <c r="L99" i="12"/>
  <c r="L98" i="12"/>
  <c r="L97" i="12"/>
  <c r="L96" i="12"/>
  <c r="L95" i="12"/>
  <c r="L94" i="12"/>
  <c r="L93" i="12"/>
  <c r="L92" i="12"/>
  <c r="L91" i="12"/>
  <c r="L90" i="12"/>
  <c r="L89" i="12"/>
  <c r="L88" i="12"/>
  <c r="L87" i="12"/>
  <c r="L86" i="12"/>
  <c r="L85" i="12"/>
  <c r="L84" i="12"/>
  <c r="L83" i="12"/>
  <c r="L82" i="12"/>
  <c r="L81" i="12"/>
  <c r="L80" i="12"/>
  <c r="L79" i="12"/>
  <c r="L78" i="12"/>
  <c r="L77" i="12"/>
  <c r="L76" i="12"/>
  <c r="L75" i="12"/>
  <c r="L74" i="12"/>
  <c r="L73" i="12"/>
  <c r="L72" i="12"/>
  <c r="L71" i="12"/>
  <c r="L70" i="12"/>
  <c r="L69" i="12"/>
  <c r="L68" i="12"/>
  <c r="L67" i="12"/>
  <c r="L66" i="12"/>
  <c r="L65" i="12"/>
  <c r="L64" i="12"/>
  <c r="L63" i="12"/>
  <c r="L62" i="12"/>
  <c r="L61" i="12"/>
  <c r="L60" i="12"/>
  <c r="L59" i="12"/>
  <c r="L58" i="12"/>
  <c r="L57" i="12"/>
  <c r="L56" i="12"/>
  <c r="L55" i="12"/>
  <c r="L54" i="12"/>
  <c r="L53" i="12"/>
  <c r="L52" i="12"/>
  <c r="L51" i="12"/>
  <c r="L50" i="12"/>
  <c r="L49" i="12"/>
  <c r="L48" i="12"/>
  <c r="L47" i="12"/>
  <c r="L46" i="12"/>
  <c r="L45" i="12"/>
  <c r="L44" i="12"/>
  <c r="L43" i="12"/>
  <c r="L42" i="12"/>
  <c r="L41" i="12"/>
  <c r="L40" i="12"/>
  <c r="L35" i="12"/>
  <c r="L34"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5" i="12"/>
  <c r="F34" i="12"/>
  <c r="F33" i="12"/>
  <c r="C114" i="12"/>
  <c r="C115" i="12" s="1"/>
  <c r="C116" i="12" s="1"/>
  <c r="C117" i="12" s="1"/>
  <c r="C118" i="12" s="1"/>
  <c r="C119" i="12" s="1"/>
  <c r="C108" i="12"/>
  <c r="C109" i="12" s="1"/>
  <c r="C110" i="12" s="1"/>
  <c r="C111" i="12" s="1"/>
  <c r="C112" i="12" s="1"/>
  <c r="C113" i="12" s="1"/>
  <c r="C102" i="12"/>
  <c r="C103" i="12" s="1"/>
  <c r="C104" i="12" s="1"/>
  <c r="C105" i="12" s="1"/>
  <c r="C106" i="12" s="1"/>
  <c r="C107" i="12" s="1"/>
  <c r="C96" i="12"/>
  <c r="C97" i="12" s="1"/>
  <c r="C98" i="12" s="1"/>
  <c r="C99" i="12" s="1"/>
  <c r="C100" i="12" s="1"/>
  <c r="C101" i="12" s="1"/>
  <c r="C90" i="12"/>
  <c r="C91" i="12" s="1"/>
  <c r="C92" i="12" s="1"/>
  <c r="C93" i="12" s="1"/>
  <c r="C94" i="12" s="1"/>
  <c r="C95" i="12" s="1"/>
  <c r="C84" i="12"/>
  <c r="C85" i="12" s="1"/>
  <c r="C86" i="12" s="1"/>
  <c r="C87" i="12" s="1"/>
  <c r="C88" i="12" s="1"/>
  <c r="C89" i="12" s="1"/>
  <c r="C78" i="12"/>
  <c r="C79" i="12" s="1"/>
  <c r="C80" i="12" s="1"/>
  <c r="C81" i="12" s="1"/>
  <c r="C82" i="12" s="1"/>
  <c r="C83" i="12" s="1"/>
  <c r="C72" i="12"/>
  <c r="C73" i="12" s="1"/>
  <c r="C74" i="12" s="1"/>
  <c r="C75" i="12" s="1"/>
  <c r="C76" i="12" s="1"/>
  <c r="C77" i="12" s="1"/>
  <c r="C66" i="12"/>
  <c r="C67" i="12" s="1"/>
  <c r="C68" i="12" s="1"/>
  <c r="C69" i="12" s="1"/>
  <c r="C70" i="12" s="1"/>
  <c r="C71" i="12" s="1"/>
  <c r="C60" i="12"/>
  <c r="C61" i="12" s="1"/>
  <c r="C62" i="12" s="1"/>
  <c r="C63" i="12" s="1"/>
  <c r="C64" i="12" s="1"/>
  <c r="C65" i="12" s="1"/>
  <c r="C54" i="12"/>
  <c r="C55" i="12" s="1"/>
  <c r="C56" i="12" s="1"/>
  <c r="C57" i="12" s="1"/>
  <c r="C58" i="12" s="1"/>
  <c r="C59" i="12" s="1"/>
  <c r="C48" i="12"/>
  <c r="C49" i="12" s="1"/>
  <c r="C50" i="12" s="1"/>
  <c r="C51" i="12" s="1"/>
  <c r="C52" i="12" s="1"/>
  <c r="C53" i="12" s="1"/>
  <c r="C42" i="12"/>
  <c r="C43" i="12" s="1"/>
  <c r="C44" i="12" s="1"/>
  <c r="C45" i="12" s="1"/>
  <c r="C46" i="12" s="1"/>
  <c r="C47" i="12" s="1"/>
  <c r="C36" i="12"/>
  <c r="C37" i="12" s="1"/>
  <c r="C38" i="12" s="1"/>
  <c r="C39" i="12" s="1"/>
  <c r="C40" i="12" s="1"/>
  <c r="C41" i="12" s="1"/>
  <c r="C30" i="12"/>
  <c r="C31" i="12" s="1"/>
  <c r="C32" i="12" s="1"/>
  <c r="C33" i="12" s="1"/>
  <c r="C34" i="12" s="1"/>
  <c r="C35" i="12" s="1"/>
  <c r="B119" i="12"/>
  <c r="B118" i="12"/>
  <c r="B117" i="12"/>
  <c r="B116" i="12"/>
  <c r="B115" i="12"/>
  <c r="B113" i="12"/>
  <c r="B112" i="12"/>
  <c r="B111" i="12"/>
  <c r="B110" i="12"/>
  <c r="B109" i="12"/>
  <c r="B107" i="12"/>
  <c r="B106" i="12"/>
  <c r="B105" i="12"/>
  <c r="B104" i="12"/>
  <c r="B103" i="12"/>
  <c r="B101" i="12"/>
  <c r="B100" i="12"/>
  <c r="B99" i="12"/>
  <c r="B98" i="12"/>
  <c r="B97" i="12"/>
  <c r="B95" i="12"/>
  <c r="B94" i="12"/>
  <c r="B93" i="12"/>
  <c r="B92" i="12"/>
  <c r="B91" i="12"/>
  <c r="B89" i="12"/>
  <c r="B88" i="12"/>
  <c r="B87" i="12"/>
  <c r="B86" i="12"/>
  <c r="B85" i="12"/>
  <c r="B83" i="12"/>
  <c r="B82" i="12"/>
  <c r="B81" i="12"/>
  <c r="B80" i="12"/>
  <c r="B79" i="12"/>
  <c r="B77" i="12"/>
  <c r="B76" i="12"/>
  <c r="B75" i="12"/>
  <c r="B74" i="12"/>
  <c r="B73" i="12"/>
  <c r="B71" i="12"/>
  <c r="B70" i="12"/>
  <c r="B69" i="12"/>
  <c r="B68" i="12"/>
  <c r="B67" i="12"/>
  <c r="B65" i="12"/>
  <c r="B64" i="12"/>
  <c r="B63" i="12"/>
  <c r="B62" i="12"/>
  <c r="B61" i="12"/>
  <c r="B59" i="12"/>
  <c r="B58" i="12"/>
  <c r="B57" i="12"/>
  <c r="B56" i="12"/>
  <c r="B55" i="12"/>
  <c r="B53" i="12"/>
  <c r="B52" i="12"/>
  <c r="B51" i="12"/>
  <c r="B50" i="12"/>
  <c r="B49" i="12"/>
  <c r="B47" i="12"/>
  <c r="B46" i="12"/>
  <c r="B45" i="12"/>
  <c r="B44" i="12"/>
  <c r="B43" i="12"/>
  <c r="B41" i="12"/>
  <c r="B40" i="12"/>
  <c r="B39" i="12"/>
  <c r="B38" i="12"/>
  <c r="B37" i="12"/>
  <c r="B35" i="12"/>
  <c r="B34" i="12"/>
  <c r="B33" i="12"/>
  <c r="B32" i="12"/>
  <c r="B31" i="12"/>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K169" i="1"/>
  <c r="K168" i="1"/>
  <c r="Y168" i="1" s="1"/>
  <c r="K167" i="1"/>
  <c r="E167" i="1" s="1"/>
  <c r="K166" i="1"/>
  <c r="E166" i="1" s="1"/>
  <c r="U166" i="1" s="1"/>
  <c r="K165" i="1"/>
  <c r="AA165" i="1" s="1"/>
  <c r="K164" i="1"/>
  <c r="W164" i="1" s="1"/>
  <c r="K163" i="1"/>
  <c r="E163" i="1" s="1"/>
  <c r="K162" i="1"/>
  <c r="E162" i="1" s="1"/>
  <c r="U162" i="1" s="1"/>
  <c r="K161" i="1"/>
  <c r="K160" i="1"/>
  <c r="Y160" i="1" s="1"/>
  <c r="K159" i="1"/>
  <c r="E159" i="1" s="1"/>
  <c r="K158" i="1"/>
  <c r="E158" i="1" s="1"/>
  <c r="U158" i="1" s="1"/>
  <c r="K157" i="1"/>
  <c r="AA157" i="1" s="1"/>
  <c r="K156" i="1"/>
  <c r="AA156" i="1" s="1"/>
  <c r="K155" i="1"/>
  <c r="E155" i="1" s="1"/>
  <c r="K154" i="1"/>
  <c r="E154" i="1" s="1"/>
  <c r="U154" i="1" s="1"/>
  <c r="K153" i="1"/>
  <c r="AA153" i="1" s="1"/>
  <c r="K152" i="1"/>
  <c r="Y152" i="1" s="1"/>
  <c r="K151" i="1"/>
  <c r="E151" i="1" s="1"/>
  <c r="K150" i="1"/>
  <c r="E150" i="1" s="1"/>
  <c r="U150" i="1" s="1"/>
  <c r="K149" i="1"/>
  <c r="K148" i="1"/>
  <c r="W148" i="1" s="1"/>
  <c r="K147" i="1"/>
  <c r="E147" i="1" s="1"/>
  <c r="K146" i="1"/>
  <c r="E146" i="1" s="1"/>
  <c r="U146" i="1" s="1"/>
  <c r="K145" i="1"/>
  <c r="AA145" i="1" s="1"/>
  <c r="K144" i="1"/>
  <c r="AA144" i="1" s="1"/>
  <c r="K143" i="1"/>
  <c r="E143" i="1" s="1"/>
  <c r="K142" i="1"/>
  <c r="E142" i="1" s="1"/>
  <c r="U142" i="1" s="1"/>
  <c r="K141" i="1"/>
  <c r="K140" i="1"/>
  <c r="Y140" i="1" s="1"/>
  <c r="K139" i="1"/>
  <c r="E139" i="1" s="1"/>
  <c r="K138" i="1"/>
  <c r="E138" i="1" s="1"/>
  <c r="U138" i="1" s="1"/>
  <c r="K137" i="1"/>
  <c r="AA137" i="1" s="1"/>
  <c r="K136" i="1"/>
  <c r="Y136" i="1" s="1"/>
  <c r="K135" i="1"/>
  <c r="E135" i="1" s="1"/>
  <c r="K134" i="1"/>
  <c r="E134" i="1" s="1"/>
  <c r="U134" i="1" s="1"/>
  <c r="K133" i="1"/>
  <c r="AA133" i="1" s="1"/>
  <c r="K132" i="1"/>
  <c r="AA132" i="1" s="1"/>
  <c r="K131" i="1"/>
  <c r="E131" i="1" s="1"/>
  <c r="K130" i="1"/>
  <c r="E130" i="1" s="1"/>
  <c r="U130" i="1" s="1"/>
  <c r="K129" i="1"/>
  <c r="K128" i="1"/>
  <c r="W128" i="1" s="1"/>
  <c r="K127" i="1"/>
  <c r="E127" i="1" s="1"/>
  <c r="K126" i="1"/>
  <c r="E126" i="1" s="1"/>
  <c r="U126" i="1" s="1"/>
  <c r="K125" i="1"/>
  <c r="K124" i="1"/>
  <c r="W124" i="1" s="1"/>
  <c r="K123" i="1"/>
  <c r="E123" i="1" s="1"/>
  <c r="K122" i="1"/>
  <c r="E122" i="1" s="1"/>
  <c r="U122" i="1" s="1"/>
  <c r="K121" i="1"/>
  <c r="AA121" i="1" s="1"/>
  <c r="E107" i="1"/>
  <c r="I107" i="1" s="1"/>
  <c r="E106" i="1"/>
  <c r="I106" i="1" s="1"/>
  <c r="E105" i="1"/>
  <c r="G105" i="1" s="1"/>
  <c r="E104" i="1"/>
  <c r="I104" i="1" s="1"/>
  <c r="E103" i="1"/>
  <c r="I103" i="1" s="1"/>
  <c r="E102" i="1"/>
  <c r="I102" i="1" s="1"/>
  <c r="E101" i="1"/>
  <c r="G101" i="1" s="1"/>
  <c r="E100" i="1"/>
  <c r="I100" i="1" s="1"/>
  <c r="E99" i="1"/>
  <c r="I99" i="1" s="1"/>
  <c r="I98" i="1"/>
  <c r="G97" i="1"/>
  <c r="I96" i="1"/>
  <c r="I95" i="1"/>
  <c r="I94" i="1"/>
  <c r="G93" i="1"/>
  <c r="G80" i="1"/>
  <c r="G79" i="1"/>
  <c r="G78" i="1"/>
  <c r="G77" i="1"/>
  <c r="G76" i="1"/>
  <c r="G75" i="1"/>
  <c r="G74" i="1"/>
  <c r="G73" i="1"/>
  <c r="G72" i="1"/>
  <c r="G71" i="1"/>
  <c r="G70" i="1"/>
  <c r="G69" i="1"/>
  <c r="G62" i="1"/>
  <c r="G61" i="1"/>
  <c r="G60" i="1"/>
  <c r="G59" i="1"/>
  <c r="G58" i="1"/>
  <c r="G57" i="1"/>
  <c r="G56" i="1"/>
  <c r="G55" i="1"/>
  <c r="G54" i="1"/>
  <c r="G53" i="1"/>
  <c r="G52" i="1"/>
  <c r="G51" i="1"/>
  <c r="M120" i="10"/>
  <c r="M119" i="10"/>
  <c r="M118" i="10"/>
  <c r="M117" i="10"/>
  <c r="M116" i="10"/>
  <c r="M115" i="10"/>
  <c r="M114" i="10"/>
  <c r="M113" i="10"/>
  <c r="M112" i="10"/>
  <c r="M111" i="10"/>
  <c r="M110" i="10"/>
  <c r="M109" i="10"/>
  <c r="M108" i="10"/>
  <c r="M107" i="10"/>
  <c r="M106" i="10"/>
  <c r="M105" i="10"/>
  <c r="M104" i="10"/>
  <c r="M103" i="10"/>
  <c r="M102" i="10"/>
  <c r="M101" i="10"/>
  <c r="M100" i="10"/>
  <c r="M99" i="10"/>
  <c r="M98" i="10"/>
  <c r="M97" i="10"/>
  <c r="M96" i="10"/>
  <c r="M95" i="10"/>
  <c r="M94" i="10"/>
  <c r="M93" i="10"/>
  <c r="M92" i="10"/>
  <c r="M91" i="10"/>
  <c r="M90" i="10"/>
  <c r="M89" i="10"/>
  <c r="M88" i="10"/>
  <c r="M87" i="10"/>
  <c r="M86" i="10"/>
  <c r="M85" i="10"/>
  <c r="M84" i="10"/>
  <c r="M83" i="10"/>
  <c r="M82" i="10"/>
  <c r="M81" i="10"/>
  <c r="M80" i="10"/>
  <c r="M79" i="10"/>
  <c r="M78" i="10"/>
  <c r="M77" i="10"/>
  <c r="M76" i="10"/>
  <c r="M75" i="10"/>
  <c r="M74" i="10"/>
  <c r="M73" i="10"/>
  <c r="M72" i="10"/>
  <c r="M71" i="10"/>
  <c r="M70" i="10"/>
  <c r="M69" i="10"/>
  <c r="M68" i="10"/>
  <c r="M67" i="10"/>
  <c r="M66" i="10"/>
  <c r="M65" i="10"/>
  <c r="M64" i="10"/>
  <c r="M63" i="10"/>
  <c r="M62" i="10"/>
  <c r="M61" i="10"/>
  <c r="M60" i="10"/>
  <c r="M59" i="10"/>
  <c r="M58" i="10"/>
  <c r="M57" i="10"/>
  <c r="M56" i="10"/>
  <c r="M55" i="10"/>
  <c r="M54" i="10"/>
  <c r="M53" i="10"/>
  <c r="M52" i="10"/>
  <c r="M51" i="10"/>
  <c r="M50" i="10"/>
  <c r="M49" i="10"/>
  <c r="M48" i="10"/>
  <c r="M47" i="10"/>
  <c r="M42" i="10"/>
  <c r="M41" i="10"/>
  <c r="M40" i="10"/>
  <c r="M36" i="10"/>
  <c r="M35" i="10"/>
  <c r="M34" i="10"/>
  <c r="L100" i="10"/>
  <c r="F120" i="10"/>
  <c r="F119" i="10"/>
  <c r="F118" i="10"/>
  <c r="F117" i="10"/>
  <c r="F116" i="10"/>
  <c r="F115" i="10"/>
  <c r="F114" i="10"/>
  <c r="F113" i="10"/>
  <c r="F112" i="10"/>
  <c r="F111" i="10"/>
  <c r="F110" i="10"/>
  <c r="F109" i="10"/>
  <c r="F108" i="10"/>
  <c r="F107" i="10"/>
  <c r="F106"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2" i="10"/>
  <c r="F51" i="10"/>
  <c r="F50" i="10"/>
  <c r="F49" i="10"/>
  <c r="F48" i="10"/>
  <c r="F47" i="10"/>
  <c r="F42" i="10"/>
  <c r="F41" i="10"/>
  <c r="F40" i="10"/>
  <c r="F36" i="10"/>
  <c r="F35" i="10"/>
  <c r="F34" i="10"/>
  <c r="C115" i="10"/>
  <c r="C116" i="10" s="1"/>
  <c r="C117" i="10" s="1"/>
  <c r="C118" i="10" s="1"/>
  <c r="C119" i="10" s="1"/>
  <c r="C120" i="10" s="1"/>
  <c r="C109" i="10"/>
  <c r="C110" i="10" s="1"/>
  <c r="C111" i="10" s="1"/>
  <c r="C112" i="10" s="1"/>
  <c r="C113" i="10" s="1"/>
  <c r="C114" i="10" s="1"/>
  <c r="C103" i="10"/>
  <c r="C104" i="10" s="1"/>
  <c r="C105" i="10" s="1"/>
  <c r="C106" i="10" s="1"/>
  <c r="C107" i="10" s="1"/>
  <c r="C108" i="10" s="1"/>
  <c r="C97" i="10"/>
  <c r="C98" i="10" s="1"/>
  <c r="C99" i="10" s="1"/>
  <c r="C100" i="10" s="1"/>
  <c r="C101" i="10" s="1"/>
  <c r="C102" i="10" s="1"/>
  <c r="C91" i="10"/>
  <c r="C92" i="10" s="1"/>
  <c r="C93" i="10" s="1"/>
  <c r="C94" i="10" s="1"/>
  <c r="C95" i="10" s="1"/>
  <c r="C96" i="10" s="1"/>
  <c r="C85" i="10"/>
  <c r="C86" i="10" s="1"/>
  <c r="C87" i="10" s="1"/>
  <c r="C88" i="10" s="1"/>
  <c r="C89" i="10" s="1"/>
  <c r="C90" i="10" s="1"/>
  <c r="C79" i="10"/>
  <c r="C80" i="10" s="1"/>
  <c r="C81" i="10" s="1"/>
  <c r="C82" i="10" s="1"/>
  <c r="C83" i="10" s="1"/>
  <c r="C84" i="10" s="1"/>
  <c r="C73" i="10"/>
  <c r="C74" i="10" s="1"/>
  <c r="C75" i="10" s="1"/>
  <c r="C76" i="10" s="1"/>
  <c r="C77" i="10" s="1"/>
  <c r="C78" i="10" s="1"/>
  <c r="C67" i="10"/>
  <c r="C68" i="10" s="1"/>
  <c r="C69" i="10" s="1"/>
  <c r="C70" i="10" s="1"/>
  <c r="C71" i="10" s="1"/>
  <c r="C72" i="10" s="1"/>
  <c r="C61" i="10"/>
  <c r="C62" i="10" s="1"/>
  <c r="C63" i="10" s="1"/>
  <c r="C64" i="10" s="1"/>
  <c r="C65" i="10" s="1"/>
  <c r="C66" i="10" s="1"/>
  <c r="C55" i="10"/>
  <c r="C56" i="10" s="1"/>
  <c r="C57" i="10" s="1"/>
  <c r="C58" i="10" s="1"/>
  <c r="C59" i="10" s="1"/>
  <c r="C60" i="10" s="1"/>
  <c r="C49" i="10"/>
  <c r="C50" i="10" s="1"/>
  <c r="C51" i="10" s="1"/>
  <c r="C52" i="10" s="1"/>
  <c r="C53" i="10" s="1"/>
  <c r="C54" i="10" s="1"/>
  <c r="C43" i="10"/>
  <c r="C44" i="10" s="1"/>
  <c r="C45" i="10" s="1"/>
  <c r="C46" i="10" s="1"/>
  <c r="C47" i="10" s="1"/>
  <c r="C48" i="10" s="1"/>
  <c r="C37" i="10"/>
  <c r="C38" i="10" s="1"/>
  <c r="C39" i="10" s="1"/>
  <c r="C40" i="10" s="1"/>
  <c r="C41" i="10" s="1"/>
  <c r="C42" i="10" s="1"/>
  <c r="C31" i="10"/>
  <c r="C32" i="10" s="1"/>
  <c r="C33" i="10" s="1"/>
  <c r="C34" i="10" s="1"/>
  <c r="C35" i="10" s="1"/>
  <c r="C36" i="10" s="1"/>
  <c r="B120" i="10"/>
  <c r="B119" i="10"/>
  <c r="B118" i="10"/>
  <c r="B117" i="10"/>
  <c r="B116" i="10"/>
  <c r="B114" i="10"/>
  <c r="B113" i="10"/>
  <c r="B112" i="10"/>
  <c r="B111" i="10"/>
  <c r="B110" i="10"/>
  <c r="B108" i="10"/>
  <c r="B107" i="10"/>
  <c r="B106" i="10"/>
  <c r="B105" i="10"/>
  <c r="B104" i="10"/>
  <c r="B102" i="10"/>
  <c r="B101" i="10"/>
  <c r="B100" i="10"/>
  <c r="B99" i="10"/>
  <c r="B98" i="10"/>
  <c r="B96" i="10"/>
  <c r="B95" i="10"/>
  <c r="B94" i="10"/>
  <c r="B93" i="10"/>
  <c r="B92" i="10"/>
  <c r="B90" i="10"/>
  <c r="B89" i="10"/>
  <c r="B88" i="10"/>
  <c r="B87" i="10"/>
  <c r="B86" i="10"/>
  <c r="B84" i="10"/>
  <c r="B83" i="10"/>
  <c r="B82" i="10"/>
  <c r="B81" i="10"/>
  <c r="B80" i="10"/>
  <c r="B78" i="10"/>
  <c r="B77" i="10"/>
  <c r="B76" i="10"/>
  <c r="B75" i="10"/>
  <c r="B74" i="10"/>
  <c r="B72" i="10"/>
  <c r="B71" i="10"/>
  <c r="B70" i="10"/>
  <c r="B69" i="10"/>
  <c r="B68" i="10"/>
  <c r="B66" i="10"/>
  <c r="B65" i="10"/>
  <c r="B64" i="10"/>
  <c r="B63" i="10"/>
  <c r="B62" i="10"/>
  <c r="B60" i="10"/>
  <c r="B59" i="10"/>
  <c r="B58" i="10"/>
  <c r="B57" i="10"/>
  <c r="B56" i="10"/>
  <c r="B54" i="10"/>
  <c r="B53" i="10"/>
  <c r="B52" i="10"/>
  <c r="B51" i="10"/>
  <c r="B50" i="10"/>
  <c r="B48" i="10"/>
  <c r="B47" i="10"/>
  <c r="B46" i="10"/>
  <c r="B45" i="10"/>
  <c r="B44" i="10"/>
  <c r="B42" i="10"/>
  <c r="B41" i="10"/>
  <c r="B40" i="10"/>
  <c r="B39" i="10"/>
  <c r="B38" i="10"/>
  <c r="B36" i="10"/>
  <c r="B35" i="10"/>
  <c r="B34" i="10"/>
  <c r="B33" i="10"/>
  <c r="B32" i="10"/>
  <c r="Y11" i="12"/>
  <c r="U24" i="12"/>
  <c r="U23" i="12"/>
  <c r="U22" i="12"/>
  <c r="U21" i="12"/>
  <c r="U20" i="12"/>
  <c r="U19" i="12"/>
  <c r="U18" i="12"/>
  <c r="U17" i="12"/>
  <c r="U16" i="12"/>
  <c r="U15" i="12"/>
  <c r="U14" i="12"/>
  <c r="U13" i="12"/>
  <c r="U12" i="12"/>
  <c r="U11" i="12"/>
  <c r="U10" i="12"/>
  <c r="Q24" i="12"/>
  <c r="Y24" i="12" s="1"/>
  <c r="Q23" i="12"/>
  <c r="Y23" i="12" s="1"/>
  <c r="Q22" i="12"/>
  <c r="Y22" i="12" s="1"/>
  <c r="Q21" i="12"/>
  <c r="Y21" i="12" s="1"/>
  <c r="Q20" i="12"/>
  <c r="Y20" i="12" s="1"/>
  <c r="Q19" i="12"/>
  <c r="Y19" i="12" s="1"/>
  <c r="Q18" i="12"/>
  <c r="Y18" i="12" s="1"/>
  <c r="Q17" i="12"/>
  <c r="Y17" i="12" s="1"/>
  <c r="Q16" i="12"/>
  <c r="Y16" i="12" s="1"/>
  <c r="Q15" i="12"/>
  <c r="Y15" i="12" s="1"/>
  <c r="Q14" i="12"/>
  <c r="Y14" i="12" s="1"/>
  <c r="Q13" i="12"/>
  <c r="Y13" i="12" s="1"/>
  <c r="Q12" i="12"/>
  <c r="Y12" i="12" s="1"/>
  <c r="Y10" i="12"/>
  <c r="I24" i="12"/>
  <c r="I23" i="12"/>
  <c r="I22" i="12"/>
  <c r="I21" i="12"/>
  <c r="I20" i="12"/>
  <c r="I19" i="12"/>
  <c r="I18" i="12"/>
  <c r="I17" i="12"/>
  <c r="I16" i="12"/>
  <c r="I15" i="12"/>
  <c r="I14" i="12"/>
  <c r="I13" i="12"/>
  <c r="I12" i="12"/>
  <c r="I11" i="12"/>
  <c r="I10" i="12"/>
  <c r="H24" i="12"/>
  <c r="H23" i="12"/>
  <c r="H22" i="12"/>
  <c r="H21" i="12"/>
  <c r="H20" i="12"/>
  <c r="H19" i="12"/>
  <c r="H18" i="12"/>
  <c r="H17" i="12"/>
  <c r="H16" i="12"/>
  <c r="H15" i="12"/>
  <c r="H14" i="12"/>
  <c r="H13" i="12"/>
  <c r="H12" i="12"/>
  <c r="B24" i="12"/>
  <c r="T24" i="12" s="1"/>
  <c r="B23" i="12"/>
  <c r="X23" i="12" s="1" a="1"/>
  <c r="X23" i="12" s="1"/>
  <c r="B22" i="12"/>
  <c r="B21" i="12"/>
  <c r="G21" i="12" s="1" a="1"/>
  <c r="G21" i="12" s="1"/>
  <c r="S21" i="12" s="1"/>
  <c r="B127" i="9" s="1"/>
  <c r="B20" i="12"/>
  <c r="T20" i="12" s="1"/>
  <c r="B19" i="12"/>
  <c r="X19" i="12" s="1" a="1"/>
  <c r="X19" i="12" s="1"/>
  <c r="B18" i="12"/>
  <c r="B17" i="12"/>
  <c r="G17" i="12" s="1" a="1"/>
  <c r="G17" i="12" s="1"/>
  <c r="S17" i="12" s="1"/>
  <c r="B88" i="9" s="1"/>
  <c r="B16" i="12"/>
  <c r="T16" i="12" s="1"/>
  <c r="B15" i="12"/>
  <c r="X15" i="12" s="1" a="1"/>
  <c r="X15" i="12" s="1"/>
  <c r="B14" i="12"/>
  <c r="B13" i="12"/>
  <c r="G13" i="12" s="1" a="1"/>
  <c r="G13" i="12" s="1"/>
  <c r="S13" i="12" s="1"/>
  <c r="B47" i="9" s="1"/>
  <c r="B12" i="12"/>
  <c r="T12" i="12" s="1"/>
  <c r="X11" i="12" a="1"/>
  <c r="X11" i="12" s="1"/>
  <c r="J37" i="5" l="1"/>
  <c r="L114" i="10"/>
  <c r="D25" i="20"/>
  <c r="L42" i="1"/>
  <c r="D12" i="20"/>
  <c r="D73" i="20"/>
  <c r="C167" i="20"/>
  <c r="C168" i="20" s="1"/>
  <c r="C169" i="20" s="1"/>
  <c r="C170" i="20" s="1"/>
  <c r="D170" i="20" s="1"/>
  <c r="J15" i="5"/>
  <c r="D18" i="20"/>
  <c r="AO39" i="5"/>
  <c r="D20" i="20"/>
  <c r="D160" i="20"/>
  <c r="D104" i="20"/>
  <c r="AU29" i="5"/>
  <c r="D19" i="20"/>
  <c r="D27" i="20"/>
  <c r="D75" i="20"/>
  <c r="D88" i="20"/>
  <c r="D96" i="20"/>
  <c r="D112" i="20"/>
  <c r="AO27" i="5"/>
  <c r="AU37" i="5"/>
  <c r="T43" i="1"/>
  <c r="D28" i="20"/>
  <c r="D44" i="20"/>
  <c r="D80" i="20"/>
  <c r="D101" i="20"/>
  <c r="D120" i="20"/>
  <c r="AO31" i="5"/>
  <c r="D17" i="20"/>
  <c r="D32" i="20"/>
  <c r="D49" i="20"/>
  <c r="D65" i="20"/>
  <c r="D102" i="20"/>
  <c r="J13" i="5"/>
  <c r="C108" i="20"/>
  <c r="D107" i="20"/>
  <c r="D41" i="20"/>
  <c r="D142" i="20"/>
  <c r="AU33" i="5"/>
  <c r="L39" i="1"/>
  <c r="D10" i="20"/>
  <c r="D26" i="20"/>
  <c r="D34" i="20"/>
  <c r="D42" i="20"/>
  <c r="D50" i="20"/>
  <c r="C68" i="20"/>
  <c r="D68" i="20" s="1"/>
  <c r="D74" i="20"/>
  <c r="D82" i="20"/>
  <c r="D90" i="20"/>
  <c r="D103" i="20"/>
  <c r="D111" i="20"/>
  <c r="D119" i="20"/>
  <c r="D127" i="20"/>
  <c r="D135" i="20"/>
  <c r="D143" i="20"/>
  <c r="D151" i="20"/>
  <c r="D159" i="20"/>
  <c r="D175" i="20"/>
  <c r="C16" i="20"/>
  <c r="D16" i="20" s="1"/>
  <c r="D36" i="20"/>
  <c r="D52" i="20"/>
  <c r="D60" i="20"/>
  <c r="D84" i="20"/>
  <c r="D97" i="20"/>
  <c r="D113" i="20"/>
  <c r="D121" i="20"/>
  <c r="D129" i="20"/>
  <c r="D137" i="20"/>
  <c r="D145" i="20"/>
  <c r="D153" i="20"/>
  <c r="D161" i="20"/>
  <c r="D169" i="20"/>
  <c r="D177" i="20"/>
  <c r="D51" i="20"/>
  <c r="AO11" i="5"/>
  <c r="AU13" i="5"/>
  <c r="D13" i="20"/>
  <c r="D21" i="20"/>
  <c r="D29" i="20"/>
  <c r="D37" i="20"/>
  <c r="D45" i="20"/>
  <c r="D53" i="20"/>
  <c r="D61" i="20"/>
  <c r="D69" i="20"/>
  <c r="D85" i="20"/>
  <c r="D98" i="20"/>
  <c r="D106" i="20"/>
  <c r="D138" i="20"/>
  <c r="D146" i="20"/>
  <c r="D154" i="20"/>
  <c r="D162" i="20"/>
  <c r="D136" i="20"/>
  <c r="D144" i="20"/>
  <c r="D152" i="20"/>
  <c r="AO15" i="5"/>
  <c r="AU17" i="5"/>
  <c r="D6" i="20"/>
  <c r="D22" i="20"/>
  <c r="D30" i="20"/>
  <c r="D38" i="20"/>
  <c r="D46" i="20"/>
  <c r="D54" i="20"/>
  <c r="D62" i="20"/>
  <c r="D70" i="20"/>
  <c r="D78" i="20"/>
  <c r="D86" i="20"/>
  <c r="D115" i="20"/>
  <c r="D123" i="20"/>
  <c r="D131" i="20"/>
  <c r="D139" i="20"/>
  <c r="D147" i="20"/>
  <c r="D155" i="20"/>
  <c r="D163" i="20"/>
  <c r="D171" i="20"/>
  <c r="D179" i="20"/>
  <c r="AO19" i="5"/>
  <c r="AU21" i="5"/>
  <c r="D23" i="20"/>
  <c r="D39" i="20"/>
  <c r="D63" i="20"/>
  <c r="D71" i="20"/>
  <c r="D100" i="20"/>
  <c r="D116" i="20"/>
  <c r="D140" i="20"/>
  <c r="D156" i="20"/>
  <c r="D164" i="20"/>
  <c r="D172" i="20"/>
  <c r="D180" i="20"/>
  <c r="J17" i="5"/>
  <c r="AO35" i="5"/>
  <c r="AO23" i="5"/>
  <c r="AU25" i="5"/>
  <c r="D8" i="20"/>
  <c r="D40" i="20"/>
  <c r="D48" i="20"/>
  <c r="D64" i="20"/>
  <c r="D117" i="20"/>
  <c r="D125" i="20"/>
  <c r="D133" i="20"/>
  <c r="D141" i="20"/>
  <c r="D149" i="20"/>
  <c r="D157" i="20"/>
  <c r="D173" i="20"/>
  <c r="D181" i="20"/>
  <c r="G20" i="12" a="1"/>
  <c r="G20" i="12" s="1"/>
  <c r="S20" i="12" s="1"/>
  <c r="B112" i="9" s="1"/>
  <c r="N112" i="9" s="1"/>
  <c r="X14" i="10" a="1"/>
  <c r="X14" i="10" s="1"/>
  <c r="L110" i="10"/>
  <c r="M141" i="5"/>
  <c r="J18" i="10"/>
  <c r="K18" i="10" s="1"/>
  <c r="G24" i="10" a="1"/>
  <c r="G24" i="10" s="1"/>
  <c r="S24" i="10" s="1"/>
  <c r="B301" i="9" s="1"/>
  <c r="G12" i="10" a="1"/>
  <c r="G12" i="10" s="1"/>
  <c r="S12" i="10" s="1"/>
  <c r="B186" i="9" s="1"/>
  <c r="J12" i="10"/>
  <c r="K12" i="10" s="1"/>
  <c r="U14" i="10"/>
  <c r="G17" i="10" a="1"/>
  <c r="G17" i="10" s="1"/>
  <c r="S17" i="10" s="1"/>
  <c r="B230" i="9" s="1"/>
  <c r="I31" i="5"/>
  <c r="J31" i="5" s="1"/>
  <c r="E121" i="1"/>
  <c r="U121" i="1" s="1"/>
  <c r="E137" i="1"/>
  <c r="U137" i="1" s="1"/>
  <c r="G13" i="10" a="1"/>
  <c r="G13" i="10" s="1"/>
  <c r="S13" i="10" s="1"/>
  <c r="B191" i="9" s="1"/>
  <c r="G21" i="10" a="1"/>
  <c r="G21" i="10" s="1"/>
  <c r="S21" i="10" s="1"/>
  <c r="B274" i="9" s="1"/>
  <c r="J14" i="10"/>
  <c r="K14" i="10" s="1"/>
  <c r="U18" i="10"/>
  <c r="V18" i="10"/>
  <c r="L75" i="10" s="1"/>
  <c r="X22" i="10" a="1"/>
  <c r="X22" i="10" s="1"/>
  <c r="V13" i="10"/>
  <c r="L45" i="10" s="1"/>
  <c r="G18" i="10" a="1"/>
  <c r="G18" i="10" s="1"/>
  <c r="S18" i="10" s="1"/>
  <c r="B239" i="9" s="1"/>
  <c r="M239" i="9" s="1"/>
  <c r="G25" i="10" a="1"/>
  <c r="G25" i="10" s="1"/>
  <c r="S25" i="10" s="1"/>
  <c r="B316" i="9" s="1"/>
  <c r="J13" i="10"/>
  <c r="K13" i="10" s="1"/>
  <c r="J22" i="10"/>
  <c r="K22" i="10" s="1"/>
  <c r="U17" i="10"/>
  <c r="V14" i="10"/>
  <c r="L52" i="10" s="1"/>
  <c r="E157" i="1"/>
  <c r="G22" i="10" a="1"/>
  <c r="G22" i="10" s="1"/>
  <c r="S22" i="10" s="1"/>
  <c r="B285" i="9" s="1"/>
  <c r="L285" i="9" s="1"/>
  <c r="J17" i="10"/>
  <c r="K17" i="10" s="1"/>
  <c r="U13" i="10"/>
  <c r="U22" i="10"/>
  <c r="V25" i="10"/>
  <c r="L117" i="10" s="1"/>
  <c r="X15" i="5"/>
  <c r="G12" i="12" a="1"/>
  <c r="G12" i="12" s="1"/>
  <c r="S12" i="12" s="1"/>
  <c r="B32" i="9" s="1"/>
  <c r="L32" i="9" s="1"/>
  <c r="V10" i="12"/>
  <c r="G10" i="12" a="1"/>
  <c r="G10" i="12" s="1"/>
  <c r="S10" i="12" s="1"/>
  <c r="B15" i="9" s="1"/>
  <c r="N15" i="9" s="1"/>
  <c r="V18" i="12"/>
  <c r="G18" i="12" a="1"/>
  <c r="G18" i="12" s="1"/>
  <c r="S18" i="12" s="1"/>
  <c r="B95" i="9" s="1"/>
  <c r="M95" i="9" s="1"/>
  <c r="V14" i="12"/>
  <c r="G14" i="12" a="1"/>
  <c r="G14" i="12" s="1"/>
  <c r="S14" i="12" s="1"/>
  <c r="B55" i="9" s="1"/>
  <c r="N55" i="9" s="1"/>
  <c r="V22" i="12"/>
  <c r="G22" i="12" a="1"/>
  <c r="G22" i="12" s="1"/>
  <c r="S22" i="12" s="1"/>
  <c r="B136" i="9" s="1"/>
  <c r="N136" i="9" s="1"/>
  <c r="U19" i="10"/>
  <c r="J19" i="10"/>
  <c r="K19" i="10" s="1"/>
  <c r="G19" i="10" a="1"/>
  <c r="G19" i="10" s="1"/>
  <c r="S19" i="10" s="1"/>
  <c r="B250" i="9" s="1"/>
  <c r="N250" i="9" s="1"/>
  <c r="I21" i="5"/>
  <c r="J21" i="5" s="1"/>
  <c r="B21" i="5"/>
  <c r="X21" i="5" s="1"/>
  <c r="AG29" i="5" a="1"/>
  <c r="AG29" i="5" s="1"/>
  <c r="B29" i="5"/>
  <c r="X29" i="5" s="1"/>
  <c r="AG37" i="5" a="1"/>
  <c r="AG37" i="5" s="1"/>
  <c r="B37" i="5"/>
  <c r="X37" i="5" s="1"/>
  <c r="E140" i="1"/>
  <c r="U140" i="1" s="1"/>
  <c r="AA125" i="1"/>
  <c r="E125" i="1"/>
  <c r="U125" i="1" s="1"/>
  <c r="AA129" i="1"/>
  <c r="E129" i="1"/>
  <c r="U129" i="1" s="1"/>
  <c r="AA141" i="1"/>
  <c r="E141" i="1"/>
  <c r="AA149" i="1"/>
  <c r="E149" i="1"/>
  <c r="U149" i="1" s="1"/>
  <c r="AA161" i="1"/>
  <c r="E161" i="1"/>
  <c r="U161" i="1" s="1"/>
  <c r="AA169" i="1"/>
  <c r="E169" i="1"/>
  <c r="U169" i="1" s="1"/>
  <c r="V12" i="10"/>
  <c r="X12" i="10" a="1"/>
  <c r="X12" i="10" s="1"/>
  <c r="V16" i="10"/>
  <c r="U16" i="10"/>
  <c r="J16" i="10"/>
  <c r="K16" i="10" s="1"/>
  <c r="X16" i="10" a="1"/>
  <c r="X16" i="10" s="1"/>
  <c r="V20" i="10"/>
  <c r="J20" i="10"/>
  <c r="K20" i="10" s="1"/>
  <c r="U20" i="10"/>
  <c r="L113" i="10"/>
  <c r="L109" i="10"/>
  <c r="B109" i="10"/>
  <c r="L112" i="10"/>
  <c r="G20" i="10" a="1"/>
  <c r="G20" i="10" s="1"/>
  <c r="S20" i="10" s="1"/>
  <c r="B267" i="9" s="1"/>
  <c r="U24" i="10"/>
  <c r="V19" i="10"/>
  <c r="X24" i="10" a="1"/>
  <c r="X24" i="10" s="1"/>
  <c r="X17" i="5"/>
  <c r="U11" i="10"/>
  <c r="J11" i="10"/>
  <c r="K11" i="10" s="1"/>
  <c r="V11" i="10"/>
  <c r="G11" i="10" a="1"/>
  <c r="G11" i="10" s="1"/>
  <c r="S11" i="10" s="1"/>
  <c r="B174" i="9" s="1"/>
  <c r="X11" i="10" a="1"/>
  <c r="X11" i="10" s="1"/>
  <c r="U15" i="10"/>
  <c r="J15" i="10"/>
  <c r="K15" i="10" s="1"/>
  <c r="G15" i="10" a="1"/>
  <c r="G15" i="10" s="1"/>
  <c r="S15" i="10" s="1"/>
  <c r="B215" i="9" s="1"/>
  <c r="N215" i="9" s="1"/>
  <c r="V15" i="10"/>
  <c r="U23" i="10"/>
  <c r="J23" i="10"/>
  <c r="K23" i="10" s="1"/>
  <c r="X23" i="10" a="1"/>
  <c r="X23" i="10" s="1"/>
  <c r="G23" i="10" a="1"/>
  <c r="G23" i="10" s="1"/>
  <c r="S23" i="10" s="1"/>
  <c r="B293" i="9" s="1"/>
  <c r="L293" i="9" s="1"/>
  <c r="I33" i="5"/>
  <c r="J33" i="5" s="1"/>
  <c r="B33" i="5"/>
  <c r="X33" i="5" s="1"/>
  <c r="G104" i="1"/>
  <c r="E153" i="1"/>
  <c r="U153" i="1" s="1"/>
  <c r="G16" i="10" a="1"/>
  <c r="G16" i="10" s="1"/>
  <c r="S16" i="10" s="1"/>
  <c r="B223" i="9" s="1"/>
  <c r="M223" i="9" s="1"/>
  <c r="J24" i="10"/>
  <c r="K24" i="10" s="1"/>
  <c r="V23" i="10"/>
  <c r="X19" i="10" a="1"/>
  <c r="X19" i="10" s="1"/>
  <c r="U25" i="10"/>
  <c r="V21" i="10"/>
  <c r="M140" i="5"/>
  <c r="M136" i="5"/>
  <c r="C136" i="5"/>
  <c r="J25" i="10"/>
  <c r="K25" i="10" s="1"/>
  <c r="M137" i="5"/>
  <c r="G16" i="12" a="1"/>
  <c r="G16" i="12" s="1"/>
  <c r="S16" i="12" s="1"/>
  <c r="B76" i="9" s="1"/>
  <c r="L76" i="9" s="1"/>
  <c r="G24" i="12" a="1"/>
  <c r="G24" i="12" s="1"/>
  <c r="S24" i="12" s="1"/>
  <c r="B156" i="9" s="1"/>
  <c r="N156" i="9" s="1"/>
  <c r="J21" i="10"/>
  <c r="K21" i="10" s="1"/>
  <c r="U21" i="10"/>
  <c r="V17" i="10"/>
  <c r="M138" i="5"/>
  <c r="B229" i="9"/>
  <c r="L229" i="9" s="1"/>
  <c r="B275" i="9"/>
  <c r="M275" i="9" s="1"/>
  <c r="B315" i="9"/>
  <c r="N315" i="9" s="1"/>
  <c r="B207" i="9"/>
  <c r="M207" i="9" s="1"/>
  <c r="B203" i="9"/>
  <c r="L203" i="9" s="1"/>
  <c r="B199" i="9"/>
  <c r="N199" i="9" s="1"/>
  <c r="B206" i="9"/>
  <c r="M206" i="9" s="1"/>
  <c r="B202" i="9"/>
  <c r="N202" i="9" s="1"/>
  <c r="B198" i="9"/>
  <c r="N198" i="9" s="1"/>
  <c r="B205" i="9"/>
  <c r="M205" i="9" s="1"/>
  <c r="B201" i="9"/>
  <c r="B204" i="9"/>
  <c r="M204" i="9" s="1"/>
  <c r="B200" i="9"/>
  <c r="N200" i="9" s="1"/>
  <c r="B255" i="9"/>
  <c r="M255" i="9" s="1"/>
  <c r="B251" i="9"/>
  <c r="B254" i="9"/>
  <c r="N254" i="9" s="1"/>
  <c r="B249" i="9"/>
  <c r="L249" i="9" s="1"/>
  <c r="B252" i="9"/>
  <c r="N252" i="9" s="1"/>
  <c r="B248" i="9"/>
  <c r="L248" i="9" s="1"/>
  <c r="B44" i="9"/>
  <c r="N44" i="9" s="1"/>
  <c r="B84" i="9"/>
  <c r="M84" i="9" s="1"/>
  <c r="B124" i="9"/>
  <c r="B39" i="9"/>
  <c r="L39" i="9" s="1"/>
  <c r="B79" i="9"/>
  <c r="B87" i="9"/>
  <c r="M87" i="9" s="1"/>
  <c r="B119" i="9"/>
  <c r="M119" i="9" s="1"/>
  <c r="B46" i="9"/>
  <c r="B42" i="9"/>
  <c r="L42" i="9" s="1"/>
  <c r="B45" i="9"/>
  <c r="M45" i="9" s="1"/>
  <c r="B41" i="9"/>
  <c r="N41" i="9" s="1"/>
  <c r="B126" i="9"/>
  <c r="B122" i="9"/>
  <c r="L122" i="9" s="1"/>
  <c r="B125" i="9"/>
  <c r="L125" i="9" s="1"/>
  <c r="B121" i="9"/>
  <c r="M121" i="9" s="1"/>
  <c r="B97" i="9"/>
  <c r="N97" i="9" s="1"/>
  <c r="B40" i="9"/>
  <c r="B48" i="9"/>
  <c r="M48" i="9" s="1"/>
  <c r="B80" i="9"/>
  <c r="B120" i="9"/>
  <c r="L120" i="9" s="1"/>
  <c r="B128" i="9"/>
  <c r="N128" i="9" s="1"/>
  <c r="B305" i="9"/>
  <c r="M305" i="9" s="1"/>
  <c r="B304" i="9"/>
  <c r="M304" i="9" s="1"/>
  <c r="B307" i="9"/>
  <c r="L307" i="9" s="1"/>
  <c r="B299" i="9"/>
  <c r="N299" i="9" s="1"/>
  <c r="B302" i="9"/>
  <c r="N302" i="9" s="1"/>
  <c r="B86" i="9"/>
  <c r="L86" i="9" s="1"/>
  <c r="B82" i="9"/>
  <c r="B85" i="9"/>
  <c r="M85" i="9" s="1"/>
  <c r="B81" i="9"/>
  <c r="B38" i="9"/>
  <c r="L38" i="9" s="1"/>
  <c r="B30" i="9"/>
  <c r="N30" i="9" s="1"/>
  <c r="B33" i="9"/>
  <c r="N33" i="9" s="1"/>
  <c r="B35" i="9"/>
  <c r="M35" i="9" s="1"/>
  <c r="B43" i="9"/>
  <c r="B83" i="9"/>
  <c r="L83" i="9" s="1"/>
  <c r="B123" i="9"/>
  <c r="E132" i="1"/>
  <c r="U132" i="1" s="1"/>
  <c r="E164" i="1"/>
  <c r="U164" i="1" s="1"/>
  <c r="G96" i="1"/>
  <c r="E124" i="1"/>
  <c r="U124" i="1" s="1"/>
  <c r="E133" i="1"/>
  <c r="U133" i="1" s="1"/>
  <c r="E145" i="1"/>
  <c r="U145" i="1" s="1"/>
  <c r="E156" i="1"/>
  <c r="U156" i="1" s="1"/>
  <c r="E165" i="1"/>
  <c r="U165" i="1" s="1"/>
  <c r="G102" i="1"/>
  <c r="E148" i="1"/>
  <c r="U148" i="1" s="1"/>
  <c r="U120" i="1"/>
  <c r="W132" i="1"/>
  <c r="W144" i="1"/>
  <c r="W160" i="1"/>
  <c r="Y128" i="1"/>
  <c r="Y144" i="1"/>
  <c r="Y164" i="1"/>
  <c r="AA128" i="1"/>
  <c r="AA140" i="1"/>
  <c r="AA148" i="1"/>
  <c r="AA164" i="1"/>
  <c r="G98" i="1"/>
  <c r="G106" i="1"/>
  <c r="U123" i="1"/>
  <c r="U127" i="1"/>
  <c r="U131" i="1"/>
  <c r="U135" i="1"/>
  <c r="U139" i="1"/>
  <c r="U143" i="1"/>
  <c r="U147" i="1"/>
  <c r="U151" i="1"/>
  <c r="U155" i="1"/>
  <c r="U159" i="1"/>
  <c r="U163" i="1"/>
  <c r="U167" i="1"/>
  <c r="W121" i="1"/>
  <c r="W125" i="1"/>
  <c r="W129" i="1"/>
  <c r="W133" i="1"/>
  <c r="W137" i="1"/>
  <c r="W141" i="1"/>
  <c r="W145" i="1"/>
  <c r="W149" i="1"/>
  <c r="W153" i="1"/>
  <c r="W157" i="1"/>
  <c r="W161" i="1"/>
  <c r="W165" i="1"/>
  <c r="W169" i="1"/>
  <c r="Y121" i="1"/>
  <c r="Y125" i="1"/>
  <c r="Y129" i="1"/>
  <c r="Y133" i="1"/>
  <c r="Y137" i="1"/>
  <c r="Y141" i="1"/>
  <c r="Y145" i="1"/>
  <c r="Y149" i="1"/>
  <c r="Y153" i="1"/>
  <c r="Y157" i="1"/>
  <c r="Y161" i="1"/>
  <c r="Y165" i="1"/>
  <c r="Y169" i="1"/>
  <c r="W120" i="1"/>
  <c r="W136" i="1"/>
  <c r="W152" i="1"/>
  <c r="Y120" i="1"/>
  <c r="Y132" i="1"/>
  <c r="Y148" i="1"/>
  <c r="Y156" i="1"/>
  <c r="AA120" i="1"/>
  <c r="AA136" i="1"/>
  <c r="AA160" i="1"/>
  <c r="G100" i="1"/>
  <c r="E128" i="1"/>
  <c r="E136" i="1"/>
  <c r="E144" i="1"/>
  <c r="E152" i="1"/>
  <c r="E160" i="1"/>
  <c r="E168" i="1"/>
  <c r="W122" i="1"/>
  <c r="W126" i="1"/>
  <c r="W130" i="1"/>
  <c r="W134" i="1"/>
  <c r="W138" i="1"/>
  <c r="W142" i="1"/>
  <c r="W146" i="1"/>
  <c r="W150" i="1"/>
  <c r="W154" i="1"/>
  <c r="W158" i="1"/>
  <c r="W162" i="1"/>
  <c r="W166" i="1"/>
  <c r="Y122" i="1"/>
  <c r="Y126" i="1"/>
  <c r="Y130" i="1"/>
  <c r="Y134" i="1"/>
  <c r="Y138" i="1"/>
  <c r="Y142" i="1"/>
  <c r="Y146" i="1"/>
  <c r="Y150" i="1"/>
  <c r="Y154" i="1"/>
  <c r="Y158" i="1"/>
  <c r="Y162" i="1"/>
  <c r="Y166" i="1"/>
  <c r="AA122" i="1"/>
  <c r="AA126" i="1"/>
  <c r="AA130" i="1"/>
  <c r="AA134" i="1"/>
  <c r="AA138" i="1"/>
  <c r="AA142" i="1"/>
  <c r="AA146" i="1"/>
  <c r="AA150" i="1"/>
  <c r="AA154" i="1"/>
  <c r="AA158" i="1"/>
  <c r="AA162" i="1"/>
  <c r="AA166" i="1"/>
  <c r="W140" i="1"/>
  <c r="W156" i="1"/>
  <c r="Y124" i="1"/>
  <c r="AA124" i="1"/>
  <c r="AA152" i="1"/>
  <c r="AA168" i="1"/>
  <c r="G94" i="1"/>
  <c r="U141" i="1"/>
  <c r="U157" i="1"/>
  <c r="W123" i="1"/>
  <c r="W127" i="1"/>
  <c r="W131" i="1"/>
  <c r="W135" i="1"/>
  <c r="W139" i="1"/>
  <c r="W143" i="1"/>
  <c r="W147" i="1"/>
  <c r="W151" i="1"/>
  <c r="W155" i="1"/>
  <c r="W159" i="1"/>
  <c r="W163" i="1"/>
  <c r="W167" i="1"/>
  <c r="Y123" i="1"/>
  <c r="Y127" i="1"/>
  <c r="Y131" i="1"/>
  <c r="Y135" i="1"/>
  <c r="Y139" i="1"/>
  <c r="Y143" i="1"/>
  <c r="Y147" i="1"/>
  <c r="Y151" i="1"/>
  <c r="Y155" i="1"/>
  <c r="Y159" i="1"/>
  <c r="Y163" i="1"/>
  <c r="Y167" i="1"/>
  <c r="AA123" i="1"/>
  <c r="AA127" i="1"/>
  <c r="AA131" i="1"/>
  <c r="AA135" i="1"/>
  <c r="AA139" i="1"/>
  <c r="AA143" i="1"/>
  <c r="AA147" i="1"/>
  <c r="AA151" i="1"/>
  <c r="AA155" i="1"/>
  <c r="AA159" i="1"/>
  <c r="AA163" i="1"/>
  <c r="AA167" i="1"/>
  <c r="W168" i="1"/>
  <c r="N47" i="9"/>
  <c r="L47" i="9"/>
  <c r="M47" i="9"/>
  <c r="N127" i="9"/>
  <c r="M127" i="9"/>
  <c r="L127" i="9"/>
  <c r="N88" i="9"/>
  <c r="L88" i="9"/>
  <c r="M88" i="9"/>
  <c r="I26" i="5"/>
  <c r="J26" i="5" s="1"/>
  <c r="Q14" i="5" a="1"/>
  <c r="Q14" i="5" s="1"/>
  <c r="Y14" i="5" s="1"/>
  <c r="Q30" i="5" a="1"/>
  <c r="Q30" i="5" s="1"/>
  <c r="Y30" i="5" s="1"/>
  <c r="AU12" i="5"/>
  <c r="AO12" i="5"/>
  <c r="AU16" i="5"/>
  <c r="AO16" i="5"/>
  <c r="AU20" i="5"/>
  <c r="AO20" i="5"/>
  <c r="AU24" i="5"/>
  <c r="AO24" i="5"/>
  <c r="AU28" i="5"/>
  <c r="AO28" i="5"/>
  <c r="AU32" i="5"/>
  <c r="AO32" i="5"/>
  <c r="AU36" i="5"/>
  <c r="AO36" i="5"/>
  <c r="AU40" i="5"/>
  <c r="AO40" i="5"/>
  <c r="AA14" i="5"/>
  <c r="AA30" i="5"/>
  <c r="AC26" i="5"/>
  <c r="AG13" i="5" a="1"/>
  <c r="AG13" i="5" s="1"/>
  <c r="AG34" i="5" a="1"/>
  <c r="AG34" i="5" s="1"/>
  <c r="X13" i="5"/>
  <c r="X25" i="5"/>
  <c r="AG11" i="5" a="1"/>
  <c r="AG11" i="5" s="1"/>
  <c r="AC11" i="5"/>
  <c r="AA11" i="5"/>
  <c r="AG15" i="5" a="1"/>
  <c r="AG15" i="5" s="1"/>
  <c r="AC15" i="5"/>
  <c r="AA15" i="5"/>
  <c r="Q15" i="5" a="1"/>
  <c r="Q15" i="5" s="1"/>
  <c r="Y15" i="5" s="1"/>
  <c r="AG19" i="5" a="1"/>
  <c r="AG19" i="5" s="1"/>
  <c r="AC19" i="5"/>
  <c r="AA19" i="5"/>
  <c r="Q19" i="5" a="1"/>
  <c r="Q19" i="5" s="1"/>
  <c r="Y19" i="5" s="1"/>
  <c r="AG23" i="5" a="1"/>
  <c r="AG23" i="5" s="1"/>
  <c r="AC23" i="5"/>
  <c r="AA23" i="5"/>
  <c r="Q23" i="5" a="1"/>
  <c r="Q23" i="5" s="1"/>
  <c r="Y23" i="5" s="1"/>
  <c r="AG27" i="5" a="1"/>
  <c r="AG27" i="5" s="1"/>
  <c r="AC27" i="5"/>
  <c r="AA27" i="5"/>
  <c r="Q27" i="5" a="1"/>
  <c r="Q27" i="5" s="1"/>
  <c r="Y27" i="5" s="1"/>
  <c r="AG31" i="5" a="1"/>
  <c r="AG31" i="5" s="1"/>
  <c r="AC31" i="5"/>
  <c r="AA31" i="5"/>
  <c r="Q31" i="5" a="1"/>
  <c r="Q31" i="5" s="1"/>
  <c r="Y31" i="5" s="1"/>
  <c r="AG35" i="5" a="1"/>
  <c r="AG35" i="5" s="1"/>
  <c r="AC35" i="5"/>
  <c r="AA35" i="5"/>
  <c r="Q35" i="5" a="1"/>
  <c r="Q35" i="5" s="1"/>
  <c r="Y35" i="5" s="1"/>
  <c r="AG39" i="5" a="1"/>
  <c r="AG39" i="5" s="1"/>
  <c r="AC39" i="5"/>
  <c r="AA39" i="5"/>
  <c r="Q39" i="5" a="1"/>
  <c r="Q39" i="5" s="1"/>
  <c r="Y39" i="5" s="1"/>
  <c r="I11" i="5"/>
  <c r="J11" i="5" s="1"/>
  <c r="I22" i="5"/>
  <c r="J22" i="5" s="1"/>
  <c r="I27" i="5"/>
  <c r="J27" i="5" s="1"/>
  <c r="I38" i="5"/>
  <c r="J38" i="5" s="1"/>
  <c r="Q18" i="5" a="1"/>
  <c r="Q18" i="5" s="1"/>
  <c r="Y18" i="5" s="1"/>
  <c r="Q34" i="5" a="1"/>
  <c r="Q34" i="5" s="1"/>
  <c r="Y34" i="5" s="1"/>
  <c r="AA18" i="5"/>
  <c r="AA34" i="5"/>
  <c r="AC14" i="5"/>
  <c r="AC30" i="5"/>
  <c r="AG26" i="5" a="1"/>
  <c r="AG26" i="5" s="1"/>
  <c r="B22" i="5"/>
  <c r="B26" i="5"/>
  <c r="B30" i="5"/>
  <c r="B34" i="5"/>
  <c r="B38" i="5"/>
  <c r="AG12" i="5" a="1"/>
  <c r="AG12" i="5" s="1"/>
  <c r="I12" i="5"/>
  <c r="J12" i="5" s="1"/>
  <c r="AC12" i="5"/>
  <c r="AA12" i="5"/>
  <c r="Q12" i="5" a="1"/>
  <c r="Q12" i="5" s="1"/>
  <c r="Y12" i="5" s="1"/>
  <c r="I16" i="5"/>
  <c r="J16" i="5" s="1"/>
  <c r="AC16" i="5"/>
  <c r="AA16" i="5"/>
  <c r="Q16" i="5" a="1"/>
  <c r="Q16" i="5" s="1"/>
  <c r="Y16" i="5" s="1"/>
  <c r="AG16" i="5" a="1"/>
  <c r="AG16" i="5" s="1"/>
  <c r="AG20" i="5" a="1"/>
  <c r="AG20" i="5" s="1"/>
  <c r="I20" i="5"/>
  <c r="J20" i="5" s="1"/>
  <c r="AC20" i="5"/>
  <c r="AA20" i="5"/>
  <c r="Q20" i="5" a="1"/>
  <c r="Q20" i="5" s="1"/>
  <c r="Y20" i="5" s="1"/>
  <c r="I24" i="5"/>
  <c r="J24" i="5" s="1"/>
  <c r="AC24" i="5"/>
  <c r="AA24" i="5"/>
  <c r="Q24" i="5" a="1"/>
  <c r="Q24" i="5" s="1"/>
  <c r="Y24" i="5" s="1"/>
  <c r="AG24" i="5" a="1"/>
  <c r="AG24" i="5" s="1"/>
  <c r="AG28" i="5" a="1"/>
  <c r="AG28" i="5" s="1"/>
  <c r="I28" i="5"/>
  <c r="J28" i="5" s="1"/>
  <c r="AC28" i="5"/>
  <c r="AA28" i="5"/>
  <c r="Q28" i="5" a="1"/>
  <c r="Q28" i="5" s="1"/>
  <c r="Y28" i="5" s="1"/>
  <c r="I32" i="5"/>
  <c r="J32" i="5" s="1"/>
  <c r="AC32" i="5"/>
  <c r="AA32" i="5"/>
  <c r="Q32" i="5" a="1"/>
  <c r="Q32" i="5" s="1"/>
  <c r="Y32" i="5" s="1"/>
  <c r="AG32" i="5" a="1"/>
  <c r="AG32" i="5" s="1"/>
  <c r="AG36" i="5" a="1"/>
  <c r="AG36" i="5" s="1"/>
  <c r="I36" i="5"/>
  <c r="J36" i="5" s="1"/>
  <c r="AC36" i="5"/>
  <c r="AA36" i="5"/>
  <c r="Q36" i="5" a="1"/>
  <c r="Q36" i="5" s="1"/>
  <c r="Y36" i="5" s="1"/>
  <c r="I40" i="5"/>
  <c r="J40" i="5" s="1"/>
  <c r="AC40" i="5"/>
  <c r="AA40" i="5"/>
  <c r="Q40" i="5" a="1"/>
  <c r="Q40" i="5" s="1"/>
  <c r="Y40" i="5" s="1"/>
  <c r="AG40" i="5" a="1"/>
  <c r="AG40" i="5" s="1"/>
  <c r="I18" i="5"/>
  <c r="J18" i="5" s="1"/>
  <c r="I23" i="5"/>
  <c r="J23" i="5" s="1"/>
  <c r="I29" i="5"/>
  <c r="J29" i="5" s="1"/>
  <c r="I34" i="5"/>
  <c r="J34" i="5" s="1"/>
  <c r="I39" i="5"/>
  <c r="J39" i="5" s="1"/>
  <c r="Q22" i="5" a="1"/>
  <c r="Q22" i="5" s="1"/>
  <c r="Y22" i="5" s="1"/>
  <c r="Q38" i="5" a="1"/>
  <c r="Q38" i="5" s="1"/>
  <c r="Y38" i="5" s="1"/>
  <c r="AA22" i="5"/>
  <c r="AA38" i="5"/>
  <c r="AC18" i="5"/>
  <c r="X11" i="5"/>
  <c r="X19" i="5"/>
  <c r="X23" i="5"/>
  <c r="X27" i="5"/>
  <c r="X31" i="5"/>
  <c r="X35" i="5"/>
  <c r="X39" i="5"/>
  <c r="AC13" i="5"/>
  <c r="AA13" i="5"/>
  <c r="Q13" i="5" a="1"/>
  <c r="Q13" i="5" s="1"/>
  <c r="Y13" i="5" s="1"/>
  <c r="AC17" i="5"/>
  <c r="AA17" i="5"/>
  <c r="Q17" i="5" a="1"/>
  <c r="Q17" i="5" s="1"/>
  <c r="Y17" i="5" s="1"/>
  <c r="AG17" i="5" a="1"/>
  <c r="AG17" i="5" s="1"/>
  <c r="AC21" i="5"/>
  <c r="AA21" i="5"/>
  <c r="Q21" i="5" a="1"/>
  <c r="Q21" i="5" s="1"/>
  <c r="Y21" i="5" s="1"/>
  <c r="AC25" i="5"/>
  <c r="AA25" i="5"/>
  <c r="Q25" i="5" a="1"/>
  <c r="Q25" i="5" s="1"/>
  <c r="Y25" i="5" s="1"/>
  <c r="AG25" i="5" a="1"/>
  <c r="AG25" i="5" s="1"/>
  <c r="AC29" i="5"/>
  <c r="AA29" i="5"/>
  <c r="Q29" i="5" a="1"/>
  <c r="Q29" i="5" s="1"/>
  <c r="Y29" i="5" s="1"/>
  <c r="AC33" i="5"/>
  <c r="AA33" i="5"/>
  <c r="Q33" i="5" a="1"/>
  <c r="Q33" i="5" s="1"/>
  <c r="Y33" i="5" s="1"/>
  <c r="AG33" i="5" a="1"/>
  <c r="AG33" i="5" s="1"/>
  <c r="AC37" i="5"/>
  <c r="AA37" i="5"/>
  <c r="Q37" i="5" a="1"/>
  <c r="Q37" i="5" s="1"/>
  <c r="Y37" i="5" s="1"/>
  <c r="I14" i="5"/>
  <c r="J14" i="5" s="1"/>
  <c r="I19" i="5"/>
  <c r="J19" i="5" s="1"/>
  <c r="I25" i="5"/>
  <c r="J25" i="5" s="1"/>
  <c r="I30" i="5"/>
  <c r="J30" i="5" s="1"/>
  <c r="I35" i="5"/>
  <c r="J35" i="5" s="1"/>
  <c r="Q11" i="5" a="1"/>
  <c r="Q11" i="5" s="1"/>
  <c r="Y11" i="5" s="1"/>
  <c r="Q26" i="5" a="1"/>
  <c r="Q26" i="5" s="1"/>
  <c r="Y26" i="5" s="1"/>
  <c r="AC22" i="5"/>
  <c r="AC38" i="5"/>
  <c r="AG21" i="5" a="1"/>
  <c r="AG21" i="5" s="1"/>
  <c r="AU14" i="5"/>
  <c r="AU18" i="5"/>
  <c r="AU22" i="5"/>
  <c r="AU26" i="5"/>
  <c r="AU30" i="5"/>
  <c r="AU34" i="5"/>
  <c r="AU38" i="5"/>
  <c r="L49" i="10"/>
  <c r="L97" i="10"/>
  <c r="L101" i="10"/>
  <c r="B97" i="10"/>
  <c r="L50" i="10"/>
  <c r="L98" i="10"/>
  <c r="L102" i="10"/>
  <c r="J17" i="12"/>
  <c r="K17" i="12" s="1"/>
  <c r="T17" i="12"/>
  <c r="T21" i="12"/>
  <c r="V11" i="12"/>
  <c r="V15" i="12"/>
  <c r="V19" i="12"/>
  <c r="V23" i="12"/>
  <c r="X12" i="12" a="1"/>
  <c r="X12" i="12" s="1"/>
  <c r="X16" i="12" a="1"/>
  <c r="X16" i="12" s="1"/>
  <c r="X20" i="12" a="1"/>
  <c r="X20" i="12" s="1"/>
  <c r="X24" i="12" a="1"/>
  <c r="X24" i="12" s="1"/>
  <c r="J13" i="12"/>
  <c r="K13" i="12" s="1"/>
  <c r="J21" i="12"/>
  <c r="K21" i="12" s="1"/>
  <c r="T13" i="12"/>
  <c r="G11" i="12" a="1"/>
  <c r="G11" i="12" s="1"/>
  <c r="S11" i="12" s="1"/>
  <c r="G15" i="12" a="1"/>
  <c r="G15" i="12" s="1"/>
  <c r="S15" i="12" s="1"/>
  <c r="G19" i="12" a="1"/>
  <c r="G19" i="12" s="1"/>
  <c r="S19" i="12" s="1"/>
  <c r="G23" i="12" a="1"/>
  <c r="G23" i="12" s="1"/>
  <c r="S23" i="12" s="1"/>
  <c r="J10" i="12"/>
  <c r="K10" i="12" s="1"/>
  <c r="J14" i="12"/>
  <c r="K14" i="12" s="1"/>
  <c r="J18" i="12"/>
  <c r="K18" i="12" s="1"/>
  <c r="J22" i="12"/>
  <c r="K22" i="12" s="1"/>
  <c r="T10" i="12"/>
  <c r="T14" i="12"/>
  <c r="T18" i="12"/>
  <c r="T22" i="12"/>
  <c r="V12" i="12"/>
  <c r="V16" i="12"/>
  <c r="V20" i="12"/>
  <c r="V24" i="12"/>
  <c r="X13" i="12" a="1"/>
  <c r="X13" i="12" s="1"/>
  <c r="X17" i="12" a="1"/>
  <c r="X17" i="12" s="1"/>
  <c r="X21" i="12" a="1"/>
  <c r="X21" i="12" s="1"/>
  <c r="J11" i="12"/>
  <c r="K11" i="12" s="1"/>
  <c r="J15" i="12"/>
  <c r="K15" i="12" s="1"/>
  <c r="J19" i="12"/>
  <c r="K19" i="12" s="1"/>
  <c r="J23" i="12"/>
  <c r="K23" i="12" s="1"/>
  <c r="T11" i="12"/>
  <c r="T15" i="12"/>
  <c r="T19" i="12"/>
  <c r="T23" i="12"/>
  <c r="V13" i="12"/>
  <c r="V17" i="12"/>
  <c r="V21" i="12"/>
  <c r="X10" i="12" a="1"/>
  <c r="X10" i="12" s="1"/>
  <c r="X14" i="12" a="1"/>
  <c r="X14" i="12" s="1"/>
  <c r="X18" i="12" a="1"/>
  <c r="X18" i="12" s="1"/>
  <c r="X22" i="12" a="1"/>
  <c r="X22" i="12" s="1"/>
  <c r="J12" i="12"/>
  <c r="K12" i="12" s="1"/>
  <c r="J16" i="12"/>
  <c r="K16" i="12" s="1"/>
  <c r="J20" i="12"/>
  <c r="K20" i="12" s="1"/>
  <c r="J24" i="12"/>
  <c r="K24" i="12" s="1"/>
  <c r="G95" i="1"/>
  <c r="G99" i="1"/>
  <c r="G103" i="1"/>
  <c r="G107" i="1"/>
  <c r="I93" i="1"/>
  <c r="I97" i="1"/>
  <c r="I101" i="1"/>
  <c r="I105" i="1"/>
  <c r="B817" i="16"/>
  <c r="B192" i="9" l="1"/>
  <c r="B180" i="9"/>
  <c r="N180" i="9" s="1"/>
  <c r="B184" i="9"/>
  <c r="B185" i="9"/>
  <c r="N185" i="9" s="1"/>
  <c r="B178" i="9"/>
  <c r="N178" i="9" s="1"/>
  <c r="B253" i="9"/>
  <c r="B268" i="9"/>
  <c r="L268" i="9" s="1"/>
  <c r="B182" i="9"/>
  <c r="N182" i="9" s="1"/>
  <c r="B257" i="9"/>
  <c r="M257" i="9" s="1"/>
  <c r="B272" i="9"/>
  <c r="M272" i="9" s="1"/>
  <c r="B72" i="9"/>
  <c r="M72" i="9" s="1"/>
  <c r="B266" i="9"/>
  <c r="N266" i="9" s="1"/>
  <c r="B179" i="9"/>
  <c r="B273" i="9"/>
  <c r="L273" i="9" s="1"/>
  <c r="B183" i="9"/>
  <c r="B277" i="9"/>
  <c r="L277" i="9" s="1"/>
  <c r="B187" i="9"/>
  <c r="N187" i="9" s="1"/>
  <c r="B271" i="9"/>
  <c r="M271" i="9" s="1"/>
  <c r="M76" i="9"/>
  <c r="B211" i="9"/>
  <c r="N211" i="9" s="1"/>
  <c r="B29" i="9"/>
  <c r="L29" i="9" s="1"/>
  <c r="B34" i="9"/>
  <c r="B306" i="9"/>
  <c r="L306" i="9" s="1"/>
  <c r="B300" i="9"/>
  <c r="M300" i="9" s="1"/>
  <c r="B130" i="9"/>
  <c r="M130" i="9" s="1"/>
  <c r="B31" i="9"/>
  <c r="N31" i="9" s="1"/>
  <c r="B177" i="9"/>
  <c r="N177" i="9" s="1"/>
  <c r="B309" i="9"/>
  <c r="L309" i="9" s="1"/>
  <c r="B234" i="9"/>
  <c r="L234" i="9" s="1"/>
  <c r="B37" i="9"/>
  <c r="B298" i="9"/>
  <c r="N298" i="9" s="1"/>
  <c r="B303" i="9"/>
  <c r="N303" i="9" s="1"/>
  <c r="B263" i="9"/>
  <c r="M263" i="9" s="1"/>
  <c r="B36" i="9"/>
  <c r="M36" i="9" s="1"/>
  <c r="B209" i="9"/>
  <c r="N209" i="9" s="1"/>
  <c r="B197" i="9"/>
  <c r="N197" i="9" s="1"/>
  <c r="N32" i="9"/>
  <c r="L95" i="9"/>
  <c r="M273" i="9"/>
  <c r="B150" i="9"/>
  <c r="N150" i="9" s="1"/>
  <c r="B256" i="9"/>
  <c r="L256" i="9" s="1"/>
  <c r="B208" i="9"/>
  <c r="L208" i="9" s="1"/>
  <c r="B280" i="9"/>
  <c r="N280" i="9" s="1"/>
  <c r="D168" i="20"/>
  <c r="D167" i="20"/>
  <c r="M32" i="9"/>
  <c r="L156" i="9"/>
  <c r="M156" i="9"/>
  <c r="B154" i="9"/>
  <c r="M154" i="9" s="1"/>
  <c r="B282" i="9"/>
  <c r="M282" i="9" s="1"/>
  <c r="B43" i="10"/>
  <c r="L51" i="10"/>
  <c r="B117" i="9"/>
  <c r="M117" i="9" s="1"/>
  <c r="B283" i="9"/>
  <c r="N283" i="9" s="1"/>
  <c r="L136" i="9"/>
  <c r="M268" i="9"/>
  <c r="B195" i="9"/>
  <c r="N195" i="9" s="1"/>
  <c r="N205" i="9"/>
  <c r="N84" i="9"/>
  <c r="L87" i="9"/>
  <c r="B13" i="9"/>
  <c r="N13" i="9" s="1"/>
  <c r="B18" i="9"/>
  <c r="N18" i="9" s="1"/>
  <c r="B16" i="9"/>
  <c r="N16" i="9" s="1"/>
  <c r="B10" i="9"/>
  <c r="N10" i="9" s="1"/>
  <c r="B12" i="9"/>
  <c r="N12" i="9" s="1"/>
  <c r="B114" i="9"/>
  <c r="L114" i="9" s="1"/>
  <c r="L119" i="10"/>
  <c r="B115" i="9"/>
  <c r="L115" i="9" s="1"/>
  <c r="B110" i="9"/>
  <c r="M110" i="9" s="1"/>
  <c r="L84" i="9"/>
  <c r="B118" i="9"/>
  <c r="M118" i="9" s="1"/>
  <c r="B49" i="9"/>
  <c r="M49" i="9" s="1"/>
  <c r="B116" i="9"/>
  <c r="N116" i="9" s="1"/>
  <c r="B168" i="9"/>
  <c r="N168" i="9" s="1"/>
  <c r="B54" i="9"/>
  <c r="N54" i="9" s="1"/>
  <c r="M112" i="9"/>
  <c r="B260" i="9"/>
  <c r="N260" i="9" s="1"/>
  <c r="B175" i="9"/>
  <c r="N175" i="9" s="1"/>
  <c r="L112" i="9"/>
  <c r="M299" i="9"/>
  <c r="B109" i="9"/>
  <c r="N109" i="9" s="1"/>
  <c r="B111" i="9"/>
  <c r="N111" i="9" s="1"/>
  <c r="B265" i="9"/>
  <c r="N265" i="9" s="1"/>
  <c r="M199" i="9"/>
  <c r="B113" i="9"/>
  <c r="L113" i="9" s="1"/>
  <c r="B258" i="9"/>
  <c r="N258" i="9" s="1"/>
  <c r="C109" i="20"/>
  <c r="D108" i="20"/>
  <c r="L274" i="9"/>
  <c r="N274" i="9"/>
  <c r="M274" i="9"/>
  <c r="B224" i="9"/>
  <c r="L224" i="9" s="1"/>
  <c r="L116" i="10"/>
  <c r="B155" i="9"/>
  <c r="B9" i="9"/>
  <c r="N9" i="9" s="1"/>
  <c r="B222" i="9"/>
  <c r="N222" i="9" s="1"/>
  <c r="B135" i="9"/>
  <c r="N135" i="9" s="1"/>
  <c r="B11" i="9"/>
  <c r="N11" i="9" s="1"/>
  <c r="B278" i="9"/>
  <c r="M278" i="9" s="1"/>
  <c r="B284" i="9"/>
  <c r="M284" i="9" s="1"/>
  <c r="B276" i="9"/>
  <c r="N276" i="9" s="1"/>
  <c r="B270" i="9"/>
  <c r="L46" i="10"/>
  <c r="N121" i="9"/>
  <c r="N184" i="9"/>
  <c r="M203" i="9"/>
  <c r="L250" i="9"/>
  <c r="B131" i="9"/>
  <c r="N131" i="9" s="1"/>
  <c r="B17" i="9"/>
  <c r="B227" i="9"/>
  <c r="B71" i="9"/>
  <c r="N71" i="9" s="1"/>
  <c r="B149" i="9"/>
  <c r="M149" i="9" s="1"/>
  <c r="B261" i="9"/>
  <c r="L261" i="9" s="1"/>
  <c r="B259" i="9"/>
  <c r="N259" i="9" s="1"/>
  <c r="B181" i="9"/>
  <c r="B210" i="9"/>
  <c r="N210" i="9" s="1"/>
  <c r="B170" i="9"/>
  <c r="N170" i="9" s="1"/>
  <c r="B279" i="9"/>
  <c r="B281" i="9"/>
  <c r="M281" i="9" s="1"/>
  <c r="B269" i="9"/>
  <c r="N269" i="9" s="1"/>
  <c r="B14" i="9"/>
  <c r="N14" i="9" s="1"/>
  <c r="L118" i="10"/>
  <c r="M136" i="9"/>
  <c r="L198" i="9"/>
  <c r="B129" i="9"/>
  <c r="N129" i="9" s="1"/>
  <c r="B134" i="9"/>
  <c r="L134" i="9" s="1"/>
  <c r="B221" i="9"/>
  <c r="M221" i="9" s="1"/>
  <c r="B226" i="9"/>
  <c r="N226" i="9" s="1"/>
  <c r="B133" i="9"/>
  <c r="M133" i="9" s="1"/>
  <c r="B138" i="9"/>
  <c r="M138" i="9" s="1"/>
  <c r="B225" i="9"/>
  <c r="M225" i="9" s="1"/>
  <c r="B219" i="9"/>
  <c r="N219" i="9" s="1"/>
  <c r="B153" i="9"/>
  <c r="M153" i="9" s="1"/>
  <c r="B158" i="9"/>
  <c r="N158" i="9" s="1"/>
  <c r="B132" i="9"/>
  <c r="L132" i="9" s="1"/>
  <c r="B240" i="9"/>
  <c r="N240" i="9" s="1"/>
  <c r="L120" i="10"/>
  <c r="B137" i="9"/>
  <c r="B152" i="9"/>
  <c r="M152" i="9" s="1"/>
  <c r="B220" i="9"/>
  <c r="N220" i="9" s="1"/>
  <c r="B218" i="9"/>
  <c r="M218" i="9" s="1"/>
  <c r="B151" i="9"/>
  <c r="B157" i="9"/>
  <c r="B238" i="9"/>
  <c r="M238" i="9" s="1"/>
  <c r="B216" i="9"/>
  <c r="N216" i="9" s="1"/>
  <c r="B214" i="9"/>
  <c r="B176" i="9"/>
  <c r="B171" i="9"/>
  <c r="N171" i="9" s="1"/>
  <c r="L115" i="10"/>
  <c r="B213" i="9"/>
  <c r="M213" i="9" s="1"/>
  <c r="B173" i="9"/>
  <c r="N173" i="9" s="1"/>
  <c r="B172" i="9"/>
  <c r="L316" i="9"/>
  <c r="N316" i="9"/>
  <c r="N191" i="9"/>
  <c r="L230" i="9"/>
  <c r="M230" i="9"/>
  <c r="N230" i="9"/>
  <c r="L78" i="10"/>
  <c r="L77" i="10"/>
  <c r="B314" i="9"/>
  <c r="N314" i="9" s="1"/>
  <c r="B308" i="9"/>
  <c r="B313" i="9"/>
  <c r="N313" i="9" s="1"/>
  <c r="B228" i="9"/>
  <c r="L228" i="9" s="1"/>
  <c r="B233" i="9"/>
  <c r="L233" i="9" s="1"/>
  <c r="B231" i="9"/>
  <c r="B196" i="9"/>
  <c r="N196" i="9" s="1"/>
  <c r="B190" i="9"/>
  <c r="L74" i="10"/>
  <c r="B73" i="10"/>
  <c r="L73" i="10"/>
  <c r="B243" i="9"/>
  <c r="M243" i="9" s="1"/>
  <c r="B310" i="9"/>
  <c r="M310" i="9" s="1"/>
  <c r="B312" i="9"/>
  <c r="M312" i="9" s="1"/>
  <c r="B317" i="9"/>
  <c r="B232" i="9"/>
  <c r="B237" i="9"/>
  <c r="M237" i="9" s="1"/>
  <c r="B235" i="9"/>
  <c r="B189" i="9"/>
  <c r="B194" i="9"/>
  <c r="L76" i="10"/>
  <c r="B49" i="10"/>
  <c r="L54" i="10"/>
  <c r="L53" i="10"/>
  <c r="B264" i="9"/>
  <c r="N264" i="9" s="1"/>
  <c r="B262" i="9"/>
  <c r="B291" i="9"/>
  <c r="N291" i="9" s="1"/>
  <c r="B212" i="9"/>
  <c r="B217" i="9"/>
  <c r="B169" i="9"/>
  <c r="N169" i="9" s="1"/>
  <c r="B286" i="9"/>
  <c r="N286" i="9" s="1"/>
  <c r="B287" i="9"/>
  <c r="L287" i="9" s="1"/>
  <c r="B311" i="9"/>
  <c r="B236" i="9"/>
  <c r="B188" i="9"/>
  <c r="B193" i="9"/>
  <c r="B115" i="10"/>
  <c r="B292" i="9"/>
  <c r="B244" i="9"/>
  <c r="M244" i="9" s="1"/>
  <c r="B242" i="9"/>
  <c r="L242" i="9" s="1"/>
  <c r="B247" i="9"/>
  <c r="L48" i="10"/>
  <c r="L44" i="10"/>
  <c r="L47" i="10"/>
  <c r="L43" i="10"/>
  <c r="B296" i="9"/>
  <c r="M296" i="9" s="1"/>
  <c r="B241" i="9"/>
  <c r="L241" i="9" s="1"/>
  <c r="B246" i="9"/>
  <c r="N246" i="9" s="1"/>
  <c r="L266" i="9"/>
  <c r="B294" i="9"/>
  <c r="M294" i="9" s="1"/>
  <c r="B297" i="9"/>
  <c r="N297" i="9" s="1"/>
  <c r="B245" i="9"/>
  <c r="N245" i="9" s="1"/>
  <c r="B77" i="9"/>
  <c r="M77" i="9" s="1"/>
  <c r="M33" i="9"/>
  <c r="K101" i="12"/>
  <c r="K97" i="12"/>
  <c r="B96" i="12"/>
  <c r="K100" i="12"/>
  <c r="K96" i="12"/>
  <c r="K98" i="12"/>
  <c r="K99" i="12"/>
  <c r="K41" i="12"/>
  <c r="K37" i="12"/>
  <c r="B36" i="12"/>
  <c r="K40" i="12"/>
  <c r="K36" i="12"/>
  <c r="K39" i="12"/>
  <c r="K38" i="12"/>
  <c r="M180" i="5"/>
  <c r="M181" i="5"/>
  <c r="M179" i="5"/>
  <c r="C178" i="5"/>
  <c r="M178" i="5"/>
  <c r="M183" i="5"/>
  <c r="M182" i="5"/>
  <c r="M92" i="5"/>
  <c r="M88" i="5"/>
  <c r="C88" i="5"/>
  <c r="M90" i="5"/>
  <c r="M89" i="5"/>
  <c r="M93" i="5"/>
  <c r="M91" i="5"/>
  <c r="M216" i="5"/>
  <c r="M218" i="5"/>
  <c r="C214" i="5"/>
  <c r="M217" i="5"/>
  <c r="M215" i="5"/>
  <c r="M219" i="5"/>
  <c r="M214" i="5"/>
  <c r="M192" i="5"/>
  <c r="M191" i="5"/>
  <c r="M190" i="5"/>
  <c r="M195" i="5"/>
  <c r="M193" i="5"/>
  <c r="C190" i="5"/>
  <c r="M194" i="5"/>
  <c r="M168" i="5"/>
  <c r="M170" i="5"/>
  <c r="C166" i="5"/>
  <c r="M169" i="5"/>
  <c r="M167" i="5"/>
  <c r="M166" i="5"/>
  <c r="M171" i="5"/>
  <c r="M144" i="5"/>
  <c r="M143" i="5"/>
  <c r="M147" i="5"/>
  <c r="M142" i="5"/>
  <c r="M146" i="5"/>
  <c r="M145" i="5"/>
  <c r="C142" i="5"/>
  <c r="M96" i="5"/>
  <c r="M95" i="5"/>
  <c r="M94" i="5"/>
  <c r="M99" i="5"/>
  <c r="M98" i="5"/>
  <c r="M97" i="5"/>
  <c r="C94" i="5"/>
  <c r="M72" i="5"/>
  <c r="M74" i="5"/>
  <c r="C70" i="5"/>
  <c r="M73" i="5"/>
  <c r="M71" i="5"/>
  <c r="M75" i="5"/>
  <c r="M70" i="5"/>
  <c r="M164" i="5"/>
  <c r="M160" i="5"/>
  <c r="C160" i="5"/>
  <c r="M165" i="5"/>
  <c r="M163" i="5"/>
  <c r="M162" i="5"/>
  <c r="M161" i="5"/>
  <c r="L84" i="10"/>
  <c r="L80" i="10"/>
  <c r="L83" i="10"/>
  <c r="B79" i="10"/>
  <c r="L79" i="10"/>
  <c r="L82" i="10"/>
  <c r="L81" i="10"/>
  <c r="K113" i="12"/>
  <c r="K109" i="12"/>
  <c r="B108" i="12"/>
  <c r="K112" i="12"/>
  <c r="K108" i="12"/>
  <c r="K110" i="12"/>
  <c r="K111" i="12"/>
  <c r="M80" i="5"/>
  <c r="M76" i="5"/>
  <c r="C76" i="5"/>
  <c r="M79" i="5"/>
  <c r="M78" i="5"/>
  <c r="M77" i="5"/>
  <c r="M81" i="5"/>
  <c r="M56" i="5"/>
  <c r="M52" i="5"/>
  <c r="C52" i="5"/>
  <c r="M53" i="5"/>
  <c r="M57" i="5"/>
  <c r="M55" i="5"/>
  <c r="M54" i="5"/>
  <c r="B70" i="9"/>
  <c r="M70" i="9" s="1"/>
  <c r="L88" i="10"/>
  <c r="L87" i="10"/>
  <c r="L86" i="10"/>
  <c r="L85" i="10"/>
  <c r="B85" i="10"/>
  <c r="L90" i="10"/>
  <c r="L89" i="10"/>
  <c r="L63" i="10"/>
  <c r="L62" i="10"/>
  <c r="L66" i="10"/>
  <c r="L65" i="10"/>
  <c r="L61" i="10"/>
  <c r="B61" i="10"/>
  <c r="L64" i="10"/>
  <c r="K57" i="12"/>
  <c r="K56" i="12"/>
  <c r="K58" i="12"/>
  <c r="B54" i="12"/>
  <c r="K55" i="12"/>
  <c r="K54" i="12"/>
  <c r="K59" i="12"/>
  <c r="K53" i="12"/>
  <c r="K49" i="12"/>
  <c r="B48" i="12"/>
  <c r="K48" i="12"/>
  <c r="K52" i="12"/>
  <c r="K50" i="12"/>
  <c r="K51" i="12"/>
  <c r="K89" i="12"/>
  <c r="K85" i="12"/>
  <c r="B84" i="12"/>
  <c r="K88" i="12"/>
  <c r="K84" i="12"/>
  <c r="K87" i="12"/>
  <c r="K86" i="12"/>
  <c r="M108" i="5"/>
  <c r="M111" i="5"/>
  <c r="M106" i="5"/>
  <c r="M110" i="5"/>
  <c r="M109" i="5"/>
  <c r="C106" i="5"/>
  <c r="M107" i="5"/>
  <c r="M84" i="5"/>
  <c r="M85" i="5"/>
  <c r="M83" i="5"/>
  <c r="C82" i="5"/>
  <c r="M82" i="5"/>
  <c r="M87" i="5"/>
  <c r="M86" i="5"/>
  <c r="N76" i="9"/>
  <c r="L55" i="9"/>
  <c r="B51" i="9"/>
  <c r="L51" i="9" s="1"/>
  <c r="B96" i="9"/>
  <c r="L96" i="9" s="1"/>
  <c r="B89" i="9"/>
  <c r="B94" i="9"/>
  <c r="M94" i="9" s="1"/>
  <c r="B57" i="9"/>
  <c r="L57" i="9" s="1"/>
  <c r="B69" i="9"/>
  <c r="M69" i="9" s="1"/>
  <c r="B74" i="9"/>
  <c r="B295" i="9"/>
  <c r="M295" i="9" s="1"/>
  <c r="B289" i="9"/>
  <c r="N289" i="9" s="1"/>
  <c r="L96" i="10"/>
  <c r="L92" i="10"/>
  <c r="L91" i="10"/>
  <c r="B91" i="10"/>
  <c r="L95" i="10"/>
  <c r="L94" i="10"/>
  <c r="L93" i="10"/>
  <c r="L105" i="10"/>
  <c r="L108" i="10"/>
  <c r="L104" i="10"/>
  <c r="L107" i="10"/>
  <c r="L103" i="10"/>
  <c r="L106" i="10"/>
  <c r="B103" i="10"/>
  <c r="K69" i="12"/>
  <c r="K68" i="12"/>
  <c r="K66" i="12"/>
  <c r="K71" i="12"/>
  <c r="B66" i="12"/>
  <c r="K70" i="12"/>
  <c r="K67" i="12"/>
  <c r="M204" i="5"/>
  <c r="M207" i="5"/>
  <c r="M202" i="5"/>
  <c r="M206" i="5"/>
  <c r="M205" i="5"/>
  <c r="C202" i="5"/>
  <c r="M203" i="5"/>
  <c r="M212" i="5"/>
  <c r="M208" i="5"/>
  <c r="C208" i="5"/>
  <c r="M213" i="5"/>
  <c r="M211" i="5"/>
  <c r="M210" i="5"/>
  <c r="M209" i="5"/>
  <c r="M120" i="5"/>
  <c r="M122" i="5"/>
  <c r="C118" i="5"/>
  <c r="M121" i="5"/>
  <c r="M119" i="5"/>
  <c r="M118" i="5"/>
  <c r="M123" i="5"/>
  <c r="L71" i="10"/>
  <c r="L67" i="10"/>
  <c r="B67" i="10"/>
  <c r="L70" i="10"/>
  <c r="L72" i="10"/>
  <c r="L69" i="10"/>
  <c r="L68" i="10"/>
  <c r="K77" i="12"/>
  <c r="K73" i="12"/>
  <c r="B72" i="12"/>
  <c r="K76" i="12"/>
  <c r="K72" i="12"/>
  <c r="K74" i="12"/>
  <c r="K75" i="12"/>
  <c r="K45" i="12"/>
  <c r="K44" i="12"/>
  <c r="K42" i="12"/>
  <c r="K46" i="12"/>
  <c r="K47" i="12"/>
  <c r="K43" i="12"/>
  <c r="B42" i="12"/>
  <c r="M60" i="5"/>
  <c r="M63" i="5"/>
  <c r="M58" i="5"/>
  <c r="M62" i="5"/>
  <c r="M61" i="5"/>
  <c r="C58" i="5"/>
  <c r="M59" i="5"/>
  <c r="M116" i="5"/>
  <c r="M112" i="5"/>
  <c r="C112" i="5"/>
  <c r="M117" i="5"/>
  <c r="M115" i="5"/>
  <c r="M114" i="5"/>
  <c r="M113" i="5"/>
  <c r="M176" i="5"/>
  <c r="M172" i="5"/>
  <c r="C172" i="5"/>
  <c r="M175" i="5"/>
  <c r="M174" i="5"/>
  <c r="M177" i="5"/>
  <c r="M173" i="5"/>
  <c r="M152" i="5"/>
  <c r="M148" i="5"/>
  <c r="C148" i="5"/>
  <c r="M149" i="5"/>
  <c r="M153" i="5"/>
  <c r="M150" i="5"/>
  <c r="M151" i="5"/>
  <c r="M68" i="5"/>
  <c r="M64" i="5"/>
  <c r="C64" i="5"/>
  <c r="M69" i="5"/>
  <c r="M67" i="5"/>
  <c r="M66" i="5"/>
  <c r="M65" i="5"/>
  <c r="N95" i="9"/>
  <c r="M55" i="9"/>
  <c r="B75" i="9"/>
  <c r="M75" i="9" s="1"/>
  <c r="B56" i="9"/>
  <c r="B90" i="9"/>
  <c r="M90" i="9" s="1"/>
  <c r="B53" i="9"/>
  <c r="L53" i="9" s="1"/>
  <c r="B58" i="9"/>
  <c r="M58" i="9" s="1"/>
  <c r="B92" i="9"/>
  <c r="L92" i="9" s="1"/>
  <c r="L59" i="10"/>
  <c r="L55" i="10"/>
  <c r="B55" i="10"/>
  <c r="L58" i="10"/>
  <c r="L57" i="10"/>
  <c r="L56" i="10"/>
  <c r="L60" i="10"/>
  <c r="K81" i="12"/>
  <c r="K80" i="12"/>
  <c r="K82" i="12"/>
  <c r="K78" i="12"/>
  <c r="B78" i="12"/>
  <c r="K79" i="12"/>
  <c r="K83" i="12"/>
  <c r="K117" i="12"/>
  <c r="K116" i="12"/>
  <c r="K114" i="12"/>
  <c r="K119" i="12"/>
  <c r="B114" i="12"/>
  <c r="K118" i="12"/>
  <c r="K115" i="12"/>
  <c r="K93" i="12"/>
  <c r="K92" i="12"/>
  <c r="K90" i="12"/>
  <c r="K94" i="12"/>
  <c r="K95" i="12"/>
  <c r="B90" i="12"/>
  <c r="K91" i="12"/>
  <c r="K65" i="12"/>
  <c r="K61" i="12"/>
  <c r="B60" i="12"/>
  <c r="K60" i="12"/>
  <c r="K64" i="12"/>
  <c r="K62" i="12"/>
  <c r="K63" i="12"/>
  <c r="M156" i="5"/>
  <c r="M159" i="5"/>
  <c r="M154" i="5"/>
  <c r="M158" i="5"/>
  <c r="M157" i="5"/>
  <c r="C154" i="5"/>
  <c r="M155" i="5"/>
  <c r="M132" i="5"/>
  <c r="M133" i="5"/>
  <c r="C130" i="5"/>
  <c r="M131" i="5"/>
  <c r="M135" i="5"/>
  <c r="M134" i="5"/>
  <c r="M130" i="5"/>
  <c r="M224" i="5"/>
  <c r="M220" i="5"/>
  <c r="C220" i="5"/>
  <c r="M223" i="5"/>
  <c r="M222" i="5"/>
  <c r="M221" i="5"/>
  <c r="M225" i="5"/>
  <c r="M200" i="5"/>
  <c r="M196" i="5"/>
  <c r="C196" i="5"/>
  <c r="M197" i="5"/>
  <c r="M201" i="5"/>
  <c r="M199" i="5"/>
  <c r="M198" i="5"/>
  <c r="M128" i="5"/>
  <c r="M124" i="5"/>
  <c r="C124" i="5"/>
  <c r="M127" i="5"/>
  <c r="M126" i="5"/>
  <c r="M125" i="5"/>
  <c r="M129" i="5"/>
  <c r="M104" i="5"/>
  <c r="M100" i="5"/>
  <c r="C100" i="5"/>
  <c r="M101" i="5"/>
  <c r="M105" i="5"/>
  <c r="M103" i="5"/>
  <c r="M102" i="5"/>
  <c r="M188" i="5"/>
  <c r="M184" i="5"/>
  <c r="C184" i="5"/>
  <c r="M186" i="5"/>
  <c r="M185" i="5"/>
  <c r="M189" i="5"/>
  <c r="M187" i="5"/>
  <c r="M48" i="5"/>
  <c r="M47" i="5"/>
  <c r="M51" i="5"/>
  <c r="M46" i="5"/>
  <c r="M50" i="5"/>
  <c r="M49" i="5"/>
  <c r="C46" i="5"/>
  <c r="B91" i="9"/>
  <c r="L91" i="9" s="1"/>
  <c r="B93" i="9"/>
  <c r="M93" i="9" s="1"/>
  <c r="B98" i="9"/>
  <c r="N98" i="9" s="1"/>
  <c r="B50" i="9"/>
  <c r="L50" i="9" s="1"/>
  <c r="B73" i="9"/>
  <c r="L73" i="9" s="1"/>
  <c r="B78" i="9"/>
  <c r="M78" i="9" s="1"/>
  <c r="B52" i="9"/>
  <c r="N52" i="9" s="1"/>
  <c r="B290" i="9"/>
  <c r="M290" i="9" s="1"/>
  <c r="B288" i="9"/>
  <c r="N288" i="9" s="1"/>
  <c r="L34" i="10"/>
  <c r="B31" i="10"/>
  <c r="L33" i="10"/>
  <c r="L36" i="10"/>
  <c r="L35" i="10"/>
  <c r="L32" i="10"/>
  <c r="L31" i="10"/>
  <c r="L42" i="10"/>
  <c r="L38" i="10"/>
  <c r="L41" i="10"/>
  <c r="L37" i="10"/>
  <c r="B37" i="10"/>
  <c r="L40" i="10"/>
  <c r="L39" i="10"/>
  <c r="K105" i="12"/>
  <c r="K104" i="12"/>
  <c r="K106" i="12"/>
  <c r="B102" i="12"/>
  <c r="K103" i="12"/>
  <c r="K102" i="12"/>
  <c r="K107" i="12"/>
  <c r="K33" i="12"/>
  <c r="K32" i="12"/>
  <c r="K34" i="12"/>
  <c r="K30" i="12"/>
  <c r="K31" i="12"/>
  <c r="B30" i="12"/>
  <c r="K35" i="12"/>
  <c r="N43" i="9"/>
  <c r="L43" i="9"/>
  <c r="M43" i="9"/>
  <c r="N37" i="9"/>
  <c r="L37" i="9"/>
  <c r="N81" i="9"/>
  <c r="M81" i="9"/>
  <c r="M301" i="9"/>
  <c r="L301" i="9"/>
  <c r="M80" i="9"/>
  <c r="N80" i="9"/>
  <c r="N40" i="9"/>
  <c r="M40" i="9"/>
  <c r="N125" i="9"/>
  <c r="M125" i="9"/>
  <c r="L45" i="9"/>
  <c r="N45" i="9"/>
  <c r="M79" i="9"/>
  <c r="N79" i="9"/>
  <c r="N124" i="9"/>
  <c r="M124" i="9"/>
  <c r="N186" i="9"/>
  <c r="M293" i="9"/>
  <c r="N293" i="9"/>
  <c r="M37" i="9"/>
  <c r="L81" i="9"/>
  <c r="L124" i="9"/>
  <c r="L79" i="9"/>
  <c r="L80" i="9"/>
  <c r="L40" i="9"/>
  <c r="N301" i="9"/>
  <c r="M316" i="9"/>
  <c r="N268" i="9"/>
  <c r="M200" i="9"/>
  <c r="L271" i="9"/>
  <c r="N203" i="9"/>
  <c r="M250" i="9"/>
  <c r="M198" i="9"/>
  <c r="N273" i="9"/>
  <c r="L200" i="9"/>
  <c r="N271" i="9"/>
  <c r="N72" i="9"/>
  <c r="L30" i="9"/>
  <c r="M86" i="9"/>
  <c r="M252" i="9"/>
  <c r="L299" i="9"/>
  <c r="M38" i="9"/>
  <c r="M41" i="9"/>
  <c r="L33" i="9"/>
  <c r="N48" i="9"/>
  <c r="L255" i="9"/>
  <c r="M122" i="9"/>
  <c r="L215" i="9"/>
  <c r="L35" i="9"/>
  <c r="N83" i="9"/>
  <c r="M42" i="9"/>
  <c r="N272" i="9"/>
  <c r="M285" i="9"/>
  <c r="N305" i="9"/>
  <c r="N86" i="9"/>
  <c r="N38" i="9"/>
  <c r="L85" i="9"/>
  <c r="L119" i="9"/>
  <c r="N87" i="9"/>
  <c r="L304" i="9"/>
  <c r="L252" i="9"/>
  <c r="L204" i="9"/>
  <c r="N275" i="9"/>
  <c r="L223" i="9"/>
  <c r="L199" i="9"/>
  <c r="L254" i="9"/>
  <c r="M229" i="9"/>
  <c r="M307" i="9"/>
  <c r="N179" i="9"/>
  <c r="L302" i="9"/>
  <c r="N122" i="9"/>
  <c r="N42" i="9"/>
  <c r="M30" i="9"/>
  <c r="L97" i="9"/>
  <c r="N85" i="9"/>
  <c r="L128" i="9"/>
  <c r="L44" i="9"/>
  <c r="N119" i="9"/>
  <c r="N35" i="9"/>
  <c r="N204" i="9"/>
  <c r="M315" i="9"/>
  <c r="N307" i="9"/>
  <c r="L239" i="9"/>
  <c r="M215" i="9"/>
  <c r="L207" i="9"/>
  <c r="N285" i="9"/>
  <c r="M302" i="9"/>
  <c r="M254" i="9"/>
  <c r="L202" i="9"/>
  <c r="N174" i="9"/>
  <c r="L305" i="9"/>
  <c r="M277" i="9"/>
  <c r="M97" i="9"/>
  <c r="M128" i="9"/>
  <c r="L72" i="9"/>
  <c r="M44" i="9"/>
  <c r="M83" i="9"/>
  <c r="L272" i="9"/>
  <c r="N192" i="9"/>
  <c r="L315" i="9"/>
  <c r="L275" i="9"/>
  <c r="N239" i="9"/>
  <c r="N207" i="9"/>
  <c r="M249" i="9"/>
  <c r="M202" i="9"/>
  <c r="N229" i="9"/>
  <c r="N249" i="9"/>
  <c r="B66" i="9"/>
  <c r="B62" i="9"/>
  <c r="B65" i="9"/>
  <c r="B61" i="9"/>
  <c r="B67" i="9"/>
  <c r="B59" i="9"/>
  <c r="B64" i="9"/>
  <c r="B63" i="9"/>
  <c r="B68" i="9"/>
  <c r="B60" i="9"/>
  <c r="B354" i="9"/>
  <c r="B350" i="9"/>
  <c r="B353" i="9"/>
  <c r="B349" i="9"/>
  <c r="B356" i="9"/>
  <c r="B352" i="9"/>
  <c r="B348" i="9"/>
  <c r="B351" i="9"/>
  <c r="B347" i="9"/>
  <c r="B355" i="9"/>
  <c r="B506" i="9"/>
  <c r="B502" i="9"/>
  <c r="B498" i="9"/>
  <c r="B505" i="9"/>
  <c r="B501" i="9"/>
  <c r="B497" i="9"/>
  <c r="B504" i="9"/>
  <c r="B500" i="9"/>
  <c r="B503" i="9"/>
  <c r="B499" i="9"/>
  <c r="N29" i="9"/>
  <c r="M82" i="9"/>
  <c r="L82" i="9"/>
  <c r="N126" i="9"/>
  <c r="M126" i="9"/>
  <c r="L126" i="9"/>
  <c r="M39" i="9"/>
  <c r="N39" i="9"/>
  <c r="N267" i="9"/>
  <c r="M267" i="9"/>
  <c r="B386" i="9"/>
  <c r="B382" i="9"/>
  <c r="B378" i="9"/>
  <c r="B385" i="9"/>
  <c r="B381" i="9"/>
  <c r="B377" i="9"/>
  <c r="B384" i="9"/>
  <c r="B380" i="9"/>
  <c r="B383" i="9"/>
  <c r="B379" i="9"/>
  <c r="N123" i="9"/>
  <c r="M123" i="9"/>
  <c r="M34" i="9"/>
  <c r="L34" i="9"/>
  <c r="N120" i="9"/>
  <c r="M120" i="9"/>
  <c r="N46" i="9"/>
  <c r="M46" i="9"/>
  <c r="L46" i="9"/>
  <c r="N183" i="9"/>
  <c r="M248" i="9"/>
  <c r="N248" i="9"/>
  <c r="M253" i="9"/>
  <c r="N253" i="9"/>
  <c r="L253" i="9"/>
  <c r="N251" i="9"/>
  <c r="M251" i="9"/>
  <c r="N201" i="9"/>
  <c r="M201" i="9"/>
  <c r="L206" i="9"/>
  <c r="N206" i="9"/>
  <c r="L201" i="9"/>
  <c r="N82" i="9"/>
  <c r="N34" i="9"/>
  <c r="L123" i="9"/>
  <c r="B486" i="9"/>
  <c r="B482" i="9"/>
  <c r="B478" i="9"/>
  <c r="B485" i="9"/>
  <c r="B481" i="9"/>
  <c r="B477" i="9"/>
  <c r="B484" i="9"/>
  <c r="B480" i="9"/>
  <c r="B479" i="9"/>
  <c r="B483" i="9"/>
  <c r="B546" i="9"/>
  <c r="B542" i="9"/>
  <c r="B538" i="9"/>
  <c r="B545" i="9"/>
  <c r="B541" i="9"/>
  <c r="B537" i="9"/>
  <c r="B544" i="9"/>
  <c r="B540" i="9"/>
  <c r="B543" i="9"/>
  <c r="B539" i="9"/>
  <c r="B346" i="9"/>
  <c r="B342" i="9"/>
  <c r="B338" i="9"/>
  <c r="B345" i="9"/>
  <c r="B341" i="9"/>
  <c r="B337" i="9"/>
  <c r="B344" i="9"/>
  <c r="B340" i="9"/>
  <c r="B343" i="9"/>
  <c r="B339" i="9"/>
  <c r="B106" i="9"/>
  <c r="B102" i="9"/>
  <c r="B105" i="9"/>
  <c r="B101" i="9"/>
  <c r="B107" i="9"/>
  <c r="B99" i="9"/>
  <c r="B104" i="9"/>
  <c r="B103" i="9"/>
  <c r="B108" i="9"/>
  <c r="B100" i="9"/>
  <c r="B594" i="9"/>
  <c r="B590" i="9"/>
  <c r="B593" i="9"/>
  <c r="B589" i="9"/>
  <c r="B596" i="9"/>
  <c r="B592" i="9"/>
  <c r="B588" i="9"/>
  <c r="B591" i="9"/>
  <c r="B587" i="9"/>
  <c r="B595" i="9"/>
  <c r="B554" i="9"/>
  <c r="B550" i="9"/>
  <c r="B553" i="9"/>
  <c r="B549" i="9"/>
  <c r="B556" i="9"/>
  <c r="B552" i="9"/>
  <c r="B548" i="9"/>
  <c r="B555" i="9"/>
  <c r="B551" i="9"/>
  <c r="B547" i="9"/>
  <c r="B446" i="9"/>
  <c r="B442" i="9"/>
  <c r="B438" i="9"/>
  <c r="B445" i="9"/>
  <c r="B441" i="9"/>
  <c r="B437" i="9"/>
  <c r="B444" i="9"/>
  <c r="B440" i="9"/>
  <c r="B443" i="9"/>
  <c r="B439" i="9"/>
  <c r="B614" i="9"/>
  <c r="B610" i="9"/>
  <c r="B613" i="9"/>
  <c r="B609" i="9"/>
  <c r="B616" i="9"/>
  <c r="B612" i="9"/>
  <c r="B608" i="9"/>
  <c r="B607" i="9"/>
  <c r="B615" i="9"/>
  <c r="B611" i="9"/>
  <c r="B574" i="9"/>
  <c r="B570" i="9"/>
  <c r="B573" i="9"/>
  <c r="B569" i="9"/>
  <c r="B576" i="9"/>
  <c r="B572" i="9"/>
  <c r="B568" i="9"/>
  <c r="B575" i="9"/>
  <c r="B571" i="9"/>
  <c r="B567" i="9"/>
  <c r="B534" i="9"/>
  <c r="B530" i="9"/>
  <c r="B533" i="9"/>
  <c r="B529" i="9"/>
  <c r="B536" i="9"/>
  <c r="B532" i="9"/>
  <c r="B528" i="9"/>
  <c r="B527" i="9"/>
  <c r="B535" i="9"/>
  <c r="B531" i="9"/>
  <c r="B494" i="9"/>
  <c r="B490" i="9"/>
  <c r="B493" i="9"/>
  <c r="B489" i="9"/>
  <c r="B496" i="9"/>
  <c r="B492" i="9"/>
  <c r="B488" i="9"/>
  <c r="B495" i="9"/>
  <c r="B491" i="9"/>
  <c r="B487" i="9"/>
  <c r="B454" i="9"/>
  <c r="B450" i="9"/>
  <c r="B453" i="9"/>
  <c r="B449" i="9"/>
  <c r="B456" i="9"/>
  <c r="B452" i="9"/>
  <c r="B448" i="9"/>
  <c r="B447" i="9"/>
  <c r="B455" i="9"/>
  <c r="B451" i="9"/>
  <c r="B414" i="9"/>
  <c r="B410" i="9"/>
  <c r="B413" i="9"/>
  <c r="B409" i="9"/>
  <c r="B416" i="9"/>
  <c r="B412" i="9"/>
  <c r="B408" i="9"/>
  <c r="B415" i="9"/>
  <c r="B411" i="9"/>
  <c r="B407" i="9"/>
  <c r="B374" i="9"/>
  <c r="B370" i="9"/>
  <c r="B373" i="9"/>
  <c r="B369" i="9"/>
  <c r="B376" i="9"/>
  <c r="B372" i="9"/>
  <c r="B368" i="9"/>
  <c r="B367" i="9"/>
  <c r="B375" i="9"/>
  <c r="B371" i="9"/>
  <c r="B366" i="9"/>
  <c r="B362" i="9"/>
  <c r="B358" i="9"/>
  <c r="B365" i="9"/>
  <c r="B361" i="9"/>
  <c r="B357" i="9"/>
  <c r="B364" i="9"/>
  <c r="B360" i="9"/>
  <c r="B363" i="9"/>
  <c r="B359" i="9"/>
  <c r="L267" i="9"/>
  <c r="L251" i="9"/>
  <c r="B26" i="9"/>
  <c r="B22" i="9"/>
  <c r="B25" i="9"/>
  <c r="B21" i="9"/>
  <c r="B27" i="9"/>
  <c r="B19" i="9"/>
  <c r="B24" i="9"/>
  <c r="B23" i="9"/>
  <c r="B28" i="9"/>
  <c r="B20" i="9"/>
  <c r="B334" i="9"/>
  <c r="B330" i="9"/>
  <c r="B333" i="9"/>
  <c r="B329" i="9"/>
  <c r="B336" i="9"/>
  <c r="B332" i="9"/>
  <c r="B328" i="9"/>
  <c r="B335" i="9"/>
  <c r="B331" i="9"/>
  <c r="B327" i="9"/>
  <c r="B434" i="9"/>
  <c r="B430" i="9"/>
  <c r="B433" i="9"/>
  <c r="B429" i="9"/>
  <c r="B436" i="9"/>
  <c r="B432" i="9"/>
  <c r="B428" i="9"/>
  <c r="B431" i="9"/>
  <c r="B427" i="9"/>
  <c r="B435" i="9"/>
  <c r="B394" i="9"/>
  <c r="B390" i="9"/>
  <c r="B393" i="9"/>
  <c r="B389" i="9"/>
  <c r="B396" i="9"/>
  <c r="B392" i="9"/>
  <c r="B388" i="9"/>
  <c r="B395" i="9"/>
  <c r="B391" i="9"/>
  <c r="B387" i="9"/>
  <c r="B566" i="9"/>
  <c r="B562" i="9"/>
  <c r="B558" i="9"/>
  <c r="B565" i="9"/>
  <c r="B561" i="9"/>
  <c r="B557" i="9"/>
  <c r="B564" i="9"/>
  <c r="B560" i="9"/>
  <c r="B559" i="9"/>
  <c r="B563" i="9"/>
  <c r="L121" i="9"/>
  <c r="L41" i="9"/>
  <c r="L48" i="9"/>
  <c r="N304" i="9"/>
  <c r="N255" i="9"/>
  <c r="N223" i="9"/>
  <c r="M266" i="9"/>
  <c r="B146" i="9"/>
  <c r="B142" i="9"/>
  <c r="B145" i="9"/>
  <c r="B141" i="9"/>
  <c r="B147" i="9"/>
  <c r="B139" i="9"/>
  <c r="B144" i="9"/>
  <c r="B143" i="9"/>
  <c r="B148" i="9"/>
  <c r="B140" i="9"/>
  <c r="B514" i="9"/>
  <c r="B510" i="9"/>
  <c r="B513" i="9"/>
  <c r="B509" i="9"/>
  <c r="B516" i="9"/>
  <c r="B512" i="9"/>
  <c r="B508" i="9"/>
  <c r="B511" i="9"/>
  <c r="B507" i="9"/>
  <c r="B515" i="9"/>
  <c r="B474" i="9"/>
  <c r="B470" i="9"/>
  <c r="B473" i="9"/>
  <c r="B469" i="9"/>
  <c r="B476" i="9"/>
  <c r="B472" i="9"/>
  <c r="B468" i="9"/>
  <c r="B475" i="9"/>
  <c r="B471" i="9"/>
  <c r="B467" i="9"/>
  <c r="B606" i="9"/>
  <c r="B602" i="9"/>
  <c r="B598" i="9"/>
  <c r="B605" i="9"/>
  <c r="B601" i="9"/>
  <c r="B597" i="9"/>
  <c r="B604" i="9"/>
  <c r="B600" i="9"/>
  <c r="B603" i="9"/>
  <c r="B599" i="9"/>
  <c r="B626" i="9"/>
  <c r="B622" i="9"/>
  <c r="B618" i="9"/>
  <c r="B625" i="9"/>
  <c r="B621" i="9"/>
  <c r="B617" i="9"/>
  <c r="B624" i="9"/>
  <c r="B620" i="9"/>
  <c r="B623" i="9"/>
  <c r="B619" i="9"/>
  <c r="B586" i="9"/>
  <c r="B582" i="9"/>
  <c r="B578" i="9"/>
  <c r="B585" i="9"/>
  <c r="B581" i="9"/>
  <c r="B577" i="9"/>
  <c r="B584" i="9"/>
  <c r="B580" i="9"/>
  <c r="B583" i="9"/>
  <c r="B579" i="9"/>
  <c r="B466" i="9"/>
  <c r="B462" i="9"/>
  <c r="B458" i="9"/>
  <c r="B465" i="9"/>
  <c r="B461" i="9"/>
  <c r="B457" i="9"/>
  <c r="B464" i="9"/>
  <c r="B460" i="9"/>
  <c r="B463" i="9"/>
  <c r="B459" i="9"/>
  <c r="B426" i="9"/>
  <c r="B422" i="9"/>
  <c r="B418" i="9"/>
  <c r="B425" i="9"/>
  <c r="B421" i="9"/>
  <c r="B417" i="9"/>
  <c r="B424" i="9"/>
  <c r="B420" i="9"/>
  <c r="B423" i="9"/>
  <c r="B419" i="9"/>
  <c r="B406" i="9"/>
  <c r="B402" i="9"/>
  <c r="B398" i="9"/>
  <c r="B405" i="9"/>
  <c r="B401" i="9"/>
  <c r="B397" i="9"/>
  <c r="B404" i="9"/>
  <c r="B400" i="9"/>
  <c r="B399" i="9"/>
  <c r="B403" i="9"/>
  <c r="B526" i="9"/>
  <c r="B522" i="9"/>
  <c r="B518" i="9"/>
  <c r="B525" i="9"/>
  <c r="B521" i="9"/>
  <c r="B517" i="9"/>
  <c r="B524" i="9"/>
  <c r="B520" i="9"/>
  <c r="B523" i="9"/>
  <c r="B519" i="9"/>
  <c r="L205" i="9"/>
  <c r="U152" i="1"/>
  <c r="U144" i="1"/>
  <c r="U168" i="1"/>
  <c r="U136" i="1"/>
  <c r="U160" i="1"/>
  <c r="U128" i="1"/>
  <c r="X26" i="5"/>
  <c r="X34" i="5"/>
  <c r="X18" i="5"/>
  <c r="X38" i="5"/>
  <c r="X22" i="5"/>
  <c r="X30" i="5"/>
  <c r="X14" i="5"/>
  <c r="K37" i="1"/>
  <c r="N277" i="9" l="1"/>
  <c r="N257" i="9"/>
  <c r="L257" i="9"/>
  <c r="L300" i="9"/>
  <c r="M309" i="9"/>
  <c r="L210" i="9"/>
  <c r="N234" i="9"/>
  <c r="M256" i="9"/>
  <c r="N309" i="9"/>
  <c r="M211" i="9"/>
  <c r="N263" i="9"/>
  <c r="L263" i="9"/>
  <c r="N256" i="9"/>
  <c r="L303" i="9"/>
  <c r="N300" i="9"/>
  <c r="M29" i="9"/>
  <c r="M303" i="9"/>
  <c r="M208" i="9"/>
  <c r="L211" i="9"/>
  <c r="N208" i="9"/>
  <c r="L259" i="9"/>
  <c r="L36" i="9"/>
  <c r="L130" i="9"/>
  <c r="N130" i="9"/>
  <c r="L31" i="9"/>
  <c r="M31" i="9"/>
  <c r="N36" i="9"/>
  <c r="L280" i="9"/>
  <c r="L298" i="9"/>
  <c r="M306" i="9"/>
  <c r="M283" i="9"/>
  <c r="N306" i="9"/>
  <c r="M298" i="9"/>
  <c r="M209" i="9"/>
  <c r="N225" i="9"/>
  <c r="M280" i="9"/>
  <c r="L209" i="9"/>
  <c r="M234" i="9"/>
  <c r="L283" i="9"/>
  <c r="L265" i="9"/>
  <c r="M259" i="9"/>
  <c r="M265" i="9"/>
  <c r="M134" i="9"/>
  <c r="L49" i="9"/>
  <c r="N49" i="9"/>
  <c r="L150" i="9"/>
  <c r="M150" i="9"/>
  <c r="N134" i="9"/>
  <c r="L154" i="9"/>
  <c r="N154" i="9"/>
  <c r="N282" i="9"/>
  <c r="N278" i="9"/>
  <c r="L260" i="9"/>
  <c r="L282" i="9"/>
  <c r="N115" i="9"/>
  <c r="M115" i="9"/>
  <c r="L117" i="9"/>
  <c r="N117" i="9"/>
  <c r="M313" i="9"/>
  <c r="L313" i="9"/>
  <c r="N238" i="9"/>
  <c r="L219" i="9"/>
  <c r="L116" i="9"/>
  <c r="N132" i="9"/>
  <c r="M116" i="9"/>
  <c r="N90" i="9"/>
  <c r="N152" i="9"/>
  <c r="M111" i="9"/>
  <c r="L129" i="9"/>
  <c r="L90" i="9"/>
  <c r="N133" i="9"/>
  <c r="M129" i="9"/>
  <c r="L149" i="9"/>
  <c r="L133" i="9"/>
  <c r="M53" i="9"/>
  <c r="M210" i="9"/>
  <c r="M219" i="9"/>
  <c r="L291" i="9"/>
  <c r="L220" i="9"/>
  <c r="M220" i="9"/>
  <c r="M291" i="9"/>
  <c r="M276" i="9"/>
  <c r="L218" i="9"/>
  <c r="M216" i="9"/>
  <c r="M258" i="9"/>
  <c r="M261" i="9"/>
  <c r="L258" i="9"/>
  <c r="L276" i="9"/>
  <c r="N218" i="9"/>
  <c r="L216" i="9"/>
  <c r="N233" i="9"/>
  <c r="N261" i="9"/>
  <c r="M297" i="9"/>
  <c r="M233" i="9"/>
  <c r="L225" i="9"/>
  <c r="M286" i="9"/>
  <c r="M260" i="9"/>
  <c r="L297" i="9"/>
  <c r="L286" i="9"/>
  <c r="N221" i="9"/>
  <c r="L222" i="9"/>
  <c r="M222" i="9"/>
  <c r="L221" i="9"/>
  <c r="M269" i="9"/>
  <c r="N284" i="9"/>
  <c r="L269" i="9"/>
  <c r="M96" i="9"/>
  <c r="L158" i="9"/>
  <c r="L77" i="9"/>
  <c r="L109" i="9"/>
  <c r="M158" i="9"/>
  <c r="M109" i="9"/>
  <c r="N69" i="9"/>
  <c r="N149" i="9"/>
  <c r="N77" i="9"/>
  <c r="N93" i="9"/>
  <c r="L111" i="9"/>
  <c r="N17" i="9"/>
  <c r="L98" i="9"/>
  <c r="L135" i="9"/>
  <c r="M51" i="9"/>
  <c r="L153" i="9"/>
  <c r="M54" i="9"/>
  <c r="N118" i="9"/>
  <c r="M135" i="9"/>
  <c r="N153" i="9"/>
  <c r="N53" i="9"/>
  <c r="L118" i="9"/>
  <c r="L54" i="9"/>
  <c r="N51" i="9"/>
  <c r="N270" i="9"/>
  <c r="M270" i="9"/>
  <c r="L270" i="9"/>
  <c r="N190" i="9"/>
  <c r="N214" i="9"/>
  <c r="L214" i="9"/>
  <c r="M214" i="9"/>
  <c r="M137" i="9"/>
  <c r="N137" i="9"/>
  <c r="L279" i="9"/>
  <c r="N279" i="9"/>
  <c r="M279" i="9"/>
  <c r="N227" i="9"/>
  <c r="M227" i="9"/>
  <c r="L227" i="9"/>
  <c r="L155" i="9"/>
  <c r="M155" i="9"/>
  <c r="N155" i="9"/>
  <c r="C110" i="20"/>
  <c r="D110" i="20" s="1"/>
  <c r="D109" i="20"/>
  <c r="N212" i="9"/>
  <c r="L212" i="9"/>
  <c r="M56" i="9"/>
  <c r="N56" i="9"/>
  <c r="N110" i="9"/>
  <c r="L110" i="9"/>
  <c r="L284" i="9"/>
  <c r="N70" i="9"/>
  <c r="L240" i="9"/>
  <c r="M113" i="9"/>
  <c r="L52" i="9"/>
  <c r="N114" i="9"/>
  <c r="M114" i="9"/>
  <c r="L243" i="9"/>
  <c r="L70" i="9"/>
  <c r="M240" i="9"/>
  <c r="L131" i="9"/>
  <c r="N113" i="9"/>
  <c r="L93" i="9"/>
  <c r="M52" i="9"/>
  <c r="L238" i="9"/>
  <c r="M131" i="9"/>
  <c r="N172" i="9"/>
  <c r="M71" i="9"/>
  <c r="L281" i="9"/>
  <c r="N281" i="9"/>
  <c r="L278" i="9"/>
  <c r="L71" i="9"/>
  <c r="N224" i="9"/>
  <c r="L152" i="9"/>
  <c r="N181" i="9"/>
  <c r="M224" i="9"/>
  <c r="M132" i="9"/>
  <c r="L151" i="9"/>
  <c r="N151" i="9"/>
  <c r="M226" i="9"/>
  <c r="L226" i="9"/>
  <c r="M212" i="9"/>
  <c r="M242" i="9"/>
  <c r="L138" i="9"/>
  <c r="N138" i="9"/>
  <c r="N213" i="9"/>
  <c r="N50" i="9"/>
  <c r="L213" i="9"/>
  <c r="N242" i="9"/>
  <c r="M151" i="9"/>
  <c r="L69" i="9"/>
  <c r="N290" i="9"/>
  <c r="L137" i="9"/>
  <c r="L157" i="9"/>
  <c r="M157" i="9"/>
  <c r="N157" i="9"/>
  <c r="N176" i="9"/>
  <c r="M292" i="9"/>
  <c r="N292" i="9"/>
  <c r="L236" i="9"/>
  <c r="N236" i="9"/>
  <c r="M262" i="9"/>
  <c r="L262" i="9"/>
  <c r="N194" i="9"/>
  <c r="M232" i="9"/>
  <c r="N232" i="9"/>
  <c r="L232" i="9"/>
  <c r="L231" i="9"/>
  <c r="N231" i="9"/>
  <c r="M308" i="9"/>
  <c r="L308" i="9"/>
  <c r="N243" i="9"/>
  <c r="N308" i="9"/>
  <c r="L294" i="9"/>
  <c r="N294" i="9"/>
  <c r="M236" i="9"/>
  <c r="M311" i="9"/>
  <c r="L311" i="9"/>
  <c r="M217" i="9"/>
  <c r="N217" i="9"/>
  <c r="L264" i="9"/>
  <c r="M264" i="9"/>
  <c r="N189" i="9"/>
  <c r="N317" i="9"/>
  <c r="M317" i="9"/>
  <c r="N296" i="9"/>
  <c r="M231" i="9"/>
  <c r="L314" i="9"/>
  <c r="N262" i="9"/>
  <c r="L217" i="9"/>
  <c r="N311" i="9"/>
  <c r="M245" i="9"/>
  <c r="L245" i="9"/>
  <c r="N193" i="9"/>
  <c r="N287" i="9"/>
  <c r="M287" i="9"/>
  <c r="N235" i="9"/>
  <c r="M235" i="9"/>
  <c r="L235" i="9"/>
  <c r="L312" i="9"/>
  <c r="N312" i="9"/>
  <c r="N228" i="9"/>
  <c r="M228" i="9"/>
  <c r="M314" i="9"/>
  <c r="L296" i="9"/>
  <c r="L292" i="9"/>
  <c r="L317" i="9"/>
  <c r="N188" i="9"/>
  <c r="L237" i="9"/>
  <c r="N237" i="9"/>
  <c r="N310" i="9"/>
  <c r="L310" i="9"/>
  <c r="N247" i="9"/>
  <c r="M247" i="9"/>
  <c r="L247" i="9"/>
  <c r="N73" i="9"/>
  <c r="L246" i="9"/>
  <c r="M246" i="9"/>
  <c r="N92" i="9"/>
  <c r="M241" i="9"/>
  <c r="N241" i="9"/>
  <c r="L244" i="9"/>
  <c r="N244" i="9"/>
  <c r="L288" i="9"/>
  <c r="L58" i="9"/>
  <c r="L75" i="9"/>
  <c r="N96" i="9"/>
  <c r="M98" i="9"/>
  <c r="N74" i="9"/>
  <c r="M74" i="9"/>
  <c r="N89" i="9"/>
  <c r="M89" i="9"/>
  <c r="L89" i="9"/>
  <c r="L56" i="9"/>
  <c r="L74" i="9"/>
  <c r="M73" i="9"/>
  <c r="M92" i="9"/>
  <c r="N58" i="9"/>
  <c r="L290" i="9"/>
  <c r="N91" i="9"/>
  <c r="L289" i="9"/>
  <c r="M289" i="9"/>
  <c r="N57" i="9"/>
  <c r="M57" i="9"/>
  <c r="N75" i="9"/>
  <c r="M288" i="9"/>
  <c r="M50" i="9"/>
  <c r="M91" i="9"/>
  <c r="N78" i="9"/>
  <c r="L78" i="9"/>
  <c r="L295" i="9"/>
  <c r="N295" i="9"/>
  <c r="N94" i="9"/>
  <c r="L94" i="9"/>
  <c r="X519" i="9"/>
  <c r="AA519" i="9"/>
  <c r="Z519" i="9"/>
  <c r="X517" i="9"/>
  <c r="AA517" i="9"/>
  <c r="Z517" i="9"/>
  <c r="X522" i="9"/>
  <c r="Z522" i="9"/>
  <c r="AA522" i="9"/>
  <c r="AA400" i="9"/>
  <c r="AA405" i="9"/>
  <c r="AA419" i="9"/>
  <c r="X419" i="9"/>
  <c r="Z419" i="9"/>
  <c r="Z417" i="9"/>
  <c r="X417" i="9"/>
  <c r="AA417" i="9"/>
  <c r="Z422" i="9"/>
  <c r="X422" i="9"/>
  <c r="AA422" i="9"/>
  <c r="Z460" i="9"/>
  <c r="X460" i="9"/>
  <c r="AA460" i="9"/>
  <c r="Z465" i="9"/>
  <c r="X465" i="9"/>
  <c r="AA465" i="9"/>
  <c r="AA579" i="9"/>
  <c r="Z579" i="9"/>
  <c r="X579" i="9"/>
  <c r="Z577" i="9"/>
  <c r="X577" i="9"/>
  <c r="AA577" i="9"/>
  <c r="Z582" i="9"/>
  <c r="X582" i="9"/>
  <c r="AA582" i="9"/>
  <c r="Z620" i="9"/>
  <c r="X620" i="9"/>
  <c r="AA620" i="9"/>
  <c r="X625" i="9"/>
  <c r="AA625" i="9"/>
  <c r="Z625" i="9"/>
  <c r="Z599" i="9"/>
  <c r="X599" i="9"/>
  <c r="AA599" i="9"/>
  <c r="Z523" i="9"/>
  <c r="AA523" i="9"/>
  <c r="X523" i="9"/>
  <c r="AA521" i="9"/>
  <c r="Z521" i="9"/>
  <c r="X521" i="9"/>
  <c r="AA526" i="9"/>
  <c r="Z526" i="9"/>
  <c r="X526" i="9"/>
  <c r="AA404" i="9"/>
  <c r="AA398" i="9"/>
  <c r="AA423" i="9"/>
  <c r="Z423" i="9"/>
  <c r="X423" i="9"/>
  <c r="X421" i="9"/>
  <c r="AA421" i="9"/>
  <c r="Z421" i="9"/>
  <c r="X426" i="9"/>
  <c r="Z426" i="9"/>
  <c r="AA426" i="9"/>
  <c r="X464" i="9"/>
  <c r="AA464" i="9"/>
  <c r="Z464" i="9"/>
  <c r="X458" i="9"/>
  <c r="Z458" i="9"/>
  <c r="AA458" i="9"/>
  <c r="X583" i="9"/>
  <c r="AA583" i="9"/>
  <c r="Z583" i="9"/>
  <c r="X581" i="9"/>
  <c r="AA581" i="9"/>
  <c r="Z581" i="9"/>
  <c r="X586" i="9"/>
  <c r="Z586" i="9"/>
  <c r="AA586" i="9"/>
  <c r="Z624" i="9"/>
  <c r="X624" i="9"/>
  <c r="AA624" i="9"/>
  <c r="X618" i="9"/>
  <c r="Z618" i="9"/>
  <c r="AA618" i="9"/>
  <c r="X603" i="9"/>
  <c r="Z603" i="9"/>
  <c r="AA603" i="9"/>
  <c r="AA601" i="9"/>
  <c r="X601" i="9"/>
  <c r="Z601" i="9"/>
  <c r="AA606" i="9"/>
  <c r="X606" i="9"/>
  <c r="Z606" i="9"/>
  <c r="AA468" i="9"/>
  <c r="Z468" i="9"/>
  <c r="X468" i="9"/>
  <c r="AA473" i="9"/>
  <c r="Z473" i="9"/>
  <c r="X473" i="9"/>
  <c r="Z507" i="9"/>
  <c r="X507" i="9"/>
  <c r="AA507" i="9"/>
  <c r="AA516" i="9"/>
  <c r="X516" i="9"/>
  <c r="Z516" i="9"/>
  <c r="AA514" i="9"/>
  <c r="Z514" i="9"/>
  <c r="X514" i="9"/>
  <c r="M144" i="9"/>
  <c r="L144" i="9"/>
  <c r="N144" i="9"/>
  <c r="M145" i="9"/>
  <c r="N145" i="9"/>
  <c r="L145" i="9"/>
  <c r="AA564" i="9"/>
  <c r="Z564" i="9"/>
  <c r="X564" i="9"/>
  <c r="AA558" i="9"/>
  <c r="Z558" i="9"/>
  <c r="X558" i="9"/>
  <c r="AA391" i="9"/>
  <c r="Z391" i="9"/>
  <c r="X391" i="9"/>
  <c r="X396" i="9"/>
  <c r="Z396" i="9"/>
  <c r="AA396" i="9"/>
  <c r="X394" i="9"/>
  <c r="Z394" i="9"/>
  <c r="AA394" i="9"/>
  <c r="X428" i="9"/>
  <c r="Z428" i="9"/>
  <c r="AA428" i="9"/>
  <c r="Z433" i="9"/>
  <c r="X433" i="9"/>
  <c r="AA433" i="9"/>
  <c r="Z331" i="9"/>
  <c r="AA331" i="9"/>
  <c r="X331" i="9"/>
  <c r="Z336" i="9"/>
  <c r="X336" i="9"/>
  <c r="AA336" i="9"/>
  <c r="AA334" i="9"/>
  <c r="Z334" i="9"/>
  <c r="X334" i="9"/>
  <c r="N24" i="9"/>
  <c r="N25" i="9"/>
  <c r="AA360" i="9"/>
  <c r="X360" i="9"/>
  <c r="Z360" i="9"/>
  <c r="AA365" i="9"/>
  <c r="Z365" i="9"/>
  <c r="X365" i="9"/>
  <c r="AA371" i="9"/>
  <c r="AA372" i="9"/>
  <c r="AA370" i="9"/>
  <c r="X415" i="9"/>
  <c r="AA415" i="9"/>
  <c r="Z415" i="9"/>
  <c r="AA409" i="9"/>
  <c r="Z409" i="9"/>
  <c r="X409" i="9"/>
  <c r="AA451" i="9"/>
  <c r="X451" i="9"/>
  <c r="Z451" i="9"/>
  <c r="AA452" i="9"/>
  <c r="X452" i="9"/>
  <c r="Z452" i="9"/>
  <c r="AA450" i="9"/>
  <c r="Z450" i="9"/>
  <c r="X450" i="9"/>
  <c r="AA495" i="9"/>
  <c r="X495" i="9"/>
  <c r="Z495" i="9"/>
  <c r="AA489" i="9"/>
  <c r="Z489" i="9"/>
  <c r="X489" i="9"/>
  <c r="AA531" i="9"/>
  <c r="Z531" i="9"/>
  <c r="X531" i="9"/>
  <c r="AA532" i="9"/>
  <c r="Z532" i="9"/>
  <c r="X532" i="9"/>
  <c r="AA530" i="9"/>
  <c r="Z530" i="9"/>
  <c r="X530" i="9"/>
  <c r="Z575" i="9"/>
  <c r="X575" i="9"/>
  <c r="AA575" i="9"/>
  <c r="AA569" i="9"/>
  <c r="Z569" i="9"/>
  <c r="X569" i="9"/>
  <c r="AA611" i="9"/>
  <c r="Z611" i="9"/>
  <c r="X611" i="9"/>
  <c r="AA612" i="9"/>
  <c r="X612" i="9"/>
  <c r="Z612" i="9"/>
  <c r="AA610" i="9"/>
  <c r="Z610" i="9"/>
  <c r="X610" i="9"/>
  <c r="AA440" i="9"/>
  <c r="X440" i="9"/>
  <c r="Z440" i="9"/>
  <c r="AA445" i="9"/>
  <c r="Z445" i="9"/>
  <c r="X445" i="9"/>
  <c r="AA547" i="9"/>
  <c r="Z547" i="9"/>
  <c r="X547" i="9"/>
  <c r="Z552" i="9"/>
  <c r="AA552" i="9"/>
  <c r="X552" i="9"/>
  <c r="Z550" i="9"/>
  <c r="X550" i="9"/>
  <c r="AA550" i="9"/>
  <c r="AA591" i="9"/>
  <c r="X591" i="9"/>
  <c r="Z591" i="9"/>
  <c r="AA589" i="9"/>
  <c r="Z589" i="9"/>
  <c r="X589" i="9"/>
  <c r="M100" i="9"/>
  <c r="N100" i="9"/>
  <c r="L100" i="9"/>
  <c r="L99" i="9"/>
  <c r="M99" i="9"/>
  <c r="N99" i="9"/>
  <c r="L102" i="9"/>
  <c r="N102" i="9"/>
  <c r="M102" i="9"/>
  <c r="AA340" i="9"/>
  <c r="X340" i="9"/>
  <c r="Z340" i="9"/>
  <c r="X345" i="9"/>
  <c r="AA345" i="9"/>
  <c r="Z345" i="9"/>
  <c r="X539" i="9"/>
  <c r="Z539" i="9"/>
  <c r="AA539" i="9"/>
  <c r="AA537" i="9"/>
  <c r="Z537" i="9"/>
  <c r="X537" i="9"/>
  <c r="AA542" i="9"/>
  <c r="X542" i="9"/>
  <c r="Z542" i="9"/>
  <c r="X480" i="9"/>
  <c r="Z480" i="9"/>
  <c r="AA480" i="9"/>
  <c r="X485" i="9"/>
  <c r="AA485" i="9"/>
  <c r="Z485" i="9"/>
  <c r="Z384" i="9"/>
  <c r="AA384" i="9"/>
  <c r="X384" i="9"/>
  <c r="X378" i="9"/>
  <c r="AA378" i="9"/>
  <c r="Z378" i="9"/>
  <c r="AA500" i="9"/>
  <c r="Z500" i="9"/>
  <c r="X500" i="9"/>
  <c r="AA505" i="9"/>
  <c r="Z505" i="9"/>
  <c r="X505" i="9"/>
  <c r="AA355" i="9"/>
  <c r="X355" i="9"/>
  <c r="Z355" i="9"/>
  <c r="Z352" i="9"/>
  <c r="AA352" i="9"/>
  <c r="X352" i="9"/>
  <c r="AA350" i="9"/>
  <c r="X350" i="9"/>
  <c r="Z350" i="9"/>
  <c r="N63" i="9"/>
  <c r="L63" i="9"/>
  <c r="M63" i="9"/>
  <c r="L61" i="9"/>
  <c r="N61" i="9"/>
  <c r="M61" i="9"/>
  <c r="Z520" i="9"/>
  <c r="AA520" i="9"/>
  <c r="X520" i="9"/>
  <c r="AA525" i="9"/>
  <c r="Z525" i="9"/>
  <c r="X525" i="9"/>
  <c r="AA403" i="9"/>
  <c r="AA397" i="9"/>
  <c r="AA402" i="9"/>
  <c r="AA420" i="9"/>
  <c r="Z420" i="9"/>
  <c r="X420" i="9"/>
  <c r="AA425" i="9"/>
  <c r="Z425" i="9"/>
  <c r="X425" i="9"/>
  <c r="Z459" i="9"/>
  <c r="AA459" i="9"/>
  <c r="X459" i="9"/>
  <c r="AA457" i="9"/>
  <c r="Z457" i="9"/>
  <c r="X457" i="9"/>
  <c r="AA462" i="9"/>
  <c r="Z462" i="9"/>
  <c r="X462" i="9"/>
  <c r="AA580" i="9"/>
  <c r="X580" i="9"/>
  <c r="Z580" i="9"/>
  <c r="AA585" i="9"/>
  <c r="Z585" i="9"/>
  <c r="X585" i="9"/>
  <c r="X619" i="9"/>
  <c r="AA619" i="9"/>
  <c r="Z619" i="9"/>
  <c r="AA617" i="9"/>
  <c r="Z617" i="9"/>
  <c r="X617" i="9"/>
  <c r="AA622" i="9"/>
  <c r="Z622" i="9"/>
  <c r="X622" i="9"/>
  <c r="AA600" i="9"/>
  <c r="Z600" i="9"/>
  <c r="X600" i="9"/>
  <c r="Z605" i="9"/>
  <c r="X605" i="9"/>
  <c r="AA605" i="9"/>
  <c r="AA467" i="9"/>
  <c r="X467" i="9"/>
  <c r="Z467" i="9"/>
  <c r="Z472" i="9"/>
  <c r="AA472" i="9"/>
  <c r="X472" i="9"/>
  <c r="Z470" i="9"/>
  <c r="X470" i="9"/>
  <c r="AA470" i="9"/>
  <c r="Z511" i="9"/>
  <c r="X511" i="9"/>
  <c r="AA511" i="9"/>
  <c r="AA509" i="9"/>
  <c r="Z509" i="9"/>
  <c r="X509" i="9"/>
  <c r="N140" i="9"/>
  <c r="M140" i="9"/>
  <c r="L140" i="9"/>
  <c r="N139" i="9"/>
  <c r="L139" i="9"/>
  <c r="M139" i="9"/>
  <c r="M142" i="9"/>
  <c r="L142" i="9"/>
  <c r="N142" i="9"/>
  <c r="AA563" i="9"/>
  <c r="Z563" i="9"/>
  <c r="X563" i="9"/>
  <c r="AA557" i="9"/>
  <c r="Z557" i="9"/>
  <c r="X557" i="9"/>
  <c r="AA562" i="9"/>
  <c r="Z562" i="9"/>
  <c r="X562" i="9"/>
  <c r="Z395" i="9"/>
  <c r="AA395" i="9"/>
  <c r="X395" i="9"/>
  <c r="X389" i="9"/>
  <c r="AA389" i="9"/>
  <c r="Z389" i="9"/>
  <c r="AA435" i="9"/>
  <c r="X435" i="9"/>
  <c r="Z435" i="9"/>
  <c r="Z432" i="9"/>
  <c r="X432" i="9"/>
  <c r="AA432" i="9"/>
  <c r="AA430" i="9"/>
  <c r="Z430" i="9"/>
  <c r="X430" i="9"/>
  <c r="AA335" i="9"/>
  <c r="Z335" i="9"/>
  <c r="X335" i="9"/>
  <c r="X329" i="9"/>
  <c r="Z329" i="9"/>
  <c r="AA329" i="9"/>
  <c r="N20" i="9"/>
  <c r="N19" i="9"/>
  <c r="N22" i="9"/>
  <c r="X364" i="9"/>
  <c r="Z364" i="9"/>
  <c r="AA364" i="9"/>
  <c r="Z358" i="9"/>
  <c r="X358" i="9"/>
  <c r="AA358" i="9"/>
  <c r="AA375" i="9"/>
  <c r="AA376" i="9"/>
  <c r="AA374" i="9"/>
  <c r="AA408" i="9"/>
  <c r="X408" i="9"/>
  <c r="Z408" i="9"/>
  <c r="AA413" i="9"/>
  <c r="Z413" i="9"/>
  <c r="X413" i="9"/>
  <c r="X455" i="9"/>
  <c r="AA455" i="9"/>
  <c r="Z455" i="9"/>
  <c r="Z456" i="9"/>
  <c r="AA456" i="9"/>
  <c r="X456" i="9"/>
  <c r="Z454" i="9"/>
  <c r="X454" i="9"/>
  <c r="AA454" i="9"/>
  <c r="Z488" i="9"/>
  <c r="AA488" i="9"/>
  <c r="X488" i="9"/>
  <c r="AA493" i="9"/>
  <c r="Z493" i="9"/>
  <c r="X493" i="9"/>
  <c r="AA535" i="9"/>
  <c r="X535" i="9"/>
  <c r="Z535" i="9"/>
  <c r="Z536" i="9"/>
  <c r="AA536" i="9"/>
  <c r="X536" i="9"/>
  <c r="Z534" i="9"/>
  <c r="X534" i="9"/>
  <c r="AA534" i="9"/>
  <c r="Z568" i="9"/>
  <c r="AA568" i="9"/>
  <c r="X568" i="9"/>
  <c r="AA573" i="9"/>
  <c r="Z573" i="9"/>
  <c r="X573" i="9"/>
  <c r="Z615" i="9"/>
  <c r="X615" i="9"/>
  <c r="AA615" i="9"/>
  <c r="AA616" i="9"/>
  <c r="Z616" i="9"/>
  <c r="X616" i="9"/>
  <c r="Z614" i="9"/>
  <c r="X614" i="9"/>
  <c r="AA614" i="9"/>
  <c r="X444" i="9"/>
  <c r="Z444" i="9"/>
  <c r="AA444" i="9"/>
  <c r="Z438" i="9"/>
  <c r="X438" i="9"/>
  <c r="AA438" i="9"/>
  <c r="X551" i="9"/>
  <c r="AA551" i="9"/>
  <c r="Z551" i="9"/>
  <c r="Z556" i="9"/>
  <c r="X556" i="9"/>
  <c r="AA556" i="9"/>
  <c r="X554" i="9"/>
  <c r="Z554" i="9"/>
  <c r="AA554" i="9"/>
  <c r="Z588" i="9"/>
  <c r="X588" i="9"/>
  <c r="AA588" i="9"/>
  <c r="Z593" i="9"/>
  <c r="X593" i="9"/>
  <c r="AA593" i="9"/>
  <c r="N108" i="9"/>
  <c r="L108" i="9"/>
  <c r="M108" i="9"/>
  <c r="L107" i="9"/>
  <c r="N107" i="9"/>
  <c r="M107" i="9"/>
  <c r="M106" i="9"/>
  <c r="N106" i="9"/>
  <c r="L106" i="9"/>
  <c r="AA344" i="9"/>
  <c r="X344" i="9"/>
  <c r="Z344" i="9"/>
  <c r="Z338" i="9"/>
  <c r="AA338" i="9"/>
  <c r="X338" i="9"/>
  <c r="Z543" i="9"/>
  <c r="X543" i="9"/>
  <c r="AA543" i="9"/>
  <c r="AA541" i="9"/>
  <c r="Z541" i="9"/>
  <c r="X541" i="9"/>
  <c r="AA546" i="9"/>
  <c r="Z546" i="9"/>
  <c r="X546" i="9"/>
  <c r="AA484" i="9"/>
  <c r="X484" i="9"/>
  <c r="Z484" i="9"/>
  <c r="AA478" i="9"/>
  <c r="X478" i="9"/>
  <c r="Z478" i="9"/>
  <c r="Z379" i="9"/>
  <c r="X379" i="9"/>
  <c r="AA379" i="9"/>
  <c r="AA377" i="9"/>
  <c r="Z377" i="9"/>
  <c r="X377" i="9"/>
  <c r="AA382" i="9"/>
  <c r="X382" i="9"/>
  <c r="Z382" i="9"/>
  <c r="Z504" i="9"/>
  <c r="AA504" i="9"/>
  <c r="X504" i="9"/>
  <c r="AA498" i="9"/>
  <c r="Z498" i="9"/>
  <c r="X498" i="9"/>
  <c r="Z347" i="9"/>
  <c r="X347" i="9"/>
  <c r="AA347" i="9"/>
  <c r="AA356" i="9"/>
  <c r="Z356" i="9"/>
  <c r="X356" i="9"/>
  <c r="AA354" i="9"/>
  <c r="Z354" i="9"/>
  <c r="X354" i="9"/>
  <c r="M64" i="9"/>
  <c r="L64" i="9"/>
  <c r="N64" i="9"/>
  <c r="N65" i="9"/>
  <c r="M65" i="9"/>
  <c r="L65" i="9"/>
  <c r="Z524" i="9"/>
  <c r="X524" i="9"/>
  <c r="AA524" i="9"/>
  <c r="Z518" i="9"/>
  <c r="X518" i="9"/>
  <c r="AA518" i="9"/>
  <c r="AA399" i="9"/>
  <c r="AA401" i="9"/>
  <c r="AA406" i="9"/>
  <c r="AA424" i="9"/>
  <c r="X424" i="9"/>
  <c r="Z424" i="9"/>
  <c r="AA418" i="9"/>
  <c r="Z418" i="9"/>
  <c r="X418" i="9"/>
  <c r="AA463" i="9"/>
  <c r="X463" i="9"/>
  <c r="Z463" i="9"/>
  <c r="AA461" i="9"/>
  <c r="Z461" i="9"/>
  <c r="X461" i="9"/>
  <c r="AA466" i="9"/>
  <c r="Z466" i="9"/>
  <c r="X466" i="9"/>
  <c r="Z584" i="9"/>
  <c r="AA584" i="9"/>
  <c r="X584" i="9"/>
  <c r="AA578" i="9"/>
  <c r="Z578" i="9"/>
  <c r="X578" i="9"/>
  <c r="Z623" i="9"/>
  <c r="X623" i="9"/>
  <c r="AA623" i="9"/>
  <c r="Z621" i="9"/>
  <c r="X621" i="9"/>
  <c r="AA621" i="9"/>
  <c r="AA626" i="9"/>
  <c r="Z626" i="9"/>
  <c r="X626" i="9"/>
  <c r="Z604" i="9"/>
  <c r="X604" i="9"/>
  <c r="AA604" i="9"/>
  <c r="Z598" i="9"/>
  <c r="X598" i="9"/>
  <c r="AA598" i="9"/>
  <c r="Z471" i="9"/>
  <c r="X471" i="9"/>
  <c r="AA471" i="9"/>
  <c r="Z476" i="9"/>
  <c r="X476" i="9"/>
  <c r="AA476" i="9"/>
  <c r="X474" i="9"/>
  <c r="AA474" i="9"/>
  <c r="Z474" i="9"/>
  <c r="Z508" i="9"/>
  <c r="X508" i="9"/>
  <c r="AA508" i="9"/>
  <c r="Z513" i="9"/>
  <c r="X513" i="9"/>
  <c r="AA513" i="9"/>
  <c r="L148" i="9"/>
  <c r="N148" i="9"/>
  <c r="M148" i="9"/>
  <c r="M147" i="9"/>
  <c r="L147" i="9"/>
  <c r="N147" i="9"/>
  <c r="N146" i="9"/>
  <c r="L146" i="9"/>
  <c r="M146" i="9"/>
  <c r="Z559" i="9"/>
  <c r="X559" i="9"/>
  <c r="AA559" i="9"/>
  <c r="Z561" i="9"/>
  <c r="X561" i="9"/>
  <c r="AA561" i="9"/>
  <c r="Z566" i="9"/>
  <c r="X566" i="9"/>
  <c r="AA566" i="9"/>
  <c r="AA388" i="9"/>
  <c r="Z388" i="9"/>
  <c r="X388" i="9"/>
  <c r="AA393" i="9"/>
  <c r="Z393" i="9"/>
  <c r="X393" i="9"/>
  <c r="Z427" i="9"/>
  <c r="AA427" i="9"/>
  <c r="X427" i="9"/>
  <c r="AA436" i="9"/>
  <c r="X436" i="9"/>
  <c r="Z436" i="9"/>
  <c r="AA434" i="9"/>
  <c r="Z434" i="9"/>
  <c r="X434" i="9"/>
  <c r="AA328" i="9"/>
  <c r="X328" i="9"/>
  <c r="Z328" i="9"/>
  <c r="Z333" i="9"/>
  <c r="AA333" i="9"/>
  <c r="X333" i="9"/>
  <c r="N28" i="9"/>
  <c r="N27" i="9"/>
  <c r="N26" i="9"/>
  <c r="AA359" i="9"/>
  <c r="Z359" i="9"/>
  <c r="X359" i="9"/>
  <c r="X357" i="9"/>
  <c r="AA357" i="9"/>
  <c r="Z357" i="9"/>
  <c r="X362" i="9"/>
  <c r="Z362" i="9"/>
  <c r="AA362" i="9"/>
  <c r="AA367" i="9"/>
  <c r="AA369" i="9"/>
  <c r="X407" i="9"/>
  <c r="Z407" i="9"/>
  <c r="AA407" i="9"/>
  <c r="X412" i="9"/>
  <c r="Z412" i="9"/>
  <c r="AA412" i="9"/>
  <c r="X410" i="9"/>
  <c r="AA410" i="9"/>
  <c r="Z410" i="9"/>
  <c r="X447" i="9"/>
  <c r="AA447" i="9"/>
  <c r="Z447" i="9"/>
  <c r="Z449" i="9"/>
  <c r="X449" i="9"/>
  <c r="AA449" i="9"/>
  <c r="X487" i="9"/>
  <c r="AA487" i="9"/>
  <c r="Z487" i="9"/>
  <c r="Z492" i="9"/>
  <c r="X492" i="9"/>
  <c r="AA492" i="9"/>
  <c r="X490" i="9"/>
  <c r="Z490" i="9"/>
  <c r="AA490" i="9"/>
  <c r="AA527" i="9"/>
  <c r="X527" i="9"/>
  <c r="Z527" i="9"/>
  <c r="Z529" i="9"/>
  <c r="X529" i="9"/>
  <c r="AA529" i="9"/>
  <c r="AA567" i="9"/>
  <c r="X567" i="9"/>
  <c r="Z567" i="9"/>
  <c r="Z572" i="9"/>
  <c r="X572" i="9"/>
  <c r="AA572" i="9"/>
  <c r="X570" i="9"/>
  <c r="AA570" i="9"/>
  <c r="Z570" i="9"/>
  <c r="AA607" i="9"/>
  <c r="Z607" i="9"/>
  <c r="X607" i="9"/>
  <c r="X609" i="9"/>
  <c r="AA609" i="9"/>
  <c r="Z609" i="9"/>
  <c r="X439" i="9"/>
  <c r="Z439" i="9"/>
  <c r="AA439" i="9"/>
  <c r="X437" i="9"/>
  <c r="AA437" i="9"/>
  <c r="Z437" i="9"/>
  <c r="X442" i="9"/>
  <c r="AA442" i="9"/>
  <c r="Z442" i="9"/>
  <c r="X555" i="9"/>
  <c r="AA555" i="9"/>
  <c r="Z555" i="9"/>
  <c r="Z549" i="9"/>
  <c r="AA549" i="9"/>
  <c r="X549" i="9"/>
  <c r="Z595" i="9"/>
  <c r="AA595" i="9"/>
  <c r="X595" i="9"/>
  <c r="X592" i="9"/>
  <c r="Z592" i="9"/>
  <c r="AA592" i="9"/>
  <c r="AA590" i="9"/>
  <c r="Z590" i="9"/>
  <c r="X590" i="9"/>
  <c r="M103" i="9"/>
  <c r="N103" i="9"/>
  <c r="L103" i="9"/>
  <c r="M101" i="9"/>
  <c r="N101" i="9"/>
  <c r="L101" i="9"/>
  <c r="AA339" i="9"/>
  <c r="X339" i="9"/>
  <c r="Z339" i="9"/>
  <c r="AA337" i="9"/>
  <c r="Z337" i="9"/>
  <c r="X337" i="9"/>
  <c r="Z342" i="9"/>
  <c r="X342" i="9"/>
  <c r="AA342" i="9"/>
  <c r="Z540" i="9"/>
  <c r="X540" i="9"/>
  <c r="AA540" i="9"/>
  <c r="Z545" i="9"/>
  <c r="X545" i="9"/>
  <c r="AA545" i="9"/>
  <c r="AA483" i="9"/>
  <c r="X483" i="9"/>
  <c r="Z483" i="9"/>
  <c r="AA477" i="9"/>
  <c r="Z477" i="9"/>
  <c r="X477" i="9"/>
  <c r="AA482" i="9"/>
  <c r="Z482" i="9"/>
  <c r="X482" i="9"/>
  <c r="X383" i="9"/>
  <c r="Z383" i="9"/>
  <c r="AA383" i="9"/>
  <c r="AA381" i="9"/>
  <c r="Z381" i="9"/>
  <c r="X381" i="9"/>
  <c r="AA386" i="9"/>
  <c r="Z386" i="9"/>
  <c r="X386" i="9"/>
  <c r="AA499" i="9"/>
  <c r="X499" i="9"/>
  <c r="Z499" i="9"/>
  <c r="Z497" i="9"/>
  <c r="X497" i="9"/>
  <c r="AA497" i="9"/>
  <c r="Z502" i="9"/>
  <c r="X502" i="9"/>
  <c r="AA502" i="9"/>
  <c r="X351" i="9"/>
  <c r="AA351" i="9"/>
  <c r="Z351" i="9"/>
  <c r="AA349" i="9"/>
  <c r="Z349" i="9"/>
  <c r="X349" i="9"/>
  <c r="N60" i="9"/>
  <c r="M60" i="9"/>
  <c r="L60" i="9"/>
  <c r="N59" i="9"/>
  <c r="L59" i="9"/>
  <c r="M59" i="9"/>
  <c r="N62" i="9"/>
  <c r="M62" i="9"/>
  <c r="L62" i="9"/>
  <c r="Z597" i="9"/>
  <c r="AA597" i="9"/>
  <c r="X597" i="9"/>
  <c r="X602" i="9"/>
  <c r="AA602" i="9"/>
  <c r="Z602" i="9"/>
  <c r="Z475" i="9"/>
  <c r="X475" i="9"/>
  <c r="AA475" i="9"/>
  <c r="X469" i="9"/>
  <c r="AA469" i="9"/>
  <c r="Z469" i="9"/>
  <c r="AA515" i="9"/>
  <c r="X515" i="9"/>
  <c r="Z515" i="9"/>
  <c r="X512" i="9"/>
  <c r="Z512" i="9"/>
  <c r="AA512" i="9"/>
  <c r="AA510" i="9"/>
  <c r="X510" i="9"/>
  <c r="Z510" i="9"/>
  <c r="N143" i="9"/>
  <c r="L143" i="9"/>
  <c r="M143" i="9"/>
  <c r="L141" i="9"/>
  <c r="M141" i="9"/>
  <c r="N141" i="9"/>
  <c r="X560" i="9"/>
  <c r="AA560" i="9"/>
  <c r="Z560" i="9"/>
  <c r="Z565" i="9"/>
  <c r="AA565" i="9"/>
  <c r="X565" i="9"/>
  <c r="AA387" i="9"/>
  <c r="X387" i="9"/>
  <c r="Z387" i="9"/>
  <c r="AA392" i="9"/>
  <c r="X392" i="9"/>
  <c r="Z392" i="9"/>
  <c r="Z390" i="9"/>
  <c r="X390" i="9"/>
  <c r="AA390" i="9"/>
  <c r="AA431" i="9"/>
  <c r="Z431" i="9"/>
  <c r="X431" i="9"/>
  <c r="AA429" i="9"/>
  <c r="Z429" i="9"/>
  <c r="X429" i="9"/>
  <c r="X327" i="9"/>
  <c r="Z327" i="9"/>
  <c r="AA327" i="9"/>
  <c r="X332" i="9"/>
  <c r="Z332" i="9"/>
  <c r="AA332" i="9"/>
  <c r="X330" i="9"/>
  <c r="Z330" i="9"/>
  <c r="AA330" i="9"/>
  <c r="N23" i="9"/>
  <c r="N21" i="9"/>
  <c r="Z363" i="9"/>
  <c r="AA363" i="9"/>
  <c r="X363" i="9"/>
  <c r="AA361" i="9"/>
  <c r="Z361" i="9"/>
  <c r="X361" i="9"/>
  <c r="AA366" i="9"/>
  <c r="Z366" i="9"/>
  <c r="X366" i="9"/>
  <c r="AA368" i="9"/>
  <c r="AA373" i="9"/>
  <c r="Z411" i="9"/>
  <c r="X411" i="9"/>
  <c r="AA411" i="9"/>
  <c r="Z416" i="9"/>
  <c r="AA416" i="9"/>
  <c r="X416" i="9"/>
  <c r="AA414" i="9"/>
  <c r="X414" i="9"/>
  <c r="Z414" i="9"/>
  <c r="Z448" i="9"/>
  <c r="AA448" i="9"/>
  <c r="X448" i="9"/>
  <c r="X453" i="9"/>
  <c r="AA453" i="9"/>
  <c r="Z453" i="9"/>
  <c r="Z491" i="9"/>
  <c r="AA491" i="9"/>
  <c r="X491" i="9"/>
  <c r="X496" i="9"/>
  <c r="AA496" i="9"/>
  <c r="Z496" i="9"/>
  <c r="AA494" i="9"/>
  <c r="Z494" i="9"/>
  <c r="X494" i="9"/>
  <c r="X528" i="9"/>
  <c r="AA528" i="9"/>
  <c r="Z528" i="9"/>
  <c r="Z533" i="9"/>
  <c r="AA533" i="9"/>
  <c r="X533" i="9"/>
  <c r="X571" i="9"/>
  <c r="Z571" i="9"/>
  <c r="AA571" i="9"/>
  <c r="X576" i="9"/>
  <c r="Z576" i="9"/>
  <c r="AA576" i="9"/>
  <c r="AA574" i="9"/>
  <c r="X574" i="9"/>
  <c r="Z574" i="9"/>
  <c r="X608" i="9"/>
  <c r="AA608" i="9"/>
  <c r="Z608" i="9"/>
  <c r="AA613" i="9"/>
  <c r="X613" i="9"/>
  <c r="Z613" i="9"/>
  <c r="Z443" i="9"/>
  <c r="X443" i="9"/>
  <c r="AA443" i="9"/>
  <c r="AA441" i="9"/>
  <c r="Z441" i="9"/>
  <c r="X441" i="9"/>
  <c r="AA446" i="9"/>
  <c r="X446" i="9"/>
  <c r="Z446" i="9"/>
  <c r="AA548" i="9"/>
  <c r="X548" i="9"/>
  <c r="Z548" i="9"/>
  <c r="AA553" i="9"/>
  <c r="Z553" i="9"/>
  <c r="X553" i="9"/>
  <c r="X587" i="9"/>
  <c r="AA587" i="9"/>
  <c r="Z587" i="9"/>
  <c r="AA596" i="9"/>
  <c r="Z596" i="9"/>
  <c r="X596" i="9"/>
  <c r="AA594" i="9"/>
  <c r="Z594" i="9"/>
  <c r="X594" i="9"/>
  <c r="N104" i="9"/>
  <c r="L104" i="9"/>
  <c r="M104" i="9"/>
  <c r="N105" i="9"/>
  <c r="L105" i="9"/>
  <c r="M105" i="9"/>
  <c r="X343" i="9"/>
  <c r="Z343" i="9"/>
  <c r="AA343" i="9"/>
  <c r="Z341" i="9"/>
  <c r="X341" i="9"/>
  <c r="AA341" i="9"/>
  <c r="X346" i="9"/>
  <c r="AA346" i="9"/>
  <c r="Z346" i="9"/>
  <c r="X544" i="9"/>
  <c r="Z544" i="9"/>
  <c r="AA544" i="9"/>
  <c r="X538" i="9"/>
  <c r="AA538" i="9"/>
  <c r="Z538" i="9"/>
  <c r="Z479" i="9"/>
  <c r="X479" i="9"/>
  <c r="AA479" i="9"/>
  <c r="Z481" i="9"/>
  <c r="X481" i="9"/>
  <c r="AA481" i="9"/>
  <c r="Z486" i="9"/>
  <c r="X486" i="9"/>
  <c r="AA486" i="9"/>
  <c r="X380" i="9"/>
  <c r="Z380" i="9"/>
  <c r="AA380" i="9"/>
  <c r="Z385" i="9"/>
  <c r="X385" i="9"/>
  <c r="AA385" i="9"/>
  <c r="Z503" i="9"/>
  <c r="X503" i="9"/>
  <c r="AA503" i="9"/>
  <c r="X501" i="9"/>
  <c r="AA501" i="9"/>
  <c r="Z501" i="9"/>
  <c r="X506" i="9"/>
  <c r="AA506" i="9"/>
  <c r="Z506" i="9"/>
  <c r="X348" i="9"/>
  <c r="Z348" i="9"/>
  <c r="AA348" i="9"/>
  <c r="Z353" i="9"/>
  <c r="X353" i="9"/>
  <c r="AA353" i="9"/>
  <c r="L68" i="9"/>
  <c r="N68" i="9"/>
  <c r="M68" i="9"/>
  <c r="L67" i="9"/>
  <c r="M67" i="9"/>
  <c r="N67" i="9"/>
  <c r="M66" i="9"/>
  <c r="L66" i="9"/>
  <c r="N66" i="9"/>
  <c r="C8" i="6"/>
  <c r="B8" i="6"/>
  <c r="C10" i="5"/>
  <c r="B10" i="10"/>
  <c r="J10" i="10" s="1"/>
  <c r="B9" i="12"/>
  <c r="J9" i="12" s="1"/>
  <c r="K119" i="1"/>
  <c r="E119" i="1" s="1"/>
  <c r="E92" i="1"/>
  <c r="I92" i="1" l="1"/>
  <c r="X166" i="1"/>
  <c r="X150" i="1"/>
  <c r="X134" i="1"/>
  <c r="X162" i="1"/>
  <c r="X142" i="1"/>
  <c r="X122" i="1"/>
  <c r="X154" i="1"/>
  <c r="X138" i="1"/>
  <c r="X130" i="1"/>
  <c r="X158" i="1"/>
  <c r="X146" i="1"/>
  <c r="X126" i="1"/>
  <c r="X125" i="1"/>
  <c r="X140" i="1"/>
  <c r="X141" i="1"/>
  <c r="X145" i="1"/>
  <c r="X148" i="1"/>
  <c r="X131" i="1"/>
  <c r="X147" i="1"/>
  <c r="X167" i="1"/>
  <c r="AE12" i="5" a="1"/>
  <c r="AE12" i="5" s="1"/>
  <c r="AE32" i="5" a="1"/>
  <c r="AE32" i="5" s="1"/>
  <c r="AE36" i="5" a="1"/>
  <c r="AE36" i="5" s="1"/>
  <c r="X157" i="1"/>
  <c r="X149" i="1"/>
  <c r="X132" i="1"/>
  <c r="X164" i="1"/>
  <c r="X156" i="1"/>
  <c r="X169" i="1"/>
  <c r="X135" i="1"/>
  <c r="X151" i="1"/>
  <c r="AE28" i="5" a="1"/>
  <c r="AE28" i="5" s="1"/>
  <c r="AE13" i="5" a="1"/>
  <c r="AE13" i="5" s="1"/>
  <c r="AE21" i="5" a="1"/>
  <c r="AE21" i="5" s="1"/>
  <c r="AE29" i="5" a="1"/>
  <c r="AE29" i="5" s="1"/>
  <c r="AE37" i="5" a="1"/>
  <c r="AE37" i="5" s="1"/>
  <c r="AE11" i="5" a="1"/>
  <c r="AE11" i="5" s="1"/>
  <c r="AE19" i="5" a="1"/>
  <c r="AE19" i="5" s="1"/>
  <c r="AE27" i="5" a="1"/>
  <c r="AE27" i="5" s="1"/>
  <c r="AE35" i="5" a="1"/>
  <c r="AE35" i="5" s="1"/>
  <c r="X163" i="1"/>
  <c r="X161" i="1"/>
  <c r="X153" i="1"/>
  <c r="X124" i="1"/>
  <c r="X165" i="1"/>
  <c r="X123" i="1"/>
  <c r="X139" i="1"/>
  <c r="X155" i="1"/>
  <c r="AE24" i="5" a="1"/>
  <c r="AE24" i="5" s="1"/>
  <c r="X129" i="1"/>
  <c r="X120" i="1"/>
  <c r="X121" i="1"/>
  <c r="X133" i="1"/>
  <c r="X137" i="1"/>
  <c r="X127" i="1"/>
  <c r="X143" i="1"/>
  <c r="X159" i="1"/>
  <c r="AE17" i="5" a="1"/>
  <c r="AE17" i="5" s="1"/>
  <c r="AE25" i="5" a="1"/>
  <c r="AE25" i="5" s="1"/>
  <c r="AE33" i="5" a="1"/>
  <c r="AE33" i="5" s="1"/>
  <c r="AE16" i="5" a="1"/>
  <c r="AE16" i="5" s="1"/>
  <c r="AE20" i="5" a="1"/>
  <c r="AE20" i="5" s="1"/>
  <c r="AE15" i="5" a="1"/>
  <c r="AE15" i="5" s="1"/>
  <c r="AE23" i="5" a="1"/>
  <c r="AE23" i="5" s="1"/>
  <c r="AE31" i="5" a="1"/>
  <c r="AE31" i="5" s="1"/>
  <c r="AE39" i="5" a="1"/>
  <c r="AE39" i="5" s="1"/>
  <c r="AE40" i="5" a="1"/>
  <c r="AE40" i="5" s="1"/>
  <c r="X168" i="1"/>
  <c r="X160" i="1"/>
  <c r="AE34" i="5" a="1"/>
  <c r="AE34" i="5" s="1"/>
  <c r="AE38" i="5" a="1"/>
  <c r="AE38" i="5" s="1"/>
  <c r="AE30" i="5" a="1"/>
  <c r="AE30" i="5" s="1"/>
  <c r="X152" i="1"/>
  <c r="X144" i="1"/>
  <c r="X136" i="1"/>
  <c r="X128" i="1"/>
  <c r="AE26" i="5" a="1"/>
  <c r="AE26" i="5" s="1"/>
  <c r="AE18" i="5" a="1"/>
  <c r="AE18" i="5" s="1"/>
  <c r="AE22" i="5" a="1"/>
  <c r="AE22" i="5" s="1"/>
  <c r="AE14" i="5" a="1"/>
  <c r="AE14" i="5" s="1"/>
  <c r="AD119" i="1" a="1"/>
  <c r="AD119" i="1" s="1"/>
  <c r="AD169" i="1" a="1"/>
  <c r="AD169" i="1" s="1"/>
  <c r="AD165" i="1" a="1"/>
  <c r="AD165" i="1" s="1"/>
  <c r="AD161" i="1" a="1"/>
  <c r="AD161" i="1" s="1"/>
  <c r="AD157" i="1" a="1"/>
  <c r="AD157" i="1" s="1"/>
  <c r="AD153" i="1" a="1"/>
  <c r="AD153" i="1" s="1"/>
  <c r="AD149" i="1" a="1"/>
  <c r="AD149" i="1" s="1"/>
  <c r="AD145" i="1" a="1"/>
  <c r="AD145" i="1" s="1"/>
  <c r="AD141" i="1" a="1"/>
  <c r="AD141" i="1" s="1"/>
  <c r="AD137" i="1" a="1"/>
  <c r="AD137" i="1" s="1"/>
  <c r="AD133" i="1" a="1"/>
  <c r="AD133" i="1" s="1"/>
  <c r="AD129" i="1" a="1"/>
  <c r="AD129" i="1" s="1"/>
  <c r="AD168" i="1" a="1"/>
  <c r="AD168" i="1" s="1"/>
  <c r="AD164" i="1" a="1"/>
  <c r="AD164" i="1" s="1"/>
  <c r="AD160" i="1" a="1"/>
  <c r="AD160" i="1" s="1"/>
  <c r="AD156" i="1" a="1"/>
  <c r="AD156" i="1" s="1"/>
  <c r="AD152" i="1" a="1"/>
  <c r="AD152" i="1" s="1"/>
  <c r="AD148" i="1" a="1"/>
  <c r="AD148" i="1" s="1"/>
  <c r="AD144" i="1" a="1"/>
  <c r="AD144" i="1" s="1"/>
  <c r="AD140" i="1" a="1"/>
  <c r="AD140" i="1" s="1"/>
  <c r="AD136" i="1" a="1"/>
  <c r="AD136" i="1" s="1"/>
  <c r="AD132" i="1" a="1"/>
  <c r="AD132" i="1" s="1"/>
  <c r="AD167" i="1" a="1"/>
  <c r="AD167" i="1" s="1"/>
  <c r="AD163" i="1" a="1"/>
  <c r="AD163" i="1" s="1"/>
  <c r="AD159" i="1" a="1"/>
  <c r="AD159" i="1" s="1"/>
  <c r="AD155" i="1" a="1"/>
  <c r="AD155" i="1" s="1"/>
  <c r="AD151" i="1" a="1"/>
  <c r="AD151" i="1" s="1"/>
  <c r="AD147" i="1" a="1"/>
  <c r="AD147" i="1" s="1"/>
  <c r="AD143" i="1" a="1"/>
  <c r="AD143" i="1" s="1"/>
  <c r="AD139" i="1" a="1"/>
  <c r="AD139" i="1" s="1"/>
  <c r="AD135" i="1" a="1"/>
  <c r="AD135" i="1" s="1"/>
  <c r="AD131" i="1" a="1"/>
  <c r="AD131" i="1" s="1"/>
  <c r="AD127" i="1" a="1"/>
  <c r="AD127" i="1" s="1"/>
  <c r="AD122" i="1" a="1"/>
  <c r="AD122" i="1" s="1"/>
  <c r="AD166" i="1" a="1"/>
  <c r="AD166" i="1" s="1"/>
  <c r="AD150" i="1" a="1"/>
  <c r="AD150" i="1" s="1"/>
  <c r="AD134" i="1" a="1"/>
  <c r="AD134" i="1" s="1"/>
  <c r="AD125" i="1" a="1"/>
  <c r="AD125" i="1" s="1"/>
  <c r="AD121" i="1" a="1"/>
  <c r="AD121" i="1" s="1"/>
  <c r="AD138" i="1" a="1"/>
  <c r="AD138" i="1" s="1"/>
  <c r="AD162" i="1" a="1"/>
  <c r="AD162" i="1" s="1"/>
  <c r="AD146" i="1" a="1"/>
  <c r="AD146" i="1" s="1"/>
  <c r="AD130" i="1" a="1"/>
  <c r="AD130" i="1" s="1"/>
  <c r="AD124" i="1" a="1"/>
  <c r="AD124" i="1" s="1"/>
  <c r="AD120" i="1" a="1"/>
  <c r="AD120" i="1" s="1"/>
  <c r="AD154" i="1" a="1"/>
  <c r="AD154" i="1" s="1"/>
  <c r="AD158" i="1" a="1"/>
  <c r="AD158" i="1" s="1"/>
  <c r="AD142" i="1" a="1"/>
  <c r="AD142" i="1" s="1"/>
  <c r="AD128" i="1" a="1"/>
  <c r="AD128" i="1" s="1"/>
  <c r="AD123" i="1" a="1"/>
  <c r="AD123" i="1" s="1"/>
  <c r="AD126" i="1" a="1"/>
  <c r="AD126" i="1" s="1"/>
  <c r="B10" i="5"/>
  <c r="I10" i="5"/>
  <c r="L37" i="1"/>
  <c r="T37" i="1"/>
  <c r="K10" i="1" l="1"/>
  <c r="J93" i="6" l="1"/>
  <c r="E6" i="1"/>
  <c r="E5" i="1"/>
  <c r="AN11" i="1" l="1"/>
  <c r="AN12" i="1"/>
  <c r="AN9" i="1"/>
  <c r="F96" i="16" l="1"/>
  <c r="B96" i="16" a="1"/>
  <c r="B96" i="16" s="1"/>
  <c r="B97" i="16" l="1" a="1"/>
  <c r="B97" i="16" s="1"/>
  <c r="B98" i="16" s="1" a="1"/>
  <c r="B98" i="16" s="1"/>
  <c r="U10" i="5"/>
  <c r="AU10" i="5" s="1"/>
  <c r="B99" i="16" l="1" a="1"/>
  <c r="B99" i="16" s="1"/>
  <c r="B100" i="16" s="1" a="1"/>
  <c r="B100" i="16" s="1"/>
  <c r="AO10" i="5"/>
  <c r="AY10" i="5"/>
  <c r="S8" i="6"/>
  <c r="R8" i="6"/>
  <c r="M8" i="6"/>
  <c r="V8" i="6" s="1"/>
  <c r="B101" i="16" l="1" a="1"/>
  <c r="B101" i="16" s="1"/>
  <c r="B102" i="16" s="1" a="1"/>
  <c r="B102" i="16" s="1"/>
  <c r="AR194" i="1"/>
  <c r="E9" i="1"/>
  <c r="B103" i="16" l="1" a="1"/>
  <c r="B103" i="16" s="1"/>
  <c r="B104" i="16" s="1" a="1"/>
  <c r="B104" i="16" s="1"/>
  <c r="B105" i="16" s="1" a="1"/>
  <c r="B105" i="16" s="1"/>
  <c r="U119" i="1"/>
  <c r="AA119" i="1"/>
  <c r="W119" i="1"/>
  <c r="Y119" i="1"/>
  <c r="B37" i="1"/>
  <c r="E8" i="6"/>
  <c r="A37" i="1" l="1"/>
  <c r="E37" i="1" s="1"/>
  <c r="A38" i="1" s="1"/>
  <c r="C490" i="6" s="1"/>
  <c r="B38" i="1"/>
  <c r="B39" i="1" s="1"/>
  <c r="B40" i="1" s="1"/>
  <c r="B41" i="1" s="1"/>
  <c r="B42" i="1" s="1"/>
  <c r="B43" i="1" s="1"/>
  <c r="B106" i="16" a="1"/>
  <c r="B106" i="16" s="1"/>
  <c r="B107" i="16" s="1" a="1"/>
  <c r="B107" i="16" s="1"/>
  <c r="N38" i="1"/>
  <c r="U32" i="6" a="1"/>
  <c r="U32" i="6" s="1"/>
  <c r="U48" i="6" a="1"/>
  <c r="U48" i="6" s="1"/>
  <c r="U52" i="6" a="1"/>
  <c r="U52" i="6" s="1"/>
  <c r="U60" i="6" a="1"/>
  <c r="U60" i="6" s="1"/>
  <c r="U13" i="6" a="1"/>
  <c r="U13" i="6" s="1"/>
  <c r="U29" i="6" a="1"/>
  <c r="U29" i="6" s="1"/>
  <c r="U45" i="6" a="1"/>
  <c r="U45" i="6" s="1"/>
  <c r="U61" i="6" a="1"/>
  <c r="U61" i="6" s="1"/>
  <c r="U77" i="6" a="1"/>
  <c r="U77" i="6" s="1"/>
  <c r="U22" i="6" a="1"/>
  <c r="U22" i="6" s="1"/>
  <c r="U38" i="6" a="1"/>
  <c r="U38" i="6" s="1"/>
  <c r="U54" i="6" a="1"/>
  <c r="U54" i="6" s="1"/>
  <c r="U70" i="6" a="1"/>
  <c r="U70" i="6" s="1"/>
  <c r="U86" i="6" a="1"/>
  <c r="U86" i="6" s="1"/>
  <c r="U15" i="6" a="1"/>
  <c r="U15" i="6" s="1"/>
  <c r="U31" i="6" a="1"/>
  <c r="U31" i="6" s="1"/>
  <c r="U47" i="6" a="1"/>
  <c r="U47" i="6" s="1"/>
  <c r="U63" i="6" a="1"/>
  <c r="U63" i="6" s="1"/>
  <c r="U79" i="6" a="1"/>
  <c r="U79" i="6" s="1"/>
  <c r="U56" i="6" a="1"/>
  <c r="U56" i="6" s="1"/>
  <c r="U64" i="6" a="1"/>
  <c r="U64" i="6" s="1"/>
  <c r="U72" i="6" a="1"/>
  <c r="U72" i="6" s="1"/>
  <c r="U12" i="6" a="1"/>
  <c r="U12" i="6" s="1"/>
  <c r="U76" i="6" a="1"/>
  <c r="U76" i="6" s="1"/>
  <c r="U17" i="6" a="1"/>
  <c r="U17" i="6" s="1"/>
  <c r="U33" i="6" a="1"/>
  <c r="U33" i="6" s="1"/>
  <c r="U49" i="6" a="1"/>
  <c r="U49" i="6" s="1"/>
  <c r="U65" i="6" a="1"/>
  <c r="U65" i="6" s="1"/>
  <c r="U81" i="6" a="1"/>
  <c r="U81" i="6" s="1"/>
  <c r="U10" i="6" a="1"/>
  <c r="U10" i="6" s="1"/>
  <c r="U26" i="6" a="1"/>
  <c r="U26" i="6" s="1"/>
  <c r="U42" i="6" a="1"/>
  <c r="U42" i="6" s="1"/>
  <c r="U58" i="6" a="1"/>
  <c r="U58" i="6" s="1"/>
  <c r="U74" i="6" a="1"/>
  <c r="U74" i="6" s="1"/>
  <c r="U19" i="6" a="1"/>
  <c r="U19" i="6" s="1"/>
  <c r="U35" i="6" a="1"/>
  <c r="U35" i="6" s="1"/>
  <c r="U51" i="6" a="1"/>
  <c r="U51" i="6" s="1"/>
  <c r="U67" i="6" a="1"/>
  <c r="U67" i="6" s="1"/>
  <c r="U83" i="6" a="1"/>
  <c r="U83" i="6" s="1"/>
  <c r="U68" i="6" a="1"/>
  <c r="U68" i="6" s="1"/>
  <c r="U20" i="6" a="1"/>
  <c r="U20" i="6" s="1"/>
  <c r="U88" i="6" a="1"/>
  <c r="U88" i="6" s="1"/>
  <c r="U24" i="6" a="1"/>
  <c r="U24" i="6" s="1"/>
  <c r="U84" i="6" a="1"/>
  <c r="U84" i="6" s="1"/>
  <c r="U40" i="6" a="1"/>
  <c r="U40" i="6" s="1"/>
  <c r="U21" i="6" a="1"/>
  <c r="U21" i="6" s="1"/>
  <c r="U37" i="6" a="1"/>
  <c r="U37" i="6" s="1"/>
  <c r="U53" i="6" a="1"/>
  <c r="U53" i="6" s="1"/>
  <c r="U69" i="6" a="1"/>
  <c r="U69" i="6" s="1"/>
  <c r="U85" i="6" a="1"/>
  <c r="U85" i="6" s="1"/>
  <c r="U14" i="6" a="1"/>
  <c r="U14" i="6" s="1"/>
  <c r="U30" i="6" a="1"/>
  <c r="U30" i="6" s="1"/>
  <c r="U46" i="6" a="1"/>
  <c r="U46" i="6" s="1"/>
  <c r="U62" i="6" a="1"/>
  <c r="U62" i="6" s="1"/>
  <c r="U78" i="6" a="1"/>
  <c r="U78" i="6" s="1"/>
  <c r="U23" i="6" a="1"/>
  <c r="U23" i="6" s="1"/>
  <c r="U39" i="6" a="1"/>
  <c r="U39" i="6" s="1"/>
  <c r="U55" i="6" a="1"/>
  <c r="U55" i="6" s="1"/>
  <c r="U71" i="6" a="1"/>
  <c r="U71" i="6" s="1"/>
  <c r="U87" i="6" a="1"/>
  <c r="U87" i="6" s="1"/>
  <c r="U16" i="6" a="1"/>
  <c r="U16" i="6" s="1"/>
  <c r="U80" i="6" a="1"/>
  <c r="U80" i="6" s="1"/>
  <c r="U28" i="6" a="1"/>
  <c r="U28" i="6" s="1"/>
  <c r="U36" i="6" a="1"/>
  <c r="U36" i="6" s="1"/>
  <c r="U44" i="6" a="1"/>
  <c r="U44" i="6" s="1"/>
  <c r="U9" i="6" a="1"/>
  <c r="U9" i="6" s="1"/>
  <c r="U25" i="6" a="1"/>
  <c r="U25" i="6" s="1"/>
  <c r="U41" i="6" a="1"/>
  <c r="U41" i="6" s="1"/>
  <c r="U57" i="6" a="1"/>
  <c r="U57" i="6" s="1"/>
  <c r="U73" i="6" a="1"/>
  <c r="U73" i="6" s="1"/>
  <c r="U18" i="6" a="1"/>
  <c r="U18" i="6" s="1"/>
  <c r="U34" i="6" a="1"/>
  <c r="U34" i="6" s="1"/>
  <c r="U50" i="6" a="1"/>
  <c r="U50" i="6" s="1"/>
  <c r="U66" i="6" a="1"/>
  <c r="U66" i="6" s="1"/>
  <c r="U82" i="6" a="1"/>
  <c r="U82" i="6" s="1"/>
  <c r="U11" i="6" a="1"/>
  <c r="U11" i="6" s="1"/>
  <c r="U27" i="6" a="1"/>
  <c r="U27" i="6" s="1"/>
  <c r="U43" i="6" a="1"/>
  <c r="U43" i="6" s="1"/>
  <c r="U59" i="6" a="1"/>
  <c r="U59" i="6" s="1"/>
  <c r="U75" i="6" a="1"/>
  <c r="U75" i="6" s="1"/>
  <c r="AE119" i="1" a="1"/>
  <c r="AE119" i="1" s="1"/>
  <c r="U8" i="6" a="1"/>
  <c r="U8" i="6" s="1"/>
  <c r="F8" i="6"/>
  <c r="S10" i="5"/>
  <c r="N10" i="5"/>
  <c r="H10" i="10"/>
  <c r="I10" i="10"/>
  <c r="H9" i="12"/>
  <c r="I9" i="12"/>
  <c r="E30" i="1"/>
  <c r="D184" i="5" l="1"/>
  <c r="D214" i="5"/>
  <c r="C166" i="6"/>
  <c r="C232" i="6"/>
  <c r="N37" i="1"/>
  <c r="C244" i="6"/>
  <c r="C346" i="6"/>
  <c r="C328" i="6"/>
  <c r="C358" i="6"/>
  <c r="C448" i="6"/>
  <c r="C466" i="6"/>
  <c r="C520" i="6"/>
  <c r="D88" i="5"/>
  <c r="C544" i="6"/>
  <c r="D100" i="5"/>
  <c r="D202" i="5"/>
  <c r="D172" i="5"/>
  <c r="C256" i="6"/>
  <c r="C532" i="6"/>
  <c r="C154" i="6"/>
  <c r="C454" i="6"/>
  <c r="D196" i="5"/>
  <c r="C340" i="6"/>
  <c r="D94" i="5"/>
  <c r="C178" i="6"/>
  <c r="C502" i="6"/>
  <c r="C136" i="6"/>
  <c r="C352" i="6"/>
  <c r="D106" i="5"/>
  <c r="C250" i="6"/>
  <c r="C148" i="6"/>
  <c r="C424" i="6"/>
  <c r="D118" i="5"/>
  <c r="C262" i="6"/>
  <c r="D76" i="5"/>
  <c r="C160" i="6"/>
  <c r="C436" i="6"/>
  <c r="D190" i="5"/>
  <c r="C274" i="6"/>
  <c r="C370" i="6"/>
  <c r="C172" i="6"/>
  <c r="C268" i="6"/>
  <c r="C460" i="6"/>
  <c r="D130" i="5"/>
  <c r="C94" i="6"/>
  <c r="C286" i="6"/>
  <c r="C382" i="6"/>
  <c r="C514" i="6"/>
  <c r="D124" i="5"/>
  <c r="D220" i="5"/>
  <c r="C184" i="6"/>
  <c r="C280" i="6"/>
  <c r="C376" i="6"/>
  <c r="C472" i="6"/>
  <c r="C568" i="6"/>
  <c r="D142" i="5"/>
  <c r="C106" i="6"/>
  <c r="C202" i="6"/>
  <c r="C298" i="6"/>
  <c r="C394" i="6"/>
  <c r="C526" i="6"/>
  <c r="D208" i="5"/>
  <c r="C364" i="6"/>
  <c r="C556" i="6"/>
  <c r="C190" i="6"/>
  <c r="D46" i="5"/>
  <c r="D136" i="5"/>
  <c r="C100" i="6"/>
  <c r="C196" i="6"/>
  <c r="C292" i="6"/>
  <c r="C388" i="6"/>
  <c r="C484" i="6"/>
  <c r="D58" i="5"/>
  <c r="D154" i="5"/>
  <c r="C118" i="6"/>
  <c r="C214" i="6"/>
  <c r="C310" i="6"/>
  <c r="C406" i="6"/>
  <c r="C550" i="6"/>
  <c r="D52" i="5"/>
  <c r="C112" i="6"/>
  <c r="C304" i="6"/>
  <c r="D70" i="5"/>
  <c r="C130" i="6"/>
  <c r="C322" i="6"/>
  <c r="C562" i="6"/>
  <c r="D112" i="5"/>
  <c r="D148" i="5"/>
  <c r="C208" i="6"/>
  <c r="C400" i="6"/>
  <c r="C496" i="6"/>
  <c r="D166" i="5"/>
  <c r="C226" i="6"/>
  <c r="C418" i="6"/>
  <c r="D64" i="5"/>
  <c r="D160" i="5"/>
  <c r="C124" i="6"/>
  <c r="C220" i="6"/>
  <c r="C316" i="6"/>
  <c r="C412" i="6"/>
  <c r="C508" i="6"/>
  <c r="D82" i="5"/>
  <c r="D178" i="5"/>
  <c r="C142" i="6"/>
  <c r="C238" i="6"/>
  <c r="C334" i="6"/>
  <c r="C430" i="6"/>
  <c r="C442" i="6"/>
  <c r="C538" i="6"/>
  <c r="C478" i="6"/>
  <c r="A39" i="1"/>
  <c r="E39" i="1" s="1"/>
  <c r="B108" i="16" a="1"/>
  <c r="B108" i="16" s="1"/>
  <c r="B109" i="16" s="1" a="1"/>
  <c r="B109" i="16" s="1"/>
  <c r="B110" i="16" s="1" a="1"/>
  <c r="B110" i="16" s="1"/>
  <c r="B111" i="16" s="1" a="1"/>
  <c r="B111" i="16" s="1"/>
  <c r="B112" i="16" s="1" a="1"/>
  <c r="B112" i="16" s="1"/>
  <c r="B113" i="16" s="1" a="1"/>
  <c r="B113" i="16" s="1"/>
  <c r="AE120" i="1" a="1"/>
  <c r="AE120" i="1" s="1"/>
  <c r="N30" i="1"/>
  <c r="R30" i="1"/>
  <c r="D45" i="5"/>
  <c r="C93" i="6"/>
  <c r="AB10" i="5"/>
  <c r="T10" i="10"/>
  <c r="U9" i="12"/>
  <c r="C281" i="6" l="1"/>
  <c r="T39" i="1"/>
  <c r="B114" i="16" a="1"/>
  <c r="B114" i="16" s="1"/>
  <c r="B115" i="16" s="1" a="1"/>
  <c r="B115" i="16" s="1"/>
  <c r="B116" i="16" s="1" a="1"/>
  <c r="B116" i="16" s="1"/>
  <c r="C353" i="6"/>
  <c r="D167" i="5"/>
  <c r="C227" i="6"/>
  <c r="C233" i="6"/>
  <c r="C275" i="6"/>
  <c r="C155" i="6"/>
  <c r="D191" i="5"/>
  <c r="D95" i="5"/>
  <c r="C161" i="6"/>
  <c r="C479" i="6"/>
  <c r="C563" i="6"/>
  <c r="C461" i="6"/>
  <c r="C359" i="6"/>
  <c r="C347" i="6"/>
  <c r="C527" i="6"/>
  <c r="C515" i="6"/>
  <c r="C413" i="6"/>
  <c r="C311" i="6"/>
  <c r="C143" i="6"/>
  <c r="C185" i="6"/>
  <c r="C293" i="6"/>
  <c r="C557" i="6"/>
  <c r="C341" i="6"/>
  <c r="C209" i="6"/>
  <c r="C107" i="6"/>
  <c r="D143" i="5"/>
  <c r="D47" i="5"/>
  <c r="D173" i="5"/>
  <c r="C425" i="6"/>
  <c r="C203" i="6"/>
  <c r="C101" i="6"/>
  <c r="D137" i="5"/>
  <c r="C401" i="6"/>
  <c r="C197" i="6"/>
  <c r="C95" i="6"/>
  <c r="D131" i="5"/>
  <c r="C569" i="6"/>
  <c r="C251" i="6"/>
  <c r="C113" i="6"/>
  <c r="D53" i="5"/>
  <c r="C485" i="6"/>
  <c r="C383" i="6"/>
  <c r="C467" i="6"/>
  <c r="C365" i="6"/>
  <c r="C263" i="6"/>
  <c r="C533" i="6"/>
  <c r="C431" i="6"/>
  <c r="C419" i="6"/>
  <c r="C317" i="6"/>
  <c r="C215" i="6"/>
  <c r="D89" i="5"/>
  <c r="D83" i="5"/>
  <c r="D149" i="5"/>
  <c r="C191" i="6"/>
  <c r="C443" i="6"/>
  <c r="C509" i="6"/>
  <c r="C389" i="6"/>
  <c r="C287" i="6"/>
  <c r="C371" i="6"/>
  <c r="C551" i="6"/>
  <c r="C539" i="6"/>
  <c r="C437" i="6"/>
  <c r="C335" i="6"/>
  <c r="C323" i="6"/>
  <c r="C503" i="6"/>
  <c r="D77" i="5"/>
  <c r="C269" i="6"/>
  <c r="C149" i="6"/>
  <c r="D185" i="5"/>
  <c r="C257" i="6"/>
  <c r="D179" i="5"/>
  <c r="C377" i="6"/>
  <c r="C395" i="6"/>
  <c r="C455" i="6"/>
  <c r="C239" i="6"/>
  <c r="C407" i="6"/>
  <c r="D119" i="5"/>
  <c r="C173" i="6"/>
  <c r="C167" i="6"/>
  <c r="C221" i="6"/>
  <c r="N39" i="1"/>
  <c r="D71" i="5"/>
  <c r="C125" i="6"/>
  <c r="C119" i="6"/>
  <c r="C137" i="6"/>
  <c r="C545" i="6"/>
  <c r="C497" i="6"/>
  <c r="D209" i="5"/>
  <c r="D203" i="5"/>
  <c r="D221" i="5"/>
  <c r="A40" i="1"/>
  <c r="M37" i="10" s="1"/>
  <c r="D197" i="5"/>
  <c r="D161" i="5"/>
  <c r="D155" i="5"/>
  <c r="D101" i="5"/>
  <c r="C179" i="6"/>
  <c r="D125" i="5"/>
  <c r="D113" i="5"/>
  <c r="D107" i="5"/>
  <c r="C491" i="6"/>
  <c r="C449" i="6"/>
  <c r="C131" i="6"/>
  <c r="C521" i="6"/>
  <c r="D65" i="5"/>
  <c r="D59" i="5"/>
  <c r="C299" i="6"/>
  <c r="D215" i="5"/>
  <c r="C329" i="6"/>
  <c r="C305" i="6"/>
  <c r="C473" i="6"/>
  <c r="C245" i="6"/>
  <c r="AE121" i="1" a="1"/>
  <c r="AE121" i="1" s="1"/>
  <c r="AE122" i="1" s="1" a="1"/>
  <c r="AE122" i="1" s="1"/>
  <c r="AE123" i="1" s="1" a="1"/>
  <c r="AE123" i="1" s="1"/>
  <c r="T10" i="5"/>
  <c r="AH10" i="5" s="1"/>
  <c r="Q10" i="10"/>
  <c r="Y10" i="10" s="1"/>
  <c r="Q9" i="12"/>
  <c r="Y9" i="12" s="1"/>
  <c r="M30" i="1"/>
  <c r="M43" i="10" l="1"/>
  <c r="M31" i="10"/>
  <c r="L30" i="12"/>
  <c r="L36" i="12"/>
  <c r="B117" i="16" a="1"/>
  <c r="B117" i="16" s="1"/>
  <c r="B118" i="16" s="1" a="1"/>
  <c r="B118" i="16" s="1"/>
  <c r="E40" i="1"/>
  <c r="C204" i="6" s="1"/>
  <c r="AE124" i="1" a="1"/>
  <c r="AE124" i="1" s="1"/>
  <c r="X9" i="12" a="1"/>
  <c r="X9" i="12" s="1"/>
  <c r="G9" i="12" a="1"/>
  <c r="G9" i="12" s="1"/>
  <c r="G45" i="5"/>
  <c r="F30" i="10"/>
  <c r="K10" i="10" s="1"/>
  <c r="F29" i="12"/>
  <c r="K9" i="12" s="1"/>
  <c r="G10" i="5"/>
  <c r="D168" i="5" l="1"/>
  <c r="T40" i="1"/>
  <c r="C156" i="6"/>
  <c r="C312" i="6"/>
  <c r="C270" i="6"/>
  <c r="C198" i="6"/>
  <c r="C534" i="6"/>
  <c r="D222" i="5"/>
  <c r="C414" i="6"/>
  <c r="C462" i="6"/>
  <c r="C510" i="6"/>
  <c r="C384" i="6"/>
  <c r="D60" i="5"/>
  <c r="C420" i="6"/>
  <c r="D66" i="5"/>
  <c r="C138" i="6"/>
  <c r="D186" i="5"/>
  <c r="C456" i="6"/>
  <c r="C222" i="6"/>
  <c r="C528" i="6"/>
  <c r="C402" i="6"/>
  <c r="C174" i="6"/>
  <c r="C102" i="6"/>
  <c r="D72" i="5"/>
  <c r="C300" i="6"/>
  <c r="D102" i="5"/>
  <c r="C378" i="6"/>
  <c r="C504" i="6"/>
  <c r="D192" i="5"/>
  <c r="D180" i="5"/>
  <c r="C372" i="6"/>
  <c r="C564" i="6"/>
  <c r="C360" i="6"/>
  <c r="D108" i="5"/>
  <c r="C330" i="6"/>
  <c r="C354" i="6"/>
  <c r="C366" i="6"/>
  <c r="D132" i="5"/>
  <c r="C108" i="6"/>
  <c r="C342" i="6"/>
  <c r="C240" i="6"/>
  <c r="C294" i="6"/>
  <c r="C252" i="6"/>
  <c r="D210" i="5"/>
  <c r="D114" i="5"/>
  <c r="C96" i="6"/>
  <c r="C192" i="6"/>
  <c r="C186" i="6"/>
  <c r="D174" i="5"/>
  <c r="D54" i="5"/>
  <c r="C546" i="6"/>
  <c r="C540" i="6"/>
  <c r="C558" i="6"/>
  <c r="D120" i="5"/>
  <c r="C120" i="6"/>
  <c r="D84" i="5"/>
  <c r="D216" i="5"/>
  <c r="C180" i="6"/>
  <c r="C552" i="6"/>
  <c r="D198" i="5"/>
  <c r="C276" i="6"/>
  <c r="C438" i="6"/>
  <c r="N40" i="1"/>
  <c r="A41" i="1"/>
  <c r="C432" i="6"/>
  <c r="C570" i="6"/>
  <c r="C246" i="6"/>
  <c r="D156" i="5"/>
  <c r="D96" i="5"/>
  <c r="C468" i="6"/>
  <c r="C210" i="6"/>
  <c r="D138" i="5"/>
  <c r="C396" i="6"/>
  <c r="C216" i="6"/>
  <c r="D204" i="5"/>
  <c r="C114" i="6"/>
  <c r="C306" i="6"/>
  <c r="C126" i="6"/>
  <c r="C258" i="6"/>
  <c r="D90" i="5"/>
  <c r="C228" i="6"/>
  <c r="C288" i="6"/>
  <c r="D144" i="5"/>
  <c r="C522" i="6"/>
  <c r="C324" i="6"/>
  <c r="C450" i="6"/>
  <c r="C150" i="6"/>
  <c r="C282" i="6"/>
  <c r="C480" i="6"/>
  <c r="C348" i="6"/>
  <c r="C408" i="6"/>
  <c r="C162" i="6"/>
  <c r="D126" i="5"/>
  <c r="D150" i="5"/>
  <c r="C234" i="6"/>
  <c r="D162" i="5"/>
  <c r="C492" i="6"/>
  <c r="C168" i="6"/>
  <c r="C144" i="6"/>
  <c r="C498" i="6"/>
  <c r="C516" i="6"/>
  <c r="C426" i="6"/>
  <c r="C444" i="6"/>
  <c r="C132" i="6"/>
  <c r="C486" i="6"/>
  <c r="C264" i="6"/>
  <c r="C336" i="6"/>
  <c r="D48" i="5"/>
  <c r="C474" i="6"/>
  <c r="C390" i="6"/>
  <c r="D78" i="5"/>
  <c r="C318" i="6"/>
  <c r="AE125" i="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156" i="1" s="1" a="1"/>
  <c r="AE156" i="1" s="1"/>
  <c r="AE157" i="1" s="1" a="1"/>
  <c r="AE157" i="1" s="1"/>
  <c r="AE158" i="1" s="1" a="1"/>
  <c r="AE158" i="1" s="1"/>
  <c r="AE159" i="1" s="1" a="1"/>
  <c r="AE159" i="1" s="1"/>
  <c r="AE160" i="1" s="1" a="1"/>
  <c r="AE160" i="1" s="1"/>
  <c r="AE161" i="1" s="1" a="1"/>
  <c r="AE161" i="1" s="1"/>
  <c r="AE162" i="1" s="1" a="1"/>
  <c r="AE162" i="1" s="1"/>
  <c r="AE163" i="1" s="1" a="1"/>
  <c r="AE163" i="1" s="1"/>
  <c r="AE164" i="1" s="1" a="1"/>
  <c r="AE164" i="1" s="1"/>
  <c r="AE165" i="1" s="1" a="1"/>
  <c r="AE165" i="1" s="1"/>
  <c r="AE166" i="1" s="1" a="1"/>
  <c r="AE166" i="1" s="1"/>
  <c r="AE167" i="1" s="1" a="1"/>
  <c r="AE167" i="1" s="1"/>
  <c r="AE168" i="1" s="1" a="1"/>
  <c r="AE168" i="1" s="1"/>
  <c r="AE169" i="1" s="1" a="1"/>
  <c r="AE169" i="1" s="1"/>
  <c r="J10" i="5"/>
  <c r="C30" i="10"/>
  <c r="C541" i="6" l="1"/>
  <c r="D127" i="5"/>
  <c r="C361" i="6"/>
  <c r="D79" i="5"/>
  <c r="D151" i="5"/>
  <c r="D211" i="5"/>
  <c r="D139" i="5"/>
  <c r="D163" i="5"/>
  <c r="D97" i="5"/>
  <c r="C29" i="12"/>
  <c r="D217" i="5" l="1"/>
  <c r="D193" i="5"/>
  <c r="D187" i="5"/>
  <c r="C331" i="6"/>
  <c r="D103" i="5"/>
  <c r="C349" i="6"/>
  <c r="C415" i="6"/>
  <c r="C337" i="6"/>
  <c r="D157" i="5"/>
  <c r="C199" i="6"/>
  <c r="C259" i="6"/>
  <c r="C457" i="6"/>
  <c r="D223" i="5"/>
  <c r="C145" i="6"/>
  <c r="C355" i="6"/>
  <c r="C439" i="6"/>
  <c r="C229" i="6"/>
  <c r="C427" i="6"/>
  <c r="C157" i="6"/>
  <c r="D199" i="5"/>
  <c r="C325" i="6"/>
  <c r="C559" i="6"/>
  <c r="C181" i="6"/>
  <c r="C433" i="6"/>
  <c r="C121" i="6"/>
  <c r="D73" i="5"/>
  <c r="C445" i="6"/>
  <c r="C469" i="6"/>
  <c r="C493" i="6"/>
  <c r="C289" i="6"/>
  <c r="C409" i="6"/>
  <c r="D133" i="5"/>
  <c r="C205" i="6"/>
  <c r="C187" i="6"/>
  <c r="C307" i="6"/>
  <c r="C271" i="6"/>
  <c r="C505" i="6"/>
  <c r="C565" i="6"/>
  <c r="D175" i="5"/>
  <c r="C97" i="6"/>
  <c r="C301" i="6"/>
  <c r="C463" i="6"/>
  <c r="C403" i="6"/>
  <c r="C343" i="6"/>
  <c r="C547" i="6"/>
  <c r="D61" i="5"/>
  <c r="C193" i="6"/>
  <c r="C151" i="6"/>
  <c r="C175" i="6"/>
  <c r="C283" i="6"/>
  <c r="C109" i="6"/>
  <c r="C385" i="6"/>
  <c r="C115" i="6"/>
  <c r="D109" i="5"/>
  <c r="D205" i="5"/>
  <c r="C277" i="6"/>
  <c r="C367" i="6"/>
  <c r="C379" i="6"/>
  <c r="C265" i="6"/>
  <c r="C481" i="6"/>
  <c r="C241" i="6"/>
  <c r="C523" i="6"/>
  <c r="C223" i="6"/>
  <c r="C247" i="6"/>
  <c r="D181" i="5"/>
  <c r="C397" i="6"/>
  <c r="D121" i="5"/>
  <c r="C253" i="6"/>
  <c r="D49" i="5"/>
  <c r="C571" i="6"/>
  <c r="C139" i="6"/>
  <c r="C499" i="6"/>
  <c r="D145" i="5"/>
  <c r="C217" i="6"/>
  <c r="D55" i="5"/>
  <c r="D67" i="5"/>
  <c r="C319" i="6"/>
  <c r="C517" i="6"/>
  <c r="C169" i="6"/>
  <c r="C373" i="6"/>
  <c r="D115" i="5"/>
  <c r="C475" i="6"/>
  <c r="C487" i="6"/>
  <c r="D85" i="5"/>
  <c r="C511" i="6"/>
  <c r="D91" i="5"/>
  <c r="C451" i="6"/>
  <c r="C391" i="6"/>
  <c r="C553" i="6"/>
  <c r="C235" i="6"/>
  <c r="C127" i="6"/>
  <c r="N41" i="1"/>
  <c r="A42" i="1"/>
  <c r="C211" i="6"/>
  <c r="C103" i="6"/>
  <c r="C133" i="6"/>
  <c r="C295" i="6"/>
  <c r="C529" i="6"/>
  <c r="C163" i="6"/>
  <c r="C535" i="6"/>
  <c r="C421" i="6"/>
  <c r="D169" i="5"/>
  <c r="C313" i="6"/>
  <c r="X10" i="10" a="1"/>
  <c r="X10" i="10" s="1"/>
  <c r="G10" i="10" a="1"/>
  <c r="G10" i="10" s="1"/>
  <c r="J315" i="22"/>
  <c r="J159" i="22"/>
  <c r="M32" i="10" l="1"/>
  <c r="L31" i="12"/>
  <c r="M33" i="10"/>
  <c r="M39" i="10"/>
  <c r="L32" i="12"/>
  <c r="L38" i="12"/>
  <c r="M44" i="10"/>
  <c r="M45" i="10"/>
  <c r="L33" i="12"/>
  <c r="L39" i="12"/>
  <c r="F501" i="9" a="1"/>
  <c r="F501" i="9" s="1"/>
  <c r="E544" i="9" a="1"/>
  <c r="E544" i="9" s="1"/>
  <c r="E587" i="9" a="1"/>
  <c r="E587" i="9" s="1"/>
  <c r="E446" i="9" a="1"/>
  <c r="E446" i="9" s="1"/>
  <c r="F528" i="9" a="1"/>
  <c r="F528" i="9" s="1"/>
  <c r="F330" i="9" a="1"/>
  <c r="F330" i="9" s="1"/>
  <c r="V501" i="9" a="1"/>
  <c r="V501" i="9" s="1"/>
  <c r="V544" i="9" a="1"/>
  <c r="V544" i="9" s="1"/>
  <c r="F594" i="9" a="1"/>
  <c r="F594" i="9" s="1"/>
  <c r="I446" i="9" a="1"/>
  <c r="I446" i="9" s="1"/>
  <c r="E528" i="9" a="1"/>
  <c r="E528" i="9" s="1"/>
  <c r="H453" i="9" a="1"/>
  <c r="H453" i="9" s="1"/>
  <c r="E330" i="9" a="1"/>
  <c r="E330" i="9" s="1"/>
  <c r="I387" i="9" a="1"/>
  <c r="I387" i="9" s="1"/>
  <c r="F597" i="9" a="1"/>
  <c r="F597" i="9" s="1"/>
  <c r="V349" i="9" a="1"/>
  <c r="V349" i="9" s="1"/>
  <c r="E501" i="9" a="1"/>
  <c r="E501" i="9" s="1"/>
  <c r="I544" i="9" a="1"/>
  <c r="I544" i="9" s="1"/>
  <c r="U594" i="9" a="1"/>
  <c r="U594" i="9" s="1"/>
  <c r="I587" i="9" a="1"/>
  <c r="I587" i="9" s="1"/>
  <c r="H446" i="9" a="1"/>
  <c r="H446" i="9" s="1"/>
  <c r="H528" i="9" a="1"/>
  <c r="H528" i="9" s="1"/>
  <c r="U453" i="9" a="1"/>
  <c r="U453" i="9" s="1"/>
  <c r="V387" i="9" a="1"/>
  <c r="V387" i="9" s="1"/>
  <c r="E349" i="9" a="1"/>
  <c r="E349" i="9" s="1"/>
  <c r="J482" i="9" a="1"/>
  <c r="J482" i="9" s="1"/>
  <c r="V342" i="9" a="1"/>
  <c r="V342" i="9" s="1"/>
  <c r="H595" i="9" a="1"/>
  <c r="H595" i="9" s="1"/>
  <c r="J609" i="9" a="1"/>
  <c r="J609" i="9" s="1"/>
  <c r="H572" i="9" a="1"/>
  <c r="H572" i="9" s="1"/>
  <c r="I410" i="9" a="1"/>
  <c r="I410" i="9" s="1"/>
  <c r="I501" i="9" a="1"/>
  <c r="I501" i="9" s="1"/>
  <c r="U544" i="9" a="1"/>
  <c r="U544" i="9" s="1"/>
  <c r="V594" i="9" a="1"/>
  <c r="V594" i="9" s="1"/>
  <c r="J587" i="9" a="1"/>
  <c r="J587" i="9" s="1"/>
  <c r="V528" i="9" a="1"/>
  <c r="V528" i="9" s="1"/>
  <c r="F453" i="9" a="1"/>
  <c r="F453" i="9" s="1"/>
  <c r="J330" i="9" a="1"/>
  <c r="J330" i="9" s="1"/>
  <c r="J387" i="9" a="1"/>
  <c r="J387" i="9" s="1"/>
  <c r="I597" i="9" a="1"/>
  <c r="I597" i="9" s="1"/>
  <c r="I349" i="9" a="1"/>
  <c r="I349" i="9" s="1"/>
  <c r="F482" i="9" a="1"/>
  <c r="F482" i="9" s="1"/>
  <c r="E342" i="9" a="1"/>
  <c r="E342" i="9" s="1"/>
  <c r="I555" i="9" a="1"/>
  <c r="I555" i="9" s="1"/>
  <c r="F609" i="9" a="1"/>
  <c r="F609" i="9" s="1"/>
  <c r="U501" i="9" a="1"/>
  <c r="U501" i="9" s="1"/>
  <c r="F544" i="9" a="1"/>
  <c r="F544" i="9" s="1"/>
  <c r="H594" i="9" a="1"/>
  <c r="H594" i="9" s="1"/>
  <c r="H587" i="9" a="1"/>
  <c r="H587" i="9" s="1"/>
  <c r="V446" i="9" a="1"/>
  <c r="V446" i="9" s="1"/>
  <c r="I528" i="9" a="1"/>
  <c r="I528" i="9" s="1"/>
  <c r="J453" i="9" a="1"/>
  <c r="J453" i="9" s="1"/>
  <c r="H330" i="9" a="1"/>
  <c r="H330" i="9" s="1"/>
  <c r="H387" i="9" a="1"/>
  <c r="H387" i="9" s="1"/>
  <c r="U597" i="9" a="1"/>
  <c r="U597" i="9" s="1"/>
  <c r="U349" i="9" a="1"/>
  <c r="U349" i="9" s="1"/>
  <c r="I482" i="9" a="1"/>
  <c r="I482" i="9" s="1"/>
  <c r="J342" i="9" a="1"/>
  <c r="J342" i="9" s="1"/>
  <c r="J595" i="9" a="1"/>
  <c r="J595" i="9" s="1"/>
  <c r="J555" i="9" a="1"/>
  <c r="J555" i="9" s="1"/>
  <c r="I609" i="9" a="1"/>
  <c r="I609" i="9" s="1"/>
  <c r="I572" i="9" a="1"/>
  <c r="I572" i="9" s="1"/>
  <c r="H501" i="9" a="1"/>
  <c r="H501" i="9" s="1"/>
  <c r="J594" i="9" a="1"/>
  <c r="J594" i="9" s="1"/>
  <c r="F587" i="9" a="1"/>
  <c r="F587" i="9" s="1"/>
  <c r="F446" i="9" a="1"/>
  <c r="F446" i="9" s="1"/>
  <c r="E453" i="9" a="1"/>
  <c r="E453" i="9" s="1"/>
  <c r="I330" i="9" a="1"/>
  <c r="I330" i="9" s="1"/>
  <c r="E387" i="9" a="1"/>
  <c r="E387" i="9" s="1"/>
  <c r="H597" i="9" a="1"/>
  <c r="H597" i="9" s="1"/>
  <c r="J349" i="9" a="1"/>
  <c r="J349" i="9" s="1"/>
  <c r="E482" i="9" a="1"/>
  <c r="E482" i="9" s="1"/>
  <c r="H342" i="9" a="1"/>
  <c r="H342" i="9" s="1"/>
  <c r="I595" i="9" a="1"/>
  <c r="I595" i="9" s="1"/>
  <c r="E555" i="9" a="1"/>
  <c r="E555" i="9" s="1"/>
  <c r="V609" i="9" a="1"/>
  <c r="V609" i="9" s="1"/>
  <c r="U572" i="9" a="1"/>
  <c r="U572" i="9" s="1"/>
  <c r="I594" i="9" a="1"/>
  <c r="I594" i="9" s="1"/>
  <c r="J528" i="9" a="1"/>
  <c r="J528" i="9" s="1"/>
  <c r="U330" i="9" a="1"/>
  <c r="U330" i="9" s="1"/>
  <c r="U595" i="9" a="1"/>
  <c r="U595" i="9" s="1"/>
  <c r="F572" i="9" a="1"/>
  <c r="F572" i="9" s="1"/>
  <c r="E410" i="9" a="1"/>
  <c r="E410" i="9" s="1"/>
  <c r="F561" i="9" a="1"/>
  <c r="F561" i="9" s="1"/>
  <c r="H476" i="9" a="1"/>
  <c r="H476" i="9" s="1"/>
  <c r="U578" i="9" a="1"/>
  <c r="U578" i="9" s="1"/>
  <c r="U377" i="9" a="1"/>
  <c r="U377" i="9" s="1"/>
  <c r="H379" i="9" a="1"/>
  <c r="H379" i="9" s="1"/>
  <c r="I588" i="9" a="1"/>
  <c r="I588" i="9" s="1"/>
  <c r="V554" i="9" a="1"/>
  <c r="V554" i="9" s="1"/>
  <c r="E438" i="9" a="1"/>
  <c r="E438" i="9" s="1"/>
  <c r="V444" i="9" a="1"/>
  <c r="V444" i="9" s="1"/>
  <c r="E616" i="9" a="1"/>
  <c r="E616" i="9" s="1"/>
  <c r="E615" i="9" a="1"/>
  <c r="E615" i="9" s="1"/>
  <c r="H454" i="9" a="1"/>
  <c r="H454" i="9" s="1"/>
  <c r="E413" i="9" a="1"/>
  <c r="E413" i="9" s="1"/>
  <c r="V358" i="9" a="1"/>
  <c r="V358" i="9" s="1"/>
  <c r="E364" i="9" a="1"/>
  <c r="E364" i="9" s="1"/>
  <c r="U430" i="9" a="1"/>
  <c r="U430" i="9" s="1"/>
  <c r="I432" i="9" a="1"/>
  <c r="I432" i="9" s="1"/>
  <c r="V395" i="9" a="1"/>
  <c r="V395" i="9" s="1"/>
  <c r="V470" i="9" a="1"/>
  <c r="V470" i="9" s="1"/>
  <c r="U457" i="9" a="1"/>
  <c r="U457" i="9" s="1"/>
  <c r="U520" i="9" a="1"/>
  <c r="U520" i="9" s="1"/>
  <c r="I352" i="9" a="1"/>
  <c r="I352" i="9" s="1"/>
  <c r="F355" i="9" a="1"/>
  <c r="F355" i="9" s="1"/>
  <c r="H485" i="9" a="1"/>
  <c r="H485" i="9" s="1"/>
  <c r="E539" i="9" a="1"/>
  <c r="E539" i="9" s="1"/>
  <c r="J591" i="9" a="1"/>
  <c r="J591" i="9" s="1"/>
  <c r="E547" i="9" a="1"/>
  <c r="E547" i="9" s="1"/>
  <c r="F530" i="9" a="1"/>
  <c r="F530" i="9" s="1"/>
  <c r="F409" i="9" a="1"/>
  <c r="F409" i="9" s="1"/>
  <c r="V394" i="9" a="1"/>
  <c r="V394" i="9" s="1"/>
  <c r="F391" i="9" a="1"/>
  <c r="F391" i="9" s="1"/>
  <c r="H473" i="9" a="1"/>
  <c r="H473" i="9" s="1"/>
  <c r="E594" i="9" a="1"/>
  <c r="E594" i="9" s="1"/>
  <c r="J597" i="9" a="1"/>
  <c r="J597" i="9" s="1"/>
  <c r="E595" i="9" a="1"/>
  <c r="E595" i="9" s="1"/>
  <c r="U609" i="9" a="1"/>
  <c r="U609" i="9" s="1"/>
  <c r="J572" i="9" a="1"/>
  <c r="J572" i="9" s="1"/>
  <c r="J561" i="9" a="1"/>
  <c r="J561" i="9" s="1"/>
  <c r="U476" i="9" a="1"/>
  <c r="U476" i="9" s="1"/>
  <c r="E578" i="9" a="1"/>
  <c r="E578" i="9" s="1"/>
  <c r="H377" i="9" a="1"/>
  <c r="H377" i="9" s="1"/>
  <c r="V546" i="9" a="1"/>
  <c r="V546" i="9" s="1"/>
  <c r="U588" i="9" a="1"/>
  <c r="U588" i="9" s="1"/>
  <c r="H554" i="9" a="1"/>
  <c r="H554" i="9" s="1"/>
  <c r="V438" i="9" a="1"/>
  <c r="V438" i="9" s="1"/>
  <c r="U444" i="9" a="1"/>
  <c r="U444" i="9" s="1"/>
  <c r="H616" i="9" a="1"/>
  <c r="H616" i="9" s="1"/>
  <c r="I488" i="9" a="1"/>
  <c r="I488" i="9" s="1"/>
  <c r="U454" i="9" a="1"/>
  <c r="U454" i="9" s="1"/>
  <c r="J408" i="9" a="1"/>
  <c r="J408" i="9" s="1"/>
  <c r="E358" i="9" a="1"/>
  <c r="E358" i="9" s="1"/>
  <c r="I329" i="9" a="1"/>
  <c r="I329" i="9" s="1"/>
  <c r="I430" i="9" a="1"/>
  <c r="I430" i="9" s="1"/>
  <c r="U432" i="9" a="1"/>
  <c r="U432" i="9" s="1"/>
  <c r="J395" i="9" a="1"/>
  <c r="J395" i="9" s="1"/>
  <c r="H470" i="9" a="1"/>
  <c r="H470" i="9" s="1"/>
  <c r="J457" i="9" a="1"/>
  <c r="J457" i="9" s="1"/>
  <c r="J520" i="9" a="1"/>
  <c r="J520" i="9" s="1"/>
  <c r="V352" i="9" a="1"/>
  <c r="V352" i="9" s="1"/>
  <c r="V355" i="9" a="1"/>
  <c r="V355" i="9" s="1"/>
  <c r="J485" i="9" a="1"/>
  <c r="J485" i="9" s="1"/>
  <c r="U539" i="9" a="1"/>
  <c r="U539" i="9" s="1"/>
  <c r="U589" i="9" a="1"/>
  <c r="U589" i="9" s="1"/>
  <c r="I591" i="9" a="1"/>
  <c r="I591" i="9" s="1"/>
  <c r="F394" i="9" a="1"/>
  <c r="F394" i="9" s="1"/>
  <c r="I473" i="9" a="1"/>
  <c r="I473" i="9" s="1"/>
  <c r="V453" i="9" a="1"/>
  <c r="V453" i="9" s="1"/>
  <c r="U387" i="9" a="1"/>
  <c r="U387" i="9" s="1"/>
  <c r="E597" i="9" a="1"/>
  <c r="E597" i="9" s="1"/>
  <c r="V595" i="9" a="1"/>
  <c r="V595" i="9" s="1"/>
  <c r="E609" i="9" a="1"/>
  <c r="E609" i="9" s="1"/>
  <c r="E572" i="9" a="1"/>
  <c r="E572" i="9" s="1"/>
  <c r="E561" i="9" a="1"/>
  <c r="E561" i="9" s="1"/>
  <c r="I476" i="9" a="1"/>
  <c r="I476" i="9" s="1"/>
  <c r="I578" i="9" a="1"/>
  <c r="I578" i="9" s="1"/>
  <c r="U379" i="9" a="1"/>
  <c r="U379" i="9" s="1"/>
  <c r="H546" i="9" a="1"/>
  <c r="H546" i="9" s="1"/>
  <c r="F588" i="9" a="1"/>
  <c r="F588" i="9" s="1"/>
  <c r="U438" i="9" a="1"/>
  <c r="U438" i="9" s="1"/>
  <c r="I444" i="9" a="1"/>
  <c r="I444" i="9" s="1"/>
  <c r="J615" i="9" a="1"/>
  <c r="J615" i="9" s="1"/>
  <c r="E488" i="9" a="1"/>
  <c r="E488" i="9" s="1"/>
  <c r="F454" i="9" a="1"/>
  <c r="F454" i="9" s="1"/>
  <c r="V413" i="9" a="1"/>
  <c r="V413" i="9" s="1"/>
  <c r="H408" i="9" a="1"/>
  <c r="H408" i="9" s="1"/>
  <c r="I364" i="9" a="1"/>
  <c r="I364" i="9" s="1"/>
  <c r="V329" i="9" a="1"/>
  <c r="V329" i="9" s="1"/>
  <c r="H430" i="9" a="1"/>
  <c r="H430" i="9" s="1"/>
  <c r="F432" i="9" a="1"/>
  <c r="F432" i="9" s="1"/>
  <c r="F395" i="9" a="1"/>
  <c r="F395" i="9" s="1"/>
  <c r="I457" i="9" a="1"/>
  <c r="I457" i="9" s="1"/>
  <c r="F520" i="9" a="1"/>
  <c r="F520" i="9" s="1"/>
  <c r="F352" i="9" a="1"/>
  <c r="F352" i="9" s="1"/>
  <c r="H355" i="9" a="1"/>
  <c r="H355" i="9" s="1"/>
  <c r="F485" i="9" a="1"/>
  <c r="F485" i="9" s="1"/>
  <c r="F539" i="9" a="1"/>
  <c r="F539" i="9" s="1"/>
  <c r="J589" i="9" a="1"/>
  <c r="J589" i="9" s="1"/>
  <c r="V591" i="9" a="1"/>
  <c r="V591" i="9" s="1"/>
  <c r="J547" i="9" a="1"/>
  <c r="J547" i="9" s="1"/>
  <c r="I530" i="9" a="1"/>
  <c r="I530" i="9" s="1"/>
  <c r="U409" i="9" a="1"/>
  <c r="U409" i="9" s="1"/>
  <c r="V391" i="9" a="1"/>
  <c r="V391" i="9" s="1"/>
  <c r="V473" i="9" a="1"/>
  <c r="V473" i="9" s="1"/>
  <c r="U458" i="9" a="1"/>
  <c r="U458" i="9" s="1"/>
  <c r="J417" i="9" a="1"/>
  <c r="J417" i="9" s="1"/>
  <c r="U517" i="9" a="1"/>
  <c r="U517" i="9" s="1"/>
  <c r="I506" i="9" a="1"/>
  <c r="I506" i="9" s="1"/>
  <c r="H385" i="9" a="1"/>
  <c r="H385" i="9" s="1"/>
  <c r="V380" i="9" a="1"/>
  <c r="V380" i="9" s="1"/>
  <c r="J501" i="9" a="1"/>
  <c r="J501" i="9" s="1"/>
  <c r="U587" i="9" a="1"/>
  <c r="U587" i="9" s="1"/>
  <c r="I453" i="9" a="1"/>
  <c r="I453" i="9" s="1"/>
  <c r="F387" i="9" a="1"/>
  <c r="F387" i="9" s="1"/>
  <c r="V597" i="9" a="1"/>
  <c r="V597" i="9" s="1"/>
  <c r="I342" i="9" a="1"/>
  <c r="I342" i="9" s="1"/>
  <c r="U555" i="9" a="1"/>
  <c r="U555" i="9" s="1"/>
  <c r="H609" i="9" a="1"/>
  <c r="H609" i="9" s="1"/>
  <c r="V410" i="9" a="1"/>
  <c r="V410" i="9" s="1"/>
  <c r="J377" i="9" a="1"/>
  <c r="J377" i="9" s="1"/>
  <c r="V379" i="9" a="1"/>
  <c r="V379" i="9" s="1"/>
  <c r="J546" i="9" a="1"/>
  <c r="J546" i="9" s="1"/>
  <c r="U554" i="9" a="1"/>
  <c r="U554" i="9" s="1"/>
  <c r="H438" i="9" a="1"/>
  <c r="H438" i="9" s="1"/>
  <c r="V616" i="9" a="1"/>
  <c r="V616" i="9" s="1"/>
  <c r="I615" i="9" a="1"/>
  <c r="I615" i="9" s="1"/>
  <c r="H488" i="9" a="1"/>
  <c r="H488" i="9" s="1"/>
  <c r="J454" i="9" a="1"/>
  <c r="J454" i="9" s="1"/>
  <c r="U413" i="9" a="1"/>
  <c r="U413" i="9" s="1"/>
  <c r="V408" i="9" a="1"/>
  <c r="V408" i="9" s="1"/>
  <c r="I358" i="9" a="1"/>
  <c r="I358" i="9" s="1"/>
  <c r="U364" i="9" a="1"/>
  <c r="U364" i="9" s="1"/>
  <c r="F329" i="9" a="1"/>
  <c r="F329" i="9" s="1"/>
  <c r="J430" i="9" a="1"/>
  <c r="J430" i="9" s="1"/>
  <c r="J432" i="9" a="1"/>
  <c r="J432" i="9" s="1"/>
  <c r="H395" i="9" a="1"/>
  <c r="H395" i="9" s="1"/>
  <c r="U470" i="9" a="1"/>
  <c r="U470" i="9" s="1"/>
  <c r="H457" i="9" a="1"/>
  <c r="H457" i="9" s="1"/>
  <c r="I520" i="9" a="1"/>
  <c r="I520" i="9" s="1"/>
  <c r="U352" i="9" a="1"/>
  <c r="U352" i="9" s="1"/>
  <c r="E355" i="9" a="1"/>
  <c r="E355" i="9" s="1"/>
  <c r="V485" i="9" a="1"/>
  <c r="V485" i="9" s="1"/>
  <c r="F589" i="9" a="1"/>
  <c r="F589" i="9" s="1"/>
  <c r="H591" i="9" a="1"/>
  <c r="H591" i="9" s="1"/>
  <c r="U547" i="9" a="1"/>
  <c r="U547" i="9" s="1"/>
  <c r="E530" i="9" a="1"/>
  <c r="E530" i="9" s="1"/>
  <c r="E409" i="9" a="1"/>
  <c r="E409" i="9" s="1"/>
  <c r="U394" i="9" a="1"/>
  <c r="U394" i="9" s="1"/>
  <c r="U391" i="9" a="1"/>
  <c r="U391" i="9" s="1"/>
  <c r="F473" i="9" a="1"/>
  <c r="F473" i="9" s="1"/>
  <c r="F458" i="9" a="1"/>
  <c r="F458" i="9" s="1"/>
  <c r="F417" i="9" a="1"/>
  <c r="F417" i="9" s="1"/>
  <c r="V517" i="9" a="1"/>
  <c r="V517" i="9" s="1"/>
  <c r="V506" i="9" a="1"/>
  <c r="V506" i="9" s="1"/>
  <c r="V385" i="9" a="1"/>
  <c r="V385" i="9" s="1"/>
  <c r="E380" i="9" a="1"/>
  <c r="E380" i="9" s="1"/>
  <c r="F479" i="9" a="1"/>
  <c r="F479" i="9" s="1"/>
  <c r="V587" i="9" a="1"/>
  <c r="V587" i="9" s="1"/>
  <c r="U342" i="9" a="1"/>
  <c r="U342" i="9" s="1"/>
  <c r="F555" i="9" a="1"/>
  <c r="F555" i="9" s="1"/>
  <c r="H410" i="9" a="1"/>
  <c r="H410" i="9" s="1"/>
  <c r="I561" i="9" a="1"/>
  <c r="I561" i="9" s="1"/>
  <c r="J476" i="9" a="1"/>
  <c r="J476" i="9" s="1"/>
  <c r="V578" i="9" a="1"/>
  <c r="V578" i="9" s="1"/>
  <c r="I377" i="9" a="1"/>
  <c r="I377" i="9" s="1"/>
  <c r="J379" i="9" a="1"/>
  <c r="J379" i="9" s="1"/>
  <c r="F546" i="9" a="1"/>
  <c r="F546" i="9" s="1"/>
  <c r="J588" i="9" a="1"/>
  <c r="J588" i="9" s="1"/>
  <c r="F554" i="9" a="1"/>
  <c r="F554" i="9" s="1"/>
  <c r="J444" i="9" a="1"/>
  <c r="J444" i="9" s="1"/>
  <c r="U616" i="9" a="1"/>
  <c r="U616" i="9" s="1"/>
  <c r="V615" i="9" a="1"/>
  <c r="V615" i="9" s="1"/>
  <c r="V488" i="9" a="1"/>
  <c r="V488" i="9" s="1"/>
  <c r="E454" i="9" a="1"/>
  <c r="E454" i="9" s="1"/>
  <c r="I413" i="9" a="1"/>
  <c r="I413" i="9" s="1"/>
  <c r="F408" i="9" a="1"/>
  <c r="F408" i="9" s="1"/>
  <c r="U358" i="9" a="1"/>
  <c r="U358" i="9" s="1"/>
  <c r="H364" i="9" a="1"/>
  <c r="H364" i="9" s="1"/>
  <c r="U329" i="9" a="1"/>
  <c r="U329" i="9" s="1"/>
  <c r="F430" i="9" a="1"/>
  <c r="F430" i="9" s="1"/>
  <c r="E432" i="9" a="1"/>
  <c r="E432" i="9" s="1"/>
  <c r="E395" i="9" a="1"/>
  <c r="E395" i="9" s="1"/>
  <c r="F470" i="9" a="1"/>
  <c r="F470" i="9" s="1"/>
  <c r="F457" i="9" a="1"/>
  <c r="F457" i="9" s="1"/>
  <c r="E520" i="9" a="1"/>
  <c r="E520" i="9" s="1"/>
  <c r="E352" i="9" a="1"/>
  <c r="E352" i="9" s="1"/>
  <c r="E485" i="9" a="1"/>
  <c r="E485" i="9" s="1"/>
  <c r="J539" i="9" a="1"/>
  <c r="J539" i="9" s="1"/>
  <c r="V589" i="9" a="1"/>
  <c r="V589" i="9" s="1"/>
  <c r="F591" i="9" a="1"/>
  <c r="F591" i="9" s="1"/>
  <c r="F547" i="9" a="1"/>
  <c r="F547" i="9" s="1"/>
  <c r="U530" i="9" a="1"/>
  <c r="U530" i="9" s="1"/>
  <c r="H409" i="9" a="1"/>
  <c r="H409" i="9" s="1"/>
  <c r="E394" i="9" a="1"/>
  <c r="E394" i="9" s="1"/>
  <c r="I391" i="9" a="1"/>
  <c r="I391" i="9" s="1"/>
  <c r="U473" i="9" a="1"/>
  <c r="U473" i="9" s="1"/>
  <c r="J458" i="9" a="1"/>
  <c r="J458" i="9" s="1"/>
  <c r="I417" i="9" a="1"/>
  <c r="I417" i="9" s="1"/>
  <c r="J517" i="9" a="1"/>
  <c r="J517" i="9" s="1"/>
  <c r="H506" i="9" a="1"/>
  <c r="H506" i="9" s="1"/>
  <c r="F385" i="9" a="1"/>
  <c r="F385" i="9" s="1"/>
  <c r="J544" i="9" a="1"/>
  <c r="J544" i="9" s="1"/>
  <c r="U446" i="9" a="1"/>
  <c r="U446" i="9" s="1"/>
  <c r="V482" i="9" a="1"/>
  <c r="V482" i="9" s="1"/>
  <c r="F342" i="9" a="1"/>
  <c r="F342" i="9" s="1"/>
  <c r="V555" i="9" a="1"/>
  <c r="V555" i="9" s="1"/>
  <c r="U410" i="9" a="1"/>
  <c r="U410" i="9" s="1"/>
  <c r="V561" i="9" a="1"/>
  <c r="V561" i="9" s="1"/>
  <c r="F476" i="9" a="1"/>
  <c r="F476" i="9" s="1"/>
  <c r="H578" i="9" a="1"/>
  <c r="H578" i="9" s="1"/>
  <c r="F377" i="9" a="1"/>
  <c r="F377" i="9" s="1"/>
  <c r="I379" i="9" a="1"/>
  <c r="I379" i="9" s="1"/>
  <c r="I546" i="9" a="1"/>
  <c r="I546" i="9" s="1"/>
  <c r="E588" i="9" a="1"/>
  <c r="E588" i="9" s="1"/>
  <c r="J554" i="9" a="1"/>
  <c r="J554" i="9" s="1"/>
  <c r="J438" i="9" a="1"/>
  <c r="J438" i="9" s="1"/>
  <c r="F444" i="9" a="1"/>
  <c r="F444" i="9" s="1"/>
  <c r="J616" i="9" a="1"/>
  <c r="J616" i="9" s="1"/>
  <c r="H615" i="9" a="1"/>
  <c r="H615" i="9" s="1"/>
  <c r="U488" i="9" a="1"/>
  <c r="U488" i="9" s="1"/>
  <c r="I454" i="9" a="1"/>
  <c r="I454" i="9" s="1"/>
  <c r="H413" i="9" a="1"/>
  <c r="H413" i="9" s="1"/>
  <c r="U408" i="9" a="1"/>
  <c r="U408" i="9" s="1"/>
  <c r="H358" i="9" a="1"/>
  <c r="H358" i="9" s="1"/>
  <c r="V364" i="9" a="1"/>
  <c r="V364" i="9" s="1"/>
  <c r="E329" i="9" a="1"/>
  <c r="E329" i="9" s="1"/>
  <c r="V430" i="9" a="1"/>
  <c r="V430" i="9" s="1"/>
  <c r="H432" i="9" a="1"/>
  <c r="H432" i="9" s="1"/>
  <c r="J470" i="9" a="1"/>
  <c r="J470" i="9" s="1"/>
  <c r="H520" i="9" a="1"/>
  <c r="H520" i="9" s="1"/>
  <c r="J355" i="9" a="1"/>
  <c r="J355" i="9" s="1"/>
  <c r="I485" i="9" a="1"/>
  <c r="I485" i="9" s="1"/>
  <c r="I539" i="9" a="1"/>
  <c r="I539" i="9" s="1"/>
  <c r="E589" i="9" a="1"/>
  <c r="E589" i="9" s="1"/>
  <c r="U591" i="9" a="1"/>
  <c r="U591" i="9" s="1"/>
  <c r="V547" i="9" a="1"/>
  <c r="V547" i="9" s="1"/>
  <c r="V530" i="9" a="1"/>
  <c r="V530" i="9" s="1"/>
  <c r="J409" i="9" a="1"/>
  <c r="J409" i="9" s="1"/>
  <c r="H544" i="9" a="1"/>
  <c r="H544" i="9" s="1"/>
  <c r="J446" i="9" a="1"/>
  <c r="J446" i="9" s="1"/>
  <c r="F349" i="9" a="1"/>
  <c r="F349" i="9" s="1"/>
  <c r="H482" i="9" a="1"/>
  <c r="H482" i="9" s="1"/>
  <c r="H555" i="9" a="1"/>
  <c r="H555" i="9" s="1"/>
  <c r="F410" i="9" a="1"/>
  <c r="F410" i="9" s="1"/>
  <c r="H561" i="9" a="1"/>
  <c r="H561" i="9" s="1"/>
  <c r="V476" i="9" a="1"/>
  <c r="V476" i="9" s="1"/>
  <c r="J578" i="9" a="1"/>
  <c r="J578" i="9" s="1"/>
  <c r="V377" i="9" a="1"/>
  <c r="V377" i="9" s="1"/>
  <c r="E379" i="9" a="1"/>
  <c r="E379" i="9" s="1"/>
  <c r="E546" i="9" a="1"/>
  <c r="E546" i="9" s="1"/>
  <c r="H588" i="9" a="1"/>
  <c r="H588" i="9" s="1"/>
  <c r="E554" i="9" a="1"/>
  <c r="E554" i="9" s="1"/>
  <c r="F438" i="9" a="1"/>
  <c r="F438" i="9" s="1"/>
  <c r="H444" i="9" a="1"/>
  <c r="H444" i="9" s="1"/>
  <c r="F616" i="9" a="1"/>
  <c r="F616" i="9" s="1"/>
  <c r="F615" i="9" a="1"/>
  <c r="F615" i="9" s="1"/>
  <c r="J488" i="9" a="1"/>
  <c r="J488" i="9" s="1"/>
  <c r="V454" i="9" a="1"/>
  <c r="V454" i="9" s="1"/>
  <c r="F413" i="9" a="1"/>
  <c r="F413" i="9" s="1"/>
  <c r="E408" i="9" a="1"/>
  <c r="E408" i="9" s="1"/>
  <c r="J358" i="9" a="1"/>
  <c r="J358" i="9" s="1"/>
  <c r="F364" i="9" a="1"/>
  <c r="F364" i="9" s="1"/>
  <c r="J329" i="9" a="1"/>
  <c r="J329" i="9" s="1"/>
  <c r="E430" i="9" a="1"/>
  <c r="E430" i="9" s="1"/>
  <c r="U395" i="9" a="1"/>
  <c r="U395" i="9" s="1"/>
  <c r="E470" i="9" a="1"/>
  <c r="E470" i="9" s="1"/>
  <c r="V457" i="9" a="1"/>
  <c r="V457" i="9" s="1"/>
  <c r="J352" i="9" a="1"/>
  <c r="J352" i="9" s="1"/>
  <c r="I355" i="9" a="1"/>
  <c r="I355" i="9" s="1"/>
  <c r="V539" i="9" a="1"/>
  <c r="V539" i="9" s="1"/>
  <c r="I589" i="9" a="1"/>
  <c r="I589" i="9" s="1"/>
  <c r="E591" i="9" a="1"/>
  <c r="E591" i="9" s="1"/>
  <c r="I547" i="9" a="1"/>
  <c r="I547" i="9" s="1"/>
  <c r="H530" i="9" a="1"/>
  <c r="H530" i="9" s="1"/>
  <c r="I409" i="9" a="1"/>
  <c r="I409" i="9" s="1"/>
  <c r="H394" i="9" a="1"/>
  <c r="H394" i="9" s="1"/>
  <c r="H391" i="9" a="1"/>
  <c r="H391" i="9" s="1"/>
  <c r="I458" i="9" a="1"/>
  <c r="I458" i="9" s="1"/>
  <c r="V417" i="9" a="1"/>
  <c r="V417" i="9" s="1"/>
  <c r="I517" i="9" a="1"/>
  <c r="I517" i="9" s="1"/>
  <c r="F506" i="9" a="1"/>
  <c r="F506" i="9" s="1"/>
  <c r="E385" i="9" a="1"/>
  <c r="E385" i="9" s="1"/>
  <c r="H380" i="9" a="1"/>
  <c r="H380" i="9" s="1"/>
  <c r="I538" i="9" a="1"/>
  <c r="I538" i="9" s="1"/>
  <c r="U528" i="9" a="1"/>
  <c r="U528" i="9" s="1"/>
  <c r="V330" i="9" a="1"/>
  <c r="V330" i="9" s="1"/>
  <c r="H349" i="9" a="1"/>
  <c r="H349" i="9" s="1"/>
  <c r="U482" i="9" a="1"/>
  <c r="U482" i="9" s="1"/>
  <c r="F595" i="9" a="1"/>
  <c r="F595" i="9" s="1"/>
  <c r="V572" i="9" a="1"/>
  <c r="V572" i="9" s="1"/>
  <c r="J410" i="9" a="1"/>
  <c r="J410" i="9" s="1"/>
  <c r="I554" i="9" a="1"/>
  <c r="I554" i="9" s="1"/>
  <c r="I408" i="9" a="1"/>
  <c r="I408" i="9" s="1"/>
  <c r="H539" i="9" a="1"/>
  <c r="H539" i="9" s="1"/>
  <c r="V409" i="9" a="1"/>
  <c r="V409" i="9" s="1"/>
  <c r="E458" i="9" a="1"/>
  <c r="E458" i="9" s="1"/>
  <c r="F517" i="9" a="1"/>
  <c r="F517" i="9" s="1"/>
  <c r="U506" i="9" a="1"/>
  <c r="U506" i="9" s="1"/>
  <c r="I380" i="9" a="1"/>
  <c r="I380" i="9" s="1"/>
  <c r="V538" i="9" a="1"/>
  <c r="V538" i="9" s="1"/>
  <c r="U343" i="9" a="1"/>
  <c r="U343" i="9" s="1"/>
  <c r="V553" i="9" a="1"/>
  <c r="V553" i="9" s="1"/>
  <c r="V548" i="9" a="1"/>
  <c r="V548" i="9" s="1"/>
  <c r="V613" i="9" a="1"/>
  <c r="V613" i="9" s="1"/>
  <c r="U608" i="9" a="1"/>
  <c r="U608" i="9" s="1"/>
  <c r="E494" i="9" a="1"/>
  <c r="E494" i="9" s="1"/>
  <c r="I448" i="9" a="1"/>
  <c r="I448" i="9" s="1"/>
  <c r="E414" i="9" a="1"/>
  <c r="E414" i="9" s="1"/>
  <c r="I363" i="9" a="1"/>
  <c r="I363" i="9" s="1"/>
  <c r="E392" i="9" a="1"/>
  <c r="E392" i="9" s="1"/>
  <c r="J515" i="9" a="1"/>
  <c r="J515" i="9" s="1"/>
  <c r="I469" i="9" a="1"/>
  <c r="I469" i="9" s="1"/>
  <c r="U351" i="9" a="1"/>
  <c r="U351" i="9" s="1"/>
  <c r="F499" i="9" a="1"/>
  <c r="F499" i="9" s="1"/>
  <c r="F540" i="9" a="1"/>
  <c r="F540" i="9" s="1"/>
  <c r="U439" i="9" a="1"/>
  <c r="U439" i="9" s="1"/>
  <c r="I607" i="9" a="1"/>
  <c r="I607" i="9" s="1"/>
  <c r="U490" i="9" a="1"/>
  <c r="U490" i="9" s="1"/>
  <c r="F449" i="9" a="1"/>
  <c r="F449" i="9" s="1"/>
  <c r="J434" i="9" a="1"/>
  <c r="J434" i="9" s="1"/>
  <c r="F436" i="9" a="1"/>
  <c r="F436" i="9" s="1"/>
  <c r="J388" i="9" a="1"/>
  <c r="J388" i="9" s="1"/>
  <c r="E566" i="9" a="1"/>
  <c r="E566" i="9" s="1"/>
  <c r="U604" i="9" a="1"/>
  <c r="U604" i="9" s="1"/>
  <c r="I461" i="9" a="1"/>
  <c r="I461" i="9" s="1"/>
  <c r="H463" i="9" a="1"/>
  <c r="H463" i="9" s="1"/>
  <c r="F356" i="9" a="1"/>
  <c r="F356" i="9" s="1"/>
  <c r="H347" i="9" a="1"/>
  <c r="H347" i="9" s="1"/>
  <c r="V344" i="9" a="1"/>
  <c r="V344" i="9" s="1"/>
  <c r="J593" i="9" a="1"/>
  <c r="J593" i="9" s="1"/>
  <c r="U568" i="9" a="1"/>
  <c r="U568" i="9" s="1"/>
  <c r="E534" i="9" a="1"/>
  <c r="E534" i="9" s="1"/>
  <c r="J493" i="9" a="1"/>
  <c r="J493" i="9" s="1"/>
  <c r="F335" i="9" a="1"/>
  <c r="F335" i="9" s="1"/>
  <c r="E563" i="9" a="1"/>
  <c r="E563" i="9" s="1"/>
  <c r="I509" i="9" a="1"/>
  <c r="I509" i="9" s="1"/>
  <c r="U511" i="9" a="1"/>
  <c r="U511" i="9" s="1"/>
  <c r="U605" i="9" a="1"/>
  <c r="U605" i="9" s="1"/>
  <c r="J462" i="9" a="1"/>
  <c r="J462" i="9" s="1"/>
  <c r="I420" i="9" a="1"/>
  <c r="I420" i="9" s="1"/>
  <c r="I438" i="9" a="1"/>
  <c r="I438" i="9" s="1"/>
  <c r="F358" i="9" a="1"/>
  <c r="F358" i="9" s="1"/>
  <c r="E457" i="9" a="1"/>
  <c r="E457" i="9" s="1"/>
  <c r="J473" i="9" a="1"/>
  <c r="J473" i="9" s="1"/>
  <c r="V458" i="9" a="1"/>
  <c r="V458" i="9" s="1"/>
  <c r="E517" i="9" a="1"/>
  <c r="E517" i="9" s="1"/>
  <c r="J506" i="9" a="1"/>
  <c r="J506" i="9" s="1"/>
  <c r="U380" i="9" a="1"/>
  <c r="U380" i="9" s="1"/>
  <c r="H538" i="9" a="1"/>
  <c r="H538" i="9" s="1"/>
  <c r="J341" i="9" a="1"/>
  <c r="J341" i="9" s="1"/>
  <c r="I343" i="9" a="1"/>
  <c r="I343" i="9" s="1"/>
  <c r="E553" i="9" a="1"/>
  <c r="E553" i="9" s="1"/>
  <c r="F548" i="9" a="1"/>
  <c r="F548" i="9" s="1"/>
  <c r="F613" i="9" a="1"/>
  <c r="F613" i="9" s="1"/>
  <c r="F608" i="9" a="1"/>
  <c r="F608" i="9" s="1"/>
  <c r="U448" i="9" a="1"/>
  <c r="U448" i="9" s="1"/>
  <c r="H414" i="9" a="1"/>
  <c r="H414" i="9" s="1"/>
  <c r="J363" i="9" a="1"/>
  <c r="J363" i="9" s="1"/>
  <c r="J392" i="9" a="1"/>
  <c r="J392" i="9" s="1"/>
  <c r="V515" i="9" a="1"/>
  <c r="V515" i="9" s="1"/>
  <c r="V469" i="9" a="1"/>
  <c r="V469" i="9" s="1"/>
  <c r="E351" i="9" a="1"/>
  <c r="E351" i="9" s="1"/>
  <c r="V499" i="9" a="1"/>
  <c r="V499" i="9" s="1"/>
  <c r="J540" i="9" a="1"/>
  <c r="J540" i="9" s="1"/>
  <c r="I439" i="9" a="1"/>
  <c r="I439" i="9" s="1"/>
  <c r="V607" i="9" a="1"/>
  <c r="V607" i="9" s="1"/>
  <c r="J527" i="9" a="1"/>
  <c r="J527" i="9" s="1"/>
  <c r="F490" i="9" a="1"/>
  <c r="F490" i="9" s="1"/>
  <c r="U447" i="9" a="1"/>
  <c r="U447" i="9" s="1"/>
  <c r="F434" i="9" a="1"/>
  <c r="F434" i="9" s="1"/>
  <c r="U436" i="9" a="1"/>
  <c r="U436" i="9" s="1"/>
  <c r="E388" i="9" a="1"/>
  <c r="E388" i="9" s="1"/>
  <c r="I566" i="9" a="1"/>
  <c r="I566" i="9" s="1"/>
  <c r="F604" i="9" a="1"/>
  <c r="F604" i="9" s="1"/>
  <c r="H461" i="9" a="1"/>
  <c r="H461" i="9" s="1"/>
  <c r="V356" i="9" a="1"/>
  <c r="V356" i="9" s="1"/>
  <c r="E347" i="9" a="1"/>
  <c r="E347" i="9" s="1"/>
  <c r="U338" i="9" a="1"/>
  <c r="U338" i="9" s="1"/>
  <c r="F344" i="9" a="1"/>
  <c r="F344" i="9" s="1"/>
  <c r="F593" i="9" a="1"/>
  <c r="F593" i="9" s="1"/>
  <c r="J568" i="9" a="1"/>
  <c r="J568" i="9" s="1"/>
  <c r="I534" i="9" a="1"/>
  <c r="I534" i="9" s="1"/>
  <c r="F493" i="9" a="1"/>
  <c r="F493" i="9" s="1"/>
  <c r="E335" i="9" a="1"/>
  <c r="E335" i="9" s="1"/>
  <c r="U563" i="9" a="1"/>
  <c r="U563" i="9" s="1"/>
  <c r="H509" i="9" a="1"/>
  <c r="H509" i="9" s="1"/>
  <c r="E511" i="9" a="1"/>
  <c r="E511" i="9" s="1"/>
  <c r="V617" i="9" a="1"/>
  <c r="V617" i="9" s="1"/>
  <c r="I462" i="9" a="1"/>
  <c r="I462" i="9" s="1"/>
  <c r="H420" i="9" a="1"/>
  <c r="H420" i="9" s="1"/>
  <c r="F525" i="9" a="1"/>
  <c r="F525" i="9" s="1"/>
  <c r="E444" i="9" a="1"/>
  <c r="E444" i="9" s="1"/>
  <c r="J364" i="9" a="1"/>
  <c r="J364" i="9" s="1"/>
  <c r="H589" i="9" a="1"/>
  <c r="H589" i="9" s="1"/>
  <c r="E473" i="9" a="1"/>
  <c r="E473" i="9" s="1"/>
  <c r="H458" i="9" a="1"/>
  <c r="H458" i="9" s="1"/>
  <c r="U417" i="9" a="1"/>
  <c r="U417" i="9" s="1"/>
  <c r="H517" i="9" a="1"/>
  <c r="H517" i="9" s="1"/>
  <c r="E506" i="9" a="1"/>
  <c r="E506" i="9" s="1"/>
  <c r="I479" i="9" a="1"/>
  <c r="I479" i="9" s="1"/>
  <c r="U538" i="9" a="1"/>
  <c r="U538" i="9" s="1"/>
  <c r="H341" i="9" a="1"/>
  <c r="H341" i="9" s="1"/>
  <c r="J343" i="9" a="1"/>
  <c r="J343" i="9" s="1"/>
  <c r="U553" i="9" a="1"/>
  <c r="U553" i="9" s="1"/>
  <c r="U548" i="9" a="1"/>
  <c r="U548" i="9" s="1"/>
  <c r="I613" i="9" a="1"/>
  <c r="I613" i="9" s="1"/>
  <c r="J608" i="9" a="1"/>
  <c r="J608" i="9" s="1"/>
  <c r="J494" i="9" a="1"/>
  <c r="J494" i="9" s="1"/>
  <c r="F448" i="9" a="1"/>
  <c r="F448" i="9" s="1"/>
  <c r="E363" i="9" a="1"/>
  <c r="E363" i="9" s="1"/>
  <c r="V392" i="9" a="1"/>
  <c r="V392" i="9" s="1"/>
  <c r="H515" i="9" a="1"/>
  <c r="H515" i="9" s="1"/>
  <c r="H469" i="9" a="1"/>
  <c r="H469" i="9" s="1"/>
  <c r="V351" i="9" a="1"/>
  <c r="V351" i="9" s="1"/>
  <c r="H499" i="9" a="1"/>
  <c r="H499" i="9" s="1"/>
  <c r="E540" i="9" a="1"/>
  <c r="E540" i="9" s="1"/>
  <c r="J439" i="9" a="1"/>
  <c r="J439" i="9" s="1"/>
  <c r="H607" i="9" a="1"/>
  <c r="H607" i="9" s="1"/>
  <c r="I527" i="9" a="1"/>
  <c r="I527" i="9" s="1"/>
  <c r="J490" i="9" a="1"/>
  <c r="J490" i="9" s="1"/>
  <c r="V449" i="9" a="1"/>
  <c r="V449" i="9" s="1"/>
  <c r="V447" i="9" a="1"/>
  <c r="V447" i="9" s="1"/>
  <c r="V434" i="9" a="1"/>
  <c r="V434" i="9" s="1"/>
  <c r="E436" i="9" a="1"/>
  <c r="E436" i="9" s="1"/>
  <c r="I388" i="9" a="1"/>
  <c r="I388" i="9" s="1"/>
  <c r="V566" i="9" a="1"/>
  <c r="V566" i="9" s="1"/>
  <c r="J604" i="9" a="1"/>
  <c r="J604" i="9" s="1"/>
  <c r="J463" i="9" a="1"/>
  <c r="J463" i="9" s="1"/>
  <c r="E356" i="9" a="1"/>
  <c r="E356" i="9" s="1"/>
  <c r="J338" i="9" a="1"/>
  <c r="J338" i="9" s="1"/>
  <c r="U344" i="9" a="1"/>
  <c r="U344" i="9" s="1"/>
  <c r="F568" i="9" a="1"/>
  <c r="F568" i="9" s="1"/>
  <c r="V534" i="9" a="1"/>
  <c r="V534" i="9" s="1"/>
  <c r="V493" i="9" a="1"/>
  <c r="V493" i="9" s="1"/>
  <c r="H335" i="9" a="1"/>
  <c r="H335" i="9" s="1"/>
  <c r="F563" i="9" a="1"/>
  <c r="F563" i="9" s="1"/>
  <c r="U509" i="9" a="1"/>
  <c r="U509" i="9" s="1"/>
  <c r="V511" i="9" a="1"/>
  <c r="V511" i="9" s="1"/>
  <c r="I605" i="9" a="1"/>
  <c r="I605" i="9" s="1"/>
  <c r="E617" i="9" a="1"/>
  <c r="E617" i="9" s="1"/>
  <c r="H462" i="9" a="1"/>
  <c r="H462" i="9" s="1"/>
  <c r="U561" i="9" a="1"/>
  <c r="U561" i="9" s="1"/>
  <c r="E377" i="9" a="1"/>
  <c r="E377" i="9" s="1"/>
  <c r="I616" i="9" a="1"/>
  <c r="I616" i="9" s="1"/>
  <c r="H329" i="9" a="1"/>
  <c r="H329" i="9" s="1"/>
  <c r="V520" i="9" a="1"/>
  <c r="V520" i="9" s="1"/>
  <c r="H417" i="9" a="1"/>
  <c r="H417" i="9" s="1"/>
  <c r="U385" i="9" a="1"/>
  <c r="U385" i="9" s="1"/>
  <c r="J479" i="9" a="1"/>
  <c r="J479" i="9" s="1"/>
  <c r="F538" i="9" a="1"/>
  <c r="F538" i="9" s="1"/>
  <c r="I341" i="9" a="1"/>
  <c r="I341" i="9" s="1"/>
  <c r="V343" i="9" a="1"/>
  <c r="V343" i="9" s="1"/>
  <c r="I553" i="9" a="1"/>
  <c r="I553" i="9" s="1"/>
  <c r="E548" i="9" a="1"/>
  <c r="E548" i="9" s="1"/>
  <c r="H613" i="9" a="1"/>
  <c r="H613" i="9" s="1"/>
  <c r="E608" i="9" a="1"/>
  <c r="E608" i="9" s="1"/>
  <c r="I494" i="9" a="1"/>
  <c r="I494" i="9" s="1"/>
  <c r="J414" i="9" a="1"/>
  <c r="J414" i="9" s="1"/>
  <c r="F363" i="9" a="1"/>
  <c r="F363" i="9" s="1"/>
  <c r="H392" i="9" a="1"/>
  <c r="H392" i="9" s="1"/>
  <c r="E515" i="9" a="1"/>
  <c r="E515" i="9" s="1"/>
  <c r="U469" i="9" a="1"/>
  <c r="U469" i="9" s="1"/>
  <c r="H351" i="9" a="1"/>
  <c r="H351" i="9" s="1"/>
  <c r="E499" i="9" a="1"/>
  <c r="E499" i="9" s="1"/>
  <c r="H540" i="9" a="1"/>
  <c r="H540" i="9" s="1"/>
  <c r="V439" i="9" a="1"/>
  <c r="V439" i="9" s="1"/>
  <c r="F607" i="9" a="1"/>
  <c r="F607" i="9" s="1"/>
  <c r="F527" i="9" a="1"/>
  <c r="F527" i="9" s="1"/>
  <c r="E490" i="9" a="1"/>
  <c r="E490" i="9" s="1"/>
  <c r="E449" i="9" a="1"/>
  <c r="E449" i="9" s="1"/>
  <c r="J447" i="9" a="1"/>
  <c r="J447" i="9" s="1"/>
  <c r="E434" i="9" a="1"/>
  <c r="E434" i="9" s="1"/>
  <c r="V388" i="9" a="1"/>
  <c r="V388" i="9" s="1"/>
  <c r="H566" i="9" a="1"/>
  <c r="H566" i="9" s="1"/>
  <c r="E604" i="9" a="1"/>
  <c r="E604" i="9" s="1"/>
  <c r="U461" i="9" a="1"/>
  <c r="U461" i="9" s="1"/>
  <c r="I463" i="9" a="1"/>
  <c r="I463" i="9" s="1"/>
  <c r="U347" i="9" a="1"/>
  <c r="U347" i="9" s="1"/>
  <c r="F338" i="9" a="1"/>
  <c r="F338" i="9" s="1"/>
  <c r="E344" i="9" a="1"/>
  <c r="E344" i="9" s="1"/>
  <c r="I593" i="9" a="1"/>
  <c r="I593" i="9" s="1"/>
  <c r="I568" i="9" a="1"/>
  <c r="I568" i="9" s="1"/>
  <c r="H534" i="9" a="1"/>
  <c r="H534" i="9" s="1"/>
  <c r="E493" i="9" a="1"/>
  <c r="E493" i="9" s="1"/>
  <c r="J509" i="9" a="1"/>
  <c r="J509" i="9" s="1"/>
  <c r="H511" i="9" a="1"/>
  <c r="H511" i="9" s="1"/>
  <c r="H605" i="9" a="1"/>
  <c r="H605" i="9" s="1"/>
  <c r="U617" i="9" a="1"/>
  <c r="U617" i="9" s="1"/>
  <c r="V462" i="9" a="1"/>
  <c r="V462" i="9" s="1"/>
  <c r="F420" i="9" a="1"/>
  <c r="F420" i="9" s="1"/>
  <c r="F379" i="9" a="1"/>
  <c r="F379" i="9" s="1"/>
  <c r="U615" i="9" a="1"/>
  <c r="U615" i="9" s="1"/>
  <c r="V432" i="9" a="1"/>
  <c r="V432" i="9" s="1"/>
  <c r="H352" i="9" a="1"/>
  <c r="H352" i="9" s="1"/>
  <c r="H547" i="9" a="1"/>
  <c r="H547" i="9" s="1"/>
  <c r="J394" i="9" a="1"/>
  <c r="J394" i="9" s="1"/>
  <c r="E417" i="9" a="1"/>
  <c r="E417" i="9" s="1"/>
  <c r="J385" i="9" a="1"/>
  <c r="J385" i="9" s="1"/>
  <c r="V479" i="9" a="1"/>
  <c r="V479" i="9" s="1"/>
  <c r="J538" i="9" a="1"/>
  <c r="J538" i="9" s="1"/>
  <c r="V341" i="9" a="1"/>
  <c r="V341" i="9" s="1"/>
  <c r="H343" i="9" a="1"/>
  <c r="H343" i="9" s="1"/>
  <c r="J553" i="9" a="1"/>
  <c r="J553" i="9" s="1"/>
  <c r="H548" i="9" a="1"/>
  <c r="H548" i="9" s="1"/>
  <c r="U613" i="9" a="1"/>
  <c r="U613" i="9" s="1"/>
  <c r="H494" i="9" a="1"/>
  <c r="H494" i="9" s="1"/>
  <c r="J448" i="9" a="1"/>
  <c r="J448" i="9" s="1"/>
  <c r="I414" i="9" a="1"/>
  <c r="I414" i="9" s="1"/>
  <c r="V363" i="9" a="1"/>
  <c r="V363" i="9" s="1"/>
  <c r="I392" i="9" a="1"/>
  <c r="I392" i="9" s="1"/>
  <c r="U515" i="9" a="1"/>
  <c r="U515" i="9" s="1"/>
  <c r="F469" i="9" a="1"/>
  <c r="F469" i="9" s="1"/>
  <c r="F351" i="9" a="1"/>
  <c r="F351" i="9" s="1"/>
  <c r="V540" i="9" a="1"/>
  <c r="V540" i="9" s="1"/>
  <c r="H439" i="9" a="1"/>
  <c r="H439" i="9" s="1"/>
  <c r="U607" i="9" a="1"/>
  <c r="U607" i="9" s="1"/>
  <c r="U527" i="9" a="1"/>
  <c r="U527" i="9" s="1"/>
  <c r="I490" i="9" a="1"/>
  <c r="I490" i="9" s="1"/>
  <c r="I449" i="9" a="1"/>
  <c r="I449" i="9" s="1"/>
  <c r="I447" i="9" a="1"/>
  <c r="I447" i="9" s="1"/>
  <c r="H436" i="9" a="1"/>
  <c r="H436" i="9" s="1"/>
  <c r="H388" i="9" a="1"/>
  <c r="H388" i="9" s="1"/>
  <c r="H604" i="9" a="1"/>
  <c r="H604" i="9" s="1"/>
  <c r="J461" i="9" a="1"/>
  <c r="J461" i="9" s="1"/>
  <c r="F463" i="9" a="1"/>
  <c r="F463" i="9" s="1"/>
  <c r="U356" i="9" a="1"/>
  <c r="U356" i="9" s="1"/>
  <c r="J347" i="9" a="1"/>
  <c r="J347" i="9" s="1"/>
  <c r="V338" i="9" a="1"/>
  <c r="V338" i="9" s="1"/>
  <c r="I344" i="9" a="1"/>
  <c r="I344" i="9" s="1"/>
  <c r="V593" i="9" a="1"/>
  <c r="V593" i="9" s="1"/>
  <c r="E568" i="9" a="1"/>
  <c r="E568" i="9" s="1"/>
  <c r="U493" i="9" a="1"/>
  <c r="U493" i="9" s="1"/>
  <c r="I335" i="9" a="1"/>
  <c r="I335" i="9" s="1"/>
  <c r="J563" i="9" a="1"/>
  <c r="J563" i="9" s="1"/>
  <c r="F509" i="9" a="1"/>
  <c r="F509" i="9" s="1"/>
  <c r="F605" i="9" a="1"/>
  <c r="F605" i="9" s="1"/>
  <c r="I617" i="9" a="1"/>
  <c r="I617" i="9" s="1"/>
  <c r="F462" i="9" a="1"/>
  <c r="F462" i="9" s="1"/>
  <c r="E476" i="9" a="1"/>
  <c r="E476" i="9" s="1"/>
  <c r="U546" i="9" a="1"/>
  <c r="U546" i="9" s="1"/>
  <c r="F488" i="9" a="1"/>
  <c r="F488" i="9" s="1"/>
  <c r="I395" i="9" a="1"/>
  <c r="I395" i="9" s="1"/>
  <c r="U355" i="9" a="1"/>
  <c r="U355" i="9" s="1"/>
  <c r="I394" i="9" a="1"/>
  <c r="I394" i="9" s="1"/>
  <c r="I385" i="9" a="1"/>
  <c r="I385" i="9" s="1"/>
  <c r="H479" i="9" a="1"/>
  <c r="H479" i="9" s="1"/>
  <c r="E538" i="9" a="1"/>
  <c r="E538" i="9" s="1"/>
  <c r="F341" i="9" a="1"/>
  <c r="F341" i="9" s="1"/>
  <c r="E343" i="9" a="1"/>
  <c r="E343" i="9" s="1"/>
  <c r="H553" i="9" a="1"/>
  <c r="H553" i="9" s="1"/>
  <c r="I548" i="9" a="1"/>
  <c r="I548" i="9" s="1"/>
  <c r="H608" i="9" a="1"/>
  <c r="H608" i="9" s="1"/>
  <c r="V494" i="9" a="1"/>
  <c r="V494" i="9" s="1"/>
  <c r="E448" i="9" a="1"/>
  <c r="E448" i="9" s="1"/>
  <c r="V414" i="9" a="1"/>
  <c r="V414" i="9" s="1"/>
  <c r="H363" i="9" a="1"/>
  <c r="H363" i="9" s="1"/>
  <c r="F392" i="9" a="1"/>
  <c r="F392" i="9" s="1"/>
  <c r="F515" i="9" a="1"/>
  <c r="F515" i="9" s="1"/>
  <c r="I499" i="9" a="1"/>
  <c r="I499" i="9" s="1"/>
  <c r="I540" i="9" a="1"/>
  <c r="I540" i="9" s="1"/>
  <c r="E439" i="9" a="1"/>
  <c r="E439" i="9" s="1"/>
  <c r="E607" i="9" a="1"/>
  <c r="E607" i="9" s="1"/>
  <c r="E527" i="9" a="1"/>
  <c r="E527" i="9" s="1"/>
  <c r="V490" i="9" a="1"/>
  <c r="V490" i="9" s="1"/>
  <c r="U449" i="9" a="1"/>
  <c r="U449" i="9" s="1"/>
  <c r="E447" i="9" a="1"/>
  <c r="E447" i="9" s="1"/>
  <c r="I434" i="9" a="1"/>
  <c r="I434" i="9" s="1"/>
  <c r="J436" i="9" a="1"/>
  <c r="J436" i="9" s="1"/>
  <c r="U566" i="9" a="1"/>
  <c r="U566" i="9" s="1"/>
  <c r="F461" i="9" a="1"/>
  <c r="F461" i="9" s="1"/>
  <c r="U463" i="9" a="1"/>
  <c r="U463" i="9" s="1"/>
  <c r="H356" i="9" a="1"/>
  <c r="H356" i="9" s="1"/>
  <c r="I347" i="9" a="1"/>
  <c r="I347" i="9" s="1"/>
  <c r="E338" i="9" a="1"/>
  <c r="E338" i="9" s="1"/>
  <c r="H344" i="9" a="1"/>
  <c r="H344" i="9" s="1"/>
  <c r="H593" i="9" a="1"/>
  <c r="H593" i="9" s="1"/>
  <c r="U534" i="9" a="1"/>
  <c r="U534" i="9" s="1"/>
  <c r="H493" i="9" a="1"/>
  <c r="H493" i="9" s="1"/>
  <c r="J335" i="9" a="1"/>
  <c r="J335" i="9" s="1"/>
  <c r="I563" i="9" a="1"/>
  <c r="I563" i="9" s="1"/>
  <c r="J511" i="9" a="1"/>
  <c r="J511" i="9" s="1"/>
  <c r="J605" i="9" a="1"/>
  <c r="J605" i="9" s="1"/>
  <c r="J617" i="9" a="1"/>
  <c r="J617" i="9" s="1"/>
  <c r="U462" i="9" a="1"/>
  <c r="U462" i="9" s="1"/>
  <c r="V420" i="9" a="1"/>
  <c r="V420" i="9" s="1"/>
  <c r="U485" i="9" a="1"/>
  <c r="U485" i="9" s="1"/>
  <c r="J530" i="9" a="1"/>
  <c r="J530" i="9" s="1"/>
  <c r="J391" i="9" a="1"/>
  <c r="J391" i="9" s="1"/>
  <c r="J380" i="9" a="1"/>
  <c r="J380" i="9" s="1"/>
  <c r="U479" i="9" a="1"/>
  <c r="U479" i="9" s="1"/>
  <c r="U341" i="9" a="1"/>
  <c r="U341" i="9" s="1"/>
  <c r="F343" i="9" a="1"/>
  <c r="F343" i="9" s="1"/>
  <c r="F553" i="9" a="1"/>
  <c r="F553" i="9" s="1"/>
  <c r="G553" i="9" s="1" a="1"/>
  <c r="G553" i="9" s="1"/>
  <c r="J613" i="9" a="1"/>
  <c r="J613" i="9" s="1"/>
  <c r="V608" i="9" a="1"/>
  <c r="V608" i="9" s="1"/>
  <c r="F494" i="9" a="1"/>
  <c r="F494" i="9" s="1"/>
  <c r="H448" i="9" a="1"/>
  <c r="H448" i="9" s="1"/>
  <c r="F414" i="9" a="1"/>
  <c r="F414" i="9" s="1"/>
  <c r="J469" i="9" a="1"/>
  <c r="J469" i="9" s="1"/>
  <c r="J351" i="9" a="1"/>
  <c r="J351" i="9" s="1"/>
  <c r="J499" i="9" a="1"/>
  <c r="J499" i="9" s="1"/>
  <c r="F439" i="9" a="1"/>
  <c r="F439" i="9" s="1"/>
  <c r="V527" i="9" a="1"/>
  <c r="V527" i="9" s="1"/>
  <c r="H490" i="9" a="1"/>
  <c r="H490" i="9" s="1"/>
  <c r="H449" i="9" a="1"/>
  <c r="H449" i="9" s="1"/>
  <c r="H447" i="9" a="1"/>
  <c r="H447" i="9" s="1"/>
  <c r="U434" i="9" a="1"/>
  <c r="U434" i="9" s="1"/>
  <c r="I436" i="9" a="1"/>
  <c r="I436" i="9" s="1"/>
  <c r="U388" i="9" a="1"/>
  <c r="U388" i="9" s="1"/>
  <c r="F566" i="9" a="1"/>
  <c r="F566" i="9" s="1"/>
  <c r="V604" i="9" a="1"/>
  <c r="V604" i="9" s="1"/>
  <c r="V461" i="9" a="1"/>
  <c r="V461" i="9" s="1"/>
  <c r="E463" i="9" a="1"/>
  <c r="E463" i="9" s="1"/>
  <c r="J356" i="9" a="1"/>
  <c r="J356" i="9" s="1"/>
  <c r="F347" i="9" a="1"/>
  <c r="F347" i="9" s="1"/>
  <c r="I338" i="9" a="1"/>
  <c r="I338" i="9" s="1"/>
  <c r="J344" i="9" a="1"/>
  <c r="J344" i="9" s="1"/>
  <c r="U593" i="9" a="1"/>
  <c r="U593" i="9" s="1"/>
  <c r="H568" i="9" a="1"/>
  <c r="H568" i="9" s="1"/>
  <c r="F534" i="9" a="1"/>
  <c r="F534" i="9" s="1"/>
  <c r="V335" i="9" a="1"/>
  <c r="V335" i="9" s="1"/>
  <c r="V563" i="9" a="1"/>
  <c r="V563" i="9" s="1"/>
  <c r="V509" i="9" a="1"/>
  <c r="V509" i="9" s="1"/>
  <c r="I511" i="9" a="1"/>
  <c r="I511" i="9" s="1"/>
  <c r="E605" i="9" a="1"/>
  <c r="E605" i="9" s="1"/>
  <c r="H617" i="9" a="1"/>
  <c r="H617" i="9" s="1"/>
  <c r="E462" i="9" a="1"/>
  <c r="E462" i="9" s="1"/>
  <c r="E420" i="9" a="1"/>
  <c r="E420" i="9" s="1"/>
  <c r="F578" i="9" a="1"/>
  <c r="F578" i="9" s="1"/>
  <c r="V588" i="9" a="1"/>
  <c r="V588" i="9" s="1"/>
  <c r="J413" i="9" a="1"/>
  <c r="J413" i="9" s="1"/>
  <c r="I470" i="9" a="1"/>
  <c r="I470" i="9" s="1"/>
  <c r="E391" i="9" a="1"/>
  <c r="E391" i="9" s="1"/>
  <c r="F380" i="9" a="1"/>
  <c r="F380" i="9" s="1"/>
  <c r="E479" i="9" a="1"/>
  <c r="E479" i="9" s="1"/>
  <c r="E341" i="9" a="1"/>
  <c r="E341" i="9" s="1"/>
  <c r="G341" i="9" s="1" a="1"/>
  <c r="G341" i="9" s="1"/>
  <c r="J548" i="9" a="1"/>
  <c r="J548" i="9" s="1"/>
  <c r="E613" i="9" a="1"/>
  <c r="E613" i="9" s="1"/>
  <c r="U540" i="9" a="1"/>
  <c r="U540" i="9" s="1"/>
  <c r="J449" i="9" a="1"/>
  <c r="J449" i="9" s="1"/>
  <c r="I356" i="9" a="1"/>
  <c r="I356" i="9" s="1"/>
  <c r="U335" i="9" a="1"/>
  <c r="U335" i="9" s="1"/>
  <c r="J525" i="9" a="1"/>
  <c r="J525" i="9" s="1"/>
  <c r="U500" i="9" a="1"/>
  <c r="U500" i="9" s="1"/>
  <c r="E542" i="9" a="1"/>
  <c r="E542" i="9" s="1"/>
  <c r="V340" i="9" a="1"/>
  <c r="V340" i="9" s="1"/>
  <c r="E552" i="9" a="1"/>
  <c r="E552" i="9" s="1"/>
  <c r="U612" i="9" a="1"/>
  <c r="U612" i="9" s="1"/>
  <c r="F489" i="9" a="1"/>
  <c r="F489" i="9" s="1"/>
  <c r="I415" i="9" a="1"/>
  <c r="I415" i="9" s="1"/>
  <c r="E331" i="9" a="1"/>
  <c r="E331" i="9" s="1"/>
  <c r="V433" i="9" a="1"/>
  <c r="V433" i="9" s="1"/>
  <c r="H618" i="9" a="1"/>
  <c r="H618" i="9" s="1"/>
  <c r="U421" i="9" a="1"/>
  <c r="U421" i="9" s="1"/>
  <c r="F523" i="9" a="1"/>
  <c r="F523" i="9" s="1"/>
  <c r="E599" i="9" a="1"/>
  <c r="E599" i="9" s="1"/>
  <c r="U577" i="9" a="1"/>
  <c r="U577" i="9" s="1"/>
  <c r="U422" i="9" a="1"/>
  <c r="U422" i="9" s="1"/>
  <c r="V522" i="9" a="1"/>
  <c r="V522" i="9" s="1"/>
  <c r="J348" i="9" a="1"/>
  <c r="J348" i="9" s="1"/>
  <c r="F503" i="9" a="1"/>
  <c r="F503" i="9" s="1"/>
  <c r="H481" i="9" a="1"/>
  <c r="H481" i="9" s="1"/>
  <c r="J441" i="9" a="1"/>
  <c r="J441" i="9" s="1"/>
  <c r="J443" i="9" a="1"/>
  <c r="J443" i="9" s="1"/>
  <c r="V571" i="9" a="1"/>
  <c r="V571" i="9" s="1"/>
  <c r="U361" i="9" a="1"/>
  <c r="U361" i="9" s="1"/>
  <c r="V327" i="9" a="1"/>
  <c r="V327" i="9" s="1"/>
  <c r="I431" i="9" a="1"/>
  <c r="I431" i="9" s="1"/>
  <c r="V390" i="9" a="1"/>
  <c r="V390" i="9" s="1"/>
  <c r="V565" i="9" a="1"/>
  <c r="V565" i="9" s="1"/>
  <c r="I497" i="9" a="1"/>
  <c r="I497" i="9" s="1"/>
  <c r="J545" i="9" a="1"/>
  <c r="J545" i="9" s="1"/>
  <c r="U337" i="9" a="1"/>
  <c r="U337" i="9" s="1"/>
  <c r="V339" i="9" a="1"/>
  <c r="V339" i="9" s="1"/>
  <c r="E590" i="9" a="1"/>
  <c r="E590" i="9" s="1"/>
  <c r="H437" i="9" a="1"/>
  <c r="H437" i="9" s="1"/>
  <c r="E529" i="9" a="1"/>
  <c r="E529" i="9" s="1"/>
  <c r="H407" i="9" a="1"/>
  <c r="H407" i="9" s="1"/>
  <c r="J357" i="9" a="1"/>
  <c r="J357" i="9" s="1"/>
  <c r="J393" i="9" a="1"/>
  <c r="J393" i="9" s="1"/>
  <c r="I608" i="9" a="1"/>
  <c r="I608" i="9" s="1"/>
  <c r="U392" i="9" a="1"/>
  <c r="U392" i="9" s="1"/>
  <c r="F447" i="9" a="1"/>
  <c r="F447" i="9" s="1"/>
  <c r="V347" i="9" a="1"/>
  <c r="V347" i="9" s="1"/>
  <c r="V568" i="9" a="1"/>
  <c r="V568" i="9" s="1"/>
  <c r="V525" i="9" a="1"/>
  <c r="V525" i="9" s="1"/>
  <c r="F500" i="9" a="1"/>
  <c r="F500" i="9" s="1"/>
  <c r="H542" i="9" a="1"/>
  <c r="H542" i="9" s="1"/>
  <c r="F340" i="9" a="1"/>
  <c r="F340" i="9" s="1"/>
  <c r="H552" i="9" a="1"/>
  <c r="H552" i="9" s="1"/>
  <c r="V610" i="9" a="1"/>
  <c r="V610" i="9" s="1"/>
  <c r="F612" i="9" a="1"/>
  <c r="F612" i="9" s="1"/>
  <c r="J495" i="9" a="1"/>
  <c r="J495" i="9" s="1"/>
  <c r="J415" i="9" a="1"/>
  <c r="J415" i="9" s="1"/>
  <c r="F331" i="9" a="1"/>
  <c r="F331" i="9" s="1"/>
  <c r="H428" i="9" a="1"/>
  <c r="H428" i="9" s="1"/>
  <c r="J583" i="9" a="1"/>
  <c r="J583" i="9" s="1"/>
  <c r="E421" i="9" a="1"/>
  <c r="E421" i="9" s="1"/>
  <c r="V523" i="9" a="1"/>
  <c r="V523" i="9" s="1"/>
  <c r="I625" i="9" a="1"/>
  <c r="I625" i="9" s="1"/>
  <c r="F577" i="9" a="1"/>
  <c r="F577" i="9" s="1"/>
  <c r="H422" i="9" a="1"/>
  <c r="H422" i="9" s="1"/>
  <c r="H522" i="9" a="1"/>
  <c r="H522" i="9" s="1"/>
  <c r="U353" i="9" a="1"/>
  <c r="U353" i="9" s="1"/>
  <c r="E348" i="9" a="1"/>
  <c r="E348" i="9" s="1"/>
  <c r="U481" i="9" a="1"/>
  <c r="U481" i="9" s="1"/>
  <c r="H441" i="9" a="1"/>
  <c r="H441" i="9" s="1"/>
  <c r="V443" i="9" a="1"/>
  <c r="V443" i="9" s="1"/>
  <c r="H571" i="9" a="1"/>
  <c r="H571" i="9" s="1"/>
  <c r="H496" i="9" a="1"/>
  <c r="H496" i="9" s="1"/>
  <c r="E361" i="9" a="1"/>
  <c r="E361" i="9" s="1"/>
  <c r="J327" i="9" a="1"/>
  <c r="J327" i="9" s="1"/>
  <c r="H431" i="9" a="1"/>
  <c r="H431" i="9" s="1"/>
  <c r="I390" i="9" a="1"/>
  <c r="I390" i="9" s="1"/>
  <c r="E565" i="9" a="1"/>
  <c r="E565" i="9" s="1"/>
  <c r="I381" i="9" a="1"/>
  <c r="I381" i="9" s="1"/>
  <c r="E545" i="9" a="1"/>
  <c r="E545" i="9" s="1"/>
  <c r="F337" i="9" a="1"/>
  <c r="F337" i="9" s="1"/>
  <c r="I339" i="9" a="1"/>
  <c r="I339" i="9" s="1"/>
  <c r="U590" i="9" a="1"/>
  <c r="U590" i="9" s="1"/>
  <c r="U437" i="9" a="1"/>
  <c r="U437" i="9" s="1"/>
  <c r="I570" i="9" a="1"/>
  <c r="I570" i="9" s="1"/>
  <c r="I529" i="9" a="1"/>
  <c r="I529" i="9" s="1"/>
  <c r="E407" i="9" a="1"/>
  <c r="E407" i="9" s="1"/>
  <c r="H357" i="9" a="1"/>
  <c r="H357" i="9" s="1"/>
  <c r="H393" i="9" a="1"/>
  <c r="H393" i="9" s="1"/>
  <c r="I604" i="9" a="1"/>
  <c r="I604" i="9" s="1"/>
  <c r="J534" i="9" a="1"/>
  <c r="J534" i="9" s="1"/>
  <c r="H563" i="9" a="1"/>
  <c r="H563" i="9" s="1"/>
  <c r="E525" i="9" a="1"/>
  <c r="E525" i="9" s="1"/>
  <c r="J542" i="9" a="1"/>
  <c r="J542" i="9" s="1"/>
  <c r="U340" i="9" a="1"/>
  <c r="U340" i="9" s="1"/>
  <c r="V552" i="9" a="1"/>
  <c r="V552" i="9" s="1"/>
  <c r="H610" i="9" a="1"/>
  <c r="H610" i="9" s="1"/>
  <c r="H612" i="9" a="1"/>
  <c r="H612" i="9" s="1"/>
  <c r="V489" i="9" a="1"/>
  <c r="V489" i="9" s="1"/>
  <c r="I495" i="9" a="1"/>
  <c r="I495" i="9" s="1"/>
  <c r="H415" i="9" a="1"/>
  <c r="H415" i="9" s="1"/>
  <c r="U433" i="9" a="1"/>
  <c r="U433" i="9" s="1"/>
  <c r="U428" i="9" a="1"/>
  <c r="U428" i="9" s="1"/>
  <c r="U618" i="9" a="1"/>
  <c r="U618" i="9" s="1"/>
  <c r="I583" i="9" a="1"/>
  <c r="I583" i="9" s="1"/>
  <c r="J421" i="9" a="1"/>
  <c r="J421" i="9" s="1"/>
  <c r="J599" i="9" a="1"/>
  <c r="J599" i="9" s="1"/>
  <c r="V625" i="9" a="1"/>
  <c r="V625" i="9" s="1"/>
  <c r="J577" i="9" a="1"/>
  <c r="J577" i="9" s="1"/>
  <c r="J422" i="9" a="1"/>
  <c r="J422" i="9" s="1"/>
  <c r="F353" i="9" a="1"/>
  <c r="F353" i="9" s="1"/>
  <c r="I348" i="9" a="1"/>
  <c r="I348" i="9" s="1"/>
  <c r="J503" i="9" a="1"/>
  <c r="J503" i="9" s="1"/>
  <c r="F481" i="9" a="1"/>
  <c r="F481" i="9" s="1"/>
  <c r="F441" i="9" a="1"/>
  <c r="F441" i="9" s="1"/>
  <c r="I443" i="9" a="1"/>
  <c r="I443" i="9" s="1"/>
  <c r="E571" i="9" a="1"/>
  <c r="E571" i="9" s="1"/>
  <c r="V496" i="9" a="1"/>
  <c r="V496" i="9" s="1"/>
  <c r="J361" i="9" a="1"/>
  <c r="J361" i="9" s="1"/>
  <c r="E327" i="9" a="1"/>
  <c r="E327" i="9" s="1"/>
  <c r="F431" i="9" a="1"/>
  <c r="F431" i="9" s="1"/>
  <c r="H390" i="9" a="1"/>
  <c r="H390" i="9" s="1"/>
  <c r="V497" i="9" a="1"/>
  <c r="V497" i="9" s="1"/>
  <c r="E381" i="9" a="1"/>
  <c r="E381" i="9" s="1"/>
  <c r="I545" i="9" a="1"/>
  <c r="I545" i="9" s="1"/>
  <c r="J337" i="9" a="1"/>
  <c r="J337" i="9" s="1"/>
  <c r="U339" i="9" a="1"/>
  <c r="U339" i="9" s="1"/>
  <c r="F590" i="9" a="1"/>
  <c r="F590" i="9" s="1"/>
  <c r="F437" i="9" a="1"/>
  <c r="F437" i="9" s="1"/>
  <c r="V570" i="9" a="1"/>
  <c r="V570" i="9" s="1"/>
  <c r="I357" i="9" a="1"/>
  <c r="I357" i="9" s="1"/>
  <c r="I393" i="9" a="1"/>
  <c r="I393" i="9" s="1"/>
  <c r="U494" i="9" a="1"/>
  <c r="U494" i="9" s="1"/>
  <c r="I515" i="9" a="1"/>
  <c r="I515" i="9" s="1"/>
  <c r="I493" i="9" a="1"/>
  <c r="I493" i="9" s="1"/>
  <c r="E509" i="9" a="1"/>
  <c r="E509" i="9" s="1"/>
  <c r="U420" i="9" a="1"/>
  <c r="U420" i="9" s="1"/>
  <c r="I525" i="9" a="1"/>
  <c r="I525" i="9" s="1"/>
  <c r="H500" i="9" a="1"/>
  <c r="H500" i="9" s="1"/>
  <c r="I542" i="9" a="1"/>
  <c r="I542" i="9" s="1"/>
  <c r="E340" i="9" a="1"/>
  <c r="E340" i="9" s="1"/>
  <c r="U552" i="9" a="1"/>
  <c r="U552" i="9" s="1"/>
  <c r="J610" i="9" a="1"/>
  <c r="J610" i="9" s="1"/>
  <c r="I612" i="9" a="1"/>
  <c r="I612" i="9" s="1"/>
  <c r="E489" i="9" a="1"/>
  <c r="E489" i="9" s="1"/>
  <c r="V495" i="9" a="1"/>
  <c r="V495" i="9" s="1"/>
  <c r="F415" i="9" a="1"/>
  <c r="F415" i="9" s="1"/>
  <c r="I331" i="9" a="1"/>
  <c r="I331" i="9" s="1"/>
  <c r="H433" i="9" a="1"/>
  <c r="H433" i="9" s="1"/>
  <c r="I428" i="9" a="1"/>
  <c r="I428" i="9" s="1"/>
  <c r="F618" i="9" a="1"/>
  <c r="F618" i="9" s="1"/>
  <c r="V583" i="9" a="1"/>
  <c r="V583" i="9" s="1"/>
  <c r="H421" i="9" a="1"/>
  <c r="H421" i="9" s="1"/>
  <c r="I523" i="9" a="1"/>
  <c r="I523" i="9" s="1"/>
  <c r="I599" i="9" a="1"/>
  <c r="I599" i="9" s="1"/>
  <c r="H625" i="9" a="1"/>
  <c r="H625" i="9" s="1"/>
  <c r="E577" i="9" a="1"/>
  <c r="E577" i="9" s="1"/>
  <c r="F422" i="9" a="1"/>
  <c r="F422" i="9" s="1"/>
  <c r="U522" i="9" a="1"/>
  <c r="U522" i="9" s="1"/>
  <c r="J353" i="9" a="1"/>
  <c r="J353" i="9" s="1"/>
  <c r="H348" i="9" a="1"/>
  <c r="H348" i="9" s="1"/>
  <c r="I503" i="9" a="1"/>
  <c r="I503" i="9" s="1"/>
  <c r="V441" i="9" a="1"/>
  <c r="V441" i="9" s="1"/>
  <c r="H443" i="9" a="1"/>
  <c r="H443" i="9" s="1"/>
  <c r="I496" i="9" a="1"/>
  <c r="I496" i="9" s="1"/>
  <c r="I361" i="9" a="1"/>
  <c r="I361" i="9" s="1"/>
  <c r="F327" i="9" a="1"/>
  <c r="F327" i="9" s="1"/>
  <c r="E431" i="9" a="1"/>
  <c r="E431" i="9" s="1"/>
  <c r="I565" i="9" a="1"/>
  <c r="I565" i="9" s="1"/>
  <c r="H497" i="9" a="1"/>
  <c r="H497" i="9" s="1"/>
  <c r="U381" i="9" a="1"/>
  <c r="U381" i="9" s="1"/>
  <c r="V545" i="9" a="1"/>
  <c r="V545" i="9" s="1"/>
  <c r="E337" i="9" a="1"/>
  <c r="E337" i="9" s="1"/>
  <c r="H339" i="9" a="1"/>
  <c r="H339" i="9" s="1"/>
  <c r="H570" i="9" a="1"/>
  <c r="H570" i="9" s="1"/>
  <c r="V529" i="9" a="1"/>
  <c r="V529" i="9" s="1"/>
  <c r="J407" i="9" a="1"/>
  <c r="J407" i="9" s="1"/>
  <c r="V448" i="9" a="1"/>
  <c r="V448" i="9" s="1"/>
  <c r="E469" i="9" a="1"/>
  <c r="E469" i="9" s="1"/>
  <c r="J607" i="9" a="1"/>
  <c r="J607" i="9" s="1"/>
  <c r="H434" i="9" a="1"/>
  <c r="H434" i="9" s="1"/>
  <c r="E461" i="9" a="1"/>
  <c r="E461" i="9" s="1"/>
  <c r="H338" i="9" a="1"/>
  <c r="H338" i="9" s="1"/>
  <c r="F511" i="9" a="1"/>
  <c r="F511" i="9" s="1"/>
  <c r="J420" i="9" a="1"/>
  <c r="J420" i="9" s="1"/>
  <c r="H525" i="9" a="1"/>
  <c r="H525" i="9" s="1"/>
  <c r="E500" i="9" a="1"/>
  <c r="E500" i="9" s="1"/>
  <c r="J340" i="9" a="1"/>
  <c r="J340" i="9" s="1"/>
  <c r="J552" i="9" a="1"/>
  <c r="J552" i="9" s="1"/>
  <c r="E610" i="9" a="1"/>
  <c r="E610" i="9" s="1"/>
  <c r="J612" i="9" a="1"/>
  <c r="J612" i="9" s="1"/>
  <c r="U489" i="9" a="1"/>
  <c r="U489" i="9" s="1"/>
  <c r="H495" i="9" a="1"/>
  <c r="H495" i="9" s="1"/>
  <c r="E415" i="9" a="1"/>
  <c r="E415" i="9" s="1"/>
  <c r="U331" i="9" a="1"/>
  <c r="U331" i="9" s="1"/>
  <c r="J433" i="9" a="1"/>
  <c r="J433" i="9" s="1"/>
  <c r="J428" i="9" a="1"/>
  <c r="J428" i="9" s="1"/>
  <c r="J618" i="9" a="1"/>
  <c r="J618" i="9" s="1"/>
  <c r="H583" i="9" a="1"/>
  <c r="H583" i="9" s="1"/>
  <c r="I421" i="9" a="1"/>
  <c r="I421" i="9" s="1"/>
  <c r="J523" i="9" a="1"/>
  <c r="J523" i="9" s="1"/>
  <c r="V599" i="9" a="1"/>
  <c r="V599" i="9" s="1"/>
  <c r="U625" i="9" a="1"/>
  <c r="U625" i="9" s="1"/>
  <c r="I577" i="9" a="1"/>
  <c r="I577" i="9" s="1"/>
  <c r="V422" i="9" a="1"/>
  <c r="V422" i="9" s="1"/>
  <c r="F522" i="9" a="1"/>
  <c r="F522" i="9" s="1"/>
  <c r="E353" i="9" a="1"/>
  <c r="E353" i="9" s="1"/>
  <c r="G353" i="9" s="1" a="1"/>
  <c r="G353" i="9" s="1"/>
  <c r="V348" i="9" a="1"/>
  <c r="V348" i="9" s="1"/>
  <c r="V503" i="9" a="1"/>
  <c r="V503" i="9" s="1"/>
  <c r="J481" i="9" a="1"/>
  <c r="J481" i="9" s="1"/>
  <c r="E441" i="9" a="1"/>
  <c r="E441" i="9" s="1"/>
  <c r="G441" i="9" s="1" a="1"/>
  <c r="G441" i="9" s="1"/>
  <c r="E443" i="9" a="1"/>
  <c r="E443" i="9" s="1"/>
  <c r="J571" i="9" a="1"/>
  <c r="J571" i="9" s="1"/>
  <c r="U496" i="9" a="1"/>
  <c r="U496" i="9" s="1"/>
  <c r="H361" i="9" a="1"/>
  <c r="H361" i="9" s="1"/>
  <c r="H327" i="9" a="1"/>
  <c r="H327" i="9" s="1"/>
  <c r="F390" i="9" a="1"/>
  <c r="F390" i="9" s="1"/>
  <c r="U565" i="9" a="1"/>
  <c r="U565" i="9" s="1"/>
  <c r="U497" i="9" a="1"/>
  <c r="U497" i="9" s="1"/>
  <c r="J381" i="9" a="1"/>
  <c r="J381" i="9" s="1"/>
  <c r="H545" i="9" a="1"/>
  <c r="H545" i="9" s="1"/>
  <c r="V337" i="9" a="1"/>
  <c r="V337" i="9" s="1"/>
  <c r="E339" i="9" a="1"/>
  <c r="E339" i="9" s="1"/>
  <c r="J590" i="9" a="1"/>
  <c r="J590" i="9" s="1"/>
  <c r="I437" i="9" a="1"/>
  <c r="I437" i="9" s="1"/>
  <c r="U570" i="9" a="1"/>
  <c r="U570" i="9" s="1"/>
  <c r="H529" i="9" a="1"/>
  <c r="H529" i="9" s="1"/>
  <c r="U414" i="9" a="1"/>
  <c r="U414" i="9" s="1"/>
  <c r="V436" i="9" a="1"/>
  <c r="V436" i="9" s="1"/>
  <c r="V463" i="9" a="1"/>
  <c r="V463" i="9" s="1"/>
  <c r="I500" i="9" a="1"/>
  <c r="I500" i="9" s="1"/>
  <c r="V542" i="9" a="1"/>
  <c r="V542" i="9" s="1"/>
  <c r="H340" i="9" a="1"/>
  <c r="H340" i="9" s="1"/>
  <c r="F552" i="9" a="1"/>
  <c r="F552" i="9" s="1"/>
  <c r="I610" i="9" a="1"/>
  <c r="I610" i="9" s="1"/>
  <c r="V612" i="9" a="1"/>
  <c r="V612" i="9" s="1"/>
  <c r="I489" i="9" a="1"/>
  <c r="I489" i="9" s="1"/>
  <c r="F495" i="9" a="1"/>
  <c r="F495" i="9" s="1"/>
  <c r="V331" i="9" a="1"/>
  <c r="V331" i="9" s="1"/>
  <c r="F433" i="9" a="1"/>
  <c r="F433" i="9" s="1"/>
  <c r="F428" i="9" a="1"/>
  <c r="F428" i="9" s="1"/>
  <c r="E618" i="9" a="1"/>
  <c r="E618" i="9" s="1"/>
  <c r="E583" i="9" a="1"/>
  <c r="E583" i="9" s="1"/>
  <c r="H523" i="9" a="1"/>
  <c r="H523" i="9" s="1"/>
  <c r="H599" i="9" a="1"/>
  <c r="H599" i="9" s="1"/>
  <c r="E625" i="9" a="1"/>
  <c r="E625" i="9" s="1"/>
  <c r="V577" i="9" a="1"/>
  <c r="V577" i="9" s="1"/>
  <c r="E422" i="9" a="1"/>
  <c r="E422" i="9" s="1"/>
  <c r="J522" i="9" a="1"/>
  <c r="J522" i="9" s="1"/>
  <c r="I353" i="9" a="1"/>
  <c r="I353" i="9" s="1"/>
  <c r="U348" i="9" a="1"/>
  <c r="U348" i="9" s="1"/>
  <c r="H503" i="9" a="1"/>
  <c r="H503" i="9" s="1"/>
  <c r="E481" i="9" a="1"/>
  <c r="E481" i="9" s="1"/>
  <c r="U441" i="9" a="1"/>
  <c r="U441" i="9" s="1"/>
  <c r="F443" i="9" a="1"/>
  <c r="F443" i="9" s="1"/>
  <c r="I571" i="9" a="1"/>
  <c r="I571" i="9" s="1"/>
  <c r="F496" i="9" a="1"/>
  <c r="F496" i="9" s="1"/>
  <c r="U431" i="9" a="1"/>
  <c r="U431" i="9" s="1"/>
  <c r="U390" i="9" a="1"/>
  <c r="U390" i="9" s="1"/>
  <c r="H565" i="9" a="1"/>
  <c r="H565" i="9" s="1"/>
  <c r="F497" i="9" a="1"/>
  <c r="F497" i="9" s="1"/>
  <c r="H381" i="9" a="1"/>
  <c r="H381" i="9" s="1"/>
  <c r="H337" i="9" a="1"/>
  <c r="H337" i="9" s="1"/>
  <c r="F339" i="9" a="1"/>
  <c r="F339" i="9" s="1"/>
  <c r="I590" i="9" a="1"/>
  <c r="I590" i="9" s="1"/>
  <c r="E437" i="9" a="1"/>
  <c r="E437" i="9" s="1"/>
  <c r="F570" i="9" a="1"/>
  <c r="F570" i="9" s="1"/>
  <c r="U529" i="9" a="1"/>
  <c r="U529" i="9" s="1"/>
  <c r="V407" i="9" a="1"/>
  <c r="V407" i="9" s="1"/>
  <c r="F357" i="9" a="1"/>
  <c r="F357" i="9" s="1"/>
  <c r="F393" i="9" a="1"/>
  <c r="F393" i="9" s="1"/>
  <c r="U508" i="9" a="1"/>
  <c r="U508" i="9" s="1"/>
  <c r="I351" i="9" a="1"/>
  <c r="I351" i="9" s="1"/>
  <c r="H527" i="9" a="1"/>
  <c r="H527" i="9" s="1"/>
  <c r="F388" i="9" a="1"/>
  <c r="F388" i="9" s="1"/>
  <c r="V605" i="9" a="1"/>
  <c r="V605" i="9" s="1"/>
  <c r="V500" i="9" a="1"/>
  <c r="V500" i="9" s="1"/>
  <c r="F542" i="9" a="1"/>
  <c r="F542" i="9" s="1"/>
  <c r="F610" i="9" a="1"/>
  <c r="F610" i="9" s="1"/>
  <c r="E612" i="9" a="1"/>
  <c r="E612" i="9" s="1"/>
  <c r="J489" i="9" a="1"/>
  <c r="J489" i="9" s="1"/>
  <c r="U495" i="9" a="1"/>
  <c r="U495" i="9" s="1"/>
  <c r="U415" i="9" a="1"/>
  <c r="U415" i="9" s="1"/>
  <c r="J331" i="9" a="1"/>
  <c r="J331" i="9" s="1"/>
  <c r="I433" i="9" a="1"/>
  <c r="I433" i="9" s="1"/>
  <c r="V428" i="9" a="1"/>
  <c r="V428" i="9" s="1"/>
  <c r="I618" i="9" a="1"/>
  <c r="I618" i="9" s="1"/>
  <c r="U583" i="9" a="1"/>
  <c r="U583" i="9" s="1"/>
  <c r="V421" i="9" a="1"/>
  <c r="V421" i="9" s="1"/>
  <c r="E523" i="9" a="1"/>
  <c r="E523" i="9" s="1"/>
  <c r="F599" i="9" a="1"/>
  <c r="F599" i="9" s="1"/>
  <c r="J625" i="9" a="1"/>
  <c r="J625" i="9" s="1"/>
  <c r="H577" i="9" a="1"/>
  <c r="H577" i="9" s="1"/>
  <c r="E522" i="9" a="1"/>
  <c r="E522" i="9" s="1"/>
  <c r="H353" i="9" a="1"/>
  <c r="H353" i="9" s="1"/>
  <c r="F348" i="9" a="1"/>
  <c r="F348" i="9" s="1"/>
  <c r="E503" i="9" a="1"/>
  <c r="E503" i="9" s="1"/>
  <c r="I481" i="9" a="1"/>
  <c r="I481" i="9" s="1"/>
  <c r="I441" i="9" a="1"/>
  <c r="I441" i="9" s="1"/>
  <c r="U571" i="9" a="1"/>
  <c r="U571" i="9" s="1"/>
  <c r="J496" i="9" a="1"/>
  <c r="J496" i="9" s="1"/>
  <c r="V361" i="9" a="1"/>
  <c r="V361" i="9" s="1"/>
  <c r="I327" i="9" a="1"/>
  <c r="I327" i="9" s="1"/>
  <c r="J431" i="9" a="1"/>
  <c r="J431" i="9" s="1"/>
  <c r="E390" i="9" a="1"/>
  <c r="E390" i="9" s="1"/>
  <c r="J565" i="9" a="1"/>
  <c r="J565" i="9" s="1"/>
  <c r="J497" i="9" a="1"/>
  <c r="J497" i="9" s="1"/>
  <c r="V381" i="9" a="1"/>
  <c r="V381" i="9" s="1"/>
  <c r="U545" i="9" a="1"/>
  <c r="U545" i="9" s="1"/>
  <c r="I337" i="9" a="1"/>
  <c r="I337" i="9" s="1"/>
  <c r="H590" i="9" a="1"/>
  <c r="H590" i="9" s="1"/>
  <c r="J437" i="9" a="1"/>
  <c r="J437" i="9" s="1"/>
  <c r="J570" i="9" a="1"/>
  <c r="J570" i="9" s="1"/>
  <c r="F529" i="9" a="1"/>
  <c r="F529" i="9" s="1"/>
  <c r="U407" i="9" a="1"/>
  <c r="U407" i="9" s="1"/>
  <c r="U357" i="9" a="1"/>
  <c r="U357" i="9" s="1"/>
  <c r="U393" i="9" a="1"/>
  <c r="U393" i="9" s="1"/>
  <c r="U363" i="9" a="1"/>
  <c r="U363" i="9" s="1"/>
  <c r="U499" i="9" a="1"/>
  <c r="U499" i="9" s="1"/>
  <c r="J566" i="9" a="1"/>
  <c r="J566" i="9" s="1"/>
  <c r="E593" i="9" a="1"/>
  <c r="E593" i="9" s="1"/>
  <c r="F617" i="9" a="1"/>
  <c r="F617" i="9" s="1"/>
  <c r="U525" i="9" a="1"/>
  <c r="U525" i="9" s="1"/>
  <c r="J500" i="9" a="1"/>
  <c r="J500" i="9" s="1"/>
  <c r="U542" i="9" a="1"/>
  <c r="U542" i="9" s="1"/>
  <c r="I340" i="9" a="1"/>
  <c r="I340" i="9" s="1"/>
  <c r="I552" i="9" a="1"/>
  <c r="I552" i="9" s="1"/>
  <c r="U610" i="9" a="1"/>
  <c r="U610" i="9" s="1"/>
  <c r="H489" i="9" a="1"/>
  <c r="H489" i="9" s="1"/>
  <c r="E495" i="9" a="1"/>
  <c r="E495" i="9" s="1"/>
  <c r="V415" i="9" a="1"/>
  <c r="V415" i="9" s="1"/>
  <c r="H331" i="9" a="1"/>
  <c r="H331" i="9" s="1"/>
  <c r="E433" i="9" a="1"/>
  <c r="E433" i="9" s="1"/>
  <c r="E428" i="9" a="1"/>
  <c r="E428" i="9" s="1"/>
  <c r="V618" i="9" a="1"/>
  <c r="V618" i="9" s="1"/>
  <c r="F583" i="9" a="1"/>
  <c r="F583" i="9" s="1"/>
  <c r="F421" i="9" a="1"/>
  <c r="F421" i="9" s="1"/>
  <c r="U523" i="9" a="1"/>
  <c r="U523" i="9" s="1"/>
  <c r="U599" i="9" a="1"/>
  <c r="U599" i="9" s="1"/>
  <c r="F625" i="9" a="1"/>
  <c r="F625" i="9" s="1"/>
  <c r="I422" i="9" a="1"/>
  <c r="I422" i="9" s="1"/>
  <c r="I522" i="9" a="1"/>
  <c r="I522" i="9" s="1"/>
  <c r="V353" i="9" a="1"/>
  <c r="V353" i="9" s="1"/>
  <c r="U503" i="9" a="1"/>
  <c r="U503" i="9" s="1"/>
  <c r="V481" i="9" a="1"/>
  <c r="V481" i="9" s="1"/>
  <c r="U443" i="9" a="1"/>
  <c r="U443" i="9" s="1"/>
  <c r="F571" i="9" a="1"/>
  <c r="F571" i="9" s="1"/>
  <c r="E496" i="9" a="1"/>
  <c r="E496" i="9" s="1"/>
  <c r="F361" i="9" a="1"/>
  <c r="F361" i="9" s="1"/>
  <c r="U327" i="9" a="1"/>
  <c r="U327" i="9" s="1"/>
  <c r="V431" i="9" a="1"/>
  <c r="V431" i="9" s="1"/>
  <c r="J390" i="9" a="1"/>
  <c r="J390" i="9" s="1"/>
  <c r="F565" i="9" a="1"/>
  <c r="F565" i="9" s="1"/>
  <c r="E497" i="9" a="1"/>
  <c r="E497" i="9" s="1"/>
  <c r="F381" i="9" a="1"/>
  <c r="F381" i="9" s="1"/>
  <c r="F545" i="9" a="1"/>
  <c r="F545" i="9" s="1"/>
  <c r="J339" i="9" a="1"/>
  <c r="J339" i="9" s="1"/>
  <c r="V590" i="9" a="1"/>
  <c r="V590" i="9" s="1"/>
  <c r="V437" i="9" a="1"/>
  <c r="V437" i="9" s="1"/>
  <c r="E570" i="9" a="1"/>
  <c r="E570" i="9" s="1"/>
  <c r="J529" i="9" a="1"/>
  <c r="J529" i="9" s="1"/>
  <c r="F407" i="9" a="1"/>
  <c r="F407" i="9" s="1"/>
  <c r="E357" i="9" a="1"/>
  <c r="E357" i="9" s="1"/>
  <c r="E393" i="9" a="1"/>
  <c r="E393" i="9" s="1"/>
  <c r="J508" i="9" a="1"/>
  <c r="J508" i="9" s="1"/>
  <c r="I474" i="9" a="1"/>
  <c r="I474" i="9" s="1"/>
  <c r="E598" i="9" a="1"/>
  <c r="E598" i="9" s="1"/>
  <c r="I466" i="9" a="1"/>
  <c r="I466" i="9" s="1"/>
  <c r="E524" i="9" a="1"/>
  <c r="E524" i="9" s="1"/>
  <c r="I354" i="9" a="1"/>
  <c r="I354" i="9" s="1"/>
  <c r="I504" i="9" a="1"/>
  <c r="I504" i="9" s="1"/>
  <c r="H382" i="9" a="1"/>
  <c r="H382" i="9" s="1"/>
  <c r="E484" i="9" a="1"/>
  <c r="E484" i="9" s="1"/>
  <c r="I556" i="9" a="1"/>
  <c r="I556" i="9" s="1"/>
  <c r="H551" i="9" a="1"/>
  <c r="H551" i="9" s="1"/>
  <c r="U614" i="9" a="1"/>
  <c r="U614" i="9" s="1"/>
  <c r="U573" i="9" a="1"/>
  <c r="U573" i="9" s="1"/>
  <c r="U456" i="9" a="1"/>
  <c r="U456" i="9" s="1"/>
  <c r="H557" i="9" a="1"/>
  <c r="H557" i="9" s="1"/>
  <c r="I472" i="9" a="1"/>
  <c r="I472" i="9" s="1"/>
  <c r="F467" i="9" a="1"/>
  <c r="F467" i="9" s="1"/>
  <c r="V622" i="9" a="1"/>
  <c r="V622" i="9" s="1"/>
  <c r="J619" i="9" a="1"/>
  <c r="J619" i="9" s="1"/>
  <c r="U425" i="9" a="1"/>
  <c r="U425" i="9" s="1"/>
  <c r="E350" i="9" a="1"/>
  <c r="E350" i="9" s="1"/>
  <c r="H505" i="9" a="1"/>
  <c r="H505" i="9" s="1"/>
  <c r="E569" i="9" a="1"/>
  <c r="E569" i="9" s="1"/>
  <c r="E575" i="9" a="1"/>
  <c r="E575" i="9" s="1"/>
  <c r="V531" i="9" a="1"/>
  <c r="V531" i="9" s="1"/>
  <c r="J451" i="9" a="1"/>
  <c r="J451" i="9" s="1"/>
  <c r="H564" i="9" a="1"/>
  <c r="H564" i="9" s="1"/>
  <c r="J507" i="9" a="1"/>
  <c r="J507" i="9" s="1"/>
  <c r="H601" i="9" a="1"/>
  <c r="H601" i="9" s="1"/>
  <c r="U581" i="9" a="1"/>
  <c r="U581" i="9" s="1"/>
  <c r="H426" i="9" a="1"/>
  <c r="H426" i="9" s="1"/>
  <c r="H521" i="9" a="1"/>
  <c r="H521" i="9" s="1"/>
  <c r="U582" i="9" a="1"/>
  <c r="U582" i="9" s="1"/>
  <c r="E460" i="9" a="1"/>
  <c r="E460" i="9" s="1"/>
  <c r="J486" i="9" a="1"/>
  <c r="J486" i="9" s="1"/>
  <c r="J346" i="9" a="1"/>
  <c r="J346" i="9" s="1"/>
  <c r="U596" i="9" a="1"/>
  <c r="U596" i="9" s="1"/>
  <c r="V574" i="9" a="1"/>
  <c r="V574" i="9" s="1"/>
  <c r="I576" i="9" a="1"/>
  <c r="I576" i="9" s="1"/>
  <c r="H533" i="9" a="1"/>
  <c r="H533" i="9" s="1"/>
  <c r="F491" i="9" a="1"/>
  <c r="F491" i="9" s="1"/>
  <c r="E416" i="9" a="1"/>
  <c r="E416" i="9" s="1"/>
  <c r="I411" i="9" a="1"/>
  <c r="I411" i="9" s="1"/>
  <c r="E366" i="9" a="1"/>
  <c r="E366" i="9" s="1"/>
  <c r="U332" i="9" a="1"/>
  <c r="U332" i="9" s="1"/>
  <c r="F429" i="9" a="1"/>
  <c r="F429" i="9" s="1"/>
  <c r="I560" i="9" a="1"/>
  <c r="I560" i="9" s="1"/>
  <c r="I510" i="9" a="1"/>
  <c r="I510" i="9" s="1"/>
  <c r="H512" i="9" a="1"/>
  <c r="H512" i="9" s="1"/>
  <c r="H475" i="9" a="1"/>
  <c r="H475" i="9" s="1"/>
  <c r="I407" i="9" a="1"/>
  <c r="I407" i="9" s="1"/>
  <c r="V474" i="9" a="1"/>
  <c r="V474" i="9" s="1"/>
  <c r="J598" i="9" a="1"/>
  <c r="J598" i="9" s="1"/>
  <c r="J623" i="9" a="1"/>
  <c r="J623" i="9" s="1"/>
  <c r="E466" i="9" a="1"/>
  <c r="E466" i="9" s="1"/>
  <c r="H524" i="9" a="1"/>
  <c r="H524" i="9" s="1"/>
  <c r="H354" i="9" a="1"/>
  <c r="H354" i="9" s="1"/>
  <c r="E504" i="9" a="1"/>
  <c r="E504" i="9" s="1"/>
  <c r="H484" i="9" a="1"/>
  <c r="H484" i="9" s="1"/>
  <c r="U556" i="9" a="1"/>
  <c r="U556" i="9" s="1"/>
  <c r="E551" i="9" a="1"/>
  <c r="E551" i="9" s="1"/>
  <c r="E614" i="9" a="1"/>
  <c r="E614" i="9" s="1"/>
  <c r="J573" i="9" a="1"/>
  <c r="J573" i="9" s="1"/>
  <c r="V456" i="9" a="1"/>
  <c r="V456" i="9" s="1"/>
  <c r="U557" i="9" a="1"/>
  <c r="U557" i="9" s="1"/>
  <c r="J472" i="9" a="1"/>
  <c r="J472" i="9" s="1"/>
  <c r="V467" i="9" a="1"/>
  <c r="V467" i="9" s="1"/>
  <c r="E622" i="9" a="1"/>
  <c r="E622" i="9" s="1"/>
  <c r="V619" i="9" a="1"/>
  <c r="V619" i="9" s="1"/>
  <c r="I425" i="9" a="1"/>
  <c r="I425" i="9" s="1"/>
  <c r="J350" i="9" a="1"/>
  <c r="J350" i="9" s="1"/>
  <c r="F505" i="9" a="1"/>
  <c r="F505" i="9" s="1"/>
  <c r="I378" i="9" a="1"/>
  <c r="I378" i="9" s="1"/>
  <c r="U569" i="9" a="1"/>
  <c r="U569" i="9" s="1"/>
  <c r="V575" i="9" a="1"/>
  <c r="V575" i="9" s="1"/>
  <c r="I451" i="9" a="1"/>
  <c r="I451" i="9" s="1"/>
  <c r="E564" i="9" a="1"/>
  <c r="E564" i="9" s="1"/>
  <c r="I507" i="9" a="1"/>
  <c r="I507" i="9" s="1"/>
  <c r="J603" i="9" a="1"/>
  <c r="J603" i="9" s="1"/>
  <c r="H581" i="9" a="1"/>
  <c r="H581" i="9" s="1"/>
  <c r="U423" i="9" a="1"/>
  <c r="U423" i="9" s="1"/>
  <c r="I521" i="9" a="1"/>
  <c r="I521" i="9" s="1"/>
  <c r="F582" i="9" a="1"/>
  <c r="F582" i="9" s="1"/>
  <c r="H460" i="9" a="1"/>
  <c r="H460" i="9" s="1"/>
  <c r="E486" i="9" a="1"/>
  <c r="E486" i="9" s="1"/>
  <c r="H346" i="9" a="1"/>
  <c r="H346" i="9" s="1"/>
  <c r="E596" i="9" a="1"/>
  <c r="E596" i="9" s="1"/>
  <c r="F574" i="9" a="1"/>
  <c r="F574" i="9" s="1"/>
  <c r="U576" i="9" a="1"/>
  <c r="U576" i="9" s="1"/>
  <c r="J533" i="9" a="1"/>
  <c r="J533" i="9" s="1"/>
  <c r="V491" i="9" a="1"/>
  <c r="V491" i="9" s="1"/>
  <c r="I416" i="9" a="1"/>
  <c r="I416" i="9" s="1"/>
  <c r="J411" i="9" a="1"/>
  <c r="J411" i="9" s="1"/>
  <c r="U366" i="9" a="1"/>
  <c r="U366" i="9" s="1"/>
  <c r="F332" i="9" a="1"/>
  <c r="F332" i="9" s="1"/>
  <c r="V429" i="9" a="1"/>
  <c r="V429" i="9" s="1"/>
  <c r="U560" i="9" a="1"/>
  <c r="U560" i="9" s="1"/>
  <c r="H510" i="9" a="1"/>
  <c r="H510" i="9" s="1"/>
  <c r="V475" i="9" a="1"/>
  <c r="V475" i="9" s="1"/>
  <c r="E602" i="9" a="1"/>
  <c r="E602" i="9" s="1"/>
  <c r="H474" i="9" a="1"/>
  <c r="H474" i="9" s="1"/>
  <c r="F598" i="9" a="1"/>
  <c r="F598" i="9" s="1"/>
  <c r="I623" i="9" a="1"/>
  <c r="I623" i="9" s="1"/>
  <c r="U466" i="9" a="1"/>
  <c r="U466" i="9" s="1"/>
  <c r="V524" i="9" a="1"/>
  <c r="V524" i="9" s="1"/>
  <c r="U354" i="9" a="1"/>
  <c r="U354" i="9" s="1"/>
  <c r="V382" i="9" a="1"/>
  <c r="V382" i="9" s="1"/>
  <c r="I484" i="9" a="1"/>
  <c r="I484" i="9" s="1"/>
  <c r="F556" i="9" a="1"/>
  <c r="F556" i="9" s="1"/>
  <c r="U551" i="9" a="1"/>
  <c r="U551" i="9" s="1"/>
  <c r="J614" i="9" a="1"/>
  <c r="J614" i="9" s="1"/>
  <c r="F573" i="9" a="1"/>
  <c r="F573" i="9" s="1"/>
  <c r="F456" i="9" a="1"/>
  <c r="F456" i="9" s="1"/>
  <c r="H472" i="9" a="1"/>
  <c r="H472" i="9" s="1"/>
  <c r="U622" i="9" a="1"/>
  <c r="U622" i="9" s="1"/>
  <c r="H619" i="9" a="1"/>
  <c r="H619" i="9" s="1"/>
  <c r="H425" i="9" a="1"/>
  <c r="H425" i="9" s="1"/>
  <c r="H350" i="9" a="1"/>
  <c r="H350" i="9" s="1"/>
  <c r="V505" i="9" a="1"/>
  <c r="V505" i="9" s="1"/>
  <c r="V378" i="9" a="1"/>
  <c r="V378" i="9" s="1"/>
  <c r="I569" i="9" a="1"/>
  <c r="I569" i="9" s="1"/>
  <c r="J531" i="9" a="1"/>
  <c r="J531" i="9" s="1"/>
  <c r="V451" i="9" a="1"/>
  <c r="V451" i="9" s="1"/>
  <c r="I564" i="9" a="1"/>
  <c r="I564" i="9" s="1"/>
  <c r="H507" i="9" a="1"/>
  <c r="H507" i="9" s="1"/>
  <c r="I601" i="9" a="1"/>
  <c r="I601" i="9" s="1"/>
  <c r="I603" i="9" a="1"/>
  <c r="I603" i="9" s="1"/>
  <c r="U426" i="9" a="1"/>
  <c r="U426" i="9" s="1"/>
  <c r="J423" i="9" a="1"/>
  <c r="J423" i="9" s="1"/>
  <c r="J582" i="9" a="1"/>
  <c r="J582" i="9" s="1"/>
  <c r="U460" i="9" a="1"/>
  <c r="U460" i="9" s="1"/>
  <c r="H596" i="9" a="1"/>
  <c r="H596" i="9" s="1"/>
  <c r="U574" i="9" a="1"/>
  <c r="U574" i="9" s="1"/>
  <c r="F576" i="9" a="1"/>
  <c r="F576" i="9" s="1"/>
  <c r="F533" i="9" a="1"/>
  <c r="F533" i="9" s="1"/>
  <c r="H491" i="9" a="1"/>
  <c r="H491" i="9" s="1"/>
  <c r="V416" i="9" a="1"/>
  <c r="V416" i="9" s="1"/>
  <c r="H411" i="9" a="1"/>
  <c r="H411" i="9" s="1"/>
  <c r="I366" i="9" a="1"/>
  <c r="I366" i="9" s="1"/>
  <c r="J332" i="9" a="1"/>
  <c r="J332" i="9" s="1"/>
  <c r="E429" i="9" a="1"/>
  <c r="E429" i="9" s="1"/>
  <c r="F560" i="9" a="1"/>
  <c r="F560" i="9" s="1"/>
  <c r="V512" i="9" a="1"/>
  <c r="V512" i="9" s="1"/>
  <c r="E475" i="9" a="1"/>
  <c r="E475" i="9" s="1"/>
  <c r="V357" i="9" a="1"/>
  <c r="V357" i="9" s="1"/>
  <c r="H508" i="9" a="1"/>
  <c r="H508" i="9" s="1"/>
  <c r="U474" i="9" a="1"/>
  <c r="U474" i="9" s="1"/>
  <c r="I598" i="9" a="1"/>
  <c r="I598" i="9" s="1"/>
  <c r="V623" i="9" a="1"/>
  <c r="V623" i="9" s="1"/>
  <c r="V466" i="9" a="1"/>
  <c r="V466" i="9" s="1"/>
  <c r="I524" i="9" a="1"/>
  <c r="I524" i="9" s="1"/>
  <c r="J354" i="9" a="1"/>
  <c r="J354" i="9" s="1"/>
  <c r="H504" i="9" a="1"/>
  <c r="H504" i="9" s="1"/>
  <c r="F382" i="9" a="1"/>
  <c r="F382" i="9" s="1"/>
  <c r="J556" i="9" a="1"/>
  <c r="J556" i="9" s="1"/>
  <c r="F551" i="9" a="1"/>
  <c r="F551" i="9" s="1"/>
  <c r="F614" i="9" a="1"/>
  <c r="F614" i="9" s="1"/>
  <c r="I456" i="9" a="1"/>
  <c r="I456" i="9" s="1"/>
  <c r="I557" i="9" a="1"/>
  <c r="I557" i="9" s="1"/>
  <c r="I467" i="9" a="1"/>
  <c r="I467" i="9" s="1"/>
  <c r="I622" i="9" a="1"/>
  <c r="I622" i="9" s="1"/>
  <c r="F619" i="9" a="1"/>
  <c r="F619" i="9" s="1"/>
  <c r="I350" i="9" a="1"/>
  <c r="I350" i="9" s="1"/>
  <c r="E505" i="9" a="1"/>
  <c r="E505" i="9" s="1"/>
  <c r="H378" i="9" a="1"/>
  <c r="H378" i="9" s="1"/>
  <c r="I575" i="9" a="1"/>
  <c r="I575" i="9" s="1"/>
  <c r="I531" i="9" a="1"/>
  <c r="I531" i="9" s="1"/>
  <c r="E451" i="9" a="1"/>
  <c r="E451" i="9" s="1"/>
  <c r="V564" i="9" a="1"/>
  <c r="V564" i="9" s="1"/>
  <c r="E507" i="9" a="1"/>
  <c r="E507" i="9" s="1"/>
  <c r="V601" i="9" a="1"/>
  <c r="V601" i="9" s="1"/>
  <c r="V603" i="9" a="1"/>
  <c r="V603" i="9" s="1"/>
  <c r="J581" i="9" a="1"/>
  <c r="J581" i="9" s="1"/>
  <c r="F426" i="9" a="1"/>
  <c r="F426" i="9" s="1"/>
  <c r="V423" i="9" a="1"/>
  <c r="V423" i="9" s="1"/>
  <c r="V521" i="9" a="1"/>
  <c r="V521" i="9" s="1"/>
  <c r="E582" i="9" a="1"/>
  <c r="E582" i="9" s="1"/>
  <c r="I460" i="9" a="1"/>
  <c r="I460" i="9" s="1"/>
  <c r="I486" i="9" a="1"/>
  <c r="I486" i="9" s="1"/>
  <c r="I346" i="9" a="1"/>
  <c r="I346" i="9" s="1"/>
  <c r="F596" i="9" a="1"/>
  <c r="F596" i="9" s="1"/>
  <c r="E574" i="9" a="1"/>
  <c r="E574" i="9" s="1"/>
  <c r="J576" i="9" a="1"/>
  <c r="J576" i="9" s="1"/>
  <c r="V533" i="9" a="1"/>
  <c r="V533" i="9" s="1"/>
  <c r="E491" i="9" a="1"/>
  <c r="E491" i="9" s="1"/>
  <c r="J416" i="9" a="1"/>
  <c r="J416" i="9" s="1"/>
  <c r="E411" i="9" a="1"/>
  <c r="E411" i="9" s="1"/>
  <c r="E332" i="9" a="1"/>
  <c r="E332" i="9" s="1"/>
  <c r="H429" i="9" a="1"/>
  <c r="H429" i="9" s="1"/>
  <c r="J560" i="9" a="1"/>
  <c r="J560" i="9" s="1"/>
  <c r="V510" i="9" a="1"/>
  <c r="V510" i="9" s="1"/>
  <c r="I512" i="9" a="1"/>
  <c r="I512" i="9" s="1"/>
  <c r="I602" i="9" a="1"/>
  <c r="I602" i="9" s="1"/>
  <c r="V508" i="9" a="1"/>
  <c r="V508" i="9" s="1"/>
  <c r="F474" i="9" a="1"/>
  <c r="F474" i="9" s="1"/>
  <c r="V598" i="9" a="1"/>
  <c r="V598" i="9" s="1"/>
  <c r="H623" i="9" a="1"/>
  <c r="H623" i="9" s="1"/>
  <c r="H466" i="9" a="1"/>
  <c r="H466" i="9" s="1"/>
  <c r="U524" i="9" a="1"/>
  <c r="U524" i="9" s="1"/>
  <c r="F354" i="9" a="1"/>
  <c r="F354" i="9" s="1"/>
  <c r="V504" i="9" a="1"/>
  <c r="V504" i="9" s="1"/>
  <c r="U382" i="9" a="1"/>
  <c r="U382" i="9" s="1"/>
  <c r="J484" i="9" a="1"/>
  <c r="J484" i="9" s="1"/>
  <c r="E556" i="9" a="1"/>
  <c r="E556" i="9" s="1"/>
  <c r="V551" i="9" a="1"/>
  <c r="V551" i="9" s="1"/>
  <c r="V573" i="9" a="1"/>
  <c r="V573" i="9" s="1"/>
  <c r="E456" i="9" a="1"/>
  <c r="E456" i="9" s="1"/>
  <c r="J557" i="9" a="1"/>
  <c r="J557" i="9" s="1"/>
  <c r="V472" i="9" a="1"/>
  <c r="V472" i="9" s="1"/>
  <c r="J467" i="9" a="1"/>
  <c r="J467" i="9" s="1"/>
  <c r="U619" i="9" a="1"/>
  <c r="U619" i="9" s="1"/>
  <c r="J425" i="9" a="1"/>
  <c r="J425" i="9" s="1"/>
  <c r="U505" i="9" a="1"/>
  <c r="U505" i="9" s="1"/>
  <c r="U378" i="9" a="1"/>
  <c r="U378" i="9" s="1"/>
  <c r="J569" i="9" a="1"/>
  <c r="J569" i="9" s="1"/>
  <c r="H575" i="9" a="1"/>
  <c r="H575" i="9" s="1"/>
  <c r="H531" i="9" a="1"/>
  <c r="H531" i="9" s="1"/>
  <c r="F451" i="9" a="1"/>
  <c r="F451" i="9" s="1"/>
  <c r="J564" i="9" a="1"/>
  <c r="J564" i="9" s="1"/>
  <c r="U507" i="9" a="1"/>
  <c r="U507" i="9" s="1"/>
  <c r="F601" i="9" a="1"/>
  <c r="F601" i="9" s="1"/>
  <c r="H603" i="9" a="1"/>
  <c r="H603" i="9" s="1"/>
  <c r="F581" i="9" a="1"/>
  <c r="F581" i="9" s="1"/>
  <c r="J426" i="9" a="1"/>
  <c r="J426" i="9" s="1"/>
  <c r="I423" i="9" a="1"/>
  <c r="I423" i="9" s="1"/>
  <c r="F521" i="9" a="1"/>
  <c r="F521" i="9" s="1"/>
  <c r="J460" i="9" a="1"/>
  <c r="J460" i="9" s="1"/>
  <c r="V486" i="9" a="1"/>
  <c r="V486" i="9" s="1"/>
  <c r="V346" i="9" a="1"/>
  <c r="V346" i="9" s="1"/>
  <c r="J574" i="9" a="1"/>
  <c r="J574" i="9" s="1"/>
  <c r="E576" i="9" a="1"/>
  <c r="E576" i="9" s="1"/>
  <c r="E533" i="9" a="1"/>
  <c r="E533" i="9" s="1"/>
  <c r="U416" i="9" a="1"/>
  <c r="U416" i="9" s="1"/>
  <c r="F411" i="9" a="1"/>
  <c r="F411" i="9" s="1"/>
  <c r="J366" i="9" a="1"/>
  <c r="J366" i="9" s="1"/>
  <c r="I332" i="9" a="1"/>
  <c r="I332" i="9" s="1"/>
  <c r="U429" i="9" a="1"/>
  <c r="U429" i="9" s="1"/>
  <c r="E560" i="9" a="1"/>
  <c r="E560" i="9" s="1"/>
  <c r="G560" i="9" s="1" a="1"/>
  <c r="G560" i="9" s="1"/>
  <c r="F510" i="9" a="1"/>
  <c r="F510" i="9" s="1"/>
  <c r="U512" i="9" a="1"/>
  <c r="U512" i="9" s="1"/>
  <c r="J475" i="9" a="1"/>
  <c r="J475" i="9" s="1"/>
  <c r="V602" i="9" a="1"/>
  <c r="V602" i="9" s="1"/>
  <c r="V393" i="9" a="1"/>
  <c r="V393" i="9" s="1"/>
  <c r="I508" i="9" a="1"/>
  <c r="I508" i="9" s="1"/>
  <c r="J474" i="9" a="1"/>
  <c r="J474" i="9" s="1"/>
  <c r="H598" i="9" a="1"/>
  <c r="H598" i="9" s="1"/>
  <c r="F623" i="9" a="1"/>
  <c r="F623" i="9" s="1"/>
  <c r="J466" i="9" a="1"/>
  <c r="J466" i="9" s="1"/>
  <c r="F524" i="9" a="1"/>
  <c r="F524" i="9" s="1"/>
  <c r="U504" i="9" a="1"/>
  <c r="U504" i="9" s="1"/>
  <c r="E382" i="9" a="1"/>
  <c r="E382" i="9" s="1"/>
  <c r="V484" i="9" a="1"/>
  <c r="V484" i="9" s="1"/>
  <c r="H556" i="9" a="1"/>
  <c r="H556" i="9" s="1"/>
  <c r="I614" i="9" a="1"/>
  <c r="I614" i="9" s="1"/>
  <c r="E573" i="9" a="1"/>
  <c r="E573" i="9" s="1"/>
  <c r="H456" i="9" a="1"/>
  <c r="H456" i="9" s="1"/>
  <c r="F557" i="9" a="1"/>
  <c r="F557" i="9" s="1"/>
  <c r="F472" i="9" a="1"/>
  <c r="F472" i="9" s="1"/>
  <c r="H467" i="9" a="1"/>
  <c r="H467" i="9" s="1"/>
  <c r="J622" i="9" a="1"/>
  <c r="J622" i="9" s="1"/>
  <c r="E619" i="9" a="1"/>
  <c r="E619" i="9" s="1"/>
  <c r="F425" i="9" a="1"/>
  <c r="F425" i="9" s="1"/>
  <c r="V350" i="9" a="1"/>
  <c r="V350" i="9" s="1"/>
  <c r="I505" i="9" a="1"/>
  <c r="I505" i="9" s="1"/>
  <c r="F378" i="9" a="1"/>
  <c r="F378" i="9" s="1"/>
  <c r="H569" i="9" a="1"/>
  <c r="H569" i="9" s="1"/>
  <c r="F575" i="9" a="1"/>
  <c r="F575" i="9" s="1"/>
  <c r="E531" i="9" a="1"/>
  <c r="E531" i="9" s="1"/>
  <c r="H451" i="9" a="1"/>
  <c r="H451" i="9" s="1"/>
  <c r="U564" i="9" a="1"/>
  <c r="U564" i="9" s="1"/>
  <c r="F507" i="9" a="1"/>
  <c r="F507" i="9" s="1"/>
  <c r="U601" i="9" a="1"/>
  <c r="U601" i="9" s="1"/>
  <c r="F603" i="9" a="1"/>
  <c r="F603" i="9" s="1"/>
  <c r="I581" i="9" a="1"/>
  <c r="I581" i="9" s="1"/>
  <c r="E426" i="9" a="1"/>
  <c r="E426" i="9" s="1"/>
  <c r="F423" i="9" a="1"/>
  <c r="F423" i="9" s="1"/>
  <c r="U521" i="9" a="1"/>
  <c r="U521" i="9" s="1"/>
  <c r="I582" i="9" a="1"/>
  <c r="I582" i="9" s="1"/>
  <c r="F460" i="9" a="1"/>
  <c r="F460" i="9" s="1"/>
  <c r="H486" i="9" a="1"/>
  <c r="H486" i="9" s="1"/>
  <c r="F346" i="9" a="1"/>
  <c r="F346" i="9" s="1"/>
  <c r="J596" i="9" a="1"/>
  <c r="J596" i="9" s="1"/>
  <c r="I574" i="9" a="1"/>
  <c r="I574" i="9" s="1"/>
  <c r="H576" i="9" a="1"/>
  <c r="H576" i="9" s="1"/>
  <c r="I491" i="9" a="1"/>
  <c r="I491" i="9" s="1"/>
  <c r="F416" i="9" a="1"/>
  <c r="F416" i="9" s="1"/>
  <c r="H366" i="9" a="1"/>
  <c r="H366" i="9" s="1"/>
  <c r="H332" i="9" a="1"/>
  <c r="H332" i="9" s="1"/>
  <c r="U510" i="9" a="1"/>
  <c r="U510" i="9" s="1"/>
  <c r="F512" i="9" a="1"/>
  <c r="F512" i="9" s="1"/>
  <c r="I475" i="9" a="1"/>
  <c r="I475" i="9" s="1"/>
  <c r="H602" i="9" a="1"/>
  <c r="H602" i="9" s="1"/>
  <c r="F508" i="9" a="1"/>
  <c r="F508" i="9" s="1"/>
  <c r="E474" i="9" a="1"/>
  <c r="E474" i="9" s="1"/>
  <c r="U623" i="9" a="1"/>
  <c r="U623" i="9" s="1"/>
  <c r="F466" i="9" a="1"/>
  <c r="F466" i="9" s="1"/>
  <c r="V354" i="9" a="1"/>
  <c r="V354" i="9" s="1"/>
  <c r="J504" i="9" a="1"/>
  <c r="J504" i="9" s="1"/>
  <c r="J382" i="9" a="1"/>
  <c r="J382" i="9" s="1"/>
  <c r="F484" i="9" a="1"/>
  <c r="F484" i="9" s="1"/>
  <c r="J551" i="9" a="1"/>
  <c r="J551" i="9" s="1"/>
  <c r="V614" i="9" a="1"/>
  <c r="V614" i="9" s="1"/>
  <c r="I573" i="9" a="1"/>
  <c r="I573" i="9" s="1"/>
  <c r="V557" i="9" a="1"/>
  <c r="V557" i="9" s="1"/>
  <c r="U472" i="9" a="1"/>
  <c r="U472" i="9" s="1"/>
  <c r="E467" i="9" a="1"/>
  <c r="E467" i="9" s="1"/>
  <c r="F622" i="9" a="1"/>
  <c r="F622" i="9" s="1"/>
  <c r="V425" i="9" a="1"/>
  <c r="V425" i="9" s="1"/>
  <c r="F350" i="9" a="1"/>
  <c r="F350" i="9" s="1"/>
  <c r="G350" i="9" s="1" a="1"/>
  <c r="G350" i="9" s="1"/>
  <c r="J378" i="9" a="1"/>
  <c r="J378" i="9" s="1"/>
  <c r="F569" i="9" a="1"/>
  <c r="F569" i="9" s="1"/>
  <c r="J575" i="9" a="1"/>
  <c r="J575" i="9" s="1"/>
  <c r="U531" i="9" a="1"/>
  <c r="U531" i="9" s="1"/>
  <c r="F564" i="9" a="1"/>
  <c r="F564" i="9" s="1"/>
  <c r="V507" i="9" a="1"/>
  <c r="V507" i="9" s="1"/>
  <c r="E601" i="9" a="1"/>
  <c r="E601" i="9" s="1"/>
  <c r="U603" i="9" a="1"/>
  <c r="U603" i="9" s="1"/>
  <c r="E581" i="9" a="1"/>
  <c r="E581" i="9" s="1"/>
  <c r="I426" i="9" a="1"/>
  <c r="I426" i="9" s="1"/>
  <c r="H423" i="9" a="1"/>
  <c r="H423" i="9" s="1"/>
  <c r="E521" i="9" a="1"/>
  <c r="E521" i="9" s="1"/>
  <c r="V582" i="9" a="1"/>
  <c r="V582" i="9" s="1"/>
  <c r="U486" i="9" a="1"/>
  <c r="U486" i="9" s="1"/>
  <c r="U346" i="9" a="1"/>
  <c r="U346" i="9" s="1"/>
  <c r="V596" i="9" a="1"/>
  <c r="V596" i="9" s="1"/>
  <c r="H574" i="9" a="1"/>
  <c r="H574" i="9" s="1"/>
  <c r="I533" i="9" a="1"/>
  <c r="I533" i="9" s="1"/>
  <c r="J491" i="9" a="1"/>
  <c r="J491" i="9" s="1"/>
  <c r="U411" i="9" a="1"/>
  <c r="U411" i="9" s="1"/>
  <c r="F366" i="9" a="1"/>
  <c r="F366" i="9" s="1"/>
  <c r="I429" i="9" a="1"/>
  <c r="I429" i="9" s="1"/>
  <c r="H560" i="9" a="1"/>
  <c r="H560" i="9" s="1"/>
  <c r="E510" i="9" a="1"/>
  <c r="E510" i="9" s="1"/>
  <c r="J512" i="9" a="1"/>
  <c r="J512" i="9" s="1"/>
  <c r="U475" i="9" a="1"/>
  <c r="U475" i="9" s="1"/>
  <c r="U602" i="9" a="1"/>
  <c r="U602" i="9" s="1"/>
  <c r="E508" i="9" a="1"/>
  <c r="E508" i="9" s="1"/>
  <c r="U598" i="9" a="1"/>
  <c r="U598" i="9" s="1"/>
  <c r="E623" i="9" a="1"/>
  <c r="E623" i="9" s="1"/>
  <c r="J524" i="9" a="1"/>
  <c r="J524" i="9" s="1"/>
  <c r="E354" i="9" a="1"/>
  <c r="E354" i="9" s="1"/>
  <c r="F504" i="9" a="1"/>
  <c r="F504" i="9" s="1"/>
  <c r="I382" i="9" a="1"/>
  <c r="I382" i="9" s="1"/>
  <c r="U484" i="9" a="1"/>
  <c r="U484" i="9" s="1"/>
  <c r="V556" i="9" a="1"/>
  <c r="V556" i="9" s="1"/>
  <c r="I551" i="9" a="1"/>
  <c r="I551" i="9" s="1"/>
  <c r="H614" i="9" a="1"/>
  <c r="H614" i="9" s="1"/>
  <c r="H573" i="9" a="1"/>
  <c r="H573" i="9" s="1"/>
  <c r="J456" i="9" a="1"/>
  <c r="J456" i="9" s="1"/>
  <c r="E557" i="9" a="1"/>
  <c r="E557" i="9" s="1"/>
  <c r="E472" i="9" a="1"/>
  <c r="E472" i="9" s="1"/>
  <c r="U467" i="9" a="1"/>
  <c r="U467" i="9" s="1"/>
  <c r="H622" i="9" a="1"/>
  <c r="H622" i="9" s="1"/>
  <c r="I619" i="9" a="1"/>
  <c r="I619" i="9" s="1"/>
  <c r="E425" i="9" a="1"/>
  <c r="E425" i="9" s="1"/>
  <c r="U350" i="9" a="1"/>
  <c r="U350" i="9" s="1"/>
  <c r="J505" i="9" a="1"/>
  <c r="J505" i="9" s="1"/>
  <c r="E378" i="9" a="1"/>
  <c r="E378" i="9" s="1"/>
  <c r="V569" i="9" a="1"/>
  <c r="V569" i="9" s="1"/>
  <c r="U575" i="9" a="1"/>
  <c r="U575" i="9" s="1"/>
  <c r="F531" i="9" a="1"/>
  <c r="F531" i="9" s="1"/>
  <c r="U451" i="9" a="1"/>
  <c r="U451" i="9" s="1"/>
  <c r="J601" i="9" a="1"/>
  <c r="J601" i="9" s="1"/>
  <c r="E603" i="9" a="1"/>
  <c r="E603" i="9" s="1"/>
  <c r="V581" i="9" a="1"/>
  <c r="V581" i="9" s="1"/>
  <c r="V426" i="9" a="1"/>
  <c r="V426" i="9" s="1"/>
  <c r="E423" i="9" a="1"/>
  <c r="E423" i="9" s="1"/>
  <c r="J521" i="9" a="1"/>
  <c r="J521" i="9" s="1"/>
  <c r="H582" i="9" a="1"/>
  <c r="H582" i="9" s="1"/>
  <c r="V460" i="9" a="1"/>
  <c r="V460" i="9" s="1"/>
  <c r="F486" i="9" a="1"/>
  <c r="F486" i="9" s="1"/>
  <c r="E346" i="9" a="1"/>
  <c r="E346" i="9" s="1"/>
  <c r="I596" i="9" a="1"/>
  <c r="I596" i="9" s="1"/>
  <c r="V576" i="9" a="1"/>
  <c r="V576" i="9" s="1"/>
  <c r="U533" i="9" a="1"/>
  <c r="U533" i="9" s="1"/>
  <c r="U491" i="9" a="1"/>
  <c r="U491" i="9" s="1"/>
  <c r="I502" i="9" a="1"/>
  <c r="I502" i="9" s="1"/>
  <c r="J386" i="9" a="1"/>
  <c r="J386" i="9" s="1"/>
  <c r="I383" i="9" a="1"/>
  <c r="I383" i="9" s="1"/>
  <c r="I477" i="9" a="1"/>
  <c r="I477" i="9" s="1"/>
  <c r="U483" i="9" a="1"/>
  <c r="U483" i="9" s="1"/>
  <c r="U592" i="9" a="1"/>
  <c r="U592" i="9" s="1"/>
  <c r="F549" i="9" a="1"/>
  <c r="F549" i="9" s="1"/>
  <c r="H442" i="9" a="1"/>
  <c r="H442" i="9" s="1"/>
  <c r="E567" i="9" a="1"/>
  <c r="E567" i="9" s="1"/>
  <c r="I492" i="9" a="1"/>
  <c r="I492" i="9" s="1"/>
  <c r="E487" i="9" a="1"/>
  <c r="E487" i="9" s="1"/>
  <c r="J412" i="9" a="1"/>
  <c r="J412" i="9" s="1"/>
  <c r="F362" i="9" a="1"/>
  <c r="F362" i="9" s="1"/>
  <c r="J328" i="9" a="1"/>
  <c r="J328" i="9" s="1"/>
  <c r="J427" i="9" a="1"/>
  <c r="J427" i="9" s="1"/>
  <c r="I513" i="9" a="1"/>
  <c r="I513" i="9" s="1"/>
  <c r="J471" i="9" a="1"/>
  <c r="J471" i="9" s="1"/>
  <c r="U626" i="9" a="1"/>
  <c r="U626" i="9" s="1"/>
  <c r="U584" i="9" a="1"/>
  <c r="U584" i="9" s="1"/>
  <c r="F418" i="9" a="1"/>
  <c r="F418" i="9" s="1"/>
  <c r="U424" i="9" a="1"/>
  <c r="U424" i="9" s="1"/>
  <c r="U518" i="9" a="1"/>
  <c r="U518" i="9" s="1"/>
  <c r="E498" i="9" a="1"/>
  <c r="E498" i="9" s="1"/>
  <c r="V541" i="9" a="1"/>
  <c r="V541" i="9" s="1"/>
  <c r="J543" i="9" a="1"/>
  <c r="J543" i="9" s="1"/>
  <c r="U536" i="9" a="1"/>
  <c r="U536" i="9" s="1"/>
  <c r="H535" i="9" a="1"/>
  <c r="H535" i="9" s="1"/>
  <c r="E455" i="9" a="1"/>
  <c r="E455" i="9" s="1"/>
  <c r="H435" i="9" a="1"/>
  <c r="H435" i="9" s="1"/>
  <c r="E389" i="9" a="1"/>
  <c r="E389" i="9" s="1"/>
  <c r="F562" i="9" a="1"/>
  <c r="F562" i="9" s="1"/>
  <c r="U600" i="9" a="1"/>
  <c r="U600" i="9" s="1"/>
  <c r="J585" i="9" a="1"/>
  <c r="J585" i="9" s="1"/>
  <c r="I459" i="9" a="1"/>
  <c r="I459" i="9" s="1"/>
  <c r="E384" i="9" a="1"/>
  <c r="E384" i="9" s="1"/>
  <c r="H480" i="9" a="1"/>
  <c r="H480" i="9" s="1"/>
  <c r="V537" i="9" a="1"/>
  <c r="V537" i="9" s="1"/>
  <c r="H345" i="9" a="1"/>
  <c r="H345" i="9" s="1"/>
  <c r="J550" i="9" a="1"/>
  <c r="J550" i="9" s="1"/>
  <c r="H445" i="9" a="1"/>
  <c r="H445" i="9" s="1"/>
  <c r="I440" i="9" a="1"/>
  <c r="I440" i="9" s="1"/>
  <c r="I611" i="9" a="1"/>
  <c r="I611" i="9" s="1"/>
  <c r="V532" i="9" a="1"/>
  <c r="V532" i="9" s="1"/>
  <c r="I450" i="9" a="1"/>
  <c r="I450" i="9" s="1"/>
  <c r="J365" i="9" a="1"/>
  <c r="J365" i="9" s="1"/>
  <c r="V360" i="9" a="1"/>
  <c r="V360" i="9" s="1"/>
  <c r="E620" i="9" a="1"/>
  <c r="E620" i="9" s="1"/>
  <c r="V419" i="9" a="1"/>
  <c r="V419" i="9" s="1"/>
  <c r="H416" i="9" a="1"/>
  <c r="H416" i="9" s="1"/>
  <c r="V560" i="9" a="1"/>
  <c r="V560" i="9" s="1"/>
  <c r="V502" i="9" a="1"/>
  <c r="V502" i="9" s="1"/>
  <c r="I386" i="9" a="1"/>
  <c r="I386" i="9" s="1"/>
  <c r="V383" i="9" a="1"/>
  <c r="V383" i="9" s="1"/>
  <c r="H477" i="9" a="1"/>
  <c r="H477" i="9" s="1"/>
  <c r="F483" i="9" a="1"/>
  <c r="F483" i="9" s="1"/>
  <c r="F592" i="9" a="1"/>
  <c r="F592" i="9" s="1"/>
  <c r="V549" i="9" a="1"/>
  <c r="V549" i="9" s="1"/>
  <c r="U442" i="9" a="1"/>
  <c r="U442" i="9" s="1"/>
  <c r="U567" i="9" a="1"/>
  <c r="U567" i="9" s="1"/>
  <c r="U492" i="9" a="1"/>
  <c r="U492" i="9" s="1"/>
  <c r="U487" i="9" a="1"/>
  <c r="U487" i="9" s="1"/>
  <c r="F412" i="9" a="1"/>
  <c r="F412" i="9" s="1"/>
  <c r="J359" i="9" a="1"/>
  <c r="J359" i="9" s="1"/>
  <c r="F333" i="9" a="1"/>
  <c r="F333" i="9" s="1"/>
  <c r="U328" i="9" a="1"/>
  <c r="U328" i="9" s="1"/>
  <c r="U427" i="9" a="1"/>
  <c r="U427" i="9" s="1"/>
  <c r="J559" i="9" a="1"/>
  <c r="J559" i="9" s="1"/>
  <c r="V513" i="9" a="1"/>
  <c r="V513" i="9" s="1"/>
  <c r="I471" i="9" a="1"/>
  <c r="I471" i="9" s="1"/>
  <c r="J621" i="9" a="1"/>
  <c r="J621" i="9" s="1"/>
  <c r="H584" i="9" a="1"/>
  <c r="H584" i="9" s="1"/>
  <c r="I418" i="9" a="1"/>
  <c r="I418" i="9" s="1"/>
  <c r="V424" i="9" a="1"/>
  <c r="V424" i="9" s="1"/>
  <c r="F518" i="9" a="1"/>
  <c r="F518" i="9" s="1"/>
  <c r="V478" i="9" a="1"/>
  <c r="V478" i="9" s="1"/>
  <c r="E541" i="9" a="1"/>
  <c r="E541" i="9" s="1"/>
  <c r="F543" i="9" a="1"/>
  <c r="F543" i="9" s="1"/>
  <c r="E536" i="9" a="1"/>
  <c r="E536" i="9" s="1"/>
  <c r="E535" i="9" a="1"/>
  <c r="E535" i="9" s="1"/>
  <c r="F455" i="9" a="1"/>
  <c r="F455" i="9" s="1"/>
  <c r="E435" i="9" a="1"/>
  <c r="E435" i="9" s="1"/>
  <c r="I389" i="9" a="1"/>
  <c r="I389" i="9" s="1"/>
  <c r="E600" i="9" a="1"/>
  <c r="E600" i="9" s="1"/>
  <c r="U580" i="9" a="1"/>
  <c r="U580" i="9" s="1"/>
  <c r="J459" i="9" a="1"/>
  <c r="J459" i="9" s="1"/>
  <c r="I384" i="9" a="1"/>
  <c r="I384" i="9" s="1"/>
  <c r="V480" i="9" a="1"/>
  <c r="V480" i="9" s="1"/>
  <c r="F537" i="9" a="1"/>
  <c r="F537" i="9" s="1"/>
  <c r="I345" i="9" a="1"/>
  <c r="I345" i="9" s="1"/>
  <c r="E550" i="9" a="1"/>
  <c r="E550" i="9" s="1"/>
  <c r="U445" i="9" a="1"/>
  <c r="U445" i="9" s="1"/>
  <c r="E440" i="9" a="1"/>
  <c r="E440" i="9" s="1"/>
  <c r="H611" i="9" a="1"/>
  <c r="H611" i="9" s="1"/>
  <c r="I532" i="9" a="1"/>
  <c r="I532" i="9" s="1"/>
  <c r="U452" i="9" a="1"/>
  <c r="U452" i="9" s="1"/>
  <c r="U365" i="9" a="1"/>
  <c r="U365" i="9" s="1"/>
  <c r="H360" i="9" a="1"/>
  <c r="H360" i="9" s="1"/>
  <c r="U334" i="9" a="1"/>
  <c r="U334" i="9" s="1"/>
  <c r="I336" i="9" a="1"/>
  <c r="I336" i="9" s="1"/>
  <c r="U396" i="9" a="1"/>
  <c r="U396" i="9" s="1"/>
  <c r="H558" i="9" a="1"/>
  <c r="H558" i="9" s="1"/>
  <c r="J514" i="9" a="1"/>
  <c r="J514" i="9" s="1"/>
  <c r="E516" i="9" a="1"/>
  <c r="E516" i="9" s="1"/>
  <c r="I468" i="9" a="1"/>
  <c r="I468" i="9" s="1"/>
  <c r="U606" i="9" a="1"/>
  <c r="U606" i="9" s="1"/>
  <c r="E624" i="9" a="1"/>
  <c r="E624" i="9" s="1"/>
  <c r="I586" i="9" a="1"/>
  <c r="I586" i="9" s="1"/>
  <c r="H526" i="9" a="1"/>
  <c r="H526" i="9" s="1"/>
  <c r="H620" i="9" a="1"/>
  <c r="H620" i="9" s="1"/>
  <c r="J579" i="9" a="1"/>
  <c r="J579" i="9" s="1"/>
  <c r="H465" i="9" a="1"/>
  <c r="H465" i="9" s="1"/>
  <c r="I519" i="9" a="1"/>
  <c r="I519" i="9" s="1"/>
  <c r="E579" i="9" a="1"/>
  <c r="E579" i="9" s="1"/>
  <c r="I419" i="9" a="1"/>
  <c r="I419" i="9" s="1"/>
  <c r="V345" i="9" a="1"/>
  <c r="V345" i="9" s="1"/>
  <c r="J440" i="9" a="1"/>
  <c r="J440" i="9" s="1"/>
  <c r="E452" i="9" a="1"/>
  <c r="E452" i="9" s="1"/>
  <c r="F336" i="9" a="1"/>
  <c r="F336" i="9" s="1"/>
  <c r="E514" i="9" a="1"/>
  <c r="E514" i="9" s="1"/>
  <c r="U579" i="9" a="1"/>
  <c r="U579" i="9" s="1"/>
  <c r="V411" i="9" a="1"/>
  <c r="V411" i="9" s="1"/>
  <c r="H502" i="9" a="1"/>
  <c r="H502" i="9" s="1"/>
  <c r="H386" i="9" a="1"/>
  <c r="H386" i="9" s="1"/>
  <c r="J383" i="9" a="1"/>
  <c r="J383" i="9" s="1"/>
  <c r="U477" i="9" a="1"/>
  <c r="U477" i="9" s="1"/>
  <c r="V483" i="9" a="1"/>
  <c r="V483" i="9" s="1"/>
  <c r="J592" i="9" a="1"/>
  <c r="J592" i="9" s="1"/>
  <c r="E549" i="9" a="1"/>
  <c r="E549" i="9" s="1"/>
  <c r="F442" i="9" a="1"/>
  <c r="F442" i="9" s="1"/>
  <c r="F567" i="9" a="1"/>
  <c r="F567" i="9" s="1"/>
  <c r="F492" i="9" a="1"/>
  <c r="F492" i="9" s="1"/>
  <c r="F487" i="9" a="1"/>
  <c r="F487" i="9" s="1"/>
  <c r="H412" i="9" a="1"/>
  <c r="H412" i="9" s="1"/>
  <c r="U362" i="9" a="1"/>
  <c r="U362" i="9" s="1"/>
  <c r="U359" i="9" a="1"/>
  <c r="U359" i="9" s="1"/>
  <c r="V333" i="9" a="1"/>
  <c r="V333" i="9" s="1"/>
  <c r="F328" i="9" a="1"/>
  <c r="F328" i="9" s="1"/>
  <c r="V427" i="9" a="1"/>
  <c r="V427" i="9" s="1"/>
  <c r="I559" i="9" a="1"/>
  <c r="I559" i="9" s="1"/>
  <c r="H513" i="9" a="1"/>
  <c r="H513" i="9" s="1"/>
  <c r="E471" i="9" a="1"/>
  <c r="E471" i="9" s="1"/>
  <c r="I626" i="9" a="1"/>
  <c r="I626" i="9" s="1"/>
  <c r="F621" i="9" a="1"/>
  <c r="F621" i="9" s="1"/>
  <c r="E418" i="9" a="1"/>
  <c r="E418" i="9" s="1"/>
  <c r="F424" i="9" a="1"/>
  <c r="F424" i="9" s="1"/>
  <c r="J518" i="9" a="1"/>
  <c r="J518" i="9" s="1"/>
  <c r="I498" i="9" a="1"/>
  <c r="I498" i="9" s="1"/>
  <c r="F478" i="9" a="1"/>
  <c r="F478" i="9" s="1"/>
  <c r="I541" i="9" a="1"/>
  <c r="I541" i="9" s="1"/>
  <c r="U543" i="9" a="1"/>
  <c r="U543" i="9" s="1"/>
  <c r="I536" i="9" a="1"/>
  <c r="I536" i="9" s="1"/>
  <c r="U535" i="9" a="1"/>
  <c r="U535" i="9" s="1"/>
  <c r="H455" i="9" a="1"/>
  <c r="H455" i="9" s="1"/>
  <c r="F435" i="9" a="1"/>
  <c r="F435" i="9" s="1"/>
  <c r="I562" i="9" a="1"/>
  <c r="I562" i="9" s="1"/>
  <c r="I600" i="9" a="1"/>
  <c r="I600" i="9" s="1"/>
  <c r="V585" i="9" a="1"/>
  <c r="V585" i="9" s="1"/>
  <c r="F580" i="9" a="1"/>
  <c r="F580" i="9" s="1"/>
  <c r="V459" i="9" a="1"/>
  <c r="V459" i="9" s="1"/>
  <c r="V384" i="9" a="1"/>
  <c r="V384" i="9" s="1"/>
  <c r="I480" i="9" a="1"/>
  <c r="I480" i="9" s="1"/>
  <c r="U537" i="9" a="1"/>
  <c r="U537" i="9" s="1"/>
  <c r="F345" i="9" a="1"/>
  <c r="F345" i="9" s="1"/>
  <c r="J445" i="9" a="1"/>
  <c r="J445" i="9" s="1"/>
  <c r="H440" i="9" a="1"/>
  <c r="H440" i="9" s="1"/>
  <c r="U532" i="9" a="1"/>
  <c r="U532" i="9" s="1"/>
  <c r="J450" i="9" a="1"/>
  <c r="J450" i="9" s="1"/>
  <c r="F452" i="9" a="1"/>
  <c r="F452" i="9" s="1"/>
  <c r="F365" i="9" a="1"/>
  <c r="F365" i="9" s="1"/>
  <c r="I360" i="9" a="1"/>
  <c r="I360" i="9" s="1"/>
  <c r="H334" i="9" a="1"/>
  <c r="H334" i="9" s="1"/>
  <c r="F396" i="9" a="1"/>
  <c r="F396" i="9" s="1"/>
  <c r="V558" i="9" a="1"/>
  <c r="V558" i="9" s="1"/>
  <c r="F514" i="9" a="1"/>
  <c r="F514" i="9" s="1"/>
  <c r="H516" i="9" a="1"/>
  <c r="H516" i="9" s="1"/>
  <c r="U468" i="9" a="1"/>
  <c r="U468" i="9" s="1"/>
  <c r="E606" i="9" a="1"/>
  <c r="E606" i="9" s="1"/>
  <c r="I624" i="9" a="1"/>
  <c r="I624" i="9" s="1"/>
  <c r="V586" i="9" a="1"/>
  <c r="V586" i="9" s="1"/>
  <c r="V464" i="9" a="1"/>
  <c r="V464" i="9" s="1"/>
  <c r="V526" i="9" a="1"/>
  <c r="V526" i="9" s="1"/>
  <c r="V620" i="9" a="1"/>
  <c r="V620" i="9" s="1"/>
  <c r="I579" i="9" a="1"/>
  <c r="I579" i="9" s="1"/>
  <c r="V465" i="9" a="1"/>
  <c r="V465" i="9" s="1"/>
  <c r="U419" i="9" a="1"/>
  <c r="U419" i="9" s="1"/>
  <c r="V519" i="9" a="1"/>
  <c r="V519" i="9" s="1"/>
  <c r="J510" i="9" a="1"/>
  <c r="J510" i="9" s="1"/>
  <c r="F386" i="9" a="1"/>
  <c r="F386" i="9" s="1"/>
  <c r="F383" i="9" a="1"/>
  <c r="F383" i="9" s="1"/>
  <c r="F477" i="9" a="1"/>
  <c r="F477" i="9" s="1"/>
  <c r="H483" i="9" a="1"/>
  <c r="H483" i="9" s="1"/>
  <c r="E592" i="9" a="1"/>
  <c r="E592" i="9" s="1"/>
  <c r="I549" i="9" a="1"/>
  <c r="I549" i="9" s="1"/>
  <c r="J442" i="9" a="1"/>
  <c r="J442" i="9" s="1"/>
  <c r="V567" i="9" a="1"/>
  <c r="V567" i="9" s="1"/>
  <c r="J492" i="9" a="1"/>
  <c r="J492" i="9" s="1"/>
  <c r="V487" i="9" a="1"/>
  <c r="V487" i="9" s="1"/>
  <c r="E412" i="9" a="1"/>
  <c r="E412" i="9" s="1"/>
  <c r="E362" i="9" a="1"/>
  <c r="E362" i="9" s="1"/>
  <c r="I359" i="9" a="1"/>
  <c r="I359" i="9" s="1"/>
  <c r="E333" i="9" a="1"/>
  <c r="E333" i="9" s="1"/>
  <c r="V328" i="9" a="1"/>
  <c r="V328" i="9" s="1"/>
  <c r="E427" i="9" a="1"/>
  <c r="E427" i="9" s="1"/>
  <c r="U559" i="9" a="1"/>
  <c r="U559" i="9" s="1"/>
  <c r="U513" i="9" a="1"/>
  <c r="U513" i="9" s="1"/>
  <c r="U471" i="9" a="1"/>
  <c r="U471" i="9" s="1"/>
  <c r="F626" i="9" a="1"/>
  <c r="F626" i="9" s="1"/>
  <c r="V621" i="9" a="1"/>
  <c r="V621" i="9" s="1"/>
  <c r="V584" i="9" a="1"/>
  <c r="V584" i="9" s="1"/>
  <c r="U418" i="9" a="1"/>
  <c r="U418" i="9" s="1"/>
  <c r="E518" i="9" a="1"/>
  <c r="E518" i="9" s="1"/>
  <c r="U498" i="9" a="1"/>
  <c r="U498" i="9" s="1"/>
  <c r="U478" i="9" a="1"/>
  <c r="U478" i="9" s="1"/>
  <c r="H541" i="9" a="1"/>
  <c r="H541" i="9" s="1"/>
  <c r="E543" i="9" a="1"/>
  <c r="E543" i="9" s="1"/>
  <c r="V536" i="9" a="1"/>
  <c r="V536" i="9" s="1"/>
  <c r="F535" i="9" a="1"/>
  <c r="F535" i="9" s="1"/>
  <c r="V389" i="9" a="1"/>
  <c r="V389" i="9" s="1"/>
  <c r="E562" i="9" a="1"/>
  <c r="E562" i="9" s="1"/>
  <c r="V600" i="9" a="1"/>
  <c r="V600" i="9" s="1"/>
  <c r="F585" i="9" a="1"/>
  <c r="F585" i="9" s="1"/>
  <c r="J580" i="9" a="1"/>
  <c r="J580" i="9" s="1"/>
  <c r="E459" i="9" a="1"/>
  <c r="E459" i="9" s="1"/>
  <c r="H384" i="9" a="1"/>
  <c r="H384" i="9" s="1"/>
  <c r="U480" i="9" a="1"/>
  <c r="U480" i="9" s="1"/>
  <c r="E537" i="9" a="1"/>
  <c r="E537" i="9" s="1"/>
  <c r="E345" i="9" a="1"/>
  <c r="E345" i="9" s="1"/>
  <c r="G345" i="9" s="1" a="1"/>
  <c r="G345" i="9" s="1"/>
  <c r="I550" i="9" a="1"/>
  <c r="I550" i="9" s="1"/>
  <c r="F445" i="9" a="1"/>
  <c r="F445" i="9" s="1"/>
  <c r="J611" i="9" a="1"/>
  <c r="J611" i="9" s="1"/>
  <c r="F532" i="9" a="1"/>
  <c r="F532" i="9" s="1"/>
  <c r="H450" i="9" a="1"/>
  <c r="H450" i="9" s="1"/>
  <c r="J452" i="9" a="1"/>
  <c r="J452" i="9" s="1"/>
  <c r="I365" i="9" a="1"/>
  <c r="I365" i="9" s="1"/>
  <c r="F360" i="9" a="1"/>
  <c r="F360" i="9" s="1"/>
  <c r="V336" i="9" a="1"/>
  <c r="V336" i="9" s="1"/>
  <c r="J396" i="9" a="1"/>
  <c r="J396" i="9" s="1"/>
  <c r="F558" i="9" a="1"/>
  <c r="F558" i="9" s="1"/>
  <c r="U514" i="9" a="1"/>
  <c r="U514" i="9" s="1"/>
  <c r="V516" i="9" a="1"/>
  <c r="V516" i="9" s="1"/>
  <c r="F468" i="9" a="1"/>
  <c r="F468" i="9" s="1"/>
  <c r="H606" i="9" a="1"/>
  <c r="H606" i="9" s="1"/>
  <c r="V624" i="9" a="1"/>
  <c r="V624" i="9" s="1"/>
  <c r="H586" i="9" a="1"/>
  <c r="H586" i="9" s="1"/>
  <c r="F464" i="9" a="1"/>
  <c r="F464" i="9" s="1"/>
  <c r="F526" i="9" a="1"/>
  <c r="F526" i="9" s="1"/>
  <c r="E365" i="9" a="1"/>
  <c r="E365" i="9" s="1"/>
  <c r="U558" i="9" a="1"/>
  <c r="U558" i="9" s="1"/>
  <c r="F624" i="9" a="1"/>
  <c r="F624" i="9" s="1"/>
  <c r="U620" i="9" a="1"/>
  <c r="U620" i="9" s="1"/>
  <c r="V366" i="9" a="1"/>
  <c r="V366" i="9" s="1"/>
  <c r="E512" i="9" a="1"/>
  <c r="E512" i="9" s="1"/>
  <c r="U502" i="9" a="1"/>
  <c r="U502" i="9" s="1"/>
  <c r="H383" i="9" a="1"/>
  <c r="H383" i="9" s="1"/>
  <c r="J477" i="9" a="1"/>
  <c r="J477" i="9" s="1"/>
  <c r="H592" i="9" a="1"/>
  <c r="H592" i="9" s="1"/>
  <c r="U549" i="9" a="1"/>
  <c r="U549" i="9" s="1"/>
  <c r="E442" i="9" a="1"/>
  <c r="E442" i="9" s="1"/>
  <c r="E492" i="9" a="1"/>
  <c r="E492" i="9" s="1"/>
  <c r="H487" i="9" a="1"/>
  <c r="H487" i="9" s="1"/>
  <c r="I412" i="9" a="1"/>
  <c r="I412" i="9" s="1"/>
  <c r="J362" i="9" a="1"/>
  <c r="J362" i="9" s="1"/>
  <c r="E359" i="9" a="1"/>
  <c r="E359" i="9" s="1"/>
  <c r="I333" i="9" a="1"/>
  <c r="I333" i="9" s="1"/>
  <c r="E328" i="9" a="1"/>
  <c r="E328" i="9" s="1"/>
  <c r="F427" i="9" a="1"/>
  <c r="F427" i="9" s="1"/>
  <c r="E559" i="9" a="1"/>
  <c r="E559" i="9" s="1"/>
  <c r="F513" i="9" a="1"/>
  <c r="F513" i="9" s="1"/>
  <c r="F471" i="9" a="1"/>
  <c r="F471" i="9" s="1"/>
  <c r="H626" i="9" a="1"/>
  <c r="H626" i="9" s="1"/>
  <c r="E621" i="9" a="1"/>
  <c r="E621" i="9" s="1"/>
  <c r="F584" i="9" a="1"/>
  <c r="F584" i="9" s="1"/>
  <c r="I424" i="9" a="1"/>
  <c r="I424" i="9" s="1"/>
  <c r="H498" i="9" a="1"/>
  <c r="H498" i="9" s="1"/>
  <c r="E478" i="9" a="1"/>
  <c r="E478" i="9" s="1"/>
  <c r="U541" i="9" a="1"/>
  <c r="U541" i="9" s="1"/>
  <c r="V543" i="9" a="1"/>
  <c r="V543" i="9" s="1"/>
  <c r="H536" i="9" a="1"/>
  <c r="H536" i="9" s="1"/>
  <c r="U455" i="9" a="1"/>
  <c r="U455" i="9" s="1"/>
  <c r="U435" i="9" a="1"/>
  <c r="U435" i="9" s="1"/>
  <c r="H389" i="9" a="1"/>
  <c r="H389" i="9" s="1"/>
  <c r="H562" i="9" a="1"/>
  <c r="H562" i="9" s="1"/>
  <c r="H600" i="9" a="1"/>
  <c r="H600" i="9" s="1"/>
  <c r="U585" i="9" a="1"/>
  <c r="U585" i="9" s="1"/>
  <c r="E580" i="9" a="1"/>
  <c r="E580" i="9" s="1"/>
  <c r="U459" i="9" a="1"/>
  <c r="U459" i="9" s="1"/>
  <c r="U384" i="9" a="1"/>
  <c r="U384" i="9" s="1"/>
  <c r="F611" i="9" a="1"/>
  <c r="F611" i="9" s="1"/>
  <c r="E396" i="9" a="1"/>
  <c r="E396" i="9" s="1"/>
  <c r="H468" i="9" a="1"/>
  <c r="H468" i="9" s="1"/>
  <c r="U526" i="9" a="1"/>
  <c r="U526" i="9" s="1"/>
  <c r="E519" i="9" a="1"/>
  <c r="E519" i="9" s="1"/>
  <c r="F475" i="9" a="1"/>
  <c r="F475" i="9" s="1"/>
  <c r="F502" i="9" a="1"/>
  <c r="F502" i="9" s="1"/>
  <c r="V386" i="9" a="1"/>
  <c r="V386" i="9" s="1"/>
  <c r="E383" i="9" a="1"/>
  <c r="E383" i="9" s="1"/>
  <c r="I483" i="9" a="1"/>
  <c r="I483" i="9" s="1"/>
  <c r="V592" i="9" a="1"/>
  <c r="V592" i="9" s="1"/>
  <c r="H549" i="9" a="1"/>
  <c r="H549" i="9" s="1"/>
  <c r="J567" i="9" a="1"/>
  <c r="J567" i="9" s="1"/>
  <c r="H492" i="9" a="1"/>
  <c r="H492" i="9" s="1"/>
  <c r="U412" i="9" a="1"/>
  <c r="U412" i="9" s="1"/>
  <c r="H362" i="9" a="1"/>
  <c r="H362" i="9" s="1"/>
  <c r="F359" i="9" a="1"/>
  <c r="F359" i="9" s="1"/>
  <c r="H333" i="9" a="1"/>
  <c r="H333" i="9" s="1"/>
  <c r="I328" i="9" a="1"/>
  <c r="I328" i="9" s="1"/>
  <c r="H427" i="9" a="1"/>
  <c r="H427" i="9" s="1"/>
  <c r="V559" i="9" a="1"/>
  <c r="V559" i="9" s="1"/>
  <c r="H471" i="9" a="1"/>
  <c r="H471" i="9" s="1"/>
  <c r="V626" i="9" a="1"/>
  <c r="V626" i="9" s="1"/>
  <c r="U621" i="9" a="1"/>
  <c r="U621" i="9" s="1"/>
  <c r="J584" i="9" a="1"/>
  <c r="J584" i="9" s="1"/>
  <c r="J418" i="9" a="1"/>
  <c r="J418" i="9" s="1"/>
  <c r="E424" i="9" a="1"/>
  <c r="E424" i="9" s="1"/>
  <c r="I518" i="9" a="1"/>
  <c r="I518" i="9" s="1"/>
  <c r="V498" i="9" a="1"/>
  <c r="V498" i="9" s="1"/>
  <c r="H478" i="9" a="1"/>
  <c r="H478" i="9" s="1"/>
  <c r="J541" i="9" a="1"/>
  <c r="J541" i="9" s="1"/>
  <c r="H543" i="9" a="1"/>
  <c r="H543" i="9" s="1"/>
  <c r="J535" i="9" a="1"/>
  <c r="J535" i="9" s="1"/>
  <c r="J455" i="9" a="1"/>
  <c r="J455" i="9" s="1"/>
  <c r="J435" i="9" a="1"/>
  <c r="J435" i="9" s="1"/>
  <c r="U389" i="9" a="1"/>
  <c r="U389" i="9" s="1"/>
  <c r="V562" i="9" a="1"/>
  <c r="V562" i="9" s="1"/>
  <c r="J600" i="9" a="1"/>
  <c r="J600" i="9" s="1"/>
  <c r="E585" i="9" a="1"/>
  <c r="E585" i="9" s="1"/>
  <c r="H580" i="9" a="1"/>
  <c r="H580" i="9" s="1"/>
  <c r="F459" i="9" a="1"/>
  <c r="F459" i="9" s="1"/>
  <c r="F384" i="9" a="1"/>
  <c r="F384" i="9" s="1"/>
  <c r="J537" i="9" a="1"/>
  <c r="J537" i="9" s="1"/>
  <c r="U345" i="9" a="1"/>
  <c r="U345" i="9" s="1"/>
  <c r="H550" i="9" a="1"/>
  <c r="H550" i="9" s="1"/>
  <c r="V445" i="9" a="1"/>
  <c r="V445" i="9" s="1"/>
  <c r="U440" i="9" a="1"/>
  <c r="U440" i="9" s="1"/>
  <c r="U611" i="9" a="1"/>
  <c r="U611" i="9" s="1"/>
  <c r="E532" i="9" a="1"/>
  <c r="E532" i="9" s="1"/>
  <c r="F450" i="9" a="1"/>
  <c r="F450" i="9" s="1"/>
  <c r="H452" i="9" a="1"/>
  <c r="H452" i="9" s="1"/>
  <c r="U360" i="9" a="1"/>
  <c r="U360" i="9" s="1"/>
  <c r="I334" i="9" a="1"/>
  <c r="I334" i="9" s="1"/>
  <c r="U336" i="9" a="1"/>
  <c r="U336" i="9" s="1"/>
  <c r="I396" i="9" a="1"/>
  <c r="I396" i="9" s="1"/>
  <c r="E558" i="9" a="1"/>
  <c r="E558" i="9" s="1"/>
  <c r="I514" i="9" a="1"/>
  <c r="I514" i="9" s="1"/>
  <c r="E468" i="9" a="1"/>
  <c r="E468" i="9" s="1"/>
  <c r="J606" i="9" a="1"/>
  <c r="J606" i="9" s="1"/>
  <c r="U586" i="9" a="1"/>
  <c r="U586" i="9" s="1"/>
  <c r="E464" i="9" a="1"/>
  <c r="E464" i="9" s="1"/>
  <c r="E526" i="9" a="1"/>
  <c r="E526" i="9" s="1"/>
  <c r="F620" i="9" a="1"/>
  <c r="F620" i="9" s="1"/>
  <c r="F579" i="9" a="1"/>
  <c r="F579" i="9" s="1"/>
  <c r="E465" i="9" a="1"/>
  <c r="E465" i="9" s="1"/>
  <c r="J419" i="9" a="1"/>
  <c r="J419" i="9" s="1"/>
  <c r="U519" i="9" a="1"/>
  <c r="U519" i="9" s="1"/>
  <c r="I620" i="9" a="1"/>
  <c r="I620" i="9" s="1"/>
  <c r="F465" i="9" a="1"/>
  <c r="F465" i="9" s="1"/>
  <c r="F480" i="9" a="1"/>
  <c r="F480" i="9" s="1"/>
  <c r="V550" i="9" a="1"/>
  <c r="V550" i="9" s="1"/>
  <c r="V450" i="9" a="1"/>
  <c r="V450" i="9" s="1"/>
  <c r="I516" i="9" a="1"/>
  <c r="I516" i="9" s="1"/>
  <c r="J464" i="9" a="1"/>
  <c r="J464" i="9" s="1"/>
  <c r="J465" i="9" a="1"/>
  <c r="J465" i="9" s="1"/>
  <c r="V332" i="9" a="1"/>
  <c r="V332" i="9" s="1"/>
  <c r="F602" i="9" a="1"/>
  <c r="F602" i="9" s="1"/>
  <c r="J502" i="9" a="1"/>
  <c r="J502" i="9" s="1"/>
  <c r="E386" i="9" a="1"/>
  <c r="E386" i="9" s="1"/>
  <c r="V477" i="9" a="1"/>
  <c r="V477" i="9" s="1"/>
  <c r="J483" i="9" a="1"/>
  <c r="J483" i="9" s="1"/>
  <c r="I592" i="9" a="1"/>
  <c r="I592" i="9" s="1"/>
  <c r="I442" i="9" a="1"/>
  <c r="I442" i="9" s="1"/>
  <c r="I567" i="9" a="1"/>
  <c r="I567" i="9" s="1"/>
  <c r="J487" i="9" a="1"/>
  <c r="J487" i="9" s="1"/>
  <c r="V412" i="9" a="1"/>
  <c r="V412" i="9" s="1"/>
  <c r="I362" i="9" a="1"/>
  <c r="I362" i="9" s="1"/>
  <c r="V359" i="9" a="1"/>
  <c r="V359" i="9" s="1"/>
  <c r="U333" i="9" a="1"/>
  <c r="U333" i="9" s="1"/>
  <c r="H328" i="9" a="1"/>
  <c r="H328" i="9" s="1"/>
  <c r="H559" i="9" a="1"/>
  <c r="H559" i="9" s="1"/>
  <c r="J513" i="9" a="1"/>
  <c r="J513" i="9" s="1"/>
  <c r="V471" i="9" a="1"/>
  <c r="V471" i="9" s="1"/>
  <c r="E626" i="9" a="1"/>
  <c r="E626" i="9" s="1"/>
  <c r="H621" i="9" a="1"/>
  <c r="H621" i="9" s="1"/>
  <c r="E584" i="9" a="1"/>
  <c r="E584" i="9" s="1"/>
  <c r="H418" i="9" a="1"/>
  <c r="H418" i="9" s="1"/>
  <c r="H424" i="9" a="1"/>
  <c r="H424" i="9" s="1"/>
  <c r="V518" i="9" a="1"/>
  <c r="V518" i="9" s="1"/>
  <c r="F498" i="9" a="1"/>
  <c r="F498" i="9" s="1"/>
  <c r="J478" i="9" a="1"/>
  <c r="J478" i="9" s="1"/>
  <c r="F541" i="9" a="1"/>
  <c r="F541" i="9" s="1"/>
  <c r="J536" i="9" a="1"/>
  <c r="J536" i="9" s="1"/>
  <c r="I535" i="9" a="1"/>
  <c r="I535" i="9" s="1"/>
  <c r="V455" i="9" a="1"/>
  <c r="V455" i="9" s="1"/>
  <c r="V435" i="9" a="1"/>
  <c r="V435" i="9" s="1"/>
  <c r="F389" i="9" a="1"/>
  <c r="F389" i="9" s="1"/>
  <c r="U562" i="9" a="1"/>
  <c r="U562" i="9" s="1"/>
  <c r="F600" i="9" a="1"/>
  <c r="F600" i="9" s="1"/>
  <c r="I585" i="9" a="1"/>
  <c r="I585" i="9" s="1"/>
  <c r="V580" i="9" a="1"/>
  <c r="V580" i="9" s="1"/>
  <c r="H459" i="9" a="1"/>
  <c r="H459" i="9" s="1"/>
  <c r="J480" i="9" a="1"/>
  <c r="J480" i="9" s="1"/>
  <c r="H537" i="9" a="1"/>
  <c r="H537" i="9" s="1"/>
  <c r="U550" i="9" a="1"/>
  <c r="U550" i="9" s="1"/>
  <c r="E445" i="9" a="1"/>
  <c r="E445" i="9" s="1"/>
  <c r="V440" i="9" a="1"/>
  <c r="V440" i="9" s="1"/>
  <c r="E611" i="9" a="1"/>
  <c r="E611" i="9" s="1"/>
  <c r="J532" i="9" a="1"/>
  <c r="J532" i="9" s="1"/>
  <c r="U450" i="9" a="1"/>
  <c r="U450" i="9" s="1"/>
  <c r="V452" i="9" a="1"/>
  <c r="V452" i="9" s="1"/>
  <c r="H365" i="9" a="1"/>
  <c r="H365" i="9" s="1"/>
  <c r="E360" i="9" a="1"/>
  <c r="E360" i="9" s="1"/>
  <c r="F334" i="9" a="1"/>
  <c r="F334" i="9" s="1"/>
  <c r="E336" i="9" a="1"/>
  <c r="E336" i="9" s="1"/>
  <c r="H396" i="9" a="1"/>
  <c r="H396" i="9" s="1"/>
  <c r="U516" i="9" a="1"/>
  <c r="U516" i="9" s="1"/>
  <c r="J468" i="9" a="1"/>
  <c r="J468" i="9" s="1"/>
  <c r="U624" i="9" a="1"/>
  <c r="U624" i="9" s="1"/>
  <c r="F586" i="9" a="1"/>
  <c r="F586" i="9" s="1"/>
  <c r="H464" i="9" a="1"/>
  <c r="H464" i="9" s="1"/>
  <c r="V579" i="9" a="1"/>
  <c r="V579" i="9" s="1"/>
  <c r="I465" i="9" a="1"/>
  <c r="I465" i="9" s="1"/>
  <c r="F419" i="9" a="1"/>
  <c r="F419" i="9" s="1"/>
  <c r="F519" i="9" a="1"/>
  <c r="F519" i="9" s="1"/>
  <c r="E334" i="9" a="1"/>
  <c r="E334" i="9" s="1"/>
  <c r="I558" i="9" a="1"/>
  <c r="I558" i="9" s="1"/>
  <c r="H514" i="9" a="1"/>
  <c r="H514" i="9" s="1"/>
  <c r="J516" i="9" a="1"/>
  <c r="J516" i="9" s="1"/>
  <c r="V468" i="9" a="1"/>
  <c r="V468" i="9" s="1"/>
  <c r="I606" i="9" a="1"/>
  <c r="I606" i="9" s="1"/>
  <c r="J624" i="9" a="1"/>
  <c r="J624" i="9" s="1"/>
  <c r="U465" i="9" a="1"/>
  <c r="U465" i="9" s="1"/>
  <c r="J519" i="9" a="1"/>
  <c r="J519" i="9" s="1"/>
  <c r="H519" i="9" a="1"/>
  <c r="H519" i="9" s="1"/>
  <c r="J429" i="9" a="1"/>
  <c r="J429" i="9" s="1"/>
  <c r="J602" i="9" a="1"/>
  <c r="J602" i="9" s="1"/>
  <c r="E502" i="9" a="1"/>
  <c r="E502" i="9" s="1"/>
  <c r="U386" i="9" a="1"/>
  <c r="U386" i="9" s="1"/>
  <c r="U383" i="9" a="1"/>
  <c r="U383" i="9" s="1"/>
  <c r="E477" i="9" a="1"/>
  <c r="E477" i="9" s="1"/>
  <c r="E483" i="9" a="1"/>
  <c r="E483" i="9" s="1"/>
  <c r="G483" i="9" s="1" a="1"/>
  <c r="G483" i="9" s="1"/>
  <c r="J549" i="9" a="1"/>
  <c r="J549" i="9" s="1"/>
  <c r="V442" i="9" a="1"/>
  <c r="V442" i="9" s="1"/>
  <c r="H567" i="9" a="1"/>
  <c r="H567" i="9" s="1"/>
  <c r="V492" i="9" a="1"/>
  <c r="V492" i="9" s="1"/>
  <c r="I487" i="9" a="1"/>
  <c r="I487" i="9" s="1"/>
  <c r="V362" i="9" a="1"/>
  <c r="V362" i="9" s="1"/>
  <c r="H359" i="9" a="1"/>
  <c r="H359" i="9" s="1"/>
  <c r="J333" i="9" a="1"/>
  <c r="J333" i="9" s="1"/>
  <c r="I427" i="9" a="1"/>
  <c r="I427" i="9" s="1"/>
  <c r="F559" i="9" a="1"/>
  <c r="F559" i="9" s="1"/>
  <c r="E513" i="9" a="1"/>
  <c r="E513" i="9" s="1"/>
  <c r="J626" i="9" a="1"/>
  <c r="J626" i="9" s="1"/>
  <c r="I621" i="9" a="1"/>
  <c r="I621" i="9" s="1"/>
  <c r="I584" i="9" a="1"/>
  <c r="I584" i="9" s="1"/>
  <c r="V418" i="9" a="1"/>
  <c r="V418" i="9" s="1"/>
  <c r="J424" i="9" a="1"/>
  <c r="J424" i="9" s="1"/>
  <c r="H518" i="9" a="1"/>
  <c r="H518" i="9" s="1"/>
  <c r="J498" i="9" a="1"/>
  <c r="J498" i="9" s="1"/>
  <c r="I478" i="9" a="1"/>
  <c r="I478" i="9" s="1"/>
  <c r="I543" i="9" a="1"/>
  <c r="I543" i="9" s="1"/>
  <c r="F536" i="9" a="1"/>
  <c r="F536" i="9" s="1"/>
  <c r="V535" i="9" a="1"/>
  <c r="V535" i="9" s="1"/>
  <c r="I455" i="9" a="1"/>
  <c r="I455" i="9" s="1"/>
  <c r="I435" i="9" a="1"/>
  <c r="I435" i="9" s="1"/>
  <c r="J389" i="9" a="1"/>
  <c r="J389" i="9" s="1"/>
  <c r="J562" i="9" a="1"/>
  <c r="J562" i="9" s="1"/>
  <c r="H585" i="9" a="1"/>
  <c r="H585" i="9" s="1"/>
  <c r="I580" i="9" a="1"/>
  <c r="I580" i="9" s="1"/>
  <c r="J384" i="9" a="1"/>
  <c r="J384" i="9" s="1"/>
  <c r="E480" i="9" a="1"/>
  <c r="E480" i="9" s="1"/>
  <c r="I537" i="9" a="1"/>
  <c r="I537" i="9" s="1"/>
  <c r="J345" i="9" a="1"/>
  <c r="J345" i="9" s="1"/>
  <c r="F550" i="9" a="1"/>
  <c r="F550" i="9" s="1"/>
  <c r="I445" i="9" a="1"/>
  <c r="I445" i="9" s="1"/>
  <c r="F440" i="9" a="1"/>
  <c r="F440" i="9" s="1"/>
  <c r="V611" i="9" a="1"/>
  <c r="V611" i="9" s="1"/>
  <c r="E450" i="9" a="1"/>
  <c r="E450" i="9" s="1"/>
  <c r="I452" i="9" a="1"/>
  <c r="I452" i="9" s="1"/>
  <c r="V365" i="9" a="1"/>
  <c r="V365" i="9" s="1"/>
  <c r="J360" i="9" a="1"/>
  <c r="J360" i="9" s="1"/>
  <c r="V334" i="9" a="1"/>
  <c r="V334" i="9" s="1"/>
  <c r="J336" i="9" a="1"/>
  <c r="J336" i="9" s="1"/>
  <c r="J558" i="9" a="1"/>
  <c r="J558" i="9" s="1"/>
  <c r="V514" i="9" a="1"/>
  <c r="V514" i="9" s="1"/>
  <c r="F516" i="9" a="1"/>
  <c r="F516" i="9" s="1"/>
  <c r="V606" i="9" a="1"/>
  <c r="V606" i="9" s="1"/>
  <c r="H624" i="9" a="1"/>
  <c r="H624" i="9" s="1"/>
  <c r="J586" i="9" a="1"/>
  <c r="J586" i="9" s="1"/>
  <c r="U464" i="9" a="1"/>
  <c r="U464" i="9" s="1"/>
  <c r="J526" i="9" a="1"/>
  <c r="J526" i="9" s="1"/>
  <c r="J620" i="9" a="1"/>
  <c r="J620" i="9" s="1"/>
  <c r="H579" i="9" a="1"/>
  <c r="H579" i="9" s="1"/>
  <c r="H419" i="9" a="1"/>
  <c r="H419" i="9" s="1"/>
  <c r="H336" i="9" a="1"/>
  <c r="H336" i="9" s="1"/>
  <c r="V396" i="9" a="1"/>
  <c r="V396" i="9" s="1"/>
  <c r="E586" i="9" a="1"/>
  <c r="E586" i="9" s="1"/>
  <c r="I464" i="9" a="1"/>
  <c r="I464" i="9" s="1"/>
  <c r="I526" i="9" a="1"/>
  <c r="I526" i="9" s="1"/>
  <c r="E419" i="9" a="1"/>
  <c r="E419" i="9" s="1"/>
  <c r="H532" i="9" a="1"/>
  <c r="H532" i="9" s="1"/>
  <c r="J334" i="9" a="1"/>
  <c r="J334" i="9" s="1"/>
  <c r="F606" i="9" a="1"/>
  <c r="F606" i="9" s="1"/>
  <c r="G546" i="9" a="1"/>
  <c r="G546" i="9" s="1"/>
  <c r="G342" i="9" a="1"/>
  <c r="G342" i="9" s="1"/>
  <c r="G348" i="9" a="1"/>
  <c r="G348" i="9" s="1"/>
  <c r="G462" i="9" a="1"/>
  <c r="G462" i="9" s="1"/>
  <c r="G417" i="9" a="1"/>
  <c r="G417" i="9" s="1"/>
  <c r="G490" i="9" a="1"/>
  <c r="G490" i="9" s="1"/>
  <c r="G495" i="9" a="1"/>
  <c r="G495" i="9" s="1"/>
  <c r="G469" i="9" a="1"/>
  <c r="G469" i="9" s="1"/>
  <c r="G501" i="9" a="1"/>
  <c r="G501" i="9" s="1"/>
  <c r="G578" i="9" a="1"/>
  <c r="G578" i="9" s="1"/>
  <c r="G415" i="9" a="1"/>
  <c r="G415" i="9" s="1"/>
  <c r="G355" i="9" a="1"/>
  <c r="G355" i="9" s="1"/>
  <c r="G363" i="9" a="1"/>
  <c r="G363" i="9" s="1"/>
  <c r="G422" i="9" a="1"/>
  <c r="G422" i="9" s="1"/>
  <c r="G617" i="9" a="1"/>
  <c r="G617" i="9" s="1"/>
  <c r="G458" i="9" a="1"/>
  <c r="G458" i="9" s="1"/>
  <c r="G515" i="9" a="1"/>
  <c r="G515" i="9" s="1"/>
  <c r="G387" i="9" a="1"/>
  <c r="G387" i="9" s="1"/>
  <c r="G597" i="9" a="1"/>
  <c r="G597" i="9" s="1"/>
  <c r="G337" i="9" a="1"/>
  <c r="G337" i="9" s="1"/>
  <c r="G385" i="9" a="1"/>
  <c r="G385" i="9" s="1"/>
  <c r="G447" i="9" a="1"/>
  <c r="G447" i="9" s="1"/>
  <c r="G343" i="9" a="1"/>
  <c r="G343" i="9" s="1"/>
  <c r="G572" i="9" a="1"/>
  <c r="G572" i="9" s="1"/>
  <c r="G349" i="9" a="1"/>
  <c r="G349" i="9" s="1"/>
  <c r="G473" i="9" a="1"/>
  <c r="G473" i="9" s="1"/>
  <c r="G561" i="9" a="1"/>
  <c r="G561" i="9" s="1"/>
  <c r="G608" i="9" a="1"/>
  <c r="G608" i="9" s="1"/>
  <c r="G395" i="9" a="1"/>
  <c r="G395" i="9" s="1"/>
  <c r="G599" i="9" a="1"/>
  <c r="G599" i="9" s="1"/>
  <c r="G497" i="9" a="1"/>
  <c r="G497" i="9" s="1"/>
  <c r="G446" i="9" a="1"/>
  <c r="G446" i="9" s="1"/>
  <c r="G503" i="9" a="1"/>
  <c r="G503" i="9" s="1"/>
  <c r="G344" i="9" a="1"/>
  <c r="G344" i="9" s="1"/>
  <c r="G591" i="9" a="1"/>
  <c r="G591" i="9" s="1"/>
  <c r="G609" i="9" a="1"/>
  <c r="G609" i="9" s="1"/>
  <c r="G552" i="9" a="1"/>
  <c r="G552" i="9" s="1"/>
  <c r="G394" i="9" a="1"/>
  <c r="G394" i="9" s="1"/>
  <c r="G588" i="9" a="1"/>
  <c r="G588" i="9" s="1"/>
  <c r="G437" i="9" a="1"/>
  <c r="G437" i="9" s="1"/>
  <c r="G356" i="9" a="1"/>
  <c r="G356" i="9" s="1"/>
  <c r="G453" i="9" a="1"/>
  <c r="G453" i="9" s="1"/>
  <c r="G613" i="9" a="1"/>
  <c r="G613" i="9" s="1"/>
  <c r="G432" i="9" a="1"/>
  <c r="G432" i="9" s="1"/>
  <c r="G470" i="9" a="1"/>
  <c r="G470" i="9" s="1"/>
  <c r="G338" i="9" a="1"/>
  <c r="G338" i="9" s="1"/>
  <c r="G587" i="9" a="1"/>
  <c r="G587" i="9" s="1"/>
  <c r="G522" i="9" a="1"/>
  <c r="G522" i="9" s="1"/>
  <c r="G555" i="9" a="1"/>
  <c r="G555" i="9" s="1"/>
  <c r="G542" i="9" a="1"/>
  <c r="G542" i="9" s="1"/>
  <c r="G607" i="9" a="1"/>
  <c r="G607" i="9" s="1"/>
  <c r="G539" i="9" a="1"/>
  <c r="G539" i="9" s="1"/>
  <c r="G457" i="9" a="1"/>
  <c r="G457" i="9" s="1"/>
  <c r="G421" i="9" a="1"/>
  <c r="G421" i="9" s="1"/>
  <c r="G463" i="9" a="1"/>
  <c r="G463" i="9" s="1"/>
  <c r="G528" i="9" a="1"/>
  <c r="G528" i="9" s="1"/>
  <c r="G364" i="9" a="1"/>
  <c r="G364" i="9" s="1"/>
  <c r="G392" i="9" a="1"/>
  <c r="G392" i="9" s="1"/>
  <c r="G538" i="9" a="1"/>
  <c r="G538" i="9" s="1"/>
  <c r="G568" i="9" a="1"/>
  <c r="G568" i="9" s="1"/>
  <c r="G544" i="9" a="1"/>
  <c r="G544" i="9" s="1"/>
  <c r="G523" i="9" a="1"/>
  <c r="G523" i="9" s="1"/>
  <c r="G461" i="9" a="1"/>
  <c r="G461" i="9" s="1"/>
  <c r="G482" i="9" a="1"/>
  <c r="G482" i="9" s="1"/>
  <c r="G500" i="9" a="1"/>
  <c r="G500" i="9" s="1"/>
  <c r="G439" i="9" a="1"/>
  <c r="G439" i="9" s="1"/>
  <c r="G444" i="9" a="1"/>
  <c r="G444" i="9" s="1"/>
  <c r="G565" i="9" a="1"/>
  <c r="G565" i="9" s="1"/>
  <c r="G436" i="9" a="1"/>
  <c r="G436" i="9" s="1"/>
  <c r="G413" i="9" a="1"/>
  <c r="G413" i="9" s="1"/>
  <c r="G391" i="9" a="1"/>
  <c r="G391" i="9" s="1"/>
  <c r="G577" i="9" a="1"/>
  <c r="G577" i="9" s="1"/>
  <c r="G566" i="9" a="1"/>
  <c r="G566" i="9" s="1"/>
  <c r="G604" i="9" a="1"/>
  <c r="G604" i="9" s="1"/>
  <c r="G488" i="9" a="1"/>
  <c r="G488" i="9" s="1"/>
  <c r="G589" i="9" a="1"/>
  <c r="G589" i="9" s="1"/>
  <c r="G511" i="9" a="1"/>
  <c r="G511" i="9" s="1"/>
  <c r="G351" i="9" a="1"/>
  <c r="G351" i="9" s="1"/>
  <c r="G377" i="9" a="1"/>
  <c r="G377" i="9" s="1"/>
  <c r="G361" i="9" a="1"/>
  <c r="G361" i="9" s="1"/>
  <c r="G540" i="9" a="1"/>
  <c r="G540" i="9" s="1"/>
  <c r="G529" i="9" a="1"/>
  <c r="G529" i="9" s="1"/>
  <c r="G525" i="9" a="1"/>
  <c r="G525" i="9" s="1"/>
  <c r="G409" i="9" a="1"/>
  <c r="G409" i="9" s="1"/>
  <c r="G485" i="9" a="1"/>
  <c r="G485" i="9" s="1"/>
  <c r="G428" i="9" a="1"/>
  <c r="G428" i="9" s="1"/>
  <c r="G449" i="9" a="1"/>
  <c r="G449" i="9" s="1"/>
  <c r="G379" i="9" a="1"/>
  <c r="G379" i="9" s="1"/>
  <c r="G329" i="9" a="1"/>
  <c r="G329" i="9" s="1"/>
  <c r="G335" i="9" a="1"/>
  <c r="G335" i="9" s="1"/>
  <c r="G616" i="9" a="1"/>
  <c r="G616" i="9" s="1"/>
  <c r="G476" i="9" a="1"/>
  <c r="G476" i="9" s="1"/>
  <c r="G481" i="9" a="1"/>
  <c r="G481" i="9" s="1"/>
  <c r="G479" i="9" a="1"/>
  <c r="G479" i="9" s="1"/>
  <c r="G590" i="9" a="1"/>
  <c r="G590" i="9" s="1"/>
  <c r="G434" i="9" a="1"/>
  <c r="G434" i="9" s="1"/>
  <c r="G530" i="9" a="1"/>
  <c r="G530" i="9" s="1"/>
  <c r="G352" i="9" a="1"/>
  <c r="G352" i="9" s="1"/>
  <c r="G433" i="9" a="1"/>
  <c r="G433" i="9" s="1"/>
  <c r="G390" i="9" a="1"/>
  <c r="G390" i="9" s="1"/>
  <c r="G509" i="9" a="1"/>
  <c r="G509" i="9" s="1"/>
  <c r="G499" i="9" a="1"/>
  <c r="G499" i="9" s="1"/>
  <c r="G594" i="9" a="1"/>
  <c r="G594" i="9" s="1"/>
  <c r="G331" i="9" a="1"/>
  <c r="G331" i="9" s="1"/>
  <c r="G448" i="9" a="1"/>
  <c r="G448" i="9" s="1"/>
  <c r="G438" i="9" a="1"/>
  <c r="G438" i="9" s="1"/>
  <c r="E284" i="9" a="1"/>
  <c r="E284" i="9" s="1"/>
  <c r="F272" i="9" a="1"/>
  <c r="F272" i="9" s="1"/>
  <c r="E263" i="9" a="1"/>
  <c r="E263" i="9" s="1"/>
  <c r="G203" i="9" a="1"/>
  <c r="G203" i="9" s="1"/>
  <c r="F199" i="9" a="1"/>
  <c r="F199" i="9" s="1"/>
  <c r="F201" i="9" a="1"/>
  <c r="F201" i="9" s="1"/>
  <c r="J230" i="9" a="1"/>
  <c r="J230" i="9" s="1"/>
  <c r="F198" i="9" a="1"/>
  <c r="F198" i="9" s="1"/>
  <c r="H273" i="9" a="1"/>
  <c r="H273" i="9" s="1"/>
  <c r="E213" i="9" a="1"/>
  <c r="E213" i="9" s="1"/>
  <c r="G205" i="9" a="1"/>
  <c r="G205" i="9" s="1"/>
  <c r="I208" i="9" a="1"/>
  <c r="I208" i="9" s="1"/>
  <c r="J274" i="9" a="1"/>
  <c r="J274" i="9" s="1"/>
  <c r="F281" i="9" a="1"/>
  <c r="F281" i="9" s="1"/>
  <c r="H304" i="9" a="1"/>
  <c r="H304" i="9" s="1"/>
  <c r="I216" i="9" a="1"/>
  <c r="I216" i="9" s="1"/>
  <c r="G298" i="9" a="1"/>
  <c r="G298" i="9" s="1"/>
  <c r="E202" i="9" a="1"/>
  <c r="E202" i="9" s="1"/>
  <c r="E305" i="9" a="1"/>
  <c r="E305" i="9" s="1"/>
  <c r="I233" i="9" a="1"/>
  <c r="I233" i="9" s="1"/>
  <c r="F221" i="9" a="1"/>
  <c r="F221" i="9" s="1"/>
  <c r="E268" i="9" a="1"/>
  <c r="E268" i="9" s="1"/>
  <c r="J260" i="9" a="1"/>
  <c r="J260" i="9" s="1"/>
  <c r="F263" i="9" a="1"/>
  <c r="F263" i="9" s="1"/>
  <c r="E203" i="9" a="1"/>
  <c r="E203" i="9" s="1"/>
  <c r="J310" i="9" a="1"/>
  <c r="J310" i="9" s="1"/>
  <c r="E198" i="9" a="1"/>
  <c r="E198" i="9" s="1"/>
  <c r="F273" i="9" a="1"/>
  <c r="F273" i="9" s="1"/>
  <c r="J205" i="9" a="1"/>
  <c r="J205" i="9" s="1"/>
  <c r="F208" i="9" a="1"/>
  <c r="F208" i="9" s="1"/>
  <c r="H274" i="9" a="1"/>
  <c r="H274" i="9" s="1"/>
  <c r="E281" i="9" a="1"/>
  <c r="E281" i="9" s="1"/>
  <c r="E304" i="9" a="1"/>
  <c r="E304" i="9" s="1"/>
  <c r="G216" i="9" a="1"/>
  <c r="G216" i="9" s="1"/>
  <c r="J282" i="9" a="1"/>
  <c r="J282" i="9" s="1"/>
  <c r="H234" i="9" a="1"/>
  <c r="H234" i="9" s="1"/>
  <c r="J218" i="9" a="1"/>
  <c r="J218" i="9" s="1"/>
  <c r="G233" i="9" a="1"/>
  <c r="G233" i="9" s="1"/>
  <c r="E221" i="9" a="1"/>
  <c r="E221" i="9" s="1"/>
  <c r="H268" i="9" a="1"/>
  <c r="H268" i="9" s="1"/>
  <c r="I265" i="9" a="1"/>
  <c r="I265" i="9" s="1"/>
  <c r="J252" i="9" a="1"/>
  <c r="J252" i="9" s="1"/>
  <c r="I204" i="9" a="1"/>
  <c r="I204" i="9" s="1"/>
  <c r="I307" i="9" a="1"/>
  <c r="I307" i="9" s="1"/>
  <c r="J291" i="9" a="1"/>
  <c r="J291" i="9" s="1"/>
  <c r="G316" i="9" a="1"/>
  <c r="G316" i="9" s="1"/>
  <c r="F276" i="9" a="1"/>
  <c r="F276" i="9" s="1"/>
  <c r="F203" i="9" a="1"/>
  <c r="F203" i="9" s="1"/>
  <c r="F310" i="9" a="1"/>
  <c r="F310" i="9" s="1"/>
  <c r="E273" i="9" a="1"/>
  <c r="E273" i="9" s="1"/>
  <c r="H205" i="9" a="1"/>
  <c r="H205" i="9" s="1"/>
  <c r="I256" i="9" a="1"/>
  <c r="I256" i="9" s="1"/>
  <c r="F274" i="9" a="1"/>
  <c r="F274" i="9" s="1"/>
  <c r="F304" i="9" a="1"/>
  <c r="F304" i="9" s="1"/>
  <c r="E216" i="9" a="1"/>
  <c r="E216" i="9" s="1"/>
  <c r="H282" i="9" a="1"/>
  <c r="H282" i="9" s="1"/>
  <c r="J266" i="9" a="1"/>
  <c r="J266" i="9" s="1"/>
  <c r="J234" i="9" a="1"/>
  <c r="J234" i="9" s="1"/>
  <c r="H218" i="9" a="1"/>
  <c r="H218" i="9" s="1"/>
  <c r="F233" i="9" a="1"/>
  <c r="F233" i="9" s="1"/>
  <c r="F268" i="9" a="1"/>
  <c r="F268" i="9" s="1"/>
  <c r="G265" i="9" a="1"/>
  <c r="G265" i="9" s="1"/>
  <c r="I252" i="9" a="1"/>
  <c r="I252" i="9" s="1"/>
  <c r="I220" i="9" a="1"/>
  <c r="I220" i="9" s="1"/>
  <c r="G204" i="9" a="1"/>
  <c r="G204" i="9" s="1"/>
  <c r="G307" i="9" a="1"/>
  <c r="G307" i="9" s="1"/>
  <c r="I291" i="9" a="1"/>
  <c r="I291" i="9" s="1"/>
  <c r="I275" i="9" a="1"/>
  <c r="I275" i="9" s="1"/>
  <c r="E271" i="9" a="1"/>
  <c r="E271" i="9" s="1"/>
  <c r="F316" i="9" a="1"/>
  <c r="F316" i="9" s="1"/>
  <c r="J272" i="9" a="1"/>
  <c r="J272" i="9" s="1"/>
  <c r="H267" i="9" a="1"/>
  <c r="H267" i="9" s="1"/>
  <c r="J199" i="9" a="1"/>
  <c r="J199" i="9" s="1"/>
  <c r="I310" i="9" a="1"/>
  <c r="I310" i="9" s="1"/>
  <c r="I213" i="9" a="1"/>
  <c r="I213" i="9" s="1"/>
  <c r="G277" i="9" a="1"/>
  <c r="G277" i="9" s="1"/>
  <c r="F205" i="9" a="1"/>
  <c r="F205" i="9" s="1"/>
  <c r="E256" i="9" a="1"/>
  <c r="E256" i="9" s="1"/>
  <c r="G274" i="9" a="1"/>
  <c r="G274" i="9" s="1"/>
  <c r="H216" i="9" a="1"/>
  <c r="H216" i="9" s="1"/>
  <c r="F282" i="9" a="1"/>
  <c r="F282" i="9" s="1"/>
  <c r="H266" i="9" a="1"/>
  <c r="H266" i="9" s="1"/>
  <c r="F234" i="9" a="1"/>
  <c r="F234" i="9" s="1"/>
  <c r="I218" i="9" a="1"/>
  <c r="I218" i="9" s="1"/>
  <c r="J305" i="9" a="1"/>
  <c r="J305" i="9" s="1"/>
  <c r="E233" i="9" a="1"/>
  <c r="E233" i="9" s="1"/>
  <c r="H265" i="9" a="1"/>
  <c r="H265" i="9" s="1"/>
  <c r="G252" i="9" a="1"/>
  <c r="G252" i="9" s="1"/>
  <c r="E220" i="9" a="1"/>
  <c r="E220" i="9" s="1"/>
  <c r="E204" i="9" a="1"/>
  <c r="E204" i="9" s="1"/>
  <c r="F307" i="9" a="1"/>
  <c r="F307" i="9" s="1"/>
  <c r="G291" i="9" a="1"/>
  <c r="G291" i="9" s="1"/>
  <c r="G275" i="9" a="1"/>
  <c r="G275" i="9" s="1"/>
  <c r="F271" i="9" a="1"/>
  <c r="F271" i="9" s="1"/>
  <c r="J284" i="9" a="1"/>
  <c r="J284" i="9" s="1"/>
  <c r="I272" i="9" a="1"/>
  <c r="I272" i="9" s="1"/>
  <c r="H263" i="9" a="1"/>
  <c r="H263" i="9" s="1"/>
  <c r="F215" i="9" a="1"/>
  <c r="F215" i="9" s="1"/>
  <c r="H199" i="9" a="1"/>
  <c r="H199" i="9" s="1"/>
  <c r="J237" i="9" a="1"/>
  <c r="J237" i="9" s="1"/>
  <c r="G213" i="9" a="1"/>
  <c r="G213" i="9" s="1"/>
  <c r="E205" i="9" a="1"/>
  <c r="E205" i="9" s="1"/>
  <c r="F256" i="9" a="1"/>
  <c r="F256" i="9" s="1"/>
  <c r="I274" i="9" a="1"/>
  <c r="I274" i="9" s="1"/>
  <c r="J281" i="9" a="1"/>
  <c r="J281" i="9" s="1"/>
  <c r="F216" i="9" a="1"/>
  <c r="F216" i="9" s="1"/>
  <c r="I284" i="9" a="1"/>
  <c r="I284" i="9" s="1"/>
  <c r="G272" i="9" a="1"/>
  <c r="G272" i="9" s="1"/>
  <c r="J283" i="9" a="1"/>
  <c r="J283" i="9" s="1"/>
  <c r="I263" i="9" a="1"/>
  <c r="I263" i="9" s="1"/>
  <c r="H272" i="9" a="1"/>
  <c r="H272" i="9" s="1"/>
  <c r="G263" i="9" a="1"/>
  <c r="G263" i="9" s="1"/>
  <c r="H203" i="9" a="1"/>
  <c r="H203" i="9" s="1"/>
  <c r="G199" i="9" a="1"/>
  <c r="G199" i="9" s="1"/>
  <c r="H198" i="9" a="1"/>
  <c r="H198" i="9" s="1"/>
  <c r="I273" i="9" a="1"/>
  <c r="I273" i="9" s="1"/>
  <c r="H213" i="9" a="1"/>
  <c r="H213" i="9" s="1"/>
  <c r="G281" i="9" a="1"/>
  <c r="G281" i="9" s="1"/>
  <c r="I304" i="9" a="1"/>
  <c r="I304" i="9" s="1"/>
  <c r="H248" i="9" a="1"/>
  <c r="H248" i="9" s="1"/>
  <c r="I200" i="9" a="1"/>
  <c r="I200" i="9" s="1"/>
  <c r="H301" i="9" a="1"/>
  <c r="H301" i="9" s="1"/>
  <c r="G282" i="9" a="1"/>
  <c r="G282" i="9" s="1"/>
  <c r="E266" i="9" a="1"/>
  <c r="E266" i="9" s="1"/>
  <c r="G218" i="9" a="1"/>
  <c r="G218" i="9" s="1"/>
  <c r="H305" i="9" a="1"/>
  <c r="H305" i="9" s="1"/>
  <c r="J221" i="9" a="1"/>
  <c r="J221" i="9" s="1"/>
  <c r="I268" i="9" a="1"/>
  <c r="I268" i="9" s="1"/>
  <c r="F252" i="9" a="1"/>
  <c r="F252" i="9" s="1"/>
  <c r="F204" i="9" a="1"/>
  <c r="F204" i="9" s="1"/>
  <c r="J271" i="9" a="1"/>
  <c r="J271" i="9" s="1"/>
  <c r="G255" i="9" a="1"/>
  <c r="G255" i="9" s="1"/>
  <c r="F284" i="9" a="1"/>
  <c r="F284" i="9" s="1"/>
  <c r="E199" i="9" a="1"/>
  <c r="E199" i="9" s="1"/>
  <c r="I230" i="9" a="1"/>
  <c r="I230" i="9" s="1"/>
  <c r="F213" i="9" a="1"/>
  <c r="F213" i="9" s="1"/>
  <c r="G304" i="9" a="1"/>
  <c r="G304" i="9" s="1"/>
  <c r="I282" i="9" a="1"/>
  <c r="I282" i="9" s="1"/>
  <c r="H221" i="9" a="1"/>
  <c r="H221" i="9" s="1"/>
  <c r="E261" i="9" a="1"/>
  <c r="E261" i="9" s="1"/>
  <c r="E252" i="9" a="1"/>
  <c r="E252" i="9" s="1"/>
  <c r="H204" i="9" a="1"/>
  <c r="H204" i="9" s="1"/>
  <c r="J303" i="9" a="1"/>
  <c r="J303" i="9" s="1"/>
  <c r="H275" i="9" a="1"/>
  <c r="H275" i="9" s="1"/>
  <c r="F255" i="9" a="1"/>
  <c r="F255" i="9" s="1"/>
  <c r="E239" i="9" a="1"/>
  <c r="E239" i="9" s="1"/>
  <c r="I223" i="9" a="1"/>
  <c r="I223" i="9" s="1"/>
  <c r="E211" i="9" a="1"/>
  <c r="E211" i="9" s="1"/>
  <c r="I257" i="9" a="1"/>
  <c r="I257" i="9" s="1"/>
  <c r="J254" i="9" a="1"/>
  <c r="J254" i="9" s="1"/>
  <c r="H222" i="9" a="1"/>
  <c r="H222" i="9" s="1"/>
  <c r="H206" i="9" a="1"/>
  <c r="H206" i="9" s="1"/>
  <c r="I229" i="9" a="1"/>
  <c r="I229" i="9" s="1"/>
  <c r="H309" i="9" a="1"/>
  <c r="H309" i="9" s="1"/>
  <c r="E272" i="9" a="1"/>
  <c r="E272" i="9" s="1"/>
  <c r="E282" i="9" a="1"/>
  <c r="E282" i="9" s="1"/>
  <c r="E234" i="9" a="1"/>
  <c r="E234" i="9" s="1"/>
  <c r="J296" i="9" a="1"/>
  <c r="J296" i="9" s="1"/>
  <c r="H252" i="9" a="1"/>
  <c r="H252" i="9" s="1"/>
  <c r="J204" i="9" a="1"/>
  <c r="J204" i="9" s="1"/>
  <c r="H303" i="9" a="1"/>
  <c r="H303" i="9" s="1"/>
  <c r="E275" i="9" a="1"/>
  <c r="E275" i="9" s="1"/>
  <c r="H243" i="9" a="1"/>
  <c r="H243" i="9" s="1"/>
  <c r="F239" i="9" a="1"/>
  <c r="F239" i="9" s="1"/>
  <c r="G223" i="9" a="1"/>
  <c r="G223" i="9" s="1"/>
  <c r="F211" i="9" a="1"/>
  <c r="F211" i="9" s="1"/>
  <c r="G257" i="9" a="1"/>
  <c r="G257" i="9" s="1"/>
  <c r="H254" i="9" a="1"/>
  <c r="H254" i="9" s="1"/>
  <c r="J238" i="9" a="1"/>
  <c r="J238" i="9" s="1"/>
  <c r="G222" i="9" a="1"/>
  <c r="G222" i="9" s="1"/>
  <c r="F206" i="9" a="1"/>
  <c r="F206" i="9" s="1"/>
  <c r="G229" i="9" a="1"/>
  <c r="G229" i="9" s="1"/>
  <c r="G198" i="9" a="1"/>
  <c r="G198" i="9" s="1"/>
  <c r="I205" i="9" a="1"/>
  <c r="I205" i="9" s="1"/>
  <c r="F306" i="9" a="1"/>
  <c r="F306" i="9" s="1"/>
  <c r="F248" i="9" a="1"/>
  <c r="F248" i="9" s="1"/>
  <c r="G234" i="9" a="1"/>
  <c r="G234" i="9" s="1"/>
  <c r="J268" i="9" a="1"/>
  <c r="J268" i="9" s="1"/>
  <c r="E303" i="9" a="1"/>
  <c r="E303" i="9" s="1"/>
  <c r="F275" i="9" a="1"/>
  <c r="F275" i="9" s="1"/>
  <c r="G243" i="9" a="1"/>
  <c r="G243" i="9" s="1"/>
  <c r="E223" i="9" a="1"/>
  <c r="E223" i="9" s="1"/>
  <c r="J207" i="9" a="1"/>
  <c r="J207" i="9" s="1"/>
  <c r="J257" i="9" a="1"/>
  <c r="J257" i="9" s="1"/>
  <c r="F286" i="9" a="1"/>
  <c r="F286" i="9" s="1"/>
  <c r="F254" i="9" a="1"/>
  <c r="F254" i="9" s="1"/>
  <c r="H238" i="9" a="1"/>
  <c r="H238" i="9" s="1"/>
  <c r="E222" i="9" a="1"/>
  <c r="E222" i="9" s="1"/>
  <c r="G206" i="9" a="1"/>
  <c r="G206" i="9" s="1"/>
  <c r="J229" i="9" a="1"/>
  <c r="J229" i="9" s="1"/>
  <c r="E283" i="9" a="1"/>
  <c r="E283" i="9" s="1"/>
  <c r="E237" i="9" a="1"/>
  <c r="E237" i="9" s="1"/>
  <c r="E274" i="9" a="1"/>
  <c r="E274" i="9" s="1"/>
  <c r="J216" i="9" a="1"/>
  <c r="J216" i="9" s="1"/>
  <c r="I266" i="9" a="1"/>
  <c r="I266" i="9" s="1"/>
  <c r="G268" i="9" a="1"/>
  <c r="G268" i="9" s="1"/>
  <c r="J265" i="9" a="1"/>
  <c r="J265" i="9" s="1"/>
  <c r="F303" i="9" a="1"/>
  <c r="F303" i="9" s="1"/>
  <c r="H271" i="9" a="1"/>
  <c r="H271" i="9" s="1"/>
  <c r="J243" i="9" a="1"/>
  <c r="J243" i="9" s="1"/>
  <c r="F223" i="9" a="1"/>
  <c r="F223" i="9" s="1"/>
  <c r="H207" i="9" a="1"/>
  <c r="H207" i="9" s="1"/>
  <c r="H257" i="9" a="1"/>
  <c r="H257" i="9" s="1"/>
  <c r="G254" i="9" a="1"/>
  <c r="G254" i="9" s="1"/>
  <c r="F238" i="9" a="1"/>
  <c r="F238" i="9" s="1"/>
  <c r="I222" i="9" a="1"/>
  <c r="I222" i="9" s="1"/>
  <c r="E206" i="9" a="1"/>
  <c r="E206" i="9" s="1"/>
  <c r="H229" i="9" a="1"/>
  <c r="H229" i="9" s="1"/>
  <c r="J263" i="9" a="1"/>
  <c r="J263" i="9" s="1"/>
  <c r="G201" i="9" a="1"/>
  <c r="G201" i="9" s="1"/>
  <c r="J200" i="9" a="1"/>
  <c r="J200" i="9" s="1"/>
  <c r="G293" i="9" a="1"/>
  <c r="G293" i="9" s="1"/>
  <c r="F266" i="9" a="1"/>
  <c r="F266" i="9" s="1"/>
  <c r="F218" i="9" a="1"/>
  <c r="F218" i="9" s="1"/>
  <c r="F265" i="9" a="1"/>
  <c r="F265" i="9" s="1"/>
  <c r="H220" i="9" a="1"/>
  <c r="H220" i="9" s="1"/>
  <c r="F291" i="9" a="1"/>
  <c r="F291" i="9" s="1"/>
  <c r="I271" i="9" a="1"/>
  <c r="I271" i="9" s="1"/>
  <c r="J255" i="9" a="1"/>
  <c r="J255" i="9" s="1"/>
  <c r="J239" i="9" a="1"/>
  <c r="J239" i="9" s="1"/>
  <c r="J211" i="9" a="1"/>
  <c r="J211" i="9" s="1"/>
  <c r="I207" i="9" a="1"/>
  <c r="I207" i="9" s="1"/>
  <c r="F257" i="9" a="1"/>
  <c r="F257" i="9" s="1"/>
  <c r="E254" i="9" a="1"/>
  <c r="E254" i="9" s="1"/>
  <c r="G238" i="9" a="1"/>
  <c r="G238" i="9" s="1"/>
  <c r="I206" i="9" a="1"/>
  <c r="I206" i="9" s="1"/>
  <c r="F229" i="9" a="1"/>
  <c r="F229" i="9" s="1"/>
  <c r="J203" i="9" a="1"/>
  <c r="J203" i="9" s="1"/>
  <c r="J273" i="9" a="1"/>
  <c r="J273" i="9" s="1"/>
  <c r="I281" i="9" a="1"/>
  <c r="I281" i="9" s="1"/>
  <c r="E209" i="9" a="1"/>
  <c r="E209" i="9" s="1"/>
  <c r="G266" i="9" a="1"/>
  <c r="G266" i="9" s="1"/>
  <c r="E218" i="9" a="1"/>
  <c r="E218" i="9" s="1"/>
  <c r="I305" i="9" a="1"/>
  <c r="I305" i="9" s="1"/>
  <c r="J233" i="9" a="1"/>
  <c r="J233" i="9" s="1"/>
  <c r="E265" i="9" a="1"/>
  <c r="E265" i="9" s="1"/>
  <c r="J220" i="9" a="1"/>
  <c r="J220" i="9" s="1"/>
  <c r="G271" i="9" a="1"/>
  <c r="G271" i="9" s="1"/>
  <c r="H255" i="9" a="1"/>
  <c r="H255" i="9" s="1"/>
  <c r="H239" i="9" a="1"/>
  <c r="H239" i="9" s="1"/>
  <c r="H211" i="9" a="1"/>
  <c r="H211" i="9" s="1"/>
  <c r="G207" i="9" a="1"/>
  <c r="G207" i="9" s="1"/>
  <c r="E257" i="9" a="1"/>
  <c r="E257" i="9" s="1"/>
  <c r="G294" i="9" a="1"/>
  <c r="G294" i="9" s="1"/>
  <c r="G305" i="9" a="1"/>
  <c r="G305" i="9" s="1"/>
  <c r="I239" i="9" a="1"/>
  <c r="I239" i="9" s="1"/>
  <c r="I254" i="9" a="1"/>
  <c r="I254" i="9" s="1"/>
  <c r="J206" i="9" a="1"/>
  <c r="J206" i="9" s="1"/>
  <c r="F305" i="9" a="1"/>
  <c r="F305" i="9" s="1"/>
  <c r="J307" i="9" a="1"/>
  <c r="J307" i="9" s="1"/>
  <c r="G239" i="9" a="1"/>
  <c r="G239" i="9" s="1"/>
  <c r="G302" i="9" a="1"/>
  <c r="G302" i="9" s="1"/>
  <c r="J309" i="9" a="1"/>
  <c r="J309" i="9" s="1"/>
  <c r="G273" i="9" a="1"/>
  <c r="G273" i="9" s="1"/>
  <c r="I221" i="9" a="1"/>
  <c r="I221" i="9" s="1"/>
  <c r="J223" i="9" a="1"/>
  <c r="J223" i="9" s="1"/>
  <c r="I286" i="9" a="1"/>
  <c r="I286" i="9" s="1"/>
  <c r="J213" i="9" a="1"/>
  <c r="J213" i="9" s="1"/>
  <c r="H298" i="9" a="1"/>
  <c r="H298" i="9" s="1"/>
  <c r="G221" i="9" a="1"/>
  <c r="G221" i="9" s="1"/>
  <c r="J275" i="9" a="1"/>
  <c r="J275" i="9" s="1"/>
  <c r="H223" i="9" a="1"/>
  <c r="H223" i="9" s="1"/>
  <c r="E238" i="9" a="1"/>
  <c r="E238" i="9" s="1"/>
  <c r="I211" i="9" a="1"/>
  <c r="I211" i="9" s="1"/>
  <c r="I238" i="9" a="1"/>
  <c r="I238" i="9" s="1"/>
  <c r="G211" i="9" a="1"/>
  <c r="G211" i="9" s="1"/>
  <c r="J222" i="9" a="1"/>
  <c r="J222" i="9" s="1"/>
  <c r="J304" i="9" a="1"/>
  <c r="J304" i="9" s="1"/>
  <c r="E255" i="9" a="1"/>
  <c r="E255" i="9" s="1"/>
  <c r="E207" i="9" a="1"/>
  <c r="E207" i="9" s="1"/>
  <c r="F207" i="9" a="1"/>
  <c r="F207" i="9" s="1"/>
  <c r="E229" i="9" a="1"/>
  <c r="E229" i="9" s="1"/>
  <c r="I203" i="9" a="1"/>
  <c r="I203" i="9" s="1"/>
  <c r="I199" i="9" a="1"/>
  <c r="I199" i="9" s="1"/>
  <c r="H281" i="9" a="1"/>
  <c r="H281" i="9" s="1"/>
  <c r="I255" i="9" a="1"/>
  <c r="I255" i="9" s="1"/>
  <c r="H250" i="9" a="1"/>
  <c r="H250" i="9" s="1"/>
  <c r="E299" i="9" a="1"/>
  <c r="E299" i="9" s="1"/>
  <c r="H280" i="9" a="1"/>
  <c r="H280" i="9" s="1"/>
  <c r="F259" i="9" a="1"/>
  <c r="F259" i="9" s="1"/>
  <c r="J286" i="9" a="1"/>
  <c r="J286" i="9" s="1"/>
  <c r="E297" i="9" a="1"/>
  <c r="E297" i="9" s="1"/>
  <c r="I312" i="9" a="1"/>
  <c r="I312" i="9" s="1"/>
  <c r="F222" i="9" a="1"/>
  <c r="F222" i="9" s="1"/>
  <c r="E258" i="9" a="1"/>
  <c r="E258" i="9" s="1"/>
  <c r="H249" i="9" a="1"/>
  <c r="H249" i="9" s="1"/>
  <c r="J253" i="9" a="1"/>
  <c r="J253" i="9" s="1"/>
  <c r="J198" i="9" a="1"/>
  <c r="J198" i="9" s="1"/>
  <c r="I225" i="9" a="1"/>
  <c r="I225" i="9" s="1"/>
  <c r="I306" i="9" a="1"/>
  <c r="I306" i="9" s="1"/>
  <c r="H295" i="9" a="1"/>
  <c r="H295" i="9" s="1"/>
  <c r="G296" i="9" a="1"/>
  <c r="G296" i="9" s="1"/>
  <c r="I293" i="9" a="1"/>
  <c r="I293" i="9" s="1"/>
  <c r="G256" i="9" a="1"/>
  <c r="G256" i="9" s="1"/>
  <c r="F230" i="9" a="1"/>
  <c r="F230" i="9" s="1"/>
  <c r="J242" i="9" a="1"/>
  <c r="J242" i="9" s="1"/>
  <c r="I267" i="9" a="1"/>
  <c r="I267" i="9" s="1"/>
  <c r="I316" i="9" a="1"/>
  <c r="I316" i="9" s="1"/>
  <c r="H296" i="9" a="1"/>
  <c r="H296" i="9" s="1"/>
  <c r="E301" i="9" a="1"/>
  <c r="E301" i="9" s="1"/>
  <c r="G261" i="9" a="1"/>
  <c r="G261" i="9" s="1"/>
  <c r="E201" i="9" a="1"/>
  <c r="E201" i="9" s="1"/>
  <c r="E242" i="9" a="1"/>
  <c r="E242" i="9" s="1"/>
  <c r="G267" i="9" a="1"/>
  <c r="G267" i="9" s="1"/>
  <c r="H290" i="9" a="1"/>
  <c r="H290" i="9" s="1"/>
  <c r="F237" i="9" a="1"/>
  <c r="F237" i="9" s="1"/>
  <c r="F300" i="9" a="1"/>
  <c r="F300" i="9" s="1"/>
  <c r="F302" i="9" a="1"/>
  <c r="F302" i="9" s="1"/>
  <c r="G260" i="9" a="1"/>
  <c r="G260" i="9" s="1"/>
  <c r="I302" i="9" a="1"/>
  <c r="I302" i="9" s="1"/>
  <c r="J313" i="9" a="1"/>
  <c r="J313" i="9" s="1"/>
  <c r="F260" i="9" a="1"/>
  <c r="F260" i="9" s="1"/>
  <c r="H300" i="9" a="1"/>
  <c r="H300" i="9" s="1"/>
  <c r="J212" i="9" a="1"/>
  <c r="J212" i="9" s="1"/>
  <c r="F249" i="9" a="1"/>
  <c r="F249" i="9" s="1"/>
  <c r="H212" i="9" a="1"/>
  <c r="H212" i="9" s="1"/>
  <c r="E250" i="9" a="1"/>
  <c r="E250" i="9" s="1"/>
  <c r="G299" i="9" a="1"/>
  <c r="G299" i="9" s="1"/>
  <c r="H259" i="9" a="1"/>
  <c r="H259" i="9" s="1"/>
  <c r="H269" i="9" a="1"/>
  <c r="H269" i="9" s="1"/>
  <c r="J312" i="9" a="1"/>
  <c r="J312" i="9" s="1"/>
  <c r="H208" i="9" a="1"/>
  <c r="H208" i="9" s="1"/>
  <c r="E276" i="9" a="1"/>
  <c r="E276" i="9" s="1"/>
  <c r="H202" i="9" a="1"/>
  <c r="H202" i="9" s="1"/>
  <c r="J316" i="9" a="1"/>
  <c r="J316" i="9" s="1"/>
  <c r="F225" i="9" a="1"/>
  <c r="F225" i="9" s="1"/>
  <c r="G278" i="9" a="1"/>
  <c r="G278" i="9" s="1"/>
  <c r="G295" i="9" a="1"/>
  <c r="G295" i="9" s="1"/>
  <c r="E312" i="9" a="1"/>
  <c r="E312" i="9" s="1"/>
  <c r="G301" i="9" a="1"/>
  <c r="G301" i="9" s="1"/>
  <c r="H253" i="9" a="1"/>
  <c r="H253" i="9" s="1"/>
  <c r="J256" i="9" a="1"/>
  <c r="J256" i="9" s="1"/>
  <c r="I269" i="9" a="1"/>
  <c r="I269" i="9" s="1"/>
  <c r="F267" i="9" a="1"/>
  <c r="F267" i="9" s="1"/>
  <c r="H316" i="9" a="1"/>
  <c r="H316" i="9" s="1"/>
  <c r="I296" i="9" a="1"/>
  <c r="I296" i="9" s="1"/>
  <c r="I301" i="9" a="1"/>
  <c r="I301" i="9" s="1"/>
  <c r="I258" i="9" a="1"/>
  <c r="I258" i="9" s="1"/>
  <c r="E306" i="9" a="1"/>
  <c r="E306" i="9" s="1"/>
  <c r="I297" i="9" a="1"/>
  <c r="I297" i="9" s="1"/>
  <c r="I201" i="9" a="1"/>
  <c r="I201" i="9" s="1"/>
  <c r="E269" i="9" a="1"/>
  <c r="E269" i="9" s="1"/>
  <c r="J285" i="9" a="1"/>
  <c r="J285" i="9" s="1"/>
  <c r="H237" i="9" a="1"/>
  <c r="H237" i="9" s="1"/>
  <c r="G313" i="9" a="1"/>
  <c r="G313" i="9" s="1"/>
  <c r="E290" i="9" a="1"/>
  <c r="E290" i="9" s="1"/>
  <c r="E313" i="9" a="1"/>
  <c r="E313" i="9" s="1"/>
  <c r="I219" i="9" a="1"/>
  <c r="I219" i="9" s="1"/>
  <c r="F315" i="9" a="1"/>
  <c r="F315" i="9" s="1"/>
  <c r="F261" i="9" a="1"/>
  <c r="F261" i="9" s="1"/>
  <c r="G315" i="9" a="1"/>
  <c r="G315" i="9" s="1"/>
  <c r="H302" i="9" a="1"/>
  <c r="H302" i="9" s="1"/>
  <c r="F210" i="9" a="1"/>
  <c r="F210" i="9" s="1"/>
  <c r="I260" i="9" a="1"/>
  <c r="I260" i="9" s="1"/>
  <c r="E315" i="9" a="1"/>
  <c r="E315" i="9" s="1"/>
  <c r="F202" i="9" a="1"/>
  <c r="F202" i="9" s="1"/>
  <c r="E277" i="9" a="1"/>
  <c r="E277" i="9" s="1"/>
  <c r="I210" i="9" a="1"/>
  <c r="I210" i="9" s="1"/>
  <c r="J249" i="9" a="1"/>
  <c r="J249" i="9" s="1"/>
  <c r="G212" i="9" a="1"/>
  <c r="G212" i="9" s="1"/>
  <c r="G250" i="9" a="1"/>
  <c r="G250" i="9" s="1"/>
  <c r="F299" i="9" a="1"/>
  <c r="F299" i="9" s="1"/>
  <c r="G283" i="9" a="1"/>
  <c r="G283" i="9" s="1"/>
  <c r="H312" i="9" a="1"/>
  <c r="H312" i="9" s="1"/>
  <c r="G284" i="9" a="1"/>
  <c r="G284" i="9" s="1"/>
  <c r="J302" i="9" a="1"/>
  <c r="J302" i="9" s="1"/>
  <c r="I300" i="9" a="1"/>
  <c r="I300" i="9" s="1"/>
  <c r="F298" i="9" a="1"/>
  <c r="F298" i="9" s="1"/>
  <c r="E200" i="9" a="1"/>
  <c r="E200" i="9" s="1"/>
  <c r="J278" i="9" a="1"/>
  <c r="J278" i="9" s="1"/>
  <c r="H201" i="9" a="1"/>
  <c r="H201" i="9" s="1"/>
  <c r="E295" i="9" a="1"/>
  <c r="E295" i="9" s="1"/>
  <c r="J269" i="9" a="1"/>
  <c r="J269" i="9" s="1"/>
  <c r="F297" i="9" a="1"/>
  <c r="F297" i="9" s="1"/>
  <c r="G312" i="9" a="1"/>
  <c r="G312" i="9" s="1"/>
  <c r="I270" i="9" a="1"/>
  <c r="I270" i="9" s="1"/>
  <c r="F312" i="9" a="1"/>
  <c r="F312" i="9" s="1"/>
  <c r="J306" i="9" a="1"/>
  <c r="J306" i="9" s="1"/>
  <c r="G249" i="9" a="1"/>
  <c r="G249" i="9" s="1"/>
  <c r="H285" i="9" a="1"/>
  <c r="H285" i="9" s="1"/>
  <c r="F290" i="9" a="1"/>
  <c r="F290" i="9" s="1"/>
  <c r="E251" i="9" a="1"/>
  <c r="E251" i="9" s="1"/>
  <c r="F228" i="9" a="1"/>
  <c r="F228" i="9" s="1"/>
  <c r="I261" i="9" a="1"/>
  <c r="I261" i="9" s="1"/>
  <c r="E285" i="9" a="1"/>
  <c r="E285" i="9" s="1"/>
  <c r="G215" i="9" a="1"/>
  <c r="G215" i="9" s="1"/>
  <c r="G300" i="9" a="1"/>
  <c r="G300" i="9" s="1"/>
  <c r="F285" i="9" a="1"/>
  <c r="F285" i="9" s="1"/>
  <c r="I277" i="9" a="1"/>
  <c r="I277" i="9" s="1"/>
  <c r="J280" i="9" a="1"/>
  <c r="J280" i="9" s="1"/>
  <c r="J210" i="9" a="1"/>
  <c r="J210" i="9" s="1"/>
  <c r="F280" i="9" a="1"/>
  <c r="F280" i="9" s="1"/>
  <c r="I253" i="9" a="1"/>
  <c r="I253" i="9" s="1"/>
  <c r="J250" i="9" a="1"/>
  <c r="J250" i="9" s="1"/>
  <c r="E286" i="9" a="1"/>
  <c r="E286" i="9" s="1"/>
  <c r="H284" i="9" a="1"/>
  <c r="H284" i="9" s="1"/>
  <c r="H315" i="9" a="1"/>
  <c r="H315" i="9" s="1"/>
  <c r="E260" i="9" a="1"/>
  <c r="E260" i="9" s="1"/>
  <c r="H277" i="9" a="1"/>
  <c r="H277" i="9" s="1"/>
  <c r="E278" i="9" a="1"/>
  <c r="E278" i="9" s="1"/>
  <c r="I313" i="9" a="1"/>
  <c r="I313" i="9" s="1"/>
  <c r="I243" i="9" a="1"/>
  <c r="I243" i="9" s="1"/>
  <c r="F269" i="9" a="1"/>
  <c r="F269" i="9" s="1"/>
  <c r="E298" i="9" a="1"/>
  <c r="E298" i="9" s="1"/>
  <c r="F242" i="9" a="1"/>
  <c r="F242" i="9" s="1"/>
  <c r="H294" i="9" a="1"/>
  <c r="H294" i="9" s="1"/>
  <c r="H310" i="9" a="1"/>
  <c r="H310" i="9" s="1"/>
  <c r="J202" i="9" a="1"/>
  <c r="J202" i="9" s="1"/>
  <c r="G208" i="9" a="1"/>
  <c r="G208" i="9" s="1"/>
  <c r="J315" i="9" a="1"/>
  <c r="J315" i="9" s="1"/>
  <c r="E244" i="9" a="1"/>
  <c r="E244" i="9" s="1"/>
  <c r="G226" i="9" a="1"/>
  <c r="G226" i="9" s="1"/>
  <c r="E215" i="9" a="1"/>
  <c r="E215" i="9" s="1"/>
  <c r="H261" i="9" a="1"/>
  <c r="H261" i="9" s="1"/>
  <c r="I285" i="9" a="1"/>
  <c r="I285" i="9" s="1"/>
  <c r="F219" i="9" a="1"/>
  <c r="F219" i="9" s="1"/>
  <c r="I315" i="9" a="1"/>
  <c r="I315" i="9" s="1"/>
  <c r="E253" i="9" a="1"/>
  <c r="E253" i="9" s="1"/>
  <c r="G251" i="9" a="1"/>
  <c r="G251" i="9" s="1"/>
  <c r="G280" i="9" a="1"/>
  <c r="G280" i="9" s="1"/>
  <c r="I251" i="9" a="1"/>
  <c r="I251" i="9" s="1"/>
  <c r="I280" i="9" a="1"/>
  <c r="I280" i="9" s="1"/>
  <c r="G202" i="9" a="1"/>
  <c r="G202" i="9" s="1"/>
  <c r="I250" i="9" a="1"/>
  <c r="I250" i="9" s="1"/>
  <c r="I259" i="9" a="1"/>
  <c r="I259" i="9" s="1"/>
  <c r="J219" i="9" a="1"/>
  <c r="J219" i="9" s="1"/>
  <c r="H293" i="9" a="1"/>
  <c r="H293" i="9" s="1"/>
  <c r="G286" i="9" a="1"/>
  <c r="G286" i="9" s="1"/>
  <c r="H233" i="9" a="1"/>
  <c r="H233" i="9" s="1"/>
  <c r="J209" i="9" a="1"/>
  <c r="J209" i="9" s="1"/>
  <c r="G306" i="9" a="1"/>
  <c r="G306" i="9" s="1"/>
  <c r="J261" i="9" a="1"/>
  <c r="J261" i="9" s="1"/>
  <c r="E248" i="9" a="1"/>
  <c r="E248" i="9" s="1"/>
  <c r="I215" i="9" a="1"/>
  <c r="I215" i="9" s="1"/>
  <c r="H313" i="9" a="1"/>
  <c r="H313" i="9" s="1"/>
  <c r="H307" i="9" a="1"/>
  <c r="H307" i="9" s="1"/>
  <c r="J301" i="9" a="1"/>
  <c r="J301" i="9" s="1"/>
  <c r="G225" i="9" a="1"/>
  <c r="G225" i="9" s="1"/>
  <c r="H278" i="9" a="1"/>
  <c r="H278" i="9" s="1"/>
  <c r="H215" i="9" a="1"/>
  <c r="H215" i="9" s="1"/>
  <c r="F243" i="9" a="1"/>
  <c r="F243" i="9" s="1"/>
  <c r="J294" i="9" a="1"/>
  <c r="J294" i="9" s="1"/>
  <c r="J298" i="9" a="1"/>
  <c r="J298" i="9" s="1"/>
  <c r="F200" i="9" a="1"/>
  <c r="F200" i="9" s="1"/>
  <c r="G242" i="9" a="1"/>
  <c r="G242" i="9" s="1"/>
  <c r="H230" i="9" a="1"/>
  <c r="H230" i="9" s="1"/>
  <c r="E310" i="9" a="1"/>
  <c r="E310" i="9" s="1"/>
  <c r="I298" i="9" a="1"/>
  <c r="I298" i="9" s="1"/>
  <c r="H200" i="9" a="1"/>
  <c r="H200" i="9" s="1"/>
  <c r="F227" i="9" a="1"/>
  <c r="F227" i="9" s="1"/>
  <c r="F301" i="9" a="1"/>
  <c r="F301" i="9" s="1"/>
  <c r="G240" i="9" a="1"/>
  <c r="G240" i="9" s="1"/>
  <c r="G230" i="9" a="1"/>
  <c r="G230" i="9" s="1"/>
  <c r="H279" i="9" a="1"/>
  <c r="H279" i="9" s="1"/>
  <c r="E267" i="9" a="1"/>
  <c r="E267" i="9" s="1"/>
  <c r="I198" i="9" a="1"/>
  <c r="I198" i="9" s="1"/>
  <c r="J300" i="9" a="1"/>
  <c r="J300" i="9" s="1"/>
  <c r="F244" i="9" a="1"/>
  <c r="F244" i="9" s="1"/>
  <c r="G276" i="9" a="1"/>
  <c r="G276" i="9" s="1"/>
  <c r="E309" i="9" a="1"/>
  <c r="E309" i="9" s="1"/>
  <c r="J215" i="9" a="1"/>
  <c r="J215" i="9" s="1"/>
  <c r="H219" i="9" a="1"/>
  <c r="H219" i="9" s="1"/>
  <c r="E302" i="9" a="1"/>
  <c r="E302" i="9" s="1"/>
  <c r="E280" i="9" a="1"/>
  <c r="E280" i="9" s="1"/>
  <c r="G253" i="9" a="1"/>
  <c r="G253" i="9" s="1"/>
  <c r="F277" i="9" a="1"/>
  <c r="F277" i="9" s="1"/>
  <c r="I202" i="9" a="1"/>
  <c r="I202" i="9" s="1"/>
  <c r="H299" i="9" a="1"/>
  <c r="H299" i="9" s="1"/>
  <c r="G259" i="9" a="1"/>
  <c r="G259" i="9" s="1"/>
  <c r="G219" i="9" a="1"/>
  <c r="G219" i="9" s="1"/>
  <c r="E293" i="9" a="1"/>
  <c r="E293" i="9" s="1"/>
  <c r="G303" i="9" a="1"/>
  <c r="G303" i="9" s="1"/>
  <c r="H286" i="9" a="1"/>
  <c r="H286" i="9" s="1"/>
  <c r="J258" i="9" a="1"/>
  <c r="J258" i="9" s="1"/>
  <c r="I237" i="9" a="1"/>
  <c r="I237" i="9" s="1"/>
  <c r="I234" i="9" a="1"/>
  <c r="I234" i="9" s="1"/>
  <c r="J201" i="9" a="1"/>
  <c r="J201" i="9" s="1"/>
  <c r="E296" i="9" a="1"/>
  <c r="E296" i="9" s="1"/>
  <c r="E225" i="9" a="1"/>
  <c r="E225" i="9" s="1"/>
  <c r="F278" i="9" a="1"/>
  <c r="F278" i="9" s="1"/>
  <c r="E243" i="9" a="1"/>
  <c r="E243" i="9" s="1"/>
  <c r="I294" i="9" a="1"/>
  <c r="I294" i="9" s="1"/>
  <c r="F209" i="9" a="1"/>
  <c r="F209" i="9" s="1"/>
  <c r="F294" i="9" a="1"/>
  <c r="F294" i="9" s="1"/>
  <c r="E230" i="9" a="1"/>
  <c r="E230" i="9" s="1"/>
  <c r="H283" i="9" a="1"/>
  <c r="H283" i="9" s="1"/>
  <c r="H209" i="9" a="1"/>
  <c r="H209" i="9" s="1"/>
  <c r="E291" i="9" a="1"/>
  <c r="E291" i="9" s="1"/>
  <c r="H256" i="9" a="1"/>
  <c r="H256" i="9" s="1"/>
  <c r="E294" i="9" a="1"/>
  <c r="E294" i="9" s="1"/>
  <c r="I283" i="9" a="1"/>
  <c r="I283" i="9" s="1"/>
  <c r="J267" i="9" a="1"/>
  <c r="J267" i="9" s="1"/>
  <c r="E214" i="9" a="1"/>
  <c r="E214" i="9" s="1"/>
  <c r="G290" i="9" a="1"/>
  <c r="G290" i="9" s="1"/>
  <c r="I244" i="9" a="1"/>
  <c r="I244" i="9" s="1"/>
  <c r="H276" i="9" a="1"/>
  <c r="H276" i="9" s="1"/>
  <c r="I278" i="9" a="1"/>
  <c r="I278" i="9" s="1"/>
  <c r="G309" i="9" a="1"/>
  <c r="G309" i="9" s="1"/>
  <c r="H251" i="9" a="1"/>
  <c r="H251" i="9" s="1"/>
  <c r="F226" i="9" a="1"/>
  <c r="F226" i="9" s="1"/>
  <c r="I295" i="9" a="1"/>
  <c r="I295" i="9" s="1"/>
  <c r="E226" i="9" a="1"/>
  <c r="E226" i="9" s="1"/>
  <c r="E219" i="9" a="1"/>
  <c r="E219" i="9" s="1"/>
  <c r="J277" i="9" a="1"/>
  <c r="J277" i="9" s="1"/>
  <c r="F251" i="9" a="1"/>
  <c r="F251" i="9" s="1"/>
  <c r="J299" i="9" a="1"/>
  <c r="J299" i="9" s="1"/>
  <c r="E259" i="9" a="1"/>
  <c r="E259" i="9" s="1"/>
  <c r="H306" i="9" a="1"/>
  <c r="H306" i="9" s="1"/>
  <c r="G297" i="9" a="1"/>
  <c r="G297" i="9" s="1"/>
  <c r="I303" i="9" a="1"/>
  <c r="I303" i="9" s="1"/>
  <c r="H258" i="9" a="1"/>
  <c r="H258" i="9" s="1"/>
  <c r="J251" i="9" a="1"/>
  <c r="J251" i="9" s="1"/>
  <c r="J225" i="9" a="1"/>
  <c r="J225" i="9" s="1"/>
  <c r="G209" i="9" a="1"/>
  <c r="G209" i="9" s="1"/>
  <c r="J244" i="9" a="1"/>
  <c r="J244" i="9" s="1"/>
  <c r="F258" i="9" a="1"/>
  <c r="F258" i="9" s="1"/>
  <c r="I209" i="9" a="1"/>
  <c r="I209" i="9" s="1"/>
  <c r="J208" i="9" a="1"/>
  <c r="J208" i="9" s="1"/>
  <c r="G269" i="9" a="1"/>
  <c r="G269" i="9" s="1"/>
  <c r="H297" i="9" a="1"/>
  <c r="H297" i="9" s="1"/>
  <c r="G279" i="9" a="1"/>
  <c r="G279" i="9" s="1"/>
  <c r="H240" i="9" a="1"/>
  <c r="H240" i="9" s="1"/>
  <c r="F283" i="9" a="1"/>
  <c r="F283" i="9" s="1"/>
  <c r="E208" i="9" a="1"/>
  <c r="E208" i="9" s="1"/>
  <c r="E307" i="9" a="1"/>
  <c r="E307" i="9" s="1"/>
  <c r="G200" i="9" a="1"/>
  <c r="G200" i="9" s="1"/>
  <c r="G310" i="9" a="1"/>
  <c r="G310" i="9" s="1"/>
  <c r="G237" i="9" a="1"/>
  <c r="G237" i="9" s="1"/>
  <c r="J290" i="9" a="1"/>
  <c r="J290" i="9" s="1"/>
  <c r="J276" i="9" a="1"/>
  <c r="J276" i="9" s="1"/>
  <c r="J295" i="9" a="1"/>
  <c r="J295" i="9" s="1"/>
  <c r="F295" i="9" a="1"/>
  <c r="F295" i="9" s="1"/>
  <c r="E210" i="9" a="1"/>
  <c r="E210" i="9" s="1"/>
  <c r="E249" i="9" a="1"/>
  <c r="E249" i="9" s="1"/>
  <c r="F253" i="9" a="1"/>
  <c r="F253" i="9" s="1"/>
  <c r="F212" i="9" a="1"/>
  <c r="F212" i="9" s="1"/>
  <c r="F250" i="9" a="1"/>
  <c r="F250" i="9" s="1"/>
  <c r="I299" i="9" a="1"/>
  <c r="I299" i="9" s="1"/>
  <c r="J259" i="9" a="1"/>
  <c r="J259" i="9" s="1"/>
  <c r="J297" i="9" a="1"/>
  <c r="J297" i="9" s="1"/>
  <c r="G258" i="9" a="1"/>
  <c r="G258" i="9" s="1"/>
  <c r="G210" i="9" a="1"/>
  <c r="G210" i="9" s="1"/>
  <c r="G220" i="9" a="1"/>
  <c r="G220" i="9" s="1"/>
  <c r="I309" i="9" a="1"/>
  <c r="I309" i="9" s="1"/>
  <c r="H291" i="9" a="1"/>
  <c r="H291" i="9" s="1"/>
  <c r="H225" i="9" a="1"/>
  <c r="H225" i="9" s="1"/>
  <c r="I248" i="9" a="1"/>
  <c r="I248" i="9" s="1"/>
  <c r="J248" i="9" a="1"/>
  <c r="J248" i="9" s="1"/>
  <c r="H244" i="9" a="1"/>
  <c r="H244" i="9" s="1"/>
  <c r="F296" i="9" a="1"/>
  <c r="F296" i="9" s="1"/>
  <c r="J293" i="9" a="1"/>
  <c r="J293" i="9" s="1"/>
  <c r="E212" i="9" a="1"/>
  <c r="E212" i="9" s="1"/>
  <c r="E240" i="9" a="1"/>
  <c r="E240" i="9" s="1"/>
  <c r="F293" i="9" a="1"/>
  <c r="F293" i="9" s="1"/>
  <c r="F220" i="9" a="1"/>
  <c r="F220" i="9" s="1"/>
  <c r="G248" i="9" a="1"/>
  <c r="G248" i="9" s="1"/>
  <c r="E316" i="9" a="1"/>
  <c r="E316" i="9" s="1"/>
  <c r="I290" i="9" a="1"/>
  <c r="I290" i="9" s="1"/>
  <c r="E300" i="9" a="1"/>
  <c r="E300" i="9" s="1"/>
  <c r="G244" i="9" a="1"/>
  <c r="G244" i="9" s="1"/>
  <c r="I276" i="9" a="1"/>
  <c r="I276" i="9" s="1"/>
  <c r="G285" i="9" a="1"/>
  <c r="G285" i="9" s="1"/>
  <c r="H260" i="9" a="1"/>
  <c r="H260" i="9" s="1"/>
  <c r="F309" i="9" a="1"/>
  <c r="F309" i="9" s="1"/>
  <c r="F313" i="9" a="1"/>
  <c r="F313" i="9" s="1"/>
  <c r="H210" i="9" a="1"/>
  <c r="H210" i="9" s="1"/>
  <c r="I249" i="9" a="1"/>
  <c r="I249" i="9" s="1"/>
  <c r="I212" i="9" a="1"/>
  <c r="I212" i="9" s="1"/>
  <c r="F214" i="9" a="1"/>
  <c r="F214" i="9" s="1"/>
  <c r="H270" i="9" a="1"/>
  <c r="H270" i="9" s="1"/>
  <c r="J240" i="9" a="1"/>
  <c r="J240" i="9" s="1"/>
  <c r="I224" i="9" a="1"/>
  <c r="I224" i="9" s="1"/>
  <c r="I314" i="9" a="1"/>
  <c r="I314" i="9" s="1"/>
  <c r="H231" i="9" a="1"/>
  <c r="H231" i="9" s="1"/>
  <c r="G235" i="9" a="1"/>
  <c r="G235" i="9" s="1"/>
  <c r="F262" i="9" a="1"/>
  <c r="F262" i="9" s="1"/>
  <c r="I292" i="9" a="1"/>
  <c r="I292" i="9" s="1"/>
  <c r="F317" i="9" a="1"/>
  <c r="F317" i="9" s="1"/>
  <c r="F264" i="9" a="1"/>
  <c r="F264" i="9" s="1"/>
  <c r="I236" i="9" a="1"/>
  <c r="I236" i="9" s="1"/>
  <c r="H228" i="9" a="1"/>
  <c r="H228" i="9" s="1"/>
  <c r="G232" i="9" a="1"/>
  <c r="G232" i="9" s="1"/>
  <c r="J308" i="9" a="1"/>
  <c r="J308" i="9" s="1"/>
  <c r="F241" i="9" a="1"/>
  <c r="F241" i="9" s="1"/>
  <c r="G247" i="9" a="1"/>
  <c r="G247" i="9" s="1"/>
  <c r="H288" i="9" a="1"/>
  <c r="H288" i="9" s="1"/>
  <c r="G289" i="9" a="1"/>
  <c r="G289" i="9" s="1"/>
  <c r="I214" i="9" a="1"/>
  <c r="I214" i="9" s="1"/>
  <c r="I227" i="9" a="1"/>
  <c r="I227" i="9" s="1"/>
  <c r="F270" i="9" a="1"/>
  <c r="F270" i="9" s="1"/>
  <c r="I240" i="9" a="1"/>
  <c r="I240" i="9" s="1"/>
  <c r="J224" i="9" a="1"/>
  <c r="J224" i="9" s="1"/>
  <c r="E314" i="9" a="1"/>
  <c r="E314" i="9" s="1"/>
  <c r="I235" i="9" a="1"/>
  <c r="I235" i="9" s="1"/>
  <c r="H245" i="9" a="1"/>
  <c r="H245" i="9" s="1"/>
  <c r="E262" i="9" a="1"/>
  <c r="E262" i="9" s="1"/>
  <c r="H292" i="9" a="1"/>
  <c r="H292" i="9" s="1"/>
  <c r="J317" i="9" a="1"/>
  <c r="J317" i="9" s="1"/>
  <c r="E236" i="9" a="1"/>
  <c r="E236" i="9" s="1"/>
  <c r="H227" i="9" a="1"/>
  <c r="H227" i="9" s="1"/>
  <c r="G270" i="9" a="1"/>
  <c r="G270" i="9" s="1"/>
  <c r="F240" i="9" a="1"/>
  <c r="F240" i="9" s="1"/>
  <c r="G224" i="9" a="1"/>
  <c r="G224" i="9" s="1"/>
  <c r="H226" i="9" a="1"/>
  <c r="H226" i="9" s="1"/>
  <c r="J314" i="9" a="1"/>
  <c r="J314" i="9" s="1"/>
  <c r="E235" i="9" a="1"/>
  <c r="E235" i="9" s="1"/>
  <c r="I245" i="9" a="1"/>
  <c r="I245" i="9" s="1"/>
  <c r="I311" i="9" a="1"/>
  <c r="I311" i="9" s="1"/>
  <c r="H262" i="9" a="1"/>
  <c r="H262" i="9" s="1"/>
  <c r="G317" i="9" a="1"/>
  <c r="G317" i="9" s="1"/>
  <c r="H232" i="9" a="1"/>
  <c r="H232" i="9" s="1"/>
  <c r="H287" i="9" a="1"/>
  <c r="H287" i="9" s="1"/>
  <c r="J217" i="9" a="1"/>
  <c r="J217" i="9" s="1"/>
  <c r="G308" i="9" a="1"/>
  <c r="G308" i="9" s="1"/>
  <c r="I246" i="9" a="1"/>
  <c r="I246" i="9" s="1"/>
  <c r="E241" i="9" a="1"/>
  <c r="E241" i="9" s="1"/>
  <c r="E247" i="9" a="1"/>
  <c r="E247" i="9" s="1"/>
  <c r="E288" i="9" a="1"/>
  <c r="E288" i="9" s="1"/>
  <c r="G227" i="9" a="1"/>
  <c r="G227" i="9" s="1"/>
  <c r="E270" i="9" a="1"/>
  <c r="E270" i="9" s="1"/>
  <c r="I279" i="9" a="1"/>
  <c r="I279" i="9" s="1"/>
  <c r="F224" i="9" a="1"/>
  <c r="F224" i="9" s="1"/>
  <c r="J226" i="9" a="1"/>
  <c r="J226" i="9" s="1"/>
  <c r="J231" i="9" a="1"/>
  <c r="J231" i="9" s="1"/>
  <c r="H235" i="9" a="1"/>
  <c r="H235" i="9" s="1"/>
  <c r="E245" i="9" a="1"/>
  <c r="E245" i="9" s="1"/>
  <c r="J311" i="9" a="1"/>
  <c r="J311" i="9" s="1"/>
  <c r="G262" i="9" a="1"/>
  <c r="G262" i="9" s="1"/>
  <c r="I264" i="9" a="1"/>
  <c r="I264" i="9" s="1"/>
  <c r="J232" i="9" a="1"/>
  <c r="J232" i="9" s="1"/>
  <c r="F287" i="9" a="1"/>
  <c r="F287" i="9" s="1"/>
  <c r="G217" i="9" a="1"/>
  <c r="G217" i="9" s="1"/>
  <c r="I308" i="9" a="1"/>
  <c r="I308" i="9" s="1"/>
  <c r="H246" i="9" a="1"/>
  <c r="H246" i="9" s="1"/>
  <c r="J241" i="9" a="1"/>
  <c r="J241" i="9" s="1"/>
  <c r="J247" i="9" a="1"/>
  <c r="J247" i="9" s="1"/>
  <c r="H289" i="9" a="1"/>
  <c r="H289" i="9" s="1"/>
  <c r="J227" i="9" a="1"/>
  <c r="J227" i="9" s="1"/>
  <c r="J279" i="9" a="1"/>
  <c r="J279" i="9" s="1"/>
  <c r="I226" i="9" a="1"/>
  <c r="I226" i="9" s="1"/>
  <c r="F231" i="9" a="1"/>
  <c r="F231" i="9" s="1"/>
  <c r="F235" i="9" a="1"/>
  <c r="F235" i="9" s="1"/>
  <c r="G245" i="9" a="1"/>
  <c r="G245" i="9" s="1"/>
  <c r="F311" i="9" a="1"/>
  <c r="F311" i="9" s="1"/>
  <c r="G292" i="9" a="1"/>
  <c r="G292" i="9" s="1"/>
  <c r="H264" i="9" a="1"/>
  <c r="H264" i="9" s="1"/>
  <c r="G236" i="9" a="1"/>
  <c r="G236" i="9" s="1"/>
  <c r="I228" i="9" a="1"/>
  <c r="I228" i="9" s="1"/>
  <c r="E287" i="9" a="1"/>
  <c r="E287" i="9" s="1"/>
  <c r="H217" i="9" a="1"/>
  <c r="H217" i="9" s="1"/>
  <c r="F308" i="9" a="1"/>
  <c r="F308" i="9" s="1"/>
  <c r="J246" i="9" a="1"/>
  <c r="J246" i="9" s="1"/>
  <c r="H241" i="9" a="1"/>
  <c r="H241" i="9" s="1"/>
  <c r="F247" i="9" a="1"/>
  <c r="F247" i="9" s="1"/>
  <c r="J289" i="9" a="1"/>
  <c r="J289" i="9" s="1"/>
  <c r="H214" i="9" a="1"/>
  <c r="H214" i="9" s="1"/>
  <c r="E227" i="9" a="1"/>
  <c r="E227" i="9" s="1"/>
  <c r="E279" i="9" a="1"/>
  <c r="E279" i="9" s="1"/>
  <c r="H314" i="9" a="1"/>
  <c r="H314" i="9" s="1"/>
  <c r="I231" i="9" a="1"/>
  <c r="I231" i="9" s="1"/>
  <c r="J235" i="9" a="1"/>
  <c r="J235" i="9" s="1"/>
  <c r="J245" i="9" a="1"/>
  <c r="J245" i="9" s="1"/>
  <c r="H311" i="9" a="1"/>
  <c r="H311" i="9" s="1"/>
  <c r="J292" i="9" a="1"/>
  <c r="J292" i="9" s="1"/>
  <c r="I317" i="9" a="1"/>
  <c r="I317" i="9" s="1"/>
  <c r="G264" i="9" a="1"/>
  <c r="G264" i="9" s="1"/>
  <c r="J236" i="9" a="1"/>
  <c r="J236" i="9" s="1"/>
  <c r="J228" i="9" a="1"/>
  <c r="J228" i="9" s="1"/>
  <c r="I287" i="9" a="1"/>
  <c r="I287" i="9" s="1"/>
  <c r="F217" i="9" a="1"/>
  <c r="F217" i="9" s="1"/>
  <c r="H308" i="9" a="1"/>
  <c r="H308" i="9" s="1"/>
  <c r="G246" i="9" a="1"/>
  <c r="G246" i="9" s="1"/>
  <c r="I247" i="9" a="1"/>
  <c r="I247" i="9" s="1"/>
  <c r="I288" i="9" a="1"/>
  <c r="I288" i="9" s="1"/>
  <c r="F289" i="9" a="1"/>
  <c r="F289" i="9" s="1"/>
  <c r="J214" i="9" a="1"/>
  <c r="J214" i="9" s="1"/>
  <c r="F279" i="9" a="1"/>
  <c r="F279" i="9" s="1"/>
  <c r="H224" i="9" a="1"/>
  <c r="H224" i="9" s="1"/>
  <c r="H242" i="9" a="1"/>
  <c r="H242" i="9" s="1"/>
  <c r="G314" i="9" a="1"/>
  <c r="G314" i="9" s="1"/>
  <c r="G231" i="9" a="1"/>
  <c r="G231" i="9" s="1"/>
  <c r="F245" i="9" a="1"/>
  <c r="F245" i="9" s="1"/>
  <c r="G311" i="9" a="1"/>
  <c r="G311" i="9" s="1"/>
  <c r="J262" i="9" a="1"/>
  <c r="J262" i="9" s="1"/>
  <c r="E292" i="9" a="1"/>
  <c r="E292" i="9" s="1"/>
  <c r="E317" i="9" a="1"/>
  <c r="E317" i="9" s="1"/>
  <c r="J264" i="9" a="1"/>
  <c r="J264" i="9" s="1"/>
  <c r="H236" i="9" a="1"/>
  <c r="H236" i="9" s="1"/>
  <c r="E228" i="9" a="1"/>
  <c r="E228" i="9" s="1"/>
  <c r="I232" i="9" a="1"/>
  <c r="I232" i="9" s="1"/>
  <c r="J287" i="9" a="1"/>
  <c r="J287" i="9" s="1"/>
  <c r="I217" i="9" a="1"/>
  <c r="I217" i="9" s="1"/>
  <c r="E246" i="9" a="1"/>
  <c r="E246" i="9" s="1"/>
  <c r="F288" i="9" a="1"/>
  <c r="F288" i="9" s="1"/>
  <c r="I289" i="9" a="1"/>
  <c r="I289" i="9" s="1"/>
  <c r="E231" i="9" a="1"/>
  <c r="E231" i="9" s="1"/>
  <c r="H317" i="9" a="1"/>
  <c r="H317" i="9" s="1"/>
  <c r="E232" i="9" a="1"/>
  <c r="E232" i="9" s="1"/>
  <c r="E308" i="9" a="1"/>
  <c r="E308" i="9" s="1"/>
  <c r="J288" i="9" a="1"/>
  <c r="J288" i="9" s="1"/>
  <c r="E264" i="9" a="1"/>
  <c r="E264" i="9" s="1"/>
  <c r="E289" i="9" a="1"/>
  <c r="E289" i="9" s="1"/>
  <c r="F236" i="9" a="1"/>
  <c r="F236" i="9" s="1"/>
  <c r="G287" i="9" a="1"/>
  <c r="G287" i="9" s="1"/>
  <c r="F246" i="9" a="1"/>
  <c r="F246" i="9" s="1"/>
  <c r="G214" i="9" a="1"/>
  <c r="G214" i="9" s="1"/>
  <c r="I241" i="9" a="1"/>
  <c r="I241" i="9" s="1"/>
  <c r="I242" i="9" a="1"/>
  <c r="I242" i="9" s="1"/>
  <c r="G241" i="9" a="1"/>
  <c r="G241" i="9" s="1"/>
  <c r="J270" i="9" a="1"/>
  <c r="J270" i="9" s="1"/>
  <c r="E311" i="9" a="1"/>
  <c r="E311" i="9" s="1"/>
  <c r="G228" i="9" a="1"/>
  <c r="G228" i="9" s="1"/>
  <c r="E224" i="9" a="1"/>
  <c r="E224" i="9" s="1"/>
  <c r="I262" i="9" a="1"/>
  <c r="I262" i="9" s="1"/>
  <c r="H247" i="9" a="1"/>
  <c r="H247" i="9" s="1"/>
  <c r="F314" i="9" a="1"/>
  <c r="F314" i="9" s="1"/>
  <c r="F292" i="9" a="1"/>
  <c r="F292" i="9" s="1"/>
  <c r="F232" i="9" a="1"/>
  <c r="F232" i="9" s="1"/>
  <c r="E217" i="9" a="1"/>
  <c r="E217" i="9" s="1"/>
  <c r="G288" i="9" a="1"/>
  <c r="G288" i="9" s="1"/>
  <c r="E42" i="1"/>
  <c r="C536" i="6" s="1"/>
  <c r="J3" i="22"/>
  <c r="G520" i="9" l="1" a="1"/>
  <c r="G520" i="9" s="1"/>
  <c r="G494" i="9" a="1"/>
  <c r="G494" i="9" s="1"/>
  <c r="G408" i="9" a="1"/>
  <c r="G408" i="9" s="1"/>
  <c r="G606" i="9" a="1"/>
  <c r="G606" i="9" s="1"/>
  <c r="G420" i="9" a="1"/>
  <c r="G420" i="9" s="1"/>
  <c r="G554" i="9" a="1"/>
  <c r="G554" i="9" s="1"/>
  <c r="G493" i="9" a="1"/>
  <c r="G493" i="9" s="1"/>
  <c r="G563" i="9" a="1"/>
  <c r="G563" i="9" s="1"/>
  <c r="G618" i="9" a="1"/>
  <c r="G618" i="9" s="1"/>
  <c r="G605" i="9" a="1"/>
  <c r="G605" i="9" s="1"/>
  <c r="G340" i="9" a="1"/>
  <c r="G340" i="9" s="1"/>
  <c r="G489" i="9" a="1"/>
  <c r="G489" i="9" s="1"/>
  <c r="G347" i="9" a="1"/>
  <c r="G347" i="9" s="1"/>
  <c r="G548" i="9" a="1"/>
  <c r="G548" i="9" s="1"/>
  <c r="G517" i="9" a="1"/>
  <c r="G517" i="9" s="1"/>
  <c r="G506" i="9" a="1"/>
  <c r="G506" i="9" s="1"/>
  <c r="G407" i="9" a="1"/>
  <c r="G407" i="9" s="1"/>
  <c r="G527" i="9" a="1"/>
  <c r="G527" i="9" s="1"/>
  <c r="G410" i="9" a="1"/>
  <c r="G410" i="9" s="1"/>
  <c r="G504" i="9" a="1"/>
  <c r="G504" i="9" s="1"/>
  <c r="G416" i="9" a="1"/>
  <c r="G416" i="9" s="1"/>
  <c r="G430" i="9" a="1"/>
  <c r="G430" i="9" s="1"/>
  <c r="G454" i="9" a="1"/>
  <c r="G454" i="9" s="1"/>
  <c r="G330" i="9" a="1"/>
  <c r="G330" i="9" s="1"/>
  <c r="G414" i="9" a="1"/>
  <c r="G414" i="9" s="1"/>
  <c r="G593" i="9" a="1"/>
  <c r="G593" i="9" s="1"/>
  <c r="G534" i="9" a="1"/>
  <c r="G534" i="9" s="1"/>
  <c r="G380" i="9" a="1"/>
  <c r="G380" i="9" s="1"/>
  <c r="G358" i="9" a="1"/>
  <c r="G358" i="9" s="1"/>
  <c r="G595" i="9" a="1"/>
  <c r="G595" i="9" s="1"/>
  <c r="G615" i="9" a="1"/>
  <c r="G615" i="9" s="1"/>
  <c r="G429" i="9" a="1"/>
  <c r="G429" i="9" s="1"/>
  <c r="G623" i="9" a="1"/>
  <c r="G623" i="9" s="1"/>
  <c r="G508" i="9" a="1"/>
  <c r="G508" i="9" s="1"/>
  <c r="G545" i="9" a="1"/>
  <c r="G545" i="9" s="1"/>
  <c r="G388" i="9" a="1"/>
  <c r="G388" i="9" s="1"/>
  <c r="G484" i="9" a="1"/>
  <c r="G484" i="9" s="1"/>
  <c r="G614" i="9" a="1"/>
  <c r="G614" i="9" s="1"/>
  <c r="G451" i="9" a="1"/>
  <c r="G451" i="9" s="1"/>
  <c r="G378" i="9" a="1"/>
  <c r="G378" i="9" s="1"/>
  <c r="G564" i="9" a="1"/>
  <c r="G564" i="9" s="1"/>
  <c r="G467" i="9" a="1"/>
  <c r="G467" i="9" s="1"/>
  <c r="G536" i="9" a="1"/>
  <c r="G536" i="9" s="1"/>
  <c r="G486" i="9" a="1"/>
  <c r="G486" i="9" s="1"/>
  <c r="G571" i="9" a="1"/>
  <c r="G571" i="9" s="1"/>
  <c r="G625" i="9" a="1"/>
  <c r="G625" i="9" s="1"/>
  <c r="G456" i="9" a="1"/>
  <c r="G456" i="9" s="1"/>
  <c r="G601" i="9" a="1"/>
  <c r="G601" i="9" s="1"/>
  <c r="G556" i="9" a="1"/>
  <c r="G556" i="9" s="1"/>
  <c r="G551" i="9" a="1"/>
  <c r="G551" i="9" s="1"/>
  <c r="G496" i="9" a="1"/>
  <c r="G496" i="9" s="1"/>
  <c r="G583" i="9" a="1"/>
  <c r="G583" i="9" s="1"/>
  <c r="G612" i="9" a="1"/>
  <c r="G612" i="9" s="1"/>
  <c r="G431" i="9" a="1"/>
  <c r="G431" i="9" s="1"/>
  <c r="G426" i="9" a="1"/>
  <c r="G426" i="9" s="1"/>
  <c r="G382" i="9" a="1"/>
  <c r="G382" i="9" s="1"/>
  <c r="G576" i="9" a="1"/>
  <c r="G576" i="9" s="1"/>
  <c r="G333" i="9" a="1"/>
  <c r="G333" i="9" s="1"/>
  <c r="G531" i="9" a="1"/>
  <c r="G531" i="9" s="1"/>
  <c r="G622" i="9" a="1"/>
  <c r="G622" i="9" s="1"/>
  <c r="G381" i="9" a="1"/>
  <c r="G381" i="9" s="1"/>
  <c r="G443" i="9" a="1"/>
  <c r="G443" i="9" s="1"/>
  <c r="G327" i="9" a="1"/>
  <c r="G327" i="9" s="1"/>
  <c r="G366" i="9" a="1"/>
  <c r="G366" i="9" s="1"/>
  <c r="G533" i="9" a="1"/>
  <c r="G533" i="9" s="1"/>
  <c r="G582" i="9" a="1"/>
  <c r="G582" i="9" s="1"/>
  <c r="G466" i="9" a="1"/>
  <c r="G466" i="9" s="1"/>
  <c r="G569" i="9" a="1"/>
  <c r="G569" i="9" s="1"/>
  <c r="G357" i="9" a="1"/>
  <c r="G357" i="9" s="1"/>
  <c r="G610" i="9" a="1"/>
  <c r="G610" i="9" s="1"/>
  <c r="G393" i="9" a="1"/>
  <c r="G393" i="9" s="1"/>
  <c r="G570" i="9" a="1"/>
  <c r="G570" i="9" s="1"/>
  <c r="G339" i="9" a="1"/>
  <c r="G339" i="9" s="1"/>
  <c r="G384" i="9" a="1"/>
  <c r="G384" i="9" s="1"/>
  <c r="G510" i="9" a="1"/>
  <c r="G510" i="9" s="1"/>
  <c r="G474" i="9" a="1"/>
  <c r="G474" i="9" s="1"/>
  <c r="G574" i="9" a="1"/>
  <c r="G574" i="9" s="1"/>
  <c r="G620" i="9" a="1"/>
  <c r="G620" i="9" s="1"/>
  <c r="G567" i="9" a="1"/>
  <c r="G567" i="9" s="1"/>
  <c r="G440" i="9" a="1"/>
  <c r="G440" i="9" s="1"/>
  <c r="G425" i="9" a="1"/>
  <c r="G425" i="9" s="1"/>
  <c r="G472" i="9" a="1"/>
  <c r="G472" i="9" s="1"/>
  <c r="G411" i="9" a="1"/>
  <c r="G411" i="9" s="1"/>
  <c r="G365" i="9" a="1"/>
  <c r="G365" i="9" s="1"/>
  <c r="G621" i="9" a="1"/>
  <c r="G621" i="9" s="1"/>
  <c r="G602" i="9" a="1"/>
  <c r="G602" i="9" s="1"/>
  <c r="G516" i="9" a="1"/>
  <c r="G516" i="9" s="1"/>
  <c r="G389" i="9" a="1"/>
  <c r="G389" i="9" s="1"/>
  <c r="G452" i="9" a="1"/>
  <c r="G452" i="9" s="1"/>
  <c r="G477" i="9" a="1"/>
  <c r="G477" i="9" s="1"/>
  <c r="G521" i="9" a="1"/>
  <c r="G521" i="9" s="1"/>
  <c r="G412" i="9" a="1"/>
  <c r="G412" i="9" s="1"/>
  <c r="G611" i="9" a="1"/>
  <c r="G611" i="9" s="1"/>
  <c r="G558" i="9" a="1"/>
  <c r="G558" i="9" s="1"/>
  <c r="G514" i="9" a="1"/>
  <c r="G514" i="9" s="1"/>
  <c r="G557" i="9" a="1"/>
  <c r="G557" i="9" s="1"/>
  <c r="G543" i="9" a="1"/>
  <c r="G543" i="9" s="1"/>
  <c r="G487" i="9" a="1"/>
  <c r="G487" i="9" s="1"/>
  <c r="G549" i="9" a="1"/>
  <c r="G549" i="9" s="1"/>
  <c r="G581" i="9" a="1"/>
  <c r="G581" i="9" s="1"/>
  <c r="G460" i="9" a="1"/>
  <c r="G460" i="9" s="1"/>
  <c r="G507" i="9" a="1"/>
  <c r="G507" i="9" s="1"/>
  <c r="G598" i="9" a="1"/>
  <c r="G598" i="9" s="1"/>
  <c r="G396" i="9" a="1"/>
  <c r="G396" i="9" s="1"/>
  <c r="G592" i="9" a="1"/>
  <c r="G592" i="9" s="1"/>
  <c r="G354" i="9" a="1"/>
  <c r="G354" i="9" s="1"/>
  <c r="G573" i="9" a="1"/>
  <c r="G573" i="9" s="1"/>
  <c r="G332" i="9" a="1"/>
  <c r="G332" i="9" s="1"/>
  <c r="G575" i="9" a="1"/>
  <c r="G575" i="9" s="1"/>
  <c r="G336" i="9" a="1"/>
  <c r="G336" i="9" s="1"/>
  <c r="G362" i="9" a="1"/>
  <c r="G362" i="9" s="1"/>
  <c r="G471" i="9" a="1"/>
  <c r="G471" i="9" s="1"/>
  <c r="G455" i="9" a="1"/>
  <c r="G455" i="9" s="1"/>
  <c r="G541" i="9" a="1"/>
  <c r="G541" i="9" s="1"/>
  <c r="G498" i="9" a="1"/>
  <c r="G498" i="9" s="1"/>
  <c r="G346" i="9" a="1"/>
  <c r="G346" i="9" s="1"/>
  <c r="G603" i="9" a="1"/>
  <c r="G603" i="9" s="1"/>
  <c r="G423" i="9" a="1"/>
  <c r="G423" i="9" s="1"/>
  <c r="G619" i="9" a="1"/>
  <c r="G619" i="9" s="1"/>
  <c r="G505" i="9" a="1"/>
  <c r="G505" i="9" s="1"/>
  <c r="G596" i="9" a="1"/>
  <c r="G596" i="9" s="1"/>
  <c r="G491" i="9" a="1"/>
  <c r="G491" i="9" s="1"/>
  <c r="G524" i="9" a="1"/>
  <c r="G524" i="9" s="1"/>
  <c r="G475" i="9" a="1"/>
  <c r="G475" i="9" s="1"/>
  <c r="G450" i="9" a="1"/>
  <c r="G450" i="9" s="1"/>
  <c r="G550" i="9" a="1"/>
  <c r="G550" i="9" s="1"/>
  <c r="G626" i="9" a="1"/>
  <c r="G626" i="9" s="1"/>
  <c r="G359" i="9" a="1"/>
  <c r="G359" i="9" s="1"/>
  <c r="G478" i="9" a="1"/>
  <c r="G478" i="9" s="1"/>
  <c r="G386" i="9" a="1"/>
  <c r="G386" i="9" s="1"/>
  <c r="G600" i="9" a="1"/>
  <c r="G600" i="9" s="1"/>
  <c r="G579" i="9" a="1"/>
  <c r="G579" i="9" s="1"/>
  <c r="G419" i="9" a="1"/>
  <c r="G419" i="9" s="1"/>
  <c r="G532" i="9" a="1"/>
  <c r="G532" i="9" s="1"/>
  <c r="G585" i="9" a="1"/>
  <c r="G585" i="9" s="1"/>
  <c r="G424" i="9" a="1"/>
  <c r="G424" i="9" s="1"/>
  <c r="G442" i="9" a="1"/>
  <c r="G442" i="9" s="1"/>
  <c r="G418" i="9" a="1"/>
  <c r="G418" i="9" s="1"/>
  <c r="G559" i="9" a="1"/>
  <c r="G559" i="9" s="1"/>
  <c r="G360" i="9" a="1"/>
  <c r="G360" i="9" s="1"/>
  <c r="G328" i="9" a="1"/>
  <c r="G328" i="9" s="1"/>
  <c r="G624" i="9" a="1"/>
  <c r="G624" i="9" s="1"/>
  <c r="G562" i="9" a="1"/>
  <c r="G562" i="9" s="1"/>
  <c r="G519" i="9" a="1"/>
  <c r="G519" i="9" s="1"/>
  <c r="G334" i="9" a="1"/>
  <c r="G334" i="9" s="1"/>
  <c r="G584" i="9" a="1"/>
  <c r="G584" i="9" s="1"/>
  <c r="G465" i="9" a="1"/>
  <c r="G465" i="9" s="1"/>
  <c r="G502" i="9" a="1"/>
  <c r="G502" i="9" s="1"/>
  <c r="G427" i="9" a="1"/>
  <c r="G427" i="9" s="1"/>
  <c r="G526" i="9" a="1"/>
  <c r="G526" i="9" s="1"/>
  <c r="G580" i="9" a="1"/>
  <c r="G580" i="9" s="1"/>
  <c r="G435" i="9" a="1"/>
  <c r="G435" i="9" s="1"/>
  <c r="G535" i="9" a="1"/>
  <c r="G535" i="9" s="1"/>
  <c r="G512" i="9" a="1"/>
  <c r="G512" i="9" s="1"/>
  <c r="G459" i="9" a="1"/>
  <c r="G459" i="9" s="1"/>
  <c r="G383" i="9" a="1"/>
  <c r="G383" i="9" s="1"/>
  <c r="G518" i="9" a="1"/>
  <c r="G518" i="9" s="1"/>
  <c r="G445" i="9" a="1"/>
  <c r="G445" i="9" s="1"/>
  <c r="G480" i="9" a="1"/>
  <c r="G480" i="9" s="1"/>
  <c r="G513" i="9" a="1"/>
  <c r="G513" i="9" s="1"/>
  <c r="G464" i="9" a="1"/>
  <c r="G464" i="9" s="1"/>
  <c r="G468" i="9" a="1"/>
  <c r="G468" i="9" s="1"/>
  <c r="G492" i="9" a="1"/>
  <c r="G492" i="9" s="1"/>
  <c r="G537" i="9" a="1"/>
  <c r="G537" i="9" s="1"/>
  <c r="G586" i="9" a="1"/>
  <c r="G586" i="9" s="1"/>
  <c r="C560" i="6"/>
  <c r="D74" i="5"/>
  <c r="C326" i="6"/>
  <c r="D98" i="5"/>
  <c r="C278" i="6"/>
  <c r="C356" i="6"/>
  <c r="D176" i="5"/>
  <c r="D122" i="5"/>
  <c r="D50" i="5"/>
  <c r="D200" i="5"/>
  <c r="C224" i="6"/>
  <c r="C170" i="6"/>
  <c r="D152" i="5"/>
  <c r="C380" i="6"/>
  <c r="C206" i="6"/>
  <c r="C332" i="6"/>
  <c r="C218" i="6"/>
  <c r="D188" i="5"/>
  <c r="C104" i="6"/>
  <c r="I130" i="9" a="1"/>
  <c r="I130" i="9" s="1"/>
  <c r="J118" i="9" a="1"/>
  <c r="J118" i="9" s="1"/>
  <c r="I70" i="9" a="1"/>
  <c r="I70" i="9" s="1"/>
  <c r="E153" i="9" a="1"/>
  <c r="E153" i="9" s="1"/>
  <c r="F109" i="9" a="1"/>
  <c r="F109" i="9" s="1"/>
  <c r="E93" i="9" a="1"/>
  <c r="E93" i="9" s="1"/>
  <c r="G77" i="9" a="1"/>
  <c r="G77" i="9" s="1"/>
  <c r="H45" i="9" a="1"/>
  <c r="H45" i="9" s="1"/>
  <c r="E41" i="9" a="1"/>
  <c r="E41" i="9" s="1"/>
  <c r="G29" i="9" a="1"/>
  <c r="G29" i="9" s="1"/>
  <c r="I116" i="9" a="1"/>
  <c r="I116" i="9" s="1"/>
  <c r="F84" i="9" a="1"/>
  <c r="F84" i="9" s="1"/>
  <c r="I48" i="9" a="1"/>
  <c r="I48" i="9" s="1"/>
  <c r="G150" i="9" a="1"/>
  <c r="G150" i="9" s="1"/>
  <c r="E122" i="9" a="1"/>
  <c r="E122" i="9" s="1"/>
  <c r="E90" i="9" a="1"/>
  <c r="E90" i="9" s="1"/>
  <c r="E42" i="9" a="1"/>
  <c r="E42" i="9" s="1"/>
  <c r="E129" i="9" a="1"/>
  <c r="E129" i="9" s="1"/>
  <c r="H130" i="9" a="1"/>
  <c r="H130" i="9" s="1"/>
  <c r="I118" i="9" a="1"/>
  <c r="I118" i="9" s="1"/>
  <c r="J86" i="9" a="1"/>
  <c r="J86" i="9" s="1"/>
  <c r="H70" i="9" a="1"/>
  <c r="H70" i="9" s="1"/>
  <c r="F93" i="9" a="1"/>
  <c r="F93" i="9" s="1"/>
  <c r="E77" i="9" a="1"/>
  <c r="E77" i="9" s="1"/>
  <c r="G45" i="9" a="1"/>
  <c r="G45" i="9" s="1"/>
  <c r="F41" i="9" a="1"/>
  <c r="F41" i="9" s="1"/>
  <c r="E29" i="9" a="1"/>
  <c r="E29" i="9" s="1"/>
  <c r="J116" i="9" a="1"/>
  <c r="J116" i="9" s="1"/>
  <c r="E84" i="9" a="1"/>
  <c r="E84" i="9" s="1"/>
  <c r="J48" i="9" a="1"/>
  <c r="J48" i="9" s="1"/>
  <c r="I32" i="9" a="1"/>
  <c r="I32" i="9" s="1"/>
  <c r="I119" i="9" a="1"/>
  <c r="I119" i="9" s="1"/>
  <c r="I87" i="9" a="1"/>
  <c r="I87" i="9" s="1"/>
  <c r="I55" i="9" a="1"/>
  <c r="I55" i="9" s="1"/>
  <c r="I39" i="9" a="1"/>
  <c r="I39" i="9" s="1"/>
  <c r="E150" i="9" a="1"/>
  <c r="E150" i="9" s="1"/>
  <c r="F90" i="9" a="1"/>
  <c r="F90" i="9" s="1"/>
  <c r="F42" i="9" a="1"/>
  <c r="F42" i="9" s="1"/>
  <c r="J97" i="9" a="1"/>
  <c r="J97" i="9" s="1"/>
  <c r="I81" i="9" a="1"/>
  <c r="I81" i="9" s="1"/>
  <c r="G49" i="9" a="1"/>
  <c r="G49" i="9" s="1"/>
  <c r="H33" i="9" a="1"/>
  <c r="H33" i="9" s="1"/>
  <c r="E88" i="9" a="1"/>
  <c r="E88" i="9" s="1"/>
  <c r="F130" i="9" a="1"/>
  <c r="F130" i="9" s="1"/>
  <c r="H118" i="9" a="1"/>
  <c r="H118" i="9" s="1"/>
  <c r="I86" i="9" a="1"/>
  <c r="I86" i="9" s="1"/>
  <c r="G70" i="9" a="1"/>
  <c r="G70" i="9" s="1"/>
  <c r="J38" i="9" a="1"/>
  <c r="J38" i="9" s="1"/>
  <c r="J125" i="9" a="1"/>
  <c r="J125" i="9" s="1"/>
  <c r="F77" i="9" a="1"/>
  <c r="F77" i="9" s="1"/>
  <c r="E45" i="9" a="1"/>
  <c r="E45" i="9" s="1"/>
  <c r="F29" i="9" a="1"/>
  <c r="F29" i="9" s="1"/>
  <c r="G130" i="9" a="1"/>
  <c r="G130" i="9" s="1"/>
  <c r="G118" i="9" a="1"/>
  <c r="G118" i="9" s="1"/>
  <c r="H86" i="9" a="1"/>
  <c r="H86" i="9" s="1"/>
  <c r="E70" i="9" a="1"/>
  <c r="E70" i="9" s="1"/>
  <c r="I38" i="9" a="1"/>
  <c r="I38" i="9" s="1"/>
  <c r="J153" i="9" a="1"/>
  <c r="J153" i="9" s="1"/>
  <c r="I125" i="9" a="1"/>
  <c r="I125" i="9" s="1"/>
  <c r="J109" i="9" a="1"/>
  <c r="J109" i="9" s="1"/>
  <c r="F45" i="9" a="1"/>
  <c r="F45" i="9" s="1"/>
  <c r="J128" i="9" a="1"/>
  <c r="J128" i="9" s="1"/>
  <c r="H116" i="9" a="1"/>
  <c r="H116" i="9" s="1"/>
  <c r="H48" i="9" a="1"/>
  <c r="H48" i="9" s="1"/>
  <c r="G32" i="9" a="1"/>
  <c r="G32" i="9" s="1"/>
  <c r="G119" i="9" a="1"/>
  <c r="G119" i="9" s="1"/>
  <c r="G87" i="9" a="1"/>
  <c r="G87" i="9" s="1"/>
  <c r="G55" i="9" a="1"/>
  <c r="G55" i="9" s="1"/>
  <c r="G39" i="9" a="1"/>
  <c r="G39" i="9" s="1"/>
  <c r="J122" i="9" a="1"/>
  <c r="J122" i="9" s="1"/>
  <c r="J129" i="9" a="1"/>
  <c r="J129" i="9" s="1"/>
  <c r="H97" i="9" a="1"/>
  <c r="H97" i="9" s="1"/>
  <c r="G81" i="9" a="1"/>
  <c r="G81" i="9" s="1"/>
  <c r="F49" i="9" a="1"/>
  <c r="F49" i="9" s="1"/>
  <c r="E33" i="9" a="1"/>
  <c r="E33" i="9" s="1"/>
  <c r="G36" i="9" a="1"/>
  <c r="G36" i="9" s="1"/>
  <c r="E130" i="9" a="1"/>
  <c r="E130" i="9" s="1"/>
  <c r="E118" i="9" a="1"/>
  <c r="E118" i="9" s="1"/>
  <c r="G86" i="9" a="1"/>
  <c r="G86" i="9" s="1"/>
  <c r="F70" i="9" a="1"/>
  <c r="F70" i="9" s="1"/>
  <c r="H38" i="9" a="1"/>
  <c r="H38" i="9" s="1"/>
  <c r="I153" i="9" a="1"/>
  <c r="I153" i="9" s="1"/>
  <c r="H125" i="9" a="1"/>
  <c r="H125" i="9" s="1"/>
  <c r="I109" i="9" a="1"/>
  <c r="I109" i="9" s="1"/>
  <c r="J93" i="9" a="1"/>
  <c r="J93" i="9" s="1"/>
  <c r="J41" i="9" a="1"/>
  <c r="J41" i="9" s="1"/>
  <c r="F118" i="9" a="1"/>
  <c r="F118" i="9" s="1"/>
  <c r="I93" i="9" a="1"/>
  <c r="I93" i="9" s="1"/>
  <c r="I45" i="9" a="1"/>
  <c r="I45" i="9" s="1"/>
  <c r="E128" i="9" a="1"/>
  <c r="E128" i="9" s="1"/>
  <c r="J84" i="9" a="1"/>
  <c r="J84" i="9" s="1"/>
  <c r="G48" i="9" a="1"/>
  <c r="G48" i="9" s="1"/>
  <c r="E32" i="9" a="1"/>
  <c r="E32" i="9" s="1"/>
  <c r="H119" i="9" a="1"/>
  <c r="H119" i="9" s="1"/>
  <c r="F39" i="9" a="1"/>
  <c r="F39" i="9" s="1"/>
  <c r="J134" i="9" a="1"/>
  <c r="J134" i="9" s="1"/>
  <c r="F122" i="9" a="1"/>
  <c r="F122" i="9" s="1"/>
  <c r="J42" i="9" a="1"/>
  <c r="J42" i="9" s="1"/>
  <c r="H129" i="9" a="1"/>
  <c r="H129" i="9" s="1"/>
  <c r="E81" i="9" a="1"/>
  <c r="E81" i="9" s="1"/>
  <c r="I88" i="9" a="1"/>
  <c r="I88" i="9" s="1"/>
  <c r="H135" i="9" a="1"/>
  <c r="H135" i="9" s="1"/>
  <c r="E154" i="9" a="1"/>
  <c r="E154" i="9" s="1"/>
  <c r="J110" i="9" a="1"/>
  <c r="J110" i="9" s="1"/>
  <c r="F46" i="9" a="1"/>
  <c r="F46" i="9" s="1"/>
  <c r="E30" i="9" a="1"/>
  <c r="E30" i="9" s="1"/>
  <c r="J72" i="9" a="1"/>
  <c r="J72" i="9" s="1"/>
  <c r="I40" i="9" a="1"/>
  <c r="I40" i="9" s="1"/>
  <c r="H123" i="9" a="1"/>
  <c r="H123" i="9" s="1"/>
  <c r="I95" i="9" a="1"/>
  <c r="I95" i="9" s="1"/>
  <c r="I79" i="9" a="1"/>
  <c r="I79" i="9" s="1"/>
  <c r="G47" i="9" a="1"/>
  <c r="G47" i="9" s="1"/>
  <c r="G31" i="9" a="1"/>
  <c r="G31" i="9" s="1"/>
  <c r="E158" i="9" a="1"/>
  <c r="E158" i="9" s="1"/>
  <c r="F82" i="9" a="1"/>
  <c r="F82" i="9" s="1"/>
  <c r="F149" i="9" a="1"/>
  <c r="F149" i="9" s="1"/>
  <c r="E133" i="9" a="1"/>
  <c r="E133" i="9" s="1"/>
  <c r="G121" i="9" a="1"/>
  <c r="G121" i="9" s="1"/>
  <c r="H85" i="9" a="1"/>
  <c r="H85" i="9" s="1"/>
  <c r="I69" i="9" a="1"/>
  <c r="I69" i="9" s="1"/>
  <c r="G53" i="9" a="1"/>
  <c r="G53" i="9" s="1"/>
  <c r="G38" i="9" a="1"/>
  <c r="G38" i="9" s="1"/>
  <c r="H93" i="9" a="1"/>
  <c r="H93" i="9" s="1"/>
  <c r="I41" i="9" a="1"/>
  <c r="I41" i="9" s="1"/>
  <c r="G116" i="9" a="1"/>
  <c r="G116" i="9" s="1"/>
  <c r="G84" i="9" a="1"/>
  <c r="G84" i="9" s="1"/>
  <c r="F48" i="9" a="1"/>
  <c r="F48" i="9" s="1"/>
  <c r="F119" i="9" a="1"/>
  <c r="F119" i="9" s="1"/>
  <c r="J55" i="9" a="1"/>
  <c r="J55" i="9" s="1"/>
  <c r="E39" i="9" a="1"/>
  <c r="E39" i="9" s="1"/>
  <c r="H134" i="9" a="1"/>
  <c r="H134" i="9" s="1"/>
  <c r="G122" i="9" a="1"/>
  <c r="G122" i="9" s="1"/>
  <c r="I42" i="9" a="1"/>
  <c r="I42" i="9" s="1"/>
  <c r="F129" i="9" a="1"/>
  <c r="F129" i="9" s="1"/>
  <c r="I97" i="9" a="1"/>
  <c r="I97" i="9" s="1"/>
  <c r="F81" i="9" a="1"/>
  <c r="F81" i="9" s="1"/>
  <c r="J33" i="9" a="1"/>
  <c r="J33" i="9" s="1"/>
  <c r="J88" i="9" a="1"/>
  <c r="J88" i="9" s="1"/>
  <c r="F135" i="9" a="1"/>
  <c r="F135" i="9" s="1"/>
  <c r="I75" i="9" a="1"/>
  <c r="I75" i="9" s="1"/>
  <c r="I43" i="9" a="1"/>
  <c r="I43" i="9" s="1"/>
  <c r="I110" i="9" a="1"/>
  <c r="I110" i="9" s="1"/>
  <c r="J94" i="9" a="1"/>
  <c r="J94" i="9" s="1"/>
  <c r="F30" i="9" a="1"/>
  <c r="F30" i="9" s="1"/>
  <c r="I136" i="9" a="1"/>
  <c r="I136" i="9" s="1"/>
  <c r="I76" i="9" a="1"/>
  <c r="I76" i="9" s="1"/>
  <c r="E38" i="9" a="1"/>
  <c r="E38" i="9" s="1"/>
  <c r="F125" i="9" a="1"/>
  <c r="F125" i="9" s="1"/>
  <c r="G93" i="9" a="1"/>
  <c r="G93" i="9" s="1"/>
  <c r="H41" i="9" a="1"/>
  <c r="H41" i="9" s="1"/>
  <c r="F116" i="9" a="1"/>
  <c r="F116" i="9" s="1"/>
  <c r="H84" i="9" a="1"/>
  <c r="H84" i="9" s="1"/>
  <c r="E48" i="9" a="1"/>
  <c r="E48" i="9" s="1"/>
  <c r="E119" i="9" a="1"/>
  <c r="E119" i="9" s="1"/>
  <c r="H55" i="9" a="1"/>
  <c r="H55" i="9" s="1"/>
  <c r="F134" i="9" a="1"/>
  <c r="F134" i="9" s="1"/>
  <c r="H42" i="9" a="1"/>
  <c r="H42" i="9" s="1"/>
  <c r="G129" i="9" a="1"/>
  <c r="G129" i="9" s="1"/>
  <c r="G97" i="9" a="1"/>
  <c r="G97" i="9" s="1"/>
  <c r="J49" i="9" a="1"/>
  <c r="J49" i="9" s="1"/>
  <c r="I33" i="9" a="1"/>
  <c r="I33" i="9" s="1"/>
  <c r="G88" i="9" a="1"/>
  <c r="G88" i="9" s="1"/>
  <c r="I36" i="9" a="1"/>
  <c r="I36" i="9" s="1"/>
  <c r="E135" i="9" a="1"/>
  <c r="E135" i="9" s="1"/>
  <c r="J75" i="9" a="1"/>
  <c r="J75" i="9" s="1"/>
  <c r="J43" i="9" a="1"/>
  <c r="J43" i="9" s="1"/>
  <c r="J126" i="9" a="1"/>
  <c r="J126" i="9" s="1"/>
  <c r="H110" i="9" a="1"/>
  <c r="H110" i="9" s="1"/>
  <c r="I94" i="9" a="1"/>
  <c r="I94" i="9" s="1"/>
  <c r="J78" i="9" a="1"/>
  <c r="J78" i="9" s="1"/>
  <c r="J136" i="9" a="1"/>
  <c r="J136" i="9" s="1"/>
  <c r="I120" i="9" a="1"/>
  <c r="I120" i="9" s="1"/>
  <c r="J76" i="9" a="1"/>
  <c r="J76" i="9" s="1"/>
  <c r="H72" i="9" a="1"/>
  <c r="H72" i="9" s="1"/>
  <c r="G40" i="9" a="1"/>
  <c r="G40" i="9" s="1"/>
  <c r="E123" i="9" a="1"/>
  <c r="E123" i="9" s="1"/>
  <c r="G95" i="9" a="1"/>
  <c r="G95" i="9" s="1"/>
  <c r="G79" i="9" a="1"/>
  <c r="G79" i="9" s="1"/>
  <c r="F47" i="9" a="1"/>
  <c r="F47" i="9" s="1"/>
  <c r="F31" i="9" a="1"/>
  <c r="F31" i="9" s="1"/>
  <c r="J34" i="9" a="1"/>
  <c r="J34" i="9" s="1"/>
  <c r="E149" i="9" a="1"/>
  <c r="E149" i="9" s="1"/>
  <c r="J117" i="9" a="1"/>
  <c r="J117" i="9" s="1"/>
  <c r="E85" i="9" a="1"/>
  <c r="E85" i="9" s="1"/>
  <c r="G69" i="9" a="1"/>
  <c r="G69" i="9" s="1"/>
  <c r="F53" i="9" a="1"/>
  <c r="F53" i="9" s="1"/>
  <c r="E37" i="9" a="1"/>
  <c r="E37" i="9" s="1"/>
  <c r="E86" i="9" a="1"/>
  <c r="E86" i="9" s="1"/>
  <c r="F38" i="9" a="1"/>
  <c r="F38" i="9" s="1"/>
  <c r="G125" i="9" a="1"/>
  <c r="G125" i="9" s="1"/>
  <c r="J77" i="9" a="1"/>
  <c r="J77" i="9" s="1"/>
  <c r="G41" i="9" a="1"/>
  <c r="G41" i="9" s="1"/>
  <c r="E116" i="9" a="1"/>
  <c r="E116" i="9" s="1"/>
  <c r="F55" i="9" a="1"/>
  <c r="F55" i="9" s="1"/>
  <c r="G134" i="9" a="1"/>
  <c r="G134" i="9" s="1"/>
  <c r="J90" i="9" a="1"/>
  <c r="J90" i="9" s="1"/>
  <c r="G42" i="9" a="1"/>
  <c r="G42" i="9" s="1"/>
  <c r="E97" i="9" a="1"/>
  <c r="E97" i="9" s="1"/>
  <c r="I49" i="9" a="1"/>
  <c r="I49" i="9" s="1"/>
  <c r="G33" i="9" a="1"/>
  <c r="G33" i="9" s="1"/>
  <c r="H88" i="9" a="1"/>
  <c r="H88" i="9" s="1"/>
  <c r="J36" i="9" a="1"/>
  <c r="J36" i="9" s="1"/>
  <c r="G75" i="9" a="1"/>
  <c r="G75" i="9" s="1"/>
  <c r="G43" i="9" a="1"/>
  <c r="G43" i="9" s="1"/>
  <c r="J154" i="9" a="1"/>
  <c r="J154" i="9" s="1"/>
  <c r="F126" i="9" a="1"/>
  <c r="F126" i="9" s="1"/>
  <c r="G110" i="9" a="1"/>
  <c r="G110" i="9" s="1"/>
  <c r="H94" i="9" a="1"/>
  <c r="H94" i="9" s="1"/>
  <c r="I78" i="9" a="1"/>
  <c r="I78" i="9" s="1"/>
  <c r="J46" i="9" a="1"/>
  <c r="J46" i="9" s="1"/>
  <c r="G136" i="9" a="1"/>
  <c r="G136" i="9" s="1"/>
  <c r="J120" i="9" a="1"/>
  <c r="J120" i="9" s="1"/>
  <c r="G76" i="9" a="1"/>
  <c r="G76" i="9" s="1"/>
  <c r="F72" i="9" a="1"/>
  <c r="F72" i="9" s="1"/>
  <c r="H40" i="9" a="1"/>
  <c r="H40" i="9" s="1"/>
  <c r="I111" i="9" a="1"/>
  <c r="I111" i="9" s="1"/>
  <c r="J130" i="9" a="1"/>
  <c r="J130" i="9" s="1"/>
  <c r="F86" i="9" a="1"/>
  <c r="F86" i="9" s="1"/>
  <c r="H153" i="9" a="1"/>
  <c r="H153" i="9" s="1"/>
  <c r="E125" i="9" a="1"/>
  <c r="E125" i="9" s="1"/>
  <c r="I77" i="9" a="1"/>
  <c r="I77" i="9" s="1"/>
  <c r="I128" i="9" a="1"/>
  <c r="I128" i="9" s="1"/>
  <c r="J87" i="9" a="1"/>
  <c r="J87" i="9" s="1"/>
  <c r="E55" i="9" a="1"/>
  <c r="E55" i="9" s="1"/>
  <c r="J150" i="9" a="1"/>
  <c r="J150" i="9" s="1"/>
  <c r="E134" i="9" a="1"/>
  <c r="E134" i="9" s="1"/>
  <c r="I90" i="9" a="1"/>
  <c r="I90" i="9" s="1"/>
  <c r="F97" i="9" a="1"/>
  <c r="F97" i="9" s="1"/>
  <c r="H49" i="9" a="1"/>
  <c r="H49" i="9" s="1"/>
  <c r="F33" i="9" a="1"/>
  <c r="F33" i="9" s="1"/>
  <c r="F88" i="9" a="1"/>
  <c r="F88" i="9" s="1"/>
  <c r="H36" i="9" a="1"/>
  <c r="H36" i="9" s="1"/>
  <c r="H75" i="9" a="1"/>
  <c r="H75" i="9" s="1"/>
  <c r="H43" i="9" a="1"/>
  <c r="H43" i="9" s="1"/>
  <c r="I154" i="9" a="1"/>
  <c r="I154" i="9" s="1"/>
  <c r="G126" i="9" a="1"/>
  <c r="G126" i="9" s="1"/>
  <c r="E110" i="9" a="1"/>
  <c r="E110" i="9" s="1"/>
  <c r="G94" i="9" a="1"/>
  <c r="G94" i="9" s="1"/>
  <c r="H78" i="9" a="1"/>
  <c r="H78" i="9" s="1"/>
  <c r="I46" i="9" a="1"/>
  <c r="I46" i="9" s="1"/>
  <c r="J30" i="9" a="1"/>
  <c r="J30" i="9" s="1"/>
  <c r="H136" i="9" a="1"/>
  <c r="H136" i="9" s="1"/>
  <c r="F120" i="9" a="1"/>
  <c r="F120" i="9" s="1"/>
  <c r="H76" i="9" a="1"/>
  <c r="H76" i="9" s="1"/>
  <c r="E72" i="9" a="1"/>
  <c r="E72" i="9" s="1"/>
  <c r="F40" i="9" a="1"/>
  <c r="F40" i="9" s="1"/>
  <c r="J111" i="9" a="1"/>
  <c r="J111" i="9" s="1"/>
  <c r="F95" i="9" a="1"/>
  <c r="F95" i="9" s="1"/>
  <c r="F79" i="9" a="1"/>
  <c r="F79" i="9" s="1"/>
  <c r="J158" i="9" a="1"/>
  <c r="J158" i="9" s="1"/>
  <c r="I82" i="9" a="1"/>
  <c r="I82" i="9" s="1"/>
  <c r="H34" i="9" a="1"/>
  <c r="H34" i="9" s="1"/>
  <c r="J70" i="9" a="1"/>
  <c r="J70" i="9" s="1"/>
  <c r="F153" i="9" a="1"/>
  <c r="F153" i="9" s="1"/>
  <c r="H109" i="9" a="1"/>
  <c r="H109" i="9" s="1"/>
  <c r="H77" i="9" a="1"/>
  <c r="H77" i="9" s="1"/>
  <c r="J29" i="9" a="1"/>
  <c r="J29" i="9" s="1"/>
  <c r="G128" i="9" a="1"/>
  <c r="G128" i="9" s="1"/>
  <c r="J32" i="9" a="1"/>
  <c r="J32" i="9" s="1"/>
  <c r="H87" i="9" a="1"/>
  <c r="H87" i="9" s="1"/>
  <c r="I150" i="9" a="1"/>
  <c r="I150" i="9" s="1"/>
  <c r="H90" i="9" a="1"/>
  <c r="H90" i="9" s="1"/>
  <c r="E49" i="9" a="1"/>
  <c r="E49" i="9" s="1"/>
  <c r="F36" i="9" a="1"/>
  <c r="F36" i="9" s="1"/>
  <c r="I135" i="9" a="1"/>
  <c r="I135" i="9" s="1"/>
  <c r="F75" i="9" a="1"/>
  <c r="F75" i="9" s="1"/>
  <c r="F43" i="9" a="1"/>
  <c r="F43" i="9" s="1"/>
  <c r="H154" i="9" a="1"/>
  <c r="H154" i="9" s="1"/>
  <c r="F110" i="9" a="1"/>
  <c r="F110" i="9" s="1"/>
  <c r="E94" i="9" a="1"/>
  <c r="E94" i="9" s="1"/>
  <c r="G78" i="9" a="1"/>
  <c r="G78" i="9" s="1"/>
  <c r="H46" i="9" a="1"/>
  <c r="H46" i="9" s="1"/>
  <c r="I30" i="9" a="1"/>
  <c r="I30" i="9" s="1"/>
  <c r="F136" i="9" a="1"/>
  <c r="F136" i="9" s="1"/>
  <c r="E120" i="9" a="1"/>
  <c r="E120" i="9" s="1"/>
  <c r="F76" i="9" a="1"/>
  <c r="F76" i="9" s="1"/>
  <c r="E40" i="9" a="1"/>
  <c r="E40" i="9" s="1"/>
  <c r="I123" i="9" a="1"/>
  <c r="I123" i="9" s="1"/>
  <c r="G111" i="9" a="1"/>
  <c r="G111" i="9" s="1"/>
  <c r="E95" i="9" a="1"/>
  <c r="E95" i="9" s="1"/>
  <c r="E79" i="9" a="1"/>
  <c r="E79" i="9" s="1"/>
  <c r="I158" i="9" a="1"/>
  <c r="I158" i="9" s="1"/>
  <c r="H82" i="9" a="1"/>
  <c r="H82" i="9" s="1"/>
  <c r="G34" i="9" a="1"/>
  <c r="G34" i="9" s="1"/>
  <c r="J149" i="9" a="1"/>
  <c r="J149" i="9" s="1"/>
  <c r="H133" i="9" a="1"/>
  <c r="H133" i="9" s="1"/>
  <c r="I121" i="9" a="1"/>
  <c r="I121" i="9" s="1"/>
  <c r="G117" i="9" a="1"/>
  <c r="G117" i="9" s="1"/>
  <c r="J53" i="9" a="1"/>
  <c r="J53" i="9" s="1"/>
  <c r="I156" i="9" a="1"/>
  <c r="I156" i="9" s="1"/>
  <c r="J112" i="9" a="1"/>
  <c r="J112" i="9" s="1"/>
  <c r="H96" i="9" a="1"/>
  <c r="H96" i="9" s="1"/>
  <c r="F128" i="9" a="1"/>
  <c r="F128" i="9" s="1"/>
  <c r="J119" i="9" a="1"/>
  <c r="J119" i="9" s="1"/>
  <c r="H122" i="9" a="1"/>
  <c r="H122" i="9" s="1"/>
  <c r="G135" i="9" a="1"/>
  <c r="G135" i="9" s="1"/>
  <c r="G154" i="9" a="1"/>
  <c r="G154" i="9" s="1"/>
  <c r="H95" i="9" a="1"/>
  <c r="H95" i="9" s="1"/>
  <c r="E47" i="9" a="1"/>
  <c r="E47" i="9" s="1"/>
  <c r="E117" i="9" a="1"/>
  <c r="E117" i="9" s="1"/>
  <c r="F85" i="9" a="1"/>
  <c r="F85" i="9" s="1"/>
  <c r="H53" i="9" a="1"/>
  <c r="H53" i="9" s="1"/>
  <c r="F37" i="9" a="1"/>
  <c r="F37" i="9" s="1"/>
  <c r="J156" i="9" a="1"/>
  <c r="J156" i="9" s="1"/>
  <c r="J124" i="9" a="1"/>
  <c r="J124" i="9" s="1"/>
  <c r="F112" i="9" a="1"/>
  <c r="F112" i="9" s="1"/>
  <c r="J80" i="9" a="1"/>
  <c r="J80" i="9" s="1"/>
  <c r="J115" i="9" a="1"/>
  <c r="J115" i="9" s="1"/>
  <c r="J127" i="9" a="1"/>
  <c r="J127" i="9" s="1"/>
  <c r="J35" i="9" a="1"/>
  <c r="J35" i="9" s="1"/>
  <c r="G123" i="9" a="1"/>
  <c r="G123" i="9" s="1"/>
  <c r="F80" i="9" a="1"/>
  <c r="F80" i="9" s="1"/>
  <c r="G83" i="9" a="1"/>
  <c r="G83" i="9" s="1"/>
  <c r="F69" i="9" a="1"/>
  <c r="F69" i="9" s="1"/>
  <c r="G109" i="9" a="1"/>
  <c r="G109" i="9" s="1"/>
  <c r="F87" i="9" a="1"/>
  <c r="F87" i="9" s="1"/>
  <c r="G90" i="9" a="1"/>
  <c r="G90" i="9" s="1"/>
  <c r="J81" i="9" a="1"/>
  <c r="J81" i="9" s="1"/>
  <c r="E78" i="9" a="1"/>
  <c r="E78" i="9" s="1"/>
  <c r="E76" i="9" a="1"/>
  <c r="E76" i="9" s="1"/>
  <c r="I31" i="9" a="1"/>
  <c r="I31" i="9" s="1"/>
  <c r="H158" i="9" a="1"/>
  <c r="H158" i="9" s="1"/>
  <c r="I149" i="9" a="1"/>
  <c r="I149" i="9" s="1"/>
  <c r="F117" i="9" a="1"/>
  <c r="F117" i="9" s="1"/>
  <c r="E53" i="9" a="1"/>
  <c r="E53" i="9" s="1"/>
  <c r="G156" i="9" a="1"/>
  <c r="G156" i="9" s="1"/>
  <c r="G124" i="9" a="1"/>
  <c r="G124" i="9" s="1"/>
  <c r="E112" i="9" a="1"/>
  <c r="E112" i="9" s="1"/>
  <c r="G80" i="9" a="1"/>
  <c r="G80" i="9" s="1"/>
  <c r="I127" i="9" a="1"/>
  <c r="I127" i="9" s="1"/>
  <c r="G115" i="9" a="1"/>
  <c r="G115" i="9" s="1"/>
  <c r="I83" i="9" a="1"/>
  <c r="I83" i="9" s="1"/>
  <c r="I51" i="9" a="1"/>
  <c r="I51" i="9" s="1"/>
  <c r="I35" i="9" a="1"/>
  <c r="I35" i="9" s="1"/>
  <c r="H115" i="9" a="1"/>
  <c r="H115" i="9" s="1"/>
  <c r="G72" i="9" a="1"/>
  <c r="G72" i="9" s="1"/>
  <c r="J96" i="9" a="1"/>
  <c r="J96" i="9" s="1"/>
  <c r="G127" i="9" a="1"/>
  <c r="G127" i="9" s="1"/>
  <c r="H37" i="9" a="1"/>
  <c r="H37" i="9" s="1"/>
  <c r="F44" i="9" a="1"/>
  <c r="F44" i="9" s="1"/>
  <c r="E109" i="9" a="1"/>
  <c r="E109" i="9" s="1"/>
  <c r="I84" i="9" a="1"/>
  <c r="I84" i="9" s="1"/>
  <c r="E87" i="9" a="1"/>
  <c r="E87" i="9" s="1"/>
  <c r="H81" i="9" a="1"/>
  <c r="H81" i="9" s="1"/>
  <c r="F78" i="9" a="1"/>
  <c r="F78" i="9" s="1"/>
  <c r="I72" i="9" a="1"/>
  <c r="I72" i="9" s="1"/>
  <c r="J123" i="9" a="1"/>
  <c r="J123" i="9" s="1"/>
  <c r="J31" i="9" a="1"/>
  <c r="J31" i="9" s="1"/>
  <c r="G158" i="9" a="1"/>
  <c r="G158" i="9" s="1"/>
  <c r="H149" i="9" a="1"/>
  <c r="H149" i="9" s="1"/>
  <c r="J121" i="9" a="1"/>
  <c r="J121" i="9" s="1"/>
  <c r="H156" i="9" a="1"/>
  <c r="H156" i="9" s="1"/>
  <c r="H124" i="9" a="1"/>
  <c r="H124" i="9" s="1"/>
  <c r="I96" i="9" a="1"/>
  <c r="I96" i="9" s="1"/>
  <c r="H80" i="9" a="1"/>
  <c r="H80" i="9" s="1"/>
  <c r="I44" i="9" a="1"/>
  <c r="I44" i="9" s="1"/>
  <c r="J83" i="9" a="1"/>
  <c r="J83" i="9" s="1"/>
  <c r="J69" i="9" a="1"/>
  <c r="J69" i="9" s="1"/>
  <c r="J44" i="9" a="1"/>
  <c r="J44" i="9" s="1"/>
  <c r="G35" i="9" a="1"/>
  <c r="G35" i="9" s="1"/>
  <c r="F34" i="9" a="1"/>
  <c r="F34" i="9" s="1"/>
  <c r="G112" i="9" a="1"/>
  <c r="G112" i="9" s="1"/>
  <c r="E83" i="9" a="1"/>
  <c r="E83" i="9" s="1"/>
  <c r="J39" i="9" a="1"/>
  <c r="J39" i="9" s="1"/>
  <c r="E75" i="9" a="1"/>
  <c r="E75" i="9" s="1"/>
  <c r="J79" i="9" a="1"/>
  <c r="J79" i="9" s="1"/>
  <c r="G149" i="9" a="1"/>
  <c r="G149" i="9" s="1"/>
  <c r="F156" i="9" a="1"/>
  <c r="F156" i="9" s="1"/>
  <c r="G51" i="9" a="1"/>
  <c r="G51" i="9" s="1"/>
  <c r="E111" i="9" a="1"/>
  <c r="E111" i="9" s="1"/>
  <c r="I117" i="9" a="1"/>
  <c r="I117" i="9" s="1"/>
  <c r="E96" i="9" a="1"/>
  <c r="E96" i="9" s="1"/>
  <c r="E35" i="9" a="1"/>
  <c r="E35" i="9" s="1"/>
  <c r="J45" i="9" a="1"/>
  <c r="J45" i="9" s="1"/>
  <c r="H39" i="9" a="1"/>
  <c r="H39" i="9" s="1"/>
  <c r="E46" i="9" a="1"/>
  <c r="E46" i="9" s="1"/>
  <c r="F123" i="9" a="1"/>
  <c r="F123" i="9" s="1"/>
  <c r="H79" i="9" a="1"/>
  <c r="H79" i="9" s="1"/>
  <c r="E31" i="9" a="1"/>
  <c r="E31" i="9" s="1"/>
  <c r="J82" i="9" a="1"/>
  <c r="J82" i="9" s="1"/>
  <c r="I34" i="9" a="1"/>
  <c r="I34" i="9" s="1"/>
  <c r="J133" i="9" a="1"/>
  <c r="J133" i="9" s="1"/>
  <c r="F121" i="9" a="1"/>
  <c r="F121" i="9" s="1"/>
  <c r="H69" i="9" a="1"/>
  <c r="H69" i="9" s="1"/>
  <c r="J37" i="9" a="1"/>
  <c r="J37" i="9" s="1"/>
  <c r="E156" i="9" a="1"/>
  <c r="E156" i="9" s="1"/>
  <c r="E124" i="9" a="1"/>
  <c r="E124" i="9" s="1"/>
  <c r="G96" i="9" a="1"/>
  <c r="G96" i="9" s="1"/>
  <c r="E80" i="9" a="1"/>
  <c r="E80" i="9" s="1"/>
  <c r="G44" i="9" a="1"/>
  <c r="G44" i="9" s="1"/>
  <c r="H127" i="9" a="1"/>
  <c r="H127" i="9" s="1"/>
  <c r="E115" i="9" a="1"/>
  <c r="E115" i="9" s="1"/>
  <c r="H83" i="9" a="1"/>
  <c r="H83" i="9" s="1"/>
  <c r="H51" i="9" a="1"/>
  <c r="H51" i="9" s="1"/>
  <c r="H35" i="9" a="1"/>
  <c r="H35" i="9" s="1"/>
  <c r="F35" i="9" a="1"/>
  <c r="F35" i="9" s="1"/>
  <c r="H29" i="9" a="1"/>
  <c r="H29" i="9" s="1"/>
  <c r="F150" i="9" a="1"/>
  <c r="F150" i="9" s="1"/>
  <c r="G30" i="9" a="1"/>
  <c r="G30" i="9" s="1"/>
  <c r="E82" i="9" a="1"/>
  <c r="E82" i="9" s="1"/>
  <c r="E127" i="9" a="1"/>
  <c r="E127" i="9" s="1"/>
  <c r="H54" i="9" a="1"/>
  <c r="H54" i="9" s="1"/>
  <c r="I29" i="9" a="1"/>
  <c r="I29" i="9" s="1"/>
  <c r="H32" i="9" a="1"/>
  <c r="H32" i="9" s="1"/>
  <c r="H150" i="9" a="1"/>
  <c r="H150" i="9" s="1"/>
  <c r="E36" i="9" a="1"/>
  <c r="E36" i="9" s="1"/>
  <c r="E43" i="9" a="1"/>
  <c r="E43" i="9" s="1"/>
  <c r="H30" i="9" a="1"/>
  <c r="H30" i="9" s="1"/>
  <c r="E136" i="9" a="1"/>
  <c r="E136" i="9" s="1"/>
  <c r="F111" i="9" a="1"/>
  <c r="F111" i="9" s="1"/>
  <c r="I47" i="9" a="1"/>
  <c r="I47" i="9" s="1"/>
  <c r="G82" i="9" a="1"/>
  <c r="G82" i="9" s="1"/>
  <c r="E34" i="9" a="1"/>
  <c r="E34" i="9" s="1"/>
  <c r="I133" i="9" a="1"/>
  <c r="I133" i="9" s="1"/>
  <c r="E121" i="9" a="1"/>
  <c r="E121" i="9" s="1"/>
  <c r="J85" i="9" a="1"/>
  <c r="J85" i="9" s="1"/>
  <c r="E69" i="9" a="1"/>
  <c r="E69" i="9" s="1"/>
  <c r="I37" i="9" a="1"/>
  <c r="I37" i="9" s="1"/>
  <c r="I112" i="9" a="1"/>
  <c r="I112" i="9" s="1"/>
  <c r="F96" i="9" a="1"/>
  <c r="F96" i="9" s="1"/>
  <c r="H44" i="9" a="1"/>
  <c r="H44" i="9" s="1"/>
  <c r="F127" i="9" a="1"/>
  <c r="F127" i="9" s="1"/>
  <c r="F83" i="9" a="1"/>
  <c r="F83" i="9" s="1"/>
  <c r="F51" i="9" a="1"/>
  <c r="F51" i="9" s="1"/>
  <c r="G54" i="9" a="1"/>
  <c r="G54" i="9" s="1"/>
  <c r="F32" i="9" a="1"/>
  <c r="F32" i="9" s="1"/>
  <c r="I129" i="9" a="1"/>
  <c r="I129" i="9" s="1"/>
  <c r="J40" i="9" a="1"/>
  <c r="J40" i="9" s="1"/>
  <c r="F133" i="9" a="1"/>
  <c r="F133" i="9" s="1"/>
  <c r="G153" i="9" a="1"/>
  <c r="G153" i="9" s="1"/>
  <c r="H128" i="9" a="1"/>
  <c r="H128" i="9" s="1"/>
  <c r="I122" i="9" a="1"/>
  <c r="I122" i="9" s="1"/>
  <c r="J135" i="9" a="1"/>
  <c r="J135" i="9" s="1"/>
  <c r="F154" i="9" a="1"/>
  <c r="F154" i="9" s="1"/>
  <c r="F94" i="9" a="1"/>
  <c r="F94" i="9" s="1"/>
  <c r="J95" i="9" a="1"/>
  <c r="J95" i="9" s="1"/>
  <c r="H47" i="9" a="1"/>
  <c r="H47" i="9" s="1"/>
  <c r="G133" i="9" a="1"/>
  <c r="G133" i="9" s="1"/>
  <c r="H117" i="9" a="1"/>
  <c r="H117" i="9" s="1"/>
  <c r="G85" i="9" a="1"/>
  <c r="G85" i="9" s="1"/>
  <c r="I53" i="9" a="1"/>
  <c r="I53" i="9" s="1"/>
  <c r="G37" i="9" a="1"/>
  <c r="G37" i="9" s="1"/>
  <c r="I124" i="9" a="1"/>
  <c r="I124" i="9" s="1"/>
  <c r="H112" i="9" a="1"/>
  <c r="H112" i="9" s="1"/>
  <c r="I80" i="9" a="1"/>
  <c r="I80" i="9" s="1"/>
  <c r="E44" i="9" a="1"/>
  <c r="E44" i="9" s="1"/>
  <c r="I115" i="9" a="1"/>
  <c r="I115" i="9" s="1"/>
  <c r="J51" i="9" a="1"/>
  <c r="J51" i="9" s="1"/>
  <c r="G46" i="9" a="1"/>
  <c r="G46" i="9" s="1"/>
  <c r="H31" i="9" a="1"/>
  <c r="H31" i="9" s="1"/>
  <c r="H121" i="9" a="1"/>
  <c r="H121" i="9" s="1"/>
  <c r="F124" i="9" a="1"/>
  <c r="F124" i="9" s="1"/>
  <c r="F115" i="9" a="1"/>
  <c r="F115" i="9" s="1"/>
  <c r="J47" i="9" a="1"/>
  <c r="J47" i="9" s="1"/>
  <c r="I85" i="9" a="1"/>
  <c r="I85" i="9" s="1"/>
  <c r="E51" i="9" a="1"/>
  <c r="E51" i="9" s="1"/>
  <c r="J152" i="9" a="1"/>
  <c r="J152" i="9" s="1"/>
  <c r="J138" i="9" a="1"/>
  <c r="J138" i="9" s="1"/>
  <c r="I126" i="9" a="1"/>
  <c r="I126" i="9" s="1"/>
  <c r="F158" i="9" a="1"/>
  <c r="F158" i="9" s="1"/>
  <c r="E152" i="9" a="1"/>
  <c r="E152" i="9" s="1"/>
  <c r="F56" i="9" a="1"/>
  <c r="F56" i="9" s="1"/>
  <c r="I138" i="9" a="1"/>
  <c r="I138" i="9" s="1"/>
  <c r="G152" i="9" a="1"/>
  <c r="G152" i="9" s="1"/>
  <c r="I56" i="9" a="1"/>
  <c r="I56" i="9" s="1"/>
  <c r="F54" i="9" a="1"/>
  <c r="F54" i="9" s="1"/>
  <c r="H138" i="9" a="1"/>
  <c r="H138" i="9" s="1"/>
  <c r="G120" i="9" a="1"/>
  <c r="G120" i="9" s="1"/>
  <c r="H152" i="9" a="1"/>
  <c r="H152" i="9" s="1"/>
  <c r="H56" i="9" a="1"/>
  <c r="H56" i="9" s="1"/>
  <c r="J58" i="9" a="1"/>
  <c r="J58" i="9" s="1"/>
  <c r="H120" i="9" a="1"/>
  <c r="H120" i="9" s="1"/>
  <c r="I54" i="9" a="1"/>
  <c r="I54" i="9" s="1"/>
  <c r="E126" i="9" a="1"/>
  <c r="E126" i="9" s="1"/>
  <c r="F138" i="9" a="1"/>
  <c r="F138" i="9" s="1"/>
  <c r="H111" i="9" a="1"/>
  <c r="H111" i="9" s="1"/>
  <c r="J56" i="9" a="1"/>
  <c r="J56" i="9" s="1"/>
  <c r="H58" i="9" a="1"/>
  <c r="H58" i="9" s="1"/>
  <c r="H126" i="9" a="1"/>
  <c r="H126" i="9" s="1"/>
  <c r="E58" i="9" a="1"/>
  <c r="E58" i="9" s="1"/>
  <c r="G138" i="9" a="1"/>
  <c r="G138" i="9" s="1"/>
  <c r="E138" i="9" a="1"/>
  <c r="E138" i="9" s="1"/>
  <c r="G56" i="9" a="1"/>
  <c r="G56" i="9" s="1"/>
  <c r="G58" i="9" a="1"/>
  <c r="G58" i="9" s="1"/>
  <c r="J54" i="9" a="1"/>
  <c r="J54" i="9" s="1"/>
  <c r="I152" i="9" a="1"/>
  <c r="I152" i="9" s="1"/>
  <c r="E56" i="9" a="1"/>
  <c r="E56" i="9" s="1"/>
  <c r="F58" i="9" a="1"/>
  <c r="F58" i="9" s="1"/>
  <c r="E54" i="9" a="1"/>
  <c r="E54" i="9" s="1"/>
  <c r="I134" i="9" a="1"/>
  <c r="I134" i="9" s="1"/>
  <c r="F152" i="9" a="1"/>
  <c r="F152" i="9" s="1"/>
  <c r="I58" i="9" a="1"/>
  <c r="I58" i="9" s="1"/>
  <c r="H137" i="9" a="1"/>
  <c r="H137" i="9" s="1"/>
  <c r="H113" i="9" a="1"/>
  <c r="H113" i="9" s="1"/>
  <c r="G52" i="9" a="1"/>
  <c r="G52" i="9" s="1"/>
  <c r="J131" i="9" a="1"/>
  <c r="J131" i="9" s="1"/>
  <c r="E155" i="9" a="1"/>
  <c r="E155" i="9" s="1"/>
  <c r="H71" i="9" a="1"/>
  <c r="H71" i="9" s="1"/>
  <c r="I157" i="9" a="1"/>
  <c r="I157" i="9" s="1"/>
  <c r="H151" i="9" a="1"/>
  <c r="H151" i="9" s="1"/>
  <c r="G98" i="9" a="1"/>
  <c r="G98" i="9" s="1"/>
  <c r="F91" i="9" a="1"/>
  <c r="F91" i="9" s="1"/>
  <c r="G50" i="9" a="1"/>
  <c r="G50" i="9" s="1"/>
  <c r="F74" i="9" a="1"/>
  <c r="F74" i="9" s="1"/>
  <c r="J114" i="9" a="1"/>
  <c r="J114" i="9" s="1"/>
  <c r="F137" i="9" a="1"/>
  <c r="F137" i="9" s="1"/>
  <c r="E113" i="9" a="1"/>
  <c r="E113" i="9" s="1"/>
  <c r="F52" i="9" a="1"/>
  <c r="F52" i="9" s="1"/>
  <c r="H131" i="9" a="1"/>
  <c r="H131" i="9" s="1"/>
  <c r="I155" i="9" a="1"/>
  <c r="I155" i="9" s="1"/>
  <c r="I71" i="9" a="1"/>
  <c r="I71" i="9" s="1"/>
  <c r="E157" i="9" a="1"/>
  <c r="E157" i="9" s="1"/>
  <c r="H114" i="9" a="1"/>
  <c r="H114" i="9" s="1"/>
  <c r="E137" i="9" a="1"/>
  <c r="E137" i="9" s="1"/>
  <c r="G113" i="9" a="1"/>
  <c r="G113" i="9" s="1"/>
  <c r="E52" i="9" a="1"/>
  <c r="E52" i="9" s="1"/>
  <c r="G131" i="9" a="1"/>
  <c r="G131" i="9" s="1"/>
  <c r="H132" i="9" a="1"/>
  <c r="H132" i="9" s="1"/>
  <c r="F71" i="9" a="1"/>
  <c r="F71" i="9" s="1"/>
  <c r="H157" i="9" a="1"/>
  <c r="H157" i="9" s="1"/>
  <c r="F98" i="9" a="1"/>
  <c r="F98" i="9" s="1"/>
  <c r="F57" i="9" a="1"/>
  <c r="F57" i="9" s="1"/>
  <c r="E50" i="9" a="1"/>
  <c r="E50" i="9" s="1"/>
  <c r="G89" i="9" a="1"/>
  <c r="G89" i="9" s="1"/>
  <c r="J73" i="9" a="1"/>
  <c r="J73" i="9" s="1"/>
  <c r="I92" i="9" a="1"/>
  <c r="I92" i="9" s="1"/>
  <c r="I67" i="9" a="1"/>
  <c r="I67" i="9" s="1"/>
  <c r="G114" i="9" a="1"/>
  <c r="G114" i="9" s="1"/>
  <c r="G137" i="9" a="1"/>
  <c r="G137" i="9" s="1"/>
  <c r="F131" i="9" a="1"/>
  <c r="F131" i="9" s="1"/>
  <c r="I132" i="9" a="1"/>
  <c r="I132" i="9" s="1"/>
  <c r="J71" i="9" a="1"/>
  <c r="J71" i="9" s="1"/>
  <c r="I151" i="9" a="1"/>
  <c r="I151" i="9" s="1"/>
  <c r="J98" i="9" a="1"/>
  <c r="J98" i="9" s="1"/>
  <c r="J91" i="9" a="1"/>
  <c r="J91" i="9" s="1"/>
  <c r="H57" i="9" a="1"/>
  <c r="H57" i="9" s="1"/>
  <c r="J89" i="9" a="1"/>
  <c r="J89" i="9" s="1"/>
  <c r="E73" i="9" a="1"/>
  <c r="E73" i="9" s="1"/>
  <c r="F92" i="9" a="1"/>
  <c r="F92" i="9" s="1"/>
  <c r="H74" i="9" a="1"/>
  <c r="H74" i="9" s="1"/>
  <c r="F67" i="9" a="1"/>
  <c r="F67" i="9" s="1"/>
  <c r="G62" i="9" a="1"/>
  <c r="G62" i="9" s="1"/>
  <c r="I114" i="9" a="1"/>
  <c r="I114" i="9" s="1"/>
  <c r="I131" i="9" a="1"/>
  <c r="I131" i="9" s="1"/>
  <c r="J155" i="9" a="1"/>
  <c r="J155" i="9" s="1"/>
  <c r="F132" i="9" a="1"/>
  <c r="F132" i="9" s="1"/>
  <c r="E71" i="9" a="1"/>
  <c r="E71" i="9" s="1"/>
  <c r="F151" i="9" a="1"/>
  <c r="F151" i="9" s="1"/>
  <c r="E98" i="9" a="1"/>
  <c r="E98" i="9" s="1"/>
  <c r="E91" i="9" a="1"/>
  <c r="E91" i="9" s="1"/>
  <c r="G57" i="9" a="1"/>
  <c r="G57" i="9" s="1"/>
  <c r="E89" i="9" a="1"/>
  <c r="E89" i="9" s="1"/>
  <c r="I73" i="9" a="1"/>
  <c r="I73" i="9" s="1"/>
  <c r="H92" i="9" a="1"/>
  <c r="H92" i="9" s="1"/>
  <c r="G74" i="9" a="1"/>
  <c r="G74" i="9" s="1"/>
  <c r="J67" i="9" a="1"/>
  <c r="J67" i="9" s="1"/>
  <c r="J62" i="9" a="1"/>
  <c r="J62" i="9" s="1"/>
  <c r="E114" i="9" a="1"/>
  <c r="E114" i="9" s="1"/>
  <c r="J113" i="9" a="1"/>
  <c r="J113" i="9" s="1"/>
  <c r="H52" i="9" a="1"/>
  <c r="H52" i="9" s="1"/>
  <c r="G155" i="9" a="1"/>
  <c r="G155" i="9" s="1"/>
  <c r="J132" i="9" a="1"/>
  <c r="J132" i="9" s="1"/>
  <c r="G71" i="9" a="1"/>
  <c r="G71" i="9" s="1"/>
  <c r="F157" i="9" a="1"/>
  <c r="F157" i="9" s="1"/>
  <c r="J151" i="9" a="1"/>
  <c r="J151" i="9" s="1"/>
  <c r="G91" i="9" a="1"/>
  <c r="G91" i="9" s="1"/>
  <c r="J57" i="9" a="1"/>
  <c r="J57" i="9" s="1"/>
  <c r="I50" i="9" a="1"/>
  <c r="I50" i="9" s="1"/>
  <c r="I89" i="9" a="1"/>
  <c r="I89" i="9" s="1"/>
  <c r="F73" i="9" a="1"/>
  <c r="F73" i="9" s="1"/>
  <c r="J92" i="9" a="1"/>
  <c r="J92" i="9" s="1"/>
  <c r="J74" i="9" a="1"/>
  <c r="J74" i="9" s="1"/>
  <c r="E67" i="9" a="1"/>
  <c r="E67" i="9" s="1"/>
  <c r="E62" i="9" a="1"/>
  <c r="E62" i="9" s="1"/>
  <c r="F114" i="9" a="1"/>
  <c r="F114" i="9" s="1"/>
  <c r="J137" i="9" a="1"/>
  <c r="J137" i="9" s="1"/>
  <c r="F113" i="9" a="1"/>
  <c r="F113" i="9" s="1"/>
  <c r="I52" i="9" a="1"/>
  <c r="I52" i="9" s="1"/>
  <c r="H155" i="9" a="1"/>
  <c r="H155" i="9" s="1"/>
  <c r="E132" i="9" a="1"/>
  <c r="E132" i="9" s="1"/>
  <c r="J157" i="9" a="1"/>
  <c r="J157" i="9" s="1"/>
  <c r="E151" i="9" a="1"/>
  <c r="E151" i="9" s="1"/>
  <c r="H91" i="9" a="1"/>
  <c r="H91" i="9" s="1"/>
  <c r="E57" i="9" a="1"/>
  <c r="E57" i="9" s="1"/>
  <c r="F50" i="9" a="1"/>
  <c r="F50" i="9" s="1"/>
  <c r="F89" i="9" a="1"/>
  <c r="F89" i="9" s="1"/>
  <c r="H73" i="9" a="1"/>
  <c r="H73" i="9" s="1"/>
  <c r="E92" i="9" a="1"/>
  <c r="E92" i="9" s="1"/>
  <c r="E74" i="9" a="1"/>
  <c r="E74" i="9" s="1"/>
  <c r="G67" i="9" a="1"/>
  <c r="G67" i="9" s="1"/>
  <c r="I62" i="9" a="1"/>
  <c r="I62" i="9" s="1"/>
  <c r="H67" i="9" a="1"/>
  <c r="H67" i="9" s="1"/>
  <c r="I137" i="9" a="1"/>
  <c r="I137" i="9" s="1"/>
  <c r="H98" i="9" a="1"/>
  <c r="H98" i="9" s="1"/>
  <c r="H50" i="9" a="1"/>
  <c r="H50" i="9" s="1"/>
  <c r="I113" i="9" a="1"/>
  <c r="I113" i="9" s="1"/>
  <c r="I98" i="9" a="1"/>
  <c r="I98" i="9" s="1"/>
  <c r="J50" i="9" a="1"/>
  <c r="J50" i="9" s="1"/>
  <c r="G73" i="9" a="1"/>
  <c r="G73" i="9" s="1"/>
  <c r="G157" i="9" a="1"/>
  <c r="G157" i="9" s="1"/>
  <c r="F155" i="9" a="1"/>
  <c r="F155" i="9" s="1"/>
  <c r="H89" i="9" a="1"/>
  <c r="H89" i="9" s="1"/>
  <c r="F62" i="9" a="1"/>
  <c r="F62" i="9" s="1"/>
  <c r="G132" i="9" a="1"/>
  <c r="G132" i="9" s="1"/>
  <c r="G151" i="9" a="1"/>
  <c r="G151" i="9" s="1"/>
  <c r="I91" i="9" a="1"/>
  <c r="I91" i="9" s="1"/>
  <c r="G92" i="9" a="1"/>
  <c r="G92" i="9" s="1"/>
  <c r="H62" i="9" a="1"/>
  <c r="H62" i="9" s="1"/>
  <c r="J52" i="9" a="1"/>
  <c r="J52" i="9" s="1"/>
  <c r="I57" i="9" a="1"/>
  <c r="I57" i="9" s="1"/>
  <c r="E131" i="9" a="1"/>
  <c r="E131" i="9" s="1"/>
  <c r="I74" i="9" a="1"/>
  <c r="I74" i="9" s="1"/>
  <c r="E104" i="9" a="1"/>
  <c r="E104" i="9" s="1"/>
  <c r="G103" i="9" a="1"/>
  <c r="G103" i="9" s="1"/>
  <c r="E146" i="9" a="1"/>
  <c r="E146" i="9" s="1"/>
  <c r="J65" i="9" a="1"/>
  <c r="J65" i="9" s="1"/>
  <c r="G64" i="9" a="1"/>
  <c r="G64" i="9" s="1"/>
  <c r="G106" i="9" a="1"/>
  <c r="G106" i="9" s="1"/>
  <c r="F108" i="9" a="1"/>
  <c r="F108" i="9" s="1"/>
  <c r="G104" i="9" a="1"/>
  <c r="G104" i="9" s="1"/>
  <c r="I141" i="9" a="1"/>
  <c r="I141" i="9" s="1"/>
  <c r="H103" i="9" a="1"/>
  <c r="H103" i="9" s="1"/>
  <c r="H146" i="9" a="1"/>
  <c r="H146" i="9" s="1"/>
  <c r="E65" i="9" a="1"/>
  <c r="E65" i="9" s="1"/>
  <c r="H64" i="9" a="1"/>
  <c r="H64" i="9" s="1"/>
  <c r="J106" i="9" a="1"/>
  <c r="J106" i="9" s="1"/>
  <c r="J108" i="9" a="1"/>
  <c r="J108" i="9" s="1"/>
  <c r="H104" i="9" a="1"/>
  <c r="H104" i="9" s="1"/>
  <c r="E141" i="9" a="1"/>
  <c r="E141" i="9" s="1"/>
  <c r="F146" i="9" a="1"/>
  <c r="F146" i="9" s="1"/>
  <c r="I65" i="9" a="1"/>
  <c r="I65" i="9" s="1"/>
  <c r="I64" i="9" a="1"/>
  <c r="I64" i="9" s="1"/>
  <c r="E106" i="9" a="1"/>
  <c r="E106" i="9" s="1"/>
  <c r="E108" i="9" a="1"/>
  <c r="E108" i="9" s="1"/>
  <c r="I104" i="9" a="1"/>
  <c r="I104" i="9" s="1"/>
  <c r="H141" i="9" a="1"/>
  <c r="H141" i="9" s="1"/>
  <c r="J146" i="9" a="1"/>
  <c r="J146" i="9" s="1"/>
  <c r="F65" i="9" a="1"/>
  <c r="F65" i="9" s="1"/>
  <c r="F64" i="9" a="1"/>
  <c r="F64" i="9" s="1"/>
  <c r="I106" i="9" a="1"/>
  <c r="I106" i="9" s="1"/>
  <c r="F104" i="9" a="1"/>
  <c r="F104" i="9" s="1"/>
  <c r="F141" i="9" a="1"/>
  <c r="F141" i="9" s="1"/>
  <c r="I103" i="9" a="1"/>
  <c r="I103" i="9" s="1"/>
  <c r="G146" i="9" a="1"/>
  <c r="G146" i="9" s="1"/>
  <c r="H65" i="9" a="1"/>
  <c r="H65" i="9" s="1"/>
  <c r="F106" i="9" a="1"/>
  <c r="F106" i="9" s="1"/>
  <c r="J141" i="9" a="1"/>
  <c r="J141" i="9" s="1"/>
  <c r="F103" i="9" a="1"/>
  <c r="F103" i="9" s="1"/>
  <c r="G65" i="9" a="1"/>
  <c r="G65" i="9" s="1"/>
  <c r="G108" i="9" a="1"/>
  <c r="G108" i="9" s="1"/>
  <c r="G141" i="9" a="1"/>
  <c r="G141" i="9" s="1"/>
  <c r="J103" i="9" a="1"/>
  <c r="J103" i="9" s="1"/>
  <c r="J64" i="9" a="1"/>
  <c r="J64" i="9" s="1"/>
  <c r="H108" i="9" a="1"/>
  <c r="H108" i="9" s="1"/>
  <c r="J104" i="9" a="1"/>
  <c r="J104" i="9" s="1"/>
  <c r="I146" i="9" a="1"/>
  <c r="I146" i="9" s="1"/>
  <c r="F66" i="9" a="1"/>
  <c r="F66" i="9" s="1"/>
  <c r="H68" i="9" a="1"/>
  <c r="H68" i="9" s="1"/>
  <c r="F59" i="9" a="1"/>
  <c r="F59" i="9" s="1"/>
  <c r="G60" i="9" a="1"/>
  <c r="G60" i="9" s="1"/>
  <c r="E101" i="9" a="1"/>
  <c r="E101" i="9" s="1"/>
  <c r="H66" i="9" a="1"/>
  <c r="H66" i="9" s="1"/>
  <c r="G105" i="9" a="1"/>
  <c r="G105" i="9" s="1"/>
  <c r="J59" i="9" a="1"/>
  <c r="J59" i="9" s="1"/>
  <c r="H60" i="9" a="1"/>
  <c r="H60" i="9" s="1"/>
  <c r="I101" i="9" a="1"/>
  <c r="I101" i="9" s="1"/>
  <c r="E103" i="9" a="1"/>
  <c r="E103" i="9" s="1"/>
  <c r="G66" i="9" a="1"/>
  <c r="G66" i="9" s="1"/>
  <c r="J105" i="9" a="1"/>
  <c r="J105" i="9" s="1"/>
  <c r="E59" i="9" a="1"/>
  <c r="E59" i="9" s="1"/>
  <c r="F101" i="9" a="1"/>
  <c r="F101" i="9" s="1"/>
  <c r="I68" i="9" a="1"/>
  <c r="I68" i="9" s="1"/>
  <c r="E105" i="9" a="1"/>
  <c r="E105" i="9" s="1"/>
  <c r="G59" i="9" a="1"/>
  <c r="G59" i="9" s="1"/>
  <c r="H101" i="9" a="1"/>
  <c r="H101" i="9" s="1"/>
  <c r="F68" i="9" a="1"/>
  <c r="F68" i="9" s="1"/>
  <c r="I105" i="9" a="1"/>
  <c r="I105" i="9" s="1"/>
  <c r="I60" i="9" a="1"/>
  <c r="I60" i="9" s="1"/>
  <c r="H106" i="9" a="1"/>
  <c r="H106" i="9" s="1"/>
  <c r="J66" i="9" a="1"/>
  <c r="J66" i="9" s="1"/>
  <c r="J68" i="9" a="1"/>
  <c r="J68" i="9" s="1"/>
  <c r="F105" i="9" a="1"/>
  <c r="F105" i="9" s="1"/>
  <c r="F60" i="9" a="1"/>
  <c r="F60" i="9" s="1"/>
  <c r="H147" i="9" a="1"/>
  <c r="H147" i="9" s="1"/>
  <c r="I108" i="9" a="1"/>
  <c r="I108" i="9" s="1"/>
  <c r="E66" i="9" a="1"/>
  <c r="E66" i="9" s="1"/>
  <c r="E68" i="9" a="1"/>
  <c r="E68" i="9" s="1"/>
  <c r="H105" i="9" a="1"/>
  <c r="H105" i="9" s="1"/>
  <c r="H59" i="9" a="1"/>
  <c r="H59" i="9" s="1"/>
  <c r="J60" i="9" a="1"/>
  <c r="J60" i="9" s="1"/>
  <c r="G101" i="9" a="1"/>
  <c r="G101" i="9" s="1"/>
  <c r="I147" i="9" a="1"/>
  <c r="I147" i="9" s="1"/>
  <c r="E64" i="9" a="1"/>
  <c r="E64" i="9" s="1"/>
  <c r="I66" i="9" a="1"/>
  <c r="I66" i="9" s="1"/>
  <c r="G68" i="9" a="1"/>
  <c r="G68" i="9" s="1"/>
  <c r="I59" i="9" a="1"/>
  <c r="I59" i="9" s="1"/>
  <c r="E60" i="9" a="1"/>
  <c r="E60" i="9" s="1"/>
  <c r="J101" i="9" a="1"/>
  <c r="J101" i="9" s="1"/>
  <c r="F147" i="9" a="1"/>
  <c r="F147" i="9" s="1"/>
  <c r="G147" i="9" a="1"/>
  <c r="G147" i="9" s="1"/>
  <c r="G107" i="9" a="1"/>
  <c r="G107" i="9" s="1"/>
  <c r="I142" i="9" a="1"/>
  <c r="I142" i="9" s="1"/>
  <c r="F63" i="9" a="1"/>
  <c r="F63" i="9" s="1"/>
  <c r="H144" i="9" a="1"/>
  <c r="H144" i="9" s="1"/>
  <c r="E143" i="9" a="1"/>
  <c r="E143" i="9" s="1"/>
  <c r="J147" i="9" a="1"/>
  <c r="J147" i="9" s="1"/>
  <c r="E142" i="9" a="1"/>
  <c r="E142" i="9" s="1"/>
  <c r="J63" i="9" a="1"/>
  <c r="J63" i="9" s="1"/>
  <c r="I144" i="9" a="1"/>
  <c r="I144" i="9" s="1"/>
  <c r="G143" i="9" a="1"/>
  <c r="G143" i="9" s="1"/>
  <c r="E147" i="9" a="1"/>
  <c r="E147" i="9" s="1"/>
  <c r="H142" i="9" a="1"/>
  <c r="H142" i="9" s="1"/>
  <c r="E63" i="9" a="1"/>
  <c r="E63" i="9" s="1"/>
  <c r="F144" i="9" a="1"/>
  <c r="F144" i="9" s="1"/>
  <c r="H143" i="9" a="1"/>
  <c r="H143" i="9" s="1"/>
  <c r="H107" i="9" a="1"/>
  <c r="H107" i="9" s="1"/>
  <c r="G63" i="9" a="1"/>
  <c r="G63" i="9" s="1"/>
  <c r="J144" i="9" a="1"/>
  <c r="J144" i="9" s="1"/>
  <c r="I107" i="9" a="1"/>
  <c r="I107" i="9" s="1"/>
  <c r="H63" i="9" a="1"/>
  <c r="H63" i="9" s="1"/>
  <c r="E144" i="9" a="1"/>
  <c r="E144" i="9" s="1"/>
  <c r="F107" i="9" a="1"/>
  <c r="F107" i="9" s="1"/>
  <c r="F142" i="9" a="1"/>
  <c r="F142" i="9" s="1"/>
  <c r="I143" i="9" a="1"/>
  <c r="I143" i="9" s="1"/>
  <c r="J107" i="9" a="1"/>
  <c r="J107" i="9" s="1"/>
  <c r="J142" i="9" a="1"/>
  <c r="J142" i="9" s="1"/>
  <c r="F143" i="9" a="1"/>
  <c r="F143" i="9" s="1"/>
  <c r="E107" i="9" a="1"/>
  <c r="E107" i="9" s="1"/>
  <c r="G142" i="9" a="1"/>
  <c r="G142" i="9" s="1"/>
  <c r="I63" i="9" a="1"/>
  <c r="I63" i="9" s="1"/>
  <c r="G144" i="9" a="1"/>
  <c r="G144" i="9" s="1"/>
  <c r="G148" i="9" a="1"/>
  <c r="G148" i="9" s="1"/>
  <c r="E139" i="9" a="1"/>
  <c r="E139" i="9" s="1"/>
  <c r="J61" i="9" a="1"/>
  <c r="J61" i="9" s="1"/>
  <c r="J102" i="9" a="1"/>
  <c r="J102" i="9" s="1"/>
  <c r="E99" i="9" a="1"/>
  <c r="E99" i="9" s="1"/>
  <c r="H148" i="9" a="1"/>
  <c r="H148" i="9" s="1"/>
  <c r="G139" i="9" a="1"/>
  <c r="G139" i="9" s="1"/>
  <c r="E61" i="9" a="1"/>
  <c r="E61" i="9" s="1"/>
  <c r="E102" i="9" a="1"/>
  <c r="E102" i="9" s="1"/>
  <c r="G99" i="9" a="1"/>
  <c r="G99" i="9" s="1"/>
  <c r="F145" i="9" a="1"/>
  <c r="F145" i="9" s="1"/>
  <c r="I100" i="9" a="1"/>
  <c r="I100" i="9" s="1"/>
  <c r="J143" i="9" a="1"/>
  <c r="J143" i="9" s="1"/>
  <c r="I148" i="9" a="1"/>
  <c r="I148" i="9" s="1"/>
  <c r="J140" i="9" a="1"/>
  <c r="J140" i="9" s="1"/>
  <c r="I61" i="9" a="1"/>
  <c r="I61" i="9" s="1"/>
  <c r="I102" i="9" a="1"/>
  <c r="I102" i="9" s="1"/>
  <c r="G100" i="9" a="1"/>
  <c r="G100" i="9" s="1"/>
  <c r="J145" i="9" a="1"/>
  <c r="J145" i="9" s="1"/>
  <c r="F148" i="9" a="1"/>
  <c r="F148" i="9" s="1"/>
  <c r="E140" i="9" a="1"/>
  <c r="E140" i="9" s="1"/>
  <c r="F61" i="9" a="1"/>
  <c r="F61" i="9" s="1"/>
  <c r="F102" i="9" a="1"/>
  <c r="F102" i="9" s="1"/>
  <c r="H100" i="9" a="1"/>
  <c r="H100" i="9" s="1"/>
  <c r="G145" i="9" a="1"/>
  <c r="G145" i="9" s="1"/>
  <c r="J148" i="9" a="1"/>
  <c r="J148" i="9" s="1"/>
  <c r="H139" i="9" a="1"/>
  <c r="H139" i="9" s="1"/>
  <c r="G140" i="9" a="1"/>
  <c r="G140" i="9" s="1"/>
  <c r="H61" i="9" a="1"/>
  <c r="H61" i="9" s="1"/>
  <c r="H99" i="9" a="1"/>
  <c r="H99" i="9" s="1"/>
  <c r="E148" i="9" a="1"/>
  <c r="E148" i="9" s="1"/>
  <c r="I139" i="9" a="1"/>
  <c r="I139" i="9" s="1"/>
  <c r="I140" i="9" a="1"/>
  <c r="I140" i="9" s="1"/>
  <c r="G61" i="9" a="1"/>
  <c r="G61" i="9" s="1"/>
  <c r="I99" i="9" a="1"/>
  <c r="I99" i="9" s="1"/>
  <c r="F100" i="9" a="1"/>
  <c r="F100" i="9" s="1"/>
  <c r="E145" i="9" a="1"/>
  <c r="E145" i="9" s="1"/>
  <c r="F139" i="9" a="1"/>
  <c r="F139" i="9" s="1"/>
  <c r="F140" i="9" a="1"/>
  <c r="F140" i="9" s="1"/>
  <c r="H102" i="9" a="1"/>
  <c r="H102" i="9" s="1"/>
  <c r="F99" i="9" a="1"/>
  <c r="F99" i="9" s="1"/>
  <c r="J100" i="9" a="1"/>
  <c r="J100" i="9" s="1"/>
  <c r="H145" i="9" a="1"/>
  <c r="H145" i="9" s="1"/>
  <c r="J139" i="9" a="1"/>
  <c r="J139" i="9" s="1"/>
  <c r="H140" i="9" a="1"/>
  <c r="H140" i="9" s="1"/>
  <c r="G102" i="9" a="1"/>
  <c r="G102" i="9" s="1"/>
  <c r="J99" i="9" a="1"/>
  <c r="J99" i="9" s="1"/>
  <c r="E100" i="9" a="1"/>
  <c r="E100" i="9" s="1"/>
  <c r="I145" i="9" a="1"/>
  <c r="I145" i="9" s="1"/>
  <c r="C248" i="6"/>
  <c r="D128" i="5"/>
  <c r="C200" i="6"/>
  <c r="G547" i="9" a="1"/>
  <c r="G547" i="9" s="1"/>
  <c r="C530" i="6"/>
  <c r="D164" i="5"/>
  <c r="D212" i="5"/>
  <c r="C212" i="6"/>
  <c r="C302" i="6"/>
  <c r="C152" i="6"/>
  <c r="C290" i="6"/>
  <c r="C344" i="6"/>
  <c r="C128" i="6"/>
  <c r="C176" i="6"/>
  <c r="C314" i="6"/>
  <c r="C272" i="6"/>
  <c r="C296" i="6"/>
  <c r="C320" i="6"/>
  <c r="C134" i="6"/>
  <c r="C416" i="6"/>
  <c r="C404" i="6"/>
  <c r="C428" i="6"/>
  <c r="C452" i="6"/>
  <c r="C476" i="6"/>
  <c r="C470" i="6"/>
  <c r="C494" i="6"/>
  <c r="C116" i="6"/>
  <c r="C482" i="6"/>
  <c r="C362" i="6"/>
  <c r="D182" i="5"/>
  <c r="D206" i="5"/>
  <c r="D62" i="5"/>
  <c r="C410" i="6"/>
  <c r="C254" i="6"/>
  <c r="C440" i="6"/>
  <c r="C518" i="6"/>
  <c r="D224" i="5"/>
  <c r="D170" i="5"/>
  <c r="C398" i="6"/>
  <c r="C422" i="6"/>
  <c r="C188" i="6"/>
  <c r="C524" i="6"/>
  <c r="C392" i="6"/>
  <c r="C572" i="6"/>
  <c r="C260" i="6"/>
  <c r="C98" i="6"/>
  <c r="C488" i="6"/>
  <c r="D116" i="5"/>
  <c r="C284" i="6"/>
  <c r="D158" i="5"/>
  <c r="D146" i="5"/>
  <c r="C374" i="6"/>
  <c r="C164" i="6"/>
  <c r="C500" i="6"/>
  <c r="C110" i="6"/>
  <c r="C230" i="6"/>
  <c r="C548" i="6"/>
  <c r="D134" i="5"/>
  <c r="C464" i="6"/>
  <c r="D92" i="5"/>
  <c r="C566" i="6"/>
  <c r="D110" i="5"/>
  <c r="D104" i="5"/>
  <c r="C434" i="6"/>
  <c r="C350" i="6"/>
  <c r="C140" i="6"/>
  <c r="C182" i="6"/>
  <c r="C236" i="6"/>
  <c r="C368" i="6"/>
  <c r="D86" i="5"/>
  <c r="C554" i="6"/>
  <c r="D68" i="5"/>
  <c r="C542" i="6"/>
  <c r="C242" i="6"/>
  <c r="D80" i="5"/>
  <c r="C338" i="6"/>
  <c r="C146" i="6"/>
  <c r="N42" i="1"/>
  <c r="A43" i="1"/>
  <c r="L37" i="12" s="1"/>
  <c r="C386" i="6"/>
  <c r="D194" i="5"/>
  <c r="D218" i="5"/>
  <c r="C458" i="6"/>
  <c r="C446" i="6"/>
  <c r="C194" i="6"/>
  <c r="C158" i="6"/>
  <c r="C506" i="6"/>
  <c r="D56" i="5"/>
  <c r="C266" i="6"/>
  <c r="C122" i="6"/>
  <c r="C512" i="6"/>
  <c r="D140" i="5"/>
  <c r="C308" i="6"/>
  <c r="AG10" i="5" a="1"/>
  <c r="AG10" i="5" s="1"/>
  <c r="Q10" i="5" a="1"/>
  <c r="Q10" i="5" s="1"/>
  <c r="AC10" i="5"/>
  <c r="M46" i="10" l="1"/>
  <c r="M38" i="10"/>
  <c r="E43" i="1"/>
  <c r="N43" i="1" s="1"/>
  <c r="L29" i="12"/>
  <c r="M30" i="10"/>
  <c r="X10" i="5"/>
  <c r="AE10" i="5" a="1"/>
  <c r="AE10" i="5" s="1"/>
  <c r="C35" i="21"/>
  <c r="B35" i="21"/>
  <c r="C351" i="6" l="1"/>
  <c r="C495" i="6"/>
  <c r="C369" i="6"/>
  <c r="C525" i="6"/>
  <c r="C411" i="6"/>
  <c r="C279" i="6"/>
  <c r="D111" i="5"/>
  <c r="C117" i="6"/>
  <c r="C249" i="6"/>
  <c r="C537" i="6"/>
  <c r="C129" i="6"/>
  <c r="C573" i="6"/>
  <c r="C465" i="6"/>
  <c r="C399" i="6"/>
  <c r="C339" i="6"/>
  <c r="D51" i="5"/>
  <c r="C429" i="6"/>
  <c r="D171" i="5"/>
  <c r="C477" i="6"/>
  <c r="C195" i="6"/>
  <c r="C381" i="6"/>
  <c r="D189" i="5"/>
  <c r="D207" i="5"/>
  <c r="D159" i="5"/>
  <c r="D135" i="5"/>
  <c r="C489" i="6"/>
  <c r="C327" i="6"/>
  <c r="C285" i="6"/>
  <c r="C447" i="6"/>
  <c r="C519" i="6"/>
  <c r="C567" i="6"/>
  <c r="C291" i="6"/>
  <c r="C177" i="6"/>
  <c r="D183" i="5"/>
  <c r="D105" i="5"/>
  <c r="C141" i="6"/>
  <c r="C153" i="6"/>
  <c r="C147" i="6"/>
  <c r="C105" i="6"/>
  <c r="C333" i="6"/>
  <c r="D225" i="5"/>
  <c r="C513" i="6"/>
  <c r="C435" i="6"/>
  <c r="D93" i="5"/>
  <c r="C459" i="6"/>
  <c r="C357" i="6"/>
  <c r="D165" i="5"/>
  <c r="D177" i="5"/>
  <c r="C111" i="6"/>
  <c r="C237" i="6"/>
  <c r="C201" i="6"/>
  <c r="C255" i="6"/>
  <c r="C555" i="6"/>
  <c r="C543" i="6"/>
  <c r="C309" i="6"/>
  <c r="C417" i="6"/>
  <c r="D57" i="5"/>
  <c r="C363" i="6"/>
  <c r="D129" i="5"/>
  <c r="C393" i="6"/>
  <c r="C261" i="6"/>
  <c r="D147" i="5"/>
  <c r="C183" i="6"/>
  <c r="C267" i="6"/>
  <c r="D213" i="5"/>
  <c r="D195" i="5"/>
  <c r="C123" i="6"/>
  <c r="C453" i="6"/>
  <c r="D63" i="5"/>
  <c r="C561" i="6"/>
  <c r="C231" i="6"/>
  <c r="C99" i="6"/>
  <c r="C135" i="6"/>
  <c r="C531" i="6"/>
  <c r="C471" i="6"/>
  <c r="C315" i="6"/>
  <c r="C441" i="6"/>
  <c r="D81" i="5"/>
  <c r="C225" i="6"/>
  <c r="C159" i="6"/>
  <c r="C375" i="6"/>
  <c r="D201" i="5"/>
  <c r="D123" i="5"/>
  <c r="C297" i="6"/>
  <c r="D87" i="5"/>
  <c r="C189" i="6"/>
  <c r="C387" i="6"/>
  <c r="C507" i="6"/>
  <c r="C171" i="6"/>
  <c r="C303" i="6"/>
  <c r="D153" i="5"/>
  <c r="C405" i="6"/>
  <c r="D69" i="5"/>
  <c r="D219" i="5"/>
  <c r="C273" i="6"/>
  <c r="C321" i="6"/>
  <c r="C549" i="6"/>
  <c r="C165" i="6"/>
  <c r="C483" i="6"/>
  <c r="C213" i="6"/>
  <c r="D75" i="5"/>
  <c r="D99" i="5"/>
  <c r="D117" i="5"/>
  <c r="C243" i="6"/>
  <c r="C207" i="6"/>
  <c r="C423" i="6"/>
  <c r="D141" i="5"/>
  <c r="C219" i="6"/>
  <c r="C501" i="6"/>
  <c r="C345" i="6"/>
  <c r="AJ80" i="21"/>
  <c r="AJ81" i="21"/>
  <c r="AJ82" i="21"/>
  <c r="AJ83" i="21"/>
  <c r="AJ84" i="21"/>
  <c r="AJ85" i="21"/>
  <c r="AJ86" i="21"/>
  <c r="AJ87" i="21"/>
  <c r="AJ88" i="21"/>
  <c r="AJ89" i="21"/>
  <c r="AJ90" i="21"/>
  <c r="AJ91" i="21"/>
  <c r="AJ92" i="21"/>
  <c r="AJ93" i="21"/>
  <c r="AJ94" i="21"/>
  <c r="AJ95" i="21"/>
  <c r="AJ96" i="21"/>
  <c r="AJ97" i="21"/>
  <c r="AJ98" i="21"/>
  <c r="AJ99" i="21"/>
  <c r="AJ100" i="21"/>
  <c r="AJ101" i="21"/>
  <c r="AJ102" i="21"/>
  <c r="AJ103" i="21"/>
  <c r="AJ104" i="21"/>
  <c r="AJ105" i="21"/>
  <c r="AJ106" i="21"/>
  <c r="AJ107" i="21"/>
  <c r="AJ108" i="21"/>
  <c r="AJ79" i="21"/>
  <c r="B80" i="21"/>
  <c r="C80" i="21"/>
  <c r="D80" i="21"/>
  <c r="E80" i="21"/>
  <c r="F80" i="21"/>
  <c r="G80" i="21"/>
  <c r="H80" i="21"/>
  <c r="B81" i="21"/>
  <c r="C81" i="21"/>
  <c r="D81" i="21"/>
  <c r="E81" i="21"/>
  <c r="F81" i="21"/>
  <c r="G81" i="21"/>
  <c r="H81" i="21"/>
  <c r="B82" i="21"/>
  <c r="C82" i="21"/>
  <c r="D82" i="21"/>
  <c r="E82" i="21"/>
  <c r="F82" i="21"/>
  <c r="G82" i="21"/>
  <c r="H82" i="21"/>
  <c r="B83" i="21"/>
  <c r="C83" i="21"/>
  <c r="D83" i="21"/>
  <c r="E83" i="21"/>
  <c r="F83" i="21"/>
  <c r="G83" i="21"/>
  <c r="H83" i="21"/>
  <c r="B84" i="21"/>
  <c r="C84" i="21"/>
  <c r="D84" i="21"/>
  <c r="E84" i="21"/>
  <c r="F84" i="21"/>
  <c r="G84" i="21"/>
  <c r="H84" i="21"/>
  <c r="B85" i="21"/>
  <c r="C85" i="21"/>
  <c r="D85" i="21"/>
  <c r="E85" i="21"/>
  <c r="F85" i="21"/>
  <c r="G85" i="21"/>
  <c r="H85" i="21"/>
  <c r="B86" i="21"/>
  <c r="C86" i="21"/>
  <c r="D86" i="21"/>
  <c r="E86" i="21"/>
  <c r="F86" i="21"/>
  <c r="G86" i="21"/>
  <c r="H86" i="21"/>
  <c r="B87" i="21"/>
  <c r="C87" i="21"/>
  <c r="D87" i="21"/>
  <c r="E87" i="21"/>
  <c r="F87" i="21"/>
  <c r="G87" i="21"/>
  <c r="H87" i="21"/>
  <c r="B88" i="21"/>
  <c r="C88" i="21"/>
  <c r="D88" i="21"/>
  <c r="E88" i="21"/>
  <c r="F88" i="21"/>
  <c r="G88" i="21"/>
  <c r="H88" i="21"/>
  <c r="B89" i="21"/>
  <c r="C89" i="21"/>
  <c r="D89" i="21"/>
  <c r="E89" i="21"/>
  <c r="F89" i="21"/>
  <c r="G89" i="21"/>
  <c r="H89" i="21"/>
  <c r="B90" i="21"/>
  <c r="C90" i="21"/>
  <c r="D90" i="21"/>
  <c r="E90" i="21"/>
  <c r="F90" i="21"/>
  <c r="G90" i="21"/>
  <c r="H90" i="21"/>
  <c r="B91" i="21"/>
  <c r="C91" i="21"/>
  <c r="D91" i="21"/>
  <c r="E91" i="21"/>
  <c r="F91" i="21"/>
  <c r="G91" i="21"/>
  <c r="H91" i="21"/>
  <c r="B92" i="21"/>
  <c r="C92" i="21"/>
  <c r="D92" i="21"/>
  <c r="E92" i="21"/>
  <c r="F92" i="21"/>
  <c r="G92" i="21"/>
  <c r="H92" i="21"/>
  <c r="B93" i="21"/>
  <c r="C93" i="21"/>
  <c r="D93" i="21"/>
  <c r="E93" i="21"/>
  <c r="F93" i="21"/>
  <c r="G93" i="21"/>
  <c r="H93" i="21"/>
  <c r="B94" i="21"/>
  <c r="C94" i="21"/>
  <c r="D94" i="21"/>
  <c r="E94" i="21"/>
  <c r="F94" i="21"/>
  <c r="G94" i="21"/>
  <c r="H94" i="21"/>
  <c r="B95" i="21"/>
  <c r="C95" i="21"/>
  <c r="D95" i="21"/>
  <c r="E95" i="21"/>
  <c r="F95" i="21"/>
  <c r="G95" i="21"/>
  <c r="H95" i="21"/>
  <c r="B96" i="21"/>
  <c r="C96" i="21"/>
  <c r="D96" i="21"/>
  <c r="E96" i="21"/>
  <c r="F96" i="21"/>
  <c r="G96" i="21"/>
  <c r="H96" i="21"/>
  <c r="B97" i="21"/>
  <c r="C97" i="21"/>
  <c r="D97" i="21"/>
  <c r="E97" i="21"/>
  <c r="F97" i="21"/>
  <c r="G97" i="21"/>
  <c r="H97" i="21"/>
  <c r="B98" i="21"/>
  <c r="C98" i="21"/>
  <c r="D98" i="21"/>
  <c r="E98" i="21"/>
  <c r="F98" i="21"/>
  <c r="G98" i="21"/>
  <c r="H98" i="21"/>
  <c r="B99" i="21"/>
  <c r="C99" i="21"/>
  <c r="D99" i="21"/>
  <c r="E99" i="21"/>
  <c r="F99" i="21"/>
  <c r="G99" i="21"/>
  <c r="H99" i="21"/>
  <c r="B100" i="21"/>
  <c r="C100" i="21"/>
  <c r="D100" i="21"/>
  <c r="E100" i="21"/>
  <c r="F100" i="21"/>
  <c r="G100" i="21"/>
  <c r="H100" i="21"/>
  <c r="B101" i="21"/>
  <c r="C101" i="21"/>
  <c r="D101" i="21"/>
  <c r="E101" i="21"/>
  <c r="F101" i="21"/>
  <c r="G101" i="21"/>
  <c r="H101" i="21"/>
  <c r="B102" i="21"/>
  <c r="C102" i="21"/>
  <c r="D102" i="21"/>
  <c r="E102" i="21"/>
  <c r="F102" i="21"/>
  <c r="G102" i="21"/>
  <c r="H102" i="21"/>
  <c r="B103" i="21"/>
  <c r="C103" i="21"/>
  <c r="D103" i="21"/>
  <c r="E103" i="21"/>
  <c r="F103" i="21"/>
  <c r="G103" i="21"/>
  <c r="H103" i="21"/>
  <c r="B104" i="21"/>
  <c r="C104" i="21"/>
  <c r="D104" i="21"/>
  <c r="E104" i="21"/>
  <c r="F104" i="21"/>
  <c r="G104" i="21"/>
  <c r="H104" i="21"/>
  <c r="B105" i="21"/>
  <c r="C105" i="21"/>
  <c r="D105" i="21"/>
  <c r="E105" i="21"/>
  <c r="F105" i="21"/>
  <c r="G105" i="21"/>
  <c r="H105" i="21"/>
  <c r="B106" i="21"/>
  <c r="C106" i="21"/>
  <c r="D106" i="21"/>
  <c r="E106" i="21"/>
  <c r="F106" i="21"/>
  <c r="G106" i="21"/>
  <c r="H106" i="21"/>
  <c r="B107" i="21"/>
  <c r="C107" i="21"/>
  <c r="D107" i="21"/>
  <c r="E107" i="21"/>
  <c r="F107" i="21"/>
  <c r="G107" i="21"/>
  <c r="H107" i="21"/>
  <c r="B108" i="21"/>
  <c r="C108" i="21"/>
  <c r="D108" i="21"/>
  <c r="E108" i="21"/>
  <c r="F108" i="21"/>
  <c r="G108" i="21"/>
  <c r="H108" i="21"/>
  <c r="I80" i="21"/>
  <c r="J80" i="21"/>
  <c r="K80" i="21"/>
  <c r="L80" i="21"/>
  <c r="M80" i="21"/>
  <c r="N80" i="21"/>
  <c r="O80" i="21"/>
  <c r="I81" i="21"/>
  <c r="J81" i="21"/>
  <c r="K81" i="21"/>
  <c r="L81" i="21"/>
  <c r="M81" i="21"/>
  <c r="N81" i="21"/>
  <c r="O81" i="21"/>
  <c r="I82" i="21"/>
  <c r="J82" i="21"/>
  <c r="K82" i="21"/>
  <c r="L82" i="21"/>
  <c r="M82" i="21"/>
  <c r="N82" i="21"/>
  <c r="O82" i="21"/>
  <c r="I83" i="21"/>
  <c r="J83" i="21"/>
  <c r="K83" i="21"/>
  <c r="L83" i="21"/>
  <c r="M83" i="21"/>
  <c r="N83" i="21"/>
  <c r="O83" i="21"/>
  <c r="I84" i="21"/>
  <c r="J84" i="21"/>
  <c r="K84" i="21"/>
  <c r="L84" i="21"/>
  <c r="M84" i="21"/>
  <c r="N84" i="21"/>
  <c r="O84" i="21"/>
  <c r="I85" i="21"/>
  <c r="J85" i="21"/>
  <c r="K85" i="21"/>
  <c r="L85" i="21"/>
  <c r="M85" i="21"/>
  <c r="N85" i="21"/>
  <c r="O85" i="21"/>
  <c r="I86" i="21"/>
  <c r="J86" i="21"/>
  <c r="K86" i="21"/>
  <c r="L86" i="21"/>
  <c r="M86" i="21"/>
  <c r="N86" i="21"/>
  <c r="O86" i="21"/>
  <c r="I87" i="21"/>
  <c r="J87" i="21"/>
  <c r="K87" i="21"/>
  <c r="L87" i="21"/>
  <c r="M87" i="21"/>
  <c r="N87" i="21"/>
  <c r="O87" i="21"/>
  <c r="I88" i="21"/>
  <c r="J88" i="21"/>
  <c r="K88" i="21"/>
  <c r="L88" i="21"/>
  <c r="M88" i="21"/>
  <c r="N88" i="21"/>
  <c r="O88" i="21"/>
  <c r="I89" i="21"/>
  <c r="J89" i="21"/>
  <c r="K89" i="21"/>
  <c r="L89" i="21"/>
  <c r="M89" i="21"/>
  <c r="N89" i="21"/>
  <c r="O89" i="21"/>
  <c r="I90" i="21"/>
  <c r="J90" i="21"/>
  <c r="K90" i="21"/>
  <c r="L90" i="21"/>
  <c r="M90" i="21"/>
  <c r="N90" i="21"/>
  <c r="O90" i="21"/>
  <c r="I91" i="21"/>
  <c r="J91" i="21"/>
  <c r="K91" i="21"/>
  <c r="L91" i="21"/>
  <c r="M91" i="21"/>
  <c r="N91" i="21"/>
  <c r="O91" i="21"/>
  <c r="I92" i="21"/>
  <c r="J92" i="21"/>
  <c r="K92" i="21"/>
  <c r="L92" i="21"/>
  <c r="M92" i="21"/>
  <c r="N92" i="21"/>
  <c r="O92" i="21"/>
  <c r="I93" i="21"/>
  <c r="J93" i="21"/>
  <c r="K93" i="21"/>
  <c r="L93" i="21"/>
  <c r="M93" i="21"/>
  <c r="N93" i="21"/>
  <c r="O93" i="21"/>
  <c r="I94" i="21"/>
  <c r="J94" i="21"/>
  <c r="K94" i="21"/>
  <c r="L94" i="21"/>
  <c r="M94" i="21"/>
  <c r="N94" i="21"/>
  <c r="O94" i="21"/>
  <c r="I95" i="21"/>
  <c r="J95" i="21"/>
  <c r="K95" i="21"/>
  <c r="L95" i="21"/>
  <c r="M95" i="21"/>
  <c r="N95" i="21"/>
  <c r="O95" i="21"/>
  <c r="I96" i="21"/>
  <c r="J96" i="21"/>
  <c r="K96" i="21"/>
  <c r="L96" i="21"/>
  <c r="M96" i="21"/>
  <c r="N96" i="21"/>
  <c r="O96" i="21"/>
  <c r="I97" i="21"/>
  <c r="J97" i="21"/>
  <c r="K97" i="21"/>
  <c r="L97" i="21"/>
  <c r="M97" i="21"/>
  <c r="N97" i="21"/>
  <c r="O97" i="21"/>
  <c r="I98" i="21"/>
  <c r="J98" i="21"/>
  <c r="K98" i="21"/>
  <c r="L98" i="21"/>
  <c r="M98" i="21"/>
  <c r="N98" i="21"/>
  <c r="O98" i="21"/>
  <c r="I99" i="21"/>
  <c r="J99" i="21"/>
  <c r="K99" i="21"/>
  <c r="L99" i="21"/>
  <c r="M99" i="21"/>
  <c r="N99" i="21"/>
  <c r="O99" i="21"/>
  <c r="I100" i="21"/>
  <c r="J100" i="21"/>
  <c r="K100" i="21"/>
  <c r="L100" i="21"/>
  <c r="M100" i="21"/>
  <c r="N100" i="21"/>
  <c r="O100" i="21"/>
  <c r="I101" i="21"/>
  <c r="J101" i="21"/>
  <c r="K101" i="21"/>
  <c r="L101" i="21"/>
  <c r="M101" i="21"/>
  <c r="N101" i="21"/>
  <c r="O101" i="21"/>
  <c r="I102" i="21"/>
  <c r="J102" i="21"/>
  <c r="K102" i="21"/>
  <c r="L102" i="21"/>
  <c r="M102" i="21"/>
  <c r="N102" i="21"/>
  <c r="O102" i="21"/>
  <c r="I103" i="21"/>
  <c r="J103" i="21"/>
  <c r="K103" i="21"/>
  <c r="L103" i="21"/>
  <c r="M103" i="21"/>
  <c r="N103" i="21"/>
  <c r="O103" i="21"/>
  <c r="I104" i="21"/>
  <c r="J104" i="21"/>
  <c r="K104" i="21"/>
  <c r="L104" i="21"/>
  <c r="M104" i="21"/>
  <c r="N104" i="21"/>
  <c r="O104" i="21"/>
  <c r="I105" i="21"/>
  <c r="J105" i="21"/>
  <c r="K105" i="21"/>
  <c r="L105" i="21"/>
  <c r="M105" i="21"/>
  <c r="N105" i="21"/>
  <c r="O105" i="21"/>
  <c r="I106" i="21"/>
  <c r="J106" i="21"/>
  <c r="K106" i="21"/>
  <c r="L106" i="21"/>
  <c r="M106" i="21"/>
  <c r="N106" i="21"/>
  <c r="O106" i="21"/>
  <c r="I107" i="21"/>
  <c r="J107" i="21"/>
  <c r="K107" i="21"/>
  <c r="L107" i="21"/>
  <c r="M107" i="21"/>
  <c r="N107" i="21"/>
  <c r="O107" i="21"/>
  <c r="I108" i="21"/>
  <c r="J108" i="21"/>
  <c r="K108" i="21"/>
  <c r="L108" i="21"/>
  <c r="M108" i="21"/>
  <c r="N108" i="21"/>
  <c r="O108" i="21"/>
  <c r="J79" i="21"/>
  <c r="K79" i="21"/>
  <c r="L79" i="21"/>
  <c r="M79" i="21"/>
  <c r="N79" i="21"/>
  <c r="O79" i="21"/>
  <c r="I79" i="21"/>
  <c r="C79" i="21"/>
  <c r="D79" i="21"/>
  <c r="E79" i="21"/>
  <c r="F79" i="21"/>
  <c r="G79" i="21"/>
  <c r="H79" i="21"/>
  <c r="AJ59" i="21"/>
  <c r="AJ60" i="21"/>
  <c r="AJ61" i="21"/>
  <c r="AJ62" i="21"/>
  <c r="AJ63" i="21"/>
  <c r="AJ64" i="21"/>
  <c r="AJ65" i="21"/>
  <c r="AJ66" i="21"/>
  <c r="AJ67" i="21"/>
  <c r="AJ68" i="21"/>
  <c r="AJ69" i="21"/>
  <c r="AJ70" i="21"/>
  <c r="AJ71" i="21"/>
  <c r="AJ72" i="21"/>
  <c r="AJ58" i="21"/>
  <c r="I59" i="21"/>
  <c r="I60" i="21"/>
  <c r="I61" i="21"/>
  <c r="I62" i="21"/>
  <c r="I63" i="21"/>
  <c r="I64" i="21"/>
  <c r="I65" i="21"/>
  <c r="I66" i="21"/>
  <c r="I67" i="21"/>
  <c r="I68" i="21"/>
  <c r="I69" i="21"/>
  <c r="I70" i="21"/>
  <c r="I71" i="21"/>
  <c r="I72" i="21"/>
  <c r="I58" i="21"/>
  <c r="B59" i="21"/>
  <c r="C59" i="21"/>
  <c r="D59" i="21"/>
  <c r="E59" i="21"/>
  <c r="F59" i="21"/>
  <c r="G59" i="21"/>
  <c r="B60" i="21"/>
  <c r="C60" i="21"/>
  <c r="D60" i="21"/>
  <c r="E60" i="21"/>
  <c r="F60" i="21"/>
  <c r="G60" i="21"/>
  <c r="B61" i="21"/>
  <c r="C61" i="21"/>
  <c r="D61" i="21"/>
  <c r="E61" i="21"/>
  <c r="F61" i="21"/>
  <c r="G61" i="21"/>
  <c r="B62" i="21"/>
  <c r="C62" i="21"/>
  <c r="D62" i="21"/>
  <c r="E62" i="21"/>
  <c r="F62" i="21"/>
  <c r="G62" i="21"/>
  <c r="B63" i="21"/>
  <c r="C63" i="21"/>
  <c r="D63" i="21"/>
  <c r="E63" i="21"/>
  <c r="F63" i="21"/>
  <c r="G63" i="21"/>
  <c r="B64" i="21"/>
  <c r="C64" i="21"/>
  <c r="D64" i="21"/>
  <c r="E64" i="21"/>
  <c r="F64" i="21"/>
  <c r="G64" i="21"/>
  <c r="B65" i="21"/>
  <c r="C65" i="21"/>
  <c r="D65" i="21"/>
  <c r="E65" i="21"/>
  <c r="F65" i="21"/>
  <c r="G65" i="21"/>
  <c r="B66" i="21"/>
  <c r="C66" i="21"/>
  <c r="D66" i="21"/>
  <c r="E66" i="21"/>
  <c r="F66" i="21"/>
  <c r="G66" i="21"/>
  <c r="B67" i="21"/>
  <c r="C67" i="21"/>
  <c r="D67" i="21"/>
  <c r="E67" i="21"/>
  <c r="F67" i="21"/>
  <c r="G67" i="21"/>
  <c r="B68" i="21"/>
  <c r="C68" i="21"/>
  <c r="D68" i="21"/>
  <c r="E68" i="21"/>
  <c r="F68" i="21"/>
  <c r="G68" i="21"/>
  <c r="B69" i="21"/>
  <c r="C69" i="21"/>
  <c r="D69" i="21"/>
  <c r="E69" i="21"/>
  <c r="F69" i="21"/>
  <c r="G69" i="21"/>
  <c r="B70" i="21"/>
  <c r="C70" i="21"/>
  <c r="D70" i="21"/>
  <c r="E70" i="21"/>
  <c r="F70" i="21"/>
  <c r="G70" i="21"/>
  <c r="B71" i="21"/>
  <c r="C71" i="21"/>
  <c r="D71" i="21"/>
  <c r="E71" i="21"/>
  <c r="F71" i="21"/>
  <c r="G71" i="21"/>
  <c r="B72" i="21"/>
  <c r="C72" i="21"/>
  <c r="D72" i="21"/>
  <c r="E72" i="21"/>
  <c r="F72" i="21"/>
  <c r="G72" i="21"/>
  <c r="B58" i="21"/>
  <c r="B38" i="21"/>
  <c r="C38" i="21"/>
  <c r="D38" i="21"/>
  <c r="E38" i="21"/>
  <c r="F38" i="21"/>
  <c r="G38" i="21"/>
  <c r="H38" i="21"/>
  <c r="AJ38" i="21" s="1"/>
  <c r="B39" i="21"/>
  <c r="C39" i="21"/>
  <c r="D39" i="21"/>
  <c r="E39" i="21"/>
  <c r="F39" i="21"/>
  <c r="G39" i="21"/>
  <c r="H39" i="21"/>
  <c r="I39" i="21" s="1"/>
  <c r="B40" i="21"/>
  <c r="C40" i="21"/>
  <c r="D40" i="21"/>
  <c r="E40" i="21"/>
  <c r="F40" i="21"/>
  <c r="G40" i="21"/>
  <c r="H40" i="21"/>
  <c r="I40" i="21" s="1"/>
  <c r="B41" i="21"/>
  <c r="C41" i="21"/>
  <c r="D41" i="21"/>
  <c r="E41" i="21"/>
  <c r="F41" i="21"/>
  <c r="G41" i="21"/>
  <c r="H41" i="21"/>
  <c r="I41" i="21" s="1"/>
  <c r="B42" i="21"/>
  <c r="C42" i="21"/>
  <c r="D42" i="21"/>
  <c r="E42" i="21"/>
  <c r="F42" i="21"/>
  <c r="G42" i="21"/>
  <c r="H42" i="21"/>
  <c r="AJ42" i="21" s="1"/>
  <c r="B43" i="21"/>
  <c r="C43" i="21"/>
  <c r="D43" i="21"/>
  <c r="E43" i="21"/>
  <c r="F43" i="21"/>
  <c r="G43" i="21"/>
  <c r="H43" i="21"/>
  <c r="I43" i="21" s="1"/>
  <c r="B44" i="21"/>
  <c r="C44" i="21"/>
  <c r="D44" i="21"/>
  <c r="E44" i="21"/>
  <c r="F44" i="21"/>
  <c r="G44" i="21"/>
  <c r="H44" i="21"/>
  <c r="I44" i="21" s="1"/>
  <c r="B45" i="21"/>
  <c r="C45" i="21"/>
  <c r="D45" i="21"/>
  <c r="E45" i="21"/>
  <c r="F45" i="21"/>
  <c r="G45" i="21"/>
  <c r="H45" i="21"/>
  <c r="I45" i="21" s="1"/>
  <c r="B46" i="21"/>
  <c r="C46" i="21"/>
  <c r="D46" i="21"/>
  <c r="E46" i="21"/>
  <c r="F46" i="21"/>
  <c r="G46" i="21"/>
  <c r="H46" i="21"/>
  <c r="AJ46" i="21" s="1"/>
  <c r="B47" i="21"/>
  <c r="C47" i="21"/>
  <c r="D47" i="21"/>
  <c r="E47" i="21"/>
  <c r="F47" i="21"/>
  <c r="G47" i="21"/>
  <c r="H47" i="21"/>
  <c r="I47" i="21" s="1"/>
  <c r="B48" i="21"/>
  <c r="C48" i="21"/>
  <c r="D48" i="21"/>
  <c r="E48" i="21"/>
  <c r="F48" i="21"/>
  <c r="G48" i="21"/>
  <c r="H48" i="21"/>
  <c r="I48" i="21" s="1"/>
  <c r="B49" i="21"/>
  <c r="C49" i="21"/>
  <c r="D49" i="21"/>
  <c r="E49" i="21"/>
  <c r="F49" i="21"/>
  <c r="G49" i="21"/>
  <c r="H49" i="21"/>
  <c r="I49" i="21" s="1"/>
  <c r="B50" i="21"/>
  <c r="C50" i="21"/>
  <c r="D50" i="21"/>
  <c r="E50" i="21"/>
  <c r="F50" i="21"/>
  <c r="G50" i="21"/>
  <c r="H50" i="21"/>
  <c r="AJ50" i="21" s="1"/>
  <c r="B51" i="21"/>
  <c r="C51" i="21"/>
  <c r="D51" i="21"/>
  <c r="E51" i="21"/>
  <c r="F51" i="21"/>
  <c r="G51" i="21"/>
  <c r="H51" i="21"/>
  <c r="I51" i="21" s="1"/>
  <c r="C37" i="21"/>
  <c r="D37" i="21"/>
  <c r="E37" i="21"/>
  <c r="F37" i="21"/>
  <c r="G37" i="21"/>
  <c r="H37" i="21"/>
  <c r="I37" i="21" s="1"/>
  <c r="B37" i="21"/>
  <c r="I8" i="21"/>
  <c r="AJ45" i="21" l="1"/>
  <c r="AJ37" i="21"/>
  <c r="AJ48" i="21"/>
  <c r="AJ44" i="21"/>
  <c r="AJ40" i="21"/>
  <c r="AJ49" i="21"/>
  <c r="AJ51" i="21"/>
  <c r="AJ47" i="21"/>
  <c r="AJ43" i="21"/>
  <c r="AJ39" i="21"/>
  <c r="AJ41" i="21"/>
  <c r="I50" i="21"/>
  <c r="I46" i="21"/>
  <c r="I42" i="21"/>
  <c r="I38" i="21"/>
  <c r="F24" i="16" a="1"/>
  <c r="F24" i="16" s="1"/>
  <c r="F25" i="16" l="1" a="1"/>
  <c r="F25" i="16" s="1"/>
  <c r="F26" i="16" s="1" a="1"/>
  <c r="F26" i="16" s="1"/>
  <c r="F4" i="16" a="1"/>
  <c r="F4" i="16" s="1"/>
  <c r="F27" i="16" l="1" a="1"/>
  <c r="F27" i="16" s="1"/>
  <c r="F28" i="16" s="1" a="1"/>
  <c r="F28" i="16" s="1"/>
  <c r="F5" i="16" a="1"/>
  <c r="F5" i="16" s="1"/>
  <c r="F6" i="16" s="1" a="1"/>
  <c r="F6" i="16" s="1"/>
  <c r="F113" i="21"/>
  <c r="E113" i="21"/>
  <c r="B113" i="21"/>
  <c r="C113" i="21"/>
  <c r="D113" i="21"/>
  <c r="A113" i="21"/>
  <c r="A111" i="21"/>
  <c r="AI78" i="21"/>
  <c r="AG78" i="21"/>
  <c r="AH78" i="21"/>
  <c r="AF78" i="21"/>
  <c r="AC78" i="21"/>
  <c r="AD78" i="21"/>
  <c r="AE78" i="21"/>
  <c r="AB78" i="21"/>
  <c r="Y78" i="21"/>
  <c r="Z78" i="21"/>
  <c r="AA78" i="21"/>
  <c r="X78" i="21"/>
  <c r="U78" i="21"/>
  <c r="V78" i="21"/>
  <c r="W78" i="21"/>
  <c r="T78" i="21"/>
  <c r="S78" i="21"/>
  <c r="Q78" i="21"/>
  <c r="R78" i="21"/>
  <c r="P78" i="21"/>
  <c r="B79" i="21"/>
  <c r="AJ77" i="21"/>
  <c r="O77" i="21"/>
  <c r="J77" i="21"/>
  <c r="K77" i="21"/>
  <c r="L77" i="21"/>
  <c r="M77" i="21"/>
  <c r="N77" i="21"/>
  <c r="I77" i="21"/>
  <c r="B77" i="21"/>
  <c r="C77" i="21"/>
  <c r="D77" i="21"/>
  <c r="E77" i="21"/>
  <c r="F77" i="21"/>
  <c r="G77" i="21"/>
  <c r="H77" i="21"/>
  <c r="A75" i="21"/>
  <c r="A54" i="21"/>
  <c r="C58" i="21"/>
  <c r="D58" i="21"/>
  <c r="E58" i="21"/>
  <c r="F58" i="21"/>
  <c r="G58" i="21"/>
  <c r="AJ56" i="21"/>
  <c r="AH57" i="21"/>
  <c r="AE57" i="21"/>
  <c r="AF57" i="21"/>
  <c r="AG57" i="21"/>
  <c r="AD57" i="21"/>
  <c r="Z57" i="21"/>
  <c r="AA57" i="21"/>
  <c r="AB57" i="21"/>
  <c r="AC57" i="21"/>
  <c r="Y57" i="21"/>
  <c r="U57" i="21"/>
  <c r="V57" i="21"/>
  <c r="W57" i="21"/>
  <c r="X57" i="21"/>
  <c r="T57" i="21"/>
  <c r="P57" i="21"/>
  <c r="Q57" i="21"/>
  <c r="R57" i="21"/>
  <c r="S57" i="21"/>
  <c r="O57" i="21"/>
  <c r="K57" i="21"/>
  <c r="L57" i="21"/>
  <c r="M57" i="21"/>
  <c r="N57" i="21"/>
  <c r="J57" i="21"/>
  <c r="I56" i="21"/>
  <c r="B56" i="21"/>
  <c r="C56" i="21"/>
  <c r="D56" i="21"/>
  <c r="E56" i="21"/>
  <c r="F56" i="21"/>
  <c r="G56" i="21"/>
  <c r="H56" i="21"/>
  <c r="AH36" i="21"/>
  <c r="AE36" i="21"/>
  <c r="AF36" i="21"/>
  <c r="AG36" i="21"/>
  <c r="AD36" i="21"/>
  <c r="AJ35" i="21"/>
  <c r="Z36" i="21"/>
  <c r="AA36" i="21"/>
  <c r="AB36" i="21"/>
  <c r="AC36" i="21"/>
  <c r="Y36" i="21"/>
  <c r="U36" i="21"/>
  <c r="V36" i="21"/>
  <c r="W36" i="21"/>
  <c r="X36" i="21"/>
  <c r="T36" i="21"/>
  <c r="S36" i="21"/>
  <c r="P36" i="21"/>
  <c r="Q36" i="21"/>
  <c r="R36" i="21"/>
  <c r="O36" i="21"/>
  <c r="K36" i="21"/>
  <c r="L36" i="21"/>
  <c r="M36" i="21"/>
  <c r="N36" i="21"/>
  <c r="J36" i="21"/>
  <c r="I35" i="21"/>
  <c r="O18" i="21"/>
  <c r="O19" i="21"/>
  <c r="O20" i="21"/>
  <c r="O21" i="21"/>
  <c r="O22" i="21"/>
  <c r="O23" i="21"/>
  <c r="O24" i="21"/>
  <c r="O25" i="21"/>
  <c r="O26" i="21"/>
  <c r="O27" i="21"/>
  <c r="O28" i="21"/>
  <c r="O17" i="21"/>
  <c r="B18" i="21"/>
  <c r="B19" i="21"/>
  <c r="B20" i="21"/>
  <c r="B21" i="21"/>
  <c r="B22" i="21"/>
  <c r="B23" i="21"/>
  <c r="B24" i="21"/>
  <c r="B25" i="21"/>
  <c r="B26" i="21"/>
  <c r="B27" i="21"/>
  <c r="B28" i="21"/>
  <c r="B17" i="21"/>
  <c r="I6" i="21"/>
  <c r="I7" i="21"/>
  <c r="I9" i="21"/>
  <c r="I10" i="21"/>
  <c r="I11" i="21"/>
  <c r="I12" i="21"/>
  <c r="I13" i="21"/>
  <c r="I5" i="21"/>
  <c r="E6" i="21"/>
  <c r="E7" i="21"/>
  <c r="E8" i="21"/>
  <c r="E9" i="21"/>
  <c r="E10" i="21"/>
  <c r="E11" i="21"/>
  <c r="E12" i="21"/>
  <c r="E13" i="21"/>
  <c r="E5" i="21"/>
  <c r="O16" i="21"/>
  <c r="B16" i="21"/>
  <c r="O4" i="21"/>
  <c r="I4" i="21"/>
  <c r="E4" i="21"/>
  <c r="C8" i="21"/>
  <c r="C9" i="21"/>
  <c r="B8" i="21"/>
  <c r="B9" i="21"/>
  <c r="C6" i="21"/>
  <c r="C7" i="21"/>
  <c r="C5" i="21"/>
  <c r="F29" i="16" l="1" a="1"/>
  <c r="F29" i="16" s="1"/>
  <c r="F7" i="16" a="1"/>
  <c r="F7" i="16" s="1"/>
  <c r="H35" i="21"/>
  <c r="G35" i="21"/>
  <c r="F35" i="21"/>
  <c r="E35" i="21"/>
  <c r="D35" i="21"/>
  <c r="A33" i="21"/>
  <c r="B7" i="21"/>
  <c r="B6" i="21"/>
  <c r="B5" i="21"/>
  <c r="B4" i="21"/>
  <c r="A1" i="21"/>
  <c r="F30" i="16" l="1" a="1"/>
  <c r="F30" i="16" s="1"/>
  <c r="F8" i="16" a="1"/>
  <c r="F8" i="16" s="1"/>
  <c r="F9" i="16" s="1" a="1"/>
  <c r="F9" i="16" s="1"/>
  <c r="F10" i="16" s="1" a="1"/>
  <c r="F10" i="16" s="1"/>
  <c r="B93" i="6"/>
  <c r="K93" i="6"/>
  <c r="F31" i="16" l="1" a="1"/>
  <c r="F31" i="16" s="1"/>
  <c r="F32" i="16" s="1" a="1"/>
  <c r="F32" i="16" s="1"/>
  <c r="F33" i="16" s="1" a="1"/>
  <c r="F33" i="16" s="1"/>
  <c r="F34" i="16" s="1" a="1"/>
  <c r="F34" i="16" s="1"/>
  <c r="F35" i="16" s="1" a="1"/>
  <c r="F35" i="16" s="1"/>
  <c r="F36" i="16" s="1" a="1"/>
  <c r="F36" i="16" s="1"/>
  <c r="F37" i="16" s="1" a="1"/>
  <c r="F37" i="16" s="1"/>
  <c r="F38" i="16" s="1" a="1"/>
  <c r="F38" i="16" s="1"/>
  <c r="F39" i="16" s="1" a="1"/>
  <c r="F39" i="16" s="1"/>
  <c r="F40" i="16" s="1" a="1"/>
  <c r="F40" i="16" s="1"/>
  <c r="F11" i="16" a="1"/>
  <c r="F11" i="16" s="1"/>
  <c r="F12" i="16" s="1" a="1"/>
  <c r="F12" i="16" s="1"/>
  <c r="F13" i="16" s="1" a="1"/>
  <c r="F13" i="16" s="1"/>
  <c r="F14" i="16" s="1" a="1"/>
  <c r="F14" i="16" s="1"/>
  <c r="F15" i="16" s="1" a="1"/>
  <c r="F15" i="16" s="1"/>
  <c r="F16" i="16" s="1" a="1"/>
  <c r="F16" i="16" s="1"/>
  <c r="F17" i="16" s="1" a="1"/>
  <c r="F17" i="16" s="1"/>
  <c r="F18" i="16" s="1" a="1"/>
  <c r="F18" i="16" s="1"/>
  <c r="F19" i="16" s="1" a="1"/>
  <c r="F19" i="16" s="1"/>
  <c r="F20" i="16" s="1" a="1"/>
  <c r="F20" i="16" s="1"/>
  <c r="AC76" i="21"/>
  <c r="Q8" i="21"/>
  <c r="Q5" i="21"/>
  <c r="O9" i="21"/>
  <c r="Q10" i="21"/>
  <c r="O7" i="21"/>
  <c r="Q76" i="21"/>
  <c r="Q7" i="21"/>
  <c r="O8" i="21"/>
  <c r="Y76" i="21"/>
  <c r="Q12" i="21"/>
  <c r="Q9" i="21"/>
  <c r="O6" i="21"/>
  <c r="O10" i="21"/>
  <c r="O5" i="21"/>
  <c r="U76" i="21"/>
  <c r="Q6" i="21"/>
  <c r="O11" i="21"/>
  <c r="AG76" i="21"/>
  <c r="Q11" i="21"/>
  <c r="O12" i="21"/>
  <c r="AH77" i="21" l="1"/>
  <c r="V77" i="21"/>
  <c r="R77" i="21"/>
  <c r="Z77" i="21"/>
  <c r="AB77" i="21"/>
  <c r="AF77" i="21"/>
  <c r="P77" i="21"/>
  <c r="AD77" i="21"/>
  <c r="X77" i="21"/>
  <c r="T77" i="21"/>
  <c r="C4" i="21" l="1"/>
  <c r="C20" i="19" a="1"/>
  <c r="C20" i="19" s="1"/>
  <c r="C21" i="19" s="1" a="1"/>
  <c r="C21" i="19" s="1"/>
  <c r="C3" i="19" a="1"/>
  <c r="C3" i="19" s="1"/>
  <c r="C4" i="19" l="1" a="1"/>
  <c r="C4" i="19" s="1"/>
  <c r="C5" i="19" s="1" a="1"/>
  <c r="C5" i="19" s="1"/>
  <c r="U10" i="10"/>
  <c r="I93" i="6"/>
  <c r="AA10" i="5"/>
  <c r="M45" i="5" s="1"/>
  <c r="L45" i="5"/>
  <c r="S10" i="10"/>
  <c r="B167" i="9" s="1"/>
  <c r="V10" i="10"/>
  <c r="L30" i="10" s="1"/>
  <c r="C6" i="19" l="1" a="1"/>
  <c r="C6" i="19" s="1"/>
  <c r="K167" i="9"/>
  <c r="K168" i="9" s="1"/>
  <c r="N167" i="9"/>
  <c r="M167" i="9"/>
  <c r="L167" i="9"/>
  <c r="C45" i="5"/>
  <c r="H60" i="21"/>
  <c r="H64" i="21"/>
  <c r="H68" i="21"/>
  <c r="H72" i="21"/>
  <c r="H62" i="21"/>
  <c r="H61" i="21"/>
  <c r="H59" i="21"/>
  <c r="H63" i="21"/>
  <c r="H67" i="21"/>
  <c r="H71" i="21"/>
  <c r="H66" i="21"/>
  <c r="H70" i="21"/>
  <c r="H65" i="21"/>
  <c r="H69" i="21"/>
  <c r="H58" i="21"/>
  <c r="B30" i="10"/>
  <c r="Z119" i="1"/>
  <c r="G92" i="1"/>
  <c r="G68" i="1"/>
  <c r="G50" i="1"/>
  <c r="K169" i="9" l="1"/>
  <c r="L168" i="9"/>
  <c r="C7" i="19" a="1"/>
  <c r="C7" i="19" s="1"/>
  <c r="C8" i="19" s="1" a="1"/>
  <c r="C8" i="19" s="1"/>
  <c r="E167" i="9" a="1"/>
  <c r="E167" i="9" s="1"/>
  <c r="H167" i="9" a="1"/>
  <c r="H167" i="9" s="1"/>
  <c r="I167" i="9" a="1"/>
  <c r="I167" i="9" s="1"/>
  <c r="F167" i="9" a="1"/>
  <c r="F167" i="9" s="1"/>
  <c r="G167" i="9" a="1"/>
  <c r="G167" i="9" s="1"/>
  <c r="J167" i="9" a="1"/>
  <c r="J167" i="9" s="1"/>
  <c r="V83" i="21" a="1"/>
  <c r="V83" i="21" s="1"/>
  <c r="V87" i="21" a="1"/>
  <c r="V87" i="21" s="1"/>
  <c r="V91" i="21" a="1"/>
  <c r="V91" i="21" s="1"/>
  <c r="V95" i="21" a="1"/>
  <c r="V95" i="21" s="1"/>
  <c r="V99" i="21" a="1"/>
  <c r="V99" i="21" s="1"/>
  <c r="V103" i="21" a="1"/>
  <c r="V103" i="21" s="1"/>
  <c r="V107" i="21" a="1"/>
  <c r="V107" i="21" s="1"/>
  <c r="T81" i="21" a="1"/>
  <c r="T81" i="21" s="1"/>
  <c r="T85" i="21" a="1"/>
  <c r="T85" i="21" s="1"/>
  <c r="T89" i="21" a="1"/>
  <c r="T89" i="21" s="1"/>
  <c r="T93" i="21" a="1"/>
  <c r="T93" i="21" s="1"/>
  <c r="T97" i="21" a="1"/>
  <c r="T97" i="21" s="1"/>
  <c r="T101" i="21" a="1"/>
  <c r="T101" i="21" s="1"/>
  <c r="T105" i="21" a="1"/>
  <c r="T105" i="21" s="1"/>
  <c r="U79" i="21" a="1"/>
  <c r="U79" i="21" s="1"/>
  <c r="Q81" i="21" a="1"/>
  <c r="Q81" i="21" s="1"/>
  <c r="W83" i="21" a="1"/>
  <c r="W83" i="21" s="1"/>
  <c r="W87" i="21" a="1"/>
  <c r="W87" i="21" s="1"/>
  <c r="W91" i="21" a="1"/>
  <c r="W91" i="21" s="1"/>
  <c r="W95" i="21" a="1"/>
  <c r="W95" i="21" s="1"/>
  <c r="W99" i="21" a="1"/>
  <c r="W99" i="21" s="1"/>
  <c r="W103" i="21" a="1"/>
  <c r="W103" i="21" s="1"/>
  <c r="W107" i="21" a="1"/>
  <c r="W107" i="21" s="1"/>
  <c r="U81" i="21" a="1"/>
  <c r="U81" i="21" s="1"/>
  <c r="U85" i="21" a="1"/>
  <c r="U85" i="21" s="1"/>
  <c r="U89" i="21" a="1"/>
  <c r="U89" i="21" s="1"/>
  <c r="U93" i="21" a="1"/>
  <c r="U93" i="21" s="1"/>
  <c r="U97" i="21" a="1"/>
  <c r="U97" i="21" s="1"/>
  <c r="U101" i="21" a="1"/>
  <c r="U101" i="21" s="1"/>
  <c r="U105" i="21" a="1"/>
  <c r="U105" i="21" s="1"/>
  <c r="P80" i="21" a="1"/>
  <c r="P80" i="21" s="1"/>
  <c r="P82" i="21" a="1"/>
  <c r="P82" i="21" s="1"/>
  <c r="P86" i="21" a="1"/>
  <c r="P86" i="21" s="1"/>
  <c r="P90" i="21" a="1"/>
  <c r="P90" i="21" s="1"/>
  <c r="P94" i="21" a="1"/>
  <c r="P94" i="21" s="1"/>
  <c r="P98" i="21" a="1"/>
  <c r="P98" i="21" s="1"/>
  <c r="P101" i="21" a="1"/>
  <c r="P101" i="21" s="1"/>
  <c r="P104" i="21" a="1"/>
  <c r="P104" i="21" s="1"/>
  <c r="P108" i="21" a="1"/>
  <c r="P108" i="21" s="1"/>
  <c r="Q84" i="21" a="1"/>
  <c r="Q84" i="21" s="1"/>
  <c r="Q88" i="21" a="1"/>
  <c r="Q88" i="21" s="1"/>
  <c r="Q92" i="21" a="1"/>
  <c r="Q92" i="21" s="1"/>
  <c r="Q96" i="21" a="1"/>
  <c r="Q96" i="21" s="1"/>
  <c r="R79" i="21" a="1"/>
  <c r="R79" i="21" s="1"/>
  <c r="Q103" i="21" a="1"/>
  <c r="Q103" i="21" s="1"/>
  <c r="S106" i="21" a="1"/>
  <c r="S106" i="21" s="1"/>
  <c r="R83" i="21" a="1"/>
  <c r="R83" i="21" s="1"/>
  <c r="R87" i="21" a="1"/>
  <c r="R87" i="21" s="1"/>
  <c r="R91" i="21" a="1"/>
  <c r="R91" i="21" s="1"/>
  <c r="R95" i="21" a="1"/>
  <c r="R95" i="21" s="1"/>
  <c r="Q100" i="21" a="1"/>
  <c r="Q100" i="21" s="1"/>
  <c r="S103" i="21" a="1"/>
  <c r="S103" i="21" s="1"/>
  <c r="Q108" i="21" a="1"/>
  <c r="Q108" i="21" s="1"/>
  <c r="S84" i="21" a="1"/>
  <c r="S84" i="21" s="1"/>
  <c r="S88" i="21" a="1"/>
  <c r="S88" i="21" s="1"/>
  <c r="S92" i="21" a="1"/>
  <c r="S92" i="21" s="1"/>
  <c r="S96" i="21" a="1"/>
  <c r="S96" i="21" s="1"/>
  <c r="S79" i="21" a="1"/>
  <c r="S79" i="21" s="1"/>
  <c r="R105" i="21" a="1"/>
  <c r="R105" i="21" s="1"/>
  <c r="P79" i="21" a="1"/>
  <c r="P79" i="21" s="1"/>
  <c r="R106" i="21" a="1"/>
  <c r="R106" i="21" s="1"/>
  <c r="W90" i="21" a="1"/>
  <c r="W90" i="21" s="1"/>
  <c r="W98" i="21" a="1"/>
  <c r="W98" i="21" s="1"/>
  <c r="U80" i="21" a="1"/>
  <c r="U80" i="21" s="1"/>
  <c r="U92" i="21" a="1"/>
  <c r="U92" i="21" s="1"/>
  <c r="U104" i="21" a="1"/>
  <c r="U104" i="21" s="1"/>
  <c r="V82" i="21" a="1"/>
  <c r="V82" i="21" s="1"/>
  <c r="V94" i="21" a="1"/>
  <c r="V94" i="21" s="1"/>
  <c r="V106" i="21" a="1"/>
  <c r="V106" i="21" s="1"/>
  <c r="T88" i="21" a="1"/>
  <c r="T88" i="21" s="1"/>
  <c r="T100" i="21" a="1"/>
  <c r="T100" i="21" s="1"/>
  <c r="R81" i="21" a="1"/>
  <c r="R81" i="21" s="1"/>
  <c r="P93" i="21" a="1"/>
  <c r="P93" i="21" s="1"/>
  <c r="P103" i="21" a="1"/>
  <c r="P103" i="21" s="1"/>
  <c r="Q87" i="21" a="1"/>
  <c r="Q87" i="21" s="1"/>
  <c r="Q99" i="21" a="1"/>
  <c r="Q99" i="21" s="1"/>
  <c r="R82" i="21" a="1"/>
  <c r="R82" i="21" s="1"/>
  <c r="R94" i="21" a="1"/>
  <c r="R94" i="21" s="1"/>
  <c r="Q107" i="21" a="1"/>
  <c r="Q107" i="21" s="1"/>
  <c r="S91" i="21" a="1"/>
  <c r="S91" i="21" s="1"/>
  <c r="R104" i="21" a="1"/>
  <c r="R104" i="21" s="1"/>
  <c r="W80" i="21" a="1"/>
  <c r="W80" i="21" s="1"/>
  <c r="W84" i="21" a="1"/>
  <c r="W84" i="21" s="1"/>
  <c r="W88" i="21" a="1"/>
  <c r="W88" i="21" s="1"/>
  <c r="W92" i="21" a="1"/>
  <c r="W92" i="21" s="1"/>
  <c r="W96" i="21" a="1"/>
  <c r="W96" i="21" s="1"/>
  <c r="W100" i="21" a="1"/>
  <c r="W100" i="21" s="1"/>
  <c r="W104" i="21" a="1"/>
  <c r="W104" i="21" s="1"/>
  <c r="W108" i="21" a="1"/>
  <c r="W108" i="21" s="1"/>
  <c r="U82" i="21" a="1"/>
  <c r="U82" i="21" s="1"/>
  <c r="U86" i="21" a="1"/>
  <c r="U86" i="21" s="1"/>
  <c r="U90" i="21" a="1"/>
  <c r="U90" i="21" s="1"/>
  <c r="U94" i="21" a="1"/>
  <c r="U94" i="21" s="1"/>
  <c r="U98" i="21" a="1"/>
  <c r="U98" i="21" s="1"/>
  <c r="U102" i="21" a="1"/>
  <c r="U102" i="21" s="1"/>
  <c r="U106" i="21" a="1"/>
  <c r="U106" i="21" s="1"/>
  <c r="T79" i="21" a="1"/>
  <c r="T79" i="21" s="1"/>
  <c r="V80" i="21" a="1"/>
  <c r="V80" i="21" s="1"/>
  <c r="V84" i="21" a="1"/>
  <c r="V84" i="21" s="1"/>
  <c r="V88" i="21" a="1"/>
  <c r="V88" i="21" s="1"/>
  <c r="V92" i="21" a="1"/>
  <c r="V92" i="21" s="1"/>
  <c r="V96" i="21" a="1"/>
  <c r="V96" i="21" s="1"/>
  <c r="V100" i="21" a="1"/>
  <c r="V100" i="21" s="1"/>
  <c r="V104" i="21" a="1"/>
  <c r="V104" i="21" s="1"/>
  <c r="V108" i="21" a="1"/>
  <c r="V108" i="21" s="1"/>
  <c r="T82" i="21" a="1"/>
  <c r="T82" i="21" s="1"/>
  <c r="T86" i="21" a="1"/>
  <c r="T86" i="21" s="1"/>
  <c r="T90" i="21" a="1"/>
  <c r="T90" i="21" s="1"/>
  <c r="T94" i="21" a="1"/>
  <c r="T94" i="21" s="1"/>
  <c r="T98" i="21" a="1"/>
  <c r="T98" i="21" s="1"/>
  <c r="T102" i="21" a="1"/>
  <c r="T102" i="21" s="1"/>
  <c r="T106" i="21" a="1"/>
  <c r="T106" i="21" s="1"/>
  <c r="R80" i="21" a="1"/>
  <c r="R80" i="21" s="1"/>
  <c r="P83" i="21" a="1"/>
  <c r="P83" i="21" s="1"/>
  <c r="P87" i="21" a="1"/>
  <c r="P87" i="21" s="1"/>
  <c r="P91" i="21" a="1"/>
  <c r="P91" i="21" s="1"/>
  <c r="P95" i="21" a="1"/>
  <c r="P95" i="21" s="1"/>
  <c r="P99" i="21" a="1"/>
  <c r="P99" i="21" s="1"/>
  <c r="R101" i="21" a="1"/>
  <c r="R101" i="21" s="1"/>
  <c r="P105" i="21" a="1"/>
  <c r="P105" i="21" s="1"/>
  <c r="Q79" i="21" a="1"/>
  <c r="Q79" i="21" s="1"/>
  <c r="Q85" i="21" a="1"/>
  <c r="Q85" i="21" s="1"/>
  <c r="Q89" i="21" a="1"/>
  <c r="Q89" i="21" s="1"/>
  <c r="Q93" i="21" a="1"/>
  <c r="Q93" i="21" s="1"/>
  <c r="Q97" i="21" a="1"/>
  <c r="Q97" i="21" s="1"/>
  <c r="R99" i="21" a="1"/>
  <c r="R99" i="21" s="1"/>
  <c r="Q104" i="21" a="1"/>
  <c r="Q104" i="21" s="1"/>
  <c r="S107" i="21" a="1"/>
  <c r="S107" i="21" s="1"/>
  <c r="R84" i="21" a="1"/>
  <c r="R84" i="21" s="1"/>
  <c r="R88" i="21" a="1"/>
  <c r="R88" i="21" s="1"/>
  <c r="R92" i="21" a="1"/>
  <c r="R92" i="21" s="1"/>
  <c r="R96" i="21" a="1"/>
  <c r="R96" i="21" s="1"/>
  <c r="S100" i="21" a="1"/>
  <c r="S100" i="21" s="1"/>
  <c r="S104" i="21" a="1"/>
  <c r="S104" i="21" s="1"/>
  <c r="S81" i="21" a="1"/>
  <c r="S81" i="21" s="1"/>
  <c r="S85" i="21" a="1"/>
  <c r="S85" i="21" s="1"/>
  <c r="S89" i="21" a="1"/>
  <c r="S89" i="21" s="1"/>
  <c r="S93" i="21" a="1"/>
  <c r="S93" i="21" s="1"/>
  <c r="S97" i="21" a="1"/>
  <c r="S97" i="21" s="1"/>
  <c r="P102" i="21" a="1"/>
  <c r="P102" i="21" s="1"/>
  <c r="W86" i="21" a="1"/>
  <c r="W86" i="21" s="1"/>
  <c r="W106" i="21" a="1"/>
  <c r="W106" i="21" s="1"/>
  <c r="U88" i="21" a="1"/>
  <c r="U88" i="21" s="1"/>
  <c r="U100" i="21" a="1"/>
  <c r="U100" i="21" s="1"/>
  <c r="S80" i="21" a="1"/>
  <c r="S80" i="21" s="1"/>
  <c r="V90" i="21" a="1"/>
  <c r="V90" i="21" s="1"/>
  <c r="V102" i="21" a="1"/>
  <c r="V102" i="21" s="1"/>
  <c r="T84" i="21" a="1"/>
  <c r="T84" i="21" s="1"/>
  <c r="T96" i="21" a="1"/>
  <c r="T96" i="21" s="1"/>
  <c r="T108" i="21" a="1"/>
  <c r="T108" i="21" s="1"/>
  <c r="P89" i="21" a="1"/>
  <c r="P89" i="21" s="1"/>
  <c r="R100" i="21" a="1"/>
  <c r="R100" i="21" s="1"/>
  <c r="Q83" i="21" a="1"/>
  <c r="Q83" i="21" s="1"/>
  <c r="Q95" i="21" a="1"/>
  <c r="Q95" i="21" s="1"/>
  <c r="Q106" i="21" a="1"/>
  <c r="Q106" i="21" s="1"/>
  <c r="R90" i="21" a="1"/>
  <c r="R90" i="21" s="1"/>
  <c r="S102" i="21" a="1"/>
  <c r="S102" i="21" s="1"/>
  <c r="S87" i="21" a="1"/>
  <c r="S87" i="21" s="1"/>
  <c r="S99" i="21" a="1"/>
  <c r="S99" i="21" s="1"/>
  <c r="V81" i="21" a="1"/>
  <c r="V81" i="21" s="1"/>
  <c r="V85" i="21" a="1"/>
  <c r="V85" i="21" s="1"/>
  <c r="V89" i="21" a="1"/>
  <c r="V89" i="21" s="1"/>
  <c r="V93" i="21" a="1"/>
  <c r="V93" i="21" s="1"/>
  <c r="V97" i="21" a="1"/>
  <c r="V97" i="21" s="1"/>
  <c r="V101" i="21" a="1"/>
  <c r="V101" i="21" s="1"/>
  <c r="V105" i="21" a="1"/>
  <c r="V105" i="21" s="1"/>
  <c r="W79" i="21" a="1"/>
  <c r="W79" i="21" s="1"/>
  <c r="T83" i="21" a="1"/>
  <c r="T83" i="21" s="1"/>
  <c r="T87" i="21" a="1"/>
  <c r="T87" i="21" s="1"/>
  <c r="T91" i="21" a="1"/>
  <c r="T91" i="21" s="1"/>
  <c r="T95" i="21" a="1"/>
  <c r="T95" i="21" s="1"/>
  <c r="T99" i="21" a="1"/>
  <c r="T99" i="21" s="1"/>
  <c r="T103" i="21" a="1"/>
  <c r="T103" i="21" s="1"/>
  <c r="T107" i="21" a="1"/>
  <c r="T107" i="21" s="1"/>
  <c r="Q80" i="21" a="1"/>
  <c r="Q80" i="21" s="1"/>
  <c r="W81" i="21" a="1"/>
  <c r="W81" i="21" s="1"/>
  <c r="W85" i="21" a="1"/>
  <c r="W85" i="21" s="1"/>
  <c r="W89" i="21" a="1"/>
  <c r="W89" i="21" s="1"/>
  <c r="W93" i="21" a="1"/>
  <c r="W93" i="21" s="1"/>
  <c r="W97" i="21" a="1"/>
  <c r="W97" i="21" s="1"/>
  <c r="W101" i="21" a="1"/>
  <c r="W101" i="21" s="1"/>
  <c r="W105" i="21" a="1"/>
  <c r="W105" i="21" s="1"/>
  <c r="V79" i="21" a="1"/>
  <c r="V79" i="21" s="1"/>
  <c r="U83" i="21" a="1"/>
  <c r="U83" i="21" s="1"/>
  <c r="U87" i="21" a="1"/>
  <c r="U87" i="21" s="1"/>
  <c r="U91" i="21" a="1"/>
  <c r="U91" i="21" s="1"/>
  <c r="U95" i="21" a="1"/>
  <c r="U95" i="21" s="1"/>
  <c r="U99" i="21" a="1"/>
  <c r="U99" i="21" s="1"/>
  <c r="U103" i="21" a="1"/>
  <c r="U103" i="21" s="1"/>
  <c r="U107" i="21" a="1"/>
  <c r="U107" i="21" s="1"/>
  <c r="P81" i="21" a="1"/>
  <c r="P81" i="21" s="1"/>
  <c r="P84" i="21" a="1"/>
  <c r="P84" i="21" s="1"/>
  <c r="P88" i="21" a="1"/>
  <c r="P88" i="21" s="1"/>
  <c r="P92" i="21" a="1"/>
  <c r="P92" i="21" s="1"/>
  <c r="P96" i="21" a="1"/>
  <c r="P96" i="21" s="1"/>
  <c r="P100" i="21" a="1"/>
  <c r="P100" i="21" s="1"/>
  <c r="R102" i="21" a="1"/>
  <c r="R102" i="21" s="1"/>
  <c r="P106" i="21" a="1"/>
  <c r="P106" i="21" s="1"/>
  <c r="Q82" i="21" a="1"/>
  <c r="Q82" i="21" s="1"/>
  <c r="Q86" i="21" a="1"/>
  <c r="Q86" i="21" s="1"/>
  <c r="Q90" i="21" a="1"/>
  <c r="Q90" i="21" s="1"/>
  <c r="Q94" i="21" a="1"/>
  <c r="Q94" i="21" s="1"/>
  <c r="Q98" i="21" a="1"/>
  <c r="Q98" i="21" s="1"/>
  <c r="Q101" i="21" a="1"/>
  <c r="Q101" i="21" s="1"/>
  <c r="Q105" i="21" a="1"/>
  <c r="Q105" i="21" s="1"/>
  <c r="S108" i="21" a="1"/>
  <c r="S108" i="21" s="1"/>
  <c r="R85" i="21" a="1"/>
  <c r="R85" i="21" s="1"/>
  <c r="R89" i="21" a="1"/>
  <c r="R89" i="21" s="1"/>
  <c r="R93" i="21" a="1"/>
  <c r="R93" i="21" s="1"/>
  <c r="R97" i="21" a="1"/>
  <c r="R97" i="21" s="1"/>
  <c r="S101" i="21" a="1"/>
  <c r="S101" i="21" s="1"/>
  <c r="S105" i="21" a="1"/>
  <c r="S105" i="21" s="1"/>
  <c r="S82" i="21" a="1"/>
  <c r="S82" i="21" s="1"/>
  <c r="S86" i="21" a="1"/>
  <c r="S86" i="21" s="1"/>
  <c r="S90" i="21" a="1"/>
  <c r="S90" i="21" s="1"/>
  <c r="S94" i="21" a="1"/>
  <c r="S94" i="21" s="1"/>
  <c r="S98" i="21" a="1"/>
  <c r="S98" i="21" s="1"/>
  <c r="R103" i="21" a="1"/>
  <c r="R103" i="21" s="1"/>
  <c r="R107" i="21" a="1"/>
  <c r="R107" i="21" s="1"/>
  <c r="W82" i="21" a="1"/>
  <c r="W82" i="21" s="1"/>
  <c r="W94" i="21" a="1"/>
  <c r="W94" i="21" s="1"/>
  <c r="W102" i="21" a="1"/>
  <c r="W102" i="21" s="1"/>
  <c r="U84" i="21" a="1"/>
  <c r="U84" i="21" s="1"/>
  <c r="U96" i="21" a="1"/>
  <c r="U96" i="21" s="1"/>
  <c r="U108" i="21" a="1"/>
  <c r="U108" i="21" s="1"/>
  <c r="V86" i="21" a="1"/>
  <c r="V86" i="21" s="1"/>
  <c r="V98" i="21" a="1"/>
  <c r="V98" i="21" s="1"/>
  <c r="T80" i="21" a="1"/>
  <c r="T80" i="21" s="1"/>
  <c r="T92" i="21" a="1"/>
  <c r="T92" i="21" s="1"/>
  <c r="T104" i="21" a="1"/>
  <c r="T104" i="21" s="1"/>
  <c r="P85" i="21" a="1"/>
  <c r="P85" i="21" s="1"/>
  <c r="P97" i="21" a="1"/>
  <c r="P97" i="21" s="1"/>
  <c r="P107" i="21" a="1"/>
  <c r="P107" i="21" s="1"/>
  <c r="Q91" i="21" a="1"/>
  <c r="Q91" i="21" s="1"/>
  <c r="Q102" i="21" a="1"/>
  <c r="Q102" i="21" s="1"/>
  <c r="R86" i="21" a="1"/>
  <c r="R86" i="21" s="1"/>
  <c r="R98" i="21" a="1"/>
  <c r="R98" i="21" s="1"/>
  <c r="S83" i="21" a="1"/>
  <c r="S83" i="21" s="1"/>
  <c r="S95" i="21" a="1"/>
  <c r="S95" i="21" s="1"/>
  <c r="R108" i="21" a="1"/>
  <c r="R108" i="21" s="1"/>
  <c r="K170" i="9" l="1"/>
  <c r="L169" i="9"/>
  <c r="C9" i="19" a="1"/>
  <c r="C9" i="19" s="1"/>
  <c r="C10" i="19" s="1" a="1"/>
  <c r="C10" i="19" s="1"/>
  <c r="C11" i="19" s="1" a="1"/>
  <c r="C11" i="19" s="1"/>
  <c r="Y10" i="5"/>
  <c r="B326" i="9" s="1"/>
  <c r="K171" i="9" l="1"/>
  <c r="L170" i="9"/>
  <c r="X326" i="9"/>
  <c r="AA326" i="9"/>
  <c r="Z326" i="9"/>
  <c r="Y326" i="9"/>
  <c r="Y327" i="9" s="1"/>
  <c r="Y328" i="9" s="1"/>
  <c r="Y329" i="9" s="1"/>
  <c r="Y330" i="9" s="1"/>
  <c r="Y331" i="9" s="1"/>
  <c r="Y332" i="9" s="1"/>
  <c r="Y333" i="9" s="1"/>
  <c r="Y334" i="9" s="1"/>
  <c r="Y335" i="9" s="1"/>
  <c r="Y336" i="9" s="1"/>
  <c r="Y337" i="9" s="1"/>
  <c r="Y338" i="9" s="1"/>
  <c r="Y339" i="9" s="1"/>
  <c r="Y340" i="9" s="1"/>
  <c r="Y341" i="9" s="1"/>
  <c r="Y342" i="9" s="1"/>
  <c r="Y343" i="9" s="1"/>
  <c r="Y344" i="9" s="1"/>
  <c r="Y345" i="9" s="1"/>
  <c r="Y346" i="9" s="1"/>
  <c r="Y347" i="9" s="1"/>
  <c r="Y348" i="9" s="1"/>
  <c r="Y349" i="9" s="1"/>
  <c r="Y350" i="9" s="1"/>
  <c r="Y351" i="9" s="1"/>
  <c r="Y352" i="9" s="1"/>
  <c r="Y353" i="9" s="1"/>
  <c r="Y354" i="9" s="1"/>
  <c r="Y355" i="9" s="1"/>
  <c r="Y356" i="9" s="1"/>
  <c r="Y357" i="9" s="1"/>
  <c r="Y358" i="9" s="1"/>
  <c r="Y359" i="9" s="1"/>
  <c r="Y360" i="9" s="1"/>
  <c r="Y361" i="9" s="1"/>
  <c r="Y362" i="9" s="1"/>
  <c r="Y363" i="9" s="1"/>
  <c r="Y364" i="9" s="1"/>
  <c r="Y365" i="9" s="1"/>
  <c r="Y366" i="9" s="1"/>
  <c r="Y367" i="9" s="1"/>
  <c r="A835" i="19" a="1"/>
  <c r="A835" i="19" s="1"/>
  <c r="A836" i="19" s="1" a="1"/>
  <c r="A836" i="19" s="1"/>
  <c r="A837" i="19" s="1" a="1"/>
  <c r="A837" i="19" s="1"/>
  <c r="A838" i="19" s="1" a="1"/>
  <c r="A838" i="19" s="1"/>
  <c r="C95" i="20"/>
  <c r="D95" i="20" s="1"/>
  <c r="C59" i="20"/>
  <c r="D59" i="20" s="1"/>
  <c r="C3" i="20"/>
  <c r="D3" i="20" s="1"/>
  <c r="Y368" i="9" l="1"/>
  <c r="Z367" i="9"/>
  <c r="K172" i="9"/>
  <c r="L171" i="9"/>
  <c r="C171" i="9" s="1" a="1"/>
  <c r="C171" i="9" s="1"/>
  <c r="D203" i="9" a="1"/>
  <c r="D203" i="9" s="1"/>
  <c r="P266" i="9" a="1"/>
  <c r="P266" i="9" s="1"/>
  <c r="D304" i="9" a="1"/>
  <c r="D304" i="9" s="1"/>
  <c r="D259" i="9" a="1"/>
  <c r="D259" i="9" s="1"/>
  <c r="C222" i="9" a="1"/>
  <c r="C222" i="9" s="1"/>
  <c r="C229" i="9" a="1"/>
  <c r="C229" i="9" s="1"/>
  <c r="P249" i="9" a="1"/>
  <c r="P249" i="9" s="1"/>
  <c r="P315" i="9" a="1"/>
  <c r="P315" i="9" s="1"/>
  <c r="P269" i="9" a="1"/>
  <c r="P269" i="9" s="1"/>
  <c r="P250" i="9" a="1"/>
  <c r="P250" i="9" s="1"/>
  <c r="C170" i="9" a="1"/>
  <c r="C170" i="9" s="1"/>
  <c r="P272" i="9" a="1"/>
  <c r="P272" i="9" s="1"/>
  <c r="P285" i="9" a="1"/>
  <c r="P285" i="9" s="1"/>
  <c r="P265" i="9" a="1"/>
  <c r="P265" i="9" s="1"/>
  <c r="D283" i="9" a="1"/>
  <c r="D283" i="9" s="1"/>
  <c r="C316" i="9" a="1"/>
  <c r="C316" i="9" s="1"/>
  <c r="D248" i="9" a="1"/>
  <c r="D248" i="9" s="1"/>
  <c r="C200" i="9" a="1"/>
  <c r="C200" i="9" s="1"/>
  <c r="P224" i="9" a="1"/>
  <c r="P224" i="9" s="1"/>
  <c r="D315" i="9" a="1"/>
  <c r="D315" i="9" s="1"/>
  <c r="C255" i="9" a="1"/>
  <c r="C255" i="9" s="1"/>
  <c r="D269" i="9" a="1"/>
  <c r="D269" i="9" s="1"/>
  <c r="D250" i="9" a="1"/>
  <c r="D250" i="9" s="1"/>
  <c r="D305" i="9" a="1"/>
  <c r="D305" i="9" s="1"/>
  <c r="P215" i="9" a="1"/>
  <c r="P215" i="9" s="1"/>
  <c r="P309" i="9" a="1"/>
  <c r="P309" i="9" s="1"/>
  <c r="P307" i="9" a="1"/>
  <c r="P307" i="9" s="1"/>
  <c r="P211" i="9" a="1"/>
  <c r="P211" i="9" s="1"/>
  <c r="D285" i="9" a="1"/>
  <c r="D285" i="9" s="1"/>
  <c r="D265" i="9" a="1"/>
  <c r="D265" i="9" s="1"/>
  <c r="P267" i="9" a="1"/>
  <c r="P267" i="9" s="1"/>
  <c r="D316" i="9" a="1"/>
  <c r="D316" i="9" s="1"/>
  <c r="D249" i="9" a="1"/>
  <c r="D249" i="9" s="1"/>
  <c r="D224" i="9" a="1"/>
  <c r="D224" i="9" s="1"/>
  <c r="C303" i="9" a="1"/>
  <c r="C303" i="9" s="1"/>
  <c r="C269" i="9" a="1"/>
  <c r="C269" i="9" s="1"/>
  <c r="C250" i="9" a="1"/>
  <c r="C250" i="9" s="1"/>
  <c r="D215" i="9" a="1"/>
  <c r="D215" i="9" s="1"/>
  <c r="P313" i="9" a="1"/>
  <c r="P313" i="9" s="1"/>
  <c r="D309" i="9" a="1"/>
  <c r="D309" i="9" s="1"/>
  <c r="C280" i="9" a="1"/>
  <c r="C280" i="9" s="1"/>
  <c r="C307" i="9" a="1"/>
  <c r="C307" i="9" s="1"/>
  <c r="D211" i="9" a="1"/>
  <c r="D211" i="9" s="1"/>
  <c r="C285" i="9" a="1"/>
  <c r="C285" i="9" s="1"/>
  <c r="P241" i="9" a="1"/>
  <c r="P241" i="9" s="1"/>
  <c r="P252" i="9" a="1"/>
  <c r="P252" i="9" s="1"/>
  <c r="C267" i="9" a="1"/>
  <c r="C267" i="9" s="1"/>
  <c r="P301" i="9" a="1"/>
  <c r="P301" i="9" s="1"/>
  <c r="C224" i="9" a="1"/>
  <c r="C224" i="9" s="1"/>
  <c r="D303" i="9" a="1"/>
  <c r="D303" i="9" s="1"/>
  <c r="P298" i="9" a="1"/>
  <c r="P298" i="9" s="1"/>
  <c r="P234" i="9" a="1"/>
  <c r="P234" i="9" s="1"/>
  <c r="P261" i="9" a="1"/>
  <c r="P261" i="9" s="1"/>
  <c r="C215" i="9" a="1"/>
  <c r="C215" i="9" s="1"/>
  <c r="D313" i="9" a="1"/>
  <c r="D313" i="9" s="1"/>
  <c r="C309" i="9" a="1"/>
  <c r="C309" i="9" s="1"/>
  <c r="C276" i="9" a="1"/>
  <c r="C276" i="9" s="1"/>
  <c r="C249" i="9" a="1"/>
  <c r="C249" i="9" s="1"/>
  <c r="P208" i="9" a="1"/>
  <c r="P208" i="9" s="1"/>
  <c r="P203" i="9" a="1"/>
  <c r="P203" i="9" s="1"/>
  <c r="D208" i="9" a="1"/>
  <c r="D208" i="9" s="1"/>
  <c r="D209" i="9" a="1"/>
  <c r="D209" i="9" s="1"/>
  <c r="C234" i="9" a="1"/>
  <c r="C234" i="9" s="1"/>
  <c r="C261" i="9" a="1"/>
  <c r="C261" i="9" s="1"/>
  <c r="D199" i="9" a="1"/>
  <c r="D199" i="9" s="1"/>
  <c r="D230" i="9" a="1"/>
  <c r="D230" i="9" s="1"/>
  <c r="C275" i="9" a="1"/>
  <c r="C275" i="9" s="1"/>
  <c r="P302" i="9" a="1"/>
  <c r="P302" i="9" s="1"/>
  <c r="P222" i="9" a="1"/>
  <c r="P222" i="9" s="1"/>
  <c r="P229" i="9" a="1"/>
  <c r="P229" i="9" s="1"/>
  <c r="C277" i="9" a="1"/>
  <c r="C277" i="9" s="1"/>
  <c r="C219" i="9" a="1"/>
  <c r="C219" i="9" s="1"/>
  <c r="P201" i="9" a="1"/>
  <c r="P201" i="9" s="1"/>
  <c r="D221" i="9" a="1"/>
  <c r="D221" i="9" s="1"/>
  <c r="P268" i="9" a="1"/>
  <c r="P268" i="9" s="1"/>
  <c r="P216" i="9" a="1"/>
  <c r="P216" i="9" s="1"/>
  <c r="D168" i="9" a="1"/>
  <c r="D168" i="9" s="1"/>
  <c r="C199" i="9" a="1"/>
  <c r="C199" i="9" s="1"/>
  <c r="P291" i="9" a="1"/>
  <c r="P291" i="9" s="1"/>
  <c r="D241" i="9" a="1"/>
  <c r="D241" i="9" s="1"/>
  <c r="D301" i="9" a="1"/>
  <c r="D301" i="9" s="1"/>
  <c r="C274" i="9" a="1"/>
  <c r="C274" i="9" s="1"/>
  <c r="C242" i="9" a="1"/>
  <c r="C242" i="9" s="1"/>
  <c r="D202" i="9" a="1"/>
  <c r="D202" i="9" s="1"/>
  <c r="D261" i="9" a="1"/>
  <c r="D261" i="9" s="1"/>
  <c r="C313" i="9" a="1"/>
  <c r="C313" i="9" s="1"/>
  <c r="C260" i="9" a="1"/>
  <c r="C260" i="9" s="1"/>
  <c r="P259" i="9" a="1"/>
  <c r="P259" i="9" s="1"/>
  <c r="C241" i="9" a="1"/>
  <c r="C241" i="9" s="1"/>
  <c r="C301" i="9" a="1"/>
  <c r="C301" i="9" s="1"/>
  <c r="P221" i="9" a="1"/>
  <c r="P221" i="9" s="1"/>
  <c r="P205" i="9" a="1"/>
  <c r="P205" i="9" s="1"/>
  <c r="C208" i="9" a="1"/>
  <c r="C208" i="9" s="1"/>
  <c r="C211" i="9" a="1"/>
  <c r="C211" i="9" s="1"/>
  <c r="D229" i="9" a="1"/>
  <c r="D229" i="9" s="1"/>
  <c r="P283" i="9" a="1"/>
  <c r="P283" i="9" s="1"/>
  <c r="D201" i="9" a="1"/>
  <c r="D201" i="9" s="1"/>
  <c r="C221" i="9" a="1"/>
  <c r="C221" i="9" s="1"/>
  <c r="P248" i="9" a="1"/>
  <c r="P248" i="9" s="1"/>
  <c r="P200" i="9" a="1"/>
  <c r="P200" i="9" s="1"/>
  <c r="P273" i="9" a="1"/>
  <c r="P273" i="9" s="1"/>
  <c r="D205" i="9" a="1"/>
  <c r="D205" i="9" s="1"/>
  <c r="D222" i="9" a="1"/>
  <c r="D222" i="9" s="1"/>
  <c r="P277" i="9" a="1"/>
  <c r="P277" i="9" s="1"/>
  <c r="C283" i="9" a="1"/>
  <c r="C283" i="9" s="1"/>
  <c r="C201" i="9" a="1"/>
  <c r="C201" i="9" s="1"/>
  <c r="P316" i="9" a="1"/>
  <c r="P316" i="9" s="1"/>
  <c r="C248" i="9" a="1"/>
  <c r="C248" i="9" s="1"/>
  <c r="D200" i="9" a="1"/>
  <c r="D200" i="9" s="1"/>
  <c r="D273" i="9" a="1"/>
  <c r="D273" i="9" s="1"/>
  <c r="C205" i="9" a="1"/>
  <c r="C205" i="9" s="1"/>
  <c r="P304" i="9" a="1"/>
  <c r="P304" i="9" s="1"/>
  <c r="C230" i="9" a="1"/>
  <c r="C230" i="9" s="1"/>
  <c r="D277" i="9" a="1"/>
  <c r="D277" i="9" s="1"/>
  <c r="C252" i="9" a="1"/>
  <c r="C252" i="9" s="1"/>
  <c r="D267" i="9" a="1"/>
  <c r="D267" i="9" s="1"/>
  <c r="P306" i="9" a="1"/>
  <c r="P306" i="9" s="1"/>
  <c r="P210" i="9" a="1"/>
  <c r="P210" i="9" s="1"/>
  <c r="C273" i="9" a="1"/>
  <c r="C273" i="9" s="1"/>
  <c r="D298" i="9" a="1"/>
  <c r="D298" i="9" s="1"/>
  <c r="D252" i="9" a="1"/>
  <c r="D252" i="9" s="1"/>
  <c r="P219" i="9" a="1"/>
  <c r="P219" i="9" s="1"/>
  <c r="P168" i="9" a="1"/>
  <c r="P168" i="9" s="1"/>
  <c r="P293" i="9" a="1"/>
  <c r="P293" i="9" s="1"/>
  <c r="D306" i="9" a="1"/>
  <c r="D306" i="9" s="1"/>
  <c r="C168" i="9" a="1"/>
  <c r="C168" i="9" s="1"/>
  <c r="C306" i="9" a="1"/>
  <c r="C306" i="9" s="1"/>
  <c r="D234" i="9" a="1"/>
  <c r="D234" i="9" s="1"/>
  <c r="D307" i="9" a="1"/>
  <c r="D307" i="9" s="1"/>
  <c r="P242" i="9" a="1"/>
  <c r="P242" i="9" s="1"/>
  <c r="D242" i="9" a="1"/>
  <c r="D242" i="9" s="1"/>
  <c r="P274" i="9" a="1"/>
  <c r="P274" i="9" s="1"/>
  <c r="C268" i="9" a="1"/>
  <c r="C268" i="9" s="1"/>
  <c r="P263" i="9" a="1"/>
  <c r="P263" i="9" s="1"/>
  <c r="D293" i="9" a="1"/>
  <c r="D293" i="9" s="1"/>
  <c r="D274" i="9" a="1"/>
  <c r="D274" i="9" s="1"/>
  <c r="P253" i="9" a="1"/>
  <c r="P253" i="9" s="1"/>
  <c r="C203" i="9" a="1"/>
  <c r="C203" i="9" s="1"/>
  <c r="P199" i="9" a="1"/>
  <c r="P199" i="9" s="1"/>
  <c r="D268" i="9" a="1"/>
  <c r="D268" i="9" s="1"/>
  <c r="C293" i="9" a="1"/>
  <c r="C293" i="9" s="1"/>
  <c r="P258" i="9" a="1"/>
  <c r="P258" i="9" s="1"/>
  <c r="D253" i="9" a="1"/>
  <c r="D253" i="9" s="1"/>
  <c r="C210" i="9" a="1"/>
  <c r="C210" i="9" s="1"/>
  <c r="P206" i="9" a="1"/>
  <c r="P206" i="9" s="1"/>
  <c r="C253" i="9" a="1"/>
  <c r="C253" i="9" s="1"/>
  <c r="D219" i="9" a="1"/>
  <c r="D219" i="9" s="1"/>
  <c r="C216" i="9" a="1"/>
  <c r="C216" i="9" s="1"/>
  <c r="C258" i="9" a="1"/>
  <c r="C258" i="9" s="1"/>
  <c r="D216" i="9" a="1"/>
  <c r="D216" i="9" s="1"/>
  <c r="D258" i="9" a="1"/>
  <c r="D258" i="9" s="1"/>
  <c r="D210" i="9" a="1"/>
  <c r="D210" i="9" s="1"/>
  <c r="D297" i="9" a="1"/>
  <c r="D297" i="9" s="1"/>
  <c r="D198" i="9" a="1"/>
  <c r="D198" i="9" s="1"/>
  <c r="P251" i="9" a="1"/>
  <c r="P251" i="9" s="1"/>
  <c r="D255" i="9" a="1"/>
  <c r="D255" i="9" s="1"/>
  <c r="D280" i="9" a="1"/>
  <c r="D280" i="9" s="1"/>
  <c r="P260" i="9" a="1"/>
  <c r="P260" i="9" s="1"/>
  <c r="C220" i="9" a="1"/>
  <c r="C220" i="9" s="1"/>
  <c r="P243" i="9" a="1"/>
  <c r="P243" i="9" s="1"/>
  <c r="C251" i="9" a="1"/>
  <c r="C251" i="9" s="1"/>
  <c r="P233" i="9" a="1"/>
  <c r="P233" i="9" s="1"/>
  <c r="D243" i="9" a="1"/>
  <c r="D243" i="9" s="1"/>
  <c r="P297" i="9" a="1"/>
  <c r="P297" i="9" s="1"/>
  <c r="C298" i="9" a="1"/>
  <c r="C298" i="9" s="1"/>
  <c r="C204" i="9" a="1"/>
  <c r="C204" i="9" s="1"/>
  <c r="C305" i="9" a="1"/>
  <c r="C305" i="9" s="1"/>
  <c r="P271" i="9" a="1"/>
  <c r="P271" i="9" s="1"/>
  <c r="C202" i="9" a="1"/>
  <c r="C202" i="9" s="1"/>
  <c r="P286" i="9" a="1"/>
  <c r="P286" i="9" s="1"/>
  <c r="C291" i="9" a="1"/>
  <c r="C291" i="9" s="1"/>
  <c r="C266" i="9" a="1"/>
  <c r="C266" i="9" s="1"/>
  <c r="D217" i="9" a="1"/>
  <c r="D217" i="9" s="1"/>
  <c r="D233" i="9" a="1"/>
  <c r="D233" i="9" s="1"/>
  <c r="C228" i="9" a="1"/>
  <c r="C228" i="9" s="1"/>
  <c r="P169" i="9" a="1"/>
  <c r="P169" i="9" s="1"/>
  <c r="C297" i="9" a="1"/>
  <c r="C297" i="9" s="1"/>
  <c r="P303" i="9" a="1"/>
  <c r="P303" i="9" s="1"/>
  <c r="D260" i="9" a="1"/>
  <c r="D260" i="9" s="1"/>
  <c r="P257" i="9" a="1"/>
  <c r="P257" i="9" s="1"/>
  <c r="P207" i="9" a="1"/>
  <c r="P207" i="9" s="1"/>
  <c r="P170" i="9" a="1"/>
  <c r="P170" i="9" s="1"/>
  <c r="C315" i="9" a="1"/>
  <c r="C315" i="9" s="1"/>
  <c r="C286" i="9" a="1"/>
  <c r="C286" i="9" s="1"/>
  <c r="P282" i="9" a="1"/>
  <c r="P282" i="9" s="1"/>
  <c r="D170" i="9" a="1"/>
  <c r="D170" i="9" s="1"/>
  <c r="C223" i="9" a="1"/>
  <c r="C223" i="9" s="1"/>
  <c r="D287" i="9" a="1"/>
  <c r="D287" i="9" s="1"/>
  <c r="C287" i="9" a="1"/>
  <c r="C287" i="9" s="1"/>
  <c r="C239" i="9" a="1"/>
  <c r="C239" i="9" s="1"/>
  <c r="D220" i="9" a="1"/>
  <c r="D220" i="9" s="1"/>
  <c r="D263" i="9" a="1"/>
  <c r="D263" i="9" s="1"/>
  <c r="C308" i="9" a="1"/>
  <c r="C308" i="9" s="1"/>
  <c r="D257" i="9" a="1"/>
  <c r="D257" i="9" s="1"/>
  <c r="D207" i="9" a="1"/>
  <c r="D207" i="9" s="1"/>
  <c r="P254" i="9" a="1"/>
  <c r="P254" i="9" s="1"/>
  <c r="D266" i="9" a="1"/>
  <c r="D266" i="9" s="1"/>
  <c r="P287" i="9" a="1"/>
  <c r="P287" i="9" s="1"/>
  <c r="P256" i="9" a="1"/>
  <c r="P256" i="9" s="1"/>
  <c r="D204" i="9" a="1"/>
  <c r="D204" i="9" s="1"/>
  <c r="P227" i="9" a="1"/>
  <c r="P227" i="9" s="1"/>
  <c r="P202" i="9" a="1"/>
  <c r="P202" i="9" s="1"/>
  <c r="D286" i="9" a="1"/>
  <c r="D286" i="9" s="1"/>
  <c r="D291" i="9" a="1"/>
  <c r="D291" i="9" s="1"/>
  <c r="P218" i="9" a="1"/>
  <c r="P218" i="9" s="1"/>
  <c r="C271" i="9" a="1"/>
  <c r="C271" i="9" s="1"/>
  <c r="P255" i="9" a="1"/>
  <c r="P255" i="9" s="1"/>
  <c r="D256" i="9" a="1"/>
  <c r="D256" i="9" s="1"/>
  <c r="C256" i="9" a="1"/>
  <c r="C256" i="9" s="1"/>
  <c r="D240" i="9" a="1"/>
  <c r="D240" i="9" s="1"/>
  <c r="D169" i="9" a="1"/>
  <c r="D169" i="9" s="1"/>
  <c r="D228" i="9" a="1"/>
  <c r="D228" i="9" s="1"/>
  <c r="D272" i="9" a="1"/>
  <c r="D272" i="9" s="1"/>
  <c r="D254" i="9" a="1"/>
  <c r="D254" i="9" s="1"/>
  <c r="C263" i="9" a="1"/>
  <c r="C263" i="9" s="1"/>
  <c r="C272" i="9" a="1"/>
  <c r="C272" i="9" s="1"/>
  <c r="C233" i="9" a="1"/>
  <c r="C233" i="9" s="1"/>
  <c r="D275" i="9" a="1"/>
  <c r="D275" i="9" s="1"/>
  <c r="C238" i="9" a="1"/>
  <c r="C238" i="9" s="1"/>
  <c r="P204" i="9" a="1"/>
  <c r="P204" i="9" s="1"/>
  <c r="D282" i="9" a="1"/>
  <c r="D282" i="9" s="1"/>
  <c r="C209" i="9" a="1"/>
  <c r="C209" i="9" s="1"/>
  <c r="C292" i="9" a="1"/>
  <c r="C292" i="9" s="1"/>
  <c r="D251" i="9" a="1"/>
  <c r="D251" i="9" s="1"/>
  <c r="P214" i="9" a="1"/>
  <c r="P214" i="9" s="1"/>
  <c r="P276" i="9" a="1"/>
  <c r="P276" i="9" s="1"/>
  <c r="P217" i="9" a="1"/>
  <c r="P217" i="9" s="1"/>
  <c r="C300" i="9" a="1"/>
  <c r="C300" i="9" s="1"/>
  <c r="C254" i="9" a="1"/>
  <c r="C254" i="9" s="1"/>
  <c r="P280" i="9" a="1"/>
  <c r="P280" i="9" s="1"/>
  <c r="P228" i="9" a="1"/>
  <c r="P228" i="9" s="1"/>
  <c r="C304" i="9" a="1"/>
  <c r="C304" i="9" s="1"/>
  <c r="P230" i="9" a="1"/>
  <c r="P230" i="9" s="1"/>
  <c r="P300" i="9" a="1"/>
  <c r="P300" i="9" s="1"/>
  <c r="C218" i="9" a="1"/>
  <c r="C218" i="9" s="1"/>
  <c r="C206" i="9" a="1"/>
  <c r="C206" i="9" s="1"/>
  <c r="P299" i="9" a="1"/>
  <c r="P299" i="9" s="1"/>
  <c r="C212" i="9" a="1"/>
  <c r="C212" i="9" s="1"/>
  <c r="D271" i="9" a="1"/>
  <c r="D271" i="9" s="1"/>
  <c r="P212" i="9" a="1"/>
  <c r="P212" i="9" s="1"/>
  <c r="P209" i="9" a="1"/>
  <c r="P209" i="9" s="1"/>
  <c r="D292" i="9" a="1"/>
  <c r="D292" i="9" s="1"/>
  <c r="D300" i="9" a="1"/>
  <c r="D300" i="9" s="1"/>
  <c r="P296" i="9" a="1"/>
  <c r="P296" i="9" s="1"/>
  <c r="P305" i="9" a="1"/>
  <c r="P305" i="9" s="1"/>
  <c r="C214" i="9" a="1"/>
  <c r="C214" i="9" s="1"/>
  <c r="C282" i="9" a="1"/>
  <c r="C282" i="9" s="1"/>
  <c r="C198" i="9" a="1"/>
  <c r="C198" i="9" s="1"/>
  <c r="P220" i="9" a="1"/>
  <c r="P220" i="9" s="1"/>
  <c r="D206" i="9" a="1"/>
  <c r="D206" i="9" s="1"/>
  <c r="C259" i="9" a="1"/>
  <c r="C259" i="9" s="1"/>
  <c r="P171" i="9" a="1"/>
  <c r="P171" i="9" s="1"/>
  <c r="D225" i="9" a="1"/>
  <c r="D225" i="9" s="1"/>
  <c r="D302" i="9" a="1"/>
  <c r="D302" i="9" s="1"/>
  <c r="P225" i="9" a="1"/>
  <c r="P225" i="9" s="1"/>
  <c r="C225" i="9" a="1"/>
  <c r="C225" i="9" s="1"/>
  <c r="D299" i="9" a="1"/>
  <c r="D299" i="9" s="1"/>
  <c r="D239" i="9" a="1"/>
  <c r="D239" i="9" s="1"/>
  <c r="C207" i="9" a="1"/>
  <c r="C207" i="9" s="1"/>
  <c r="P275" i="9" a="1"/>
  <c r="P275" i="9" s="1"/>
  <c r="C302" i="9" a="1"/>
  <c r="C302" i="9" s="1"/>
  <c r="D314" i="9" a="1"/>
  <c r="D314" i="9" s="1"/>
  <c r="C278" i="9" a="1"/>
  <c r="C278" i="9" s="1"/>
  <c r="D278" i="9" a="1"/>
  <c r="D278" i="9" s="1"/>
  <c r="P198" i="9" a="1"/>
  <c r="P198" i="9" s="1"/>
  <c r="C265" i="9" a="1"/>
  <c r="C265" i="9" s="1"/>
  <c r="P223" i="9" a="1"/>
  <c r="P223" i="9" s="1"/>
  <c r="D276" i="9" a="1"/>
  <c r="D276" i="9" s="1"/>
  <c r="C299" i="9" a="1"/>
  <c r="C299" i="9" s="1"/>
  <c r="D218" i="9" a="1"/>
  <c r="D218" i="9" s="1"/>
  <c r="P239" i="9" a="1"/>
  <c r="P239" i="9" s="1"/>
  <c r="D223" i="9" a="1"/>
  <c r="D223" i="9" s="1"/>
  <c r="C296" i="9" a="1"/>
  <c r="C296" i="9" s="1"/>
  <c r="C240" i="9" a="1"/>
  <c r="C240" i="9" s="1"/>
  <c r="C257" i="9" a="1"/>
  <c r="C257" i="9" s="1"/>
  <c r="D171" i="9" a="1"/>
  <c r="D171" i="9" s="1"/>
  <c r="C284" i="9" a="1"/>
  <c r="C284" i="9" s="1"/>
  <c r="P264" i="9" a="1"/>
  <c r="P264" i="9" s="1"/>
  <c r="P231" i="9" a="1"/>
  <c r="P231" i="9" s="1"/>
  <c r="D294" i="9" a="1"/>
  <c r="D294" i="9" s="1"/>
  <c r="D312" i="9" a="1"/>
  <c r="D312" i="9" s="1"/>
  <c r="D236" i="9" a="1"/>
  <c r="D236" i="9" s="1"/>
  <c r="D288" i="9" a="1"/>
  <c r="D288" i="9" s="1"/>
  <c r="P289" i="9" a="1"/>
  <c r="P289" i="9" s="1"/>
  <c r="D284" i="9" a="1"/>
  <c r="D284" i="9" s="1"/>
  <c r="D226" i="9" a="1"/>
  <c r="D226" i="9" s="1"/>
  <c r="C310" i="9" a="1"/>
  <c r="C310" i="9" s="1"/>
  <c r="C264" i="9" a="1"/>
  <c r="C264" i="9" s="1"/>
  <c r="D231" i="9" a="1"/>
  <c r="D231" i="9" s="1"/>
  <c r="P311" i="9" a="1"/>
  <c r="P311" i="9" s="1"/>
  <c r="C294" i="9" a="1"/>
  <c r="C294" i="9" s="1"/>
  <c r="D212" i="9" a="1"/>
  <c r="D212" i="9" s="1"/>
  <c r="D270" i="9" a="1"/>
  <c r="D270" i="9" s="1"/>
  <c r="C279" i="9" a="1"/>
  <c r="C279" i="9" s="1"/>
  <c r="C226" i="9" a="1"/>
  <c r="C226" i="9" s="1"/>
  <c r="D317" i="9" a="1"/>
  <c r="D317" i="9" s="1"/>
  <c r="P310" i="9" a="1"/>
  <c r="P310" i="9" s="1"/>
  <c r="C231" i="9" a="1"/>
  <c r="C231" i="9" s="1"/>
  <c r="P237" i="9" a="1"/>
  <c r="P237" i="9" s="1"/>
  <c r="D311" i="9" a="1"/>
  <c r="D311" i="9" s="1"/>
  <c r="D262" i="9" a="1"/>
  <c r="D262" i="9" s="1"/>
  <c r="P294" i="9" a="1"/>
  <c r="P294" i="9" s="1"/>
  <c r="P235" i="9" a="1"/>
  <c r="P235" i="9" s="1"/>
  <c r="D244" i="9" a="1"/>
  <c r="D244" i="9" s="1"/>
  <c r="D295" i="9" a="1"/>
  <c r="D295" i="9" s="1"/>
  <c r="C227" i="9" a="1"/>
  <c r="C227" i="9" s="1"/>
  <c r="C270" i="9" a="1"/>
  <c r="C270" i="9" s="1"/>
  <c r="C243" i="9" a="1"/>
  <c r="C243" i="9" s="1"/>
  <c r="P279" i="9" a="1"/>
  <c r="P279" i="9" s="1"/>
  <c r="P240" i="9" a="1"/>
  <c r="P240" i="9" s="1"/>
  <c r="P281" i="9" a="1"/>
  <c r="P281" i="9" s="1"/>
  <c r="P226" i="9" a="1"/>
  <c r="P226" i="9" s="1"/>
  <c r="C317" i="9" a="1"/>
  <c r="C317" i="9" s="1"/>
  <c r="D310" i="9" a="1"/>
  <c r="D310" i="9" s="1"/>
  <c r="C237" i="9" a="1"/>
  <c r="C237" i="9" s="1"/>
  <c r="C311" i="9" a="1"/>
  <c r="C311" i="9" s="1"/>
  <c r="C262" i="9" a="1"/>
  <c r="C262" i="9" s="1"/>
  <c r="D308" i="9" a="1"/>
  <c r="D308" i="9" s="1"/>
  <c r="D235" i="9" a="1"/>
  <c r="D235" i="9" s="1"/>
  <c r="P244" i="9" a="1"/>
  <c r="P244" i="9" s="1"/>
  <c r="P295" i="9" a="1"/>
  <c r="P295" i="9" s="1"/>
  <c r="P290" i="9" a="1"/>
  <c r="P290" i="9" s="1"/>
  <c r="P278" i="9" a="1"/>
  <c r="P278" i="9" s="1"/>
  <c r="D227" i="9" a="1"/>
  <c r="D227" i="9" s="1"/>
  <c r="P270" i="9" a="1"/>
  <c r="P270" i="9" s="1"/>
  <c r="D296" i="9" a="1"/>
  <c r="D296" i="9" s="1"/>
  <c r="D279" i="9" a="1"/>
  <c r="D279" i="9" s="1"/>
  <c r="D281" i="9" a="1"/>
  <c r="D281" i="9" s="1"/>
  <c r="D213" i="9" a="1"/>
  <c r="D213" i="9" s="1"/>
  <c r="P317" i="9" a="1"/>
  <c r="P317" i="9" s="1"/>
  <c r="D237" i="9" a="1"/>
  <c r="D237" i="9" s="1"/>
  <c r="P262" i="9" a="1"/>
  <c r="P262" i="9" s="1"/>
  <c r="P308" i="9" a="1"/>
  <c r="P308" i="9" s="1"/>
  <c r="P245" i="9" a="1"/>
  <c r="P245" i="9" s="1"/>
  <c r="C247" i="9" a="1"/>
  <c r="C247" i="9" s="1"/>
  <c r="C295" i="9" a="1"/>
  <c r="C295" i="9" s="1"/>
  <c r="D290" i="9" a="1"/>
  <c r="D290" i="9" s="1"/>
  <c r="C169" i="9" a="1"/>
  <c r="C169" i="9" s="1"/>
  <c r="P292" i="9" a="1"/>
  <c r="P292" i="9" s="1"/>
  <c r="C281" i="9" a="1"/>
  <c r="C281" i="9" s="1"/>
  <c r="C213" i="9" a="1"/>
  <c r="C213" i="9" s="1"/>
  <c r="P232" i="9" a="1"/>
  <c r="P232" i="9" s="1"/>
  <c r="C245" i="9" a="1"/>
  <c r="C245" i="9" s="1"/>
  <c r="P314" i="9" a="1"/>
  <c r="P314" i="9" s="1"/>
  <c r="P246" i="9" a="1"/>
  <c r="P246" i="9" s="1"/>
  <c r="D247" i="9" a="1"/>
  <c r="D247" i="9" s="1"/>
  <c r="C290" i="9" a="1"/>
  <c r="C290" i="9" s="1"/>
  <c r="D214" i="9" a="1"/>
  <c r="D214" i="9" s="1"/>
  <c r="D245" i="9" a="1"/>
  <c r="D245" i="9" s="1"/>
  <c r="D238" i="9" a="1"/>
  <c r="D238" i="9" s="1"/>
  <c r="P213" i="9" a="1"/>
  <c r="P213" i="9" s="1"/>
  <c r="C232" i="9" a="1"/>
  <c r="C232" i="9" s="1"/>
  <c r="C312" i="9" a="1"/>
  <c r="C312" i="9" s="1"/>
  <c r="C314" i="9" a="1"/>
  <c r="C314" i="9" s="1"/>
  <c r="P236" i="9" a="1"/>
  <c r="P236" i="9" s="1"/>
  <c r="D246" i="9" a="1"/>
  <c r="D246" i="9" s="1"/>
  <c r="P288" i="9" a="1"/>
  <c r="P288" i="9" s="1"/>
  <c r="P247" i="9" a="1"/>
  <c r="P247" i="9" s="1"/>
  <c r="P284" i="9" a="1"/>
  <c r="P284" i="9" s="1"/>
  <c r="C244" i="9" a="1"/>
  <c r="C244" i="9" s="1"/>
  <c r="C217" i="9" a="1"/>
  <c r="C217" i="9" s="1"/>
  <c r="P312" i="9" a="1"/>
  <c r="P312" i="9" s="1"/>
  <c r="C236" i="9" a="1"/>
  <c r="C236" i="9" s="1"/>
  <c r="P238" i="9" a="1"/>
  <c r="P238" i="9" s="1"/>
  <c r="C289" i="9" a="1"/>
  <c r="C289" i="9" s="1"/>
  <c r="D264" i="9" a="1"/>
  <c r="D264" i="9" s="1"/>
  <c r="D232" i="9" a="1"/>
  <c r="D232" i="9" s="1"/>
  <c r="D289" i="9" a="1"/>
  <c r="D289" i="9" s="1"/>
  <c r="C246" i="9" a="1"/>
  <c r="C246" i="9" s="1"/>
  <c r="C235" i="9" a="1"/>
  <c r="C235" i="9" s="1"/>
  <c r="C288" i="9" a="1"/>
  <c r="C288" i="9" s="1"/>
  <c r="D127" i="9" a="1"/>
  <c r="D127" i="9" s="1"/>
  <c r="D39" i="9" a="1"/>
  <c r="D39" i="9" s="1"/>
  <c r="D87" i="9" a="1"/>
  <c r="D87" i="9" s="1"/>
  <c r="D83" i="9" a="1"/>
  <c r="D83" i="9" s="1"/>
  <c r="D47" i="9" a="1"/>
  <c r="D47" i="9" s="1"/>
  <c r="D95" i="9" a="1"/>
  <c r="D95" i="9" s="1"/>
  <c r="C90" i="9" a="1"/>
  <c r="C90" i="9" s="1"/>
  <c r="D42" i="9" a="1"/>
  <c r="D42" i="9" s="1"/>
  <c r="D129" i="9" a="1"/>
  <c r="D129" i="9" s="1"/>
  <c r="P113" i="9" a="1"/>
  <c r="P113" i="9" s="1"/>
  <c r="D132" i="9" a="1"/>
  <c r="D132" i="9" s="1"/>
  <c r="C112" i="9" a="1"/>
  <c r="C112" i="9" s="1"/>
  <c r="C36" i="9" a="1"/>
  <c r="C36" i="9" s="1"/>
  <c r="P115" i="9" a="1"/>
  <c r="P115" i="9" s="1"/>
  <c r="P83" i="9" a="1"/>
  <c r="P83" i="9" s="1"/>
  <c r="P51" i="9" a="1"/>
  <c r="P51" i="9" s="1"/>
  <c r="P35" i="9" a="1"/>
  <c r="P35" i="9" s="1"/>
  <c r="P126" i="9" a="1"/>
  <c r="P126" i="9" s="1"/>
  <c r="P133" i="9" a="1"/>
  <c r="P133" i="9" s="1"/>
  <c r="C42" i="9" a="1"/>
  <c r="C42" i="9" s="1"/>
  <c r="C129" i="9" a="1"/>
  <c r="C129" i="9" s="1"/>
  <c r="D113" i="9" a="1"/>
  <c r="D113" i="9" s="1"/>
  <c r="P97" i="9" a="1"/>
  <c r="P97" i="9" s="1"/>
  <c r="C132" i="9" a="1"/>
  <c r="C132" i="9" s="1"/>
  <c r="P96" i="9" a="1"/>
  <c r="P96" i="9" s="1"/>
  <c r="P158" i="9" a="1"/>
  <c r="P158" i="9" s="1"/>
  <c r="D126" i="9" a="1"/>
  <c r="D126" i="9" s="1"/>
  <c r="D133" i="9" a="1"/>
  <c r="D133" i="9" s="1"/>
  <c r="D117" i="9" a="1"/>
  <c r="D117" i="9" s="1"/>
  <c r="P116" i="9" a="1"/>
  <c r="P116" i="9" s="1"/>
  <c r="C113" i="9" a="1"/>
  <c r="C113" i="9" s="1"/>
  <c r="D97" i="9" a="1"/>
  <c r="D97" i="9" s="1"/>
  <c r="P81" i="9" a="1"/>
  <c r="P81" i="9" s="1"/>
  <c r="P33" i="9" a="1"/>
  <c r="P33" i="9" s="1"/>
  <c r="C97" i="9" a="1"/>
  <c r="C97" i="9" s="1"/>
  <c r="D81" i="9" a="1"/>
  <c r="D81" i="9" s="1"/>
  <c r="P49" i="9" a="1"/>
  <c r="P49" i="9" s="1"/>
  <c r="D33" i="9" a="1"/>
  <c r="D33" i="9" s="1"/>
  <c r="C96" i="9" a="1"/>
  <c r="C96" i="9" s="1"/>
  <c r="D80" i="9" a="1"/>
  <c r="D80" i="9" s="1"/>
  <c r="C158" i="9" a="1"/>
  <c r="C158" i="9" s="1"/>
  <c r="D46" i="9" a="1"/>
  <c r="D46" i="9" s="1"/>
  <c r="P136" i="9" a="1"/>
  <c r="P136" i="9" s="1"/>
  <c r="C116" i="9" a="1"/>
  <c r="C116" i="9" s="1"/>
  <c r="D84" i="9" a="1"/>
  <c r="D84" i="9" s="1"/>
  <c r="P154" i="9" a="1"/>
  <c r="P154" i="9" s="1"/>
  <c r="C81" i="9" a="1"/>
  <c r="C81" i="9" s="1"/>
  <c r="D49" i="9" a="1"/>
  <c r="D49" i="9" s="1"/>
  <c r="P42" i="9" a="1"/>
  <c r="P42" i="9" s="1"/>
  <c r="C83" i="9" a="1"/>
  <c r="C83" i="9" s="1"/>
  <c r="C37" i="9" a="1"/>
  <c r="C37" i="9" s="1"/>
  <c r="C72" i="9" a="1"/>
  <c r="C72" i="9" s="1"/>
  <c r="C40" i="9" a="1"/>
  <c r="C40" i="9" s="1"/>
  <c r="P87" i="9" a="1"/>
  <c r="P87" i="9" s="1"/>
  <c r="P55" i="9" a="1"/>
  <c r="P55" i="9" s="1"/>
  <c r="P39" i="9" a="1"/>
  <c r="P39" i="9" s="1"/>
  <c r="C130" i="9" a="1"/>
  <c r="C130" i="9" s="1"/>
  <c r="D98" i="9" a="1"/>
  <c r="D98" i="9" s="1"/>
  <c r="C82" i="9" a="1"/>
  <c r="C82" i="9" s="1"/>
  <c r="P50" i="9" a="1"/>
  <c r="P50" i="9" s="1"/>
  <c r="C121" i="9" a="1"/>
  <c r="C121" i="9" s="1"/>
  <c r="C156" i="9" a="1"/>
  <c r="C156" i="9" s="1"/>
  <c r="D124" i="9" a="1"/>
  <c r="D124" i="9" s="1"/>
  <c r="D88" i="9" a="1"/>
  <c r="D88" i="9" s="1"/>
  <c r="D118" i="9" a="1"/>
  <c r="D118" i="9" s="1"/>
  <c r="P86" i="9" a="1"/>
  <c r="P86" i="9" s="1"/>
  <c r="D38" i="9" a="1"/>
  <c r="D38" i="9" s="1"/>
  <c r="P109" i="9" a="1"/>
  <c r="P109" i="9" s="1"/>
  <c r="P90" i="9" a="1"/>
  <c r="P90" i="9" s="1"/>
  <c r="P129" i="9" a="1"/>
  <c r="P129" i="9" s="1"/>
  <c r="D72" i="9" a="1"/>
  <c r="D72" i="9" s="1"/>
  <c r="D40" i="9" a="1"/>
  <c r="D40" i="9" s="1"/>
  <c r="D130" i="9" a="1"/>
  <c r="D130" i="9" s="1"/>
  <c r="D82" i="9" a="1"/>
  <c r="D82" i="9" s="1"/>
  <c r="C50" i="9" a="1"/>
  <c r="C50" i="9" s="1"/>
  <c r="P34" i="9" a="1"/>
  <c r="P34" i="9" s="1"/>
  <c r="P57" i="9" a="1"/>
  <c r="P57" i="9" s="1"/>
  <c r="C124" i="9" a="1"/>
  <c r="C124" i="9" s="1"/>
  <c r="D154" i="9" a="1"/>
  <c r="D154" i="9" s="1"/>
  <c r="D90" i="9" a="1"/>
  <c r="D90" i="9" s="1"/>
  <c r="C35" i="9" a="1"/>
  <c r="C35" i="9" s="1"/>
  <c r="C136" i="9" a="1"/>
  <c r="C136" i="9" s="1"/>
  <c r="D50" i="9" a="1"/>
  <c r="D50" i="9" s="1"/>
  <c r="C34" i="9" a="1"/>
  <c r="C34" i="9" s="1"/>
  <c r="D57" i="9" a="1"/>
  <c r="D57" i="9" s="1"/>
  <c r="D150" i="9" a="1"/>
  <c r="D150" i="9" s="1"/>
  <c r="C86" i="9" a="1"/>
  <c r="C86" i="9" s="1"/>
  <c r="C125" i="9" a="1"/>
  <c r="C125" i="9" s="1"/>
  <c r="D109" i="9" a="1"/>
  <c r="D109" i="9" s="1"/>
  <c r="C154" i="9" a="1"/>
  <c r="C154" i="9" s="1"/>
  <c r="P132" i="9" a="1"/>
  <c r="P132" i="9" s="1"/>
  <c r="P80" i="9" a="1"/>
  <c r="P80" i="9" s="1"/>
  <c r="P36" i="9" a="1"/>
  <c r="P36" i="9" s="1"/>
  <c r="C115" i="9" a="1"/>
  <c r="C115" i="9" s="1"/>
  <c r="D158" i="9" a="1"/>
  <c r="D158" i="9" s="1"/>
  <c r="C117" i="9" a="1"/>
  <c r="C117" i="9" s="1"/>
  <c r="D136" i="9" a="1"/>
  <c r="D136" i="9" s="1"/>
  <c r="C123" i="9" a="1"/>
  <c r="C123" i="9" s="1"/>
  <c r="D34" i="9" a="1"/>
  <c r="D34" i="9" s="1"/>
  <c r="P153" i="9" a="1"/>
  <c r="P153" i="9" s="1"/>
  <c r="P41" i="9" a="1"/>
  <c r="P41" i="9" s="1"/>
  <c r="C127" i="9" a="1"/>
  <c r="C127" i="9" s="1"/>
  <c r="C33" i="9" a="1"/>
  <c r="C33" i="9" s="1"/>
  <c r="P112" i="9" a="1"/>
  <c r="P112" i="9" s="1"/>
  <c r="C80" i="9" a="1"/>
  <c r="C80" i="9" s="1"/>
  <c r="D36" i="9" a="1"/>
  <c r="D36" i="9" s="1"/>
  <c r="C135" i="9" a="1"/>
  <c r="C135" i="9" s="1"/>
  <c r="D149" i="9" a="1"/>
  <c r="D149" i="9" s="1"/>
  <c r="P120" i="9" a="1"/>
  <c r="P120" i="9" s="1"/>
  <c r="P123" i="9" a="1"/>
  <c r="P123" i="9" s="1"/>
  <c r="D153" i="9" a="1"/>
  <c r="D153" i="9" s="1"/>
  <c r="D41" i="9" a="1"/>
  <c r="D41" i="9" s="1"/>
  <c r="P127" i="9" a="1"/>
  <c r="P127" i="9" s="1"/>
  <c r="C43" i="9" a="1"/>
  <c r="C43" i="9" s="1"/>
  <c r="P134" i="9" a="1"/>
  <c r="P134" i="9" s="1"/>
  <c r="P54" i="9" a="1"/>
  <c r="P54" i="9" s="1"/>
  <c r="P122" i="9" a="1"/>
  <c r="P122" i="9" s="1"/>
  <c r="D112" i="9" a="1"/>
  <c r="D112" i="9" s="1"/>
  <c r="P135" i="9" a="1"/>
  <c r="P135" i="9" s="1"/>
  <c r="C51" i="9" a="1"/>
  <c r="C51" i="9" s="1"/>
  <c r="C126" i="9" a="1"/>
  <c r="C126" i="9" s="1"/>
  <c r="C149" i="9" a="1"/>
  <c r="C149" i="9" s="1"/>
  <c r="C85" i="9" a="1"/>
  <c r="C85" i="9" s="1"/>
  <c r="C120" i="9" a="1"/>
  <c r="C120" i="9" s="1"/>
  <c r="P84" i="9" a="1"/>
  <c r="P84" i="9" s="1"/>
  <c r="C119" i="9" a="1"/>
  <c r="C119" i="9" s="1"/>
  <c r="P114" i="9" a="1"/>
  <c r="P114" i="9" s="1"/>
  <c r="C153" i="9" a="1"/>
  <c r="C153" i="9" s="1"/>
  <c r="C41" i="9" a="1"/>
  <c r="C41" i="9" s="1"/>
  <c r="P43" i="9" a="1"/>
  <c r="P43" i="9" s="1"/>
  <c r="D134" i="9" a="1"/>
  <c r="D134" i="9" s="1"/>
  <c r="D54" i="9" a="1"/>
  <c r="D54" i="9" s="1"/>
  <c r="C77" i="9" a="1"/>
  <c r="C77" i="9" s="1"/>
  <c r="D45" i="9" a="1"/>
  <c r="D45" i="9" s="1"/>
  <c r="C29" i="9" a="1"/>
  <c r="C29" i="9" s="1"/>
  <c r="C128" i="9" a="1"/>
  <c r="C128" i="9" s="1"/>
  <c r="D116" i="9" a="1"/>
  <c r="D116" i="9" s="1"/>
  <c r="P82" i="9" a="1"/>
  <c r="P82" i="9" s="1"/>
  <c r="C88" i="9" a="1"/>
  <c r="C88" i="9" s="1"/>
  <c r="P125" i="9" a="1"/>
  <c r="P125" i="9" s="1"/>
  <c r="P48" i="9" a="1"/>
  <c r="P48" i="9" s="1"/>
  <c r="P32" i="9" a="1"/>
  <c r="P32" i="9" s="1"/>
  <c r="P95" i="9" a="1"/>
  <c r="P95" i="9" s="1"/>
  <c r="P79" i="9" a="1"/>
  <c r="P79" i="9" s="1"/>
  <c r="P47" i="9" a="1"/>
  <c r="P47" i="9" s="1"/>
  <c r="P31" i="9" a="1"/>
  <c r="P31" i="9" s="1"/>
  <c r="C114" i="9" a="1"/>
  <c r="C114" i="9" s="1"/>
  <c r="C38" i="9" a="1"/>
  <c r="C38" i="9" s="1"/>
  <c r="P124" i="9" a="1"/>
  <c r="P124" i="9" s="1"/>
  <c r="P118" i="9" a="1"/>
  <c r="P118" i="9" s="1"/>
  <c r="D96" i="9" a="1"/>
  <c r="D96" i="9" s="1"/>
  <c r="C84" i="9" a="1"/>
  <c r="C84" i="9" s="1"/>
  <c r="P119" i="9" a="1"/>
  <c r="P119" i="9" s="1"/>
  <c r="P121" i="9" a="1"/>
  <c r="P121" i="9" s="1"/>
  <c r="C91" i="9" a="1"/>
  <c r="C91" i="9" s="1"/>
  <c r="C54" i="9" a="1"/>
  <c r="C54" i="9" s="1"/>
  <c r="D125" i="9" a="1"/>
  <c r="D125" i="9" s="1"/>
  <c r="P77" i="9" a="1"/>
  <c r="P77" i="9" s="1"/>
  <c r="P29" i="9" a="1"/>
  <c r="P29" i="9" s="1"/>
  <c r="D48" i="9" a="1"/>
  <c r="D48" i="9" s="1"/>
  <c r="D32" i="9" a="1"/>
  <c r="D32" i="9" s="1"/>
  <c r="C32" i="9" a="1"/>
  <c r="C32" i="9" s="1"/>
  <c r="D86" i="9" a="1"/>
  <c r="D86" i="9" s="1"/>
  <c r="C45" i="9" a="1"/>
  <c r="C45" i="9" s="1"/>
  <c r="P46" i="9" a="1"/>
  <c r="P46" i="9" s="1"/>
  <c r="P72" i="9" a="1"/>
  <c r="P72" i="9" s="1"/>
  <c r="C87" i="9" a="1"/>
  <c r="C87" i="9" s="1"/>
  <c r="P130" i="9" a="1"/>
  <c r="P130" i="9" s="1"/>
  <c r="D121" i="9" a="1"/>
  <c r="D121" i="9" s="1"/>
  <c r="P91" i="9" a="1"/>
  <c r="P91" i="9" s="1"/>
  <c r="P38" i="9" a="1"/>
  <c r="P38" i="9" s="1"/>
  <c r="C109" i="9" a="1"/>
  <c r="C109" i="9" s="1"/>
  <c r="D77" i="9" a="1"/>
  <c r="D77" i="9" s="1"/>
  <c r="P45" i="9" a="1"/>
  <c r="P45" i="9" s="1"/>
  <c r="D29" i="9" a="1"/>
  <c r="D29" i="9" s="1"/>
  <c r="P156" i="9" a="1"/>
  <c r="P156" i="9" s="1"/>
  <c r="P150" i="9" a="1"/>
  <c r="P150" i="9" s="1"/>
  <c r="D122" i="9" a="1"/>
  <c r="D122" i="9" s="1"/>
  <c r="C49" i="9" a="1"/>
  <c r="C49" i="9" s="1"/>
  <c r="P37" i="9" a="1"/>
  <c r="P37" i="9" s="1"/>
  <c r="C122" i="9" a="1"/>
  <c r="C122" i="9" s="1"/>
  <c r="D37" i="9" a="1"/>
  <c r="D37" i="9" s="1"/>
  <c r="P40" i="9" a="1"/>
  <c r="P40" i="9" s="1"/>
  <c r="C55" i="9" a="1"/>
  <c r="C55" i="9" s="1"/>
  <c r="D114" i="9" a="1"/>
  <c r="D114" i="9" s="1"/>
  <c r="D156" i="9" a="1"/>
  <c r="D156" i="9" s="1"/>
  <c r="C150" i="9" a="1"/>
  <c r="C150" i="9" s="1"/>
  <c r="C133" i="9" a="1"/>
  <c r="C133" i="9" s="1"/>
  <c r="P98" i="9" a="1"/>
  <c r="P98" i="9" s="1"/>
  <c r="C134" i="9" a="1"/>
  <c r="C134" i="9" s="1"/>
  <c r="P128" i="9" a="1"/>
  <c r="P128" i="9" s="1"/>
  <c r="P76" i="9" a="1"/>
  <c r="P76" i="9" s="1"/>
  <c r="C111" i="9" a="1"/>
  <c r="C111" i="9" s="1"/>
  <c r="C39" i="9" a="1"/>
  <c r="C39" i="9" s="1"/>
  <c r="D128" i="9" a="1"/>
  <c r="D128" i="9" s="1"/>
  <c r="P111" i="9" a="1"/>
  <c r="P111" i="9" s="1"/>
  <c r="D120" i="9" a="1"/>
  <c r="D120" i="9" s="1"/>
  <c r="P88" i="9" a="1"/>
  <c r="P88" i="9" s="1"/>
  <c r="C118" i="9" a="1"/>
  <c r="C118" i="9" s="1"/>
  <c r="C76" i="9" a="1"/>
  <c r="C76" i="9" s="1"/>
  <c r="C95" i="9" a="1"/>
  <c r="C95" i="9" s="1"/>
  <c r="C79" i="9" a="1"/>
  <c r="C79" i="9" s="1"/>
  <c r="C47" i="9" a="1"/>
  <c r="C47" i="9" s="1"/>
  <c r="C31" i="9" a="1"/>
  <c r="C31" i="9" s="1"/>
  <c r="C98" i="9" a="1"/>
  <c r="C98" i="9" s="1"/>
  <c r="D76" i="9" a="1"/>
  <c r="D76" i="9" s="1"/>
  <c r="D135" i="9" a="1"/>
  <c r="D135" i="9" s="1"/>
  <c r="P85" i="9" a="1"/>
  <c r="P85" i="9" s="1"/>
  <c r="D119" i="9" a="1"/>
  <c r="D119" i="9" s="1"/>
  <c r="C73" i="9" a="1"/>
  <c r="C73" i="9" s="1"/>
  <c r="D30" i="9" a="1"/>
  <c r="D30" i="9" s="1"/>
  <c r="D43" i="9" a="1"/>
  <c r="D43" i="9" s="1"/>
  <c r="D35" i="9" a="1"/>
  <c r="D35" i="9" s="1"/>
  <c r="C48" i="9" a="1"/>
  <c r="C48" i="9" s="1"/>
  <c r="P73" i="9" a="1"/>
  <c r="P73" i="9" s="1"/>
  <c r="P30" i="9" a="1"/>
  <c r="P30" i="9" s="1"/>
  <c r="C46" i="9" a="1"/>
  <c r="C46" i="9" s="1"/>
  <c r="D123" i="9" a="1"/>
  <c r="D123" i="9" s="1"/>
  <c r="D79" i="9" a="1"/>
  <c r="D79" i="9" s="1"/>
  <c r="C92" i="9" a="1"/>
  <c r="C92" i="9" s="1"/>
  <c r="P44" i="9" a="1"/>
  <c r="P44" i="9" s="1"/>
  <c r="C30" i="9" a="1"/>
  <c r="C30" i="9" s="1"/>
  <c r="D115" i="9" a="1"/>
  <c r="D115" i="9" s="1"/>
  <c r="C57" i="9" a="1"/>
  <c r="C57" i="9" s="1"/>
  <c r="P92" i="9" a="1"/>
  <c r="P92" i="9" s="1"/>
  <c r="D44" i="9" a="1"/>
  <c r="D44" i="9" s="1"/>
  <c r="D51" i="9" a="1"/>
  <c r="D51" i="9" s="1"/>
  <c r="D53" i="9" a="1"/>
  <c r="D53" i="9" s="1"/>
  <c r="D92" i="9" a="1"/>
  <c r="D92" i="9" s="1"/>
  <c r="D31" i="9" a="1"/>
  <c r="D31" i="9" s="1"/>
  <c r="D55" i="9" a="1"/>
  <c r="D55" i="9" s="1"/>
  <c r="C53" i="9" a="1"/>
  <c r="C53" i="9" s="1"/>
  <c r="D85" i="9" a="1"/>
  <c r="D85" i="9" s="1"/>
  <c r="P53" i="9" a="1"/>
  <c r="P53" i="9" s="1"/>
  <c r="C44" i="9" a="1"/>
  <c r="C44" i="9" s="1"/>
  <c r="D91" i="9" a="1"/>
  <c r="D91" i="9" s="1"/>
  <c r="D111" i="9" a="1"/>
  <c r="D111" i="9" s="1"/>
  <c r="P149" i="9" a="1"/>
  <c r="P149" i="9" s="1"/>
  <c r="P117" i="9" a="1"/>
  <c r="P117" i="9" s="1"/>
  <c r="D73" i="9" a="1"/>
  <c r="D73" i="9" s="1"/>
  <c r="P70" i="9" a="1"/>
  <c r="P70" i="9" s="1"/>
  <c r="P110" i="9" a="1"/>
  <c r="P110" i="9" s="1"/>
  <c r="D131" i="9" a="1"/>
  <c r="D131" i="9" s="1"/>
  <c r="D71" i="9" a="1"/>
  <c r="D71" i="9" s="1"/>
  <c r="C137" i="9" a="1"/>
  <c r="C137" i="9" s="1"/>
  <c r="C138" i="9" a="1"/>
  <c r="C138" i="9" s="1"/>
  <c r="P157" i="9" a="1"/>
  <c r="P157" i="9" s="1"/>
  <c r="D75" i="9" a="1"/>
  <c r="D75" i="9" s="1"/>
  <c r="D56" i="9" a="1"/>
  <c r="D56" i="9" s="1"/>
  <c r="C89" i="9" a="1"/>
  <c r="C89" i="9" s="1"/>
  <c r="P94" i="9" a="1"/>
  <c r="P94" i="9" s="1"/>
  <c r="P74" i="9" a="1"/>
  <c r="P74" i="9" s="1"/>
  <c r="D68" i="9" a="1"/>
  <c r="D68" i="9" s="1"/>
  <c r="C110" i="9" a="1"/>
  <c r="C110" i="9" s="1"/>
  <c r="P131" i="9" a="1"/>
  <c r="P131" i="9" s="1"/>
  <c r="C71" i="9" a="1"/>
  <c r="C71" i="9" s="1"/>
  <c r="P138" i="9" a="1"/>
  <c r="P138" i="9" s="1"/>
  <c r="C157" i="9" a="1"/>
  <c r="C157" i="9" s="1"/>
  <c r="D151" i="9" a="1"/>
  <c r="D151" i="9" s="1"/>
  <c r="D110" i="9" a="1"/>
  <c r="D110" i="9" s="1"/>
  <c r="C131" i="9" a="1"/>
  <c r="C131" i="9" s="1"/>
  <c r="P71" i="9" a="1"/>
  <c r="P71" i="9" s="1"/>
  <c r="D157" i="9" a="1"/>
  <c r="D157" i="9" s="1"/>
  <c r="C151" i="9" a="1"/>
  <c r="C151" i="9" s="1"/>
  <c r="C75" i="9" a="1"/>
  <c r="C75" i="9" s="1"/>
  <c r="D78" i="9" a="1"/>
  <c r="D78" i="9" s="1"/>
  <c r="C74" i="9" a="1"/>
  <c r="C74" i="9" s="1"/>
  <c r="D155" i="9" a="1"/>
  <c r="D155" i="9" s="1"/>
  <c r="D69" i="9" a="1"/>
  <c r="D69" i="9" s="1"/>
  <c r="P151" i="9" a="1"/>
  <c r="P151" i="9" s="1"/>
  <c r="C78" i="9" a="1"/>
  <c r="C78" i="9" s="1"/>
  <c r="D143" i="9" a="1"/>
  <c r="D143" i="9" s="1"/>
  <c r="C101" i="9" a="1"/>
  <c r="C101" i="9" s="1"/>
  <c r="P155" i="9" a="1"/>
  <c r="P155" i="9" s="1"/>
  <c r="P52" i="9" a="1"/>
  <c r="P52" i="9" s="1"/>
  <c r="C69" i="9" a="1"/>
  <c r="C69" i="9" s="1"/>
  <c r="P78" i="9" a="1"/>
  <c r="P78" i="9" s="1"/>
  <c r="P143" i="9" a="1"/>
  <c r="P143" i="9" s="1"/>
  <c r="P101" i="9" a="1"/>
  <c r="P101" i="9" s="1"/>
  <c r="C155" i="9" a="1"/>
  <c r="C155" i="9" s="1"/>
  <c r="D93" i="9" a="1"/>
  <c r="D93" i="9" s="1"/>
  <c r="D52" i="9" a="1"/>
  <c r="D52" i="9" s="1"/>
  <c r="C152" i="9" a="1"/>
  <c r="C152" i="9" s="1"/>
  <c r="P69" i="9" a="1"/>
  <c r="P69" i="9" s="1"/>
  <c r="C58" i="9" a="1"/>
  <c r="C58" i="9" s="1"/>
  <c r="C143" i="9" a="1"/>
  <c r="C143" i="9" s="1"/>
  <c r="D70" i="9" a="1"/>
  <c r="D70" i="9" s="1"/>
  <c r="P93" i="9" a="1"/>
  <c r="P93" i="9" s="1"/>
  <c r="C52" i="9" a="1"/>
  <c r="C52" i="9" s="1"/>
  <c r="D152" i="9" a="1"/>
  <c r="D152" i="9" s="1"/>
  <c r="P137" i="9" a="1"/>
  <c r="P137" i="9" s="1"/>
  <c r="P58" i="9" a="1"/>
  <c r="P58" i="9" s="1"/>
  <c r="P89" i="9" a="1"/>
  <c r="P89" i="9" s="1"/>
  <c r="C93" i="9" a="1"/>
  <c r="C93" i="9" s="1"/>
  <c r="P152" i="9" a="1"/>
  <c r="P152" i="9" s="1"/>
  <c r="P56" i="9" a="1"/>
  <c r="P56" i="9" s="1"/>
  <c r="D65" i="9" a="1"/>
  <c r="D65" i="9" s="1"/>
  <c r="D139" i="9" a="1"/>
  <c r="D139" i="9" s="1"/>
  <c r="P99" i="9" a="1"/>
  <c r="P99" i="9" s="1"/>
  <c r="D137" i="9" a="1"/>
  <c r="D137" i="9" s="1"/>
  <c r="P68" i="9" a="1"/>
  <c r="P68" i="9" s="1"/>
  <c r="C65" i="9" a="1"/>
  <c r="C65" i="9" s="1"/>
  <c r="D107" i="9" a="1"/>
  <c r="D107" i="9" s="1"/>
  <c r="C139" i="9" a="1"/>
  <c r="C139" i="9" s="1"/>
  <c r="D138" i="9" a="1"/>
  <c r="D138" i="9" s="1"/>
  <c r="C68" i="9" a="1"/>
  <c r="C68" i="9" s="1"/>
  <c r="P64" i="9" a="1"/>
  <c r="P64" i="9" s="1"/>
  <c r="C107" i="9" a="1"/>
  <c r="C107" i="9" s="1"/>
  <c r="P139" i="9" a="1"/>
  <c r="P139" i="9" s="1"/>
  <c r="P66" i="9" a="1"/>
  <c r="P66" i="9" s="1"/>
  <c r="D58" i="9" a="1"/>
  <c r="D58" i="9" s="1"/>
  <c r="D89" i="9" a="1"/>
  <c r="D89" i="9" s="1"/>
  <c r="D64" i="9" a="1"/>
  <c r="D64" i="9" s="1"/>
  <c r="P107" i="9" a="1"/>
  <c r="P107" i="9" s="1"/>
  <c r="C66" i="9" a="1"/>
  <c r="C66" i="9" s="1"/>
  <c r="C70" i="9" a="1"/>
  <c r="C70" i="9" s="1"/>
  <c r="P75" i="9" a="1"/>
  <c r="P75" i="9" s="1"/>
  <c r="C64" i="9" a="1"/>
  <c r="C64" i="9" s="1"/>
  <c r="D67" i="9" a="1"/>
  <c r="D67" i="9" s="1"/>
  <c r="C94" i="9" a="1"/>
  <c r="C94" i="9" s="1"/>
  <c r="D94" i="9" a="1"/>
  <c r="D94" i="9" s="1"/>
  <c r="D74" i="9" a="1"/>
  <c r="D74" i="9" s="1"/>
  <c r="D101" i="9" a="1"/>
  <c r="D101" i="9" s="1"/>
  <c r="D99" i="9" a="1"/>
  <c r="D99" i="9" s="1"/>
  <c r="P67" i="9" a="1"/>
  <c r="P67" i="9" s="1"/>
  <c r="C56" i="9" a="1"/>
  <c r="C56" i="9" s="1"/>
  <c r="P60" i="9" a="1"/>
  <c r="P60" i="9" s="1"/>
  <c r="D148" i="9" a="1"/>
  <c r="D148" i="9" s="1"/>
  <c r="P65" i="9" a="1"/>
  <c r="P65" i="9" s="1"/>
  <c r="C99" i="9" a="1"/>
  <c r="C99" i="9" s="1"/>
  <c r="D60" i="9" a="1"/>
  <c r="D60" i="9" s="1"/>
  <c r="C148" i="9" a="1"/>
  <c r="C148" i="9" s="1"/>
  <c r="C60" i="9" a="1"/>
  <c r="C60" i="9" s="1"/>
  <c r="P148" i="9" a="1"/>
  <c r="P148" i="9" s="1"/>
  <c r="D66" i="9" a="1"/>
  <c r="D66" i="9" s="1"/>
  <c r="P142" i="9" a="1"/>
  <c r="P142" i="9" s="1"/>
  <c r="C67" i="9" a="1"/>
  <c r="C67" i="9" s="1"/>
  <c r="D142" i="9" a="1"/>
  <c r="D142" i="9" s="1"/>
  <c r="D147" i="9" a="1"/>
  <c r="D147" i="9" s="1"/>
  <c r="C142" i="9" a="1"/>
  <c r="C142" i="9" s="1"/>
  <c r="C147" i="9" a="1"/>
  <c r="C147" i="9" s="1"/>
  <c r="P102" i="9" a="1"/>
  <c r="P102" i="9" s="1"/>
  <c r="C144" i="9" a="1"/>
  <c r="C144" i="9" s="1"/>
  <c r="C104" i="9" a="1"/>
  <c r="C104" i="9" s="1"/>
  <c r="P147" i="9" a="1"/>
  <c r="P147" i="9" s="1"/>
  <c r="P100" i="9" a="1"/>
  <c r="P100" i="9" s="1"/>
  <c r="D104" i="9" a="1"/>
  <c r="D104" i="9" s="1"/>
  <c r="P146" i="9" a="1"/>
  <c r="P146" i="9" s="1"/>
  <c r="D100" i="9" a="1"/>
  <c r="D100" i="9" s="1"/>
  <c r="D141" i="9" a="1"/>
  <c r="D141" i="9" s="1"/>
  <c r="C100" i="9" a="1"/>
  <c r="C100" i="9" s="1"/>
  <c r="C145" i="9" a="1"/>
  <c r="C145" i="9" s="1"/>
  <c r="P141" i="9" a="1"/>
  <c r="P141" i="9" s="1"/>
  <c r="D146" i="9" a="1"/>
  <c r="D146" i="9" s="1"/>
  <c r="P145" i="9" a="1"/>
  <c r="P145" i="9" s="1"/>
  <c r="C141" i="9" a="1"/>
  <c r="C141" i="9" s="1"/>
  <c r="P61" i="9" a="1"/>
  <c r="P61" i="9" s="1"/>
  <c r="D145" i="9" a="1"/>
  <c r="D145" i="9" s="1"/>
  <c r="C61" i="9" a="1"/>
  <c r="C61" i="9" s="1"/>
  <c r="D102" i="9" a="1"/>
  <c r="D102" i="9" s="1"/>
  <c r="P144" i="9" a="1"/>
  <c r="P144" i="9" s="1"/>
  <c r="D61" i="9" a="1"/>
  <c r="D61" i="9" s="1"/>
  <c r="C102" i="9" a="1"/>
  <c r="C102" i="9" s="1"/>
  <c r="D144" i="9" a="1"/>
  <c r="D144" i="9" s="1"/>
  <c r="P104" i="9" a="1"/>
  <c r="P104" i="9" s="1"/>
  <c r="P108" i="9" a="1"/>
  <c r="P108" i="9" s="1"/>
  <c r="D108" i="9" a="1"/>
  <c r="D108" i="9" s="1"/>
  <c r="P105" i="9" a="1"/>
  <c r="P105" i="9" s="1"/>
  <c r="C62" i="9" a="1"/>
  <c r="C62" i="9" s="1"/>
  <c r="C108" i="9" a="1"/>
  <c r="C108" i="9" s="1"/>
  <c r="P140" i="9" a="1"/>
  <c r="P140" i="9" s="1"/>
  <c r="D105" i="9" a="1"/>
  <c r="D105" i="9" s="1"/>
  <c r="P62" i="9" a="1"/>
  <c r="P62" i="9" s="1"/>
  <c r="D140" i="9" a="1"/>
  <c r="D140" i="9" s="1"/>
  <c r="C105" i="9" a="1"/>
  <c r="C105" i="9" s="1"/>
  <c r="C140" i="9" a="1"/>
  <c r="C140" i="9" s="1"/>
  <c r="C59" i="9" a="1"/>
  <c r="C59" i="9" s="1"/>
  <c r="C146" i="9" a="1"/>
  <c r="C146" i="9" s="1"/>
  <c r="D62" i="9" a="1"/>
  <c r="D62" i="9" s="1"/>
  <c r="C63" i="9" a="1"/>
  <c r="C63" i="9" s="1"/>
  <c r="D59" i="9" a="1"/>
  <c r="D59" i="9" s="1"/>
  <c r="D106" i="9" a="1"/>
  <c r="D106" i="9" s="1"/>
  <c r="P59" i="9" a="1"/>
  <c r="P59" i="9" s="1"/>
  <c r="D103" i="9" a="1"/>
  <c r="D103" i="9" s="1"/>
  <c r="C106" i="9" a="1"/>
  <c r="C106" i="9" s="1"/>
  <c r="P103" i="9" a="1"/>
  <c r="P103" i="9" s="1"/>
  <c r="P106" i="9" a="1"/>
  <c r="P106" i="9" s="1"/>
  <c r="C103" i="9" a="1"/>
  <c r="C103" i="9" s="1"/>
  <c r="D63" i="9" a="1"/>
  <c r="D63" i="9" s="1"/>
  <c r="P63" i="9" a="1"/>
  <c r="P63" i="9" s="1"/>
  <c r="C343" i="9" a="1"/>
  <c r="C343" i="9" s="1"/>
  <c r="AC596" i="9" a="1"/>
  <c r="AC596" i="9" s="1"/>
  <c r="AC496" i="9" a="1"/>
  <c r="AC496" i="9" s="1"/>
  <c r="D414" i="9" a="1"/>
  <c r="D414" i="9" s="1"/>
  <c r="C366" i="9" a="1"/>
  <c r="C366" i="9" s="1"/>
  <c r="C392" i="9" a="1"/>
  <c r="C392" i="9" s="1"/>
  <c r="D380" i="9" a="1"/>
  <c r="D380" i="9" s="1"/>
  <c r="C596" i="9" a="1"/>
  <c r="C596" i="9" s="1"/>
  <c r="AC548" i="9" a="1"/>
  <c r="AC548" i="9" s="1"/>
  <c r="AC414" i="9" a="1"/>
  <c r="AC414" i="9" s="1"/>
  <c r="C565" i="9" a="1"/>
  <c r="C565" i="9" s="1"/>
  <c r="AC475" i="9" a="1"/>
  <c r="AC475" i="9" s="1"/>
  <c r="C380" i="9" a="1"/>
  <c r="C380" i="9" s="1"/>
  <c r="C548" i="9" a="1"/>
  <c r="C548" i="9" s="1"/>
  <c r="D411" i="9" a="1"/>
  <c r="D411" i="9" s="1"/>
  <c r="D429" i="9" a="1"/>
  <c r="D429" i="9" s="1"/>
  <c r="C475" i="9" a="1"/>
  <c r="C475" i="9" s="1"/>
  <c r="D499" i="9" a="1"/>
  <c r="D499" i="9" s="1"/>
  <c r="AC437" i="9" a="1"/>
  <c r="AC437" i="9" s="1"/>
  <c r="D527" i="9" a="1"/>
  <c r="D527" i="9" s="1"/>
  <c r="C486" i="9" a="1"/>
  <c r="C486" i="9" s="1"/>
  <c r="D548" i="9" a="1"/>
  <c r="D548" i="9" s="1"/>
  <c r="D613" i="9" a="1"/>
  <c r="D613" i="9" s="1"/>
  <c r="C411" i="9" a="1"/>
  <c r="C411" i="9" s="1"/>
  <c r="AC429" i="9" a="1"/>
  <c r="AC429" i="9" s="1"/>
  <c r="AC499" i="9" a="1"/>
  <c r="AC499" i="9" s="1"/>
  <c r="D437" i="9" a="1"/>
  <c r="D437" i="9" s="1"/>
  <c r="AC486" i="9" a="1"/>
  <c r="AC486" i="9" s="1"/>
  <c r="C613" i="9" a="1"/>
  <c r="C613" i="9" s="1"/>
  <c r="AC411" i="9" a="1"/>
  <c r="AC411" i="9" s="1"/>
  <c r="C429" i="9" a="1"/>
  <c r="C429" i="9" s="1"/>
  <c r="C499" i="9" a="1"/>
  <c r="C499" i="9" s="1"/>
  <c r="C437" i="9" a="1"/>
  <c r="C437" i="9" s="1"/>
  <c r="D486" i="9" a="1"/>
  <c r="D486" i="9" s="1"/>
  <c r="AC343" i="9" a="1"/>
  <c r="AC343" i="9" s="1"/>
  <c r="AC613" i="9" a="1"/>
  <c r="AC613" i="9" s="1"/>
  <c r="D496" i="9" a="1"/>
  <c r="D496" i="9" s="1"/>
  <c r="AC366" i="9" a="1"/>
  <c r="AC366" i="9" s="1"/>
  <c r="AC392" i="9" a="1"/>
  <c r="AC392" i="9" s="1"/>
  <c r="D515" i="9" a="1"/>
  <c r="D515" i="9" s="1"/>
  <c r="AC386" i="9" a="1"/>
  <c r="AC386" i="9" s="1"/>
  <c r="AC439" i="9" a="1"/>
  <c r="AC439" i="9" s="1"/>
  <c r="D475" i="9" a="1"/>
  <c r="D475" i="9" s="1"/>
  <c r="AC502" i="9" a="1"/>
  <c r="AC502" i="9" s="1"/>
  <c r="AC477" i="9" a="1"/>
  <c r="AC477" i="9" s="1"/>
  <c r="C439" i="9" a="1"/>
  <c r="C439" i="9" s="1"/>
  <c r="AC492" i="9" a="1"/>
  <c r="AC492" i="9" s="1"/>
  <c r="D357" i="9" a="1"/>
  <c r="D357" i="9" s="1"/>
  <c r="AC513" i="9" a="1"/>
  <c r="AC513" i="9" s="1"/>
  <c r="D626" i="9" a="1"/>
  <c r="D626" i="9" s="1"/>
  <c r="C418" i="9" a="1"/>
  <c r="C418" i="9" s="1"/>
  <c r="C504" i="9" a="1"/>
  <c r="C504" i="9" s="1"/>
  <c r="D541" i="9" a="1"/>
  <c r="D541" i="9" s="1"/>
  <c r="D344" i="9" a="1"/>
  <c r="D344" i="9" s="1"/>
  <c r="D456" i="9" a="1"/>
  <c r="D456" i="9" s="1"/>
  <c r="AC619" i="9" a="1"/>
  <c r="AC619" i="9" s="1"/>
  <c r="AC542" i="9" a="1"/>
  <c r="AC542" i="9" s="1"/>
  <c r="AC550" i="9" a="1"/>
  <c r="AC550" i="9" s="1"/>
  <c r="D611" i="9" a="1"/>
  <c r="D611" i="9" s="1"/>
  <c r="D450" i="9" a="1"/>
  <c r="D450" i="9" s="1"/>
  <c r="C428" i="9" a="1"/>
  <c r="C428" i="9" s="1"/>
  <c r="D468" i="9" a="1"/>
  <c r="D468" i="9" s="1"/>
  <c r="C496" i="9" a="1"/>
  <c r="C496" i="9" s="1"/>
  <c r="D392" i="9" a="1"/>
  <c r="D392" i="9" s="1"/>
  <c r="D502" i="9" a="1"/>
  <c r="D502" i="9" s="1"/>
  <c r="C477" i="9" a="1"/>
  <c r="C477" i="9" s="1"/>
  <c r="D492" i="9" a="1"/>
  <c r="D492" i="9" s="1"/>
  <c r="C357" i="9" a="1"/>
  <c r="C357" i="9" s="1"/>
  <c r="AC436" i="9" a="1"/>
  <c r="AC436" i="9" s="1"/>
  <c r="C474" i="9" a="1"/>
  <c r="C474" i="9" s="1"/>
  <c r="AC621" i="9" a="1"/>
  <c r="AC621" i="9" s="1"/>
  <c r="AC504" i="9" a="1"/>
  <c r="AC504" i="9" s="1"/>
  <c r="AC541" i="9" a="1"/>
  <c r="AC541" i="9" s="1"/>
  <c r="C456" i="9" a="1"/>
  <c r="C456" i="9" s="1"/>
  <c r="D619" i="9" a="1"/>
  <c r="D619" i="9" s="1"/>
  <c r="D537" i="9" a="1"/>
  <c r="D537" i="9" s="1"/>
  <c r="D550" i="9" a="1"/>
  <c r="D550" i="9" s="1"/>
  <c r="AC445" i="9" a="1"/>
  <c r="AC445" i="9" s="1"/>
  <c r="C611" i="9" a="1"/>
  <c r="C611" i="9" s="1"/>
  <c r="C532" i="9" a="1"/>
  <c r="C532" i="9" s="1"/>
  <c r="C450" i="9" a="1"/>
  <c r="C450" i="9" s="1"/>
  <c r="D428" i="9" a="1"/>
  <c r="D428" i="9" s="1"/>
  <c r="AC558" i="9" a="1"/>
  <c r="AC558" i="9" s="1"/>
  <c r="AC618" i="9" a="1"/>
  <c r="AC618" i="9" s="1"/>
  <c r="D596" i="9" a="1"/>
  <c r="D596" i="9" s="1"/>
  <c r="C502" i="9" a="1"/>
  <c r="C502" i="9" s="1"/>
  <c r="D477" i="9" a="1"/>
  <c r="D477" i="9" s="1"/>
  <c r="C492" i="9" a="1"/>
  <c r="C492" i="9" s="1"/>
  <c r="AC357" i="9" a="1"/>
  <c r="AC357" i="9" s="1"/>
  <c r="D436" i="9" a="1"/>
  <c r="D436" i="9" s="1"/>
  <c r="D474" i="9" a="1"/>
  <c r="D474" i="9" s="1"/>
  <c r="D621" i="9" a="1"/>
  <c r="D621" i="9" s="1"/>
  <c r="D504" i="9" a="1"/>
  <c r="D504" i="9" s="1"/>
  <c r="C541" i="9" a="1"/>
  <c r="C541" i="9" s="1"/>
  <c r="AC551" i="9" a="1"/>
  <c r="AC551" i="9" s="1"/>
  <c r="AC472" i="9" a="1"/>
  <c r="AC472" i="9" s="1"/>
  <c r="C619" i="9" a="1"/>
  <c r="C619" i="9" s="1"/>
  <c r="AC537" i="9" a="1"/>
  <c r="AC537" i="9" s="1"/>
  <c r="D445" i="9" a="1"/>
  <c r="D445" i="9" s="1"/>
  <c r="AC532" i="9" a="1"/>
  <c r="AC532" i="9" s="1"/>
  <c r="AC334" i="9" a="1"/>
  <c r="AC334" i="9" s="1"/>
  <c r="AC428" i="9" a="1"/>
  <c r="AC428" i="9" s="1"/>
  <c r="D558" i="9" a="1"/>
  <c r="D558" i="9" s="1"/>
  <c r="D618" i="9" a="1"/>
  <c r="D618" i="9" s="1"/>
  <c r="AC579" i="9" a="1"/>
  <c r="AC579" i="9" s="1"/>
  <c r="D386" i="9" a="1"/>
  <c r="D386" i="9" s="1"/>
  <c r="C527" i="9" a="1"/>
  <c r="C527" i="9" s="1"/>
  <c r="C359" i="9" a="1"/>
  <c r="C359" i="9" s="1"/>
  <c r="C436" i="9" a="1"/>
  <c r="C436" i="9" s="1"/>
  <c r="D559" i="9" a="1"/>
  <c r="D559" i="9" s="1"/>
  <c r="AC474" i="9" a="1"/>
  <c r="AC474" i="9" s="1"/>
  <c r="AC471" i="9" a="1"/>
  <c r="AC471" i="9" s="1"/>
  <c r="C621" i="9" a="1"/>
  <c r="C621" i="9" s="1"/>
  <c r="D463" i="9" a="1"/>
  <c r="D463" i="9" s="1"/>
  <c r="AC543" i="9" a="1"/>
  <c r="AC543" i="9" s="1"/>
  <c r="D551" i="9" a="1"/>
  <c r="D551" i="9" s="1"/>
  <c r="D472" i="9" a="1"/>
  <c r="D472" i="9" s="1"/>
  <c r="AC585" i="9" a="1"/>
  <c r="AC585" i="9" s="1"/>
  <c r="C537" i="9" a="1"/>
  <c r="C537" i="9" s="1"/>
  <c r="AC340" i="9" a="1"/>
  <c r="AC340" i="9" s="1"/>
  <c r="C445" i="9" a="1"/>
  <c r="C445" i="9" s="1"/>
  <c r="D532" i="9" a="1"/>
  <c r="D532" i="9" s="1"/>
  <c r="D334" i="9" a="1"/>
  <c r="D334" i="9" s="1"/>
  <c r="C558" i="9" a="1"/>
  <c r="C558" i="9" s="1"/>
  <c r="C618" i="9" a="1"/>
  <c r="C618" i="9" s="1"/>
  <c r="C579" i="9" a="1"/>
  <c r="C579" i="9" s="1"/>
  <c r="AC380" i="9" a="1"/>
  <c r="AC380" i="9" s="1"/>
  <c r="C414" i="9" a="1"/>
  <c r="C414" i="9" s="1"/>
  <c r="AC565" i="9" a="1"/>
  <c r="AC565" i="9" s="1"/>
  <c r="C386" i="9" a="1"/>
  <c r="C386" i="9" s="1"/>
  <c r="D570" i="9" a="1"/>
  <c r="D570" i="9" s="1"/>
  <c r="AC527" i="9" a="1"/>
  <c r="AC527" i="9" s="1"/>
  <c r="AC359" i="9" a="1"/>
  <c r="AC359" i="9" s="1"/>
  <c r="AC559" i="9" a="1"/>
  <c r="AC559" i="9" s="1"/>
  <c r="C471" i="9" a="1"/>
  <c r="C471" i="9" s="1"/>
  <c r="C463" i="9" a="1"/>
  <c r="C463" i="9" s="1"/>
  <c r="D518" i="9" a="1"/>
  <c r="D518" i="9" s="1"/>
  <c r="D543" i="9" a="1"/>
  <c r="D543" i="9" s="1"/>
  <c r="C551" i="9" a="1"/>
  <c r="C551" i="9" s="1"/>
  <c r="C472" i="9" a="1"/>
  <c r="C472" i="9" s="1"/>
  <c r="D585" i="9" a="1"/>
  <c r="D585" i="9" s="1"/>
  <c r="D378" i="9" a="1"/>
  <c r="D378" i="9" s="1"/>
  <c r="D340" i="9" a="1"/>
  <c r="D340" i="9" s="1"/>
  <c r="C612" i="9" a="1"/>
  <c r="C612" i="9" s="1"/>
  <c r="AC495" i="9" a="1"/>
  <c r="AC495" i="9" s="1"/>
  <c r="AC365" i="9" a="1"/>
  <c r="AC365" i="9" s="1"/>
  <c r="C334" i="9" a="1"/>
  <c r="C334" i="9" s="1"/>
  <c r="AC514" i="9" a="1"/>
  <c r="AC514" i="9" s="1"/>
  <c r="AC624" i="9" a="1"/>
  <c r="AC624" i="9" s="1"/>
  <c r="AC526" i="9" a="1"/>
  <c r="AC526" i="9" s="1"/>
  <c r="D579" i="9" a="1"/>
  <c r="D579" i="9" s="1"/>
  <c r="D366" i="9" a="1"/>
  <c r="D366" i="9" s="1"/>
  <c r="D565" i="9" a="1"/>
  <c r="D565" i="9" s="1"/>
  <c r="C570" i="9" a="1"/>
  <c r="C570" i="9" s="1"/>
  <c r="AC490" i="9" a="1"/>
  <c r="AC490" i="9" s="1"/>
  <c r="D359" i="9" a="1"/>
  <c r="D359" i="9" s="1"/>
  <c r="C559" i="9" a="1"/>
  <c r="C559" i="9" s="1"/>
  <c r="D471" i="9" a="1"/>
  <c r="D471" i="9" s="1"/>
  <c r="AC463" i="9" a="1"/>
  <c r="AC463" i="9" s="1"/>
  <c r="AC518" i="9" a="1"/>
  <c r="AC518" i="9" s="1"/>
  <c r="C498" i="9" a="1"/>
  <c r="C498" i="9" s="1"/>
  <c r="C543" i="9" a="1"/>
  <c r="C543" i="9" s="1"/>
  <c r="C562" i="9" a="1"/>
  <c r="C562" i="9" s="1"/>
  <c r="D600" i="9" a="1"/>
  <c r="D600" i="9" s="1"/>
  <c r="C585" i="9" a="1"/>
  <c r="C585" i="9" s="1"/>
  <c r="C378" i="9" a="1"/>
  <c r="C378" i="9" s="1"/>
  <c r="C340" i="9" a="1"/>
  <c r="C340" i="9" s="1"/>
  <c r="D612" i="9" a="1"/>
  <c r="D612" i="9" s="1"/>
  <c r="C495" i="9" a="1"/>
  <c r="C495" i="9" s="1"/>
  <c r="C365" i="9" a="1"/>
  <c r="C365" i="9" s="1"/>
  <c r="AC515" i="9" a="1"/>
  <c r="AC515" i="9" s="1"/>
  <c r="AC570" i="9" a="1"/>
  <c r="AC570" i="9" s="1"/>
  <c r="D490" i="9" a="1"/>
  <c r="D490" i="9" s="1"/>
  <c r="D513" i="9" a="1"/>
  <c r="D513" i="9" s="1"/>
  <c r="C626" i="9" a="1"/>
  <c r="C626" i="9" s="1"/>
  <c r="AC418" i="9" a="1"/>
  <c r="AC418" i="9" s="1"/>
  <c r="C518" i="9" a="1"/>
  <c r="C518" i="9" s="1"/>
  <c r="AC498" i="9" a="1"/>
  <c r="AC498" i="9" s="1"/>
  <c r="C344" i="9" a="1"/>
  <c r="C344" i="9" s="1"/>
  <c r="AC562" i="9" a="1"/>
  <c r="AC562" i="9" s="1"/>
  <c r="C600" i="9" a="1"/>
  <c r="C600" i="9" s="1"/>
  <c r="AC378" i="9" a="1"/>
  <c r="AC378" i="9" s="1"/>
  <c r="D542" i="9" a="1"/>
  <c r="D542" i="9" s="1"/>
  <c r="AC612" i="9" a="1"/>
  <c r="AC612" i="9" s="1"/>
  <c r="D495" i="9" a="1"/>
  <c r="D495" i="9" s="1"/>
  <c r="D365" i="9" a="1"/>
  <c r="D365" i="9" s="1"/>
  <c r="AC336" i="9" a="1"/>
  <c r="AC336" i="9" s="1"/>
  <c r="D514" i="9" a="1"/>
  <c r="D514" i="9" s="1"/>
  <c r="C468" i="9" a="1"/>
  <c r="C468" i="9" s="1"/>
  <c r="C624" i="9" a="1"/>
  <c r="C624" i="9" s="1"/>
  <c r="D526" i="9" a="1"/>
  <c r="D526" i="9" s="1"/>
  <c r="D465" i="9" a="1"/>
  <c r="D465" i="9" s="1"/>
  <c r="D343" i="9" a="1"/>
  <c r="D343" i="9" s="1"/>
  <c r="C515" i="9" a="1"/>
  <c r="C515" i="9" s="1"/>
  <c r="D439" i="9" a="1"/>
  <c r="D439" i="9" s="1"/>
  <c r="C490" i="9" a="1"/>
  <c r="C490" i="9" s="1"/>
  <c r="D418" i="9" a="1"/>
  <c r="D418" i="9" s="1"/>
  <c r="AC600" i="9" a="1"/>
  <c r="AC600" i="9" s="1"/>
  <c r="C514" i="9" a="1"/>
  <c r="C514" i="9" s="1"/>
  <c r="AC465" i="9" a="1"/>
  <c r="AC465" i="9" s="1"/>
  <c r="AC346" i="9" a="1"/>
  <c r="AC346" i="9" s="1"/>
  <c r="AC533" i="9" a="1"/>
  <c r="AC533" i="9" s="1"/>
  <c r="AC560" i="9" a="1"/>
  <c r="AC560" i="9" s="1"/>
  <c r="C342" i="9" a="1"/>
  <c r="C342" i="9" s="1"/>
  <c r="AC572" i="9" a="1"/>
  <c r="AC572" i="9" s="1"/>
  <c r="D487" i="9" a="1"/>
  <c r="D487" i="9" s="1"/>
  <c r="AC407" i="9" a="1"/>
  <c r="AC407" i="9" s="1"/>
  <c r="AC584" i="9" a="1"/>
  <c r="AC584" i="9" s="1"/>
  <c r="AC379" i="9" a="1"/>
  <c r="AC379" i="9" s="1"/>
  <c r="C546" i="9" a="1"/>
  <c r="C546" i="9" s="1"/>
  <c r="AC616" i="9" a="1"/>
  <c r="AC616" i="9" s="1"/>
  <c r="D454" i="9" a="1"/>
  <c r="D454" i="9" s="1"/>
  <c r="C432" i="9" a="1"/>
  <c r="C432" i="9" s="1"/>
  <c r="D467" i="9" a="1"/>
  <c r="D467" i="9" s="1"/>
  <c r="D457" i="9" a="1"/>
  <c r="D457" i="9" s="1"/>
  <c r="C465" i="9" a="1"/>
  <c r="C465" i="9" s="1"/>
  <c r="C533" i="9" a="1"/>
  <c r="C533" i="9" s="1"/>
  <c r="C491" i="9" a="1"/>
  <c r="C491" i="9" s="1"/>
  <c r="AC339" i="9" a="1"/>
  <c r="AC339" i="9" s="1"/>
  <c r="C487" i="9" a="1"/>
  <c r="C487" i="9" s="1"/>
  <c r="D407" i="9" a="1"/>
  <c r="D407" i="9" s="1"/>
  <c r="D584" i="9" a="1"/>
  <c r="D584" i="9" s="1"/>
  <c r="D379" i="9" a="1"/>
  <c r="D379" i="9" s="1"/>
  <c r="D616" i="9" a="1"/>
  <c r="D616" i="9" s="1"/>
  <c r="C455" i="9" a="1"/>
  <c r="C455" i="9" s="1"/>
  <c r="C389" i="9" a="1"/>
  <c r="C389" i="9" s="1"/>
  <c r="C467" i="9" a="1"/>
  <c r="C467" i="9" s="1"/>
  <c r="C457" i="9" a="1"/>
  <c r="C457" i="9" s="1"/>
  <c r="D498" i="9" a="1"/>
  <c r="D498" i="9" s="1"/>
  <c r="C336" i="9" a="1"/>
  <c r="C336" i="9" s="1"/>
  <c r="AC491" i="9" a="1"/>
  <c r="AC491" i="9" s="1"/>
  <c r="AC416" i="9" a="1"/>
  <c r="AC416" i="9" s="1"/>
  <c r="D339" i="9" a="1"/>
  <c r="D339" i="9" s="1"/>
  <c r="C549" i="9" a="1"/>
  <c r="C549" i="9" s="1"/>
  <c r="C407" i="9" a="1"/>
  <c r="C407" i="9" s="1"/>
  <c r="AC333" i="9" a="1"/>
  <c r="AC333" i="9" s="1"/>
  <c r="C584" i="9" a="1"/>
  <c r="C584" i="9" s="1"/>
  <c r="D382" i="9" a="1"/>
  <c r="D382" i="9" s="1"/>
  <c r="C379" i="9" a="1"/>
  <c r="C379" i="9" s="1"/>
  <c r="C588" i="9" a="1"/>
  <c r="C588" i="9" s="1"/>
  <c r="C616" i="9" a="1"/>
  <c r="C616" i="9" s="1"/>
  <c r="D455" i="9" a="1"/>
  <c r="D455" i="9" s="1"/>
  <c r="D389" i="9" a="1"/>
  <c r="D389" i="9" s="1"/>
  <c r="C550" i="9" a="1"/>
  <c r="C550" i="9" s="1"/>
  <c r="D336" i="9" a="1"/>
  <c r="D336" i="9" s="1"/>
  <c r="AC468" i="9" a="1"/>
  <c r="AC468" i="9" s="1"/>
  <c r="D491" i="9" a="1"/>
  <c r="D491" i="9" s="1"/>
  <c r="D416" i="9" a="1"/>
  <c r="D416" i="9" s="1"/>
  <c r="D349" i="9" a="1"/>
  <c r="D349" i="9" s="1"/>
  <c r="C339" i="9" a="1"/>
  <c r="C339" i="9" s="1"/>
  <c r="AC549" i="9" a="1"/>
  <c r="AC549" i="9" s="1"/>
  <c r="D333" i="9" a="1"/>
  <c r="D333" i="9" s="1"/>
  <c r="AC427" i="9" a="1"/>
  <c r="AC427" i="9" s="1"/>
  <c r="AC476" i="9" a="1"/>
  <c r="AC476" i="9" s="1"/>
  <c r="C382" i="9" a="1"/>
  <c r="C382" i="9" s="1"/>
  <c r="AC484" i="9" a="1"/>
  <c r="AC484" i="9" s="1"/>
  <c r="AC588" i="9" a="1"/>
  <c r="AC588" i="9" s="1"/>
  <c r="AC615" i="9" a="1"/>
  <c r="AC615" i="9" s="1"/>
  <c r="AC455" i="9" a="1"/>
  <c r="AC455" i="9" s="1"/>
  <c r="AC430" i="9" a="1"/>
  <c r="AC430" i="9" s="1"/>
  <c r="AC389" i="9" a="1"/>
  <c r="AC389" i="9" s="1"/>
  <c r="D459" i="9" a="1"/>
  <c r="D459" i="9" s="1"/>
  <c r="C513" i="9" a="1"/>
  <c r="C513" i="9" s="1"/>
  <c r="D624" i="9" a="1"/>
  <c r="D624" i="9" s="1"/>
  <c r="C526" i="9" a="1"/>
  <c r="C526" i="9" s="1"/>
  <c r="D571" i="9" a="1"/>
  <c r="D571" i="9" s="1"/>
  <c r="C416" i="9" a="1"/>
  <c r="C416" i="9" s="1"/>
  <c r="D327" i="9" a="1"/>
  <c r="D327" i="9" s="1"/>
  <c r="C349" i="9" a="1"/>
  <c r="C349" i="9" s="1"/>
  <c r="AC482" i="9" a="1"/>
  <c r="AC482" i="9" s="1"/>
  <c r="D549" i="9" a="1"/>
  <c r="D549" i="9" s="1"/>
  <c r="C333" i="9" a="1"/>
  <c r="C333" i="9" s="1"/>
  <c r="D427" i="9" a="1"/>
  <c r="D427" i="9" s="1"/>
  <c r="D561" i="9" a="1"/>
  <c r="D561" i="9" s="1"/>
  <c r="D476" i="9" a="1"/>
  <c r="D476" i="9" s="1"/>
  <c r="AC382" i="9" a="1"/>
  <c r="AC382" i="9" s="1"/>
  <c r="C484" i="9" a="1"/>
  <c r="C484" i="9" s="1"/>
  <c r="D588" i="9" a="1"/>
  <c r="D588" i="9" s="1"/>
  <c r="D615" i="9" a="1"/>
  <c r="D615" i="9" s="1"/>
  <c r="AC536" i="9" a="1"/>
  <c r="AC536" i="9" s="1"/>
  <c r="D413" i="9" a="1"/>
  <c r="D413" i="9" s="1"/>
  <c r="D430" i="9" a="1"/>
  <c r="D430" i="9" s="1"/>
  <c r="AC470" i="9" a="1"/>
  <c r="AC470" i="9" s="1"/>
  <c r="AC611" i="9" a="1"/>
  <c r="AC611" i="9" s="1"/>
  <c r="D581" i="9" a="1"/>
  <c r="D581" i="9" s="1"/>
  <c r="D620" i="9" a="1"/>
  <c r="D620" i="9" s="1"/>
  <c r="AC522" i="9" a="1"/>
  <c r="AC522" i="9" s="1"/>
  <c r="AC348" i="9" a="1"/>
  <c r="AC348" i="9" s="1"/>
  <c r="D594" i="9" a="1"/>
  <c r="D594" i="9" s="1"/>
  <c r="AC571" i="9" a="1"/>
  <c r="AC571" i="9" s="1"/>
  <c r="C327" i="9" a="1"/>
  <c r="C327" i="9" s="1"/>
  <c r="C602" i="9" a="1"/>
  <c r="C602" i="9" s="1"/>
  <c r="AC349" i="9" a="1"/>
  <c r="AC349" i="9" s="1"/>
  <c r="D482" i="9" a="1"/>
  <c r="D482" i="9" s="1"/>
  <c r="D442" i="9" a="1"/>
  <c r="D442" i="9" s="1"/>
  <c r="C427" i="9" a="1"/>
  <c r="C427" i="9" s="1"/>
  <c r="C561" i="9" a="1"/>
  <c r="C561" i="9" s="1"/>
  <c r="C476" i="9" a="1"/>
  <c r="C476" i="9" s="1"/>
  <c r="AC578" i="9" a="1"/>
  <c r="AC578" i="9" s="1"/>
  <c r="C377" i="9" a="1"/>
  <c r="C377" i="9" s="1"/>
  <c r="D484" i="9" a="1"/>
  <c r="D484" i="9" s="1"/>
  <c r="AC438" i="9" a="1"/>
  <c r="AC438" i="9" s="1"/>
  <c r="C615" i="9" a="1"/>
  <c r="C615" i="9" s="1"/>
  <c r="D536" i="9" a="1"/>
  <c r="D536" i="9" s="1"/>
  <c r="C413" i="9" a="1"/>
  <c r="C413" i="9" s="1"/>
  <c r="C358" i="9" a="1"/>
  <c r="C358" i="9" s="1"/>
  <c r="C430" i="9" a="1"/>
  <c r="C430" i="9" s="1"/>
  <c r="C470" i="9" a="1"/>
  <c r="C470" i="9" s="1"/>
  <c r="AC626" i="9" a="1"/>
  <c r="AC626" i="9" s="1"/>
  <c r="AC344" i="9" a="1"/>
  <c r="AC344" i="9" s="1"/>
  <c r="AC456" i="9" a="1"/>
  <c r="AC456" i="9" s="1"/>
  <c r="D562" i="9" a="1"/>
  <c r="D562" i="9" s="1"/>
  <c r="C581" i="9" a="1"/>
  <c r="C581" i="9" s="1"/>
  <c r="AC620" i="9" a="1"/>
  <c r="AC620" i="9" s="1"/>
  <c r="C522" i="9" a="1"/>
  <c r="C522" i="9" s="1"/>
  <c r="C348" i="9" a="1"/>
  <c r="C348" i="9" s="1"/>
  <c r="D346" i="9" a="1"/>
  <c r="D346" i="9" s="1"/>
  <c r="AC594" i="9" a="1"/>
  <c r="AC594" i="9" s="1"/>
  <c r="C571" i="9" a="1"/>
  <c r="C571" i="9" s="1"/>
  <c r="AC327" i="9" a="1"/>
  <c r="AC327" i="9" s="1"/>
  <c r="D560" i="9" a="1"/>
  <c r="D560" i="9" s="1"/>
  <c r="D602" i="9" a="1"/>
  <c r="D602" i="9" s="1"/>
  <c r="C482" i="9" a="1"/>
  <c r="C482" i="9" s="1"/>
  <c r="AC342" i="9" a="1"/>
  <c r="AC342" i="9" s="1"/>
  <c r="C442" i="9" a="1"/>
  <c r="C442" i="9" s="1"/>
  <c r="D572" i="9" a="1"/>
  <c r="D572" i="9" s="1"/>
  <c r="AC561" i="9" a="1"/>
  <c r="AC561" i="9" s="1"/>
  <c r="C578" i="9" a="1"/>
  <c r="C578" i="9" s="1"/>
  <c r="AC377" i="9" a="1"/>
  <c r="AC377" i="9" s="1"/>
  <c r="AC546" i="9" a="1"/>
  <c r="AC546" i="9" s="1"/>
  <c r="D438" i="9" a="1"/>
  <c r="D438" i="9" s="1"/>
  <c r="C536" i="9" a="1"/>
  <c r="C536" i="9" s="1"/>
  <c r="C454" i="9" a="1"/>
  <c r="C454" i="9" s="1"/>
  <c r="AC413" i="9" a="1"/>
  <c r="AC413" i="9" s="1"/>
  <c r="AC358" i="9" a="1"/>
  <c r="AC358" i="9" s="1"/>
  <c r="D432" i="9" a="1"/>
  <c r="D432" i="9" s="1"/>
  <c r="D470" i="9" a="1"/>
  <c r="D470" i="9" s="1"/>
  <c r="C542" i="9" a="1"/>
  <c r="C542" i="9" s="1"/>
  <c r="AC450" i="9" a="1"/>
  <c r="AC450" i="9" s="1"/>
  <c r="AC581" i="9" a="1"/>
  <c r="AC581" i="9" s="1"/>
  <c r="C620" i="9" a="1"/>
  <c r="C620" i="9" s="1"/>
  <c r="D522" i="9" a="1"/>
  <c r="D522" i="9" s="1"/>
  <c r="D348" i="9" a="1"/>
  <c r="D348" i="9" s="1"/>
  <c r="C346" i="9" a="1"/>
  <c r="C346" i="9" s="1"/>
  <c r="C594" i="9" a="1"/>
  <c r="C594" i="9" s="1"/>
  <c r="C438" i="9" a="1"/>
  <c r="C438" i="9" s="1"/>
  <c r="AC457" i="9" a="1"/>
  <c r="AC457" i="9" s="1"/>
  <c r="D350" i="9" a="1"/>
  <c r="D350" i="9" s="1"/>
  <c r="C547" i="9" a="1"/>
  <c r="C547" i="9" s="1"/>
  <c r="AC530" i="9" a="1"/>
  <c r="AC530" i="9" s="1"/>
  <c r="C451" i="9" a="1"/>
  <c r="C451" i="9" s="1"/>
  <c r="C391" i="9" a="1"/>
  <c r="C391" i="9" s="1"/>
  <c r="C603" i="9" a="1"/>
  <c r="C603" i="9" s="1"/>
  <c r="AC464" i="9" a="1"/>
  <c r="AC464" i="9" s="1"/>
  <c r="AC417" i="9" a="1"/>
  <c r="AC417" i="9" s="1"/>
  <c r="D501" i="9" a="1"/>
  <c r="D501" i="9" s="1"/>
  <c r="D341" i="9" a="1"/>
  <c r="D341" i="9" s="1"/>
  <c r="AC574" i="9" a="1"/>
  <c r="AC574" i="9" s="1"/>
  <c r="C494" i="9" a="1"/>
  <c r="C494" i="9" s="1"/>
  <c r="D453" i="9" a="1"/>
  <c r="D453" i="9" s="1"/>
  <c r="C512" i="9" a="1"/>
  <c r="C512" i="9" s="1"/>
  <c r="D383" i="9" a="1"/>
  <c r="D383" i="9" s="1"/>
  <c r="AC595" i="9" a="1"/>
  <c r="AC595" i="9" s="1"/>
  <c r="D607" i="9" a="1"/>
  <c r="D607" i="9" s="1"/>
  <c r="AC567" i="9" a="1"/>
  <c r="AC567" i="9" s="1"/>
  <c r="AC412" i="9" a="1"/>
  <c r="AC412" i="9" s="1"/>
  <c r="C328" i="9" a="1"/>
  <c r="C328" i="9" s="1"/>
  <c r="C566" i="9" a="1"/>
  <c r="C566" i="9" s="1"/>
  <c r="D342" i="9" a="1"/>
  <c r="D342" i="9" s="1"/>
  <c r="AC432" i="9" a="1"/>
  <c r="AC432" i="9" s="1"/>
  <c r="AC459" i="9" a="1"/>
  <c r="AC459" i="9" s="1"/>
  <c r="C350" i="9" a="1"/>
  <c r="C350" i="9" s="1"/>
  <c r="C530" i="9" a="1"/>
  <c r="C530" i="9" s="1"/>
  <c r="AC451" i="9" a="1"/>
  <c r="AC451" i="9" s="1"/>
  <c r="AC391" i="9" a="1"/>
  <c r="AC391" i="9" s="1"/>
  <c r="D473" i="9" a="1"/>
  <c r="D473" i="9" s="1"/>
  <c r="D603" i="9" a="1"/>
  <c r="D603" i="9" s="1"/>
  <c r="D464" i="9" a="1"/>
  <c r="D464" i="9" s="1"/>
  <c r="C501" i="9" a="1"/>
  <c r="C501" i="9" s="1"/>
  <c r="C385" i="9" a="1"/>
  <c r="C385" i="9" s="1"/>
  <c r="C576" i="9" a="1"/>
  <c r="C576" i="9" s="1"/>
  <c r="C453" i="9" a="1"/>
  <c r="C453" i="9" s="1"/>
  <c r="AC512" i="9" a="1"/>
  <c r="AC512" i="9" s="1"/>
  <c r="C383" i="9" a="1"/>
  <c r="C383" i="9" s="1"/>
  <c r="AC555" i="9" a="1"/>
  <c r="AC555" i="9" s="1"/>
  <c r="C567" i="9" a="1"/>
  <c r="C567" i="9" s="1"/>
  <c r="D412" i="9" a="1"/>
  <c r="D412" i="9" s="1"/>
  <c r="AC362" i="9" a="1"/>
  <c r="AC362" i="9" s="1"/>
  <c r="C434" i="9" a="1"/>
  <c r="C434" i="9" s="1"/>
  <c r="D533" i="9" a="1"/>
  <c r="D533" i="9" s="1"/>
  <c r="C560" i="9" a="1"/>
  <c r="C560" i="9" s="1"/>
  <c r="D377" i="9" a="1"/>
  <c r="D377" i="9" s="1"/>
  <c r="C459" i="9" a="1"/>
  <c r="C459" i="9" s="1"/>
  <c r="AC350" i="9" a="1"/>
  <c r="AC350" i="9" s="1"/>
  <c r="AC384" i="9" a="1"/>
  <c r="AC384" i="9" s="1"/>
  <c r="D451" i="9" a="1"/>
  <c r="D451" i="9" s="1"/>
  <c r="D391" i="9" a="1"/>
  <c r="D391" i="9" s="1"/>
  <c r="AC473" i="9" a="1"/>
  <c r="AC473" i="9" s="1"/>
  <c r="C464" i="9" a="1"/>
  <c r="C464" i="9" s="1"/>
  <c r="C519" i="9" a="1"/>
  <c r="C519" i="9" s="1"/>
  <c r="D385" i="9" a="1"/>
  <c r="D385" i="9" s="1"/>
  <c r="AC587" i="9" a="1"/>
  <c r="AC587" i="9" s="1"/>
  <c r="AC576" i="9" a="1"/>
  <c r="AC576" i="9" s="1"/>
  <c r="AC453" i="9" a="1"/>
  <c r="AC453" i="9" s="1"/>
  <c r="D512" i="9" a="1"/>
  <c r="D512" i="9" s="1"/>
  <c r="AC383" i="9" a="1"/>
  <c r="AC383" i="9" s="1"/>
  <c r="D555" i="9" a="1"/>
  <c r="D555" i="9" s="1"/>
  <c r="D567" i="9" a="1"/>
  <c r="D567" i="9" s="1"/>
  <c r="D449" i="9" a="1"/>
  <c r="D449" i="9" s="1"/>
  <c r="C412" i="9" a="1"/>
  <c r="C412" i="9" s="1"/>
  <c r="D362" i="9" a="1"/>
  <c r="D362" i="9" s="1"/>
  <c r="AC434" i="9" a="1"/>
  <c r="AC434" i="9" s="1"/>
  <c r="AC442" i="9" a="1"/>
  <c r="AC442" i="9" s="1"/>
  <c r="D578" i="9" a="1"/>
  <c r="D578" i="9" s="1"/>
  <c r="D546" i="9" a="1"/>
  <c r="D546" i="9" s="1"/>
  <c r="D384" i="9" a="1"/>
  <c r="D384" i="9" s="1"/>
  <c r="C409" i="9" a="1"/>
  <c r="C409" i="9" s="1"/>
  <c r="C473" i="9" a="1"/>
  <c r="C473" i="9" s="1"/>
  <c r="AC426" i="9" a="1"/>
  <c r="AC426" i="9" s="1"/>
  <c r="D519" i="9" a="1"/>
  <c r="D519" i="9" s="1"/>
  <c r="AC385" i="9" a="1"/>
  <c r="AC385" i="9" s="1"/>
  <c r="C479" i="9" a="1"/>
  <c r="C479" i="9" s="1"/>
  <c r="C587" i="9" a="1"/>
  <c r="C587" i="9" s="1"/>
  <c r="D576" i="9" a="1"/>
  <c r="D576" i="9" s="1"/>
  <c r="AC528" i="9" a="1"/>
  <c r="AC528" i="9" s="1"/>
  <c r="D332" i="9" a="1"/>
  <c r="D332" i="9" s="1"/>
  <c r="AC597" i="9" a="1"/>
  <c r="AC597" i="9" s="1"/>
  <c r="AC483" i="9" a="1"/>
  <c r="AC483" i="9" s="1"/>
  <c r="AC592" i="9" a="1"/>
  <c r="AC592" i="9" s="1"/>
  <c r="C555" i="9" a="1"/>
  <c r="C555" i="9" s="1"/>
  <c r="C609" i="9" a="1"/>
  <c r="C609" i="9" s="1"/>
  <c r="C449" i="9" a="1"/>
  <c r="C449" i="9" s="1"/>
  <c r="C362" i="9" a="1"/>
  <c r="C362" i="9" s="1"/>
  <c r="D434" i="9" a="1"/>
  <c r="D434" i="9" s="1"/>
  <c r="D388" i="9" a="1"/>
  <c r="D388" i="9" s="1"/>
  <c r="AC454" i="9" a="1"/>
  <c r="AC454" i="9" s="1"/>
  <c r="C384" i="9" a="1"/>
  <c r="C384" i="9" s="1"/>
  <c r="C345" i="9" a="1"/>
  <c r="C345" i="9" s="1"/>
  <c r="AC589" i="9" a="1"/>
  <c r="AC589" i="9" s="1"/>
  <c r="AC409" i="9" a="1"/>
  <c r="AC409" i="9" s="1"/>
  <c r="D601" i="9" a="1"/>
  <c r="D601" i="9" s="1"/>
  <c r="D426" i="9" a="1"/>
  <c r="D426" i="9" s="1"/>
  <c r="AC519" i="9" a="1"/>
  <c r="AC519" i="9" s="1"/>
  <c r="AC479" i="9" a="1"/>
  <c r="AC479" i="9" s="1"/>
  <c r="D587" i="9" a="1"/>
  <c r="D587" i="9" s="1"/>
  <c r="D528" i="9" a="1"/>
  <c r="D528" i="9" s="1"/>
  <c r="C332" i="9" a="1"/>
  <c r="C332" i="9" s="1"/>
  <c r="C597" i="9" a="1"/>
  <c r="C597" i="9" s="1"/>
  <c r="D483" i="9" a="1"/>
  <c r="D483" i="9" s="1"/>
  <c r="D592" i="9" a="1"/>
  <c r="D592" i="9" s="1"/>
  <c r="AC609" i="9" a="1"/>
  <c r="AC609" i="9" s="1"/>
  <c r="AC602" i="9" a="1"/>
  <c r="AC602" i="9" s="1"/>
  <c r="C572" i="9" a="1"/>
  <c r="C572" i="9" s="1"/>
  <c r="AC467" i="9" a="1"/>
  <c r="AC467" i="9" s="1"/>
  <c r="AC345" i="9" a="1"/>
  <c r="AC345" i="9" s="1"/>
  <c r="D589" i="9" a="1"/>
  <c r="D589" i="9" s="1"/>
  <c r="D409" i="9" a="1"/>
  <c r="D409" i="9" s="1"/>
  <c r="AC601" i="9" a="1"/>
  <c r="AC601" i="9" s="1"/>
  <c r="C426" i="9" a="1"/>
  <c r="C426" i="9" s="1"/>
  <c r="D479" i="9" a="1"/>
  <c r="D479" i="9" s="1"/>
  <c r="AC553" i="9" a="1"/>
  <c r="AC553" i="9" s="1"/>
  <c r="C528" i="9" a="1"/>
  <c r="C528" i="9" s="1"/>
  <c r="AC332" i="9" a="1"/>
  <c r="AC332" i="9" s="1"/>
  <c r="C510" i="9" a="1"/>
  <c r="C510" i="9" s="1"/>
  <c r="D597" i="9" a="1"/>
  <c r="D597" i="9" s="1"/>
  <c r="C483" i="9" a="1"/>
  <c r="C483" i="9" s="1"/>
  <c r="AC540" i="9" a="1"/>
  <c r="AC540" i="9" s="1"/>
  <c r="C592" i="9" a="1"/>
  <c r="C592" i="9" s="1"/>
  <c r="D609" i="9" a="1"/>
  <c r="D609" i="9" s="1"/>
  <c r="D410" i="9" a="1"/>
  <c r="D410" i="9" s="1"/>
  <c r="AC388" i="9" a="1"/>
  <c r="AC388" i="9" s="1"/>
  <c r="D358" i="9" a="1"/>
  <c r="D358" i="9" s="1"/>
  <c r="D345" i="9" a="1"/>
  <c r="D345" i="9" s="1"/>
  <c r="C589" i="9" a="1"/>
  <c r="C589" i="9" s="1"/>
  <c r="AC547" i="9" a="1"/>
  <c r="AC547" i="9" s="1"/>
  <c r="C601" i="9" a="1"/>
  <c r="C601" i="9" s="1"/>
  <c r="C417" i="9" a="1"/>
  <c r="C417" i="9" s="1"/>
  <c r="C341" i="9" a="1"/>
  <c r="C341" i="9" s="1"/>
  <c r="D553" i="9" a="1"/>
  <c r="D553" i="9" s="1"/>
  <c r="C574" i="9" a="1"/>
  <c r="C574" i="9" s="1"/>
  <c r="AC494" i="9" a="1"/>
  <c r="AC494" i="9" s="1"/>
  <c r="D510" i="9" a="1"/>
  <c r="D510" i="9" s="1"/>
  <c r="D540" i="9" a="1"/>
  <c r="D540" i="9" s="1"/>
  <c r="C595" i="9" a="1"/>
  <c r="C595" i="9" s="1"/>
  <c r="C607" i="9" a="1"/>
  <c r="C607" i="9" s="1"/>
  <c r="C410" i="9" a="1"/>
  <c r="C410" i="9" s="1"/>
  <c r="AC328" i="9" a="1"/>
  <c r="AC328" i="9" s="1"/>
  <c r="AC566" i="9" a="1"/>
  <c r="AC566" i="9" s="1"/>
  <c r="AC487" i="9" a="1"/>
  <c r="AC487" i="9" s="1"/>
  <c r="D547" i="9" a="1"/>
  <c r="D547" i="9" s="1"/>
  <c r="D530" i="9" a="1"/>
  <c r="D530" i="9" s="1"/>
  <c r="AC603" i="9" a="1"/>
  <c r="AC603" i="9" s="1"/>
  <c r="D417" i="9" a="1"/>
  <c r="D417" i="9" s="1"/>
  <c r="AC501" i="9" a="1"/>
  <c r="AC501" i="9" s="1"/>
  <c r="AC341" i="9" a="1"/>
  <c r="AC341" i="9" s="1"/>
  <c r="C553" i="9" a="1"/>
  <c r="C553" i="9" s="1"/>
  <c r="D574" i="9" a="1"/>
  <c r="D574" i="9" s="1"/>
  <c r="D494" i="9" a="1"/>
  <c r="D494" i="9" s="1"/>
  <c r="AC510" i="9" a="1"/>
  <c r="AC510" i="9" s="1"/>
  <c r="C540" i="9" a="1"/>
  <c r="C540" i="9" s="1"/>
  <c r="D595" i="9" a="1"/>
  <c r="D595" i="9" s="1"/>
  <c r="AC607" i="9" a="1"/>
  <c r="AC607" i="9" s="1"/>
  <c r="AC410" i="9" a="1"/>
  <c r="AC410" i="9" s="1"/>
  <c r="D328" i="9" a="1"/>
  <c r="D328" i="9" s="1"/>
  <c r="D566" i="9" a="1"/>
  <c r="D566" i="9" s="1"/>
  <c r="AC449" i="9" a="1"/>
  <c r="AC449" i="9" s="1"/>
  <c r="C604" i="9" a="1"/>
  <c r="C604" i="9" s="1"/>
  <c r="C461" i="9" a="1"/>
  <c r="C461" i="9" s="1"/>
  <c r="AC347" i="9" a="1"/>
  <c r="AC347" i="9" s="1"/>
  <c r="C535" i="9" a="1"/>
  <c r="C535" i="9" s="1"/>
  <c r="AC395" i="9" a="1"/>
  <c r="AC395" i="9" s="1"/>
  <c r="C509" i="9" a="1"/>
  <c r="C509" i="9" s="1"/>
  <c r="AC580" i="9" a="1"/>
  <c r="AC580" i="9" s="1"/>
  <c r="C500" i="9" a="1"/>
  <c r="C500" i="9" s="1"/>
  <c r="D485" i="9" a="1"/>
  <c r="D485" i="9" s="1"/>
  <c r="D440" i="9" a="1"/>
  <c r="D440" i="9" s="1"/>
  <c r="C606" i="9" a="1"/>
  <c r="C606" i="9" s="1"/>
  <c r="AC586" i="9" a="1"/>
  <c r="AC586" i="9" s="1"/>
  <c r="D422" i="9" a="1"/>
  <c r="D422" i="9" s="1"/>
  <c r="C517" i="9" a="1"/>
  <c r="C517" i="9" s="1"/>
  <c r="C503" i="9" a="1"/>
  <c r="C503" i="9" s="1"/>
  <c r="AC544" i="9" a="1"/>
  <c r="AC544" i="9" s="1"/>
  <c r="AC441" i="9" a="1"/>
  <c r="AC441" i="9" s="1"/>
  <c r="D363" i="9" a="1"/>
  <c r="D363" i="9" s="1"/>
  <c r="C390" i="9" a="1"/>
  <c r="C390" i="9" s="1"/>
  <c r="AC461" i="9" a="1"/>
  <c r="AC461" i="9" s="1"/>
  <c r="D347" i="9" a="1"/>
  <c r="D347" i="9" s="1"/>
  <c r="D478" i="9" a="1"/>
  <c r="D478" i="9" s="1"/>
  <c r="D493" i="9" a="1"/>
  <c r="D493" i="9" s="1"/>
  <c r="D395" i="9" a="1"/>
  <c r="D395" i="9" s="1"/>
  <c r="AC511" i="9" a="1"/>
  <c r="AC511" i="9" s="1"/>
  <c r="AC462" i="9" a="1"/>
  <c r="AC462" i="9" s="1"/>
  <c r="D525" i="9" a="1"/>
  <c r="D525" i="9" s="1"/>
  <c r="C485" i="9" a="1"/>
  <c r="C485" i="9" s="1"/>
  <c r="AC610" i="9" a="1"/>
  <c r="AC610" i="9" s="1"/>
  <c r="AC489" i="9" a="1"/>
  <c r="AC489" i="9" s="1"/>
  <c r="AC606" i="9" a="1"/>
  <c r="AC606" i="9" s="1"/>
  <c r="C586" i="9" a="1"/>
  <c r="C586" i="9" s="1"/>
  <c r="D419" i="9" a="1"/>
  <c r="D419" i="9" s="1"/>
  <c r="AC517" i="9" a="1"/>
  <c r="AC517" i="9" s="1"/>
  <c r="D503" i="9" a="1"/>
  <c r="D503" i="9" s="1"/>
  <c r="C544" i="9" a="1"/>
  <c r="C544" i="9" s="1"/>
  <c r="D441" i="9" a="1"/>
  <c r="D441" i="9" s="1"/>
  <c r="AC390" i="9" a="1"/>
  <c r="AC390" i="9" s="1"/>
  <c r="AC469" i="9" a="1"/>
  <c r="AC469" i="9" s="1"/>
  <c r="AC351" i="9" a="1"/>
  <c r="AC351" i="9" s="1"/>
  <c r="AC424" i="9" a="1"/>
  <c r="AC424" i="9" s="1"/>
  <c r="C347" i="9" a="1"/>
  <c r="C347" i="9" s="1"/>
  <c r="C478" i="9" a="1"/>
  <c r="C478" i="9" s="1"/>
  <c r="C493" i="9" a="1"/>
  <c r="C493" i="9" s="1"/>
  <c r="AC335" i="9" a="1"/>
  <c r="AC335" i="9" s="1"/>
  <c r="C395" i="9" a="1"/>
  <c r="C395" i="9" s="1"/>
  <c r="C563" i="9" a="1"/>
  <c r="C563" i="9" s="1"/>
  <c r="C511" i="9" a="1"/>
  <c r="C511" i="9" s="1"/>
  <c r="D605" i="9" a="1"/>
  <c r="D605" i="9" s="1"/>
  <c r="D462" i="9" a="1"/>
  <c r="D462" i="9" s="1"/>
  <c r="C525" i="9" a="1"/>
  <c r="C525" i="9" s="1"/>
  <c r="AC485" i="9" a="1"/>
  <c r="AC485" i="9" s="1"/>
  <c r="D610" i="9" a="1"/>
  <c r="D610" i="9" s="1"/>
  <c r="D489" i="9" a="1"/>
  <c r="D489" i="9" s="1"/>
  <c r="AC433" i="9" a="1"/>
  <c r="AC433" i="9" s="1"/>
  <c r="D586" i="9" a="1"/>
  <c r="D586" i="9" s="1"/>
  <c r="AC599" i="9" a="1"/>
  <c r="AC599" i="9" s="1"/>
  <c r="C419" i="9" a="1"/>
  <c r="C419" i="9" s="1"/>
  <c r="D353" i="9" a="1"/>
  <c r="D353" i="9" s="1"/>
  <c r="AC503" i="9" a="1"/>
  <c r="AC503" i="9" s="1"/>
  <c r="D481" i="9" a="1"/>
  <c r="D481" i="9" s="1"/>
  <c r="D544" i="9" a="1"/>
  <c r="D544" i="9" s="1"/>
  <c r="C443" i="9" a="1"/>
  <c r="C443" i="9" s="1"/>
  <c r="D390" i="9" a="1"/>
  <c r="D390" i="9" s="1"/>
  <c r="C469" i="9" a="1"/>
  <c r="C469" i="9" s="1"/>
  <c r="D351" i="9" a="1"/>
  <c r="D351" i="9" s="1"/>
  <c r="AC497" i="9" a="1"/>
  <c r="AC497" i="9" s="1"/>
  <c r="D424" i="9" a="1"/>
  <c r="D424" i="9" s="1"/>
  <c r="AC478" i="9" a="1"/>
  <c r="AC478" i="9" s="1"/>
  <c r="AC534" i="9" a="1"/>
  <c r="AC534" i="9" s="1"/>
  <c r="AC493" i="9" a="1"/>
  <c r="AC493" i="9" s="1"/>
  <c r="D335" i="9" a="1"/>
  <c r="D335" i="9" s="1"/>
  <c r="D563" i="9" a="1"/>
  <c r="D563" i="9" s="1"/>
  <c r="D511" i="9" a="1"/>
  <c r="D511" i="9" s="1"/>
  <c r="AC605" i="9" a="1"/>
  <c r="AC605" i="9" s="1"/>
  <c r="C462" i="9" a="1"/>
  <c r="C462" i="9" s="1"/>
  <c r="D420" i="9" a="1"/>
  <c r="D420" i="9" s="1"/>
  <c r="AC525" i="9" a="1"/>
  <c r="AC525" i="9" s="1"/>
  <c r="AC480" i="9" a="1"/>
  <c r="AC480" i="9" s="1"/>
  <c r="C610" i="9" a="1"/>
  <c r="C610" i="9" s="1"/>
  <c r="C489" i="9" a="1"/>
  <c r="C489" i="9" s="1"/>
  <c r="D433" i="9" a="1"/>
  <c r="D433" i="9" s="1"/>
  <c r="C599" i="9" a="1"/>
  <c r="C599" i="9" s="1"/>
  <c r="AC419" i="9" a="1"/>
  <c r="AC419" i="9" s="1"/>
  <c r="C353" i="9" a="1"/>
  <c r="C353" i="9" s="1"/>
  <c r="C481" i="9" a="1"/>
  <c r="C481" i="9" s="1"/>
  <c r="AC443" i="9" a="1"/>
  <c r="AC443" i="9" s="1"/>
  <c r="C361" i="9" a="1"/>
  <c r="C361" i="9" s="1"/>
  <c r="AC387" i="9" a="1"/>
  <c r="AC387" i="9" s="1"/>
  <c r="D469" i="9" a="1"/>
  <c r="D469" i="9" s="1"/>
  <c r="C424" i="9" a="1"/>
  <c r="C424" i="9" s="1"/>
  <c r="AC593" i="9" a="1"/>
  <c r="AC593" i="9" s="1"/>
  <c r="C534" i="9" a="1"/>
  <c r="C534" i="9" s="1"/>
  <c r="D488" i="9" a="1"/>
  <c r="D488" i="9" s="1"/>
  <c r="C335" i="9" a="1"/>
  <c r="C335" i="9" s="1"/>
  <c r="AC563" i="9" a="1"/>
  <c r="AC563" i="9" s="1"/>
  <c r="C605" i="9" a="1"/>
  <c r="C605" i="9" s="1"/>
  <c r="D617" i="9" a="1"/>
  <c r="D617" i="9" s="1"/>
  <c r="C420" i="9" a="1"/>
  <c r="C420" i="9" s="1"/>
  <c r="AC520" i="9" a="1"/>
  <c r="AC520" i="9" s="1"/>
  <c r="AC352" i="9" a="1"/>
  <c r="AC352" i="9" s="1"/>
  <c r="D480" i="9" a="1"/>
  <c r="D480" i="9" s="1"/>
  <c r="D452" i="9" a="1"/>
  <c r="D452" i="9" s="1"/>
  <c r="AC360" i="9" a="1"/>
  <c r="AC360" i="9" s="1"/>
  <c r="C433" i="9" a="1"/>
  <c r="C433" i="9" s="1"/>
  <c r="D599" i="9" a="1"/>
  <c r="D599" i="9" s="1"/>
  <c r="AC577" i="9" a="1"/>
  <c r="AC577" i="9" s="1"/>
  <c r="AC353" i="9" a="1"/>
  <c r="AC353" i="9" s="1"/>
  <c r="AC481" i="9" a="1"/>
  <c r="AC481" i="9" s="1"/>
  <c r="D446" i="9" a="1"/>
  <c r="D446" i="9" s="1"/>
  <c r="D443" i="9" a="1"/>
  <c r="D443" i="9" s="1"/>
  <c r="AC448" i="9" a="1"/>
  <c r="AC448" i="9" s="1"/>
  <c r="D361" i="9" a="1"/>
  <c r="D361" i="9" s="1"/>
  <c r="AC330" i="9" a="1"/>
  <c r="AC330" i="9" s="1"/>
  <c r="D387" i="9" a="1"/>
  <c r="D387" i="9" s="1"/>
  <c r="D356" i="9" a="1"/>
  <c r="D356" i="9" s="1"/>
  <c r="C593" i="9" a="1"/>
  <c r="C593" i="9" s="1"/>
  <c r="D534" i="9" a="1"/>
  <c r="D534" i="9" s="1"/>
  <c r="C488" i="9" a="1"/>
  <c r="C488" i="9" s="1"/>
  <c r="AC435" i="9" a="1"/>
  <c r="AC435" i="9" s="1"/>
  <c r="C617" i="9" a="1"/>
  <c r="C617" i="9" s="1"/>
  <c r="AC420" i="9" a="1"/>
  <c r="AC420" i="9" s="1"/>
  <c r="D520" i="9" a="1"/>
  <c r="D520" i="9" s="1"/>
  <c r="D352" i="9" a="1"/>
  <c r="D352" i="9" s="1"/>
  <c r="C480" i="9" a="1"/>
  <c r="C480" i="9" s="1"/>
  <c r="C452" i="9" a="1"/>
  <c r="C452" i="9" s="1"/>
  <c r="D360" i="9" a="1"/>
  <c r="D360" i="9" s="1"/>
  <c r="D396" i="9" a="1"/>
  <c r="D396" i="9" s="1"/>
  <c r="D516" i="9" a="1"/>
  <c r="D516" i="9" s="1"/>
  <c r="D577" i="9" a="1"/>
  <c r="D577" i="9" s="1"/>
  <c r="D506" i="9" a="1"/>
  <c r="D506" i="9" s="1"/>
  <c r="C538" i="9" a="1"/>
  <c r="C538" i="9" s="1"/>
  <c r="C446" i="9" a="1"/>
  <c r="C446" i="9" s="1"/>
  <c r="D608" i="9" a="1"/>
  <c r="D608" i="9" s="1"/>
  <c r="D448" i="9" a="1"/>
  <c r="D448" i="9" s="1"/>
  <c r="AC361" i="9" a="1"/>
  <c r="AC361" i="9" s="1"/>
  <c r="D330" i="9" a="1"/>
  <c r="D330" i="9" s="1"/>
  <c r="AC431" i="9" a="1"/>
  <c r="AC431" i="9" s="1"/>
  <c r="C387" i="9" a="1"/>
  <c r="C387" i="9" s="1"/>
  <c r="C388" i="9" a="1"/>
  <c r="C388" i="9" s="1"/>
  <c r="AC604" i="9" a="1"/>
  <c r="AC604" i="9" s="1"/>
  <c r="C356" i="9" a="1"/>
  <c r="C356" i="9" s="1"/>
  <c r="D593" i="9" a="1"/>
  <c r="D593" i="9" s="1"/>
  <c r="D535" i="9" a="1"/>
  <c r="D535" i="9" s="1"/>
  <c r="AC488" i="9" a="1"/>
  <c r="AC488" i="9" s="1"/>
  <c r="D435" i="9" a="1"/>
  <c r="D435" i="9" s="1"/>
  <c r="AC509" i="9" a="1"/>
  <c r="AC509" i="9" s="1"/>
  <c r="AC617" i="9" a="1"/>
  <c r="AC617" i="9" s="1"/>
  <c r="D580" i="9" a="1"/>
  <c r="D580" i="9" s="1"/>
  <c r="C520" i="9" a="1"/>
  <c r="C520" i="9" s="1"/>
  <c r="C352" i="9" a="1"/>
  <c r="C352" i="9" s="1"/>
  <c r="AC500" i="9" a="1"/>
  <c r="AC500" i="9" s="1"/>
  <c r="C440" i="9" a="1"/>
  <c r="C440" i="9" s="1"/>
  <c r="AC452" i="9" a="1"/>
  <c r="AC452" i="9" s="1"/>
  <c r="C360" i="9" a="1"/>
  <c r="C360" i="9" s="1"/>
  <c r="C396" i="9" a="1"/>
  <c r="C396" i="9" s="1"/>
  <c r="C516" i="9" a="1"/>
  <c r="C516" i="9" s="1"/>
  <c r="C577" i="9" a="1"/>
  <c r="C577" i="9" s="1"/>
  <c r="C422" i="9" a="1"/>
  <c r="C422" i="9" s="1"/>
  <c r="C506" i="9" a="1"/>
  <c r="C506" i="9" s="1"/>
  <c r="D538" i="9" a="1"/>
  <c r="D538" i="9" s="1"/>
  <c r="AC446" i="9" a="1"/>
  <c r="AC446" i="9" s="1"/>
  <c r="AC608" i="9" a="1"/>
  <c r="AC608" i="9" s="1"/>
  <c r="C448" i="9" a="1"/>
  <c r="C448" i="9" s="1"/>
  <c r="C363" i="9" a="1"/>
  <c r="C363" i="9" s="1"/>
  <c r="C330" i="9" a="1"/>
  <c r="C330" i="9" s="1"/>
  <c r="D431" i="9" a="1"/>
  <c r="D431" i="9" s="1"/>
  <c r="D604" i="9" a="1"/>
  <c r="D604" i="9" s="1"/>
  <c r="D461" i="9" a="1"/>
  <c r="D461" i="9" s="1"/>
  <c r="AC356" i="9" a="1"/>
  <c r="AC356" i="9" s="1"/>
  <c r="AC535" i="9" a="1"/>
  <c r="AC535" i="9" s="1"/>
  <c r="C435" i="9" a="1"/>
  <c r="C435" i="9" s="1"/>
  <c r="D509" i="9" a="1"/>
  <c r="D509" i="9" s="1"/>
  <c r="C580" i="9" a="1"/>
  <c r="C580" i="9" s="1"/>
  <c r="D500" i="9" a="1"/>
  <c r="D500" i="9" s="1"/>
  <c r="AC440" i="9" a="1"/>
  <c r="AC440" i="9" s="1"/>
  <c r="AC396" i="9" a="1"/>
  <c r="AC396" i="9" s="1"/>
  <c r="AC516" i="9" a="1"/>
  <c r="AC516" i="9" s="1"/>
  <c r="D606" i="9" a="1"/>
  <c r="D606" i="9" s="1"/>
  <c r="AC422" i="9" a="1"/>
  <c r="AC422" i="9" s="1"/>
  <c r="D517" i="9" a="1"/>
  <c r="D517" i="9" s="1"/>
  <c r="AC506" i="9" a="1"/>
  <c r="AC506" i="9" s="1"/>
  <c r="AC538" i="9" a="1"/>
  <c r="AC538" i="9" s="1"/>
  <c r="C441" i="9" a="1"/>
  <c r="C441" i="9" s="1"/>
  <c r="C608" i="9" a="1"/>
  <c r="C608" i="9" s="1"/>
  <c r="C431" i="9" a="1"/>
  <c r="C431" i="9" s="1"/>
  <c r="D337" i="9" a="1"/>
  <c r="D337" i="9" s="1"/>
  <c r="C367" i="9" a="1"/>
  <c r="C367" i="9" s="1"/>
  <c r="C393" i="9" a="1"/>
  <c r="C393" i="9" s="1"/>
  <c r="C598" i="9" a="1"/>
  <c r="C598" i="9" s="1"/>
  <c r="AC623" i="9" a="1"/>
  <c r="AC623" i="9" s="1"/>
  <c r="D354" i="9" a="1"/>
  <c r="D354" i="9" s="1"/>
  <c r="AC338" i="9" a="1"/>
  <c r="AC338" i="9" s="1"/>
  <c r="D556" i="9" a="1"/>
  <c r="D556" i="9" s="1"/>
  <c r="C573" i="9" a="1"/>
  <c r="C573" i="9" s="1"/>
  <c r="D622" i="9" a="1"/>
  <c r="D622" i="9" s="1"/>
  <c r="D425" i="9" a="1"/>
  <c r="D425" i="9" s="1"/>
  <c r="D591" i="9" a="1"/>
  <c r="D591" i="9" s="1"/>
  <c r="C531" i="9" a="1"/>
  <c r="C531" i="9" s="1"/>
  <c r="AC415" i="9" a="1"/>
  <c r="AC415" i="9" s="1"/>
  <c r="AC460" i="9" a="1"/>
  <c r="AC460" i="9" s="1"/>
  <c r="D423" i="9" a="1"/>
  <c r="D423" i="9" s="1"/>
  <c r="C337" i="9" a="1"/>
  <c r="C337" i="9" s="1"/>
  <c r="AC367" i="9" a="1"/>
  <c r="AC367" i="9" s="1"/>
  <c r="D598" i="9" a="1"/>
  <c r="D598" i="9" s="1"/>
  <c r="C623" i="9" a="1"/>
  <c r="C623" i="9" s="1"/>
  <c r="C354" i="9" a="1"/>
  <c r="C354" i="9" s="1"/>
  <c r="C556" i="9" a="1"/>
  <c r="C556" i="9" s="1"/>
  <c r="AC573" i="9" a="1"/>
  <c r="AC573" i="9" s="1"/>
  <c r="D329" i="9" a="1"/>
  <c r="D329" i="9" s="1"/>
  <c r="AC557" i="9" a="1"/>
  <c r="AC557" i="9" s="1"/>
  <c r="C622" i="9" a="1"/>
  <c r="C622" i="9" s="1"/>
  <c r="C425" i="9" a="1"/>
  <c r="C425" i="9" s="1"/>
  <c r="AC355" i="9" a="1"/>
  <c r="AC355" i="9" s="1"/>
  <c r="AC591" i="9" a="1"/>
  <c r="AC591" i="9" s="1"/>
  <c r="D531" i="9" a="1"/>
  <c r="D531" i="9" s="1"/>
  <c r="D415" i="9" a="1"/>
  <c r="D415" i="9" s="1"/>
  <c r="C458" i="9" a="1"/>
  <c r="C458" i="9" s="1"/>
  <c r="C421" i="9" a="1"/>
  <c r="C421" i="9" s="1"/>
  <c r="AC523" i="9" a="1"/>
  <c r="AC523" i="9" s="1"/>
  <c r="D460" i="9" a="1"/>
  <c r="D460" i="9" s="1"/>
  <c r="D523" i="9" a="1"/>
  <c r="D523" i="9" s="1"/>
  <c r="C583" i="9" a="1"/>
  <c r="C583" i="9" s="1"/>
  <c r="D623" i="9" a="1"/>
  <c r="D623" i="9" s="1"/>
  <c r="C466" i="9" a="1"/>
  <c r="C466" i="9" s="1"/>
  <c r="AC444" i="9" a="1"/>
  <c r="AC444" i="9" s="1"/>
  <c r="D573" i="9" a="1"/>
  <c r="D573" i="9" s="1"/>
  <c r="C329" i="9" a="1"/>
  <c r="C329" i="9" s="1"/>
  <c r="D557" i="9" a="1"/>
  <c r="D557" i="9" s="1"/>
  <c r="D355" i="9" a="1"/>
  <c r="D355" i="9" s="1"/>
  <c r="C591" i="9" a="1"/>
  <c r="C591" i="9" s="1"/>
  <c r="D552" i="9" a="1"/>
  <c r="D552" i="9" s="1"/>
  <c r="C569" i="9" a="1"/>
  <c r="C569" i="9" s="1"/>
  <c r="C415" i="9" a="1"/>
  <c r="C415" i="9" s="1"/>
  <c r="AC331" i="9" a="1"/>
  <c r="AC331" i="9" s="1"/>
  <c r="D421" i="9" a="1"/>
  <c r="D421" i="9" s="1"/>
  <c r="C523" i="9" a="1"/>
  <c r="C523" i="9" s="1"/>
  <c r="C351" i="9" a="1"/>
  <c r="C351" i="9" s="1"/>
  <c r="D497" i="9" a="1"/>
  <c r="D497" i="9" s="1"/>
  <c r="AC466" i="9" a="1"/>
  <c r="AC466" i="9" s="1"/>
  <c r="D444" i="9" a="1"/>
  <c r="D444" i="9" s="1"/>
  <c r="C568" i="9" a="1"/>
  <c r="C568" i="9" s="1"/>
  <c r="C408" i="9" a="1"/>
  <c r="C408" i="9" s="1"/>
  <c r="AC329" i="9" a="1"/>
  <c r="AC329" i="9" s="1"/>
  <c r="C557" i="9" a="1"/>
  <c r="C557" i="9" s="1"/>
  <c r="C355" i="9" a="1"/>
  <c r="C355" i="9" s="1"/>
  <c r="C552" i="9" a="1"/>
  <c r="C552" i="9" s="1"/>
  <c r="AC569" i="9" a="1"/>
  <c r="AC569" i="9" s="1"/>
  <c r="C331" i="9" a="1"/>
  <c r="C331" i="9" s="1"/>
  <c r="AC421" i="9" a="1"/>
  <c r="AC421" i="9" s="1"/>
  <c r="D569" i="9" a="1"/>
  <c r="D569" i="9" s="1"/>
  <c r="C497" i="9" a="1"/>
  <c r="C497" i="9" s="1"/>
  <c r="D381" i="9" a="1"/>
  <c r="D381" i="9" s="1"/>
  <c r="D545" i="9" a="1"/>
  <c r="D545" i="9" s="1"/>
  <c r="AC529" i="9" a="1"/>
  <c r="AC529" i="9" s="1"/>
  <c r="D466" i="9" a="1"/>
  <c r="D466" i="9" s="1"/>
  <c r="C524" i="9" a="1"/>
  <c r="C524" i="9" s="1"/>
  <c r="AC554" i="9" a="1"/>
  <c r="AC554" i="9" s="1"/>
  <c r="C444" i="9" a="1"/>
  <c r="C444" i="9" s="1"/>
  <c r="AC568" i="9" a="1"/>
  <c r="AC568" i="9" s="1"/>
  <c r="AC408" i="9" a="1"/>
  <c r="AC408" i="9" s="1"/>
  <c r="C505" i="9" a="1"/>
  <c r="C505" i="9" s="1"/>
  <c r="C539" i="9" a="1"/>
  <c r="C539" i="9" s="1"/>
  <c r="AC552" i="9" a="1"/>
  <c r="AC552" i="9" s="1"/>
  <c r="AC363" i="9" a="1"/>
  <c r="AC363" i="9" s="1"/>
  <c r="C381" i="9" a="1"/>
  <c r="C381" i="9" s="1"/>
  <c r="C545" i="9" a="1"/>
  <c r="C545" i="9" s="1"/>
  <c r="AC590" i="9" a="1"/>
  <c r="AC590" i="9" s="1"/>
  <c r="C529" i="9" a="1"/>
  <c r="C529" i="9" s="1"/>
  <c r="C447" i="9" a="1"/>
  <c r="C447" i="9" s="1"/>
  <c r="D508" i="9" a="1"/>
  <c r="D508" i="9" s="1"/>
  <c r="AC524" i="9" a="1"/>
  <c r="AC524" i="9" s="1"/>
  <c r="D554" i="9" a="1"/>
  <c r="D554" i="9" s="1"/>
  <c r="C614" i="9" a="1"/>
  <c r="C614" i="9" s="1"/>
  <c r="D568" i="9" a="1"/>
  <c r="D568" i="9" s="1"/>
  <c r="D408" i="9" a="1"/>
  <c r="D408" i="9" s="1"/>
  <c r="D364" i="9" a="1"/>
  <c r="D364" i="9" s="1"/>
  <c r="AC505" i="9" a="1"/>
  <c r="AC505" i="9" s="1"/>
  <c r="D539" i="9" a="1"/>
  <c r="D539" i="9" s="1"/>
  <c r="C575" i="9" a="1"/>
  <c r="C575" i="9" s="1"/>
  <c r="AC394" i="9" a="1"/>
  <c r="AC394" i="9" s="1"/>
  <c r="AC507" i="9" a="1"/>
  <c r="AC507" i="9" s="1"/>
  <c r="D583" i="9" a="1"/>
  <c r="D583" i="9" s="1"/>
  <c r="C423" i="9" a="1"/>
  <c r="C423" i="9" s="1"/>
  <c r="D625" i="9" a="1"/>
  <c r="D625" i="9" s="1"/>
  <c r="D331" i="9" a="1"/>
  <c r="D331" i="9" s="1"/>
  <c r="AC381" i="9" a="1"/>
  <c r="AC381" i="9" s="1"/>
  <c r="AC545" i="9" a="1"/>
  <c r="AC545" i="9" s="1"/>
  <c r="C590" i="9" a="1"/>
  <c r="C590" i="9" s="1"/>
  <c r="D529" i="9" a="1"/>
  <c r="D529" i="9" s="1"/>
  <c r="AC447" i="9" a="1"/>
  <c r="AC447" i="9" s="1"/>
  <c r="AC393" i="9" a="1"/>
  <c r="AC393" i="9" s="1"/>
  <c r="C508" i="9" a="1"/>
  <c r="C508" i="9" s="1"/>
  <c r="D524" i="9" a="1"/>
  <c r="D524" i="9" s="1"/>
  <c r="D338" i="9" a="1"/>
  <c r="D338" i="9" s="1"/>
  <c r="C554" i="9" a="1"/>
  <c r="C554" i="9" s="1"/>
  <c r="AC614" i="9" a="1"/>
  <c r="AC614" i="9" s="1"/>
  <c r="C364" i="9" a="1"/>
  <c r="C364" i="9" s="1"/>
  <c r="D505" i="9" a="1"/>
  <c r="D505" i="9" s="1"/>
  <c r="AC539" i="9" a="1"/>
  <c r="AC539" i="9" s="1"/>
  <c r="D575" i="9" a="1"/>
  <c r="D575" i="9" s="1"/>
  <c r="D394" i="9" a="1"/>
  <c r="D394" i="9" s="1"/>
  <c r="AC564" i="9" a="1"/>
  <c r="AC564" i="9" s="1"/>
  <c r="C507" i="9" a="1"/>
  <c r="C507" i="9" s="1"/>
  <c r="AC583" i="9" a="1"/>
  <c r="AC583" i="9" s="1"/>
  <c r="AC423" i="9" a="1"/>
  <c r="AC423" i="9" s="1"/>
  <c r="AC521" i="9" a="1"/>
  <c r="AC521" i="9" s="1"/>
  <c r="C625" i="9" a="1"/>
  <c r="C625" i="9" s="1"/>
  <c r="D582" i="9" a="1"/>
  <c r="D582" i="9" s="1"/>
  <c r="D458" i="9" a="1"/>
  <c r="D458" i="9" s="1"/>
  <c r="C521" i="9" a="1"/>
  <c r="C521" i="9" s="1"/>
  <c r="AC337" i="9" a="1"/>
  <c r="AC337" i="9" s="1"/>
  <c r="D590" i="9" a="1"/>
  <c r="D590" i="9" s="1"/>
  <c r="D447" i="9" a="1"/>
  <c r="D447" i="9" s="1"/>
  <c r="D367" i="9" a="1"/>
  <c r="D367" i="9" s="1"/>
  <c r="D393" i="9" a="1"/>
  <c r="D393" i="9" s="1"/>
  <c r="AC508" i="9" a="1"/>
  <c r="AC508" i="9" s="1"/>
  <c r="AC598" i="9" a="1"/>
  <c r="AC598" i="9" s="1"/>
  <c r="AC354" i="9" a="1"/>
  <c r="AC354" i="9" s="1"/>
  <c r="C338" i="9" a="1"/>
  <c r="C338" i="9" s="1"/>
  <c r="AC556" i="9" a="1"/>
  <c r="AC556" i="9" s="1"/>
  <c r="D614" i="9" a="1"/>
  <c r="D614" i="9" s="1"/>
  <c r="AC364" i="9" a="1"/>
  <c r="AC364" i="9" s="1"/>
  <c r="AC622" i="9" a="1"/>
  <c r="AC622" i="9" s="1"/>
  <c r="AC425" i="9" a="1"/>
  <c r="AC425" i="9" s="1"/>
  <c r="AC575" i="9" a="1"/>
  <c r="AC575" i="9" s="1"/>
  <c r="AC531" i="9" a="1"/>
  <c r="AC531" i="9" s="1"/>
  <c r="C394" i="9" a="1"/>
  <c r="C394" i="9" s="1"/>
  <c r="D564" i="9" a="1"/>
  <c r="D564" i="9" s="1"/>
  <c r="D507" i="9" a="1"/>
  <c r="D507" i="9" s="1"/>
  <c r="AC458" i="9" a="1"/>
  <c r="AC458" i="9" s="1"/>
  <c r="D521" i="9" a="1"/>
  <c r="D521" i="9" s="1"/>
  <c r="AC582" i="9" a="1"/>
  <c r="AC582" i="9" s="1"/>
  <c r="C460" i="9" a="1"/>
  <c r="C460" i="9" s="1"/>
  <c r="C564" i="9" a="1"/>
  <c r="C564" i="9" s="1"/>
  <c r="C582" i="9" a="1"/>
  <c r="C582" i="9" s="1"/>
  <c r="AC625" i="9" a="1"/>
  <c r="AC625" i="9" s="1"/>
  <c r="C167" i="9" a="1"/>
  <c r="C167" i="9" s="1"/>
  <c r="P167" i="9" a="1"/>
  <c r="P167" i="9" s="1"/>
  <c r="D167" i="9" a="1"/>
  <c r="D167" i="9" s="1"/>
  <c r="AC326" i="9" a="1"/>
  <c r="AC326" i="9" s="1"/>
  <c r="C326" i="9" a="1"/>
  <c r="C326" i="9" s="1"/>
  <c r="D326" i="9" a="1"/>
  <c r="D326" i="9" s="1"/>
  <c r="V326" i="9" a="1"/>
  <c r="V326" i="9" s="1"/>
  <c r="U326" i="9" a="1"/>
  <c r="U326" i="9" s="1"/>
  <c r="H326" i="9" a="1"/>
  <c r="H326" i="9" s="1"/>
  <c r="E326" i="9" a="1"/>
  <c r="E326" i="9" s="1"/>
  <c r="I326" i="9" a="1"/>
  <c r="I326" i="9" s="1"/>
  <c r="F326" i="9" a="1"/>
  <c r="F326" i="9" s="1"/>
  <c r="J326" i="9" a="1"/>
  <c r="J326" i="9" s="1"/>
  <c r="B835" i="19"/>
  <c r="B836" i="19" s="1"/>
  <c r="B837" i="19" s="1"/>
  <c r="B838" i="19" s="1"/>
  <c r="M169" i="9" l="1"/>
  <c r="E169" i="9" s="1" a="1"/>
  <c r="E169" i="9" s="1"/>
  <c r="M168" i="9"/>
  <c r="E168" i="9" s="1" a="1"/>
  <c r="E168" i="9" s="1"/>
  <c r="X367" i="9"/>
  <c r="Y369" i="9"/>
  <c r="Z368" i="9"/>
  <c r="M171" i="9"/>
  <c r="M170" i="9"/>
  <c r="K173" i="9"/>
  <c r="L172" i="9"/>
  <c r="G326" i="9" a="1"/>
  <c r="G326" i="9" s="1"/>
  <c r="T9" i="12"/>
  <c r="V9" i="12"/>
  <c r="K29" i="12" s="1"/>
  <c r="S9" i="12"/>
  <c r="B8" i="9" s="1"/>
  <c r="F169" i="9" l="1" a="1"/>
  <c r="F169" i="9" s="1"/>
  <c r="G168" i="9" a="1"/>
  <c r="G168" i="9" s="1"/>
  <c r="F168" i="9" a="1"/>
  <c r="F168" i="9" s="1"/>
  <c r="G169" i="9" a="1"/>
  <c r="G169" i="9" s="1"/>
  <c r="I168" i="9" a="1"/>
  <c r="I168" i="9" s="1"/>
  <c r="I169" i="9" a="1"/>
  <c r="I169" i="9" s="1"/>
  <c r="C368" i="9" a="1"/>
  <c r="C368" i="9" s="1"/>
  <c r="AC368" i="9" a="1"/>
  <c r="AC368" i="9" s="1"/>
  <c r="D368" i="9" a="1"/>
  <c r="D368" i="9" s="1"/>
  <c r="Y370" i="9"/>
  <c r="Z369" i="9"/>
  <c r="U367" i="9" a="1"/>
  <c r="U367" i="9" s="1"/>
  <c r="H367" i="9" a="1"/>
  <c r="H367" i="9" s="1"/>
  <c r="G367" i="9" a="1"/>
  <c r="G367" i="9" s="1"/>
  <c r="F367" i="9" a="1"/>
  <c r="F367" i="9" s="1"/>
  <c r="I367" i="9" a="1"/>
  <c r="I367" i="9" s="1"/>
  <c r="E367" i="9" a="1"/>
  <c r="E367" i="9" s="1"/>
  <c r="D172" i="9" a="1"/>
  <c r="D172" i="9" s="1"/>
  <c r="P172" i="9" a="1"/>
  <c r="P172" i="9" s="1"/>
  <c r="C172" i="9" a="1"/>
  <c r="C172" i="9" s="1"/>
  <c r="F170" i="9" a="1"/>
  <c r="F170" i="9" s="1"/>
  <c r="E170" i="9" a="1"/>
  <c r="E170" i="9" s="1"/>
  <c r="J170" i="9" a="1"/>
  <c r="J170" i="9" s="1"/>
  <c r="I170" i="9" a="1"/>
  <c r="I170" i="9" s="1"/>
  <c r="H170" i="9" a="1"/>
  <c r="H170" i="9" s="1"/>
  <c r="G170" i="9" a="1"/>
  <c r="G170" i="9" s="1"/>
  <c r="K174" i="9"/>
  <c r="L173" i="9"/>
  <c r="I171" i="9" a="1"/>
  <c r="I171" i="9" s="1"/>
  <c r="H171" i="9" a="1"/>
  <c r="H171" i="9" s="1"/>
  <c r="F171" i="9" a="1"/>
  <c r="F171" i="9" s="1"/>
  <c r="E171" i="9" a="1"/>
  <c r="E171" i="9" s="1"/>
  <c r="J171" i="9" a="1"/>
  <c r="J171" i="9" s="1"/>
  <c r="G171" i="9" a="1"/>
  <c r="G171" i="9" s="1"/>
  <c r="K8" i="9"/>
  <c r="K9" i="9" s="1"/>
  <c r="M8" i="9"/>
  <c r="N8" i="9"/>
  <c r="L8" i="9"/>
  <c r="B29" i="12"/>
  <c r="X368" i="9" l="1"/>
  <c r="U368" i="9" s="1" a="1"/>
  <c r="U368" i="9" s="1"/>
  <c r="C369" i="9" a="1"/>
  <c r="C369" i="9" s="1"/>
  <c r="D369" i="9" a="1"/>
  <c r="D369" i="9" s="1"/>
  <c r="AC369" i="9" a="1"/>
  <c r="AC369" i="9" s="1"/>
  <c r="Y371" i="9"/>
  <c r="Z370" i="9"/>
  <c r="M172" i="9"/>
  <c r="I172" i="9" s="1" a="1"/>
  <c r="I172" i="9" s="1"/>
  <c r="D173" i="9" a="1"/>
  <c r="D173" i="9" s="1"/>
  <c r="C173" i="9" a="1"/>
  <c r="C173" i="9" s="1"/>
  <c r="P173" i="9" a="1"/>
  <c r="P173" i="9" s="1"/>
  <c r="K175" i="9"/>
  <c r="L174" i="9"/>
  <c r="K10" i="9"/>
  <c r="L9" i="9"/>
  <c r="P8" i="9" a="1"/>
  <c r="P8" i="9" s="1"/>
  <c r="C8" i="9" a="1"/>
  <c r="C8" i="9" s="1"/>
  <c r="D8" i="9" a="1"/>
  <c r="D8" i="9" s="1"/>
  <c r="G8" i="9" a="1"/>
  <c r="G8" i="9" s="1"/>
  <c r="I8" i="9" a="1"/>
  <c r="I8" i="9" s="1"/>
  <c r="E8" i="9" a="1"/>
  <c r="E8" i="9" s="1"/>
  <c r="J8" i="9" a="1"/>
  <c r="J8" i="9" s="1"/>
  <c r="F8" i="9" a="1"/>
  <c r="F8" i="9" s="1"/>
  <c r="H8" i="9" a="1"/>
  <c r="H8" i="9" s="1"/>
  <c r="X119" i="1"/>
  <c r="I368" i="9" l="1" a="1"/>
  <c r="I368" i="9" s="1"/>
  <c r="H368" i="9" a="1"/>
  <c r="H368" i="9" s="1"/>
  <c r="J172" i="9" a="1"/>
  <c r="J172" i="9" s="1"/>
  <c r="F172" i="9" a="1"/>
  <c r="F172" i="9" s="1"/>
  <c r="E172" i="9" a="1"/>
  <c r="E172" i="9" s="1"/>
  <c r="G172" i="9" a="1"/>
  <c r="G172" i="9" s="1"/>
  <c r="H172" i="9" a="1"/>
  <c r="H172" i="9" s="1"/>
  <c r="F368" i="9" a="1"/>
  <c r="F368" i="9" s="1"/>
  <c r="E368" i="9" a="1"/>
  <c r="E368" i="9" s="1"/>
  <c r="G368" i="9" a="1"/>
  <c r="G368" i="9" s="1"/>
  <c r="C370" i="9" a="1"/>
  <c r="C370" i="9" s="1"/>
  <c r="D370" i="9" a="1"/>
  <c r="D370" i="9" s="1"/>
  <c r="AC370" i="9" a="1"/>
  <c r="AC370" i="9" s="1"/>
  <c r="Y372" i="9"/>
  <c r="Z371" i="9"/>
  <c r="X369" i="9"/>
  <c r="P174" i="9" a="1"/>
  <c r="P174" i="9" s="1"/>
  <c r="D174" i="9" a="1"/>
  <c r="D174" i="9" s="1"/>
  <c r="C174" i="9" a="1"/>
  <c r="C174" i="9" s="1"/>
  <c r="K176" i="9"/>
  <c r="L175" i="9"/>
  <c r="M173" i="9"/>
  <c r="P9" i="9" a="1"/>
  <c r="P9" i="9" s="1"/>
  <c r="C9" i="9" a="1"/>
  <c r="C9" i="9" s="1"/>
  <c r="D9" i="9" a="1"/>
  <c r="D9" i="9" s="1"/>
  <c r="K11" i="9"/>
  <c r="L10" i="9"/>
  <c r="I369" i="9" l="1" a="1"/>
  <c r="I369" i="9" s="1"/>
  <c r="E369" i="9" a="1"/>
  <c r="E369" i="9" s="1"/>
  <c r="F369" i="9" a="1"/>
  <c r="F369" i="9" s="1"/>
  <c r="U369" i="9" a="1"/>
  <c r="U369" i="9" s="1"/>
  <c r="H369" i="9" a="1"/>
  <c r="H369" i="9" s="1"/>
  <c r="G369" i="9" a="1"/>
  <c r="G369" i="9" s="1"/>
  <c r="AC371" i="9" a="1"/>
  <c r="AC371" i="9" s="1"/>
  <c r="C371" i="9" a="1"/>
  <c r="C371" i="9" s="1"/>
  <c r="D371" i="9" a="1"/>
  <c r="D371" i="9" s="1"/>
  <c r="Y373" i="9"/>
  <c r="Z372" i="9"/>
  <c r="X370" i="9"/>
  <c r="M174" i="9"/>
  <c r="J174" i="9" s="1" a="1"/>
  <c r="J174" i="9" s="1"/>
  <c r="K177" i="9"/>
  <c r="L176" i="9"/>
  <c r="G173" i="9" a="1"/>
  <c r="G173" i="9" s="1"/>
  <c r="F173" i="9" a="1"/>
  <c r="F173" i="9" s="1"/>
  <c r="J173" i="9" a="1"/>
  <c r="J173" i="9" s="1"/>
  <c r="I173" i="9" a="1"/>
  <c r="I173" i="9" s="1"/>
  <c r="H173" i="9" a="1"/>
  <c r="H173" i="9" s="1"/>
  <c r="E173" i="9" a="1"/>
  <c r="E173" i="9" s="1"/>
  <c r="D175" i="9" a="1"/>
  <c r="D175" i="9" s="1"/>
  <c r="C175" i="9" a="1"/>
  <c r="C175" i="9" s="1"/>
  <c r="P175" i="9" a="1"/>
  <c r="P175" i="9" s="1"/>
  <c r="K12" i="9"/>
  <c r="L11" i="9"/>
  <c r="M9" i="9"/>
  <c r="D10" i="9" a="1"/>
  <c r="D10" i="9" s="1"/>
  <c r="P10" i="9" a="1"/>
  <c r="P10" i="9" s="1"/>
  <c r="C10" i="9" a="1"/>
  <c r="C10" i="9" s="1"/>
  <c r="X371" i="9" l="1"/>
  <c r="E370" i="9" a="1"/>
  <c r="E370" i="9" s="1"/>
  <c r="U370" i="9" a="1"/>
  <c r="U370" i="9" s="1"/>
  <c r="G370" i="9" a="1"/>
  <c r="G370" i="9" s="1"/>
  <c r="F370" i="9" a="1"/>
  <c r="F370" i="9" s="1"/>
  <c r="I370" i="9" a="1"/>
  <c r="I370" i="9" s="1"/>
  <c r="H370" i="9" a="1"/>
  <c r="H370" i="9" s="1"/>
  <c r="AC372" i="9" a="1"/>
  <c r="AC372" i="9" s="1"/>
  <c r="D372" i="9" a="1"/>
  <c r="D372" i="9" s="1"/>
  <c r="C372" i="9" a="1"/>
  <c r="C372" i="9" s="1"/>
  <c r="Y374" i="9"/>
  <c r="Z373" i="9"/>
  <c r="I371" i="9" a="1"/>
  <c r="I371" i="9" s="1"/>
  <c r="F371" i="9" a="1"/>
  <c r="F371" i="9" s="1"/>
  <c r="U371" i="9" a="1"/>
  <c r="U371" i="9" s="1"/>
  <c r="E371" i="9" a="1"/>
  <c r="E371" i="9" s="1"/>
  <c r="H371" i="9" a="1"/>
  <c r="H371" i="9" s="1"/>
  <c r="G371" i="9" a="1"/>
  <c r="G371" i="9" s="1"/>
  <c r="I174" i="9" a="1"/>
  <c r="I174" i="9" s="1"/>
  <c r="H174" i="9" a="1"/>
  <c r="H174" i="9" s="1"/>
  <c r="G174" i="9" a="1"/>
  <c r="G174" i="9" s="1"/>
  <c r="E174" i="9" a="1"/>
  <c r="E174" i="9" s="1"/>
  <c r="F174" i="9" a="1"/>
  <c r="F174" i="9" s="1"/>
  <c r="M175" i="9"/>
  <c r="I175" i="9" s="1" a="1"/>
  <c r="I175" i="9" s="1"/>
  <c r="D176" i="9" a="1"/>
  <c r="D176" i="9" s="1"/>
  <c r="P176" i="9" a="1"/>
  <c r="P176" i="9" s="1"/>
  <c r="C176" i="9" a="1"/>
  <c r="C176" i="9" s="1"/>
  <c r="K178" i="9"/>
  <c r="L177" i="9"/>
  <c r="E9" i="9" a="1"/>
  <c r="E9" i="9" s="1"/>
  <c r="G9" i="9" a="1"/>
  <c r="G9" i="9" s="1"/>
  <c r="F9" i="9" a="1"/>
  <c r="F9" i="9" s="1"/>
  <c r="I9" i="9" a="1"/>
  <c r="I9" i="9" s="1"/>
  <c r="M10" i="9"/>
  <c r="P11" i="9" a="1"/>
  <c r="P11" i="9" s="1"/>
  <c r="C11" i="9" a="1"/>
  <c r="C11" i="9" s="1"/>
  <c r="D11" i="9" a="1"/>
  <c r="D11" i="9" s="1"/>
  <c r="K13" i="9"/>
  <c r="L12" i="9"/>
  <c r="X372" i="9" l="1"/>
  <c r="E372" i="9" s="1" a="1"/>
  <c r="E372" i="9" s="1"/>
  <c r="C373" i="9" a="1"/>
  <c r="C373" i="9" s="1"/>
  <c r="D373" i="9" a="1"/>
  <c r="D373" i="9" s="1"/>
  <c r="AC373" i="9" a="1"/>
  <c r="AC373" i="9" s="1"/>
  <c r="Y375" i="9"/>
  <c r="Z374" i="9"/>
  <c r="J175" i="9" a="1"/>
  <c r="J175" i="9" s="1"/>
  <c r="H175" i="9" a="1"/>
  <c r="H175" i="9" s="1"/>
  <c r="F175" i="9" a="1"/>
  <c r="F175" i="9" s="1"/>
  <c r="G175" i="9" a="1"/>
  <c r="G175" i="9" s="1"/>
  <c r="M176" i="9"/>
  <c r="G176" i="9" s="1" a="1"/>
  <c r="G176" i="9" s="1"/>
  <c r="E175" i="9" a="1"/>
  <c r="E175" i="9" s="1"/>
  <c r="K179" i="9"/>
  <c r="L178" i="9"/>
  <c r="P177" i="9" a="1"/>
  <c r="P177" i="9" s="1"/>
  <c r="C177" i="9" a="1"/>
  <c r="C177" i="9" s="1"/>
  <c r="D177" i="9" a="1"/>
  <c r="D177" i="9" s="1"/>
  <c r="M11" i="9"/>
  <c r="G11" i="9" s="1" a="1"/>
  <c r="G11" i="9" s="1"/>
  <c r="I10" i="9" a="1"/>
  <c r="I10" i="9" s="1"/>
  <c r="G10" i="9" a="1"/>
  <c r="G10" i="9" s="1"/>
  <c r="E10" i="9" a="1"/>
  <c r="E10" i="9" s="1"/>
  <c r="F10" i="9" a="1"/>
  <c r="F10" i="9" s="1"/>
  <c r="C12" i="9" a="1"/>
  <c r="C12" i="9" s="1"/>
  <c r="D12" i="9" a="1"/>
  <c r="D12" i="9" s="1"/>
  <c r="P12" i="9" a="1"/>
  <c r="P12" i="9" s="1"/>
  <c r="K14" i="9"/>
  <c r="L13" i="9"/>
  <c r="I372" i="9" l="1" a="1"/>
  <c r="I372" i="9" s="1"/>
  <c r="F372" i="9" a="1"/>
  <c r="F372" i="9" s="1"/>
  <c r="G372" i="9" a="1"/>
  <c r="G372" i="9" s="1"/>
  <c r="H372" i="9" a="1"/>
  <c r="H372" i="9" s="1"/>
  <c r="U372" i="9" a="1"/>
  <c r="U372" i="9" s="1"/>
  <c r="E11" i="9" a="1"/>
  <c r="E11" i="9" s="1"/>
  <c r="H11" i="9" a="1"/>
  <c r="H11" i="9" s="1"/>
  <c r="F11" i="9" a="1"/>
  <c r="F11" i="9" s="1"/>
  <c r="I11" i="9" a="1"/>
  <c r="I11" i="9" s="1"/>
  <c r="J11" i="9" a="1"/>
  <c r="J11" i="9" s="1"/>
  <c r="AC374" i="9" a="1"/>
  <c r="AC374" i="9" s="1"/>
  <c r="D374" i="9" a="1"/>
  <c r="D374" i="9" s="1"/>
  <c r="C374" i="9" a="1"/>
  <c r="C374" i="9" s="1"/>
  <c r="Y376" i="9"/>
  <c r="Z375" i="9"/>
  <c r="X373" i="9"/>
  <c r="J176" i="9" a="1"/>
  <c r="J176" i="9" s="1"/>
  <c r="H176" i="9" a="1"/>
  <c r="H176" i="9" s="1"/>
  <c r="E176" i="9" a="1"/>
  <c r="E176" i="9" s="1"/>
  <c r="F176" i="9" a="1"/>
  <c r="F176" i="9" s="1"/>
  <c r="I176" i="9" a="1"/>
  <c r="I176" i="9" s="1"/>
  <c r="P178" i="9" a="1"/>
  <c r="P178" i="9" s="1"/>
  <c r="D178" i="9" a="1"/>
  <c r="D178" i="9" s="1"/>
  <c r="C178" i="9" a="1"/>
  <c r="C178" i="9" s="1"/>
  <c r="K180" i="9"/>
  <c r="L179" i="9"/>
  <c r="M177" i="9"/>
  <c r="M12" i="9"/>
  <c r="G12" i="9" s="1" a="1"/>
  <c r="G12" i="9" s="1"/>
  <c r="K15" i="9"/>
  <c r="L14" i="9"/>
  <c r="C13" i="9" a="1"/>
  <c r="C13" i="9" s="1"/>
  <c r="P13" i="9" a="1"/>
  <c r="P13" i="9" s="1"/>
  <c r="D13" i="9" a="1"/>
  <c r="D13" i="9" s="1"/>
  <c r="J12" i="9" l="1" a="1"/>
  <c r="J12" i="9" s="1"/>
  <c r="F12" i="9" a="1"/>
  <c r="F12" i="9" s="1"/>
  <c r="I12" i="9" a="1"/>
  <c r="I12" i="9" s="1"/>
  <c r="H12" i="9" a="1"/>
  <c r="H12" i="9" s="1"/>
  <c r="E12" i="9" a="1"/>
  <c r="E12" i="9" s="1"/>
  <c r="X374" i="9"/>
  <c r="U374" i="9" s="1" a="1"/>
  <c r="U374" i="9" s="1"/>
  <c r="E373" i="9" a="1"/>
  <c r="E373" i="9" s="1"/>
  <c r="F373" i="9" a="1"/>
  <c r="F373" i="9" s="1"/>
  <c r="U373" i="9" a="1"/>
  <c r="U373" i="9" s="1"/>
  <c r="I373" i="9" a="1"/>
  <c r="I373" i="9" s="1"/>
  <c r="H373" i="9" a="1"/>
  <c r="H373" i="9" s="1"/>
  <c r="G373" i="9" a="1"/>
  <c r="G373" i="9" s="1"/>
  <c r="D375" i="9" a="1"/>
  <c r="D375" i="9" s="1"/>
  <c r="C375" i="9" a="1"/>
  <c r="C375" i="9" s="1"/>
  <c r="AC375" i="9" a="1"/>
  <c r="AC375" i="9" s="1"/>
  <c r="Y377" i="9"/>
  <c r="Y378" i="9" s="1"/>
  <c r="Y379" i="9" s="1"/>
  <c r="Y380" i="9" s="1"/>
  <c r="Y381" i="9" s="1"/>
  <c r="Y382" i="9" s="1"/>
  <c r="Y383" i="9" s="1"/>
  <c r="Y384" i="9" s="1"/>
  <c r="Y385" i="9" s="1"/>
  <c r="Y386" i="9" s="1"/>
  <c r="Y387" i="9" s="1"/>
  <c r="Y388" i="9" s="1"/>
  <c r="Y389" i="9" s="1"/>
  <c r="Y390" i="9" s="1"/>
  <c r="Y391" i="9" s="1"/>
  <c r="Y392" i="9" s="1"/>
  <c r="Y393" i="9" s="1"/>
  <c r="Y394" i="9" s="1"/>
  <c r="Y395" i="9" s="1"/>
  <c r="Y396" i="9" s="1"/>
  <c r="Y397" i="9" s="1"/>
  <c r="Z376" i="9"/>
  <c r="M178" i="9"/>
  <c r="E178" i="9" s="1" a="1"/>
  <c r="E178" i="9" s="1"/>
  <c r="P179" i="9" a="1"/>
  <c r="P179" i="9" s="1"/>
  <c r="D179" i="9" a="1"/>
  <c r="D179" i="9" s="1"/>
  <c r="C179" i="9" a="1"/>
  <c r="C179" i="9" s="1"/>
  <c r="K181" i="9"/>
  <c r="L180" i="9"/>
  <c r="G177" i="9" a="1"/>
  <c r="G177" i="9" s="1"/>
  <c r="H177" i="9" a="1"/>
  <c r="H177" i="9" s="1"/>
  <c r="J177" i="9" a="1"/>
  <c r="J177" i="9" s="1"/>
  <c r="F177" i="9" a="1"/>
  <c r="F177" i="9" s="1"/>
  <c r="E177" i="9" a="1"/>
  <c r="E177" i="9" s="1"/>
  <c r="I177" i="9" a="1"/>
  <c r="I177" i="9" s="1"/>
  <c r="M13" i="9"/>
  <c r="I13" i="9" s="1" a="1"/>
  <c r="I13" i="9" s="1"/>
  <c r="C14" i="9" a="1"/>
  <c r="C14" i="9" s="1"/>
  <c r="P14" i="9" a="1"/>
  <c r="P14" i="9" s="1"/>
  <c r="D14" i="9" a="1"/>
  <c r="D14" i="9" s="1"/>
  <c r="K16" i="9"/>
  <c r="L15" i="9"/>
  <c r="F374" i="9" l="1" a="1"/>
  <c r="F374" i="9" s="1"/>
  <c r="I374" i="9" a="1"/>
  <c r="I374" i="9" s="1"/>
  <c r="G178" i="9" a="1"/>
  <c r="G178" i="9" s="1"/>
  <c r="I178" i="9" a="1"/>
  <c r="I178" i="9" s="1"/>
  <c r="F178" i="9" a="1"/>
  <c r="F178" i="9" s="1"/>
  <c r="E374" i="9" a="1"/>
  <c r="E374" i="9" s="1"/>
  <c r="G374" i="9" s="1" a="1"/>
  <c r="G374" i="9" s="1"/>
  <c r="H374" i="9" a="1"/>
  <c r="H374" i="9" s="1"/>
  <c r="X375" i="9"/>
  <c r="U375" i="9" s="1" a="1"/>
  <c r="U375" i="9" s="1"/>
  <c r="Y398" i="9"/>
  <c r="Z397" i="9"/>
  <c r="AC376" i="9" a="1"/>
  <c r="AC376" i="9" s="1"/>
  <c r="D376" i="9" a="1"/>
  <c r="D376" i="9" s="1"/>
  <c r="C376" i="9" a="1"/>
  <c r="C376" i="9" s="1"/>
  <c r="K182" i="9"/>
  <c r="L181" i="9"/>
  <c r="M179" i="9"/>
  <c r="C180" i="9" a="1"/>
  <c r="C180" i="9" s="1"/>
  <c r="D180" i="9" a="1"/>
  <c r="D180" i="9" s="1"/>
  <c r="P180" i="9" a="1"/>
  <c r="P180" i="9" s="1"/>
  <c r="F13" i="9" a="1"/>
  <c r="F13" i="9" s="1"/>
  <c r="H13" i="9" a="1"/>
  <c r="H13" i="9" s="1"/>
  <c r="G13" i="9" a="1"/>
  <c r="G13" i="9" s="1"/>
  <c r="E13" i="9" a="1"/>
  <c r="E13" i="9" s="1"/>
  <c r="J13" i="9" a="1"/>
  <c r="J13" i="9" s="1"/>
  <c r="M14" i="9"/>
  <c r="D15" i="9" a="1"/>
  <c r="D15" i="9" s="1"/>
  <c r="C15" i="9" a="1"/>
  <c r="C15" i="9" s="1"/>
  <c r="P15" i="9" a="1"/>
  <c r="P15" i="9" s="1"/>
  <c r="K17" i="9"/>
  <c r="L16" i="9"/>
  <c r="I375" i="9" l="1" a="1"/>
  <c r="I375" i="9" s="1"/>
  <c r="G375" i="9" a="1"/>
  <c r="G375" i="9" s="1"/>
  <c r="E375" i="9" a="1"/>
  <c r="E375" i="9" s="1"/>
  <c r="F375" i="9" a="1"/>
  <c r="F375" i="9" s="1"/>
  <c r="H375" i="9" a="1"/>
  <c r="H375" i="9" s="1"/>
  <c r="AC397" i="9" a="1"/>
  <c r="AC397" i="9" s="1"/>
  <c r="D397" i="9" a="1"/>
  <c r="D397" i="9" s="1"/>
  <c r="C397" i="9" a="1"/>
  <c r="C397" i="9" s="1"/>
  <c r="Y399" i="9"/>
  <c r="Z398" i="9"/>
  <c r="X376" i="9"/>
  <c r="I376" i="9" s="1" a="1"/>
  <c r="I376" i="9" s="1"/>
  <c r="M180" i="9"/>
  <c r="G179" i="9" a="1"/>
  <c r="G179" i="9" s="1"/>
  <c r="I179" i="9" a="1"/>
  <c r="I179" i="9" s="1"/>
  <c r="E179" i="9" a="1"/>
  <c r="E179" i="9" s="1"/>
  <c r="F179" i="9" a="1"/>
  <c r="F179" i="9" s="1"/>
  <c r="C181" i="9" a="1"/>
  <c r="C181" i="9" s="1"/>
  <c r="P181" i="9" a="1"/>
  <c r="P181" i="9" s="1"/>
  <c r="D181" i="9" a="1"/>
  <c r="D181" i="9" s="1"/>
  <c r="K183" i="9"/>
  <c r="L182" i="9"/>
  <c r="M15" i="9"/>
  <c r="J15" i="9" s="1" a="1"/>
  <c r="J15" i="9" s="1"/>
  <c r="P16" i="9" a="1"/>
  <c r="P16" i="9" s="1"/>
  <c r="C16" i="9" a="1"/>
  <c r="C16" i="9" s="1"/>
  <c r="D16" i="9" a="1"/>
  <c r="D16" i="9" s="1"/>
  <c r="K18" i="9"/>
  <c r="L17" i="9"/>
  <c r="F14" i="9" a="1"/>
  <c r="F14" i="9" s="1"/>
  <c r="G14" i="9" a="1"/>
  <c r="G14" i="9" s="1"/>
  <c r="E14" i="9" a="1"/>
  <c r="E14" i="9" s="1"/>
  <c r="J14" i="9" a="1"/>
  <c r="J14" i="9" s="1"/>
  <c r="I14" i="9" a="1"/>
  <c r="I14" i="9" s="1"/>
  <c r="H14" i="9" a="1"/>
  <c r="H14" i="9" s="1"/>
  <c r="X397" i="9" l="1"/>
  <c r="I397" i="9" s="1" a="1"/>
  <c r="I397" i="9" s="1"/>
  <c r="AC398" i="9" a="1"/>
  <c r="AC398" i="9" s="1"/>
  <c r="D398" i="9" a="1"/>
  <c r="D398" i="9" s="1"/>
  <c r="C398" i="9" a="1"/>
  <c r="C398" i="9" s="1"/>
  <c r="Y400" i="9"/>
  <c r="Z399" i="9"/>
  <c r="H376" i="9" a="1"/>
  <c r="H376" i="9" s="1"/>
  <c r="F376" i="9" a="1"/>
  <c r="F376" i="9" s="1"/>
  <c r="U376" i="9" a="1"/>
  <c r="U376" i="9" s="1"/>
  <c r="G376" i="9" a="1"/>
  <c r="G376" i="9" s="1"/>
  <c r="E376" i="9" a="1"/>
  <c r="E376" i="9" s="1"/>
  <c r="M181" i="9"/>
  <c r="K184" i="9"/>
  <c r="L183" i="9"/>
  <c r="P182" i="9" a="1"/>
  <c r="P182" i="9" s="1"/>
  <c r="D182" i="9" a="1"/>
  <c r="D182" i="9" s="1"/>
  <c r="C182" i="9" a="1"/>
  <c r="C182" i="9" s="1"/>
  <c r="F180" i="9" a="1"/>
  <c r="F180" i="9" s="1"/>
  <c r="H180" i="9" a="1"/>
  <c r="H180" i="9" s="1"/>
  <c r="J180" i="9" a="1"/>
  <c r="J180" i="9" s="1"/>
  <c r="E180" i="9" a="1"/>
  <c r="E180" i="9" s="1"/>
  <c r="G180" i="9" a="1"/>
  <c r="G180" i="9" s="1"/>
  <c r="I180" i="9" a="1"/>
  <c r="I180" i="9" s="1"/>
  <c r="E15" i="9" a="1"/>
  <c r="E15" i="9" s="1"/>
  <c r="I15" i="9" a="1"/>
  <c r="I15" i="9" s="1"/>
  <c r="F15" i="9" a="1"/>
  <c r="F15" i="9" s="1"/>
  <c r="G15" i="9" a="1"/>
  <c r="G15" i="9" s="1"/>
  <c r="H15" i="9" a="1"/>
  <c r="H15" i="9" s="1"/>
  <c r="M16" i="9"/>
  <c r="C17" i="9" a="1"/>
  <c r="C17" i="9" s="1"/>
  <c r="P17" i="9" a="1"/>
  <c r="P17" i="9" s="1"/>
  <c r="D17" i="9" a="1"/>
  <c r="D17" i="9" s="1"/>
  <c r="K19" i="9"/>
  <c r="L18" i="9"/>
  <c r="E397" i="9" l="1" a="1"/>
  <c r="E397" i="9" s="1"/>
  <c r="H397" i="9" a="1"/>
  <c r="H397" i="9" s="1"/>
  <c r="U397" i="9" a="1"/>
  <c r="U397" i="9" s="1"/>
  <c r="F397" i="9" a="1"/>
  <c r="F397" i="9" s="1"/>
  <c r="G397" i="9" s="1" a="1"/>
  <c r="G397" i="9" s="1"/>
  <c r="X398" i="9"/>
  <c r="F398" i="9" s="1" a="1"/>
  <c r="F398" i="9" s="1"/>
  <c r="Y401" i="9"/>
  <c r="Z400" i="9"/>
  <c r="D399" i="9" a="1"/>
  <c r="D399" i="9" s="1"/>
  <c r="C399" i="9" a="1"/>
  <c r="C399" i="9" s="1"/>
  <c r="AC399" i="9" a="1"/>
  <c r="AC399" i="9" s="1"/>
  <c r="M182" i="9"/>
  <c r="G182" i="9" s="1" a="1"/>
  <c r="G182" i="9" s="1"/>
  <c r="P183" i="9" a="1"/>
  <c r="P183" i="9" s="1"/>
  <c r="D183" i="9" a="1"/>
  <c r="D183" i="9" s="1"/>
  <c r="C183" i="9" a="1"/>
  <c r="C183" i="9" s="1"/>
  <c r="K185" i="9"/>
  <c r="L184" i="9"/>
  <c r="H181" i="9" a="1"/>
  <c r="H181" i="9" s="1"/>
  <c r="G181" i="9" a="1"/>
  <c r="G181" i="9" s="1"/>
  <c r="J181" i="9" a="1"/>
  <c r="J181" i="9" s="1"/>
  <c r="E181" i="9" a="1"/>
  <c r="E181" i="9" s="1"/>
  <c r="F181" i="9" a="1"/>
  <c r="F181" i="9" s="1"/>
  <c r="I181" i="9" a="1"/>
  <c r="I181" i="9" s="1"/>
  <c r="K20" i="9"/>
  <c r="L19" i="9"/>
  <c r="C18" i="9" a="1"/>
  <c r="C18" i="9" s="1"/>
  <c r="D18" i="9" a="1"/>
  <c r="D18" i="9" s="1"/>
  <c r="P18" i="9" a="1"/>
  <c r="P18" i="9" s="1"/>
  <c r="M17" i="9"/>
  <c r="F16" i="9" a="1"/>
  <c r="F16" i="9" s="1"/>
  <c r="H16" i="9" a="1"/>
  <c r="H16" i="9" s="1"/>
  <c r="I16" i="9" a="1"/>
  <c r="I16" i="9" s="1"/>
  <c r="E16" i="9" a="1"/>
  <c r="E16" i="9" s="1"/>
  <c r="J16" i="9" a="1"/>
  <c r="J16" i="9" s="1"/>
  <c r="G16" i="9" a="1"/>
  <c r="G16" i="9" s="1"/>
  <c r="F182" i="9" l="1" a="1"/>
  <c r="F182" i="9" s="1"/>
  <c r="J182" i="9" a="1"/>
  <c r="J182" i="9" s="1"/>
  <c r="I182" i="9" a="1"/>
  <c r="I182" i="9" s="1"/>
  <c r="E182" i="9" a="1"/>
  <c r="E182" i="9" s="1"/>
  <c r="H182" i="9" a="1"/>
  <c r="H182" i="9" s="1"/>
  <c r="U398" i="9" a="1"/>
  <c r="U398" i="9" s="1"/>
  <c r="H398" i="9" a="1"/>
  <c r="H398" i="9" s="1"/>
  <c r="I398" i="9" a="1"/>
  <c r="I398" i="9" s="1"/>
  <c r="E398" i="9" a="1"/>
  <c r="E398" i="9" s="1"/>
  <c r="G398" i="9" s="1" a="1"/>
  <c r="G398" i="9" s="1"/>
  <c r="X399" i="9"/>
  <c r="AC400" i="9" a="1"/>
  <c r="AC400" i="9" s="1"/>
  <c r="C400" i="9" a="1"/>
  <c r="C400" i="9" s="1"/>
  <c r="D400" i="9" a="1"/>
  <c r="D400" i="9" s="1"/>
  <c r="Y402" i="9"/>
  <c r="Z401" i="9"/>
  <c r="M183" i="9"/>
  <c r="E183" i="9" s="1" a="1"/>
  <c r="E183" i="9" s="1"/>
  <c r="P184" i="9" a="1"/>
  <c r="P184" i="9" s="1"/>
  <c r="D184" i="9" a="1"/>
  <c r="D184" i="9" s="1"/>
  <c r="C184" i="9" a="1"/>
  <c r="C184" i="9" s="1"/>
  <c r="K186" i="9"/>
  <c r="L185" i="9"/>
  <c r="M18" i="9"/>
  <c r="G18" i="9" s="1" a="1"/>
  <c r="G18" i="9" s="1"/>
  <c r="D19" i="9" a="1"/>
  <c r="D19" i="9" s="1"/>
  <c r="P19" i="9" a="1"/>
  <c r="P19" i="9" s="1"/>
  <c r="C19" i="9" a="1"/>
  <c r="C19" i="9" s="1"/>
  <c r="K21" i="9"/>
  <c r="L20" i="9"/>
  <c r="E17" i="9" a="1"/>
  <c r="E17" i="9" s="1"/>
  <c r="G17" i="9" a="1"/>
  <c r="G17" i="9" s="1"/>
  <c r="F17" i="9" a="1"/>
  <c r="F17" i="9" s="1"/>
  <c r="J17" i="9" a="1"/>
  <c r="J17" i="9" s="1"/>
  <c r="H17" i="9" a="1"/>
  <c r="H17" i="9" s="1"/>
  <c r="I17" i="9" a="1"/>
  <c r="I17" i="9" s="1"/>
  <c r="J183" i="9" l="1" a="1"/>
  <c r="J183" i="9" s="1"/>
  <c r="J18" i="9" a="1"/>
  <c r="J18" i="9" s="1"/>
  <c r="F183" i="9" a="1"/>
  <c r="F183" i="9" s="1"/>
  <c r="H183" i="9" a="1"/>
  <c r="H183" i="9" s="1"/>
  <c r="I183" i="9" a="1"/>
  <c r="I183" i="9" s="1"/>
  <c r="G183" i="9" a="1"/>
  <c r="G183" i="9" s="1"/>
  <c r="F18" i="9" a="1"/>
  <c r="F18" i="9" s="1"/>
  <c r="H18" i="9" a="1"/>
  <c r="H18" i="9" s="1"/>
  <c r="I18" i="9" a="1"/>
  <c r="I18" i="9" s="1"/>
  <c r="E18" i="9" a="1"/>
  <c r="E18" i="9" s="1"/>
  <c r="H399" i="9" a="1"/>
  <c r="H399" i="9" s="1"/>
  <c r="E399" i="9" a="1"/>
  <c r="E399" i="9" s="1"/>
  <c r="F399" i="9" a="1"/>
  <c r="F399" i="9" s="1"/>
  <c r="U399" i="9" a="1"/>
  <c r="U399" i="9" s="1"/>
  <c r="X400" i="9"/>
  <c r="F400" i="9" s="1" a="1"/>
  <c r="F400" i="9" s="1"/>
  <c r="I399" i="9" a="1"/>
  <c r="I399" i="9" s="1"/>
  <c r="D401" i="9" a="1"/>
  <c r="D401" i="9" s="1"/>
  <c r="C401" i="9" a="1"/>
  <c r="C401" i="9" s="1"/>
  <c r="AC401" i="9" a="1"/>
  <c r="AC401" i="9" s="1"/>
  <c r="Y403" i="9"/>
  <c r="Z402" i="9"/>
  <c r="M184" i="9"/>
  <c r="H184" i="9" s="1" a="1"/>
  <c r="H184" i="9" s="1"/>
  <c r="K187" i="9"/>
  <c r="L186" i="9"/>
  <c r="C185" i="9" a="1"/>
  <c r="C185" i="9" s="1"/>
  <c r="P185" i="9" a="1"/>
  <c r="P185" i="9" s="1"/>
  <c r="D185" i="9" a="1"/>
  <c r="D185" i="9" s="1"/>
  <c r="M19" i="9"/>
  <c r="K22" i="9"/>
  <c r="L21" i="9"/>
  <c r="P20" i="9" a="1"/>
  <c r="P20" i="9" s="1"/>
  <c r="D20" i="9" a="1"/>
  <c r="D20" i="9" s="1"/>
  <c r="C20" i="9" a="1"/>
  <c r="C20" i="9" s="1"/>
  <c r="I400" i="9" l="1" a="1"/>
  <c r="I400" i="9" s="1"/>
  <c r="H400" i="9" a="1"/>
  <c r="H400" i="9" s="1"/>
  <c r="G399" i="9" a="1"/>
  <c r="G399" i="9" s="1"/>
  <c r="U400" i="9" a="1"/>
  <c r="U400" i="9" s="1"/>
  <c r="E400" i="9" a="1"/>
  <c r="E400" i="9" s="1"/>
  <c r="G400" i="9" s="1" a="1"/>
  <c r="G400" i="9" s="1"/>
  <c r="X401" i="9"/>
  <c r="U401" i="9" s="1" a="1"/>
  <c r="U401" i="9" s="1"/>
  <c r="Y404" i="9"/>
  <c r="Z403" i="9"/>
  <c r="D402" i="9" a="1"/>
  <c r="D402" i="9" s="1"/>
  <c r="AC402" i="9" a="1"/>
  <c r="AC402" i="9" s="1"/>
  <c r="C402" i="9" a="1"/>
  <c r="C402" i="9" s="1"/>
  <c r="G184" i="9" a="1"/>
  <c r="G184" i="9" s="1"/>
  <c r="J184" i="9" a="1"/>
  <c r="J184" i="9" s="1"/>
  <c r="E184" i="9" a="1"/>
  <c r="E184" i="9" s="1"/>
  <c r="F184" i="9" a="1"/>
  <c r="F184" i="9" s="1"/>
  <c r="I184" i="9" a="1"/>
  <c r="I184" i="9" s="1"/>
  <c r="M185" i="9"/>
  <c r="I185" i="9" s="1" a="1"/>
  <c r="I185" i="9" s="1"/>
  <c r="P186" i="9" a="1"/>
  <c r="P186" i="9" s="1"/>
  <c r="D186" i="9" a="1"/>
  <c r="D186" i="9" s="1"/>
  <c r="C186" i="9" a="1"/>
  <c r="C186" i="9" s="1"/>
  <c r="K188" i="9"/>
  <c r="L187" i="9"/>
  <c r="E19" i="9" a="1"/>
  <c r="E19" i="9" s="1"/>
  <c r="G19" i="9" a="1"/>
  <c r="G19" i="9" s="1"/>
  <c r="I19" i="9" a="1"/>
  <c r="I19" i="9" s="1"/>
  <c r="M20" i="9"/>
  <c r="F19" i="9" a="1"/>
  <c r="F19" i="9" s="1"/>
  <c r="D21" i="9" a="1"/>
  <c r="D21" i="9" s="1"/>
  <c r="P21" i="9" a="1"/>
  <c r="P21" i="9" s="1"/>
  <c r="C21" i="9" a="1"/>
  <c r="C21" i="9" s="1"/>
  <c r="K23" i="9"/>
  <c r="L22" i="9"/>
  <c r="M21" i="9" l="1"/>
  <c r="H21" i="9" s="1" a="1"/>
  <c r="H21" i="9" s="1"/>
  <c r="J401" i="9" a="1"/>
  <c r="J401" i="9" s="1"/>
  <c r="E401" i="9" a="1"/>
  <c r="E401" i="9" s="1"/>
  <c r="F401" i="9" a="1"/>
  <c r="F401" i="9" s="1"/>
  <c r="H401" i="9" a="1"/>
  <c r="H401" i="9" s="1"/>
  <c r="I401" i="9" a="1"/>
  <c r="I401" i="9" s="1"/>
  <c r="V401" i="9" a="1"/>
  <c r="V401" i="9" s="1"/>
  <c r="X402" i="9"/>
  <c r="J402" i="9" s="1" a="1"/>
  <c r="J402" i="9" s="1"/>
  <c r="AC403" i="9" a="1"/>
  <c r="AC403" i="9" s="1"/>
  <c r="C403" i="9" a="1"/>
  <c r="C403" i="9" s="1"/>
  <c r="D403" i="9" a="1"/>
  <c r="D403" i="9" s="1"/>
  <c r="Y405" i="9"/>
  <c r="Z404" i="9"/>
  <c r="E185" i="9" a="1"/>
  <c r="E185" i="9" s="1"/>
  <c r="J185" i="9" a="1"/>
  <c r="J185" i="9" s="1"/>
  <c r="K189" i="9"/>
  <c r="L188" i="9"/>
  <c r="F185" i="9" a="1"/>
  <c r="F185" i="9" s="1"/>
  <c r="H185" i="9" a="1"/>
  <c r="H185" i="9" s="1"/>
  <c r="M186" i="9"/>
  <c r="H186" i="9" s="1" a="1"/>
  <c r="H186" i="9" s="1"/>
  <c r="G185" i="9" a="1"/>
  <c r="G185" i="9" s="1"/>
  <c r="D187" i="9" a="1"/>
  <c r="D187" i="9" s="1"/>
  <c r="C187" i="9" a="1"/>
  <c r="C187" i="9" s="1"/>
  <c r="P187" i="9" a="1"/>
  <c r="P187" i="9" s="1"/>
  <c r="E20" i="9" a="1"/>
  <c r="E20" i="9" s="1"/>
  <c r="I20" i="9" a="1"/>
  <c r="I20" i="9" s="1"/>
  <c r="G20" i="9" a="1"/>
  <c r="G20" i="9" s="1"/>
  <c r="F20" i="9" a="1"/>
  <c r="F20" i="9" s="1"/>
  <c r="P22" i="9" a="1"/>
  <c r="P22" i="9" s="1"/>
  <c r="D22" i="9" a="1"/>
  <c r="D22" i="9" s="1"/>
  <c r="C22" i="9" a="1"/>
  <c r="C22" i="9" s="1"/>
  <c r="K24" i="9"/>
  <c r="L23" i="9"/>
  <c r="J186" i="9" l="1" a="1"/>
  <c r="J186" i="9" s="1"/>
  <c r="J21" i="9" a="1"/>
  <c r="J21" i="9" s="1"/>
  <c r="F21" i="9" a="1"/>
  <c r="F21" i="9" s="1"/>
  <c r="G21" i="9" a="1"/>
  <c r="G21" i="9" s="1"/>
  <c r="I21" i="9" a="1"/>
  <c r="I21" i="9" s="1"/>
  <c r="G401" i="9" a="1"/>
  <c r="G401" i="9" s="1"/>
  <c r="E186" i="9" a="1"/>
  <c r="E186" i="9" s="1"/>
  <c r="G186" i="9" a="1"/>
  <c r="G186" i="9" s="1"/>
  <c r="I186" i="9" a="1"/>
  <c r="I186" i="9" s="1"/>
  <c r="F186" i="9" a="1"/>
  <c r="F186" i="9" s="1"/>
  <c r="E21" i="9" a="1"/>
  <c r="E21" i="9" s="1"/>
  <c r="I402" i="9" a="1"/>
  <c r="I402" i="9" s="1"/>
  <c r="V402" i="9" a="1"/>
  <c r="V402" i="9" s="1"/>
  <c r="U402" i="9" a="1"/>
  <c r="U402" i="9" s="1"/>
  <c r="F402" i="9" a="1"/>
  <c r="F402" i="9" s="1"/>
  <c r="E402" i="9" a="1"/>
  <c r="E402" i="9" s="1"/>
  <c r="H402" i="9" a="1"/>
  <c r="H402" i="9" s="1"/>
  <c r="X403" i="9"/>
  <c r="U403" i="9" s="1" a="1"/>
  <c r="U403" i="9" s="1"/>
  <c r="Y406" i="9"/>
  <c r="Z405" i="9"/>
  <c r="D404" i="9" a="1"/>
  <c r="D404" i="9" s="1"/>
  <c r="AC404" i="9" a="1"/>
  <c r="AC404" i="9" s="1"/>
  <c r="C404" i="9" a="1"/>
  <c r="C404" i="9" s="1"/>
  <c r="C188" i="9" a="1"/>
  <c r="C188" i="9" s="1"/>
  <c r="P188" i="9" a="1"/>
  <c r="P188" i="9" s="1"/>
  <c r="D188" i="9" a="1"/>
  <c r="D188" i="9" s="1"/>
  <c r="K190" i="9"/>
  <c r="L189" i="9"/>
  <c r="M187" i="9"/>
  <c r="M22" i="9"/>
  <c r="I22" i="9" s="1" a="1"/>
  <c r="I22" i="9" s="1"/>
  <c r="P23" i="9" a="1"/>
  <c r="P23" i="9" s="1"/>
  <c r="D23" i="9" a="1"/>
  <c r="D23" i="9" s="1"/>
  <c r="C23" i="9" a="1"/>
  <c r="C23" i="9" s="1"/>
  <c r="K25" i="9"/>
  <c r="L24" i="9"/>
  <c r="G402" i="9" l="1" a="1"/>
  <c r="G402" i="9" s="1"/>
  <c r="J403" i="9" a="1"/>
  <c r="J403" i="9" s="1"/>
  <c r="F403" i="9" a="1"/>
  <c r="F403" i="9" s="1"/>
  <c r="I403" i="9" a="1"/>
  <c r="I403" i="9" s="1"/>
  <c r="E403" i="9" a="1"/>
  <c r="E403" i="9" s="1"/>
  <c r="G403" i="9" s="1" a="1"/>
  <c r="G403" i="9" s="1"/>
  <c r="H403" i="9" a="1"/>
  <c r="H403" i="9" s="1"/>
  <c r="V403" i="9" a="1"/>
  <c r="V403" i="9" s="1"/>
  <c r="D405" i="9" a="1"/>
  <c r="D405" i="9" s="1"/>
  <c r="C405" i="9" a="1"/>
  <c r="C405" i="9" s="1"/>
  <c r="AC405" i="9" a="1"/>
  <c r="AC405" i="9" s="1"/>
  <c r="X404" i="9"/>
  <c r="Y407" i="9"/>
  <c r="Y408" i="9" s="1"/>
  <c r="Y409" i="9" s="1"/>
  <c r="Y410" i="9" s="1"/>
  <c r="Y411" i="9" s="1"/>
  <c r="Y412" i="9" s="1"/>
  <c r="Y413" i="9" s="1"/>
  <c r="Y414" i="9" s="1"/>
  <c r="Y415" i="9" s="1"/>
  <c r="Y416" i="9" s="1"/>
  <c r="Y417" i="9" s="1"/>
  <c r="Y418" i="9" s="1"/>
  <c r="Y419" i="9" s="1"/>
  <c r="Y420" i="9" s="1"/>
  <c r="Y421" i="9" s="1"/>
  <c r="Y422" i="9" s="1"/>
  <c r="Y423" i="9" s="1"/>
  <c r="Y424" i="9" s="1"/>
  <c r="Y425" i="9" s="1"/>
  <c r="Y426" i="9" s="1"/>
  <c r="Y427" i="9" s="1"/>
  <c r="Y428" i="9" s="1"/>
  <c r="Y429" i="9" s="1"/>
  <c r="Y430" i="9" s="1"/>
  <c r="Y431" i="9" s="1"/>
  <c r="Y432" i="9" s="1"/>
  <c r="Y433" i="9" s="1"/>
  <c r="Y434" i="9" s="1"/>
  <c r="Y435" i="9" s="1"/>
  <c r="Y436" i="9" s="1"/>
  <c r="Y437" i="9" s="1"/>
  <c r="Y438" i="9" s="1"/>
  <c r="Y439" i="9" s="1"/>
  <c r="Y440" i="9" s="1"/>
  <c r="Y441" i="9" s="1"/>
  <c r="Y442" i="9" s="1"/>
  <c r="Y443" i="9" s="1"/>
  <c r="Y444" i="9" s="1"/>
  <c r="Y445" i="9" s="1"/>
  <c r="Y446" i="9" s="1"/>
  <c r="Y447" i="9" s="1"/>
  <c r="Y448" i="9" s="1"/>
  <c r="Y449" i="9" s="1"/>
  <c r="Y450" i="9" s="1"/>
  <c r="Y451" i="9" s="1"/>
  <c r="Y452" i="9" s="1"/>
  <c r="Y453" i="9" s="1"/>
  <c r="Y454" i="9" s="1"/>
  <c r="Y455" i="9" s="1"/>
  <c r="Y456" i="9" s="1"/>
  <c r="Y457" i="9" s="1"/>
  <c r="Y458" i="9" s="1"/>
  <c r="Y459" i="9" s="1"/>
  <c r="Y460" i="9" s="1"/>
  <c r="Y461" i="9" s="1"/>
  <c r="Y462" i="9" s="1"/>
  <c r="Y463" i="9" s="1"/>
  <c r="Y464" i="9" s="1"/>
  <c r="Y465" i="9" s="1"/>
  <c r="Y466" i="9" s="1"/>
  <c r="Y467" i="9" s="1"/>
  <c r="Y468" i="9" s="1"/>
  <c r="Y469" i="9" s="1"/>
  <c r="Y470" i="9" s="1"/>
  <c r="Y471" i="9" s="1"/>
  <c r="Y472" i="9" s="1"/>
  <c r="Y473" i="9" s="1"/>
  <c r="Y474" i="9" s="1"/>
  <c r="Y475" i="9" s="1"/>
  <c r="Y476" i="9" s="1"/>
  <c r="Y477" i="9" s="1"/>
  <c r="Y478" i="9" s="1"/>
  <c r="Y479" i="9" s="1"/>
  <c r="Y480" i="9" s="1"/>
  <c r="Y481" i="9" s="1"/>
  <c r="Y482" i="9" s="1"/>
  <c r="Y483" i="9" s="1"/>
  <c r="Y484" i="9" s="1"/>
  <c r="Y485" i="9" s="1"/>
  <c r="Y486" i="9" s="1"/>
  <c r="Y487" i="9" s="1"/>
  <c r="Y488" i="9" s="1"/>
  <c r="Y489" i="9" s="1"/>
  <c r="Y490" i="9" s="1"/>
  <c r="Y491" i="9" s="1"/>
  <c r="Y492" i="9" s="1"/>
  <c r="Y493" i="9" s="1"/>
  <c r="Y494" i="9" s="1"/>
  <c r="Y495" i="9" s="1"/>
  <c r="Y496" i="9" s="1"/>
  <c r="Y497" i="9" s="1"/>
  <c r="Y498" i="9" s="1"/>
  <c r="Y499" i="9" s="1"/>
  <c r="Y500" i="9" s="1"/>
  <c r="Y501" i="9" s="1"/>
  <c r="Y502" i="9" s="1"/>
  <c r="Y503" i="9" s="1"/>
  <c r="Y504" i="9" s="1"/>
  <c r="Y505" i="9" s="1"/>
  <c r="Y506" i="9" s="1"/>
  <c r="Y507" i="9" s="1"/>
  <c r="Y508" i="9" s="1"/>
  <c r="Y509" i="9" s="1"/>
  <c r="Y510" i="9" s="1"/>
  <c r="Y511" i="9" s="1"/>
  <c r="Y512" i="9" s="1"/>
  <c r="Y513" i="9" s="1"/>
  <c r="Y514" i="9" s="1"/>
  <c r="Y515" i="9" s="1"/>
  <c r="Y516" i="9" s="1"/>
  <c r="Y517" i="9" s="1"/>
  <c r="Y518" i="9" s="1"/>
  <c r="Y519" i="9" s="1"/>
  <c r="Y520" i="9" s="1"/>
  <c r="Y521" i="9" s="1"/>
  <c r="Y522" i="9" s="1"/>
  <c r="Y523" i="9" s="1"/>
  <c r="Y524" i="9" s="1"/>
  <c r="Y525" i="9" s="1"/>
  <c r="Y526" i="9" s="1"/>
  <c r="Y527" i="9" s="1"/>
  <c r="Y528" i="9" s="1"/>
  <c r="Y529" i="9" s="1"/>
  <c r="Y530" i="9" s="1"/>
  <c r="Y531" i="9" s="1"/>
  <c r="Y532" i="9" s="1"/>
  <c r="Y533" i="9" s="1"/>
  <c r="Y534" i="9" s="1"/>
  <c r="Y535" i="9" s="1"/>
  <c r="Y536" i="9" s="1"/>
  <c r="Y537" i="9" s="1"/>
  <c r="Y538" i="9" s="1"/>
  <c r="Y539" i="9" s="1"/>
  <c r="Y540" i="9" s="1"/>
  <c r="Y541" i="9" s="1"/>
  <c r="Y542" i="9" s="1"/>
  <c r="Y543" i="9" s="1"/>
  <c r="Y544" i="9" s="1"/>
  <c r="Y545" i="9" s="1"/>
  <c r="Y546" i="9" s="1"/>
  <c r="Y547" i="9" s="1"/>
  <c r="Y548" i="9" s="1"/>
  <c r="Y549" i="9" s="1"/>
  <c r="Y550" i="9" s="1"/>
  <c r="Y551" i="9" s="1"/>
  <c r="Y552" i="9" s="1"/>
  <c r="Y553" i="9" s="1"/>
  <c r="Y554" i="9" s="1"/>
  <c r="Y555" i="9" s="1"/>
  <c r="Y556" i="9" s="1"/>
  <c r="Y557" i="9" s="1"/>
  <c r="Y558" i="9" s="1"/>
  <c r="Y559" i="9" s="1"/>
  <c r="Y560" i="9" s="1"/>
  <c r="Y561" i="9" s="1"/>
  <c r="Y562" i="9" s="1"/>
  <c r="Y563" i="9" s="1"/>
  <c r="Y564" i="9" s="1"/>
  <c r="Y565" i="9" s="1"/>
  <c r="Y566" i="9" s="1"/>
  <c r="Y567" i="9" s="1"/>
  <c r="Y568" i="9" s="1"/>
  <c r="Y569" i="9" s="1"/>
  <c r="Y570" i="9" s="1"/>
  <c r="Y571" i="9" s="1"/>
  <c r="Y572" i="9" s="1"/>
  <c r="Y573" i="9" s="1"/>
  <c r="Y574" i="9" s="1"/>
  <c r="Y575" i="9" s="1"/>
  <c r="Y576" i="9" s="1"/>
  <c r="Y577" i="9" s="1"/>
  <c r="Y578" i="9" s="1"/>
  <c r="Y579" i="9" s="1"/>
  <c r="Y580" i="9" s="1"/>
  <c r="Y581" i="9" s="1"/>
  <c r="Y582" i="9" s="1"/>
  <c r="Y583" i="9" s="1"/>
  <c r="Y584" i="9" s="1"/>
  <c r="Y585" i="9" s="1"/>
  <c r="Y586" i="9" s="1"/>
  <c r="Y587" i="9" s="1"/>
  <c r="Y588" i="9" s="1"/>
  <c r="Y589" i="9" s="1"/>
  <c r="Y590" i="9" s="1"/>
  <c r="Y591" i="9" s="1"/>
  <c r="Y592" i="9" s="1"/>
  <c r="Y593" i="9" s="1"/>
  <c r="Y594" i="9" s="1"/>
  <c r="Y595" i="9" s="1"/>
  <c r="Y596" i="9" s="1"/>
  <c r="Y597" i="9" s="1"/>
  <c r="Y598" i="9" s="1"/>
  <c r="Y599" i="9" s="1"/>
  <c r="Y600" i="9" s="1"/>
  <c r="Y601" i="9" s="1"/>
  <c r="Y602" i="9" s="1"/>
  <c r="Y603" i="9" s="1"/>
  <c r="Y604" i="9" s="1"/>
  <c r="Y605" i="9" s="1"/>
  <c r="Y606" i="9" s="1"/>
  <c r="Y607" i="9" s="1"/>
  <c r="Y608" i="9" s="1"/>
  <c r="Y609" i="9" s="1"/>
  <c r="Y610" i="9" s="1"/>
  <c r="Y611" i="9" s="1"/>
  <c r="Y612" i="9" s="1"/>
  <c r="Y613" i="9" s="1"/>
  <c r="Y614" i="9" s="1"/>
  <c r="Y615" i="9" s="1"/>
  <c r="Y616" i="9" s="1"/>
  <c r="Y617" i="9" s="1"/>
  <c r="Y618" i="9" s="1"/>
  <c r="Y619" i="9" s="1"/>
  <c r="Y620" i="9" s="1"/>
  <c r="Y621" i="9" s="1"/>
  <c r="Y622" i="9" s="1"/>
  <c r="Y623" i="9" s="1"/>
  <c r="Y624" i="9" s="1"/>
  <c r="Y625" i="9" s="1"/>
  <c r="Y626" i="9" s="1"/>
  <c r="Z406" i="9"/>
  <c r="P189" i="9" a="1"/>
  <c r="P189" i="9" s="1"/>
  <c r="C189" i="9" a="1"/>
  <c r="C189" i="9" s="1"/>
  <c r="D189" i="9" a="1"/>
  <c r="D189" i="9" s="1"/>
  <c r="K191" i="9"/>
  <c r="L190" i="9"/>
  <c r="M188" i="9"/>
  <c r="J187" i="9" a="1"/>
  <c r="J187" i="9" s="1"/>
  <c r="E187" i="9" a="1"/>
  <c r="E187" i="9" s="1"/>
  <c r="G187" i="9" a="1"/>
  <c r="G187" i="9" s="1"/>
  <c r="F187" i="9" a="1"/>
  <c r="F187" i="9" s="1"/>
  <c r="I187" i="9" a="1"/>
  <c r="I187" i="9" s="1"/>
  <c r="H187" i="9" a="1"/>
  <c r="H187" i="9" s="1"/>
  <c r="J22" i="9" a="1"/>
  <c r="J22" i="9" s="1"/>
  <c r="H22" i="9" a="1"/>
  <c r="H22" i="9" s="1"/>
  <c r="E22" i="9" a="1"/>
  <c r="E22" i="9" s="1"/>
  <c r="F22" i="9" a="1"/>
  <c r="F22" i="9" s="1"/>
  <c r="M23" i="9"/>
  <c r="H23" i="9" s="1" a="1"/>
  <c r="H23" i="9" s="1"/>
  <c r="G22" i="9" a="1"/>
  <c r="G22" i="9" s="1"/>
  <c r="C24" i="9" a="1"/>
  <c r="C24" i="9" s="1"/>
  <c r="P24" i="9" a="1"/>
  <c r="P24" i="9" s="1"/>
  <c r="D24" i="9" a="1"/>
  <c r="D24" i="9" s="1"/>
  <c r="K26" i="9"/>
  <c r="L25" i="9"/>
  <c r="X405" i="9" l="1"/>
  <c r="E405" i="9" s="1" a="1"/>
  <c r="E405" i="9" s="1"/>
  <c r="D406" i="9" a="1"/>
  <c r="D406" i="9" s="1"/>
  <c r="C406" i="9" a="1"/>
  <c r="C406" i="9" s="1"/>
  <c r="AC406" i="9" a="1"/>
  <c r="AC406" i="9" s="1"/>
  <c r="V404" i="9" a="1"/>
  <c r="V404" i="9" s="1"/>
  <c r="J404" i="9" a="1"/>
  <c r="J404" i="9" s="1"/>
  <c r="E404" i="9" a="1"/>
  <c r="E404" i="9" s="1"/>
  <c r="U404" i="9" a="1"/>
  <c r="U404" i="9" s="1"/>
  <c r="F404" i="9" a="1"/>
  <c r="F404" i="9" s="1"/>
  <c r="H404" i="9" a="1"/>
  <c r="H404" i="9" s="1"/>
  <c r="I404" i="9" a="1"/>
  <c r="I404" i="9" s="1"/>
  <c r="M189" i="9"/>
  <c r="G189" i="9" s="1" a="1"/>
  <c r="G189" i="9" s="1"/>
  <c r="K192" i="9"/>
  <c r="L191" i="9"/>
  <c r="I188" i="9" a="1"/>
  <c r="I188" i="9" s="1"/>
  <c r="F188" i="9" a="1"/>
  <c r="F188" i="9" s="1"/>
  <c r="E188" i="9" a="1"/>
  <c r="E188" i="9" s="1"/>
  <c r="G188" i="9" a="1"/>
  <c r="G188" i="9" s="1"/>
  <c r="C190" i="9" a="1"/>
  <c r="C190" i="9" s="1"/>
  <c r="D190" i="9" a="1"/>
  <c r="D190" i="9" s="1"/>
  <c r="P190" i="9" a="1"/>
  <c r="P190" i="9" s="1"/>
  <c r="J23" i="9" a="1"/>
  <c r="J23" i="9" s="1"/>
  <c r="I23" i="9" a="1"/>
  <c r="I23" i="9" s="1"/>
  <c r="G23" i="9" a="1"/>
  <c r="G23" i="9" s="1"/>
  <c r="E23" i="9" a="1"/>
  <c r="E23" i="9" s="1"/>
  <c r="F23" i="9" a="1"/>
  <c r="F23" i="9" s="1"/>
  <c r="M24" i="9"/>
  <c r="D25" i="9" a="1"/>
  <c r="D25" i="9" s="1"/>
  <c r="C25" i="9" a="1"/>
  <c r="C25" i="9" s="1"/>
  <c r="P25" i="9" a="1"/>
  <c r="P25" i="9" s="1"/>
  <c r="K27" i="9"/>
  <c r="L26" i="9"/>
  <c r="U405" i="9" l="1" a="1"/>
  <c r="U405" i="9" s="1"/>
  <c r="H405" i="9" a="1"/>
  <c r="H405" i="9" s="1"/>
  <c r="F405" i="9" a="1"/>
  <c r="F405" i="9" s="1"/>
  <c r="G405" i="9" s="1" a="1"/>
  <c r="G405" i="9" s="1"/>
  <c r="V405" i="9" a="1"/>
  <c r="V405" i="9" s="1"/>
  <c r="I405" i="9" a="1"/>
  <c r="I405" i="9" s="1"/>
  <c r="J405" i="9" a="1"/>
  <c r="J405" i="9" s="1"/>
  <c r="G404" i="9" a="1"/>
  <c r="G404" i="9" s="1"/>
  <c r="E189" i="9" a="1"/>
  <c r="E189" i="9" s="1"/>
  <c r="F189" i="9" a="1"/>
  <c r="F189" i="9" s="1"/>
  <c r="I189" i="9" a="1"/>
  <c r="I189" i="9" s="1"/>
  <c r="X406" i="9"/>
  <c r="U406" i="9" s="1" a="1"/>
  <c r="U406" i="9" s="1"/>
  <c r="M190" i="9"/>
  <c r="P191" i="9" a="1"/>
  <c r="P191" i="9" s="1"/>
  <c r="D191" i="9" a="1"/>
  <c r="D191" i="9" s="1"/>
  <c r="C191" i="9" a="1"/>
  <c r="C191" i="9" s="1"/>
  <c r="K193" i="9"/>
  <c r="L192" i="9"/>
  <c r="M25" i="9"/>
  <c r="P26" i="9" a="1"/>
  <c r="P26" i="9" s="1"/>
  <c r="D26" i="9" a="1"/>
  <c r="D26" i="9" s="1"/>
  <c r="C26" i="9" a="1"/>
  <c r="C26" i="9" s="1"/>
  <c r="K28" i="9"/>
  <c r="L27" i="9"/>
  <c r="H24" i="9" a="1"/>
  <c r="H24" i="9" s="1"/>
  <c r="I24" i="9" a="1"/>
  <c r="I24" i="9" s="1"/>
  <c r="J24" i="9" a="1"/>
  <c r="J24" i="9" s="1"/>
  <c r="E24" i="9" a="1"/>
  <c r="E24" i="9" s="1"/>
  <c r="G24" i="9" a="1"/>
  <c r="G24" i="9" s="1"/>
  <c r="F24" i="9" a="1"/>
  <c r="F24" i="9" s="1"/>
  <c r="V406" i="9" l="1" a="1"/>
  <c r="V406" i="9" s="1"/>
  <c r="I406" i="9" a="1"/>
  <c r="I406" i="9" s="1"/>
  <c r="J406" i="9" a="1"/>
  <c r="J406" i="9" s="1"/>
  <c r="E406" i="9" a="1"/>
  <c r="E406" i="9" s="1"/>
  <c r="H406" i="9" a="1"/>
  <c r="H406" i="9" s="1"/>
  <c r="F406" i="9" a="1"/>
  <c r="F406" i="9" s="1"/>
  <c r="M191" i="9"/>
  <c r="D192" i="9" a="1"/>
  <c r="D192" i="9" s="1"/>
  <c r="C192" i="9" a="1"/>
  <c r="C192" i="9" s="1"/>
  <c r="P192" i="9" a="1"/>
  <c r="P192" i="9" s="1"/>
  <c r="K194" i="9"/>
  <c r="L193" i="9"/>
  <c r="E190" i="9" a="1"/>
  <c r="E190" i="9" s="1"/>
  <c r="G190" i="9" a="1"/>
  <c r="G190" i="9" s="1"/>
  <c r="I190" i="9" a="1"/>
  <c r="I190" i="9" s="1"/>
  <c r="F190" i="9" a="1"/>
  <c r="F190" i="9" s="1"/>
  <c r="M26" i="9"/>
  <c r="F26" i="9" s="1" a="1"/>
  <c r="F26" i="9" s="1"/>
  <c r="C27" i="9" a="1"/>
  <c r="C27" i="9" s="1"/>
  <c r="P27" i="9" a="1"/>
  <c r="P27" i="9" s="1"/>
  <c r="D27" i="9" a="1"/>
  <c r="D27" i="9" s="1"/>
  <c r="K29" i="9"/>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K113" i="9" s="1"/>
  <c r="K114" i="9" s="1"/>
  <c r="K115" i="9" s="1"/>
  <c r="K116" i="9" s="1"/>
  <c r="K117" i="9" s="1"/>
  <c r="K118" i="9" s="1"/>
  <c r="K119" i="9" s="1"/>
  <c r="K120" i="9" s="1"/>
  <c r="K121" i="9" s="1"/>
  <c r="K122" i="9" s="1"/>
  <c r="K123" i="9" s="1"/>
  <c r="K124" i="9" s="1"/>
  <c r="K125" i="9" s="1"/>
  <c r="K126" i="9" s="1"/>
  <c r="K127" i="9" s="1"/>
  <c r="K128" i="9" s="1"/>
  <c r="K129" i="9" s="1"/>
  <c r="K130" i="9" s="1"/>
  <c r="K131" i="9" s="1"/>
  <c r="K132" i="9" s="1"/>
  <c r="K133" i="9" s="1"/>
  <c r="K134" i="9" s="1"/>
  <c r="K135" i="9" s="1"/>
  <c r="K136" i="9" s="1"/>
  <c r="K137" i="9" s="1"/>
  <c r="K138" i="9" s="1"/>
  <c r="K139" i="9" s="1"/>
  <c r="K140" i="9" s="1"/>
  <c r="K141" i="9" s="1"/>
  <c r="K142" i="9" s="1"/>
  <c r="K143" i="9" s="1"/>
  <c r="K144" i="9" s="1"/>
  <c r="K145" i="9" s="1"/>
  <c r="K146" i="9" s="1"/>
  <c r="K147" i="9" s="1"/>
  <c r="K148" i="9" s="1"/>
  <c r="K149" i="9" s="1"/>
  <c r="K150" i="9" s="1"/>
  <c r="K151" i="9" s="1"/>
  <c r="K152" i="9" s="1"/>
  <c r="K153" i="9" s="1"/>
  <c r="K154" i="9" s="1"/>
  <c r="K155" i="9" s="1"/>
  <c r="K156" i="9" s="1"/>
  <c r="K157" i="9" s="1"/>
  <c r="K158" i="9" s="1"/>
  <c r="L28" i="9"/>
  <c r="E25" i="9" a="1"/>
  <c r="E25" i="9" s="1"/>
  <c r="I25" i="9" a="1"/>
  <c r="I25" i="9" s="1"/>
  <c r="F25" i="9" a="1"/>
  <c r="F25" i="9" s="1"/>
  <c r="H25" i="9" a="1"/>
  <c r="H25" i="9" s="1"/>
  <c r="J25" i="9" a="1"/>
  <c r="J25" i="9" s="1"/>
  <c r="G25" i="9" a="1"/>
  <c r="G25" i="9" s="1"/>
  <c r="G406" i="9" l="1" a="1"/>
  <c r="G406" i="9" s="1"/>
  <c r="M192" i="9"/>
  <c r="C193" i="9" a="1"/>
  <c r="C193" i="9" s="1"/>
  <c r="P193" i="9" a="1"/>
  <c r="P193" i="9" s="1"/>
  <c r="D193" i="9" a="1"/>
  <c r="D193" i="9" s="1"/>
  <c r="K195" i="9"/>
  <c r="L194" i="9"/>
  <c r="F191" i="9" a="1"/>
  <c r="F191" i="9" s="1"/>
  <c r="E191" i="9" a="1"/>
  <c r="E191" i="9" s="1"/>
  <c r="I191" i="9" a="1"/>
  <c r="I191" i="9" s="1"/>
  <c r="G191" i="9" a="1"/>
  <c r="G191" i="9" s="1"/>
  <c r="H26" i="9" a="1"/>
  <c r="H26" i="9" s="1"/>
  <c r="I26" i="9" a="1"/>
  <c r="I26" i="9" s="1"/>
  <c r="J26" i="9" a="1"/>
  <c r="J26" i="9" s="1"/>
  <c r="E26" i="9" a="1"/>
  <c r="E26" i="9" s="1"/>
  <c r="G26" i="9" a="1"/>
  <c r="G26" i="9" s="1"/>
  <c r="D28" i="9" a="1"/>
  <c r="D28" i="9" s="1"/>
  <c r="P28" i="9" a="1"/>
  <c r="P28" i="9" s="1"/>
  <c r="C28" i="9" a="1"/>
  <c r="C28" i="9" s="1"/>
  <c r="M27" i="9"/>
  <c r="E192" i="9" l="1" a="1"/>
  <c r="E192" i="9" s="1"/>
  <c r="F192" i="9" a="1"/>
  <c r="F192" i="9" s="1"/>
  <c r="G192" i="9" a="1"/>
  <c r="G192" i="9" s="1"/>
  <c r="I192" i="9" a="1"/>
  <c r="I192" i="9" s="1"/>
  <c r="M193" i="9"/>
  <c r="D194" i="9" a="1"/>
  <c r="D194" i="9" s="1"/>
  <c r="P194" i="9" a="1"/>
  <c r="P194" i="9" s="1"/>
  <c r="C194" i="9" a="1"/>
  <c r="C194" i="9" s="1"/>
  <c r="K196" i="9"/>
  <c r="L195" i="9"/>
  <c r="E27" i="9" a="1"/>
  <c r="E27" i="9" s="1"/>
  <c r="F27" i="9" a="1"/>
  <c r="F27" i="9" s="1"/>
  <c r="J27" i="9" a="1"/>
  <c r="J27" i="9" s="1"/>
  <c r="H27" i="9" a="1"/>
  <c r="H27" i="9" s="1"/>
  <c r="I27" i="9" a="1"/>
  <c r="I27" i="9" s="1"/>
  <c r="G27" i="9" a="1"/>
  <c r="G27" i="9" s="1"/>
  <c r="M28" i="9"/>
  <c r="M194" i="9" l="1"/>
  <c r="F194" i="9" s="1" a="1"/>
  <c r="F194" i="9" s="1"/>
  <c r="D195" i="9" a="1"/>
  <c r="D195" i="9" s="1"/>
  <c r="P195" i="9" a="1"/>
  <c r="P195" i="9" s="1"/>
  <c r="C195" i="9" a="1"/>
  <c r="C195" i="9" s="1"/>
  <c r="K197" i="9"/>
  <c r="L196" i="9"/>
  <c r="F193" i="9" a="1"/>
  <c r="F193" i="9" s="1"/>
  <c r="E193" i="9" a="1"/>
  <c r="E193" i="9" s="1"/>
  <c r="G193" i="9" a="1"/>
  <c r="G193" i="9" s="1"/>
  <c r="I193" i="9" a="1"/>
  <c r="I193" i="9" s="1"/>
  <c r="F28" i="9" a="1"/>
  <c r="F28" i="9" s="1"/>
  <c r="J28" i="9" a="1"/>
  <c r="J28" i="9" s="1"/>
  <c r="E28" i="9" a="1"/>
  <c r="E28" i="9" s="1"/>
  <c r="H28" i="9" a="1"/>
  <c r="H28" i="9" s="1"/>
  <c r="I28" i="9" a="1"/>
  <c r="I28" i="9" s="1"/>
  <c r="G28" i="9" a="1"/>
  <c r="G28" i="9" s="1"/>
  <c r="I194" i="9" l="1" a="1"/>
  <c r="I194" i="9" s="1"/>
  <c r="M195" i="9"/>
  <c r="H195" i="9" s="1" a="1"/>
  <c r="H195" i="9" s="1"/>
  <c r="G194" i="9" a="1"/>
  <c r="G194" i="9" s="1"/>
  <c r="E194" i="9" a="1"/>
  <c r="E194" i="9" s="1"/>
  <c r="P196" i="9" a="1"/>
  <c r="P196" i="9" s="1"/>
  <c r="C196" i="9" a="1"/>
  <c r="C196" i="9" s="1"/>
  <c r="D196" i="9" a="1"/>
  <c r="D196" i="9" s="1"/>
  <c r="K198" i="9"/>
  <c r="K199" i="9" s="1"/>
  <c r="K200" i="9" s="1"/>
  <c r="K201" i="9" s="1"/>
  <c r="K202" i="9" s="1"/>
  <c r="K203" i="9" s="1"/>
  <c r="K204" i="9" s="1"/>
  <c r="K205" i="9" s="1"/>
  <c r="K206" i="9" s="1"/>
  <c r="K207" i="9" s="1"/>
  <c r="K208" i="9" s="1"/>
  <c r="K209" i="9" s="1"/>
  <c r="K210" i="9" s="1"/>
  <c r="K211" i="9" s="1"/>
  <c r="K212" i="9" s="1"/>
  <c r="K213" i="9" s="1"/>
  <c r="K214" i="9" s="1"/>
  <c r="K215" i="9" s="1"/>
  <c r="K216" i="9" s="1"/>
  <c r="K217" i="9" s="1"/>
  <c r="K218" i="9" s="1"/>
  <c r="K219" i="9" s="1"/>
  <c r="K220" i="9" s="1"/>
  <c r="K221" i="9" s="1"/>
  <c r="K222" i="9" s="1"/>
  <c r="K223" i="9" s="1"/>
  <c r="K224" i="9" s="1"/>
  <c r="K225" i="9" s="1"/>
  <c r="K226" i="9" s="1"/>
  <c r="K227" i="9" s="1"/>
  <c r="K228" i="9" s="1"/>
  <c r="K229" i="9" s="1"/>
  <c r="K230" i="9" s="1"/>
  <c r="K231" i="9" s="1"/>
  <c r="K232" i="9" s="1"/>
  <c r="K233" i="9" s="1"/>
  <c r="K234" i="9" s="1"/>
  <c r="K235" i="9" s="1"/>
  <c r="K236" i="9" s="1"/>
  <c r="K237" i="9" s="1"/>
  <c r="K238" i="9" s="1"/>
  <c r="K239" i="9" s="1"/>
  <c r="K240" i="9" s="1"/>
  <c r="K241" i="9" s="1"/>
  <c r="K242" i="9" s="1"/>
  <c r="K243" i="9" s="1"/>
  <c r="K244" i="9" s="1"/>
  <c r="K245" i="9" s="1"/>
  <c r="K246" i="9" s="1"/>
  <c r="K247" i="9" s="1"/>
  <c r="K248" i="9" s="1"/>
  <c r="K249" i="9" s="1"/>
  <c r="K250" i="9" s="1"/>
  <c r="K251" i="9" s="1"/>
  <c r="K252" i="9" s="1"/>
  <c r="K253" i="9" s="1"/>
  <c r="K254" i="9" s="1"/>
  <c r="K255" i="9" s="1"/>
  <c r="K256" i="9" s="1"/>
  <c r="K257" i="9" s="1"/>
  <c r="K258" i="9" s="1"/>
  <c r="K259" i="9" s="1"/>
  <c r="K260" i="9" s="1"/>
  <c r="K261" i="9" s="1"/>
  <c r="K262" i="9" s="1"/>
  <c r="K263" i="9" s="1"/>
  <c r="K264" i="9" s="1"/>
  <c r="K265" i="9" s="1"/>
  <c r="K266" i="9" s="1"/>
  <c r="K267" i="9" s="1"/>
  <c r="K268" i="9" s="1"/>
  <c r="K269" i="9" s="1"/>
  <c r="K270" i="9" s="1"/>
  <c r="K271" i="9" s="1"/>
  <c r="K272" i="9" s="1"/>
  <c r="K273" i="9" s="1"/>
  <c r="K274" i="9" s="1"/>
  <c r="K275" i="9" s="1"/>
  <c r="K276" i="9" s="1"/>
  <c r="K277" i="9" s="1"/>
  <c r="K278" i="9" s="1"/>
  <c r="K279" i="9" s="1"/>
  <c r="K280" i="9" s="1"/>
  <c r="K281" i="9" s="1"/>
  <c r="K282" i="9" s="1"/>
  <c r="K283" i="9" s="1"/>
  <c r="K284" i="9" s="1"/>
  <c r="K285" i="9" s="1"/>
  <c r="K286" i="9" s="1"/>
  <c r="K287" i="9" s="1"/>
  <c r="K288" i="9" s="1"/>
  <c r="K289" i="9" s="1"/>
  <c r="K290" i="9" s="1"/>
  <c r="K291" i="9" s="1"/>
  <c r="K292" i="9" s="1"/>
  <c r="K293" i="9" s="1"/>
  <c r="K294" i="9" s="1"/>
  <c r="K295" i="9" s="1"/>
  <c r="K296" i="9" s="1"/>
  <c r="K297" i="9" s="1"/>
  <c r="K298" i="9" s="1"/>
  <c r="K299" i="9" s="1"/>
  <c r="K300" i="9" s="1"/>
  <c r="K301" i="9" s="1"/>
  <c r="K302" i="9" s="1"/>
  <c r="K303" i="9" s="1"/>
  <c r="K304" i="9" s="1"/>
  <c r="K305" i="9" s="1"/>
  <c r="K306" i="9" s="1"/>
  <c r="K307" i="9" s="1"/>
  <c r="K308" i="9" s="1"/>
  <c r="K309" i="9" s="1"/>
  <c r="K310" i="9" s="1"/>
  <c r="K311" i="9" s="1"/>
  <c r="K312" i="9" s="1"/>
  <c r="K313" i="9" s="1"/>
  <c r="K314" i="9" s="1"/>
  <c r="K315" i="9" s="1"/>
  <c r="K316" i="9" s="1"/>
  <c r="K317" i="9" s="1"/>
  <c r="L197" i="9"/>
  <c r="I195" i="9" l="1" a="1"/>
  <c r="I195" i="9" s="1"/>
  <c r="J195" i="9" a="1"/>
  <c r="J195" i="9" s="1"/>
  <c r="E195" i="9" a="1"/>
  <c r="E195" i="9" s="1"/>
  <c r="F195" i="9" a="1"/>
  <c r="F195" i="9" s="1"/>
  <c r="G195" i="9" a="1"/>
  <c r="G195" i="9" s="1"/>
  <c r="M196" i="9"/>
  <c r="D197" i="9" a="1"/>
  <c r="D197" i="9" s="1"/>
  <c r="C197" i="9" a="1"/>
  <c r="C197" i="9" s="1"/>
  <c r="P197" i="9" a="1"/>
  <c r="P197" i="9" s="1"/>
  <c r="M197" i="9" l="1"/>
  <c r="G197" i="9" s="1" a="1"/>
  <c r="G197" i="9" s="1"/>
  <c r="E196" i="9" a="1"/>
  <c r="E196" i="9" s="1"/>
  <c r="G196" i="9" a="1"/>
  <c r="G196" i="9" s="1"/>
  <c r="F196" i="9" a="1"/>
  <c r="F196" i="9" s="1"/>
  <c r="I196" i="9" a="1"/>
  <c r="I196" i="9" s="1"/>
  <c r="H196" i="9" a="1"/>
  <c r="H196" i="9" s="1"/>
  <c r="J196" i="9" a="1"/>
  <c r="J196" i="9" s="1"/>
  <c r="I197" i="9" l="1" a="1"/>
  <c r="I197" i="9" s="1"/>
  <c r="E197" i="9" a="1"/>
  <c r="E197" i="9" s="1"/>
  <c r="H197" i="9" a="1"/>
  <c r="H197" i="9" s="1"/>
  <c r="F197" i="9" a="1"/>
  <c r="F197" i="9" s="1"/>
  <c r="J197" i="9" a="1"/>
  <c r="J197" i="9" s="1"/>
</calcChain>
</file>

<file path=xl/sharedStrings.xml><?xml version="1.0" encoding="utf-8"?>
<sst xmlns="http://schemas.openxmlformats.org/spreadsheetml/2006/main" count="10721" uniqueCount="4516">
  <si>
    <t>Reporting Period End Date</t>
  </si>
  <si>
    <t>Module</t>
  </si>
  <si>
    <t>Baseline N#</t>
  </si>
  <si>
    <t>Baseline D#</t>
  </si>
  <si>
    <t>Baseline %</t>
  </si>
  <si>
    <t>Comments</t>
  </si>
  <si>
    <t>Impact Indicators</t>
  </si>
  <si>
    <t>Baseline Source</t>
  </si>
  <si>
    <t>Baseline Value</t>
  </si>
  <si>
    <t>Baseline Year</t>
  </si>
  <si>
    <t>Only required if you have Work plan Tracking Measures</t>
  </si>
  <si>
    <t xml:space="preserve"> </t>
  </si>
  <si>
    <t>[Reporting Period End Date]</t>
  </si>
  <si>
    <t>Country (Name)</t>
  </si>
  <si>
    <t>[Custom Impact Indicator]</t>
  </si>
  <si>
    <t>[Baseline Value]</t>
  </si>
  <si>
    <t>[Baseline Year]</t>
  </si>
  <si>
    <t>[Baseline Source]</t>
  </si>
  <si>
    <t>[Comment]</t>
  </si>
  <si>
    <t>[Target N#]</t>
  </si>
  <si>
    <t>[Target D#]</t>
  </si>
  <si>
    <t>[Report Due Date]</t>
  </si>
  <si>
    <t>Name</t>
  </si>
  <si>
    <t>Allow creation from PF</t>
  </si>
  <si>
    <t>[Record ID]</t>
  </si>
  <si>
    <t>Record ID</t>
  </si>
  <si>
    <t>[Custom Outcome Indicator]</t>
  </si>
  <si>
    <t>Account (Name)</t>
  </si>
  <si>
    <t>[Account Role ID]</t>
  </si>
  <si>
    <t>Account Role ID</t>
  </si>
  <si>
    <t>--Select--</t>
  </si>
  <si>
    <t>[Goal Name]</t>
  </si>
  <si>
    <t>[Objective Name]</t>
  </si>
  <si>
    <t>Impact Indicators - Section B'!A4</t>
  </si>
  <si>
    <t>[Baseline N#]</t>
  </si>
  <si>
    <t>[Baseline D#]</t>
  </si>
  <si>
    <t>[Year]</t>
  </si>
  <si>
    <t>Module-Coverage-Intervention Reference - Intervention</t>
  </si>
  <si>
    <t>Module Name</t>
  </si>
  <si>
    <t>[Account Role Number]</t>
  </si>
  <si>
    <t>[Goal Number]</t>
  </si>
  <si>
    <t>[Objective Number]</t>
  </si>
  <si>
    <t>[Module Number]</t>
  </si>
  <si>
    <t>[Intervention Number]</t>
  </si>
  <si>
    <t>[Impact Indicator Number]</t>
  </si>
  <si>
    <t>[Coverage Indicator Number]</t>
  </si>
  <si>
    <t>[Outcome Indicator Number]</t>
  </si>
  <si>
    <t>Outcome Indicators - Section C'!A4</t>
  </si>
  <si>
    <t>Coverage Indicators - Section D'!A4</t>
  </si>
  <si>
    <t>Intervention</t>
  </si>
  <si>
    <t>[Key Activity]</t>
  </si>
  <si>
    <t>[Comments]</t>
  </si>
  <si>
    <t>Module ID</t>
  </si>
  <si>
    <t>[Key Activity Milestone Number]</t>
  </si>
  <si>
    <t>[Milestone / Target Description]</t>
  </si>
  <si>
    <t>[Criterion for Completion]</t>
  </si>
  <si>
    <t>Allow Field Update</t>
  </si>
  <si>
    <t>Key Activity-Milestone ID</t>
  </si>
  <si>
    <t>Intervention ID</t>
  </si>
  <si>
    <t>Impact Data - Indicator-Disaggregation Reference</t>
  </si>
  <si>
    <t>[Impact-Outcome Indicator  Reference (Name)]</t>
  </si>
  <si>
    <t>Impact-Outcome Indicator  Reference (Name)</t>
  </si>
  <si>
    <t>Module Reference</t>
  </si>
  <si>
    <t>[Name ID]</t>
  </si>
  <si>
    <t>[Account]</t>
  </si>
  <si>
    <t>Account</t>
  </si>
  <si>
    <t>Concatenated Name</t>
  </si>
  <si>
    <t>Concatenated Indicator Name</t>
  </si>
  <si>
    <t>Outcome Data - Indicator-Disaggregation Reference</t>
  </si>
  <si>
    <t>Coverage Data - Indicator-Disaggregation Reference</t>
  </si>
  <si>
    <t>[Coverage Indicator  Reference (Name)]</t>
  </si>
  <si>
    <t>Coverage Indicator  Reference (Name)</t>
  </si>
  <si>
    <t>Concatenation for Disaggregation</t>
  </si>
  <si>
    <t>[Impact Outcome Reference (Name)]</t>
  </si>
  <si>
    <t>Impact Outcome Reference (Name)</t>
  </si>
  <si>
    <t>[Component (Name)]</t>
  </si>
  <si>
    <t>Component (Name)</t>
  </si>
  <si>
    <t>Impact Data - Component - Indicator Reference</t>
  </si>
  <si>
    <t>Outcome Data - Component - Indicator Reference</t>
  </si>
  <si>
    <t>[Module-Coverage-Intervention Reference (Name)]</t>
  </si>
  <si>
    <t xml:space="preserve"> Disaggregation - Section E'!A4</t>
  </si>
  <si>
    <t>WPTM - Section F'!A4</t>
  </si>
  <si>
    <t>Overview - Section A'!A13</t>
  </si>
  <si>
    <t>Module Data - Component - Indicator Reference</t>
  </si>
  <si>
    <t>[Module (Name)]</t>
  </si>
  <si>
    <t>Column1</t>
  </si>
  <si>
    <t>Column2</t>
  </si>
  <si>
    <t>Column3</t>
  </si>
  <si>
    <t>Column4</t>
  </si>
  <si>
    <t>Name ID</t>
  </si>
  <si>
    <t>[Mark if target is TBD?]</t>
  </si>
  <si>
    <t>Mark if target is TBD?</t>
  </si>
  <si>
    <t>[Geographic Coverage]</t>
  </si>
  <si>
    <t>[Rating Cumulation Type]</t>
  </si>
  <si>
    <t>Concatenation of Names</t>
  </si>
  <si>
    <t>Record ID2</t>
  </si>
  <si>
    <t>Reference Record Id</t>
  </si>
  <si>
    <t>'Concatenation for Disaggregation</t>
  </si>
  <si>
    <t>Concatenation of names</t>
  </si>
  <si>
    <t xml:space="preserve"> Concatenation of Names</t>
  </si>
  <si>
    <t>Column5</t>
  </si>
  <si>
    <t>Column6</t>
  </si>
  <si>
    <t>Column7</t>
  </si>
  <si>
    <t>Concatenation Indicator Name</t>
  </si>
  <si>
    <t>Querying Account Role for Group of countries</t>
  </si>
  <si>
    <t>Quering Account Role for Single Country</t>
  </si>
  <si>
    <t>[Account (Name)]</t>
  </si>
  <si>
    <t>Impact Reference</t>
  </si>
  <si>
    <t>Outcome Reference</t>
  </si>
  <si>
    <t>Coverage Indicator Reference ID</t>
  </si>
  <si>
    <t>Programmatic Report Period Frequency</t>
  </si>
  <si>
    <t>Key Activities</t>
  </si>
  <si>
    <t>WPTM/Targets</t>
  </si>
  <si>
    <t>Coverage Data - Module-Coverage-Intervention Reference</t>
  </si>
  <si>
    <t>Column8</t>
  </si>
  <si>
    <t>Column10</t>
  </si>
  <si>
    <t>Column11</t>
  </si>
  <si>
    <t>Column12</t>
  </si>
  <si>
    <t>Column13</t>
  </si>
  <si>
    <t>Country Id</t>
  </si>
  <si>
    <t>Performance Framework</t>
  </si>
  <si>
    <t>mona'WPTM - Section F (2)'!$C$92</t>
  </si>
  <si>
    <t>mona'WPTM - Section F (2)'!$D$92</t>
  </si>
  <si>
    <t>Unique Name</t>
  </si>
  <si>
    <t>No.</t>
  </si>
  <si>
    <t>PUDR Due</t>
  </si>
  <si>
    <t>Submission date</t>
  </si>
  <si>
    <t>[Module Reference (Name)]</t>
  </si>
  <si>
    <t>Module Reference (Name)</t>
  </si>
  <si>
    <t>[Intervention ID (Name)]</t>
  </si>
  <si>
    <t>[Impact Reference (Name)]</t>
  </si>
  <si>
    <t>Impact Reference (Name)</t>
  </si>
  <si>
    <t>[Country (Name)]</t>
  </si>
  <si>
    <t>[Outcome Reference (Name)]</t>
  </si>
  <si>
    <t>Outcome Reference (Name)</t>
  </si>
  <si>
    <t>[Custom Coverage Indicator Name - EN]</t>
  </si>
  <si>
    <t>Year</t>
  </si>
  <si>
    <t>[Coverage Indicator Reference ID (Name)]</t>
  </si>
  <si>
    <t>Coverage Indicator Reference ID (Name)</t>
  </si>
  <si>
    <t>Intervention ID (Name)</t>
  </si>
  <si>
    <t>[Target %]</t>
  </si>
  <si>
    <t>Year of Target</t>
  </si>
  <si>
    <t>Reporting Period Record ID</t>
  </si>
  <si>
    <t>Reporting Period ID</t>
  </si>
  <si>
    <t>[Impact Disaggregation ID]</t>
  </si>
  <si>
    <t>Impact Disaggregation ID</t>
  </si>
  <si>
    <t>[Impact Indicator ID (Name)]</t>
  </si>
  <si>
    <t>Impact Indicator ID (Name)</t>
  </si>
  <si>
    <t>Concatenation</t>
  </si>
  <si>
    <t>concatenated name for fetching sfdc data</t>
  </si>
  <si>
    <t>Impact Disaggregation</t>
  </si>
  <si>
    <t>Outcome Disaggregation</t>
  </si>
  <si>
    <t>[Outcome Disaggregation ID]</t>
  </si>
  <si>
    <t>Outcome Disaggregation ID</t>
  </si>
  <si>
    <t>[Outcome Indicator ID (Name)]</t>
  </si>
  <si>
    <t>Outcome Indicator ID (Name)</t>
  </si>
  <si>
    <t>Coverage Disaggregation</t>
  </si>
  <si>
    <t>[Coverage Disaggregation ID]</t>
  </si>
  <si>
    <t>Coverage Disaggregation ID</t>
  </si>
  <si>
    <t>[Coverage Indicator (Name)]</t>
  </si>
  <si>
    <t>Coverage Indicator (Name)</t>
  </si>
  <si>
    <t>[Baseline %]</t>
  </si>
  <si>
    <t>Target % from sfdc</t>
  </si>
  <si>
    <t>Baseline % from sfdc</t>
  </si>
  <si>
    <t>[IP (Name)]</t>
  </si>
  <si>
    <t>IP (Name)</t>
  </si>
  <si>
    <t>[Year of Target]</t>
  </si>
  <si>
    <t>Indicator-Disaggregation Reference</t>
  </si>
  <si>
    <t>T</t>
  </si>
  <si>
    <t>Geography (Name)</t>
  </si>
  <si>
    <t>[Alternative Account]</t>
  </si>
  <si>
    <t>Dummy Account Id</t>
  </si>
  <si>
    <t>Temporary Placeholder for Account Id</t>
  </si>
  <si>
    <t>Funding Request</t>
  </si>
  <si>
    <t>Funding Request Name</t>
  </si>
  <si>
    <t>Group of Countries (Name)</t>
  </si>
  <si>
    <t>Grant</t>
  </si>
  <si>
    <t>Grant Name</t>
  </si>
  <si>
    <t>IP Countries</t>
  </si>
  <si>
    <t>Grant Countries</t>
  </si>
  <si>
    <t>[Project (Name)]</t>
  </si>
  <si>
    <t>Project (Name)</t>
  </si>
  <si>
    <t>Geography ID</t>
  </si>
  <si>
    <t>Grant Name/Funding Request Name</t>
  </si>
  <si>
    <t>[Responsible PR]</t>
  </si>
  <si>
    <t>Responsible PR</t>
  </si>
  <si>
    <t>Responsible PR(on indicator)</t>
  </si>
  <si>
    <t>PRName from overview page</t>
  </si>
  <si>
    <t>Column9</t>
  </si>
  <si>
    <t>Standard Intervention2</t>
  </si>
  <si>
    <t>IP Record Type</t>
  </si>
  <si>
    <t>hi</t>
  </si>
  <si>
    <t>Module-Coverage-Intervention Reference (Name)</t>
  </si>
  <si>
    <t>s</t>
  </si>
  <si>
    <t>Sheet Coverage Indicators - Section D - Geographic Coverage</t>
  </si>
  <si>
    <t>French</t>
  </si>
  <si>
    <t>Spanish</t>
  </si>
  <si>
    <t>English</t>
  </si>
  <si>
    <t>National</t>
  </si>
  <si>
    <t>Nacional</t>
  </si>
  <si>
    <t>Infrantional</t>
  </si>
  <si>
    <t>Subnacional</t>
  </si>
  <si>
    <t>Sub-National</t>
  </si>
  <si>
    <t>[Custom Impact Indicator Local]</t>
  </si>
  <si>
    <t>[Baseline Source - Local]</t>
  </si>
  <si>
    <t>[Comment - Local]</t>
  </si>
  <si>
    <t>Baseline Source - English</t>
  </si>
  <si>
    <t>Comments - English</t>
  </si>
  <si>
    <t>Custom Indicator - English</t>
  </si>
  <si>
    <t>[Custom Outcome Indicator Local]</t>
  </si>
  <si>
    <t>[Custom Coverage Indicator Name - Local]</t>
  </si>
  <si>
    <t>Geographic Coverage(display)</t>
  </si>
  <si>
    <t>Geographic Coverage(save)</t>
  </si>
  <si>
    <t>[Baseline Source Local]</t>
  </si>
  <si>
    <t>Baseline Source Local</t>
  </si>
  <si>
    <t>[Comments Local]</t>
  </si>
  <si>
    <t>Comments Local</t>
  </si>
  <si>
    <t>[Key Activity Local]</t>
  </si>
  <si>
    <t>Key Activity - English</t>
  </si>
  <si>
    <t>[Criterion for Completion Local]</t>
  </si>
  <si>
    <t>[Milestone / Target Description Local]</t>
  </si>
  <si>
    <t>Milestone / Target Description - English</t>
  </si>
  <si>
    <t>Criterion for Completion - English</t>
  </si>
  <si>
    <t>[Component Name - ES]</t>
  </si>
  <si>
    <t>[Name - ES]</t>
  </si>
  <si>
    <t>Name - ES</t>
  </si>
  <si>
    <t>[Disaggregation Categories ES]</t>
  </si>
  <si>
    <t>Disaggregation Categories ES</t>
  </si>
  <si>
    <t>Country - ES</t>
  </si>
  <si>
    <t>[Category - ES]</t>
  </si>
  <si>
    <t>Category - ES</t>
  </si>
  <si>
    <t>[Disaggregation - ES]</t>
  </si>
  <si>
    <t>Disaggregation - ES</t>
  </si>
  <si>
    <t>Marco de desempeño  - Overview - Section A</t>
  </si>
  <si>
    <t>País / Solicitante:</t>
  </si>
  <si>
    <t>Fecha de inicio del programa</t>
  </si>
  <si>
    <t>Fecha final del programa</t>
  </si>
  <si>
    <t>Navegación</t>
  </si>
  <si>
    <t>Receptores principales</t>
  </si>
  <si>
    <t>Periodos de presentación de informes</t>
  </si>
  <si>
    <t>Metas</t>
  </si>
  <si>
    <t>Intervención</t>
  </si>
  <si>
    <t>Módulos</t>
  </si>
  <si>
    <t>Objetivo</t>
  </si>
  <si>
    <t>Componente</t>
  </si>
  <si>
    <t>Receptores principales (número)</t>
  </si>
  <si>
    <r>
      <t>Nuevo Receptores principales</t>
    </r>
    <r>
      <rPr>
        <sz val="12"/>
        <color theme="1"/>
        <rFont val="Calibri"/>
        <family val="2"/>
        <scheme val="minor"/>
      </rPr>
      <t xml:space="preserve"> (use if the entity has never been a Global Fund PR or does not appear in dropdown list in previous column)</t>
    </r>
  </si>
  <si>
    <t>Fecha de inicio</t>
  </si>
  <si>
    <t>Fecha final</t>
  </si>
  <si>
    <t xml:space="preserve">Metas </t>
  </si>
  <si>
    <t>Metas número</t>
  </si>
  <si>
    <t>Descripción de meta</t>
  </si>
  <si>
    <t>Objetivos</t>
  </si>
  <si>
    <t>Objetivo número</t>
  </si>
  <si>
    <t>Objetivo Descripción</t>
  </si>
  <si>
    <t>Módulos número</t>
  </si>
  <si>
    <t xml:space="preserve">Módulos </t>
  </si>
  <si>
    <t>Intervención número</t>
  </si>
  <si>
    <t xml:space="preserve">Intervención estándar </t>
  </si>
  <si>
    <t>Intervención personalizado</t>
  </si>
  <si>
    <t>Marco de desempeño - Impact Indicators - Section B</t>
  </si>
  <si>
    <t>Indicador de impacto</t>
  </si>
  <si>
    <t>Indicador de impacto metas</t>
  </si>
  <si>
    <t>Indicador de impacto número</t>
  </si>
  <si>
    <t xml:space="preserve">Indicador de impacto estándar </t>
  </si>
  <si>
    <t>Indicador personalizado</t>
  </si>
  <si>
    <t>Línea de base valor</t>
  </si>
  <si>
    <t>Línea de base año</t>
  </si>
  <si>
    <t>Línea de base año fuente</t>
  </si>
  <si>
    <t>Desglose requerido</t>
  </si>
  <si>
    <t>Receptor principales</t>
  </si>
  <si>
    <t>País</t>
  </si>
  <si>
    <t>Comentarios</t>
  </si>
  <si>
    <t xml:space="preserve">Indicador de impacto </t>
  </si>
  <si>
    <t>Año meta</t>
  </si>
  <si>
    <t>Meta N#</t>
  </si>
  <si>
    <t>Meta D#</t>
  </si>
  <si>
    <t>Meta %</t>
  </si>
  <si>
    <t>Fecha prevista del informe</t>
  </si>
  <si>
    <t>Marco de desempeño - Outcome Indicators - Section C</t>
  </si>
  <si>
    <t>Indicador de resultados</t>
  </si>
  <si>
    <t>Indicador de resultados  meta</t>
  </si>
  <si>
    <t xml:space="preserve">Indicador de resultados </t>
  </si>
  <si>
    <t>Indicador de resultados número</t>
  </si>
  <si>
    <t>Indicador de resultados estándar</t>
  </si>
  <si>
    <t>Indicador de resultados meta</t>
  </si>
  <si>
    <t>Marco de desempeño - Coverage Indicators - Section D</t>
  </si>
  <si>
    <t>Indicador de cobertura/producto</t>
  </si>
  <si>
    <t>Indicador de cobertura/producto Meta</t>
  </si>
  <si>
    <t>Indicador de cobertura/producto número</t>
  </si>
  <si>
    <t>Indicador de cobertura/producto estándar</t>
  </si>
  <si>
    <t>Línea de base N#</t>
  </si>
  <si>
    <t>Línea de base D#</t>
  </si>
  <si>
    <t>Línea de base %</t>
  </si>
  <si>
    <t>Es un subconjunto de otro indicador (si procede)</t>
  </si>
  <si>
    <t>Área geográfica (si es subnacional, especifíquela en "Comentarios")</t>
  </si>
  <si>
    <t>Acumulación para la decisión de financiamiento annual</t>
  </si>
  <si>
    <t>Marco de desempeño - Disaggregation - Section E</t>
  </si>
  <si>
    <t xml:space="preserve">impacto </t>
  </si>
  <si>
    <t xml:space="preserve">Resultados </t>
  </si>
  <si>
    <t xml:space="preserve">cobertura/producto </t>
  </si>
  <si>
    <t>ndicador de impacto número</t>
  </si>
  <si>
    <t>Categoría</t>
  </si>
  <si>
    <t>Deglose</t>
  </si>
  <si>
    <t xml:space="preserve">Línea de base Año </t>
  </si>
  <si>
    <t>Línea de base Fuente</t>
  </si>
  <si>
    <t xml:space="preserve">Indicador de cobertura/producto </t>
  </si>
  <si>
    <t>Marco de desempeño - Indicator Selection - Section E</t>
  </si>
  <si>
    <t>Actividades clave  número</t>
  </si>
  <si>
    <t>Actividades clave</t>
  </si>
  <si>
    <t>Comentarios (máximo 500 caracteres)</t>
  </si>
  <si>
    <t>Medidas de seguimiento del plan de trabajo</t>
  </si>
  <si>
    <t>Hitos/Objetivos (máximo 200 caracteres)</t>
  </si>
  <si>
    <t>Criterio para la finalización</t>
  </si>
  <si>
    <t>Name used in Overview page for display</t>
  </si>
  <si>
    <t>Grant Revision</t>
  </si>
  <si>
    <t>Type of Revision</t>
  </si>
  <si>
    <t>IP End Date</t>
  </si>
  <si>
    <t>IP End date will not be saved back to GOS</t>
  </si>
  <si>
    <t>[Reporting Period Start Date]</t>
  </si>
  <si>
    <t>Reporting Period Start Date</t>
  </si>
  <si>
    <t>IP Record ID</t>
  </si>
  <si>
    <t>Impact Indicator Record ID</t>
  </si>
  <si>
    <t>Outcome Indicator Record ID</t>
  </si>
  <si>
    <t>Coverage Indicator Record ID</t>
  </si>
  <si>
    <t xml:space="preserve">Indicador de impacto número </t>
  </si>
  <si>
    <t>[De-activate indicator]</t>
  </si>
  <si>
    <t>De-activate indicator</t>
  </si>
  <si>
    <t>[Deactivate Indicator]</t>
  </si>
  <si>
    <t>[De-activate Key Activity]</t>
  </si>
  <si>
    <t>De-activate Key Activity</t>
  </si>
  <si>
    <t>Allocation Utilization Period Start Date</t>
  </si>
  <si>
    <t>Allocation Utilization Period End Date</t>
  </si>
  <si>
    <t>[Impact Indicator Name ES]</t>
  </si>
  <si>
    <t>Impact Indicator Name ES</t>
  </si>
  <si>
    <t>[Category ES]</t>
  </si>
  <si>
    <t>Category ES</t>
  </si>
  <si>
    <t>[Disaggregation ES]</t>
  </si>
  <si>
    <t>Disaggregation ES</t>
  </si>
  <si>
    <t>[Outcome Indicator Name ES]</t>
  </si>
  <si>
    <t>Outcome Indicator Name ES</t>
  </si>
  <si>
    <t>[Coverage Indicator Name - ES]</t>
  </si>
  <si>
    <t>Coverage Indicator Name - ES</t>
  </si>
  <si>
    <t>Disbursement Request</t>
  </si>
  <si>
    <t>This sheet queries Component - Indicator Reference object to bring all the reference data without filter of Soft Delete</t>
  </si>
  <si>
    <t>Module Data - Module-Coverage-Intervention Reference</t>
  </si>
  <si>
    <t>Intervention Data - Module-Coverage-Intervention Reference</t>
  </si>
  <si>
    <t>[Disbursement Request]</t>
  </si>
  <si>
    <t>Disbursement Request-Display</t>
  </si>
  <si>
    <t>Save Map Field</t>
  </si>
  <si>
    <t>Being uploaded from PF</t>
  </si>
  <si>
    <t>[Data Type]</t>
  </si>
  <si>
    <t>Data Type</t>
  </si>
  <si>
    <t>[Data Type Target]</t>
  </si>
  <si>
    <t>Data Type Target</t>
  </si>
  <si>
    <t>Data Type from Reference</t>
  </si>
  <si>
    <t>formula to format based on data type</t>
  </si>
  <si>
    <t>Guiding messages</t>
  </si>
  <si>
    <t>Formula to sort module name</t>
  </si>
  <si>
    <t>formula to fetch intervention based on module name-used in WPTM sheet</t>
  </si>
  <si>
    <t>[Intervention ID]</t>
  </si>
  <si>
    <t>Intervention ID--no use(for putting formula)</t>
  </si>
  <si>
    <t>Sheet name</t>
  </si>
  <si>
    <t>98f964e2-3c54-4195-89e4-b616826fbd78</t>
  </si>
  <si>
    <t>Version number</t>
  </si>
  <si>
    <t>Date</t>
  </si>
  <si>
    <t>Changes made</t>
  </si>
  <si>
    <t>Made by</t>
  </si>
  <si>
    <t>At request of</t>
  </si>
  <si>
    <t xml:space="preserve">• Signed the macro
• Added save attachment on extraction
• Corrected formula on overview for module selection
• Changed mapping on Disaggregation under coverage indicators to bring indicator reference ID withformula RIGHT( ) instead of LEFT() to fix issue for TCP 2M
</t>
  </si>
  <si>
    <t>Tanaka Ndowa</t>
  </si>
  <si>
    <t>Version 3</t>
  </si>
  <si>
    <t xml:space="preserve">     </t>
  </si>
  <si>
    <t>AIM_Reporting_Period__c.AIM_Report_Period_Category__c</t>
  </si>
  <si>
    <t>Implementation</t>
  </si>
  <si>
    <t>AIM_Key_Activity_Milestone__c.AIM_De_activate_Key_Activity__c</t>
  </si>
  <si>
    <t>Deactivate</t>
  </si>
  <si>
    <t>AIM_Coverage_Indicator__c.AIM_Geographic_Coverage__c</t>
  </si>
  <si>
    <t>Subnational</t>
  </si>
  <si>
    <t>AIM_Coverage_Indicator__c.AIM_Rating_Cumulation_Type__c</t>
  </si>
  <si>
    <t>Y- Cumulative annually</t>
  </si>
  <si>
    <t>N-Non-cumulative</t>
  </si>
  <si>
    <t>N-Non -cumulative (other)</t>
  </si>
  <si>
    <t>N-Non -cumulative (special)</t>
  </si>
  <si>
    <t>AIM_Coverage_Indicator__c.AIM_Year__c</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</si>
  <si>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</si>
  <si>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</si>
  <si>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</si>
  <si>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</si>
  <si>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</si>
  <si>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</si>
  <si>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</si>
  <si>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</si>
  <si>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</si>
  <si>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</si>
  <si>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</si>
  <si>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</si>
  <si>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</si>
  <si>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</si>
  <si>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</si>
  <si>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</si>
  <si>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</si>
  <si>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</si>
  <si>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</si>
  <si>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</si>
  <si>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</si>
  <si>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</si>
  <si>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</si>
  <si>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</si>
  <si>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AIM_Coverage_Indicator__c.AIM_Deactivate_Indicator__c</t>
  </si>
  <si>
    <t>AIM_Coverage_Indicator_Targets_Results__c.AIM_Mark_if_target_is_TBD__c</t>
  </si>
  <si>
    <t>TBD</t>
  </si>
  <si>
    <t>AIM_Coverage_Disaggregation__c.AIM_Year__c</t>
  </si>
  <si>
    <t>AIM_Impact_Indicator__c.AIM_Baseline_Year__c</t>
  </si>
  <si>
    <t>AIM_Impact_Indicator__c.AIM_Deactivate_indicator__c</t>
  </si>
  <si>
    <t>AIM_Impact_Indicator_Targets_Results__c.AIM_Year_of_Target__c</t>
  </si>
  <si>
    <t>AIM_Impact_Indicator_Targets_Results__c.AIM_Mark_if_target_is_TBD__c</t>
  </si>
  <si>
    <t>AIM_Impact_Disaggregation__c.AIM_Baseline_Year__c</t>
  </si>
  <si>
    <t>AIM_Outcome_Indicator__c.AIM_Baseline_Year__c</t>
  </si>
  <si>
    <t>AIM_Outcome_Indicator__c.AIM_Deactivate_indicator__c</t>
  </si>
  <si>
    <t>AIM_Outcome_Disaggregation__c.AIM_Baseline_Year__c</t>
  </si>
  <si>
    <t>AIM_Outcome_Indicator_Targets_Result__c.AIM_Year_of_Target__c</t>
  </si>
  <si>
    <t>AIM_Outcome_Indicator_Targets_Result__c.AIM_Mark_if_target_is_TBD__c</t>
  </si>
  <si>
    <t>AIM_Grant_Revision__c.aim_revision_type__c</t>
  </si>
  <si>
    <t>End-Date Revision</t>
  </si>
  <si>
    <t>Additional Funding</t>
  </si>
  <si>
    <t>Program revision / Budget revision</t>
  </si>
  <si>
    <t>Admin Revision</t>
  </si>
  <si>
    <t>AIM_Impact_Outcome_References__c.AIM_Data_Type_Target__c</t>
  </si>
  <si>
    <t>Number</t>
  </si>
  <si>
    <t>Percent</t>
  </si>
  <si>
    <t>Number and Percent</t>
  </si>
  <si>
    <t>AIM_Module_Coverage_Interventio_Comp_Ref__c.AIM_Data_Type__c</t>
  </si>
  <si>
    <t>Numerator and Denominator</t>
  </si>
  <si>
    <t>PickListValue</t>
  </si>
  <si>
    <t>PickListKey</t>
  </si>
  <si>
    <t>AIM_Impact_Outcome_References__c.Impact.AIM_Data_Type_Target__c</t>
  </si>
  <si>
    <t>AIM_Module_Coverage_Interventio_Comp_Ref__c.Coverage.AIM_Data_Type__c</t>
  </si>
  <si>
    <t>AIM_Module_Coverage_Interventio_Comp_Ref__c.Intervention.AIM_Data_Type__c</t>
  </si>
  <si>
    <t>Impact</t>
  </si>
  <si>
    <t>Coverage</t>
  </si>
  <si>
    <t>Grant Making</t>
  </si>
  <si>
    <t>a1K3600000HUMXEEA5</t>
  </si>
  <si>
    <t>FR90-PER-H</t>
  </si>
  <si>
    <t>a1A360000013LzYEAU</t>
  </si>
  <si>
    <t>Perú</t>
  </si>
  <si>
    <t>PER-H-CARE</t>
  </si>
  <si>
    <t>Peru</t>
  </si>
  <si>
    <t>a1I3600000GhdtdEAB</t>
  </si>
  <si>
    <t>a1I3600000GhdteEAB</t>
  </si>
  <si>
    <t>a1I3600000GhdtfEAB</t>
  </si>
  <si>
    <t>a1I3600000GhdtgEAB</t>
  </si>
  <si>
    <t>a1I3600000GhdthEAB</t>
  </si>
  <si>
    <t>a1I3600000GhdtiEAB</t>
  </si>
  <si>
    <t>a1I3600000GhdtjEAB</t>
  </si>
  <si>
    <t>a1I3600000GhdtkEAB</t>
  </si>
  <si>
    <t>a1I3600000GhdtlEAB</t>
  </si>
  <si>
    <t>a1I3600000GhdtmEAB</t>
  </si>
  <si>
    <t>a1I3600000GhdtnEAB</t>
  </si>
  <si>
    <t>a1I3600000GhdtoEAB</t>
  </si>
  <si>
    <t>a1I3600000GhdtpEAB</t>
  </si>
  <si>
    <t>a1I3600000GhdtqEAB</t>
  </si>
  <si>
    <t>a1I3600000GhdtrEAB</t>
  </si>
  <si>
    <t>a1Y36000003ygFTEAY</t>
  </si>
  <si>
    <t>a1W36000004EeNPEA0</t>
  </si>
  <si>
    <t>a1Y36000003ygFUEAY</t>
  </si>
  <si>
    <t>a1W36000004EeNeEAK</t>
  </si>
  <si>
    <t>a1Y36000003ygFVEAY</t>
  </si>
  <si>
    <t>a1W36000004EeNtEAK</t>
  </si>
  <si>
    <t>a1Y36000003ygFWEAY</t>
  </si>
  <si>
    <t>a1W36000004EeO8EAK</t>
  </si>
  <si>
    <t>a1Y36000003ygFXEAY</t>
  </si>
  <si>
    <t>a1W36000004EeONEA0</t>
  </si>
  <si>
    <t>a1Y36000003ygFYEAY</t>
  </si>
  <si>
    <t>a1W36000004EeOcEAK</t>
  </si>
  <si>
    <t>a1W36000004EeNQEA0</t>
  </si>
  <si>
    <t>a1W36000004EeNfEAK</t>
  </si>
  <si>
    <t>a1W36000004EeNuEAK</t>
  </si>
  <si>
    <t>a1W36000004EeO9EAK</t>
  </si>
  <si>
    <t>a1W36000004EeOOEA0</t>
  </si>
  <si>
    <t>a1W36000004EeOdEAK</t>
  </si>
  <si>
    <t>a1W36000004EeNREA0</t>
  </si>
  <si>
    <t>a1W36000004EeNgEAK</t>
  </si>
  <si>
    <t>a1W36000004EeNvEAK</t>
  </si>
  <si>
    <t>a1W36000004EeOAEA0</t>
  </si>
  <si>
    <t>a1W36000004EeOPEA0</t>
  </si>
  <si>
    <t>a1W36000004EeOeEAK</t>
  </si>
  <si>
    <t>a1W36000004EeNSEA0</t>
  </si>
  <si>
    <t>a1W36000004EeNhEAK</t>
  </si>
  <si>
    <t>a1W36000004EeNwEAK</t>
  </si>
  <si>
    <t>a1W36000004EeOBEA0</t>
  </si>
  <si>
    <t>a1W36000004EeOQEA0</t>
  </si>
  <si>
    <t>a1W36000004EeOfEAK</t>
  </si>
  <si>
    <t>a1W36000004EeNTEA0</t>
  </si>
  <si>
    <t>a1W36000004EeNiEAK</t>
  </si>
  <si>
    <t>a1W36000004EeNxEAK</t>
  </si>
  <si>
    <t>a1W36000004EeOCEA0</t>
  </si>
  <si>
    <t>a1W36000004EeOREA0</t>
  </si>
  <si>
    <t>a1W36000004EeOgEAK</t>
  </si>
  <si>
    <t>a1W36000004EeNUEA0</t>
  </si>
  <si>
    <t>a1W36000004EeNjEAK</t>
  </si>
  <si>
    <t>a1W36000004EeNyEAK</t>
  </si>
  <si>
    <t>a1W36000004EeODEA0</t>
  </si>
  <si>
    <t>a1W36000004EeOSEA0</t>
  </si>
  <si>
    <t>a1W36000004EeOhEAK</t>
  </si>
  <si>
    <t>a1W36000004EeNVEA0</t>
  </si>
  <si>
    <t>a1W36000004EeNkEAK</t>
  </si>
  <si>
    <t>a1W36000004EeNzEAK</t>
  </si>
  <si>
    <t>a1W36000004EeOEEA0</t>
  </si>
  <si>
    <t>a1W36000004EeOTEA0</t>
  </si>
  <si>
    <t>a1W36000004EeOiEAK</t>
  </si>
  <si>
    <t>a1W36000004EeNWEA0</t>
  </si>
  <si>
    <t>a1W36000004EeNlEAK</t>
  </si>
  <si>
    <t>a1W36000004EeO0EAK</t>
  </si>
  <si>
    <t>a1W36000004EeOFEA0</t>
  </si>
  <si>
    <t>a1W36000004EeOUEA0</t>
  </si>
  <si>
    <t>a1W36000004EeOjEAK</t>
  </si>
  <si>
    <t>a1W36000004EeNXEA0</t>
  </si>
  <si>
    <t>a1W36000004EeNmEAK</t>
  </si>
  <si>
    <t>a1W36000004EeO1EAK</t>
  </si>
  <si>
    <t>a1W36000004EeOGEA0</t>
  </si>
  <si>
    <t>a1W36000004EeOVEA0</t>
  </si>
  <si>
    <t>a1W36000004EeOkEAK</t>
  </si>
  <si>
    <t>a1W36000004EeNYEA0</t>
  </si>
  <si>
    <t>a1W36000004EeNnEAK</t>
  </si>
  <si>
    <t>a1W36000004EeO2EAK</t>
  </si>
  <si>
    <t>a1W36000004EeOHEA0</t>
  </si>
  <si>
    <t>a1W36000004EeOWEA0</t>
  </si>
  <si>
    <t>a1W36000004EeOlEAK</t>
  </si>
  <si>
    <t>a1W36000004EeNZEA0</t>
  </si>
  <si>
    <t>a1W36000004EeNoEAK</t>
  </si>
  <si>
    <t>a1W36000004EeO3EAK</t>
  </si>
  <si>
    <t>a1W36000004EeOIEA0</t>
  </si>
  <si>
    <t>a1W36000004EeOXEA0</t>
  </si>
  <si>
    <t>a1W36000004EeOmEAK</t>
  </si>
  <si>
    <t>a1W36000004EeNaEAK</t>
  </si>
  <si>
    <t>a1W36000004EeNpEAK</t>
  </si>
  <si>
    <t>a1W36000004EeO4EAK</t>
  </si>
  <si>
    <t>a1W36000004EeOJEA0</t>
  </si>
  <si>
    <t>a1W36000004EeOYEA0</t>
  </si>
  <si>
    <t>a1W36000004EeOnEAK</t>
  </si>
  <si>
    <t>a1W36000004EeNbEAK</t>
  </si>
  <si>
    <t>a1W36000004EeNqEAK</t>
  </si>
  <si>
    <t>a1W36000004EeO5EAK</t>
  </si>
  <si>
    <t>a1W36000004EeOKEA0</t>
  </si>
  <si>
    <t>a1W36000004EeOZEA0</t>
  </si>
  <si>
    <t>a1W36000004EeOoEAK</t>
  </si>
  <si>
    <t>a1W36000004EeNcEAK</t>
  </si>
  <si>
    <t>a1W36000004EeNrEAK</t>
  </si>
  <si>
    <t>a1W36000004EeO6EAK</t>
  </si>
  <si>
    <t>a1W36000004EeOLEA0</t>
  </si>
  <si>
    <t>a1W36000004EeOaEAK</t>
  </si>
  <si>
    <t>a1W36000004EeOpEAK</t>
  </si>
  <si>
    <t>a1W36000004EeNdEAK</t>
  </si>
  <si>
    <t>a1W36000004EeNsEAK</t>
  </si>
  <si>
    <t>a1W36000004EeO7EAK</t>
  </si>
  <si>
    <t>a1W36000004EeOMEA0</t>
  </si>
  <si>
    <t>a1W36000004EeObEAK</t>
  </si>
  <si>
    <t>a1W36000004EeOqEAK</t>
  </si>
  <si>
    <t>Care International</t>
  </si>
  <si>
    <t>a123600000HIHSsAAP</t>
  </si>
  <si>
    <t>a1C3600000CnDGWEA3</t>
  </si>
  <si>
    <t>a1C3600000CnDGXEA3</t>
  </si>
  <si>
    <t>a1C3600000CnDGYEA3</t>
  </si>
  <si>
    <t>a1C3600000CnDGZEA3</t>
  </si>
  <si>
    <t>a1C3600000CnDGaEAN</t>
  </si>
  <si>
    <t>a1C3600000CnDGbEAN</t>
  </si>
  <si>
    <t>a1C3600000CnDGcEAN</t>
  </si>
  <si>
    <t>a1C3600000CnDGdEAN</t>
  </si>
  <si>
    <t>a1C3600000CnDGeEAN</t>
  </si>
  <si>
    <t>a1C3600000CnDGfEAN</t>
  </si>
  <si>
    <t>a1C3600000CnDGgEAN</t>
  </si>
  <si>
    <t>a1C3600000CnDGhEAN</t>
  </si>
  <si>
    <t>a1R36000004V6YvEAK</t>
  </si>
  <si>
    <t>a1R36000004V6YwEAK</t>
  </si>
  <si>
    <t>a1R36000004V6YxEAK</t>
  </si>
  <si>
    <t>a1R36000004V6YyEAK</t>
  </si>
  <si>
    <t>a1R36000004V6YzEAK</t>
  </si>
  <si>
    <t>a1R36000004V6Z0EAK</t>
  </si>
  <si>
    <t>a1R36000004V6Z1EAK</t>
  </si>
  <si>
    <t>a1R36000004V6Z2EAK</t>
  </si>
  <si>
    <t>a1R36000004V6Z3EAK</t>
  </si>
  <si>
    <t>a1R36000004V6Z4EAK</t>
  </si>
  <si>
    <t>a1R36000004V6Z5EAK</t>
  </si>
  <si>
    <t>a1R36000004V6Z6EAK</t>
  </si>
  <si>
    <t>a1P36000002otryEAA</t>
  </si>
  <si>
    <t>a1P36000002otrzEAA</t>
  </si>
  <si>
    <t>a1P36000002ots0EAA</t>
  </si>
  <si>
    <t>a1P36000002ots1EAA</t>
  </si>
  <si>
    <t>a1P36000002ots2EAA</t>
  </si>
  <si>
    <t>a1P36000002ots3EAA</t>
  </si>
  <si>
    <t>a1P36000002ots4EAA</t>
  </si>
  <si>
    <t>a1P36000002ots5EAA</t>
  </si>
  <si>
    <t>a1P36000002ots6EAA</t>
  </si>
  <si>
    <t>a1P36000002ots7EAA</t>
  </si>
  <si>
    <t>a1P36000002ots8EAA</t>
  </si>
  <si>
    <t>a1P36000002ots9EAA</t>
  </si>
  <si>
    <t>a1P36000002otsAEAQ</t>
  </si>
  <si>
    <t>a1P36000002otsBEAQ</t>
  </si>
  <si>
    <t>a1P36000002otsCEAQ</t>
  </si>
  <si>
    <t>a1M36000009vaezEAA</t>
  </si>
  <si>
    <t>INT-63583</t>
  </si>
  <si>
    <t>a1M36000009vaf0EAA</t>
  </si>
  <si>
    <t>INT-63584</t>
  </si>
  <si>
    <t>a1M36000009vaf1EAA</t>
  </si>
  <si>
    <t>INT-63585</t>
  </si>
  <si>
    <t>a1M36000009vaf2EAA</t>
  </si>
  <si>
    <t>INT-63586</t>
  </si>
  <si>
    <t>a1M36000009vaf3EAA</t>
  </si>
  <si>
    <t>INT-63587</t>
  </si>
  <si>
    <t>a1M36000009vaf4EAA</t>
  </si>
  <si>
    <t>INT-63588</t>
  </si>
  <si>
    <t>a1M36000009vaf5EAA</t>
  </si>
  <si>
    <t>INT-63589</t>
  </si>
  <si>
    <t>a1M36000009vaf6EAA</t>
  </si>
  <si>
    <t>INT-63590</t>
  </si>
  <si>
    <t>a1M36000009vaf7EAA</t>
  </si>
  <si>
    <t>INT-63591</t>
  </si>
  <si>
    <t>a1M36000009vaf8EAA</t>
  </si>
  <si>
    <t>INT-63592</t>
  </si>
  <si>
    <t>a1M36000009vaf9EAA</t>
  </si>
  <si>
    <t>INT-63593</t>
  </si>
  <si>
    <t>a1M36000009vafAEAQ</t>
  </si>
  <si>
    <t>INT-63594</t>
  </si>
  <si>
    <t>a1M36000009vafBEAQ</t>
  </si>
  <si>
    <t>INT-63595</t>
  </si>
  <si>
    <t>a1M36000009vafCEAQ</t>
  </si>
  <si>
    <t>INT-63596</t>
  </si>
  <si>
    <t>a1M36000009vafDEAQ</t>
  </si>
  <si>
    <t>INT-63597</t>
  </si>
  <si>
    <t>a1M36000009vafEEAQ</t>
  </si>
  <si>
    <t>INT-63598</t>
  </si>
  <si>
    <t>a1M36000009vafFEAQ</t>
  </si>
  <si>
    <t>INT-63599</t>
  </si>
  <si>
    <t>a1M36000009vafGEAQ</t>
  </si>
  <si>
    <t>INT-63600</t>
  </si>
  <si>
    <t>a1M36000009vafHEAQ</t>
  </si>
  <si>
    <t>INT-63601</t>
  </si>
  <si>
    <t>a1M36000009vafIEAQ</t>
  </si>
  <si>
    <t>INT-63602</t>
  </si>
  <si>
    <t>a1M36000009vafJEAQ</t>
  </si>
  <si>
    <t>INT-63603</t>
  </si>
  <si>
    <t>a1M36000009vafKEAQ</t>
  </si>
  <si>
    <t>INT-63604</t>
  </si>
  <si>
    <t>a1M36000009vafLEAQ</t>
  </si>
  <si>
    <t>INT-63605</t>
  </si>
  <si>
    <t>a1M36000009vafMEAQ</t>
  </si>
  <si>
    <t>INT-63606</t>
  </si>
  <si>
    <t>a1M36000009vafNEAQ</t>
  </si>
  <si>
    <t>INT-63607</t>
  </si>
  <si>
    <t>a1M36000009vafOEAQ</t>
  </si>
  <si>
    <t>INT-63608</t>
  </si>
  <si>
    <t>a1M36000009vafPEAQ</t>
  </si>
  <si>
    <t>INT-63609</t>
  </si>
  <si>
    <t>a1M36000009vafQEAQ</t>
  </si>
  <si>
    <t>INT-63610</t>
  </si>
  <si>
    <t>a1M36000009vafREAQ</t>
  </si>
  <si>
    <t>INT-63611</t>
  </si>
  <si>
    <t>a1M36000009vafSEAQ</t>
  </si>
  <si>
    <t>INT-63612</t>
  </si>
  <si>
    <t>a1M36000009vafTEAQ</t>
  </si>
  <si>
    <t>INT-63613</t>
  </si>
  <si>
    <t>a1M36000009vafUEAQ</t>
  </si>
  <si>
    <t>INT-63614</t>
  </si>
  <si>
    <t>a1M36000009vafVEAQ</t>
  </si>
  <si>
    <t>INT-63615</t>
  </si>
  <si>
    <t>a1M36000009vafWEAQ</t>
  </si>
  <si>
    <t>INT-63616</t>
  </si>
  <si>
    <t>a1M36000009vafXEAQ</t>
  </si>
  <si>
    <t>INT-63617</t>
  </si>
  <si>
    <t>a1M36000009vafYEAQ</t>
  </si>
  <si>
    <t>INT-63618</t>
  </si>
  <si>
    <t>a1M36000009vafZEAQ</t>
  </si>
  <si>
    <t>INT-63619</t>
  </si>
  <si>
    <t>a1M36000009vafaEAA</t>
  </si>
  <si>
    <t>INT-63620</t>
  </si>
  <si>
    <t>a1M36000009vafbEAA</t>
  </si>
  <si>
    <t>INT-63621</t>
  </si>
  <si>
    <t>a1M36000009vafcEAA</t>
  </si>
  <si>
    <t>INT-63622</t>
  </si>
  <si>
    <t>a1M36000009vafdEAA</t>
  </si>
  <si>
    <t>INT-63623</t>
  </si>
  <si>
    <t>a1M36000009vafeEAA</t>
  </si>
  <si>
    <t>INT-63624</t>
  </si>
  <si>
    <t>a1M36000009vaffEAA</t>
  </si>
  <si>
    <t>INT-63625</t>
  </si>
  <si>
    <t>a1M36000009vafgEAA</t>
  </si>
  <si>
    <t>INT-63626</t>
  </si>
  <si>
    <t>a1M36000009vafhEAA</t>
  </si>
  <si>
    <t>INT-63627</t>
  </si>
  <si>
    <t>a1M36000009vafiEAA</t>
  </si>
  <si>
    <t>INT-63628</t>
  </si>
  <si>
    <t>a1M36000009vafjEAA</t>
  </si>
  <si>
    <t>INT-63629</t>
  </si>
  <si>
    <t>a1M36000009vafkEAA</t>
  </si>
  <si>
    <t>INT-63630</t>
  </si>
  <si>
    <t>a1M36000009vaflEAA</t>
  </si>
  <si>
    <t>INT-63631</t>
  </si>
  <si>
    <t>a1M36000009vafmEAA</t>
  </si>
  <si>
    <t>INT-63632</t>
  </si>
  <si>
    <t>a1H3600000COMRQEA5</t>
  </si>
  <si>
    <t>a1H3600000COMRfEAP</t>
  </si>
  <si>
    <t>a1H3600000COMRuEAP</t>
  </si>
  <si>
    <t>a1H3600000COMS9EAP</t>
  </si>
  <si>
    <t>a1H3600000COMSOEA5</t>
  </si>
  <si>
    <t>a1H3600000COMSdEAP</t>
  </si>
  <si>
    <t>a1H3600000COMRREA5</t>
  </si>
  <si>
    <t>a1H3600000COMRgEAP</t>
  </si>
  <si>
    <t>a1H3600000COMRvEAP</t>
  </si>
  <si>
    <t>a1H3600000COMSAEA5</t>
  </si>
  <si>
    <t>a1H3600000COMSPEA5</t>
  </si>
  <si>
    <t>a1H3600000COMSeEAP</t>
  </si>
  <si>
    <t>a1H3600000COMRSEA5</t>
  </si>
  <si>
    <t>a1H3600000COMRhEAP</t>
  </si>
  <si>
    <t>a1H3600000COMRwEAP</t>
  </si>
  <si>
    <t>a1H3600000COMSBEA5</t>
  </si>
  <si>
    <t>a1H3600000COMSQEA5</t>
  </si>
  <si>
    <t>a1H3600000COMSfEAP</t>
  </si>
  <si>
    <t>a1H3600000COMRTEA5</t>
  </si>
  <si>
    <t>a1H3600000COMRiEAP</t>
  </si>
  <si>
    <t>a1H3600000COMRxEAP</t>
  </si>
  <si>
    <t>a1H3600000COMSCEA5</t>
  </si>
  <si>
    <t>a1H3600000COMSREA5</t>
  </si>
  <si>
    <t>a1H3600000COMSgEAP</t>
  </si>
  <si>
    <t>a1H3600000COMRUEA5</t>
  </si>
  <si>
    <t>a1H3600000COMRjEAP</t>
  </si>
  <si>
    <t>a1H3600000COMRyEAP</t>
  </si>
  <si>
    <t>a1H3600000COMSDEA5</t>
  </si>
  <si>
    <t>a1H3600000COMSSEA5</t>
  </si>
  <si>
    <t>a1H3600000COMShEAP</t>
  </si>
  <si>
    <t>a1H3600000COMRVEA5</t>
  </si>
  <si>
    <t>a1H3600000COMRkEAP</t>
  </si>
  <si>
    <t>a1H3600000COMRzEAP</t>
  </si>
  <si>
    <t>a1H3600000COMSEEA5</t>
  </si>
  <si>
    <t>a1H3600000COMSTEA5</t>
  </si>
  <si>
    <t>a1H3600000COMSiEAP</t>
  </si>
  <si>
    <t>a1H3600000COMRWEA5</t>
  </si>
  <si>
    <t>a1H3600000COMRlEAP</t>
  </si>
  <si>
    <t>a1H3600000COMS0EAP</t>
  </si>
  <si>
    <t>a1H3600000COMSFEA5</t>
  </si>
  <si>
    <t>a1H3600000COMSUEA5</t>
  </si>
  <si>
    <t>a1H3600000COMSjEAP</t>
  </si>
  <si>
    <t>a1H3600000COMRXEA5</t>
  </si>
  <si>
    <t>a1H3600000COMRmEAP</t>
  </si>
  <si>
    <t>a1H3600000COMS1EAP</t>
  </si>
  <si>
    <t>a1H3600000COMSGEA5</t>
  </si>
  <si>
    <t>a1H3600000COMSVEA5</t>
  </si>
  <si>
    <t>a1H3600000COMSkEAP</t>
  </si>
  <si>
    <t>a1H3600000COMRYEA5</t>
  </si>
  <si>
    <t>a1H3600000COMRnEAP</t>
  </si>
  <si>
    <t>a1H3600000COMS2EAP</t>
  </si>
  <si>
    <t>a1H3600000COMSHEA5</t>
  </si>
  <si>
    <t>a1H3600000COMSWEA5</t>
  </si>
  <si>
    <t>a1H3600000COMSlEAP</t>
  </si>
  <si>
    <t>a1H3600000COMRZEA5</t>
  </si>
  <si>
    <t>a1H3600000COMRoEAP</t>
  </si>
  <si>
    <t>a1H3600000COMS3EAP</t>
  </si>
  <si>
    <t>a1H3600000COMSIEA5</t>
  </si>
  <si>
    <t>a1H3600000COMSXEA5</t>
  </si>
  <si>
    <t>a1H3600000COMSmEAP</t>
  </si>
  <si>
    <t>a1H3600000COMRaEAP</t>
  </si>
  <si>
    <t>a1H3600000COMRpEAP</t>
  </si>
  <si>
    <t>a1H3600000COMS4EAP</t>
  </si>
  <si>
    <t>a1H3600000COMSJEA5</t>
  </si>
  <si>
    <t>a1H3600000COMSYEA5</t>
  </si>
  <si>
    <t>a1H3600000COMSnEAP</t>
  </si>
  <si>
    <t>a1H3600000COMRbEAP</t>
  </si>
  <si>
    <t>a1H3600000COMRqEAP</t>
  </si>
  <si>
    <t>a1H3600000COMS5EAP</t>
  </si>
  <si>
    <t>a1H3600000COMSKEA5</t>
  </si>
  <si>
    <t>a1H3600000COMSZEA5</t>
  </si>
  <si>
    <t>a1H3600000COMSoEAP</t>
  </si>
  <si>
    <t>a1H3600000COMRcEAP</t>
  </si>
  <si>
    <t>a1H3600000COMRrEAP</t>
  </si>
  <si>
    <t>a1H3600000COMS6EAP</t>
  </si>
  <si>
    <t>a1H3600000COMSLEA5</t>
  </si>
  <si>
    <t>a1H3600000COMSaEAP</t>
  </si>
  <si>
    <t>a1H3600000COMSpEAP</t>
  </si>
  <si>
    <t>a1H3600000COMRdEAP</t>
  </si>
  <si>
    <t>a1H3600000COMRsEAP</t>
  </si>
  <si>
    <t>a1H3600000COMS7EAP</t>
  </si>
  <si>
    <t>a1H3600000COMSMEA5</t>
  </si>
  <si>
    <t>a1H3600000COMSbEAP</t>
  </si>
  <si>
    <t>a1H3600000COMSqEAP</t>
  </si>
  <si>
    <t>a1H3600000COMReEAP</t>
  </si>
  <si>
    <t>a1H3600000COMRtEAP</t>
  </si>
  <si>
    <t>a1H3600000COMS8EAP</t>
  </si>
  <si>
    <t>a1H3600000COMSNEA5</t>
  </si>
  <si>
    <t>a1H3600000COMScEAP</t>
  </si>
  <si>
    <t>a1H3600000COMSrEAP</t>
  </si>
  <si>
    <t>a1X36000007WrUWEA0</t>
  </si>
  <si>
    <t>a1X36000007WrUXEA0</t>
  </si>
  <si>
    <t>a1X36000007WrUYEA0</t>
  </si>
  <si>
    <t>a1X36000007WrUZEA0</t>
  </si>
  <si>
    <t>a1X36000007WrUaEAK</t>
  </si>
  <si>
    <t>a1X36000007WrUbEAK</t>
  </si>
  <si>
    <t>a1X36000007WrUcEAK</t>
  </si>
  <si>
    <t>a1X36000007WrUdEAK</t>
  </si>
  <si>
    <t>a1X36000007WrUeEAK</t>
  </si>
  <si>
    <t>a1X36000007WrUfEAK</t>
  </si>
  <si>
    <t>a1X36000007WrUgEAK</t>
  </si>
  <si>
    <t>a1X36000007WrUhEAK</t>
  </si>
  <si>
    <t>a1X36000007WrUiEAK</t>
  </si>
  <si>
    <t>a1X36000007WrUjEAK</t>
  </si>
  <si>
    <t>a1X36000007WrUkEAK</t>
  </si>
  <si>
    <t>a1836000008PfFUAA0</t>
  </si>
  <si>
    <t>a1836000008PfFVAA0</t>
  </si>
  <si>
    <t>a1836000008PfFWAA0</t>
  </si>
  <si>
    <t>a1836000008PfFXAA0</t>
  </si>
  <si>
    <t>a1836000008PfFYAA0</t>
  </si>
  <si>
    <t>a1836000008PfFZAA0</t>
  </si>
  <si>
    <t>a1836000008PfFaAAK</t>
  </si>
  <si>
    <t>a1836000008PfFbAAK</t>
  </si>
  <si>
    <t>a1836000008PfFcAAK</t>
  </si>
  <si>
    <t>a1836000008PfFdAAK</t>
  </si>
  <si>
    <t>a1836000008PfFeAAK</t>
  </si>
  <si>
    <t>a1836000008PfFfAAK</t>
  </si>
  <si>
    <t>a1836000008PfFgAAK</t>
  </si>
  <si>
    <t>a1836000008PfFhAAK</t>
  </si>
  <si>
    <t>a1836000008PfFiAAK</t>
  </si>
  <si>
    <t>a1836000008PfFjAAK</t>
  </si>
  <si>
    <t>a1836000008PfFkAAK</t>
  </si>
  <si>
    <t>a1836000008PfFlAAK</t>
  </si>
  <si>
    <t>a1836000008PfFmAAK</t>
  </si>
  <si>
    <t>a1836000008PfFnAAK</t>
  </si>
  <si>
    <t>a1836000008PfFoAAK</t>
  </si>
  <si>
    <t>a1836000008PfFpAAK</t>
  </si>
  <si>
    <t>a1836000008PfFqAAK</t>
  </si>
  <si>
    <t>a1836000008PfFrAAK</t>
  </si>
  <si>
    <t>a1836000008PfFsAAK</t>
  </si>
  <si>
    <t>a1836000008PfFtAAK</t>
  </si>
  <si>
    <t>a1836000008PfFuAAK</t>
  </si>
  <si>
    <t>a1836000008PfFvAAK</t>
  </si>
  <si>
    <t>a1836000008PfFwAAK</t>
  </si>
  <si>
    <t>a1836000008PfFxAAK</t>
  </si>
  <si>
    <t>a173600000NrSrDAAV</t>
  </si>
  <si>
    <t>a173600000NrSrhAAF</t>
  </si>
  <si>
    <t>a173600000NrSsBAAV</t>
  </si>
  <si>
    <t>a173600000NrSsfAAF</t>
  </si>
  <si>
    <t>a173600000NrSt9AAF</t>
  </si>
  <si>
    <t>a173600000NrStdAAF</t>
  </si>
  <si>
    <t>a173600000NrSrEAAV</t>
  </si>
  <si>
    <t>a173600000NrSriAAF</t>
  </si>
  <si>
    <t>a173600000NrSsCAAV</t>
  </si>
  <si>
    <t>a173600000NrSsgAAF</t>
  </si>
  <si>
    <t>a173600000NrStAAAV</t>
  </si>
  <si>
    <t>a173600000NrSteAAF</t>
  </si>
  <si>
    <t>a173600000NrSrFAAV</t>
  </si>
  <si>
    <t>a173600000NrSrjAAF</t>
  </si>
  <si>
    <t>a173600000NrSsDAAV</t>
  </si>
  <si>
    <t>a173600000NrSshAAF</t>
  </si>
  <si>
    <t>a173600000NrStBAAV</t>
  </si>
  <si>
    <t>a173600000NrStfAAF</t>
  </si>
  <si>
    <t>a173600000NrSrGAAV</t>
  </si>
  <si>
    <t>a173600000NrSrkAAF</t>
  </si>
  <si>
    <t>a173600000NrSsEAAV</t>
  </si>
  <si>
    <t>a173600000NrSsiAAF</t>
  </si>
  <si>
    <t>a173600000NrStCAAV</t>
  </si>
  <si>
    <t>a173600000NrStgAAF</t>
  </si>
  <si>
    <t>a173600000NrSrHAAV</t>
  </si>
  <si>
    <t>a173600000NrSrlAAF</t>
  </si>
  <si>
    <t>a173600000NrSsFAAV</t>
  </si>
  <si>
    <t>a173600000NrSsjAAF</t>
  </si>
  <si>
    <t>a173600000NrStDAAV</t>
  </si>
  <si>
    <t>a173600000NrSthAAF</t>
  </si>
  <si>
    <t>a173600000NrSrIAAV</t>
  </si>
  <si>
    <t>a173600000NrSrmAAF</t>
  </si>
  <si>
    <t>a173600000NrSsGAAV</t>
  </si>
  <si>
    <t>a173600000NrSskAAF</t>
  </si>
  <si>
    <t>a173600000NrStEAAV</t>
  </si>
  <si>
    <t>a173600000NrStiAAF</t>
  </si>
  <si>
    <t>a173600000NrSrJAAV</t>
  </si>
  <si>
    <t>a173600000NrSrnAAF</t>
  </si>
  <si>
    <t>a173600000NrSsHAAV</t>
  </si>
  <si>
    <t>a173600000NrSslAAF</t>
  </si>
  <si>
    <t>a173600000NrStFAAV</t>
  </si>
  <si>
    <t>a173600000NrStjAAF</t>
  </si>
  <si>
    <t>a173600000NrSrKAAV</t>
  </si>
  <si>
    <t>a173600000NrSroAAF</t>
  </si>
  <si>
    <t>a173600000NrSsIAAV</t>
  </si>
  <si>
    <t>a173600000NrSsmAAF</t>
  </si>
  <si>
    <t>a173600000NrStGAAV</t>
  </si>
  <si>
    <t>a173600000NrStkAAF</t>
  </si>
  <si>
    <t>a173600000NrSrLAAV</t>
  </si>
  <si>
    <t>a173600000NrSrpAAF</t>
  </si>
  <si>
    <t>a173600000NrSsJAAV</t>
  </si>
  <si>
    <t>a173600000NrSsnAAF</t>
  </si>
  <si>
    <t>a173600000NrStHAAV</t>
  </si>
  <si>
    <t>a173600000NrStlAAF</t>
  </si>
  <si>
    <t>a173600000NrSrMAAV</t>
  </si>
  <si>
    <t>a173600000NrSrqAAF</t>
  </si>
  <si>
    <t>a173600000NrSsKAAV</t>
  </si>
  <si>
    <t>a173600000NrSsoAAF</t>
  </si>
  <si>
    <t>a173600000NrStIAAV</t>
  </si>
  <si>
    <t>a173600000NrStmAAF</t>
  </si>
  <si>
    <t>a173600000NrSrNAAV</t>
  </si>
  <si>
    <t>a173600000NrSrrAAF</t>
  </si>
  <si>
    <t>a173600000NrSsLAAV</t>
  </si>
  <si>
    <t>a173600000NrSspAAF</t>
  </si>
  <si>
    <t>a173600000NrStJAAV</t>
  </si>
  <si>
    <t>a173600000NrStnAAF</t>
  </si>
  <si>
    <t>a173600000NrSrOAAV</t>
  </si>
  <si>
    <t>a173600000NrSrsAAF</t>
  </si>
  <si>
    <t>a173600000NrSsMAAV</t>
  </si>
  <si>
    <t>a173600000NrSsqAAF</t>
  </si>
  <si>
    <t>a173600000NrStKAAV</t>
  </si>
  <si>
    <t>a173600000NrStoAAF</t>
  </si>
  <si>
    <t>a173600000NrSrPAAV</t>
  </si>
  <si>
    <t>a173600000NrSrtAAF</t>
  </si>
  <si>
    <t>a173600000NrSsNAAV</t>
  </si>
  <si>
    <t>a173600000NrSsrAAF</t>
  </si>
  <si>
    <t>a173600000NrStLAAV</t>
  </si>
  <si>
    <t>a173600000NrStpAAF</t>
  </si>
  <si>
    <t>a173600000NrSrQAAV</t>
  </si>
  <si>
    <t>a173600000NrSruAAF</t>
  </si>
  <si>
    <t>a173600000NrSsOAAV</t>
  </si>
  <si>
    <t>a173600000NrSssAAF</t>
  </si>
  <si>
    <t>a173600000NrStMAAV</t>
  </si>
  <si>
    <t>a173600000NrStqAAF</t>
  </si>
  <si>
    <t>a173600000NrSrRAAV</t>
  </si>
  <si>
    <t>a173600000NrSrvAAF</t>
  </si>
  <si>
    <t>a173600000NrSsPAAV</t>
  </si>
  <si>
    <t>a173600000NrSstAAF</t>
  </si>
  <si>
    <t>a173600000NrStNAAV</t>
  </si>
  <si>
    <t>a173600000NrStrAAF</t>
  </si>
  <si>
    <t>a173600000NrSrSAAV</t>
  </si>
  <si>
    <t>a173600000NrSrwAAF</t>
  </si>
  <si>
    <t>a173600000NrSsQAAV</t>
  </si>
  <si>
    <t>a173600000NrSsuAAF</t>
  </si>
  <si>
    <t>a173600000NrStOAAV</t>
  </si>
  <si>
    <t>a173600000NrStsAAF</t>
  </si>
  <si>
    <t>a173600000NrSrTAAV</t>
  </si>
  <si>
    <t>a173600000NrSrxAAF</t>
  </si>
  <si>
    <t>a173600000NrSsRAAV</t>
  </si>
  <si>
    <t>a173600000NrSsvAAF</t>
  </si>
  <si>
    <t>a173600000NrStPAAV</t>
  </si>
  <si>
    <t>a173600000NrSttAAF</t>
  </si>
  <si>
    <t>a173600000NrSrUAAV</t>
  </si>
  <si>
    <t>a173600000NrSryAAF</t>
  </si>
  <si>
    <t>a173600000NrSsSAAV</t>
  </si>
  <si>
    <t>a173600000NrSswAAF</t>
  </si>
  <si>
    <t>a173600000NrStQAAV</t>
  </si>
  <si>
    <t>a173600000NrStuAAF</t>
  </si>
  <si>
    <t>a173600000NrSrVAAV</t>
  </si>
  <si>
    <t>a173600000NrSrzAAF</t>
  </si>
  <si>
    <t>a173600000NrSsTAAV</t>
  </si>
  <si>
    <t>a173600000NrSsxAAF</t>
  </si>
  <si>
    <t>a173600000NrStRAAV</t>
  </si>
  <si>
    <t>a173600000NrStvAAF</t>
  </si>
  <si>
    <t>a173600000NrSrWAAV</t>
  </si>
  <si>
    <t>a173600000NrSs0AAF</t>
  </si>
  <si>
    <t>a173600000NrSsUAAV</t>
  </si>
  <si>
    <t>a173600000NrSsyAAF</t>
  </si>
  <si>
    <t>a173600000NrStSAAV</t>
  </si>
  <si>
    <t>a173600000NrStwAAF</t>
  </si>
  <si>
    <t>a173600000NrSrXAAV</t>
  </si>
  <si>
    <t>a173600000NrSs1AAF</t>
  </si>
  <si>
    <t>a173600000NrSsVAAV</t>
  </si>
  <si>
    <t>a173600000NrSszAAF</t>
  </si>
  <si>
    <t>a173600000NrStTAAV</t>
  </si>
  <si>
    <t>a173600000NrStxAAF</t>
  </si>
  <si>
    <t>a173600000NrSrYAAV</t>
  </si>
  <si>
    <t>a173600000NrSs2AAF</t>
  </si>
  <si>
    <t>a173600000NrSsWAAV</t>
  </si>
  <si>
    <t>a173600000NrSt0AAF</t>
  </si>
  <si>
    <t>a173600000NrStUAAV</t>
  </si>
  <si>
    <t>a173600000NrStyAAF</t>
  </si>
  <si>
    <t>a173600000NrSrZAAV</t>
  </si>
  <si>
    <t>a173600000NrSs3AAF</t>
  </si>
  <si>
    <t>a173600000NrSsXAAV</t>
  </si>
  <si>
    <t>a173600000NrSt1AAF</t>
  </si>
  <si>
    <t>a173600000NrStVAAV</t>
  </si>
  <si>
    <t>a173600000NrStzAAF</t>
  </si>
  <si>
    <t>a173600000NrSraAAF</t>
  </si>
  <si>
    <t>a173600000NrSs4AAF</t>
  </si>
  <si>
    <t>a173600000NrSsYAAV</t>
  </si>
  <si>
    <t>a173600000NrSt2AAF</t>
  </si>
  <si>
    <t>a173600000NrStWAAV</t>
  </si>
  <si>
    <t>a173600000NrSu0AAF</t>
  </si>
  <si>
    <t>a173600000NrSrbAAF</t>
  </si>
  <si>
    <t>a173600000NrSs5AAF</t>
  </si>
  <si>
    <t>a173600000NrSsZAAV</t>
  </si>
  <si>
    <t>a173600000NrSt3AAF</t>
  </si>
  <si>
    <t>a173600000NrStXAAV</t>
  </si>
  <si>
    <t>a173600000NrSu1AAF</t>
  </si>
  <si>
    <t>a173600000NrSrcAAF</t>
  </si>
  <si>
    <t>a173600000NrSs6AAF</t>
  </si>
  <si>
    <t>a173600000NrSsaAAF</t>
  </si>
  <si>
    <t>a173600000NrSt4AAF</t>
  </si>
  <si>
    <t>a173600000NrStYAAV</t>
  </si>
  <si>
    <t>a173600000NrSu2AAF</t>
  </si>
  <si>
    <t>a173600000NrSrdAAF</t>
  </si>
  <si>
    <t>a173600000NrSs7AAF</t>
  </si>
  <si>
    <t>a173600000NrSsbAAF</t>
  </si>
  <si>
    <t>a173600000NrSt5AAF</t>
  </si>
  <si>
    <t>a173600000NrStZAAV</t>
  </si>
  <si>
    <t>a173600000NrSu3AAF</t>
  </si>
  <si>
    <t>a173600000NrSreAAF</t>
  </si>
  <si>
    <t>a173600000NrSs8AAF</t>
  </si>
  <si>
    <t>a173600000NrSscAAF</t>
  </si>
  <si>
    <t>a173600000NrSt6AAF</t>
  </si>
  <si>
    <t>a173600000NrStaAAF</t>
  </si>
  <si>
    <t>a173600000NrSu4AAF</t>
  </si>
  <si>
    <t>a173600000NrSrfAAF</t>
  </si>
  <si>
    <t>a173600000NrSs9AAF</t>
  </si>
  <si>
    <t>a173600000NrSsdAAF</t>
  </si>
  <si>
    <t>a173600000NrSt7AAF</t>
  </si>
  <si>
    <t>a173600000NrStbAAF</t>
  </si>
  <si>
    <t>a173600000NrSu5AAF</t>
  </si>
  <si>
    <t>a173600000NrSrgAAF</t>
  </si>
  <si>
    <t>a173600000NrSsAAAV</t>
  </si>
  <si>
    <t>a173600000NrSseAAF</t>
  </si>
  <si>
    <t>a173600000NrSt8AAF</t>
  </si>
  <si>
    <t>a173600000NrStcAAF</t>
  </si>
  <si>
    <t>a173600000NrSu6AAF</t>
  </si>
  <si>
    <t>a1N36000009tPefEAE</t>
  </si>
  <si>
    <t>a1N36000009tPegEAE</t>
  </si>
  <si>
    <t>a1N36000009tPehEAE</t>
  </si>
  <si>
    <t>a1N36000009tPeiEAE</t>
  </si>
  <si>
    <t>a1N36000009tPejEAE</t>
  </si>
  <si>
    <t>a1N36000009tPekEAE</t>
  </si>
  <si>
    <t>a1N36000009tPelEAE</t>
  </si>
  <si>
    <t>a1N36000009tPemEAE</t>
  </si>
  <si>
    <t>a1N36000009tPenEAE</t>
  </si>
  <si>
    <t>a1N36000009tPeoEAE</t>
  </si>
  <si>
    <t>a1N36000009tPepEAE</t>
  </si>
  <si>
    <t>a1N36000009tPeqEAE</t>
  </si>
  <si>
    <t>a1N36000009tPerEAE</t>
  </si>
  <si>
    <t>a1N36000009tPesEAE</t>
  </si>
  <si>
    <t>a1N36000009tPetEAE</t>
  </si>
  <si>
    <t>a1N36000009tPeuEAE</t>
  </si>
  <si>
    <t>a1N36000009tPevEAE</t>
  </si>
  <si>
    <t>a1N36000009tPewEAE</t>
  </si>
  <si>
    <t>a1N36000009tPexEAE</t>
  </si>
  <si>
    <t>a1N36000009tPeyEAE</t>
  </si>
  <si>
    <t>a1N36000009tPezEAE</t>
  </si>
  <si>
    <t>a1N36000009tPf0EAE</t>
  </si>
  <si>
    <t>a1N36000009tPf1EAE</t>
  </si>
  <si>
    <t>a1N36000009tPf2EAE</t>
  </si>
  <si>
    <t>a1N36000009tPf3EAE</t>
  </si>
  <si>
    <t>a1N36000009tPf4EAE</t>
  </si>
  <si>
    <t>a1N36000009tPf5EAE</t>
  </si>
  <si>
    <t>a1N36000009tPf6EAE</t>
  </si>
  <si>
    <t>a1N36000009tPf7EAE</t>
  </si>
  <si>
    <t>a1N36000009tPf8EAE</t>
  </si>
  <si>
    <t>a1N36000009tPf9EAE</t>
  </si>
  <si>
    <t>a1N36000009tPfAEAU</t>
  </si>
  <si>
    <t>a1N36000009tPfBEAU</t>
  </si>
  <si>
    <t>a1N36000009tPfCEAU</t>
  </si>
  <si>
    <t>a1N36000009tPfDEAU</t>
  </si>
  <si>
    <t>a1N36000009tPfEEAU</t>
  </si>
  <si>
    <t>a1N36000009tPfFEAU</t>
  </si>
  <si>
    <t>a1N36000009tPfGEAU</t>
  </si>
  <si>
    <t>a1N36000009tPfHEAU</t>
  </si>
  <si>
    <t>a1N36000009tPfIEAU</t>
  </si>
  <si>
    <t>a1N36000009tPfJEAU</t>
  </si>
  <si>
    <t>a1N36000009tPfKEAU</t>
  </si>
  <si>
    <t>a1N36000009tPfLEAU</t>
  </si>
  <si>
    <t>a1N36000009tPfMEAU</t>
  </si>
  <si>
    <t>a1N36000009tPfNEAU</t>
  </si>
  <si>
    <t>a1N36000009tPfOEAU</t>
  </si>
  <si>
    <t>a1N36000009tPfPEAU</t>
  </si>
  <si>
    <t>a1N36000009tPfQEAU</t>
  </si>
  <si>
    <t>a1N36000009tPfREAU</t>
  </si>
  <si>
    <t>a1N36000009tPfSEAU</t>
  </si>
  <si>
    <t>a1N36000009tPfTEAU</t>
  </si>
  <si>
    <t>a1N36000009tPfUEAU</t>
  </si>
  <si>
    <t>a1N36000009tPfVEAU</t>
  </si>
  <si>
    <t>a1N36000009tPfWEAU</t>
  </si>
  <si>
    <t>a1N36000009tPfXEAU</t>
  </si>
  <si>
    <t>a1N36000009tPfYEAU</t>
  </si>
  <si>
    <t>a1N36000009tPfZEAU</t>
  </si>
  <si>
    <t>a1N36000009tPfaEAE</t>
  </si>
  <si>
    <t>a1N36000009tPfbEAE</t>
  </si>
  <si>
    <t>a1N36000009tPfcEAE</t>
  </si>
  <si>
    <t>a1N36000009tPfdEAE</t>
  </si>
  <si>
    <t>a1N36000009tPfeEAE</t>
  </si>
  <si>
    <t>a1N36000009tPffEAE</t>
  </si>
  <si>
    <t>a1N36000009tPfgEAE</t>
  </si>
  <si>
    <t>a1N36000009tPfhEAE</t>
  </si>
  <si>
    <t>a1N36000009tPfiEAE</t>
  </si>
  <si>
    <t>a1N36000009tPfjEAE</t>
  </si>
  <si>
    <t>a1N36000009tPfkEAE</t>
  </si>
  <si>
    <t>a1N36000009tPflEAE</t>
  </si>
  <si>
    <t>a1N36000009tPfmEAE</t>
  </si>
  <si>
    <t>a1N36000009tPfnEAE</t>
  </si>
  <si>
    <t>a1N36000009tPfoEAE</t>
  </si>
  <si>
    <t>a1N36000009tPfpEAE</t>
  </si>
  <si>
    <t>a1N36000009tPfqEAE</t>
  </si>
  <si>
    <t>a1N36000009tPfrEAE</t>
  </si>
  <si>
    <t>a1N36000009tPfsEAE</t>
  </si>
  <si>
    <t>a1N36000009tPftEAE</t>
  </si>
  <si>
    <t>a1N36000009tPfuEAE</t>
  </si>
  <si>
    <t>a1N36000009tPfvEAE</t>
  </si>
  <si>
    <t>a1N36000009tPfwEAE</t>
  </si>
  <si>
    <t>a1b360000060qU4AAI</t>
  </si>
  <si>
    <t>a1b360000060qVMAAY</t>
  </si>
  <si>
    <t>a1b360000060qWeAAI</t>
  </si>
  <si>
    <t>a1b360000060qXwAAI</t>
  </si>
  <si>
    <t>a1b360000060qZEAAY</t>
  </si>
  <si>
    <t>a1b360000060qaWAAQ</t>
  </si>
  <si>
    <t>a1b360000060qU5AAI</t>
  </si>
  <si>
    <t>a1b360000060qVNAAY</t>
  </si>
  <si>
    <t>a1b360000060qWfAAI</t>
  </si>
  <si>
    <t>a1b360000060qXxAAI</t>
  </si>
  <si>
    <t>a1b360000060qZFAAY</t>
  </si>
  <si>
    <t>a1b360000060qaXAAQ</t>
  </si>
  <si>
    <t>a1b360000060qU6AAI</t>
  </si>
  <si>
    <t>a1b360000060qVOAAY</t>
  </si>
  <si>
    <t>a1b360000060qWgAAI</t>
  </si>
  <si>
    <t>a1b360000060qXyAAI</t>
  </si>
  <si>
    <t>a1b360000060qZGAAY</t>
  </si>
  <si>
    <t>a1b360000060qaYAAQ</t>
  </si>
  <si>
    <t>a1b360000060qU7AAI</t>
  </si>
  <si>
    <t>a1b360000060qVPAAY</t>
  </si>
  <si>
    <t>a1b360000060qWhAAI</t>
  </si>
  <si>
    <t>a1b360000060qXzAAI</t>
  </si>
  <si>
    <t>a1b360000060qZHAAY</t>
  </si>
  <si>
    <t>a1b360000060qaZAAQ</t>
  </si>
  <si>
    <t>a1b360000060qU8AAI</t>
  </si>
  <si>
    <t>a1b360000060qVQAAY</t>
  </si>
  <si>
    <t>a1b360000060qWiAAI</t>
  </si>
  <si>
    <t>a1b360000060qY0AAI</t>
  </si>
  <si>
    <t>a1b360000060qZIAAY</t>
  </si>
  <si>
    <t>a1b360000060qaaAAA</t>
  </si>
  <si>
    <t>a1b360000060qU9AAI</t>
  </si>
  <si>
    <t>a1b360000060qVRAAY</t>
  </si>
  <si>
    <t>a1b360000060qWjAAI</t>
  </si>
  <si>
    <t>a1b360000060qY1AAI</t>
  </si>
  <si>
    <t>a1b360000060qZJAAY</t>
  </si>
  <si>
    <t>a1b360000060qabAAA</t>
  </si>
  <si>
    <t>a1b360000060qUAAAY</t>
  </si>
  <si>
    <t>a1b360000060qVSAAY</t>
  </si>
  <si>
    <t>a1b360000060qWkAAI</t>
  </si>
  <si>
    <t>a1b360000060qY2AAI</t>
  </si>
  <si>
    <t>a1b360000060qZKAAY</t>
  </si>
  <si>
    <t>a1b360000060qacAAA</t>
  </si>
  <si>
    <t>a1b360000060qUBAAY</t>
  </si>
  <si>
    <t>a1b360000060qVTAAY</t>
  </si>
  <si>
    <t>a1b360000060qWlAAI</t>
  </si>
  <si>
    <t>a1b360000060qY3AAI</t>
  </si>
  <si>
    <t>a1b360000060qZLAAY</t>
  </si>
  <si>
    <t>a1b360000060qadAAA</t>
  </si>
  <si>
    <t>a1b360000060qUCAAY</t>
  </si>
  <si>
    <t>a1b360000060qVUAAY</t>
  </si>
  <si>
    <t>a1b360000060qWmAAI</t>
  </si>
  <si>
    <t>a1b360000060qY4AAI</t>
  </si>
  <si>
    <t>a1b360000060qZMAAY</t>
  </si>
  <si>
    <t>a1b360000060qaeAAA</t>
  </si>
  <si>
    <t>a1b360000060qUDAAY</t>
  </si>
  <si>
    <t>a1b360000060qVVAAY</t>
  </si>
  <si>
    <t>a1b360000060qWnAAI</t>
  </si>
  <si>
    <t>a1b360000060qY5AAI</t>
  </si>
  <si>
    <t>a1b360000060qZNAAY</t>
  </si>
  <si>
    <t>a1b360000060qafAAA</t>
  </si>
  <si>
    <t>a1b360000060qUEAAY</t>
  </si>
  <si>
    <t>a1b360000060qVWAAY</t>
  </si>
  <si>
    <t>a1b360000060qWoAAI</t>
  </si>
  <si>
    <t>a1b360000060qY6AAI</t>
  </si>
  <si>
    <t>a1b360000060qZOAAY</t>
  </si>
  <si>
    <t>a1b360000060qagAAA</t>
  </si>
  <si>
    <t>a1b360000060qUFAAY</t>
  </si>
  <si>
    <t>a1b360000060qVXAAY</t>
  </si>
  <si>
    <t>a1b360000060qWpAAI</t>
  </si>
  <si>
    <t>a1b360000060qY7AAI</t>
  </si>
  <si>
    <t>a1b360000060qZPAAY</t>
  </si>
  <si>
    <t>a1b360000060qahAAA</t>
  </si>
  <si>
    <t>a1b360000060qUGAAY</t>
  </si>
  <si>
    <t>a1b360000060qVYAAY</t>
  </si>
  <si>
    <t>a1b360000060qWqAAI</t>
  </si>
  <si>
    <t>a1b360000060qY8AAI</t>
  </si>
  <si>
    <t>a1b360000060qZQAAY</t>
  </si>
  <si>
    <t>a1b360000060qaiAAA</t>
  </si>
  <si>
    <t>a1b360000060qUHAAY</t>
  </si>
  <si>
    <t>a1b360000060qVZAAY</t>
  </si>
  <si>
    <t>a1b360000060qWrAAI</t>
  </si>
  <si>
    <t>a1b360000060qY9AAI</t>
  </si>
  <si>
    <t>a1b360000060qZRAAY</t>
  </si>
  <si>
    <t>a1b360000060qajAAA</t>
  </si>
  <si>
    <t>a1b360000060qUIAAY</t>
  </si>
  <si>
    <t>a1b360000060qVaAAI</t>
  </si>
  <si>
    <t>a1b360000060qWsAAI</t>
  </si>
  <si>
    <t>a1b360000060qYAAAY</t>
  </si>
  <si>
    <t>a1b360000060qZSAAY</t>
  </si>
  <si>
    <t>a1b360000060qakAAA</t>
  </si>
  <si>
    <t>a1b360000060qUJAAY</t>
  </si>
  <si>
    <t>a1b360000060qVbAAI</t>
  </si>
  <si>
    <t>a1b360000060qWtAAI</t>
  </si>
  <si>
    <t>a1b360000060qYBAAY</t>
  </si>
  <si>
    <t>a1b360000060qZTAAY</t>
  </si>
  <si>
    <t>a1b360000060qalAAA</t>
  </si>
  <si>
    <t>a1b360000060qUKAAY</t>
  </si>
  <si>
    <t>a1b360000060qVcAAI</t>
  </si>
  <si>
    <t>a1b360000060qWuAAI</t>
  </si>
  <si>
    <t>a1b360000060qYCAAY</t>
  </si>
  <si>
    <t>a1b360000060qZUAAY</t>
  </si>
  <si>
    <t>a1b360000060qamAAA</t>
  </si>
  <si>
    <t>a1b360000060qULAAY</t>
  </si>
  <si>
    <t>a1b360000060qVdAAI</t>
  </si>
  <si>
    <t>a1b360000060qWvAAI</t>
  </si>
  <si>
    <t>a1b360000060qYDAAY</t>
  </si>
  <si>
    <t>a1b360000060qZVAAY</t>
  </si>
  <si>
    <t>a1b360000060qanAAA</t>
  </si>
  <si>
    <t>a1b360000060qUMAAY</t>
  </si>
  <si>
    <t>a1b360000060qVeAAI</t>
  </si>
  <si>
    <t>a1b360000060qWwAAI</t>
  </si>
  <si>
    <t>a1b360000060qYEAAY</t>
  </si>
  <si>
    <t>a1b360000060qZWAAY</t>
  </si>
  <si>
    <t>a1b360000060qaoAAA</t>
  </si>
  <si>
    <t>a1b360000060qUNAAY</t>
  </si>
  <si>
    <t>a1b360000060qVfAAI</t>
  </si>
  <si>
    <t>a1b360000060qWxAAI</t>
  </si>
  <si>
    <t>a1b360000060qYFAAY</t>
  </si>
  <si>
    <t>a1b360000060qZXAAY</t>
  </si>
  <si>
    <t>a1b360000060qapAAA</t>
  </si>
  <si>
    <t>a1b360000060qUOAAY</t>
  </si>
  <si>
    <t>a1b360000060qVgAAI</t>
  </si>
  <si>
    <t>a1b360000060qWyAAI</t>
  </si>
  <si>
    <t>a1b360000060qYGAAY</t>
  </si>
  <si>
    <t>a1b360000060qZYAAY</t>
  </si>
  <si>
    <t>a1b360000060qaqAAA</t>
  </si>
  <si>
    <t>a1b360000060qUPAAY</t>
  </si>
  <si>
    <t>a1b360000060qVhAAI</t>
  </si>
  <si>
    <t>a1b360000060qWzAAI</t>
  </si>
  <si>
    <t>a1b360000060qYHAAY</t>
  </si>
  <si>
    <t>a1b360000060qZZAAY</t>
  </si>
  <si>
    <t>a1b360000060qarAAA</t>
  </si>
  <si>
    <t>a1b360000060qUQAAY</t>
  </si>
  <si>
    <t>a1b360000060qViAAI</t>
  </si>
  <si>
    <t>a1b360000060qX0AAI</t>
  </si>
  <si>
    <t>a1b360000060qYIAAY</t>
  </si>
  <si>
    <t>a1b360000060qZaAAI</t>
  </si>
  <si>
    <t>a1b360000060qasAAA</t>
  </si>
  <si>
    <t>a1b360000060qURAAY</t>
  </si>
  <si>
    <t>a1b360000060qVjAAI</t>
  </si>
  <si>
    <t>a1b360000060qX1AAI</t>
  </si>
  <si>
    <t>a1b360000060qYJAAY</t>
  </si>
  <si>
    <t>a1b360000060qZbAAI</t>
  </si>
  <si>
    <t>a1b360000060qatAAA</t>
  </si>
  <si>
    <t>a1b360000060qUSAAY</t>
  </si>
  <si>
    <t>a1b360000060qVkAAI</t>
  </si>
  <si>
    <t>a1b360000060qX2AAI</t>
  </si>
  <si>
    <t>a1b360000060qYKAAY</t>
  </si>
  <si>
    <t>a1b360000060qZcAAI</t>
  </si>
  <si>
    <t>a1b360000060qauAAA</t>
  </si>
  <si>
    <t>a1b360000060qUTAAY</t>
  </si>
  <si>
    <t>a1b360000060qVlAAI</t>
  </si>
  <si>
    <t>a1b360000060qX3AAI</t>
  </si>
  <si>
    <t>a1b360000060qYLAAY</t>
  </si>
  <si>
    <t>a1b360000060qZdAAI</t>
  </si>
  <si>
    <t>a1b360000060qavAAA</t>
  </si>
  <si>
    <t>a1b360000060qUUAAY</t>
  </si>
  <si>
    <t>a1b360000060qVmAAI</t>
  </si>
  <si>
    <t>a1b360000060qX4AAI</t>
  </si>
  <si>
    <t>a1b360000060qYMAAY</t>
  </si>
  <si>
    <t>a1b360000060qZeAAI</t>
  </si>
  <si>
    <t>a1b360000060qawAAA</t>
  </si>
  <si>
    <t>a1b360000060qUVAAY</t>
  </si>
  <si>
    <t>a1b360000060qVnAAI</t>
  </si>
  <si>
    <t>a1b360000060qX5AAI</t>
  </si>
  <si>
    <t>a1b360000060qYNAAY</t>
  </si>
  <si>
    <t>a1b360000060qZfAAI</t>
  </si>
  <si>
    <t>a1b360000060qaxAAA</t>
  </si>
  <si>
    <t>a1b360000060qUWAAY</t>
  </si>
  <si>
    <t>a1b360000060qVoAAI</t>
  </si>
  <si>
    <t>a1b360000060qX6AAI</t>
  </si>
  <si>
    <t>a1b360000060qYOAAY</t>
  </si>
  <si>
    <t>a1b360000060qZgAAI</t>
  </si>
  <si>
    <t>a1b360000060qayAAA</t>
  </si>
  <si>
    <t>a1b360000060qUXAAY</t>
  </si>
  <si>
    <t>a1b360000060qVpAAI</t>
  </si>
  <si>
    <t>a1b360000060qX7AAI</t>
  </si>
  <si>
    <t>a1b360000060qYPAAY</t>
  </si>
  <si>
    <t>a1b360000060qZhAAI</t>
  </si>
  <si>
    <t>a1b360000060qazAAA</t>
  </si>
  <si>
    <t>a1b360000060qUYAAY</t>
  </si>
  <si>
    <t>a1b360000060qVqAAI</t>
  </si>
  <si>
    <t>a1b360000060qX8AAI</t>
  </si>
  <si>
    <t>a1b360000060qYQAAY</t>
  </si>
  <si>
    <t>a1b360000060qZiAAI</t>
  </si>
  <si>
    <t>a1b360000060qb0AAA</t>
  </si>
  <si>
    <t>a1b360000060qUZAAY</t>
  </si>
  <si>
    <t>a1b360000060qVrAAI</t>
  </si>
  <si>
    <t>a1b360000060qX9AAI</t>
  </si>
  <si>
    <t>a1b360000060qYRAAY</t>
  </si>
  <si>
    <t>a1b360000060qZjAAI</t>
  </si>
  <si>
    <t>a1b360000060qb1AAA</t>
  </si>
  <si>
    <t>a1b360000060qUaAAI</t>
  </si>
  <si>
    <t>a1b360000060qVsAAI</t>
  </si>
  <si>
    <t>a1b360000060qXAAAY</t>
  </si>
  <si>
    <t>a1b360000060qYSAAY</t>
  </si>
  <si>
    <t>a1b360000060qZkAAI</t>
  </si>
  <si>
    <t>a1b360000060qb2AAA</t>
  </si>
  <si>
    <t>a1b360000060qUbAAI</t>
  </si>
  <si>
    <t>a1b360000060qVtAAI</t>
  </si>
  <si>
    <t>a1b360000060qXBAAY</t>
  </si>
  <si>
    <t>a1b360000060qYTAAY</t>
  </si>
  <si>
    <t>a1b360000060qZlAAI</t>
  </si>
  <si>
    <t>a1b360000060qb3AAA</t>
  </si>
  <si>
    <t>a1b360000060qUcAAI</t>
  </si>
  <si>
    <t>a1b360000060qVuAAI</t>
  </si>
  <si>
    <t>a1b360000060qXCAAY</t>
  </si>
  <si>
    <t>a1b360000060qYUAAY</t>
  </si>
  <si>
    <t>a1b360000060qZmAAI</t>
  </si>
  <si>
    <t>a1b360000060qb4AAA</t>
  </si>
  <si>
    <t>a1b360000060qUdAAI</t>
  </si>
  <si>
    <t>a1b360000060qVvAAI</t>
  </si>
  <si>
    <t>a1b360000060qXDAAY</t>
  </si>
  <si>
    <t>a1b360000060qYVAAY</t>
  </si>
  <si>
    <t>a1b360000060qZnAAI</t>
  </si>
  <si>
    <t>a1b360000060qb5AAA</t>
  </si>
  <si>
    <t>a1b360000060qUeAAI</t>
  </si>
  <si>
    <t>a1b360000060qVwAAI</t>
  </si>
  <si>
    <t>a1b360000060qXEAAY</t>
  </si>
  <si>
    <t>a1b360000060qYWAAY</t>
  </si>
  <si>
    <t>a1b360000060qZoAAI</t>
  </si>
  <si>
    <t>a1b360000060qb6AAA</t>
  </si>
  <si>
    <t>a1b360000060qUfAAI</t>
  </si>
  <si>
    <t>a1b360000060qVxAAI</t>
  </si>
  <si>
    <t>a1b360000060qXFAAY</t>
  </si>
  <si>
    <t>a1b360000060qYXAAY</t>
  </si>
  <si>
    <t>a1b360000060qZpAAI</t>
  </si>
  <si>
    <t>a1b360000060qb7AAA</t>
  </si>
  <si>
    <t>a1b360000060qUgAAI</t>
  </si>
  <si>
    <t>a1b360000060qVyAAI</t>
  </si>
  <si>
    <t>a1b360000060qXGAAY</t>
  </si>
  <si>
    <t>a1b360000060qYYAAY</t>
  </si>
  <si>
    <t>a1b360000060qZqAAI</t>
  </si>
  <si>
    <t>a1b360000060qb8AAA</t>
  </si>
  <si>
    <t>a1b360000060qUhAAI</t>
  </si>
  <si>
    <t>a1b360000060qVzAAI</t>
  </si>
  <si>
    <t>a1b360000060qXHAAY</t>
  </si>
  <si>
    <t>a1b360000060qYZAAY</t>
  </si>
  <si>
    <t>a1b360000060qZrAAI</t>
  </si>
  <si>
    <t>a1b360000060qb9AAA</t>
  </si>
  <si>
    <t>a1b360000060qUiAAI</t>
  </si>
  <si>
    <t>a1b360000060qW0AAI</t>
  </si>
  <si>
    <t>a1b360000060qXIAAY</t>
  </si>
  <si>
    <t>a1b360000060qYaAAI</t>
  </si>
  <si>
    <t>a1b360000060qZsAAI</t>
  </si>
  <si>
    <t>a1b360000060qbAAAQ</t>
  </si>
  <si>
    <t>a1b360000060qUjAAI</t>
  </si>
  <si>
    <t>a1b360000060qW1AAI</t>
  </si>
  <si>
    <t>a1b360000060qXJAAY</t>
  </si>
  <si>
    <t>a1b360000060qYbAAI</t>
  </si>
  <si>
    <t>a1b360000060qZtAAI</t>
  </si>
  <si>
    <t>a1b360000060qbBAAQ</t>
  </si>
  <si>
    <t>a1b360000060qUkAAI</t>
  </si>
  <si>
    <t>a1b360000060qW2AAI</t>
  </si>
  <si>
    <t>a1b360000060qXKAAY</t>
  </si>
  <si>
    <t>a1b360000060qYcAAI</t>
  </si>
  <si>
    <t>a1b360000060qZuAAI</t>
  </si>
  <si>
    <t>a1b360000060qbCAAQ</t>
  </si>
  <si>
    <t>a1b360000060qUlAAI</t>
  </si>
  <si>
    <t>a1b360000060qW3AAI</t>
  </si>
  <si>
    <t>a1b360000060qXLAAY</t>
  </si>
  <si>
    <t>a1b360000060qYdAAI</t>
  </si>
  <si>
    <t>a1b360000060qZvAAI</t>
  </si>
  <si>
    <t>a1b360000060qbDAAQ</t>
  </si>
  <si>
    <t>a1b360000060qUmAAI</t>
  </si>
  <si>
    <t>a1b360000060qW4AAI</t>
  </si>
  <si>
    <t>a1b360000060qXMAAY</t>
  </si>
  <si>
    <t>a1b360000060qYeAAI</t>
  </si>
  <si>
    <t>a1b360000060qZwAAI</t>
  </si>
  <si>
    <t>a1b360000060qbEAAQ</t>
  </si>
  <si>
    <t>a1b360000060qUnAAI</t>
  </si>
  <si>
    <t>a1b360000060qW5AAI</t>
  </si>
  <si>
    <t>a1b360000060qXNAAY</t>
  </si>
  <si>
    <t>a1b360000060qYfAAI</t>
  </si>
  <si>
    <t>a1b360000060qZxAAI</t>
  </si>
  <si>
    <t>a1b360000060qbFAAQ</t>
  </si>
  <si>
    <t>a1b360000060qUoAAI</t>
  </si>
  <si>
    <t>a1b360000060qW6AAI</t>
  </si>
  <si>
    <t>a1b360000060qXOAAY</t>
  </si>
  <si>
    <t>a1b360000060qYgAAI</t>
  </si>
  <si>
    <t>a1b360000060qZyAAI</t>
  </si>
  <si>
    <t>a1b360000060qbGAAQ</t>
  </si>
  <si>
    <t>a1b360000060qUpAAI</t>
  </si>
  <si>
    <t>a1b360000060qW7AAI</t>
  </si>
  <si>
    <t>a1b360000060qXPAAY</t>
  </si>
  <si>
    <t>a1b360000060qYhAAI</t>
  </si>
  <si>
    <t>a1b360000060qZzAAI</t>
  </si>
  <si>
    <t>a1b360000060qbHAAQ</t>
  </si>
  <si>
    <t>a1b360000060qUqAAI</t>
  </si>
  <si>
    <t>a1b360000060qW8AAI</t>
  </si>
  <si>
    <t>a1b360000060qXQAAY</t>
  </si>
  <si>
    <t>a1b360000060qYiAAI</t>
  </si>
  <si>
    <t>a1b360000060qa0AAA</t>
  </si>
  <si>
    <t>a1b360000060qbIAAQ</t>
  </si>
  <si>
    <t>a1b360000060qUrAAI</t>
  </si>
  <si>
    <t>a1b360000060qW9AAI</t>
  </si>
  <si>
    <t>a1b360000060qXRAAY</t>
  </si>
  <si>
    <t>a1b360000060qYjAAI</t>
  </si>
  <si>
    <t>a1b360000060qa1AAA</t>
  </si>
  <si>
    <t>a1b360000060qbJAAQ</t>
  </si>
  <si>
    <t>a1b360000060qUsAAI</t>
  </si>
  <si>
    <t>a1b360000060qWAAAY</t>
  </si>
  <si>
    <t>a1b360000060qXSAAY</t>
  </si>
  <si>
    <t>a1b360000060qYkAAI</t>
  </si>
  <si>
    <t>a1b360000060qa2AAA</t>
  </si>
  <si>
    <t>a1b360000060qbKAAQ</t>
  </si>
  <si>
    <t>a1b360000060qUtAAI</t>
  </si>
  <si>
    <t>a1b360000060qWBAAY</t>
  </si>
  <si>
    <t>a1b360000060qXTAAY</t>
  </si>
  <si>
    <t>a1b360000060qYlAAI</t>
  </si>
  <si>
    <t>a1b360000060qa3AAA</t>
  </si>
  <si>
    <t>a1b360000060qbLAAQ</t>
  </si>
  <si>
    <t>a1b360000060qUuAAI</t>
  </si>
  <si>
    <t>a1b360000060qWCAAY</t>
  </si>
  <si>
    <t>a1b360000060qXUAAY</t>
  </si>
  <si>
    <t>a1b360000060qYmAAI</t>
  </si>
  <si>
    <t>a1b360000060qa4AAA</t>
  </si>
  <si>
    <t>a1b360000060qbMAAQ</t>
  </si>
  <si>
    <t>a1b360000060qUvAAI</t>
  </si>
  <si>
    <t>a1b360000060qWDAAY</t>
  </si>
  <si>
    <t>a1b360000060qXVAAY</t>
  </si>
  <si>
    <t>a1b360000060qYnAAI</t>
  </si>
  <si>
    <t>a1b360000060qa5AAA</t>
  </si>
  <si>
    <t>a1b360000060qbNAAQ</t>
  </si>
  <si>
    <t>a1b360000060qUwAAI</t>
  </si>
  <si>
    <t>a1b360000060qWEAAY</t>
  </si>
  <si>
    <t>a1b360000060qXWAAY</t>
  </si>
  <si>
    <t>a1b360000060qYoAAI</t>
  </si>
  <si>
    <t>a1b360000060qa6AAA</t>
  </si>
  <si>
    <t>a1b360000060qbOAAQ</t>
  </si>
  <si>
    <t>a1b360000060qUxAAI</t>
  </si>
  <si>
    <t>a1b360000060qWFAAY</t>
  </si>
  <si>
    <t>a1b360000060qXXAAY</t>
  </si>
  <si>
    <t>a1b360000060qYpAAI</t>
  </si>
  <si>
    <t>a1b360000060qa7AAA</t>
  </si>
  <si>
    <t>a1b360000060qbPAAQ</t>
  </si>
  <si>
    <t>a1b360000060qUyAAI</t>
  </si>
  <si>
    <t>a1b360000060qWGAAY</t>
  </si>
  <si>
    <t>a1b360000060qXYAAY</t>
  </si>
  <si>
    <t>a1b360000060qYqAAI</t>
  </si>
  <si>
    <t>a1b360000060qa8AAA</t>
  </si>
  <si>
    <t>a1b360000060qbQAAQ</t>
  </si>
  <si>
    <t>a1b360000060qUzAAI</t>
  </si>
  <si>
    <t>a1b360000060qWHAAY</t>
  </si>
  <si>
    <t>a1b360000060qXZAAY</t>
  </si>
  <si>
    <t>a1b360000060qYrAAI</t>
  </si>
  <si>
    <t>a1b360000060qa9AAA</t>
  </si>
  <si>
    <t>a1b360000060qbRAAQ</t>
  </si>
  <si>
    <t>a1b360000060qV0AAI</t>
  </si>
  <si>
    <t>a1b360000060qWIAAY</t>
  </si>
  <si>
    <t>a1b360000060qXaAAI</t>
  </si>
  <si>
    <t>a1b360000060qYsAAI</t>
  </si>
  <si>
    <t>a1b360000060qaAAAQ</t>
  </si>
  <si>
    <t>a1b360000060qbSAAQ</t>
  </si>
  <si>
    <t>a1b360000060qV1AAI</t>
  </si>
  <si>
    <t>a1b360000060qWJAAY</t>
  </si>
  <si>
    <t>a1b360000060qXbAAI</t>
  </si>
  <si>
    <t>a1b360000060qYtAAI</t>
  </si>
  <si>
    <t>a1b360000060qaBAAQ</t>
  </si>
  <si>
    <t>a1b360000060qbTAAQ</t>
  </si>
  <si>
    <t>a1b360000060qV2AAI</t>
  </si>
  <si>
    <t>a1b360000060qWKAAY</t>
  </si>
  <si>
    <t>a1b360000060qXcAAI</t>
  </si>
  <si>
    <t>a1b360000060qYuAAI</t>
  </si>
  <si>
    <t>a1b360000060qaCAAQ</t>
  </si>
  <si>
    <t>a1b360000060qbUAAQ</t>
  </si>
  <si>
    <t>a1b360000060qV3AAI</t>
  </si>
  <si>
    <t>a1b360000060qWLAAY</t>
  </si>
  <si>
    <t>a1b360000060qXdAAI</t>
  </si>
  <si>
    <t>a1b360000060qYvAAI</t>
  </si>
  <si>
    <t>a1b360000060qaDAAQ</t>
  </si>
  <si>
    <t>a1b360000060qbVAAQ</t>
  </si>
  <si>
    <t>a1b360000060qV4AAI</t>
  </si>
  <si>
    <t>a1b360000060qWMAAY</t>
  </si>
  <si>
    <t>a1b360000060qXeAAI</t>
  </si>
  <si>
    <t>a1b360000060qYwAAI</t>
  </si>
  <si>
    <t>a1b360000060qaEAAQ</t>
  </si>
  <si>
    <t>a1b360000060qbWAAQ</t>
  </si>
  <si>
    <t>a1b360000060qV5AAI</t>
  </si>
  <si>
    <t>a1b360000060qWNAAY</t>
  </si>
  <si>
    <t>a1b360000060qXfAAI</t>
  </si>
  <si>
    <t>a1b360000060qYxAAI</t>
  </si>
  <si>
    <t>a1b360000060qaFAAQ</t>
  </si>
  <si>
    <t>a1b360000060qbXAAQ</t>
  </si>
  <si>
    <t>a1b360000060qV6AAI</t>
  </si>
  <si>
    <t>a1b360000060qWOAAY</t>
  </si>
  <si>
    <t>a1b360000060qXgAAI</t>
  </si>
  <si>
    <t>a1b360000060qYyAAI</t>
  </si>
  <si>
    <t>a1b360000060qaGAAQ</t>
  </si>
  <si>
    <t>a1b360000060qbYAAQ</t>
  </si>
  <si>
    <t>a1b360000060qV7AAI</t>
  </si>
  <si>
    <t>a1b360000060qWPAAY</t>
  </si>
  <si>
    <t>a1b360000060qXhAAI</t>
  </si>
  <si>
    <t>a1b360000060qYzAAI</t>
  </si>
  <si>
    <t>a1b360000060qaHAAQ</t>
  </si>
  <si>
    <t>a1b360000060qbZAAQ</t>
  </si>
  <si>
    <t>a1b360000060qV8AAI</t>
  </si>
  <si>
    <t>a1b360000060qWQAAY</t>
  </si>
  <si>
    <t>a1b360000060qXiAAI</t>
  </si>
  <si>
    <t>a1b360000060qZ0AAI</t>
  </si>
  <si>
    <t>a1b360000060qaIAAQ</t>
  </si>
  <si>
    <t>a1b360000060qbaAAA</t>
  </si>
  <si>
    <t>a1b360000060qV9AAI</t>
  </si>
  <si>
    <t>a1b360000060qWRAAY</t>
  </si>
  <si>
    <t>a1b360000060qXjAAI</t>
  </si>
  <si>
    <t>a1b360000060qZ1AAI</t>
  </si>
  <si>
    <t>a1b360000060qaJAAQ</t>
  </si>
  <si>
    <t>a1b360000060qbbAAA</t>
  </si>
  <si>
    <t>a1b360000060qVAAAY</t>
  </si>
  <si>
    <t>a1b360000060qWSAAY</t>
  </si>
  <si>
    <t>a1b360000060qXkAAI</t>
  </si>
  <si>
    <t>a1b360000060qZ2AAI</t>
  </si>
  <si>
    <t>a1b360000060qaKAAQ</t>
  </si>
  <si>
    <t>a1b360000060qbcAAA</t>
  </si>
  <si>
    <t>a1b360000060qVBAAY</t>
  </si>
  <si>
    <t>a1b360000060qWTAAY</t>
  </si>
  <si>
    <t>a1b360000060qXlAAI</t>
  </si>
  <si>
    <t>a1b360000060qZ3AAI</t>
  </si>
  <si>
    <t>a1b360000060qaLAAQ</t>
  </si>
  <si>
    <t>a1b360000060qbdAAA</t>
  </si>
  <si>
    <t>a1b360000060qVCAAY</t>
  </si>
  <si>
    <t>a1b360000060qWUAAY</t>
  </si>
  <si>
    <t>a1b360000060qXmAAI</t>
  </si>
  <si>
    <t>a1b360000060qZ4AAI</t>
  </si>
  <si>
    <t>a1b360000060qaMAAQ</t>
  </si>
  <si>
    <t>a1b360000060qbeAAA</t>
  </si>
  <si>
    <t>a1b360000060qVDAAY</t>
  </si>
  <si>
    <t>a1b360000060qWVAAY</t>
  </si>
  <si>
    <t>a1b360000060qXnAAI</t>
  </si>
  <si>
    <t>a1b360000060qZ5AAI</t>
  </si>
  <si>
    <t>a1b360000060qaNAAQ</t>
  </si>
  <si>
    <t>a1b360000060qbfAAA</t>
  </si>
  <si>
    <t>a1b360000060qVEAAY</t>
  </si>
  <si>
    <t>a1b360000060qWWAAY</t>
  </si>
  <si>
    <t>a1b360000060qXoAAI</t>
  </si>
  <si>
    <t>a1b360000060qZ6AAI</t>
  </si>
  <si>
    <t>a1b360000060qaOAAQ</t>
  </si>
  <si>
    <t>a1b360000060qbgAAA</t>
  </si>
  <si>
    <t>a1b360000060qVFAAY</t>
  </si>
  <si>
    <t>a1b360000060qWXAAY</t>
  </si>
  <si>
    <t>a1b360000060qXpAAI</t>
  </si>
  <si>
    <t>a1b360000060qZ7AAI</t>
  </si>
  <si>
    <t>a1b360000060qaPAAQ</t>
  </si>
  <si>
    <t>a1b360000060qbhAAA</t>
  </si>
  <si>
    <t>a1b360000060qVGAAY</t>
  </si>
  <si>
    <t>a1b360000060qWYAAY</t>
  </si>
  <si>
    <t>a1b360000060qXqAAI</t>
  </si>
  <si>
    <t>a1b360000060qZ8AAI</t>
  </si>
  <si>
    <t>a1b360000060qaQAAQ</t>
  </si>
  <si>
    <t>a1b360000060qbiAAA</t>
  </si>
  <si>
    <t>a1b360000060qVHAAY</t>
  </si>
  <si>
    <t>a1b360000060qWZAAY</t>
  </si>
  <si>
    <t>a1b360000060qXrAAI</t>
  </si>
  <si>
    <t>a1b360000060qZ9AAI</t>
  </si>
  <si>
    <t>a1b360000060qaRAAQ</t>
  </si>
  <si>
    <t>a1b360000060qbjAAA</t>
  </si>
  <si>
    <t>a1b360000060qVIAAY</t>
  </si>
  <si>
    <t>a1b360000060qWaAAI</t>
  </si>
  <si>
    <t>a1b360000060qXsAAI</t>
  </si>
  <si>
    <t>a1b360000060qZAAAY</t>
  </si>
  <si>
    <t>a1b360000060qaSAAQ</t>
  </si>
  <si>
    <t>a1b360000060qbkAAA</t>
  </si>
  <si>
    <t>a1b360000060qVJAAY</t>
  </si>
  <si>
    <t>a1b360000060qWbAAI</t>
  </si>
  <si>
    <t>a1b360000060qXtAAI</t>
  </si>
  <si>
    <t>a1b360000060qZBAAY</t>
  </si>
  <si>
    <t>a1b360000060qaTAAQ</t>
  </si>
  <si>
    <t>a1b360000060qblAAA</t>
  </si>
  <si>
    <t>a1b360000060qVKAAY</t>
  </si>
  <si>
    <t>a1b360000060qWcAAI</t>
  </si>
  <si>
    <t>a1b360000060qXuAAI</t>
  </si>
  <si>
    <t>a1b360000060qZCAAY</t>
  </si>
  <si>
    <t>a1b360000060qaUAAQ</t>
  </si>
  <si>
    <t>a1b360000060qbmAAA</t>
  </si>
  <si>
    <t>a1b360000060qVLAAY</t>
  </si>
  <si>
    <t>a1b360000060qWdAAI</t>
  </si>
  <si>
    <t>a1b360000060qXvAAI</t>
  </si>
  <si>
    <t>a1b360000060qZDAAY</t>
  </si>
  <si>
    <t>a1b360000060qaVAAQ</t>
  </si>
  <si>
    <t>a1b360000060qbnAAA</t>
  </si>
  <si>
    <t>a1G36000004lQQUEA2</t>
  </si>
  <si>
    <t>a1G36000004lQQVEA2</t>
  </si>
  <si>
    <t>a1G36000004lQQWEA2</t>
  </si>
  <si>
    <t>a1G36000004lQQXEA2</t>
  </si>
  <si>
    <t>a1G36000004lQQYEA2</t>
  </si>
  <si>
    <t>a1G36000004lQQZEA2</t>
  </si>
  <si>
    <t>a1G36000004lQQaEAM</t>
  </si>
  <si>
    <t>a1G36000004lQQbEAM</t>
  </si>
  <si>
    <t>a1G36000004lQQcEAM</t>
  </si>
  <si>
    <t>a1G36000004lQQdEAM</t>
  </si>
  <si>
    <t>a1G36000004lQQeEAM</t>
  </si>
  <si>
    <t>a1G36000004lQQfEAM</t>
  </si>
  <si>
    <t>a1G36000004lQQgEAM</t>
  </si>
  <si>
    <t>a1G36000004lQQhEAM</t>
  </si>
  <si>
    <t>a1G36000004lQQiEAM</t>
  </si>
  <si>
    <t>a1G36000004lQQjEAM</t>
  </si>
  <si>
    <t>a1G36000004lQQkEAM</t>
  </si>
  <si>
    <t>a1G36000004lQQlEAM</t>
  </si>
  <si>
    <t>a1G36000004lQQmEAM</t>
  </si>
  <si>
    <t>a1G36000004lQQnEAM</t>
  </si>
  <si>
    <t>a1G36000004lQQoEAM</t>
  </si>
  <si>
    <t>a1G36000004lQQpEAM</t>
  </si>
  <si>
    <t>a1G36000004lQQqEAM</t>
  </si>
  <si>
    <t>a1G36000004lQQrEAM</t>
  </si>
  <si>
    <t>a1G36000004lQQsEAM</t>
  </si>
  <si>
    <t>a1G36000004lQQtEAM</t>
  </si>
  <si>
    <t>a1G36000004lQQuEAM</t>
  </si>
  <si>
    <t>a1G36000004lQQvEAM</t>
  </si>
  <si>
    <t>a1G36000004lQQwEAM</t>
  </si>
  <si>
    <t>a1G36000004lQQxEAM</t>
  </si>
  <si>
    <t>a1G36000004lQQyEAM</t>
  </si>
  <si>
    <t>a1G36000004lQQzEAM</t>
  </si>
  <si>
    <t>a1G36000004lQR0EAM</t>
  </si>
  <si>
    <t>a1G36000004lQR1EAM</t>
  </si>
  <si>
    <t>a1G36000004lQR2EAM</t>
  </si>
  <si>
    <t>a1G36000004lQR3EAM</t>
  </si>
  <si>
    <t>a1G36000004lQR4EAM</t>
  </si>
  <si>
    <t>a1G36000004lQR5EAM</t>
  </si>
  <si>
    <t>a1G36000004lQR6EAM</t>
  </si>
  <si>
    <t>a1G36000004lQR7EAM</t>
  </si>
  <si>
    <t>a1G36000004lQR8EAM</t>
  </si>
  <si>
    <t>a1G36000004lQR9EAM</t>
  </si>
  <si>
    <t>a1G36000004lQRAEA2</t>
  </si>
  <si>
    <t>a1G36000004lQRBEA2</t>
  </si>
  <si>
    <t>a1G36000004lQRCEA2</t>
  </si>
  <si>
    <t>a1G36000004lQRDEA2</t>
  </si>
  <si>
    <t>a1G36000004lQREEA2</t>
  </si>
  <si>
    <t>a1G36000004lQRFEA2</t>
  </si>
  <si>
    <t>a1G36000004lQRGEA2</t>
  </si>
  <si>
    <t>a1G36000004lQRHEA2</t>
  </si>
  <si>
    <t>a1G36000004lQRIEA2</t>
  </si>
  <si>
    <t>a1G36000004lQRJEA2</t>
  </si>
  <si>
    <t>a1G36000004lQRKEA2</t>
  </si>
  <si>
    <t>a1G36000004lQRLEA2</t>
  </si>
  <si>
    <t>a1G36000004lQRMEA2</t>
  </si>
  <si>
    <t>a1G36000004lQRNEA2</t>
  </si>
  <si>
    <t>a1G36000004lQROEA2</t>
  </si>
  <si>
    <t>a1G36000004lQRPEA2</t>
  </si>
  <si>
    <t>a1G36000004lQRQEA2</t>
  </si>
  <si>
    <t>a1G36000004lQRREA2</t>
  </si>
  <si>
    <t>a1G36000004lQRSEA2</t>
  </si>
  <si>
    <t>a1G36000004lQRTEA2</t>
  </si>
  <si>
    <t>a1G36000004lQRUEA2</t>
  </si>
  <si>
    <t>a1G36000004lQRVEA2</t>
  </si>
  <si>
    <t>a1G36000004lQRWEA2</t>
  </si>
  <si>
    <t>a1G36000004lQRXEA2</t>
  </si>
  <si>
    <t>a1G36000004lQRYEA2</t>
  </si>
  <si>
    <t>a1G36000004lQRZEA2</t>
  </si>
  <si>
    <t>a1G36000004lQRaEAM</t>
  </si>
  <si>
    <t>a1G36000004lQRbEAM</t>
  </si>
  <si>
    <t>a1G36000004lQRcEAM</t>
  </si>
  <si>
    <t>a1G36000004lQRdEAM</t>
  </si>
  <si>
    <t>a1G36000004lQReEAM</t>
  </si>
  <si>
    <t>a1G36000004lQRfEAM</t>
  </si>
  <si>
    <t>a1G36000004lQRgEAM</t>
  </si>
  <si>
    <t>a1G36000004lQRhEAM</t>
  </si>
  <si>
    <t>a1G36000004lQRiEAM</t>
  </si>
  <si>
    <t>a1G36000004lQRjEAM</t>
  </si>
  <si>
    <t>a1G36000004lQRkEAM</t>
  </si>
  <si>
    <t>a1G36000004lQRlEAM</t>
  </si>
  <si>
    <t>a1G36000004lQRmEAM</t>
  </si>
  <si>
    <t>a1G36000004lQRnEAM</t>
  </si>
  <si>
    <t>a1G36000004lQRoEAM</t>
  </si>
  <si>
    <t>a1G36000004lQRpEAM</t>
  </si>
  <si>
    <t>a1G36000004lQRqEAM</t>
  </si>
  <si>
    <t>a1G36000004lQRrEAM</t>
  </si>
  <si>
    <t>a1G36000004lQRsEAM</t>
  </si>
  <si>
    <t>a1G36000004lQRtEAM</t>
  </si>
  <si>
    <t>a1G36000004lQRuEAM</t>
  </si>
  <si>
    <t>a1G36000004lQRvEAM</t>
  </si>
  <si>
    <t>a1G36000004lQRwEAM</t>
  </si>
  <si>
    <t>a1G36000004lQRxEAM</t>
  </si>
  <si>
    <t>a1G36000004lQRyEAM</t>
  </si>
  <si>
    <t>a1G36000004lQRzEAM</t>
  </si>
  <si>
    <t>a1G36000004lQS0EAM</t>
  </si>
  <si>
    <t>a1G36000004lQS1EAM</t>
  </si>
  <si>
    <t>a1G36000004lQS2EAM</t>
  </si>
  <si>
    <t>a1G36000004lQS3EAM</t>
  </si>
  <si>
    <t>a1G36000004lQS4EAM</t>
  </si>
  <si>
    <t>a1G36000004lQS5EAM</t>
  </si>
  <si>
    <t>a1G36000004lQS6EAM</t>
  </si>
  <si>
    <t>a1G36000004lQS7EAM</t>
  </si>
  <si>
    <t>a1G36000004lQS8EAM</t>
  </si>
  <si>
    <t>a1G36000004lQS9EAM</t>
  </si>
  <si>
    <t>a1G36000004lQSAEA2</t>
  </si>
  <si>
    <t>a1G36000004lQSBEA2</t>
  </si>
  <si>
    <t>a1G36000004lQSCEA2</t>
  </si>
  <si>
    <t>a1G36000004lQSDEA2</t>
  </si>
  <si>
    <t>a1G36000004lQSEEA2</t>
  </si>
  <si>
    <t>a1G36000004lQSFEA2</t>
  </si>
  <si>
    <t>a1G36000004lQSGEA2</t>
  </si>
  <si>
    <t>a1G36000004lQSHEA2</t>
  </si>
  <si>
    <t>a1G36000004lQSIEA2</t>
  </si>
  <si>
    <t>a1G36000004lQSJEA2</t>
  </si>
  <si>
    <t>a1G36000004lQSKEA2</t>
  </si>
  <si>
    <t>a1G36000004lQSLEA2</t>
  </si>
  <si>
    <t>a1G36000004lQSMEA2</t>
  </si>
  <si>
    <t>a1G36000004lQSNEA2</t>
  </si>
  <si>
    <t>a1G36000004lQSOEA2</t>
  </si>
  <si>
    <t>a1G36000004lQSPEA2</t>
  </si>
  <si>
    <t>a1G36000004lQSQEA2</t>
  </si>
  <si>
    <t>a1G36000004lQSREA2</t>
  </si>
  <si>
    <t>a1G36000004lQSSEA2</t>
  </si>
  <si>
    <t>a1G36000004lQSTEA2</t>
  </si>
  <si>
    <t>a1G36000004lQSUEA2</t>
  </si>
  <si>
    <t>a1G36000004lQSVEA2</t>
  </si>
  <si>
    <t>a1G36000004lQSWEA2</t>
  </si>
  <si>
    <t>a1G36000004lQSXEA2</t>
  </si>
  <si>
    <t>a1G36000004lQSYEA2</t>
  </si>
  <si>
    <t>a1G36000004lQSZEA2</t>
  </si>
  <si>
    <t>a1G36000004lQSaEAM</t>
  </si>
  <si>
    <t>a1G36000004lQSbEAM</t>
  </si>
  <si>
    <t>a1G36000004lQScEAM</t>
  </si>
  <si>
    <t>a1G36000004lQSdEAM</t>
  </si>
  <si>
    <t>a1G36000004lQSeEAM</t>
  </si>
  <si>
    <t>a1G36000004lQSfEAM</t>
  </si>
  <si>
    <t>a1G36000004lQSgEAM</t>
  </si>
  <si>
    <t>a1G36000004lQShEAM</t>
  </si>
  <si>
    <t>a1G36000004lQSiEAM</t>
  </si>
  <si>
    <t>a1G36000004lQSjEAM</t>
  </si>
  <si>
    <t>a1G36000004lQSkEAM</t>
  </si>
  <si>
    <t>a1G36000004lQSlEAM</t>
  </si>
  <si>
    <t>a1G36000004lQSmEAM</t>
  </si>
  <si>
    <t>a1G36000004lQSnEAM</t>
  </si>
  <si>
    <t>a1G36000004lQSoEAM</t>
  </si>
  <si>
    <t>a1G36000004lQSpEAM</t>
  </si>
  <si>
    <t>a1G36000004lQSqEAM</t>
  </si>
  <si>
    <t>a1G36000004lQSrEAM</t>
  </si>
  <si>
    <t>a1G36000004lQSsEAM</t>
  </si>
  <si>
    <t>a1G36000004lQStEAM</t>
  </si>
  <si>
    <t>a1V360000062nVQEAY</t>
  </si>
  <si>
    <t>a1V360000062nVREAY</t>
  </si>
  <si>
    <t>a1V360000062nVSEAY</t>
  </si>
  <si>
    <t>a1V360000062nVTEAY</t>
  </si>
  <si>
    <t>a1V360000062nVUEAY</t>
  </si>
  <si>
    <t>a1V360000062nVVEAY</t>
  </si>
  <si>
    <t>a1V360000062nVWEAY</t>
  </si>
  <si>
    <t>a1V360000062nVXEAY</t>
  </si>
  <si>
    <t>a1V360000062nVYEAY</t>
  </si>
  <si>
    <t>a1V360000062nVZEAY</t>
  </si>
  <si>
    <t>a1V360000062nVaEAI</t>
  </si>
  <si>
    <t>a1V360000062nVbEAI</t>
  </si>
  <si>
    <t>a1V360000062nVcEAI</t>
  </si>
  <si>
    <t>a1V360000062nVdEAI</t>
  </si>
  <si>
    <t>a1V360000062nVeEAI</t>
  </si>
  <si>
    <t>a1V360000062nVfEAI</t>
  </si>
  <si>
    <t>a1V360000062nVgEAI</t>
  </si>
  <si>
    <t>a1V360000062nVhEAI</t>
  </si>
  <si>
    <t>a1V360000062nViEAI</t>
  </si>
  <si>
    <t>a1V360000062nVjEAI</t>
  </si>
  <si>
    <t>a1V360000062nVkEAI</t>
  </si>
  <si>
    <t>a1V360000062nVlEAI</t>
  </si>
  <si>
    <t>a1V360000062nVmEAI</t>
  </si>
  <si>
    <t>a1V360000062nVnEAI</t>
  </si>
  <si>
    <t>a1V360000062nVoEAI</t>
  </si>
  <si>
    <t>a1V360000062nVpEAI</t>
  </si>
  <si>
    <t>a1V360000062nVqEAI</t>
  </si>
  <si>
    <t>a1V360000062nVrEAI</t>
  </si>
  <si>
    <t>a1V360000062nVsEAI</t>
  </si>
  <si>
    <t>a1V360000062nVtEAI</t>
  </si>
  <si>
    <t>a1V360000062nVuEAI</t>
  </si>
  <si>
    <t>a1V360000062nVvEAI</t>
  </si>
  <si>
    <t>a1V360000062nVwEAI</t>
  </si>
  <si>
    <t>a1V360000062nVxEAI</t>
  </si>
  <si>
    <t>a1V360000062nVyEAI</t>
  </si>
  <si>
    <t>a1V360000062nVzEAI</t>
  </si>
  <si>
    <t>a1V360000062nW0EAI</t>
  </si>
  <si>
    <t>a1V360000062nW1EAI</t>
  </si>
  <si>
    <t>a1V360000062nW2EAI</t>
  </si>
  <si>
    <t>a1V360000062nW3EAI</t>
  </si>
  <si>
    <t>a1V360000062nW4EAI</t>
  </si>
  <si>
    <t>a1V360000062nW5EAI</t>
  </si>
  <si>
    <t>a1V360000062nW6EAI</t>
  </si>
  <si>
    <t>a1V360000062nW7EAI</t>
  </si>
  <si>
    <t>a1V360000062nW8EAI</t>
  </si>
  <si>
    <t>a1V360000062nW9EAI</t>
  </si>
  <si>
    <t>a1V360000062nWAEAY</t>
  </si>
  <si>
    <t>a1V360000062nWBEAY</t>
  </si>
  <si>
    <t>a1V360000062nWCEAY</t>
  </si>
  <si>
    <t>a1V360000062nWDEAY</t>
  </si>
  <si>
    <t>a1V360000062nWEEAY</t>
  </si>
  <si>
    <t>a1V360000062nWFEAY</t>
  </si>
  <si>
    <t>a1V360000062nWGEAY</t>
  </si>
  <si>
    <t>a1V360000062nWHEAY</t>
  </si>
  <si>
    <t>a1V360000062nWIEAY</t>
  </si>
  <si>
    <t>a1V360000062nWJEAY</t>
  </si>
  <si>
    <t>a1V360000062nWKEAY</t>
  </si>
  <si>
    <t>a1V360000062nWLEAY</t>
  </si>
  <si>
    <t>a1V360000062nWMEAY</t>
  </si>
  <si>
    <t>a1V360000062nWNEAY</t>
  </si>
  <si>
    <t>a1V360000062nWOEAY</t>
  </si>
  <si>
    <t>a1V360000062nWPEAY</t>
  </si>
  <si>
    <t>a1V360000062nWQEAY</t>
  </si>
  <si>
    <t>a1V360000062nWREAY</t>
  </si>
  <si>
    <t>a1V360000062nWSEAY</t>
  </si>
  <si>
    <t>a1V360000062nWTEAY</t>
  </si>
  <si>
    <t>a1V360000062nWUEAY</t>
  </si>
  <si>
    <t>a1V360000062nWVEAY</t>
  </si>
  <si>
    <t>a1V360000062nWWEAY</t>
  </si>
  <si>
    <t>a1V360000062nWXEAY</t>
  </si>
  <si>
    <t>a1V360000062nWYEAY</t>
  </si>
  <si>
    <t>a1V360000062nWZEAY</t>
  </si>
  <si>
    <t>a1V360000062nWaEAI</t>
  </si>
  <si>
    <t>a1V360000062nWbEAI</t>
  </si>
  <si>
    <t>a1V360000062nWcEAI</t>
  </si>
  <si>
    <t>a1V360000062nWdEAI</t>
  </si>
  <si>
    <t>a1V360000062nWeEAI</t>
  </si>
  <si>
    <t>a1V360000062nWfEAI</t>
  </si>
  <si>
    <t>a1V360000062nWgEAI</t>
  </si>
  <si>
    <t>a1V360000062nWhEAI</t>
  </si>
  <si>
    <t>a1V360000062nWiEAI</t>
  </si>
  <si>
    <t>a1V360000062nWjEAI</t>
  </si>
  <si>
    <t>a1V360000062nWkEAI</t>
  </si>
  <si>
    <t>a1V360000062nWlEAI</t>
  </si>
  <si>
    <t>a1V360000062nWmEAI</t>
  </si>
  <si>
    <t>a1V360000062nWnEAI</t>
  </si>
  <si>
    <t>a1V360000062nWoEAI</t>
  </si>
  <si>
    <t>a1V360000062nWpEAI</t>
  </si>
  <si>
    <t>a1V360000062nWqEAI</t>
  </si>
  <si>
    <t>a1V360000062nWrEAI</t>
  </si>
  <si>
    <t>a1V360000062nWsEAI</t>
  </si>
  <si>
    <t>a1V360000062nWtEAI</t>
  </si>
  <si>
    <t>a1V360000062nWuEAI</t>
  </si>
  <si>
    <t>a1V360000062nWvEAI</t>
  </si>
  <si>
    <t>a1V360000062nWwEAI</t>
  </si>
  <si>
    <t>a1V360000062nWxEAI</t>
  </si>
  <si>
    <t>a1V360000062nWyEAI</t>
  </si>
  <si>
    <t>a1V360000062nWzEAI</t>
  </si>
  <si>
    <t>a1V360000062nX0EAI</t>
  </si>
  <si>
    <t>a1V360000062nX1EAI</t>
  </si>
  <si>
    <t>a1V360000062nX2EAI</t>
  </si>
  <si>
    <t>a1V360000062nX3EAI</t>
  </si>
  <si>
    <t>a1V360000062nX4EAI</t>
  </si>
  <si>
    <t>a1V360000062nX5EAI</t>
  </si>
  <si>
    <t>a1V360000062nX6EAI</t>
  </si>
  <si>
    <t>a1V360000062nX7EAI</t>
  </si>
  <si>
    <t>a1V360000062nX8EAI</t>
  </si>
  <si>
    <t>a1V360000062nX9EAI</t>
  </si>
  <si>
    <t>a1V360000062nXAEAY</t>
  </si>
  <si>
    <t>a1V360000062nXBEAY</t>
  </si>
  <si>
    <t>a1V360000062nXCEAY</t>
  </si>
  <si>
    <t>a1V360000062nXDEAY</t>
  </si>
  <si>
    <t>a1V360000062nXEEAY</t>
  </si>
  <si>
    <t>a1V360000062nXFEAY</t>
  </si>
  <si>
    <t>a1V360000062nXGEAY</t>
  </si>
  <si>
    <t>a1V360000062nXHEAY</t>
  </si>
  <si>
    <t>a1V360000062nXIEAY</t>
  </si>
  <si>
    <t>a1V360000062nXJEAY</t>
  </si>
  <si>
    <t>a1V360000062nXKEAY</t>
  </si>
  <si>
    <t>a1V360000062nXLEAY</t>
  </si>
  <si>
    <t>a1V360000062nXMEAY</t>
  </si>
  <si>
    <t>a1V360000062nXNEAY</t>
  </si>
  <si>
    <t>a1V360000062nXOEAY</t>
  </si>
  <si>
    <t>a1V360000062nXPEAY</t>
  </si>
  <si>
    <t>a1V360000062nXQEAY</t>
  </si>
  <si>
    <t>a1V360000062nXREAY</t>
  </si>
  <si>
    <t>a1V360000062nXSEAY</t>
  </si>
  <si>
    <t>a1V360000062nXTEAY</t>
  </si>
  <si>
    <t>a1V360000062nXUEAY</t>
  </si>
  <si>
    <t>a1V360000062nXVEAY</t>
  </si>
  <si>
    <t>a1V360000062nXWEAY</t>
  </si>
  <si>
    <t>a1V360000062nXXEAY</t>
  </si>
  <si>
    <t>a1V360000062nXYEAY</t>
  </si>
  <si>
    <t>a1V360000062nXZEAY</t>
  </si>
  <si>
    <t>a1V360000062nXaEAI</t>
  </si>
  <si>
    <t>a1V360000062nXbEAI</t>
  </si>
  <si>
    <t>a1V360000062nXcEAI</t>
  </si>
  <si>
    <t>a1V360000062nXdEAI</t>
  </si>
  <si>
    <t>a1V360000062nXeEAI</t>
  </si>
  <si>
    <t>a1V360000062nXfEAI</t>
  </si>
  <si>
    <t>a1V360000062nXgEAI</t>
  </si>
  <si>
    <t>a1V360000062nXhEAI</t>
  </si>
  <si>
    <t>a1V360000062nXiEAI</t>
  </si>
  <si>
    <t>a1V360000062nXjEAI</t>
  </si>
  <si>
    <t>a1V360000062nXkEAI</t>
  </si>
  <si>
    <t>a1V360000062nXlEAI</t>
  </si>
  <si>
    <t>a1V360000062nXmEAI</t>
  </si>
  <si>
    <t>a1V360000062nXnEAI</t>
  </si>
  <si>
    <t>a1V360000062nXoEAI</t>
  </si>
  <si>
    <t>a1V360000062nXpEAI</t>
  </si>
  <si>
    <t>a163600000IQx9vAAD</t>
  </si>
  <si>
    <t>a163600000IQx9uAAD</t>
  </si>
  <si>
    <t>a163600000IQx9tAAD</t>
  </si>
  <si>
    <t>a163600000IQx9sAAD</t>
  </si>
  <si>
    <t>a163600000IQx9rAAD</t>
  </si>
  <si>
    <t>a163600000IQx9qAAD</t>
  </si>
  <si>
    <t>a163600000IQx9pAAD</t>
  </si>
  <si>
    <t>a163600000IQx9oAAD</t>
  </si>
  <si>
    <t>a163600000IQx9nAAD</t>
  </si>
  <si>
    <t>a163600000IQx9mAAD</t>
  </si>
  <si>
    <t>a163600000IQxA5AAL</t>
  </si>
  <si>
    <t>a163600000IQxA4AAL</t>
  </si>
  <si>
    <t>a163600000IQxA3AAL</t>
  </si>
  <si>
    <t>a163600000IQxA2AAL</t>
  </si>
  <si>
    <t>a163600000IQxA1AAL</t>
  </si>
  <si>
    <t>a163600000IQxA0AAL</t>
  </si>
  <si>
    <t>a163600000IQx9zAAD</t>
  </si>
  <si>
    <t>a163600000IQx9yAAD</t>
  </si>
  <si>
    <t>a163600000IQx9xAAD</t>
  </si>
  <si>
    <t>a163600000IQx9wAAD</t>
  </si>
  <si>
    <t>a163600000IQxAFAA1</t>
  </si>
  <si>
    <t>a163600000IQxAEAA1</t>
  </si>
  <si>
    <t>a163600000IQxADAA1</t>
  </si>
  <si>
    <t>a163600000IQxACAA1</t>
  </si>
  <si>
    <t>a163600000IQxABAA1</t>
  </si>
  <si>
    <t>a163600000IQxAAAA1</t>
  </si>
  <si>
    <t>a163600000IQxA9AAL</t>
  </si>
  <si>
    <t>a163600000IQxA8AAL</t>
  </si>
  <si>
    <t>a163600000IQxA7AAL</t>
  </si>
  <si>
    <t>a163600000IQxA6AAL</t>
  </si>
  <si>
    <t>a163600000IQxAPAA1</t>
  </si>
  <si>
    <t>a163600000IQxAOAA1</t>
  </si>
  <si>
    <t>a163600000IQxANAA1</t>
  </si>
  <si>
    <t>a163600000IQxAMAA1</t>
  </si>
  <si>
    <t>a163600000IQxALAA1</t>
  </si>
  <si>
    <t>a163600000IQxAKAA1</t>
  </si>
  <si>
    <t>a163600000IQxAJAA1</t>
  </si>
  <si>
    <t>a163600000IQxAIAA1</t>
  </si>
  <si>
    <t>a163600000IQxAHAA1</t>
  </si>
  <si>
    <t>a163600000IQxAGAA1</t>
  </si>
  <si>
    <t>a163600000IQxAZAA1</t>
  </si>
  <si>
    <t>a163600000IQxAYAA1</t>
  </si>
  <si>
    <t>a163600000IQxAXAA1</t>
  </si>
  <si>
    <t>a163600000IQxAWAA1</t>
  </si>
  <si>
    <t>a163600000IQxAVAA1</t>
  </si>
  <si>
    <t>a163600000IQxAUAA1</t>
  </si>
  <si>
    <t>a163600000IQxATAA1</t>
  </si>
  <si>
    <t>a163600000IQxASAA1</t>
  </si>
  <si>
    <t>a163600000IQxARAA1</t>
  </si>
  <si>
    <t>a163600000IQxAQAA1</t>
  </si>
  <si>
    <t>a163600000IQxAjAAL</t>
  </si>
  <si>
    <t>a163600000IQxAiAAL</t>
  </si>
  <si>
    <t>a163600000IQxAhAAL</t>
  </si>
  <si>
    <t>a163600000IQxAgAAL</t>
  </si>
  <si>
    <t>a163600000IQxAfAAL</t>
  </si>
  <si>
    <t>a163600000IQxAeAAL</t>
  </si>
  <si>
    <t>a163600000IQxAdAAL</t>
  </si>
  <si>
    <t>a163600000IQxAcAAL</t>
  </si>
  <si>
    <t>a163600000IQxAbAAL</t>
  </si>
  <si>
    <t>a163600000IQxAaAAL</t>
  </si>
  <si>
    <t>a163600000IQxAtAAL</t>
  </si>
  <si>
    <t>a163600000IQxAsAAL</t>
  </si>
  <si>
    <t>a163600000IQxArAAL</t>
  </si>
  <si>
    <t>a163600000IQxAqAAL</t>
  </si>
  <si>
    <t>a163600000IQxApAAL</t>
  </si>
  <si>
    <t>a163600000IQxAoAAL</t>
  </si>
  <si>
    <t>a163600000IQxAnAAL</t>
  </si>
  <si>
    <t>a163600000IQxAmAAL</t>
  </si>
  <si>
    <t>a163600000IQxAlAAL</t>
  </si>
  <si>
    <t>a163600000IQxAkAAL</t>
  </si>
  <si>
    <t>a163600000IQxB3AAL</t>
  </si>
  <si>
    <t>a163600000IQxB2AAL</t>
  </si>
  <si>
    <t>a163600000IQxB1AAL</t>
  </si>
  <si>
    <t>a163600000IQxB0AAL</t>
  </si>
  <si>
    <t>a163600000IQxAzAAL</t>
  </si>
  <si>
    <t>a163600000IQxAyAAL</t>
  </si>
  <si>
    <t>a163600000IQxAxAAL</t>
  </si>
  <si>
    <t>a163600000IQxAwAAL</t>
  </si>
  <si>
    <t>a163600000IQxAvAAL</t>
  </si>
  <si>
    <t>a163600000IQxAuAAL</t>
  </si>
  <si>
    <t>a163600000IQxBDAA1</t>
  </si>
  <si>
    <t>a163600000IQxBCAA1</t>
  </si>
  <si>
    <t>a163600000IQxBBAA1</t>
  </si>
  <si>
    <t>a163600000IQxBAAA1</t>
  </si>
  <si>
    <t>a163600000IQxB9AAL</t>
  </si>
  <si>
    <t>a163600000IQxB8AAL</t>
  </si>
  <si>
    <t>a163600000IQxB7AAL</t>
  </si>
  <si>
    <t>a163600000IQxB6AAL</t>
  </si>
  <si>
    <t>a163600000IQxB5AAL</t>
  </si>
  <si>
    <t>a163600000IQxB4AAL</t>
  </si>
  <si>
    <t>a163600000IQxBNAA1</t>
  </si>
  <si>
    <t>a163600000IQxBMAA1</t>
  </si>
  <si>
    <t>a163600000IQxBLAA1</t>
  </si>
  <si>
    <t>a163600000IQxBKAA1</t>
  </si>
  <si>
    <t>a163600000IQxBJAA1</t>
  </si>
  <si>
    <t>a163600000IQxBIAA1</t>
  </si>
  <si>
    <t>a163600000IQxBHAA1</t>
  </si>
  <si>
    <t>a163600000IQxBGAA1</t>
  </si>
  <si>
    <t>a163600000IQxBFAA1</t>
  </si>
  <si>
    <t>a163600000IQxBEAA1</t>
  </si>
  <si>
    <t>a163600000IQxBXAA1</t>
  </si>
  <si>
    <t>a163600000IQxBWAA1</t>
  </si>
  <si>
    <t>a163600000IQxBVAA1</t>
  </si>
  <si>
    <t>a163600000IQxBUAA1</t>
  </si>
  <si>
    <t>a163600000IQxBTAA1</t>
  </si>
  <si>
    <t>a163600000IQxBSAA1</t>
  </si>
  <si>
    <t>a163600000IQxBRAA1</t>
  </si>
  <si>
    <t>a163600000IQxBQAA1</t>
  </si>
  <si>
    <t>a163600000IQxBPAA1</t>
  </si>
  <si>
    <t>a163600000IQxBOAA1</t>
  </si>
  <si>
    <t>a163600000IQxBhAAL</t>
  </si>
  <si>
    <t>a163600000IQxBgAAL</t>
  </si>
  <si>
    <t>a163600000IQxBfAAL</t>
  </si>
  <si>
    <t>a163600000IQxBeAAL</t>
  </si>
  <si>
    <t>a163600000IQxBdAAL</t>
  </si>
  <si>
    <t>a163600000IQxBcAAL</t>
  </si>
  <si>
    <t>a163600000IQxBbAAL</t>
  </si>
  <si>
    <t>a163600000IQxBaAAL</t>
  </si>
  <si>
    <t>a163600000IQxBZAA1</t>
  </si>
  <si>
    <t>a163600000IQxBYAA1</t>
  </si>
  <si>
    <t>a163600000IQxBrAAL</t>
  </si>
  <si>
    <t>a163600000IQxBqAAL</t>
  </si>
  <si>
    <t>a163600000IQxBpAAL</t>
  </si>
  <si>
    <t>a163600000IQxBoAAL</t>
  </si>
  <si>
    <t>a163600000IQxBnAAL</t>
  </si>
  <si>
    <t>a163600000IQxBmAAL</t>
  </si>
  <si>
    <t>a163600000IQxBlAAL</t>
  </si>
  <si>
    <t>a163600000IQxBkAAL</t>
  </si>
  <si>
    <t>a163600000IQxBjAAL</t>
  </si>
  <si>
    <t>a163600000IQxBiAAL</t>
  </si>
  <si>
    <t>a163600000IQxC1AAL</t>
  </si>
  <si>
    <t>a163600000IQxC0AAL</t>
  </si>
  <si>
    <t>a163600000IQxBzAAL</t>
  </si>
  <si>
    <t>a163600000IQxByAAL</t>
  </si>
  <si>
    <t>a163600000IQxBxAAL</t>
  </si>
  <si>
    <t>a163600000IQxBwAAL</t>
  </si>
  <si>
    <t>a163600000IQxBvAAL</t>
  </si>
  <si>
    <t>a163600000IQxBuAAL</t>
  </si>
  <si>
    <t>a163600000IQxBtAAL</t>
  </si>
  <si>
    <t>a163600000IQxBsAAL</t>
  </si>
  <si>
    <t>a163600000IQxCBAA1</t>
  </si>
  <si>
    <t>a163600000IQxCAAA1</t>
  </si>
  <si>
    <t>a163600000IQxC9AAL</t>
  </si>
  <si>
    <t>a163600000IQxC8AAL</t>
  </si>
  <si>
    <t>a163600000IQxC7AAL</t>
  </si>
  <si>
    <t>a163600000IQxC6AAL</t>
  </si>
  <si>
    <t>a163600000IQxC5AAL</t>
  </si>
  <si>
    <t>a163600000IQxC4AAL</t>
  </si>
  <si>
    <t>a163600000IQxC3AAL</t>
  </si>
  <si>
    <t>a163600000IQxC2AAL</t>
  </si>
  <si>
    <t>a163600000IQxCLAA1</t>
  </si>
  <si>
    <t>a163600000IQxCKAA1</t>
  </si>
  <si>
    <t>a163600000IQxCJAA1</t>
  </si>
  <si>
    <t>a163600000IQxCIAA1</t>
  </si>
  <si>
    <t>a163600000IQxCHAA1</t>
  </si>
  <si>
    <t>a163600000IQxCGAA1</t>
  </si>
  <si>
    <t>a163600000IQxCFAA1</t>
  </si>
  <si>
    <t>a163600000IQxCEAA1</t>
  </si>
  <si>
    <t>a163600000IQxCDAA1</t>
  </si>
  <si>
    <t>a163600000IQxCCAA1</t>
  </si>
  <si>
    <t>a163600000IQxCVAA1</t>
  </si>
  <si>
    <t>a163600000IQxCUAA1</t>
  </si>
  <si>
    <t>a163600000IQxCTAA1</t>
  </si>
  <si>
    <t>a163600000IQxCSAA1</t>
  </si>
  <si>
    <t>a163600000IQxCRAA1</t>
  </si>
  <si>
    <t>a163600000IQxCQAA1</t>
  </si>
  <si>
    <t>a163600000IQxCPAA1</t>
  </si>
  <si>
    <t>a163600000IQxCOAA1</t>
  </si>
  <si>
    <t>a163600000IQxCNAA1</t>
  </si>
  <si>
    <t>a163600000IQxCMAA1</t>
  </si>
  <si>
    <t>a163600000IQxCfAAL</t>
  </si>
  <si>
    <t>a163600000IQxCeAAL</t>
  </si>
  <si>
    <t>a163600000IQxCdAAL</t>
  </si>
  <si>
    <t>a163600000IQxCcAAL</t>
  </si>
  <si>
    <t>a163600000IQxCbAAL</t>
  </si>
  <si>
    <t>a163600000IQxCaAAL</t>
  </si>
  <si>
    <t>a163600000IQxCZAA1</t>
  </si>
  <si>
    <t>a163600000IQxCYAA1</t>
  </si>
  <si>
    <t>a163600000IQxCXAA1</t>
  </si>
  <si>
    <t>a163600000IQxCWAA1</t>
  </si>
  <si>
    <t>a163600000IQxCpAAL</t>
  </si>
  <si>
    <t>a163600000IQxCoAAL</t>
  </si>
  <si>
    <t>a163600000IQxCnAAL</t>
  </si>
  <si>
    <t>a163600000IQxCmAAL</t>
  </si>
  <si>
    <t>a163600000IQxClAAL</t>
  </si>
  <si>
    <t>a163600000IQxCkAAL</t>
  </si>
  <si>
    <t>a163600000IQxCjAAL</t>
  </si>
  <si>
    <t>a163600000IQxCiAAL</t>
  </si>
  <si>
    <t>a163600000IQxChAAL</t>
  </si>
  <si>
    <t>a163600000IQxCgAAL</t>
  </si>
  <si>
    <t>a163600000IQxCzAAL</t>
  </si>
  <si>
    <t>a163600000IQxCyAAL</t>
  </si>
  <si>
    <t>a163600000IQxCxAAL</t>
  </si>
  <si>
    <t>a163600000IQxCwAAL</t>
  </si>
  <si>
    <t>a163600000IQxCvAAL</t>
  </si>
  <si>
    <t>a163600000IQxCuAAL</t>
  </si>
  <si>
    <t>a163600000IQxCtAAL</t>
  </si>
  <si>
    <t>a163600000IQxCsAAL</t>
  </si>
  <si>
    <t>a163600000IQxCrAAL</t>
  </si>
  <si>
    <t>a163600000IQxCqAAL</t>
  </si>
  <si>
    <t>a163600000IQxD9AAL</t>
  </si>
  <si>
    <t>a163600000IQxD8AAL</t>
  </si>
  <si>
    <t>a163600000IQxD7AAL</t>
  </si>
  <si>
    <t>a163600000IQxD6AAL</t>
  </si>
  <si>
    <t>a163600000IQxD5AAL</t>
  </si>
  <si>
    <t>a163600000IQxD4AAL</t>
  </si>
  <si>
    <t>a163600000IQxD3AAL</t>
  </si>
  <si>
    <t>a163600000IQxD2AAL</t>
  </si>
  <si>
    <t>a163600000IQxD1AAL</t>
  </si>
  <si>
    <t>a163600000IQxD0AAL</t>
  </si>
  <si>
    <t>a163600000IQxDJAA1</t>
  </si>
  <si>
    <t>a163600000IQxDIAA1</t>
  </si>
  <si>
    <t>a163600000IQxDHAA1</t>
  </si>
  <si>
    <t>a163600000IQxDGAA1</t>
  </si>
  <si>
    <t>a163600000IQxDFAA1</t>
  </si>
  <si>
    <t>a163600000IQxDEAA1</t>
  </si>
  <si>
    <t>a163600000IQxDDAA1</t>
  </si>
  <si>
    <t>a163600000IQxDCAA1</t>
  </si>
  <si>
    <t>a163600000IQxDBAA1</t>
  </si>
  <si>
    <t>a163600000IQxDAAA1</t>
  </si>
  <si>
    <t>a163600000IQxDTAA1</t>
  </si>
  <si>
    <t>a163600000IQxDSAA1</t>
  </si>
  <si>
    <t>a163600000IQxDRAA1</t>
  </si>
  <si>
    <t>a163600000IQxDQAA1</t>
  </si>
  <si>
    <t>a163600000IQxDPAA1</t>
  </si>
  <si>
    <t>a163600000IQxDOAA1</t>
  </si>
  <si>
    <t>a163600000IQxDNAA1</t>
  </si>
  <si>
    <t>a163600000IQxDMAA1</t>
  </si>
  <si>
    <t>a163600000IQxDLAA1</t>
  </si>
  <si>
    <t>a163600000IQxDKAA1</t>
  </si>
  <si>
    <t>a163600000IQxDdAAL</t>
  </si>
  <si>
    <t>a163600000IQxDcAAL</t>
  </si>
  <si>
    <t>a163600000IQxDbAAL</t>
  </si>
  <si>
    <t>a163600000IQxDaAAL</t>
  </si>
  <si>
    <t>a163600000IQxDZAA1</t>
  </si>
  <si>
    <t>a163600000IQxDYAA1</t>
  </si>
  <si>
    <t>a163600000IQxDXAA1</t>
  </si>
  <si>
    <t>a163600000IQxDWAA1</t>
  </si>
  <si>
    <t>a163600000IQxDVAA1</t>
  </si>
  <si>
    <t>a163600000IQxDUAA1</t>
  </si>
  <si>
    <t>a163600000IQxDnAAL</t>
  </si>
  <si>
    <t>a163600000IQxDmAAL</t>
  </si>
  <si>
    <t>a163600000IQxDlAAL</t>
  </si>
  <si>
    <t>a163600000IQxDkAAL</t>
  </si>
  <si>
    <t>a163600000IQxDjAAL</t>
  </si>
  <si>
    <t>a163600000IQxDiAAL</t>
  </si>
  <si>
    <t>a163600000IQxDhAAL</t>
  </si>
  <si>
    <t>a163600000IQxDgAAL</t>
  </si>
  <si>
    <t>a163600000IQxDfAAL</t>
  </si>
  <si>
    <t>a163600000IQxDeAAL</t>
  </si>
  <si>
    <t>a163600000IQxDxAAL</t>
  </si>
  <si>
    <t>a163600000IQxDwAAL</t>
  </si>
  <si>
    <t>a163600000IQxDvAAL</t>
  </si>
  <si>
    <t>a163600000IQxDuAAL</t>
  </si>
  <si>
    <t>a163600000IQxDtAAL</t>
  </si>
  <si>
    <t>a163600000IQxDsAAL</t>
  </si>
  <si>
    <t>a163600000IQxDrAAL</t>
  </si>
  <si>
    <t>a163600000IQxDqAAL</t>
  </si>
  <si>
    <t>a163600000IQxDpAAL</t>
  </si>
  <si>
    <t>a163600000IQxDoAAL</t>
  </si>
  <si>
    <t>a163600000IQxE7AAL</t>
  </si>
  <si>
    <t>a163600000IQxE6AAL</t>
  </si>
  <si>
    <t>a163600000IQxE5AAL</t>
  </si>
  <si>
    <t>a163600000IQxE4AAL</t>
  </si>
  <si>
    <t>a163600000IQxE3AAL</t>
  </si>
  <si>
    <t>a163600000IQxE2AAL</t>
  </si>
  <si>
    <t>a163600000IQxE1AAL</t>
  </si>
  <si>
    <t>a163600000IQxE0AAL</t>
  </si>
  <si>
    <t>a163600000IQxDzAAL</t>
  </si>
  <si>
    <t>a163600000IQxDyAAL</t>
  </si>
  <si>
    <t>a163600000IQxEHAA1</t>
  </si>
  <si>
    <t>a163600000IQxEGAA1</t>
  </si>
  <si>
    <t>a163600000IQxEFAA1</t>
  </si>
  <si>
    <t>a163600000IQxEEAA1</t>
  </si>
  <si>
    <t>a163600000IQxEDAA1</t>
  </si>
  <si>
    <t>a163600000IQxECAA1</t>
  </si>
  <si>
    <t>a163600000IQxEBAA1</t>
  </si>
  <si>
    <t>a163600000IQxEAAA1</t>
  </si>
  <si>
    <t>a163600000IQxE9AAL</t>
  </si>
  <si>
    <t>a163600000IQxE8AAL</t>
  </si>
  <si>
    <t>a163600000IQxERAA1</t>
  </si>
  <si>
    <t>a163600000IQxEQAA1</t>
  </si>
  <si>
    <t>a163600000IQxEPAA1</t>
  </si>
  <si>
    <t>a163600000IQxEOAA1</t>
  </si>
  <si>
    <t>a163600000IQxENAA1</t>
  </si>
  <si>
    <t>a163600000IQxEMAA1</t>
  </si>
  <si>
    <t>a163600000IQxELAA1</t>
  </si>
  <si>
    <t>a163600000IQxEKAA1</t>
  </si>
  <si>
    <t>a163600000IQxEJAA1</t>
  </si>
  <si>
    <t>a163600000IQxEIAA1</t>
  </si>
  <si>
    <t>a163600000IQxEbAAL</t>
  </si>
  <si>
    <t>a163600000IQxEaAAL</t>
  </si>
  <si>
    <t>a163600000IQxEZAA1</t>
  </si>
  <si>
    <t>a163600000IQxEYAA1</t>
  </si>
  <si>
    <t>a163600000IQxEXAA1</t>
  </si>
  <si>
    <t>a163600000IQxEWAA1</t>
  </si>
  <si>
    <t>a163600000IQxEVAA1</t>
  </si>
  <si>
    <t>a163600000IQxEUAA1</t>
  </si>
  <si>
    <t>a163600000IQxETAA1</t>
  </si>
  <si>
    <t>a163600000IQxESAA1</t>
  </si>
  <si>
    <t>VIH/SIDA</t>
  </si>
  <si>
    <t>HIV/AIDS</t>
  </si>
  <si>
    <t>IOR-00034</t>
  </si>
  <si>
    <t>HIV I-9a(M): Porcentaje de hombres que tienen relaciones sexuales con hombres y viven con el VIH</t>
  </si>
  <si>
    <t>Edad</t>
  </si>
  <si>
    <t>25+</t>
  </si>
  <si>
    <t>a1L36000000zoLdEAI</t>
  </si>
  <si>
    <t>&lt;25</t>
  </si>
  <si>
    <t>a1L36000000zoLcEAI</t>
  </si>
  <si>
    <t>IOR-00035</t>
  </si>
  <si>
    <t>HIV I-9b(M): Porcentaje de personas transgénero que viven con el VIH</t>
  </si>
  <si>
    <t>a1L36000000zoLfEAI</t>
  </si>
  <si>
    <t>a1L36000000zoLeEAI</t>
  </si>
  <si>
    <t>IOR-00036</t>
  </si>
  <si>
    <t>HIV I-10(M): Porcentaje de trabajadores sexuales que viven con el VIH</t>
  </si>
  <si>
    <t>a1L36000002Nzj3EAC</t>
  </si>
  <si>
    <t>a1L36000002Nzj2EAC</t>
  </si>
  <si>
    <t>IOR-00037</t>
  </si>
  <si>
    <t>HIV I-11(M): Porcentaje de personas que consumen drogas inyectables que viven con el VIH</t>
  </si>
  <si>
    <t>a1L36000002OKmPEAW</t>
  </si>
  <si>
    <t>a1L36000002OKmOEAW</t>
  </si>
  <si>
    <t>IOR-00040</t>
  </si>
  <si>
    <t>Malaria I-4: Tasa de pruebas positivas de malaria</t>
  </si>
  <si>
    <t>Especies</t>
  </si>
  <si>
    <t>Falciparum</t>
  </si>
  <si>
    <t>a1L36000000zoLwEAI</t>
  </si>
  <si>
    <t>Tipo de pruebas</t>
  </si>
  <si>
    <t>Prueba de diagnóstico rápido</t>
  </si>
  <si>
    <t>a1L36000002Nzj5EAC</t>
  </si>
  <si>
    <t>Microscopio</t>
  </si>
  <si>
    <t>a1L36000002Nzj4EAC</t>
  </si>
  <si>
    <t>IOR-00041</t>
  </si>
  <si>
    <t>Malaria I-5: Prevalencia de parásitos de la malaria; proporción de niños de entre 6 y 59 meses con infección por malaria</t>
  </si>
  <si>
    <t>Sexo</t>
  </si>
  <si>
    <t>Mujeres</t>
  </si>
  <si>
    <t>a1L36000000zoLzEAI</t>
  </si>
  <si>
    <t>Hombres</t>
  </si>
  <si>
    <t>a1L36000000zoLyEAI</t>
  </si>
  <si>
    <t>IOR-00042</t>
  </si>
  <si>
    <t>HIV I-4: Número de muertes relacionadas con SIDA por 100,000 habitantes</t>
  </si>
  <si>
    <t>Sexo | Edad</t>
  </si>
  <si>
    <t>Mujeres de 15 a 19</t>
  </si>
  <si>
    <t>a1L36000002NzjFEAS</t>
  </si>
  <si>
    <t>Hombres de 15 a 19</t>
  </si>
  <si>
    <t>a1L36000002Nzj0EAC</t>
  </si>
  <si>
    <t>Mujeres de 20 a 24</t>
  </si>
  <si>
    <t>a1L36000002NzjGEAS</t>
  </si>
  <si>
    <t>Hombres de 20 a 24</t>
  </si>
  <si>
    <t>a1L36000002Nzj1EAC</t>
  </si>
  <si>
    <t>a1L36000000zoLYEAY</t>
  </si>
  <si>
    <t>a1L36000000zoLXEAY</t>
  </si>
  <si>
    <t>15+</t>
  </si>
  <si>
    <t>a1L36000000zoLbEAI</t>
  </si>
  <si>
    <t>&lt;15</t>
  </si>
  <si>
    <t>a1L36000000zoLaEAI</t>
  </si>
  <si>
    <t>IOR-00052</t>
  </si>
  <si>
    <t>Malaria I-1(M): Casos de malaria notificados, supuestos y confirmados</t>
  </si>
  <si>
    <t>Definición de caso</t>
  </si>
  <si>
    <t>Posible</t>
  </si>
  <si>
    <t>a1L36000002NzjEEAS</t>
  </si>
  <si>
    <t>Confirmado</t>
  </si>
  <si>
    <t>a1L36000002NzjDEAS</t>
  </si>
  <si>
    <t>Otras especies</t>
  </si>
  <si>
    <t>a1L36000002NzjCEAS</t>
  </si>
  <si>
    <t>a1L36000002NzjBEAS</t>
  </si>
  <si>
    <t>Vivax</t>
  </si>
  <si>
    <t>a1L36000002NzjAEAS</t>
  </si>
  <si>
    <t>5+</t>
  </si>
  <si>
    <t>a1L36000000zoLjEAI</t>
  </si>
  <si>
    <t>&lt;5</t>
  </si>
  <si>
    <t>a1L36000000zoLiEAI</t>
  </si>
  <si>
    <t>IOR-00054</t>
  </si>
  <si>
    <t>Malaria I-3.1(M): Muertes de pacientes hospitalizados: tasa por 100,000 habitantes por año</t>
  </si>
  <si>
    <t>a1L36000000zoLuEAI</t>
  </si>
  <si>
    <t>a1L36000000zoLtEAI</t>
  </si>
  <si>
    <t>IOR-00055</t>
  </si>
  <si>
    <t>Malaria I-6: Tasa de mortalidad por cualquier causa entre menores de 5 años por cada 1,000 nacidos vivos</t>
  </si>
  <si>
    <t>a1L36000000zoM1EAI</t>
  </si>
  <si>
    <t>a1L36000000zoM0EAI</t>
  </si>
  <si>
    <t>IOR-00061</t>
  </si>
  <si>
    <t>HIV I-14: Número de infecciones nuevas de VIH por 1,000 habitantes no infectados</t>
  </si>
  <si>
    <t>a1L36000002NzjJEAS</t>
  </si>
  <si>
    <t>a1L36000002NziyEAC</t>
  </si>
  <si>
    <t>a1L36000002NzjKEAS</t>
  </si>
  <si>
    <t>a1L36000002NzizEAC</t>
  </si>
  <si>
    <t>a1L36000002NzivEAC</t>
  </si>
  <si>
    <t>a1L36000002NziuEAC</t>
  </si>
  <si>
    <t>a1L36000002NzixEAC</t>
  </si>
  <si>
    <t>a1L36000002NziwEAC</t>
  </si>
  <si>
    <t>IOR-00063</t>
  </si>
  <si>
    <t>Malaria I-10(M): Incidencia parasitaria anual: casos confirmados de malaria (microscopía o PDR): tasa por 1,000 habitantes  por año (fase de eliminación)</t>
  </si>
  <si>
    <t>Fuente de infección</t>
  </si>
  <si>
    <t>Locales-introducidas</t>
  </si>
  <si>
    <t>a1L36000002Nzj9EAC</t>
  </si>
  <si>
    <t>Locales-autoctónas</t>
  </si>
  <si>
    <t>a1L36000002Nzj8EAC</t>
  </si>
  <si>
    <t>Inducidas</t>
  </si>
  <si>
    <t>a1L36000002Nzj7EAC</t>
  </si>
  <si>
    <t>Importadas</t>
  </si>
  <si>
    <t>a1L36000002Nzj6EAC</t>
  </si>
  <si>
    <t>IOR-00076</t>
  </si>
  <si>
    <t>HIV I-13: Número y porcentaje de personas que viven con el VIH</t>
  </si>
  <si>
    <t>a1L36000002NzjHEAS</t>
  </si>
  <si>
    <t>a1L36000002NzisEAC</t>
  </si>
  <si>
    <t>a1L36000002NzjIEAS</t>
  </si>
  <si>
    <t>a1L36000002NzitEAC</t>
  </si>
  <si>
    <t>a1L36000002NzipEAC</t>
  </si>
  <si>
    <t>a1L36000002NzioEAC</t>
  </si>
  <si>
    <t>a1L36000002NzirEAC</t>
  </si>
  <si>
    <t>a1L36000002NziqEAC</t>
  </si>
  <si>
    <t>IOR-00002</t>
  </si>
  <si>
    <t>HIV O-1(M): Porcentaje de adultos y niños con VIH que se sabe que continúan con el tratamiento 12 meses después de iniciar la terapia antirretroviral</t>
  </si>
  <si>
    <t>Duración del tratamiento</t>
  </si>
  <si>
    <t>60 meses después de iniciar el tratamiento</t>
  </si>
  <si>
    <t>a1L36000002NzjLEAS</t>
  </si>
  <si>
    <t>a1L36000000zoL2EAI</t>
  </si>
  <si>
    <t>a1L36000000zoL1EAI</t>
  </si>
  <si>
    <t>a1L36000000zoL5EAI</t>
  </si>
  <si>
    <t>a1L36000000zoL4EAI</t>
  </si>
  <si>
    <t>36 meses después de iniciar el tratamiento</t>
  </si>
  <si>
    <t>a1L36000000zoL7EAI</t>
  </si>
  <si>
    <t>24 meses después del inicio</t>
  </si>
  <si>
    <t>a1L36000000zoL6EAI</t>
  </si>
  <si>
    <t>IOR-00005</t>
  </si>
  <si>
    <t>HIV O-4a(M): Porcentaje de hombres que afirman haber utilizado preservativo en su última relación de sexo anal con otro hombre</t>
  </si>
  <si>
    <t>a1L36000002NzjNEAS</t>
  </si>
  <si>
    <t>a1L36000002NzjMEAS</t>
  </si>
  <si>
    <t>IOR-00007</t>
  </si>
  <si>
    <t>HIV O-5(M): Porcentaje de trabajadores del sexo que reportan haber utilizado preservativo con su último cliente</t>
  </si>
  <si>
    <t>a1L36000000zoLFEAY</t>
  </si>
  <si>
    <t>a1L36000000zoLEEAY</t>
  </si>
  <si>
    <t>a1L36000002NzjREAS</t>
  </si>
  <si>
    <t>a1L36000002NzjQEAS</t>
  </si>
  <si>
    <t>IOR-00008</t>
  </si>
  <si>
    <t>HIV O-6(M): Porcentaje de personas que consumen drogas inyectables que reportan haber utilizado materiales de inyección estériles la última vez que se inyectaron</t>
  </si>
  <si>
    <t>a1L36000000zoLIEAY</t>
  </si>
  <si>
    <t>a1L36000000zoLHEAY</t>
  </si>
  <si>
    <t>a1L36000000zoM9EAI</t>
  </si>
  <si>
    <t>a1L36000000zoMAEAY</t>
  </si>
  <si>
    <t>IOR-00013</t>
  </si>
  <si>
    <t>TB O-4(M): Tasa de éxito del tratamiento de TB-RR y/o TB-MDR: Porcentaje de casos TB-RR y/o TB-MR que fueron tratados exitosamente</t>
  </si>
  <si>
    <t>TB-XDR</t>
  </si>
  <si>
    <t>a1L36000002NzjYEAS</t>
  </si>
  <si>
    <t>IOR-00014</t>
  </si>
  <si>
    <t>Malaria O-1a: Proporción de la población que durmió bajo un mosquitero tratado con insecticida (MTI ) la noche anterior</t>
  </si>
  <si>
    <t>a1L36000000zoLOEAY</t>
  </si>
  <si>
    <t>a1L36000000zoLNEAY</t>
  </si>
  <si>
    <t>IOR-00018</t>
  </si>
  <si>
    <t>Malaria O-3: Proporción de la población que utiliza mosquiteros tratados con insecticida entre la población que tiene acceso a ellos</t>
  </si>
  <si>
    <t>a1L36000000zoLQEAY</t>
  </si>
  <si>
    <t>a1L36000000zoLPEAY</t>
  </si>
  <si>
    <t>IOR-00066</t>
  </si>
  <si>
    <t>HIV O-4.1b(M): Porcentaje de personas transgénero que reportan uso de condón la última vez que sostuvieron relaciones sexuales con una pareja</t>
  </si>
  <si>
    <t>a1L36000002NzjPEAS</t>
  </si>
  <si>
    <t>a1L36000002NzjOEAS</t>
  </si>
  <si>
    <t>IOR-00067</t>
  </si>
  <si>
    <t>HIV O-9: Porcentaje de personas que consumen drogas inyectables que reportan uso del preservativo en su ultima relación sexual</t>
  </si>
  <si>
    <t>a1L36000002NzjTEAS</t>
  </si>
  <si>
    <t>a1L36000002NzjSEAS</t>
  </si>
  <si>
    <t>a1L36000002NzjVEAS</t>
  </si>
  <si>
    <t>a1L36000002NzjUEAS</t>
  </si>
  <si>
    <t>IOR-00068</t>
  </si>
  <si>
    <t>HIV O-11: Porcentaje de personas que viven con el VIH (estimadas) con prueba de VIH positiva</t>
  </si>
  <si>
    <t>a1L36000002NzjXEAS</t>
  </si>
  <si>
    <t>a1L36000002NzjWEAS</t>
  </si>
  <si>
    <t>IOR-00075</t>
  </si>
  <si>
    <t>Malaria O-9(M): Tasa de examen de sangre anual:  por 100 habitantes de población por año (fase de eliminación)</t>
  </si>
  <si>
    <t>Detección de casos</t>
  </si>
  <si>
    <t>Pasiva</t>
  </si>
  <si>
    <t>a1L36000002NzjaEAC</t>
  </si>
  <si>
    <t>Activa</t>
  </si>
  <si>
    <t>a1L36000002NzjZEAS</t>
  </si>
  <si>
    <t>MCI-00037</t>
  </si>
  <si>
    <t>MDR TB-2(M): Número de casos TB-RR y/o TB-MDR notificados</t>
  </si>
  <si>
    <t>a1L36000000zoNFEAY</t>
  </si>
  <si>
    <t>a1L36000000zoNEEAY</t>
  </si>
  <si>
    <t>a1L36000000zoNHEAY</t>
  </si>
  <si>
    <t>a1L36000000zoNGEAY</t>
  </si>
  <si>
    <t>MCI-00038</t>
  </si>
  <si>
    <t>MDR TB-3(M): Número de casos TB-RR y/o TB-MDR que iniciaron tratamiento con drogas de segunda línea</t>
  </si>
  <si>
    <t>Tipo de tratamiento</t>
  </si>
  <si>
    <t>Regimenes acortados</t>
  </si>
  <si>
    <t>a1L36000002Nzk1EAC</t>
  </si>
  <si>
    <t>Nuevas drogas anti tuberculosis</t>
  </si>
  <si>
    <t>a1L36000002Nzk0EAC</t>
  </si>
  <si>
    <t>a1L36000000zoNJEAY</t>
  </si>
  <si>
    <t>a1L36000000zoNIEAY</t>
  </si>
  <si>
    <t>a1L36000000zoNLEAY</t>
  </si>
  <si>
    <t>a1L36000000zoNKEAY</t>
  </si>
  <si>
    <t>MCI-00043</t>
  </si>
  <si>
    <t>VC-3(M): Número de MILD distribuidos entre los grupos de riesgo objetivo a través de distribución continua</t>
  </si>
  <si>
    <t>Grupo de riesgo objetivo</t>
  </si>
  <si>
    <t>Niños escolar</t>
  </si>
  <si>
    <t>a1L36000002Nzk2EAC</t>
  </si>
  <si>
    <t>Migrantes/refugiados/personas internamente desplazadas</t>
  </si>
  <si>
    <t>a1L36000000zoNOEAY</t>
  </si>
  <si>
    <t>Niños menores de 5 años</t>
  </si>
  <si>
    <t>a1L36000000zoNNEAY</t>
  </si>
  <si>
    <t>Mujeres embarazadas</t>
  </si>
  <si>
    <t>a1L36000000zoNMEAY</t>
  </si>
  <si>
    <t>Otro grupo de riesgo objetivo [especificar]</t>
  </si>
  <si>
    <t>a1L36000000zoNQEAY</t>
  </si>
  <si>
    <t>MCI-00047</t>
  </si>
  <si>
    <t>CM-1a(M): Proporción de casos sospechosos de malaria sometidos a una prueba parasitológica en establecimientos de salud del sector público</t>
  </si>
  <si>
    <t>a1L36000000zoNZEAY</t>
  </si>
  <si>
    <t>a1L36000000zoNYEAY</t>
  </si>
  <si>
    <t>a1L36000000zoNXEAY</t>
  </si>
  <si>
    <t>a1L36000000zoNWEAY</t>
  </si>
  <si>
    <t>MCI-00048</t>
  </si>
  <si>
    <t>CM-1b(M): Proporción de casos sospechosos de malaria sometidos a una prueba parasitológica en la comunidad</t>
  </si>
  <si>
    <t>a1L36000000zoNdEAI</t>
  </si>
  <si>
    <t>a1L36000000zoNcEAI</t>
  </si>
  <si>
    <t>a1L36000000zoNbEAI</t>
  </si>
  <si>
    <t>a1L36000000zoNaEAI</t>
  </si>
  <si>
    <t>MCI-00049</t>
  </si>
  <si>
    <t>CM-1c(M): Proporción de casos sospechosos de malaria sometidos a una prueba parasitológica en establecimientos de salud del sector privado</t>
  </si>
  <si>
    <t>a1L36000000zoNhEAI</t>
  </si>
  <si>
    <t>a1L36000000zoNgEAI</t>
  </si>
  <si>
    <t>a1L36000000zoNfEAI</t>
  </si>
  <si>
    <t>a1L36000000zoNeEAI</t>
  </si>
  <si>
    <t>MCI-00050</t>
  </si>
  <si>
    <t>CM-2a(M): Proporción de casos confirmados de malaria que han recibido tratamiento antipalúdico de primera línea en establecimientos de salud del sector público</t>
  </si>
  <si>
    <t>a1L36000000zoNjEAI</t>
  </si>
  <si>
    <t>a1L36000000zoNiEAI</t>
  </si>
  <si>
    <t>MCI-00051</t>
  </si>
  <si>
    <t>CM-2b(M): Proporción de casos confirmados de malaria que han recibido tratamiento antipalúdico de primera línea en la comunidad</t>
  </si>
  <si>
    <t>a1L36000000zoNlEAI</t>
  </si>
  <si>
    <t>a1L36000000zoNkEAI</t>
  </si>
  <si>
    <t>MCI-00052</t>
  </si>
  <si>
    <t>CM-2c(M): Proporción de casos confirmados de malaria que han recibido tratamiento antipalúdico de primera línea en establecimientos de salud del sector privado</t>
  </si>
  <si>
    <t>a1L36000000zoNnEAI</t>
  </si>
  <si>
    <t>a1L36000000zoNmEAI</t>
  </si>
  <si>
    <t>MCI-00053</t>
  </si>
  <si>
    <t>CM-3a: Proporción de casos de malaria (supuestos y confirmados) que han recibido tratamiento antipalúdico de primera línea en establecimientos de salud del sector público</t>
  </si>
  <si>
    <t>a1L36000000zoNpEAI</t>
  </si>
  <si>
    <t>a1L36000000zoNoEAI</t>
  </si>
  <si>
    <t>MCI-00054</t>
  </si>
  <si>
    <t>CM-3b: Proporción de casos de malaria (supuestos y confirmados) que han recibido tratamiento antipalúdico de primera línea en la comunidad</t>
  </si>
  <si>
    <t>a1L36000000zoNrEAI</t>
  </si>
  <si>
    <t>a1L36000000zoNqEAI</t>
  </si>
  <si>
    <t>MCI-00055</t>
  </si>
  <si>
    <t>CM-3c: Proporción de casos de malaria (supuestos y confirmados) que han recibido tratamiento antipalúdico de primera línea en establecimientos de salud del sector privado</t>
  </si>
  <si>
    <t>a1L36000000zoNtEAI</t>
  </si>
  <si>
    <t>a1L36000000zoNsEAI</t>
  </si>
  <si>
    <t>MCI-00238</t>
  </si>
  <si>
    <t>TCS-1(M): Porcentaje de personas que viven con el VIH  que actualmente reciben tratamiento antirretroviral</t>
  </si>
  <si>
    <t>a1L36000002Nzk8EAC</t>
  </si>
  <si>
    <t>a1L36000002NzjpEAC</t>
  </si>
  <si>
    <t>a1L36000002Nzk9EAC</t>
  </si>
  <si>
    <t>a1L36000002NzjqEAC</t>
  </si>
  <si>
    <t>Mujeres 15-24</t>
  </si>
  <si>
    <t>a1L36000002Nzk7EAC</t>
  </si>
  <si>
    <t>Hombres 15-24</t>
  </si>
  <si>
    <t>a1L36000000zoO2EAI</t>
  </si>
  <si>
    <t>PWID</t>
  </si>
  <si>
    <t>a1L36000002NzjtEAC</t>
  </si>
  <si>
    <t>Trabajadores sexuales</t>
  </si>
  <si>
    <t>a1L36000002NzjsEAC</t>
  </si>
  <si>
    <t>HSH</t>
  </si>
  <si>
    <t>a1L36000002NzjrEAC</t>
  </si>
  <si>
    <t>Personas transgénero</t>
  </si>
  <si>
    <t>a1L36000000zoMrEAI</t>
  </si>
  <si>
    <t>a1L36000000zoMqEAI</t>
  </si>
  <si>
    <t>a1L36000000zoMpEAI</t>
  </si>
  <si>
    <t>a1L36000000zoMtEAI</t>
  </si>
  <si>
    <t>a1L36000000zoMsEAI</t>
  </si>
  <si>
    <t>MCI-00239</t>
  </si>
  <si>
    <t>TCS-2: Porcentaje de personas que viven con VIH que iniciaron TARV con un recuento de CD4 de &lt;200 células / mm³</t>
  </si>
  <si>
    <t>a1L36000000zoMvEAI</t>
  </si>
  <si>
    <t>a1L36000000zoMuEAI</t>
  </si>
  <si>
    <t>MCI-00243</t>
  </si>
  <si>
    <t>TCP-1(M): Número de casos notificados de todas las formas de TB (i.e. confirmados bacteriológicamente y con diagnóstico clínico) incluye casos nuevos y recaídas</t>
  </si>
  <si>
    <t>Resultado de prueba del VIH</t>
  </si>
  <si>
    <t>No documentado</t>
  </si>
  <si>
    <t>a1L36000000zoN1EAI</t>
  </si>
  <si>
    <t>Negativo</t>
  </si>
  <si>
    <t>a1L36000000zoN0EAI</t>
  </si>
  <si>
    <t>Positivo</t>
  </si>
  <si>
    <t>a1L36000000zoMzEAI</t>
  </si>
  <si>
    <t>a1L36000000zoMyEAI</t>
  </si>
  <si>
    <t>a1L36000000zoMxEAI</t>
  </si>
  <si>
    <t>a1L36000000zoO8EAI</t>
  </si>
  <si>
    <t>a1L36000000zoN2EAI</t>
  </si>
  <si>
    <t>Confirmado bacteriológicamente</t>
  </si>
  <si>
    <t>a1L36000002NzjwEAC</t>
  </si>
  <si>
    <t>MCI-00245</t>
  </si>
  <si>
    <t>TCP-2(M): Tasa de éxito del tratamiento- todas las formas: Porcentaje de casos de TB de todas las formas, bacteriológicamente confirmados y clínicamente diagnosticados que han sido tratados exitosamente (curados más tratamiento completado) entre todos los casos de TB registrados para tratamiento durante un período específico, casos nuevos y recaídas</t>
  </si>
  <si>
    <t>a1L36000000zoN7EAI</t>
  </si>
  <si>
    <t>a1L36000000zoN6EAI</t>
  </si>
  <si>
    <t>a1L36000000zoN5EAI</t>
  </si>
  <si>
    <t>a1L36000000zoN4EAI</t>
  </si>
  <si>
    <t>a1L36000000zoN3EAI</t>
  </si>
  <si>
    <t>a1L36000000zoN9EAI</t>
  </si>
  <si>
    <t>a1L36000000zoN8EAI</t>
  </si>
  <si>
    <t>MCI-00617</t>
  </si>
  <si>
    <t>YP-3: Número de chicas adolescentes y mujeres jóvenes que fueron que se han sometido a pruebas de VIH durante el período de informe y conocen los resultados</t>
  </si>
  <si>
    <t>a1L36000002NzjkEAC</t>
  </si>
  <si>
    <t>a1L36000002NzjjEAC</t>
  </si>
  <si>
    <t>15-24</t>
  </si>
  <si>
    <t>a1L36000002NzjiEAC</t>
  </si>
  <si>
    <t>De 20 a 24</t>
  </si>
  <si>
    <t>a1L36000002NzjhEAC</t>
  </si>
  <si>
    <t>De 15 a 19</t>
  </si>
  <si>
    <t>a1L36000002NzjgEAC</t>
  </si>
  <si>
    <t>MCI-00619</t>
  </si>
  <si>
    <t>HTS-1: Número de personas que fueron tamizadas para VIH y recibieron sus resultados durante el periodo de reporte</t>
  </si>
  <si>
    <t>a1L36000002NzjoEAC</t>
  </si>
  <si>
    <t>a1L36000002NzjnEAC</t>
  </si>
  <si>
    <t>a1L36000002NzjmEAC</t>
  </si>
  <si>
    <t>a1L36000002NzjlEAC</t>
  </si>
  <si>
    <t>MCI-00625</t>
  </si>
  <si>
    <t>TCP-6b: Número de casos de tuberculosis (todas las formas) notificados entre las poblaciones clave afectadas/ grupos de alto riesgo (otros además de privados de libertad)</t>
  </si>
  <si>
    <t>a1L36000002NzjyEAC</t>
  </si>
  <si>
    <t>a1L36000002NzjzEAC</t>
  </si>
  <si>
    <t>MCI-00630</t>
  </si>
  <si>
    <t>SPI-2: Porcentaje de niños de 3-59 meses de edad que recibieron el número completo de dosis (3-4) de quimioprofilaxis para malaria estacional (SMC) por temporadas de transmisión en las zonas seleccionadas</t>
  </si>
  <si>
    <t>a1L36000002Nzk4EAC</t>
  </si>
  <si>
    <t>a1L36000002Nzk3EAC</t>
  </si>
  <si>
    <t>MCI-00637</t>
  </si>
  <si>
    <t>TCS-3.1: Porcentaje de personas que viven con el VIH que están en TARV, que tienen una carga viral suprimida a los 12 meses (&lt;1000 copias/ml)</t>
  </si>
  <si>
    <t>a1L36000002Nzk6EAC</t>
  </si>
  <si>
    <t>a1L36000002NzjuEAC</t>
  </si>
  <si>
    <t>a1L36000002NzjvEAC</t>
  </si>
  <si>
    <t>a1L36000002Nzk5EAC</t>
  </si>
  <si>
    <t>IOR-00031</t>
  </si>
  <si>
    <t>HIV I-3b: Porcentaje de hombres que tienen relaciones sexuales con hombres con sífilis activa</t>
  </si>
  <si>
    <t>a1J36000002m4ETEAY</t>
  </si>
  <si>
    <t>IOR-00032</t>
  </si>
  <si>
    <t>HIV I-3c: Porcentaje de trabajadores del sexo con sífilis activa</t>
  </si>
  <si>
    <t>a1J36000002m4EUEAY</t>
  </si>
  <si>
    <t>IOR-00033</t>
  </si>
  <si>
    <t>HIV I-6: Porcentaje estimado de infecciones infantiles por el VIH transmitidas durante el parto de mujeres seropositivas en los últimos 12 meses</t>
  </si>
  <si>
    <t>a1J36000002m4EVEAY</t>
  </si>
  <si>
    <t>a1J36000002m4EWEAY</t>
  </si>
  <si>
    <t>a1J36000002m4EXEAY</t>
  </si>
  <si>
    <t>a1J36000002m4EYEAY</t>
  </si>
  <si>
    <t>a1J36000002m4EZEAY</t>
  </si>
  <si>
    <t>IOR-00038</t>
  </si>
  <si>
    <t>HIV I-12: Porcentaje de personas de otras poblaciones vulnerables (especificar) que viven con el VIH</t>
  </si>
  <si>
    <t>a1J36000002m4EaEAI</t>
  </si>
  <si>
    <t>Edad,Sexo</t>
  </si>
  <si>
    <t>a1J36000002m4EeEAI</t>
  </si>
  <si>
    <t>IOR-00051</t>
  </si>
  <si>
    <t>TB/HIV I-1: Tasa de mortalidad de la tuberculosis/VIH por 100,000 habitantes</t>
  </si>
  <si>
    <t>a1J36000002m4EnEAI</t>
  </si>
  <si>
    <t>IOR-00058</t>
  </si>
  <si>
    <t>HSS I-1: Tasa de mortalidad de niños menores de 5 años por cada 1,000 nacidos vivos</t>
  </si>
  <si>
    <t>a1J36000002m4EuEAI</t>
  </si>
  <si>
    <t>IOR-00059</t>
  </si>
  <si>
    <t>HSS I-2: Tasa de mortalidad neonatal por 100,000 habitantes</t>
  </si>
  <si>
    <t>a1J36000002m4EvEAI</t>
  </si>
  <si>
    <t>IOR-00060</t>
  </si>
  <si>
    <t>HSS I-3: Tasa de mortalidad materna por 100,000 habitantes</t>
  </si>
  <si>
    <t>a1J36000002m4EwEAI</t>
  </si>
  <si>
    <t>a1J36000003YBHqEAO</t>
  </si>
  <si>
    <t>IOR-00064</t>
  </si>
  <si>
    <t>HIV I-3.1a: Porcentaje de individuos seropositivos para sífilis</t>
  </si>
  <si>
    <t>a1J36000003YBHtEAO</t>
  </si>
  <si>
    <t>Sexo,Edad</t>
  </si>
  <si>
    <t>a1J36000003YBIAEA4</t>
  </si>
  <si>
    <t>IOR-00001</t>
  </si>
  <si>
    <t>HSS O-3: Razón del gasto de bolsillo por hogar en salud y el gasto total en salud</t>
  </si>
  <si>
    <t>a1J36000002m4DzEAI</t>
  </si>
  <si>
    <t>Duración del tratamiento,Edad,Sexo</t>
  </si>
  <si>
    <t>a1J36000002m4E0EAI</t>
  </si>
  <si>
    <t>a1J36000002m4E3EAI</t>
  </si>
  <si>
    <t>a1J36000002m4E5EAI</t>
  </si>
  <si>
    <t>a1J36000002m4E6EAI</t>
  </si>
  <si>
    <t>IOR-00009</t>
  </si>
  <si>
    <t>HIV O-7: Porcentaje de otras poblaciones vulnerables que dicen haber utilizado preservativo en su última relación sexual</t>
  </si>
  <si>
    <t>a1J36000002m4E7EAI</t>
  </si>
  <si>
    <t>IOR-00022</t>
  </si>
  <si>
    <t>HSS O-1: Porcentaje de mujeres que asisten a los servicios de atención prenatal</t>
  </si>
  <si>
    <t>a1J36000002m4EKEAY</t>
  </si>
  <si>
    <t>IOR-00023</t>
  </si>
  <si>
    <t>HSS O-2: Porcentaje de nacimientos asistidos por un profesional de la salud capacitado</t>
  </si>
  <si>
    <t>a1J36000002m4ELEAY</t>
  </si>
  <si>
    <t>IOR-00065</t>
  </si>
  <si>
    <t>HIV O-10: Porcentaje de mujeres y hombres con parejas casuales en los últimos 12 meses, que reportan el uso de preservativo durante su última relación sexual</t>
  </si>
  <si>
    <t>a1J36000003YBHuEAO</t>
  </si>
  <si>
    <t>a1J36000003YBHvEAO</t>
  </si>
  <si>
    <t>a1J36000003YBHwEAO</t>
  </si>
  <si>
    <t>a1J36000003YBHxEAO</t>
  </si>
  <si>
    <t>IOR-00069</t>
  </si>
  <si>
    <t>HIV O-12: Porcentaje de personas que viven con VIH que están en TARV y tienen carga viral suprimida (entre todas las PVVIH en TARV que tienen una medición de carga viral independientemente de cuándo iniciaron TARV)</t>
  </si>
  <si>
    <t>a1J36000003YBHyEAO</t>
  </si>
  <si>
    <t>IOR-00070</t>
  </si>
  <si>
    <t>HIV O-13: Porcentaje de mujeres de 15-49 años, casadas o que viven en pareja, que han sufrido violencia física o sexual por una pareja masculina en los últimos 12 meses</t>
  </si>
  <si>
    <t>a1J36000003YBHzEAO</t>
  </si>
  <si>
    <t>IOR-00071</t>
  </si>
  <si>
    <t>HIV O-14: Porcentaje de mujeres y hombres de 15-49 años que reportan actitudes discriminatorias hacia las personas que viven con el VIH</t>
  </si>
  <si>
    <t>a1J36000003YBI0EAO</t>
  </si>
  <si>
    <t>IOR-00072</t>
  </si>
  <si>
    <t>HIV O-15: Porcentaje de personas que viven con el VIH que reportan haber experimentado discriminación en los servicios de salud</t>
  </si>
  <si>
    <t>a1J36000003YBI1EAO</t>
  </si>
  <si>
    <t>Programas de prevención integral para trabajadores del sexo y sus clientes</t>
  </si>
  <si>
    <t>MCI-00002</t>
  </si>
  <si>
    <t>a3z360000009C1WAAU</t>
  </si>
  <si>
    <t>a1O36000001EGFCEA4</t>
  </si>
  <si>
    <t>Programas de prevención integral para personas que consumen drogas inyectables y sus parejas</t>
  </si>
  <si>
    <t>MCI-00003</t>
  </si>
  <si>
    <t>a3z360000009C1XAAU</t>
  </si>
  <si>
    <t>a1O36000001EGFDEA4</t>
  </si>
  <si>
    <t>Programas de prevención para otras poblaciones vulnerables</t>
  </si>
  <si>
    <t>MCI-00004</t>
  </si>
  <si>
    <t>a3z360000009C1YAAU</t>
  </si>
  <si>
    <t>a1O36000001EGFEEA4</t>
  </si>
  <si>
    <t>Programas de prevención para la población general</t>
  </si>
  <si>
    <t>MCI-00000</t>
  </si>
  <si>
    <t>a3z360000009C1UAAU</t>
  </si>
  <si>
    <t>a1O36000001EGFAEA4</t>
  </si>
  <si>
    <t>Programas de prevención para adolescentes y jóvenes, dentro y fuera de los centros educativos</t>
  </si>
  <si>
    <t>MCI-00005</t>
  </si>
  <si>
    <t>a3z360000009C1ZAAU</t>
  </si>
  <si>
    <t>a1O36000001EGFFEA4</t>
  </si>
  <si>
    <t>PTMI</t>
  </si>
  <si>
    <t>MCI-00006</t>
  </si>
  <si>
    <t>a3z360000009C1aAAE</t>
  </si>
  <si>
    <t>a1O36000001EGFGEA4</t>
  </si>
  <si>
    <t>Tratamiento, atención y apoyo</t>
  </si>
  <si>
    <t>MCI-00007</t>
  </si>
  <si>
    <t>a3z360000009C1bAAE</t>
  </si>
  <si>
    <t>a1O36000001EGFHEA4</t>
  </si>
  <si>
    <t>TB/VIH</t>
  </si>
  <si>
    <t>MCI-00009</t>
  </si>
  <si>
    <t>a3z360000009C1cAAE</t>
  </si>
  <si>
    <t>a1O36000001EGFJEA4</t>
  </si>
  <si>
    <t>SSRS: Prestación de servicios integrados y mejora de la calidad</t>
  </si>
  <si>
    <t>MCI-00014</t>
  </si>
  <si>
    <t>a3z360000009C1dAAE</t>
  </si>
  <si>
    <t>a1O36000001EGFOEA4</t>
  </si>
  <si>
    <t>SSRS: Recursos humanos para la salud, incluidos trabajadores de salud comunitarios</t>
  </si>
  <si>
    <t>MCI-00015</t>
  </si>
  <si>
    <t>a3z360000009C1eAAE</t>
  </si>
  <si>
    <t>a1O36000001EGFPEA4</t>
  </si>
  <si>
    <t>SSRS: Sistemas de gestión de la cadena de adquisiciones y suministros</t>
  </si>
  <si>
    <t>MCI-00016</t>
  </si>
  <si>
    <t>a3z360000009C1fAAE</t>
  </si>
  <si>
    <t>a1O36000001EGFQEA4</t>
  </si>
  <si>
    <t>SSRS:  Sistemas de gestión financiera</t>
  </si>
  <si>
    <t>MCI-00019</t>
  </si>
  <si>
    <t>a3z360000009C1iAAE</t>
  </si>
  <si>
    <t>a1O36000001EGFTEA4</t>
  </si>
  <si>
    <t>SSRS:  Respuestas y sistemas comunitarios</t>
  </si>
  <si>
    <t>MCI-00021</t>
  </si>
  <si>
    <t>a3z360000009C1kAAE</t>
  </si>
  <si>
    <t>a1O36000001EGFVEA4</t>
  </si>
  <si>
    <t>SSRS: Sistemas de información en salud y monitoreo y evaluación</t>
  </si>
  <si>
    <t>MCI-00022</t>
  </si>
  <si>
    <t>a3z360000009C1lAAE</t>
  </si>
  <si>
    <t>a1O36000001EGFWEA4</t>
  </si>
  <si>
    <t>Gestión de programas</t>
  </si>
  <si>
    <t>MCI-00023</t>
  </si>
  <si>
    <t>a3z360000009C1mAAE</t>
  </si>
  <si>
    <t>a1O36000001EGFXEA4</t>
  </si>
  <si>
    <t>Financiación basada en los resultados</t>
  </si>
  <si>
    <t>MCI-00024</t>
  </si>
  <si>
    <t>a3z360000009C1nAAE</t>
  </si>
  <si>
    <t>a1O36000001EGFYEA4</t>
  </si>
  <si>
    <t>Programas de prevención integral para personas transgénero</t>
  </si>
  <si>
    <t>MCI-00531</t>
  </si>
  <si>
    <t>a3z360000009C1pAAE</t>
  </si>
  <si>
    <t>a1O36000001qZ7sEAE</t>
  </si>
  <si>
    <t>Programas integrales para personas privadas de libertad en centros penitenciarios y otros lugares de reclusión</t>
  </si>
  <si>
    <t>MCI-00532</t>
  </si>
  <si>
    <t>a3z360000009C1qAAE</t>
  </si>
  <si>
    <t>a1O36000001qZ7tEAE</t>
  </si>
  <si>
    <t>Servicios de diagnóstico de VIH</t>
  </si>
  <si>
    <t>MCI-00533</t>
  </si>
  <si>
    <t>a3z360000009C1rAAE</t>
  </si>
  <si>
    <t>a1O36000001qZ7uEAE</t>
  </si>
  <si>
    <t>Programas de prevención integral para hombres que tienen relaciones sexuales con hombres</t>
  </si>
  <si>
    <t>MCI-00534</t>
  </si>
  <si>
    <t>a3z360000009C49AAE</t>
  </si>
  <si>
    <t>a1O36000001qZ7vEAE</t>
  </si>
  <si>
    <t>Programas para reducir las barreras relacionadas a los derechos humanos para acceder a los servicios de VIH</t>
  </si>
  <si>
    <t>MCI-00535</t>
  </si>
  <si>
    <t>a3z360000009C4AAAU</t>
  </si>
  <si>
    <t>a1O36000001qZ7wEAE</t>
  </si>
  <si>
    <t>SSRS: Estrategias nacionales de salud</t>
  </si>
  <si>
    <t>MCI-00536</t>
  </si>
  <si>
    <t>a3z360000009C4BAAU</t>
  </si>
  <si>
    <t>a1O36000001qZ7xEAE</t>
  </si>
  <si>
    <t>MCI-00214</t>
  </si>
  <si>
    <t>GP-4: Porcentaje de asistentes a los servicios de atención prenatal sometidos a Pruebas de sífilis</t>
  </si>
  <si>
    <t>a1O36000001EGIcEAO</t>
  </si>
  <si>
    <t>MCI-00215</t>
  </si>
  <si>
    <t>GP-5: Número de circuncisiones masculinas médicas realizadas  de acuerdo a las normativas nacionales</t>
  </si>
  <si>
    <t>a1O36000001EGIdEAO</t>
  </si>
  <si>
    <t>MCI-00216</t>
  </si>
  <si>
    <t>GP-6: Porcentaje de huérfanos y niños vulnerables de 0-17 años que recibieron apoyo externo básico gratuito para la atención al niño de acuerdo con directrices nacionales</t>
  </si>
  <si>
    <t>a1O36000001EGIeEAO</t>
  </si>
  <si>
    <t>MCI-00223</t>
  </si>
  <si>
    <t>KP-1c(M): Porcentaje de trabajadores sexuales cubiertos por programas de prevención del VIH (paquete definido de servicios)</t>
  </si>
  <si>
    <t>a1O36000001EGIlEAO</t>
  </si>
  <si>
    <t>MCI-00225</t>
  </si>
  <si>
    <t>KP-3c(M): Porcentaje de trabajadores sexuales que se han sometido a pruebas de VIH durante el período de informe y conocen los resultados</t>
  </si>
  <si>
    <t>a1O36000001EGInEAO</t>
  </si>
  <si>
    <t>MCI-00615</t>
  </si>
  <si>
    <t>KP-6c: Porcentaje de trabajadores sexuales utilizando PrEP en poblaciones prioritarias para PrEP</t>
  </si>
  <si>
    <t>a1O36000001qZ9EEAU</t>
  </si>
  <si>
    <t>MCI-00226</t>
  </si>
  <si>
    <t>KP-1d(M): Porcentaje de personas que consumen drogas inyectables cubiertos por programas de prevención del VIH (paquete definido de servicios)</t>
  </si>
  <si>
    <t>a1O36000001EGIoEAO</t>
  </si>
  <si>
    <t>MCI-00228</t>
  </si>
  <si>
    <t>KP-3d(M): Porcentaje de personas que consumen drogas inyectables que se han sometido a pruebas de VIH durante el período de informe y conocen los resultados</t>
  </si>
  <si>
    <t>a1O36000001EGIqEAO</t>
  </si>
  <si>
    <t>MCI-00229</t>
  </si>
  <si>
    <t>KP-4: Número de agujas y jeringuillas distribuidas al año por cada consumidor de drogas inyectables a través de programas de agujas y jeringuillas</t>
  </si>
  <si>
    <t>a1O36000001EGIrEAO</t>
  </si>
  <si>
    <t>MCI-00230</t>
  </si>
  <si>
    <t>KP-5: Porcentaje de individuos que han recibido terapia de sustitución con opiáceos durante al menos 6 meses</t>
  </si>
  <si>
    <t>a1O36000001EGIsEAO</t>
  </si>
  <si>
    <t>MCI-00231</t>
  </si>
  <si>
    <t>KP-1e: Porcentaje de otras poblaciones vulnerables cubiertas por programas de prevención del VIH ( paquete definido de servicios)</t>
  </si>
  <si>
    <t>a1O36000001EGItEAO</t>
  </si>
  <si>
    <t>MCI-00233</t>
  </si>
  <si>
    <t>KP-3e: Porcentaje de otras poblaciones vulnerables (especificar) que se han sometido a pruebas de VIH y conocen los resultados</t>
  </si>
  <si>
    <t>a1O36000001EGIvEAO</t>
  </si>
  <si>
    <t>MCI-00234</t>
  </si>
  <si>
    <t>YP-1: Porcentaje de jóvenes entre 10 y 24 años beneficiarios de formación en aptitudes para la vida relativas al VIH en escuelas</t>
  </si>
  <si>
    <t>a1O36000001EGIwEAO</t>
  </si>
  <si>
    <t>MCI-00616</t>
  </si>
  <si>
    <t>YP-2: Porcentaje de chicas adolescentes y mujeres jóvenes alcanzadas con programas de prevención de VIH (paquete definido de servicios)</t>
  </si>
  <si>
    <t>a1O36000001qZ9FEAU</t>
  </si>
  <si>
    <t>Resultado de prueba del VIH,Edad</t>
  </si>
  <si>
    <t>a1O36000001qZ9GEAU</t>
  </si>
  <si>
    <t>MCI-00618</t>
  </si>
  <si>
    <t>YP-4: Porcentaje de chicas adolescentes y mujeres jóvenes utilizando PrEP</t>
  </si>
  <si>
    <t>a1O36000001qZ9HEAU</t>
  </si>
  <si>
    <t>MCI-00235</t>
  </si>
  <si>
    <t>PMTCT-1: Porcentaje de mujeres embarazadas que conocen su estado serológico respecto al VIH</t>
  </si>
  <si>
    <t>a1O36000001EGIxEAO</t>
  </si>
  <si>
    <t>MCI-00636</t>
  </si>
  <si>
    <t>PMTCT-3.1: Porcentaje de recién nacidos expuestos al VIH que reciben una prueba virológica de VIH durante los primeros 2 meses desde su nacimiento</t>
  </si>
  <si>
    <t>a1O36000001qZ9ZEAU</t>
  </si>
  <si>
    <t>MCI-00642</t>
  </si>
  <si>
    <t>PMTCT-2.1: Porcentaje de mujeres embarazadas VIH positivas que recibieron TARV durante el embarazo</t>
  </si>
  <si>
    <t>a1O36000001qZ9fEAE</t>
  </si>
  <si>
    <t>Grupo de riesgo objetivo,Edad,Sexo</t>
  </si>
  <si>
    <t>a1O36000001EGJ0EAO</t>
  </si>
  <si>
    <t>a1O36000001EGJ1EAO</t>
  </si>
  <si>
    <t>MCI-00620</t>
  </si>
  <si>
    <t>TCS-7: Porcentaje de nuevas personas diagnosticadas con VIH que son vinculadas a la atención (vinculación individual)</t>
  </si>
  <si>
    <t>a1O36000001qZ9JEAU</t>
  </si>
  <si>
    <t>MCI-00621</t>
  </si>
  <si>
    <t>TCS-6: Porcentaje de servicios de salud que ofertan ARVs que tuvieron desabastecimiento de cualquiera de los ARVs durante el periodo de reporte</t>
  </si>
  <si>
    <t>a1O36000001qZ9KEAU</t>
  </si>
  <si>
    <t>a1O36000001qZ9aEAE</t>
  </si>
  <si>
    <t>MCI-00622</t>
  </si>
  <si>
    <t>TB/HIV-5: Porcentaje de casos  de TB nuevos y recaídas notificados con estatus de VIH documentado</t>
  </si>
  <si>
    <t>a1O36000001qZ9LEAU</t>
  </si>
  <si>
    <t>MCI-00623</t>
  </si>
  <si>
    <t>TB/HIV-6(M): Porcentaje de casos de TB nuevos y recaídas VIH+ en TARV durante el tratamiento para la tuberculosis</t>
  </si>
  <si>
    <t>a1O36000001qZ9MEAU</t>
  </si>
  <si>
    <t>MCI-00643</t>
  </si>
  <si>
    <t>TB/HIV-3.1: Porcentaje de personas que viven con el VIH recibiendo atención (incluyendo PTMI), que son tamizados para TB en los servicios de atención al VIH</t>
  </si>
  <si>
    <t>a1O36000001qZ9gEAE</t>
  </si>
  <si>
    <t>MCI-00644</t>
  </si>
  <si>
    <t>TB/HIV-4.1: Porcentaje de nuevas personas con diagnóstico de VIH incorporadas a la atención que iniciaron terapia preventiva con Isoniacida (TPI)</t>
  </si>
  <si>
    <t>a1O36000001qZ9hEAE</t>
  </si>
  <si>
    <t>MCI-00060</t>
  </si>
  <si>
    <t>SD-1: Número de centros de salud por cada 10,000 habitantes</t>
  </si>
  <si>
    <t>a1O36000001EGG8EAO</t>
  </si>
  <si>
    <t>MCI-00634</t>
  </si>
  <si>
    <t>SD-3: Número de visitas ambulatorias por persona por año</t>
  </si>
  <si>
    <t>a1O36000001qZ9XEAU</t>
  </si>
  <si>
    <t>MCI-00062</t>
  </si>
  <si>
    <t>HW-1: Número de trabajadores de salud por cada 10,000 habitantes (informe sobre trabajadores de salud comunitarios, según corresponda)</t>
  </si>
  <si>
    <t>a1O36000001EGGAEA4</t>
  </si>
  <si>
    <t>MCI-00063</t>
  </si>
  <si>
    <t>HW-2: Distribución de los trabajadores de salud</t>
  </si>
  <si>
    <t>a1O36000001EGGBEA4</t>
  </si>
  <si>
    <t>MCI-00064</t>
  </si>
  <si>
    <t>HW-3: Número de trabajadores de salud contratados en centros de atención primaria en los últimos 12 meses, expresado como porcentaje del objetivo de contratación planificado</t>
  </si>
  <si>
    <t>a1O36000001EGGCEA4</t>
  </si>
  <si>
    <t>MCI-00065</t>
  </si>
  <si>
    <t>HW-4: Tasa anual de retención de los proveedores de servicios en los centros de atención primaria</t>
  </si>
  <si>
    <t>a1O36000001EGGDEA4</t>
  </si>
  <si>
    <t>MCI-00633</t>
  </si>
  <si>
    <t>HW-5: Número de graduados de instituciones de formación del personal de salud durante el último año académico por 1,000 habitantes</t>
  </si>
  <si>
    <t>a1O36000001qZ9WEAU</t>
  </si>
  <si>
    <t>MCI-00631</t>
  </si>
  <si>
    <t>PSM-2: Porcentaje de establecimientos de salud con medicamentos esenciales y productos básicos de supervivencia en existencia</t>
  </si>
  <si>
    <t>a1O36000001qZ9UEAU</t>
  </si>
  <si>
    <t>MCI-00632</t>
  </si>
  <si>
    <t>PSM-3: Porcentaje de centros de diagnóstico que cuentan con productos trazadores el día de la evaluación</t>
  </si>
  <si>
    <t>a1O36000001qZ9VEAU</t>
  </si>
  <si>
    <t>MCI-00067</t>
  </si>
  <si>
    <t>HF-1: Gasto público en salud como porcentaje del gasto público total (gastos gubernamentales)</t>
  </si>
  <si>
    <t>a1O36000001EGGFEA4</t>
  </si>
  <si>
    <t>MCI-00068</t>
  </si>
  <si>
    <t>M&amp;E-1: Porcentaje de unidades notificadoras de sistemas rutinarios de información en salud que presentan informes oportunamente conforme a las directrices nacionales</t>
  </si>
  <si>
    <t>a1O36000001EGGGEA4</t>
  </si>
  <si>
    <t>MCI-00069</t>
  </si>
  <si>
    <t>M&amp;E-2: Proporción de informes de centros de salud recibidos entre el total de informes previstos durante el período de reporte</t>
  </si>
  <si>
    <t>a1O36000001EGGHEA4</t>
  </si>
  <si>
    <t>MCI-00070</t>
  </si>
  <si>
    <t>M&amp;E-3: Porcentaje de muertes registradas (reportadas por sistemas de registro civil, registro de muestras, hospitales o sistemas de notificación basados en la comunidad) entre el total de muertes estimadas para el mismo periodo y región geográfica</t>
  </si>
  <si>
    <t>a1O36000001EGGIEA4</t>
  </si>
  <si>
    <t>MCI-00614</t>
  </si>
  <si>
    <t>KP-6b: Porcentaje de personas transgénero utilizando PrEP entre las poblaciones prioritarias para PrEP</t>
  </si>
  <si>
    <t>a1O36000001qZ9DEAU</t>
  </si>
  <si>
    <t>MCI-00640</t>
  </si>
  <si>
    <t>KP-1b(M): Porcentaje de personas transgénero cubiertas por programas de prevención del VIH; paquete definido de servicios</t>
  </si>
  <si>
    <t>a1O36000001qZ9dEAE</t>
  </si>
  <si>
    <t>MCI-00641</t>
  </si>
  <si>
    <t>KP-3b(M): Porcentaje de personas transgénero que se han sometido a pruebas de VIH durante el período de informe y conocen los resultados</t>
  </si>
  <si>
    <t>a1O36000001qZ9eEAE</t>
  </si>
  <si>
    <t>Resultado de prueba del VIH,Sexo</t>
  </si>
  <si>
    <t>a1O36000001qZ9IEAU</t>
  </si>
  <si>
    <t>MCI-00613</t>
  </si>
  <si>
    <t>KP-6a: Porcentaje de hombres que tienen relaciones sexuales con hombres utilizando PrEP entre las poblaciones prioritarias para PrEP</t>
  </si>
  <si>
    <t>a1O36000001qZ9CEAU</t>
  </si>
  <si>
    <t>MCI-00638</t>
  </si>
  <si>
    <t>KP-1a(M): Porcentaje de hombres que tienen relaciones sexuales con hombres cubiertos por programas de prevención del VIH (paquetes definidos de servicios)</t>
  </si>
  <si>
    <t>a1O36000001qZ9bEAE</t>
  </si>
  <si>
    <t>MCI-00639</t>
  </si>
  <si>
    <t>KP-3a(M): Porcentaje de hombres que tienen relaciones sexuales con hombres que se han sometido a pruebas de VIH durante el período de informe y conocen los resultados</t>
  </si>
  <si>
    <t>a1O36000001qZ9cEAE</t>
  </si>
  <si>
    <t>MCI-00072</t>
  </si>
  <si>
    <t>Cambio del comportamiento como parte de programas para la población general</t>
  </si>
  <si>
    <t>a1O36000001EGGKEA4</t>
  </si>
  <si>
    <t>MCI-00078</t>
  </si>
  <si>
    <t>Paquete para huérfanos y niños vulnerables</t>
  </si>
  <si>
    <t>a1O36000001EGGQEA4</t>
  </si>
  <si>
    <t>MCI-00079</t>
  </si>
  <si>
    <t>Programas de prevención y tratamiento de la violencia de género para la población general</t>
  </si>
  <si>
    <t>a1O36000001EGGREA4</t>
  </si>
  <si>
    <t>MCI-00080</t>
  </si>
  <si>
    <t>Otras intervenciones para la población general</t>
  </si>
  <si>
    <t>a1O36000001EGGSEA4</t>
  </si>
  <si>
    <t>MCI-00073</t>
  </si>
  <si>
    <t>Preservativos como parte de programas para la población general</t>
  </si>
  <si>
    <t>a1O36000001EGGLEA4</t>
  </si>
  <si>
    <t>MCI-00074</t>
  </si>
  <si>
    <t>Circuncisión masculina</t>
  </si>
  <si>
    <t>a1O36000001EGGMEA4</t>
  </si>
  <si>
    <t>MCI-00076</t>
  </si>
  <si>
    <t>Diagnóstico y tratamiento de ITS y otros servicios de salud sexual y reproductiva para la población general</t>
  </si>
  <si>
    <t>a1O36000001EGGOEA4</t>
  </si>
  <si>
    <t>MCI-00537</t>
  </si>
  <si>
    <t>Vínculos entre programas de VIH y la salud sexual y reproductiva, materna, neonatal e infantil</t>
  </si>
  <si>
    <t>a1O36000001qZ7yEAE</t>
  </si>
  <si>
    <t>MCI-00087</t>
  </si>
  <si>
    <t>Intervenciones conductuales para trabajadores sexuales</t>
  </si>
  <si>
    <t>a1O36000001EGGZEA4</t>
  </si>
  <si>
    <t>MCI-00088</t>
  </si>
  <si>
    <t>Programas de preservativos y lubricantes para trabajadores sexuales</t>
  </si>
  <si>
    <t>a1O36000001EGGaEAO</t>
  </si>
  <si>
    <t>MCI-00089</t>
  </si>
  <si>
    <t>Servicios de diagnóstico de VIH para trabajadores sexuales</t>
  </si>
  <si>
    <t>a1O36000001EGGbEAO</t>
  </si>
  <si>
    <t>MCI-00090</t>
  </si>
  <si>
    <t>Diagnóstico y tratamiento de ITS y otros servicios de salud sexual y reproductiva para trabajadores sexuales</t>
  </si>
  <si>
    <t>a1O36000001EGGcEAO</t>
  </si>
  <si>
    <t>MCI-00091</t>
  </si>
  <si>
    <t>Intervenciones de reducción de daños para trabajadores sexuales que consumen drogas inyectables</t>
  </si>
  <si>
    <t>a1O36000001EGGdEAO</t>
  </si>
  <si>
    <t>MCI-00092</t>
  </si>
  <si>
    <t>Otras intervenciones para trabajadores sexuales y sus clientes</t>
  </si>
  <si>
    <t>a1O36000001EGGeEAO</t>
  </si>
  <si>
    <t>MCI-00543</t>
  </si>
  <si>
    <t>Empoderamiento de las comunidades a favor de los trabajadores sexuales</t>
  </si>
  <si>
    <t>a1O36000001qZ84EAE</t>
  </si>
  <si>
    <t>MCI-00544</t>
  </si>
  <si>
    <t>Abordar el estigma, la discriminación y la violencia contra los trabajadores sexuales</t>
  </si>
  <si>
    <t>a1O36000001qZ85EAE</t>
  </si>
  <si>
    <t>MCI-00545</t>
  </si>
  <si>
    <t>Profilaxis previa a la exposición (PrEP) para trabajadores sexuales</t>
  </si>
  <si>
    <t>a1O36000001qZ86EAE</t>
  </si>
  <si>
    <t>MCI-00546</t>
  </si>
  <si>
    <t>Prevención y tratamiento de coinfecciones y comorbilidades para trabajadores sexuales</t>
  </si>
  <si>
    <t>a1O36000001qZ87EAE</t>
  </si>
  <si>
    <t>MCI-00547</t>
  </si>
  <si>
    <t>Intervenciones para jóvenes que venden servicios sexuales</t>
  </si>
  <si>
    <t>a1O36000001qZ88EAE</t>
  </si>
  <si>
    <t>MCI-00093</t>
  </si>
  <si>
    <t>Intervenciones conductuales para personas que se inyectan drogas</t>
  </si>
  <si>
    <t>a1O36000001EGGfEAO</t>
  </si>
  <si>
    <t>MCI-00094</t>
  </si>
  <si>
    <t>Programas de preservativos y lubricantes para personas que consumen drogas inyectables</t>
  </si>
  <si>
    <t>a1O36000001EGGgEAO</t>
  </si>
  <si>
    <t>MCI-00095</t>
  </si>
  <si>
    <t>Servicios de diagnóstico de VIH para personas que consumen drogas inyectables</t>
  </si>
  <si>
    <t>a1O36000001EGGhEAO</t>
  </si>
  <si>
    <t>MCI-00096</t>
  </si>
  <si>
    <t>Diagnóstico y tratamiento de ITS y otros servicios de salud sexual y reproductiva para personas que consumen drogas inyectables</t>
  </si>
  <si>
    <t>a1O36000001EGGiEAO</t>
  </si>
  <si>
    <t>MCI-00097</t>
  </si>
  <si>
    <t>Programas de agujas y jeringas para personas que consumen drogas inyectables y sus parejas</t>
  </si>
  <si>
    <t>a1O36000001EGGjEAO</t>
  </si>
  <si>
    <t>MCI-00098</t>
  </si>
  <si>
    <t>Terapia de sustitución de opiáceos y otros tratamientos para la drogodependencia de personas que consumen drogas inyectables</t>
  </si>
  <si>
    <t>a1O36000001EGGkEAO</t>
  </si>
  <si>
    <t>MCI-00099</t>
  </si>
  <si>
    <t>Prevención y tratamiento de coinfecciones y comorbilidades para personas que consumen drogas inyectables</t>
  </si>
  <si>
    <t>a1O36000001EGGlEAO</t>
  </si>
  <si>
    <t>MCI-00100</t>
  </si>
  <si>
    <t>Otras intervenciones para personas que consumen drogas inyectables y sus parejas</t>
  </si>
  <si>
    <t>a1O36000001EGGmEAO</t>
  </si>
  <si>
    <t>MCI-00548</t>
  </si>
  <si>
    <t>Empoderamiento de las comunidades a favor de personas que consumen drogas inyectables</t>
  </si>
  <si>
    <t>a1O36000001qZ89EAE</t>
  </si>
  <si>
    <t>MCI-00549</t>
  </si>
  <si>
    <t>Abordar el estigma, la discriminación y la violencia contra personas que consumen drogas inyectables</t>
  </si>
  <si>
    <t>a1O36000001qZ8AEAU</t>
  </si>
  <si>
    <t>MCI-00550</t>
  </si>
  <si>
    <t>Prevención y tratamiento de la sobredosis</t>
  </si>
  <si>
    <t>a1O36000001qZ8BEAU</t>
  </si>
  <si>
    <t>MCI-00551</t>
  </si>
  <si>
    <t>Intervenciones para jóvenes que consumen drogas inyectables</t>
  </si>
  <si>
    <t>a1O36000001qZ8CEAU</t>
  </si>
  <si>
    <t>MCI-00101</t>
  </si>
  <si>
    <t>Intervenciones conductuales para otras poblaciones vulnerables</t>
  </si>
  <si>
    <t>a1O36000001EGGnEAO</t>
  </si>
  <si>
    <t>MCI-00102</t>
  </si>
  <si>
    <t>Preservativos masculinos y femeninos para otras poblaciones vulnerables</t>
  </si>
  <si>
    <t>a1O36000001EGGoEAO</t>
  </si>
  <si>
    <t>MCI-00103</t>
  </si>
  <si>
    <t>Servicios de diagnóstico de VIH para otras poblaciones vulnerables</t>
  </si>
  <si>
    <t>a1O36000001EGGpEAO</t>
  </si>
  <si>
    <t>MCI-00104</t>
  </si>
  <si>
    <t>Diagnóstico y tratamiento de ITS y otros servicios de salud sexual y reproductiva para otras poblaciones vulnerables</t>
  </si>
  <si>
    <t>a1O36000001EGGqEAO</t>
  </si>
  <si>
    <t>MCI-00105</t>
  </si>
  <si>
    <t>Otras intervenciones para otras poblaciones vulnerables</t>
  </si>
  <si>
    <t>a1O36000001EGGrEAO</t>
  </si>
  <si>
    <t>MCI-00106</t>
  </si>
  <si>
    <t>Intervenciones para cambio del comportamiento como parte de programas para adolescentes y jóvenes</t>
  </si>
  <si>
    <t>a1O36000001EGGsEAO</t>
  </si>
  <si>
    <t>MCI-00107</t>
  </si>
  <si>
    <t>Preservativos masculinos y femeninos para adolescentes y jóvenes, dentro y fuera de los centros educativos</t>
  </si>
  <si>
    <t>a1O36000001EGGtEAO</t>
  </si>
  <si>
    <t>MCI-00108</t>
  </si>
  <si>
    <t>Servicios de diagnóstico de VIH para adolescentes y jóvenes, dentro y fuera de los centros educativos</t>
  </si>
  <si>
    <t>a1O36000001EGGuEAO</t>
  </si>
  <si>
    <t>MCI-00109</t>
  </si>
  <si>
    <t>Vinculación entre los programas de VIH, salud sexual y reproductiva, materna, neonatal e infantil y tuberculosis para adolescentes, niñas y mujeres jóvenes</t>
  </si>
  <si>
    <t>a1O36000001EGGvEAO</t>
  </si>
  <si>
    <t>MCI-00111</t>
  </si>
  <si>
    <t>Otras intervenciones para adolescentes y jóvenes</t>
  </si>
  <si>
    <t>a1O36000001EGGxEAO</t>
  </si>
  <si>
    <t>MCI-00573</t>
  </si>
  <si>
    <t>Programas de prevención y tratamiento de la violencia de género para adolescentes y jóvenes</t>
  </si>
  <si>
    <t>a1O36000001qZ8YEAU</t>
  </si>
  <si>
    <t>MCI-00574</t>
  </si>
  <si>
    <t>Profilaxis previa a la exposición (PrEP) para adolescentes y jóvenes</t>
  </si>
  <si>
    <t>a1O36000001qZ8ZEAU</t>
  </si>
  <si>
    <t>MCI-00575</t>
  </si>
  <si>
    <t>Movilización comunitaria y cambio de normas</t>
  </si>
  <si>
    <t>a1O36000001qZ8aEAE</t>
  </si>
  <si>
    <t>MCI-00576</t>
  </si>
  <si>
    <t>Abordar el estigma, la discriminación y las barreras jurídicas en la atención a adolescentes y jóvenes</t>
  </si>
  <si>
    <t>a1O36000001qZ8bEAE</t>
  </si>
  <si>
    <t>MCI-00577</t>
  </si>
  <si>
    <t>Enfoques socioeconómicos</t>
  </si>
  <si>
    <t>a1O36000001qZ8cEAE</t>
  </si>
  <si>
    <t>MCI-00578</t>
  </si>
  <si>
    <t>Mantener a las niñas en la escuela</t>
  </si>
  <si>
    <t>a1O36000001qZ8dEAE</t>
  </si>
  <si>
    <t>MCI-00112</t>
  </si>
  <si>
    <t>Vertiente 1: Prevención primaria de la infección por el VIH en mujeres en edad reproductiva</t>
  </si>
  <si>
    <t>a1O36000001EGGyEAO</t>
  </si>
  <si>
    <t>MCI-00113</t>
  </si>
  <si>
    <t>Vertiente 2: Prevención de embarazos no deseados en mujeres que viven con el VIH</t>
  </si>
  <si>
    <t>a1O36000001EGGzEAO</t>
  </si>
  <si>
    <t>MCI-00114</t>
  </si>
  <si>
    <t>Vertiente 3: Prevención de la transmisión maternoinfantil del VIH</t>
  </si>
  <si>
    <t>a1O36000001EGH0EAO</t>
  </si>
  <si>
    <t>MCI-00115</t>
  </si>
  <si>
    <t>Vertiente 4: Atención, tratamiento y apoyo para madres que viven con el VIH, así como para sus hijos y familias</t>
  </si>
  <si>
    <t>a1O36000001EGH1EAO</t>
  </si>
  <si>
    <t>MCI-00116</t>
  </si>
  <si>
    <t>Otras intervenciones para PTMI</t>
  </si>
  <si>
    <t>a1O36000001EGH2EAO</t>
  </si>
  <si>
    <t>MCI-00121</t>
  </si>
  <si>
    <t>Prevención, diagnóstico y tratamiento de infecciones oportunistas</t>
  </si>
  <si>
    <t>a1O36000001EGH7EAO</t>
  </si>
  <si>
    <t>MCI-00122</t>
  </si>
  <si>
    <t>Asesoramiento y apoyo psicosocial</t>
  </si>
  <si>
    <t>a1O36000001EGH8EAO</t>
  </si>
  <si>
    <t>MCI-00125</t>
  </si>
  <si>
    <t>Otras intervenciones para tratamiento</t>
  </si>
  <si>
    <t>a1O36000001EGHBEA4</t>
  </si>
  <si>
    <t>MCI-00117</t>
  </si>
  <si>
    <t>Atención para el VIH</t>
  </si>
  <si>
    <t>a1O36000001EGH3EAO</t>
  </si>
  <si>
    <t>MCI-00118</t>
  </si>
  <si>
    <t>Prestación de servicios diferenciados de tratamiento antirretroviral</t>
  </si>
  <si>
    <t>a1O36000001EGH4EAO</t>
  </si>
  <si>
    <t>MCI-00119</t>
  </si>
  <si>
    <t>Seguimiento del tratamiento: vigilancia de la farmacorresistencia</t>
  </si>
  <si>
    <t>a1O36000001EGH5EAO</t>
  </si>
  <si>
    <t>MCI-00120</t>
  </si>
  <si>
    <t>Adherencia al tratamiento</t>
  </si>
  <si>
    <t>a1O36000001EGH6EAO</t>
  </si>
  <si>
    <t>MCI-00580</t>
  </si>
  <si>
    <t>Seguimiento del tratamiento: carga vírica</t>
  </si>
  <si>
    <t>a1O36000001qZ8fEAE</t>
  </si>
  <si>
    <t>MCI-00134</t>
  </si>
  <si>
    <t>Intervenciones colaborativas de TB/VIH</t>
  </si>
  <si>
    <t>a1O36000001EGHKEA4</t>
  </si>
  <si>
    <t>MCI-00135</t>
  </si>
  <si>
    <t>Incorporar a todos los proveedores de servicios de salud (TB/VIH)</t>
  </si>
  <si>
    <t>a1O36000001EGHLEA4</t>
  </si>
  <si>
    <t>MCI-00136</t>
  </si>
  <si>
    <t>Prestación de atención comunitaria para la TB/VIH</t>
  </si>
  <si>
    <t>a1O36000001EGHMEA4</t>
  </si>
  <si>
    <t>MCI-00137</t>
  </si>
  <si>
    <t>Poblaciones clave (TB/VIH)- Otras</t>
  </si>
  <si>
    <t>a1O36000001EGHNEA4</t>
  </si>
  <si>
    <t>MCI-00138</t>
  </si>
  <si>
    <t>Actividades de colaboración con otros programas y sectores (TB/VIH)</t>
  </si>
  <si>
    <t>a1O36000001EGHOEA4</t>
  </si>
  <si>
    <t>MCI-00139</t>
  </si>
  <si>
    <t>Otras intervenciones TB/VIH</t>
  </si>
  <si>
    <t>a1O36000001EGHPEA4</t>
  </si>
  <si>
    <t>MCI-00581</t>
  </si>
  <si>
    <t>Poblaciones clave (TB/VIH): personas privadas de libertad en centros penitenciarios y en otros lugares de reclusión</t>
  </si>
  <si>
    <t>a1O36000001qZ8gEAE</t>
  </si>
  <si>
    <t>MCI-00582</t>
  </si>
  <si>
    <t>Eliminar las barreras relacionadas a los derechos humanos y género para las actividades colaborativas TB/VIH</t>
  </si>
  <si>
    <t>a1O36000001qZ8hEAE</t>
  </si>
  <si>
    <t>MCI-00170</t>
  </si>
  <si>
    <t>Organización y gestión de los servicios de salud</t>
  </si>
  <si>
    <t>a1O36000001EGHuEAO</t>
  </si>
  <si>
    <t>MCI-00171</t>
  </si>
  <si>
    <t>Sistemas de laboratorio para la prevención, el control, el tratamiento y la vigilancia de enfermedades</t>
  </si>
  <si>
    <t>a1O36000001EGHvEAO</t>
  </si>
  <si>
    <t>MCI-00172</t>
  </si>
  <si>
    <t>Mejorar la infraestructura de la prestación de servicios</t>
  </si>
  <si>
    <t>a1O36000001EGHwEAO</t>
  </si>
  <si>
    <t>MCI-00173</t>
  </si>
  <si>
    <t>Otras intervenciones para la prestación de servicios</t>
  </si>
  <si>
    <t>a1O36000001EGHxEAO</t>
  </si>
  <si>
    <t>MCI-00601</t>
  </si>
  <si>
    <t>Entorno político y programático propicio</t>
  </si>
  <si>
    <t>a1O36000001qZ90EAE</t>
  </si>
  <si>
    <t>MCI-00602</t>
  </si>
  <si>
    <t>Mecanismos de retroalimentación iniciados por los prestadores de servicios</t>
  </si>
  <si>
    <t>a1O36000001qZ91EAE</t>
  </si>
  <si>
    <t>MCI-00177</t>
  </si>
  <si>
    <t>Otras intervenciones para recursos humanos de salud, incluyendo los trabajadores comunitarios</t>
  </si>
  <si>
    <t>a1O36000001EGI1EAO</t>
  </si>
  <si>
    <t>MCI-00174</t>
  </si>
  <si>
    <t>Desarrollo de capacidades para trabajadores de salud, incluyendo los del nivel comunitario</t>
  </si>
  <si>
    <t>a1O36000001EGHyEAO</t>
  </si>
  <si>
    <t>MCI-00175</t>
  </si>
  <si>
    <t>Retención y ampliación del número de trabajadores de salud, incluidos los trabajadores comunitarios</t>
  </si>
  <si>
    <t>a1O36000001EGHzEAO</t>
  </si>
  <si>
    <t>MCI-00178</t>
  </si>
  <si>
    <t>Plan maestro nacional presupuestado de la cadena de suministros e implementación</t>
  </si>
  <si>
    <t>a1O36000001EGI2EAO</t>
  </si>
  <si>
    <t>MCI-00179</t>
  </si>
  <si>
    <t>Infraestructura de la cadena de suministros y desarrollo de herramientas</t>
  </si>
  <si>
    <t>a1O36000001EGI3EAO</t>
  </si>
  <si>
    <t>MCI-00180</t>
  </si>
  <si>
    <t>Otras intervenciones para la gestión de adquisiciones y cadena de suministros</t>
  </si>
  <si>
    <t>a1O36000001EGI4EAO</t>
  </si>
  <si>
    <t>MCI-00598</t>
  </si>
  <si>
    <t>Estrategia de adquisiciones</t>
  </si>
  <si>
    <t>a1O36000001qZ8xEAE</t>
  </si>
  <si>
    <t>MCI-00599</t>
  </si>
  <si>
    <t>Selección, registro y monitoreo de la calidad de productos nacionales</t>
  </si>
  <si>
    <t>a1O36000001qZ8yEAE</t>
  </si>
  <si>
    <t>MCI-00187</t>
  </si>
  <si>
    <t>Fortalecimiento de la gestión financiera pública</t>
  </si>
  <si>
    <t>a1O36000001EGIBEA4</t>
  </si>
  <si>
    <t>MCI-00188</t>
  </si>
  <si>
    <t>Otras intervenciones para sistemas de gestión financiera</t>
  </si>
  <si>
    <t>a1O36000001EGICEA4</t>
  </si>
  <si>
    <t>MCI-00603</t>
  </si>
  <si>
    <t>Mejora de la gestión financiera rutinaria (no pública)</t>
  </si>
  <si>
    <t>a1O36000001qZ92EAE</t>
  </si>
  <si>
    <t>MCI-00195</t>
  </si>
  <si>
    <t>Monitoreo a nivel comunitario</t>
  </si>
  <si>
    <t>a1O36000001EGIJEA4</t>
  </si>
  <si>
    <t>MCI-00196</t>
  </si>
  <si>
    <t>Abogacía comunitaria</t>
  </si>
  <si>
    <t>a1O36000001EGIKEA4</t>
  </si>
  <si>
    <t>MCI-00197</t>
  </si>
  <si>
    <t>Movilización social, establecimiento de vínculos comunitarios, colaboración y coordinación</t>
  </si>
  <si>
    <t>a1O36000001EGILEA4</t>
  </si>
  <si>
    <t>MCI-00198</t>
  </si>
  <si>
    <t>Desarrollo de capacidades institucionales, planificación y liderazgo</t>
  </si>
  <si>
    <t>a1O36000001EGIMEA4</t>
  </si>
  <si>
    <t>MCI-00199</t>
  </si>
  <si>
    <t>Otras intervenciones para respuestas y sistemas comunitarios</t>
  </si>
  <si>
    <t>a1O36000001EGINEA4</t>
  </si>
  <si>
    <t>MCI-00200</t>
  </si>
  <si>
    <t>Presentación de informes periódicos</t>
  </si>
  <si>
    <t>a1O36000001EGIOEA4</t>
  </si>
  <si>
    <t>MCI-00201</t>
  </si>
  <si>
    <t>Análisis, revisión y transparencia</t>
  </si>
  <si>
    <t>a1O36000001EGIPEA4</t>
  </si>
  <si>
    <t>MCI-00202</t>
  </si>
  <si>
    <t>Encuestas</t>
  </si>
  <si>
    <t>a1O36000001EGIQEA4</t>
  </si>
  <si>
    <t>MCI-00203</t>
  </si>
  <si>
    <t>Fuentes de datos administrativos y financieros</t>
  </si>
  <si>
    <t>a1O36000001EGIREA4</t>
  </si>
  <si>
    <t>MCI-00204</t>
  </si>
  <si>
    <t>Sistema de registro civil</t>
  </si>
  <si>
    <t>a1O36000001EGISEA4</t>
  </si>
  <si>
    <t>MCI-00205</t>
  </si>
  <si>
    <t>Otras intervenciones para sistemas de información en salud y monitoreo y evaluación</t>
  </si>
  <si>
    <t>a1O36000001EGITEA4</t>
  </si>
  <si>
    <t>MCI-00600</t>
  </si>
  <si>
    <t>Calidad de los programas y de los datos</t>
  </si>
  <si>
    <t>a1O36000001qZ8zEAE</t>
  </si>
  <si>
    <t>MCI-00206</t>
  </si>
  <si>
    <t>Políticas, planificación, coordinación y gestión de programas nacionales de control de enfermedades</t>
  </si>
  <si>
    <t>a1O36000001EGIUEA4</t>
  </si>
  <si>
    <t>MCI-00207</t>
  </si>
  <si>
    <t>Gestión de subvenciones</t>
  </si>
  <si>
    <t>a1O36000001EGIVEA4</t>
  </si>
  <si>
    <t>MCI-00209</t>
  </si>
  <si>
    <t>Otro- gestión de subvenciones</t>
  </si>
  <si>
    <t>a1O36000001EGIXEA4</t>
  </si>
  <si>
    <t>MCI-00210</t>
  </si>
  <si>
    <t>a1O36000001EGIYEA4</t>
  </si>
  <si>
    <t>MCI-00552</t>
  </si>
  <si>
    <t>Empoderamiento de las comunidades a favor de personas transgénero</t>
  </si>
  <si>
    <t>a1O36000001qZ8DEAU</t>
  </si>
  <si>
    <t>MCI-00553</t>
  </si>
  <si>
    <t>Abordar el estigma, la discriminación y la violencia contra personas transgénero</t>
  </si>
  <si>
    <t>a1O36000001qZ8EEAU</t>
  </si>
  <si>
    <t>MCI-00554</t>
  </si>
  <si>
    <t>Intervenciones conductuales para personas transgénero</t>
  </si>
  <si>
    <t>a1O36000001qZ8FEAU</t>
  </si>
  <si>
    <t>MCI-00555</t>
  </si>
  <si>
    <t>Programas de preservativos y lubricantes para personas transgénero</t>
  </si>
  <si>
    <t>a1O36000001qZ8GEAU</t>
  </si>
  <si>
    <t>MCI-00556</t>
  </si>
  <si>
    <t>Profilaxis previa a la exposición (PrEP) y otras intervenciones biomédicas para personas transgénero</t>
  </si>
  <si>
    <t>a1O36000001qZ8HEAU</t>
  </si>
  <si>
    <t>MCI-00557</t>
  </si>
  <si>
    <t>Intervenciones de reducción de daños para personas transgénero que consumen drogas</t>
  </si>
  <si>
    <t>a1O36000001qZ8IEAU</t>
  </si>
  <si>
    <t>MCI-00558</t>
  </si>
  <si>
    <t>Servicios de diagnóstico de VIH para personas transgénero</t>
  </si>
  <si>
    <t>a1O36000001qZ8JEAU</t>
  </si>
  <si>
    <t>MCI-00559</t>
  </si>
  <si>
    <t>Diagnóstico y tratamiento de ITS y servicios de salud sexual y reproductiva para personas transgénero</t>
  </si>
  <si>
    <t>a1O36000001qZ8KEAU</t>
  </si>
  <si>
    <t>MCI-00560</t>
  </si>
  <si>
    <t>Prevención y tratamiento de coinfecciones y comorbilidades para personas transgénero</t>
  </si>
  <si>
    <t>a1O36000001qZ8LEAU</t>
  </si>
  <si>
    <t>MCI-00561</t>
  </si>
  <si>
    <t>Intervenciones para jóvenes transgénero</t>
  </si>
  <si>
    <t>a1O36000001qZ8MEAU</t>
  </si>
  <si>
    <t>MCI-00562</t>
  </si>
  <si>
    <t>Otras intervenciones para personas transgénero</t>
  </si>
  <si>
    <t>a1O36000001qZ8NEAU</t>
  </si>
  <si>
    <t>MCI-00565</t>
  </si>
  <si>
    <t>Intervenciones conductuales para personas privadas de libertad en centros penitenciarios y otros lugares de reclusión</t>
  </si>
  <si>
    <t>a1O36000001qZ8QEAU</t>
  </si>
  <si>
    <t>MCI-00566</t>
  </si>
  <si>
    <t>Programas de preservativos y lubricantes para personas en centros penitenciarios y otros lugares de reclusión</t>
  </si>
  <si>
    <t>a1O36000001qZ8REAU</t>
  </si>
  <si>
    <t>MCI-00567</t>
  </si>
  <si>
    <t>Profilaxis previa a la exposición (PrEP) para personas privadas de libertad en centros penitenciarios y otros lugares de reclusión</t>
  </si>
  <si>
    <t>a1O36000001qZ8SEAU</t>
  </si>
  <si>
    <t>MCI-00568</t>
  </si>
  <si>
    <t>Intervenciones de reducción de daños para personas privadas de libertad en centros penitenciarios y otros lugares de reclusión</t>
  </si>
  <si>
    <t>a1O36000001qZ8TEAU</t>
  </si>
  <si>
    <t>MCI-00569</t>
  </si>
  <si>
    <t>Servicios de diagnóstico de VIH para personas privadas de libertad en centros penitenciarios y otros lugares de reclusión</t>
  </si>
  <si>
    <t>a1O36000001qZ8UEAU</t>
  </si>
  <si>
    <t>MCI-00570</t>
  </si>
  <si>
    <t>Diagnóstico y tratamiento de ITS y otros servicios de salud sexual y reproductiva para personas privadas de libertad en centros penitenciarios y otros lugares de reclusión</t>
  </si>
  <si>
    <t>a1O36000001qZ8VEAU</t>
  </si>
  <si>
    <t>MCI-00571</t>
  </si>
  <si>
    <t>Prevención y tratamiento de coinfecciones y comorbilidades para personas privadas de libertad en centros penitenciarios y otros lugares de reclusión</t>
  </si>
  <si>
    <t>a1O36000001qZ8WEAU</t>
  </si>
  <si>
    <t>MCI-00572</t>
  </si>
  <si>
    <t>Otras intervenciones para personas privadas de libertad en centros penitenciarios y otros lugares de reclusión</t>
  </si>
  <si>
    <t>a1O36000001qZ8XEAU</t>
  </si>
  <si>
    <t>MCI-00563</t>
  </si>
  <si>
    <t>Empoderamiento de las comunidades en favor de personas privadas de libertad en centros penitenciarios y otros lugares de reclusión</t>
  </si>
  <si>
    <t>a1O36000001qZ8OEAU</t>
  </si>
  <si>
    <t>MCI-00564</t>
  </si>
  <si>
    <t>Abordar el estigma, la discriminación y la violencia contra personas en centros penitenciarios y otros lugares de reclusión</t>
  </si>
  <si>
    <t>a1O36000001qZ8PEAU</t>
  </si>
  <si>
    <t>MCI-00579</t>
  </si>
  <si>
    <t>Servicios diferenciados de diagnóstico de VIH</t>
  </si>
  <si>
    <t>a1O36000001qZ8eEAE</t>
  </si>
  <si>
    <t>MCI-00538</t>
  </si>
  <si>
    <t>Empoderamiento de las comunidades a favor de los HSH</t>
  </si>
  <si>
    <t>a1O36000001qZ7zEAE</t>
  </si>
  <si>
    <t>MCI-00539</t>
  </si>
  <si>
    <t>Abordar el estigma, la discriminación y la violencia contra los HSH</t>
  </si>
  <si>
    <t>a1O36000001qZ80EAE</t>
  </si>
  <si>
    <t>MCI-00540</t>
  </si>
  <si>
    <t>Profilaxis previa a la exposición (PrEP) para HSH</t>
  </si>
  <si>
    <t>a1O36000001qZ81EAE</t>
  </si>
  <si>
    <t>MCI-00541</t>
  </si>
  <si>
    <t>Intervenciones de reducción de daños para HSH que consumen drogas inyectables</t>
  </si>
  <si>
    <t>a1O36000001qZ82EAE</t>
  </si>
  <si>
    <t>MCI-00542</t>
  </si>
  <si>
    <t>Intervenciones para hombres jóvenes que tienen relaciones sexuales con hombres</t>
  </si>
  <si>
    <t>a1O36000001qZ83EAE</t>
  </si>
  <si>
    <t>MCI-00605</t>
  </si>
  <si>
    <t>Intervenciones conductuales para HSH</t>
  </si>
  <si>
    <t>a1O36000001qZ94EAE</t>
  </si>
  <si>
    <t>MCI-00606</t>
  </si>
  <si>
    <t>Programas de preservativos y lubricantes para HSH</t>
  </si>
  <si>
    <t>a1O36000001qZ95EAE</t>
  </si>
  <si>
    <t>MCI-00607</t>
  </si>
  <si>
    <t>Servicios de diagnóstico de VIH para HSH</t>
  </si>
  <si>
    <t>a1O36000001qZ96EAE</t>
  </si>
  <si>
    <t>MCI-00608</t>
  </si>
  <si>
    <t>Diagnóstico y tratamiento de ITS y otros servicios de salud sexual y reproductiva para HSH</t>
  </si>
  <si>
    <t>a1O36000001qZ97EAE</t>
  </si>
  <si>
    <t>MCI-00609</t>
  </si>
  <si>
    <t>Prevención y tratamiento de coinfecciones y comorbilidades para HSH</t>
  </si>
  <si>
    <t>a1O36000001qZ98EAE</t>
  </si>
  <si>
    <t>MCI-00610</t>
  </si>
  <si>
    <t>Otras intervenciones para HSH</t>
  </si>
  <si>
    <t>a1O36000001qZ99EAE</t>
  </si>
  <si>
    <t>MCI-00583</t>
  </si>
  <si>
    <t>Reducción del estigma y la discriminación</t>
  </si>
  <si>
    <t>a1O36000001qZ8iEAE</t>
  </si>
  <si>
    <t>MCI-00584</t>
  </si>
  <si>
    <t>Conocimientos jurídicos ("Conoce tus derechos")</t>
  </si>
  <si>
    <t>a1O36000001qZ8jEAE</t>
  </si>
  <si>
    <t>MCI-00585</t>
  </si>
  <si>
    <t>Formación de los proveedores de servicios de salud sobre los derechos humanos y ética médica en relación con el VIH y la TB/VIH</t>
  </si>
  <si>
    <t>a1O36000001qZ8kEAE</t>
  </si>
  <si>
    <t>MCI-00586</t>
  </si>
  <si>
    <t>Servicios jurídicos relacionados con el VIH y la TB/VIH</t>
  </si>
  <si>
    <t>a1O36000001qZ8lEAE</t>
  </si>
  <si>
    <t>MCI-00587</t>
  </si>
  <si>
    <t>Sensibilización de los legisladores y cuerpos de seguridad</t>
  </si>
  <si>
    <t>a1O36000001qZ8mEAE</t>
  </si>
  <si>
    <t>MCI-00588</t>
  </si>
  <si>
    <t>Mejora de leyes, reglamentos y políticas relacionadas con el VIH y la TB/VIH</t>
  </si>
  <si>
    <t>a1O36000001qZ8nEAE</t>
  </si>
  <si>
    <t>MCI-00589</t>
  </si>
  <si>
    <t>Reducir la discriminación relacionada con el género y el VIH, las normas de género dañinas y la violencia contra mujeres y niñas en toda su diversidad</t>
  </si>
  <si>
    <t>a1O36000001qZ8oEAE</t>
  </si>
  <si>
    <t>MCI-00604</t>
  </si>
  <si>
    <t>Otras intervenciones para reducir las barreras de derechos humanos para accesar a los servicios de VIH</t>
  </si>
  <si>
    <t>a1O36000001qZ93EAE</t>
  </si>
  <si>
    <t>MCI-00611</t>
  </si>
  <si>
    <t>Estrategias nacionales en salud, alineamiento con planes específicos de enfermedades, gobernanza y financiamiento en el sector salud</t>
  </si>
  <si>
    <t>a1O36000001qZ9AEAU</t>
  </si>
  <si>
    <t>MCI-00612</t>
  </si>
  <si>
    <t>Otras intervenciones para política y gobernanza</t>
  </si>
  <si>
    <t>a1O36000001qZ9BEAU</t>
  </si>
  <si>
    <t>AR-01552</t>
  </si>
  <si>
    <t>Ministry of Health (PARSALUD II, Unidad Ejecutora 123) of the Republic of Peru</t>
  </si>
  <si>
    <t>0013600000xoEF6AAM</t>
  </si>
  <si>
    <t>AR-01553</t>
  </si>
  <si>
    <t>AR-01551</t>
  </si>
  <si>
    <t>Pathfinder International</t>
  </si>
  <si>
    <t>0013600000xoEFBAA2</t>
  </si>
  <si>
    <t>AR-01554</t>
  </si>
  <si>
    <t>Socios en Salud sucursal Peru</t>
  </si>
  <si>
    <t>0013600000xoEL0AAM</t>
  </si>
  <si>
    <t>AR-06140</t>
  </si>
  <si>
    <t>AR-06640</t>
  </si>
  <si>
    <t>CARE International</t>
  </si>
  <si>
    <t>0013600000xoEFYAA2</t>
  </si>
  <si>
    <t>AR-06645</t>
  </si>
  <si>
    <t>0013600001x4RneAAE</t>
  </si>
  <si>
    <t>AR-06646</t>
  </si>
  <si>
    <t>ID-123459</t>
  </si>
  <si>
    <t>II-15299</t>
  </si>
  <si>
    <t>ID-123460</t>
  </si>
  <si>
    <t>ID-123461</t>
  </si>
  <si>
    <t>ID-123462</t>
  </si>
  <si>
    <t>ID-123463</t>
  </si>
  <si>
    <t>ID-123464</t>
  </si>
  <si>
    <t>ID-123465</t>
  </si>
  <si>
    <t>ID-123466</t>
  </si>
  <si>
    <t>ID-123467</t>
  </si>
  <si>
    <t>ID-123468</t>
  </si>
  <si>
    <t>ID-123469</t>
  </si>
  <si>
    <t>II-15300</t>
  </si>
  <si>
    <t>ID-123470</t>
  </si>
  <si>
    <t>ID-123471</t>
  </si>
  <si>
    <t>ID-123472</t>
  </si>
  <si>
    <t>ID-123473</t>
  </si>
  <si>
    <t>ID-123474</t>
  </si>
  <si>
    <t>ID-123475</t>
  </si>
  <si>
    <t>ID-123476</t>
  </si>
  <si>
    <t>ID-123477</t>
  </si>
  <si>
    <t>ID-123478</t>
  </si>
  <si>
    <t>ID-123479</t>
  </si>
  <si>
    <t>II-15301</t>
  </si>
  <si>
    <t>ID-123480</t>
  </si>
  <si>
    <t>ID-123481</t>
  </si>
  <si>
    <t>ID-123482</t>
  </si>
  <si>
    <t>ID-123483</t>
  </si>
  <si>
    <t>ID-123484</t>
  </si>
  <si>
    <t>ID-123485</t>
  </si>
  <si>
    <t>ID-123486</t>
  </si>
  <si>
    <t>ID-123487</t>
  </si>
  <si>
    <t>ID-123488</t>
  </si>
  <si>
    <t>ID-123489</t>
  </si>
  <si>
    <t>II-15302</t>
  </si>
  <si>
    <t>ID-123490</t>
  </si>
  <si>
    <t>ID-123491</t>
  </si>
  <si>
    <t>ID-123492</t>
  </si>
  <si>
    <t>ID-123493</t>
  </si>
  <si>
    <t>ID-123494</t>
  </si>
  <si>
    <t>ID-123495</t>
  </si>
  <si>
    <t>ID-123496</t>
  </si>
  <si>
    <t>ID-123497</t>
  </si>
  <si>
    <t>ID-123498</t>
  </si>
  <si>
    <t>ID-123499</t>
  </si>
  <si>
    <t>II-15303</t>
  </si>
  <si>
    <t>ID-123500</t>
  </si>
  <si>
    <t>ID-123501</t>
  </si>
  <si>
    <t>ID-123502</t>
  </si>
  <si>
    <t>ID-123503</t>
  </si>
  <si>
    <t>ID-123504</t>
  </si>
  <si>
    <t>ID-123505</t>
  </si>
  <si>
    <t>ID-123506</t>
  </si>
  <si>
    <t>ID-123507</t>
  </si>
  <si>
    <t>ID-123508</t>
  </si>
  <si>
    <t>ID-123509</t>
  </si>
  <si>
    <t>II-15304</t>
  </si>
  <si>
    <t>ID-123510</t>
  </si>
  <si>
    <t>ID-123511</t>
  </si>
  <si>
    <t>ID-123512</t>
  </si>
  <si>
    <t>ID-123513</t>
  </si>
  <si>
    <t>ID-123514</t>
  </si>
  <si>
    <t>ID-123515</t>
  </si>
  <si>
    <t>ID-123516</t>
  </si>
  <si>
    <t>ID-123517</t>
  </si>
  <si>
    <t>ID-123518</t>
  </si>
  <si>
    <t>ID-123519</t>
  </si>
  <si>
    <t>II-15305</t>
  </si>
  <si>
    <t>ID-123520</t>
  </si>
  <si>
    <t>ID-123521</t>
  </si>
  <si>
    <t>ID-123522</t>
  </si>
  <si>
    <t>ID-123523</t>
  </si>
  <si>
    <t>ID-123524</t>
  </si>
  <si>
    <t>ID-123525</t>
  </si>
  <si>
    <t>ID-123526</t>
  </si>
  <si>
    <t>ID-123527</t>
  </si>
  <si>
    <t>ID-123528</t>
  </si>
  <si>
    <t>ID-123529</t>
  </si>
  <si>
    <t>II-15306</t>
  </si>
  <si>
    <t>ID-123530</t>
  </si>
  <si>
    <t>ID-123531</t>
  </si>
  <si>
    <t>ID-123532</t>
  </si>
  <si>
    <t>ID-123533</t>
  </si>
  <si>
    <t>ID-123534</t>
  </si>
  <si>
    <t>ID-123535</t>
  </si>
  <si>
    <t>ID-123536</t>
  </si>
  <si>
    <t>ID-123537</t>
  </si>
  <si>
    <t>ID-123538</t>
  </si>
  <si>
    <t>ID-123539</t>
  </si>
  <si>
    <t>II-15307</t>
  </si>
  <si>
    <t>ID-123540</t>
  </si>
  <si>
    <t>ID-123541</t>
  </si>
  <si>
    <t>ID-123542</t>
  </si>
  <si>
    <t>ID-123543</t>
  </si>
  <si>
    <t>ID-123544</t>
  </si>
  <si>
    <t>ID-123545</t>
  </si>
  <si>
    <t>ID-123546</t>
  </si>
  <si>
    <t>ID-123547</t>
  </si>
  <si>
    <t>ID-123548</t>
  </si>
  <si>
    <t>ID-123549</t>
  </si>
  <si>
    <t>II-15308</t>
  </si>
  <si>
    <t>ID-123550</t>
  </si>
  <si>
    <t>ID-123551</t>
  </si>
  <si>
    <t>ID-123552</t>
  </si>
  <si>
    <t>ID-123553</t>
  </si>
  <si>
    <t>ID-123554</t>
  </si>
  <si>
    <t>ID-123555</t>
  </si>
  <si>
    <t>ID-123556</t>
  </si>
  <si>
    <t>ID-123557</t>
  </si>
  <si>
    <t>ID-123558</t>
  </si>
  <si>
    <t>ID-123559</t>
  </si>
  <si>
    <t>II-15309</t>
  </si>
  <si>
    <t>ID-123560</t>
  </si>
  <si>
    <t>ID-123561</t>
  </si>
  <si>
    <t>ID-123562</t>
  </si>
  <si>
    <t>ID-123563</t>
  </si>
  <si>
    <t>ID-123564</t>
  </si>
  <si>
    <t>ID-123565</t>
  </si>
  <si>
    <t>ID-123566</t>
  </si>
  <si>
    <t>ID-123567</t>
  </si>
  <si>
    <t>ID-123568</t>
  </si>
  <si>
    <t>ID-123569</t>
  </si>
  <si>
    <t>II-15310</t>
  </si>
  <si>
    <t>ID-123570</t>
  </si>
  <si>
    <t>ID-123571</t>
  </si>
  <si>
    <t>ID-123572</t>
  </si>
  <si>
    <t>ID-123573</t>
  </si>
  <si>
    <t>ID-123574</t>
  </si>
  <si>
    <t>ID-123575</t>
  </si>
  <si>
    <t>ID-123576</t>
  </si>
  <si>
    <t>ID-123577</t>
  </si>
  <si>
    <t>ID-123578</t>
  </si>
  <si>
    <t>ID-123579</t>
  </si>
  <si>
    <t>II-15311</t>
  </si>
  <si>
    <t>ID-123580</t>
  </si>
  <si>
    <t>ID-123581</t>
  </si>
  <si>
    <t>ID-123582</t>
  </si>
  <si>
    <t>ID-123583</t>
  </si>
  <si>
    <t>ID-123584</t>
  </si>
  <si>
    <t>ID-123585</t>
  </si>
  <si>
    <t>ID-123586</t>
  </si>
  <si>
    <t>ID-123587</t>
  </si>
  <si>
    <t>ID-123588</t>
  </si>
  <si>
    <t>ID-123589</t>
  </si>
  <si>
    <t>II-15312</t>
  </si>
  <si>
    <t>ID-123590</t>
  </si>
  <si>
    <t>ID-123591</t>
  </si>
  <si>
    <t>ID-123592</t>
  </si>
  <si>
    <t>ID-123593</t>
  </si>
  <si>
    <t>ID-123594</t>
  </si>
  <si>
    <t>ID-123595</t>
  </si>
  <si>
    <t>ID-123596</t>
  </si>
  <si>
    <t>ID-123597</t>
  </si>
  <si>
    <t>ID-123598</t>
  </si>
  <si>
    <t>ID-123599</t>
  </si>
  <si>
    <t>II-15313</t>
  </si>
  <si>
    <t>ID-123600</t>
  </si>
  <si>
    <t>ID-123601</t>
  </si>
  <si>
    <t>ID-123602</t>
  </si>
  <si>
    <t>ID-123603</t>
  </si>
  <si>
    <t>ID-123604</t>
  </si>
  <si>
    <t>ID-123605</t>
  </si>
  <si>
    <t>ID-123606</t>
  </si>
  <si>
    <t>ID-123607</t>
  </si>
  <si>
    <t>ID-123608</t>
  </si>
  <si>
    <t>ODN-122517</t>
  </si>
  <si>
    <t>OI-14504</t>
  </si>
  <si>
    <t>ODN-122518</t>
  </si>
  <si>
    <t>ODN-122519</t>
  </si>
  <si>
    <t>ODN-122520</t>
  </si>
  <si>
    <t>ODN-122521</t>
  </si>
  <si>
    <t>ODN-122522</t>
  </si>
  <si>
    <t>ODN-122523</t>
  </si>
  <si>
    <t>ODN-122524</t>
  </si>
  <si>
    <t>ODN-122525</t>
  </si>
  <si>
    <t>ODN-122526</t>
  </si>
  <si>
    <t>ODN-122527</t>
  </si>
  <si>
    <t>OI-14505</t>
  </si>
  <si>
    <t>ODN-122528</t>
  </si>
  <si>
    <t>ODN-122529</t>
  </si>
  <si>
    <t>ODN-122530</t>
  </si>
  <si>
    <t>ODN-122531</t>
  </si>
  <si>
    <t>ODN-122532</t>
  </si>
  <si>
    <t>ODN-122533</t>
  </si>
  <si>
    <t>ODN-122534</t>
  </si>
  <si>
    <t>ODN-122535</t>
  </si>
  <si>
    <t>ODN-122536</t>
  </si>
  <si>
    <t>ODN-122537</t>
  </si>
  <si>
    <t>OI-14506</t>
  </si>
  <si>
    <t>ODN-122538</t>
  </si>
  <si>
    <t>ODN-122539</t>
  </si>
  <si>
    <t>ODN-122540</t>
  </si>
  <si>
    <t>ODN-122541</t>
  </si>
  <si>
    <t>ODN-122542</t>
  </si>
  <si>
    <t>ODN-122543</t>
  </si>
  <si>
    <t>ODN-122544</t>
  </si>
  <si>
    <t>ODN-122545</t>
  </si>
  <si>
    <t>ODN-122546</t>
  </si>
  <si>
    <t>ODN-122547</t>
  </si>
  <si>
    <t>OI-14507</t>
  </si>
  <si>
    <t>ODN-122548</t>
  </si>
  <si>
    <t>ODN-122549</t>
  </si>
  <si>
    <t>ODN-122550</t>
  </si>
  <si>
    <t>ODN-122551</t>
  </si>
  <si>
    <t>ODN-122552</t>
  </si>
  <si>
    <t>ODN-122553</t>
  </si>
  <si>
    <t>ODN-122554</t>
  </si>
  <si>
    <t>ODN-122555</t>
  </si>
  <si>
    <t>ODN-122556</t>
  </si>
  <si>
    <t>ODN-122557</t>
  </si>
  <si>
    <t>OI-14508</t>
  </si>
  <si>
    <t>ODN-122558</t>
  </si>
  <si>
    <t>ODN-122559</t>
  </si>
  <si>
    <t>ODN-122560</t>
  </si>
  <si>
    <t>ODN-122561</t>
  </si>
  <si>
    <t>ODN-122562</t>
  </si>
  <si>
    <t>ODN-122563</t>
  </si>
  <si>
    <t>ODN-122564</t>
  </si>
  <si>
    <t>ODN-122565</t>
  </si>
  <si>
    <t>ODN-122566</t>
  </si>
  <si>
    <t>ODN-122567</t>
  </si>
  <si>
    <t>OI-14509</t>
  </si>
  <si>
    <t>ODN-122568</t>
  </si>
  <si>
    <t>ODN-122569</t>
  </si>
  <si>
    <t>ODN-122570</t>
  </si>
  <si>
    <t>ODN-122571</t>
  </si>
  <si>
    <t>ODN-122572</t>
  </si>
  <si>
    <t>ODN-122573</t>
  </si>
  <si>
    <t>ODN-122574</t>
  </si>
  <si>
    <t>ODN-122575</t>
  </si>
  <si>
    <t>ODN-122576</t>
  </si>
  <si>
    <t>ODN-122577</t>
  </si>
  <si>
    <t>OI-14510</t>
  </si>
  <si>
    <t>ODN-122578</t>
  </si>
  <si>
    <t>ODN-122579</t>
  </si>
  <si>
    <t>ODN-122580</t>
  </si>
  <si>
    <t>ODN-122581</t>
  </si>
  <si>
    <t>ODN-122582</t>
  </si>
  <si>
    <t>ODN-122583</t>
  </si>
  <si>
    <t>ODN-122584</t>
  </si>
  <si>
    <t>ODN-122585</t>
  </si>
  <si>
    <t>ODN-122586</t>
  </si>
  <si>
    <t>ODN-122587</t>
  </si>
  <si>
    <t>OI-14511</t>
  </si>
  <si>
    <t>ODN-122588</t>
  </si>
  <si>
    <t>ODN-122589</t>
  </si>
  <si>
    <t>ODN-122590</t>
  </si>
  <si>
    <t>ODN-122591</t>
  </si>
  <si>
    <t>ODN-122592</t>
  </si>
  <si>
    <t>ODN-122593</t>
  </si>
  <si>
    <t>ODN-122594</t>
  </si>
  <si>
    <t>ODN-122595</t>
  </si>
  <si>
    <t>ODN-122596</t>
  </si>
  <si>
    <t>ODN-122597</t>
  </si>
  <si>
    <t>OI-14512</t>
  </si>
  <si>
    <t>ODN-122598</t>
  </si>
  <si>
    <t>ODN-122599</t>
  </si>
  <si>
    <t>ODN-122600</t>
  </si>
  <si>
    <t>ODN-122601</t>
  </si>
  <si>
    <t>ODN-122602</t>
  </si>
  <si>
    <t>ODN-122603</t>
  </si>
  <si>
    <t>ODN-122604</t>
  </si>
  <si>
    <t>ODN-122605</t>
  </si>
  <si>
    <t>ODN-122606</t>
  </si>
  <si>
    <t>ODN-122607</t>
  </si>
  <si>
    <t>OI-14513</t>
  </si>
  <si>
    <t>ODN-122608</t>
  </si>
  <si>
    <t>ODN-122609</t>
  </si>
  <si>
    <t>ODN-122610</t>
  </si>
  <si>
    <t>ODN-122611</t>
  </si>
  <si>
    <t>ODN-122612</t>
  </si>
  <si>
    <t>ODN-122613</t>
  </si>
  <si>
    <t>ODN-122614</t>
  </si>
  <si>
    <t>ODN-122615</t>
  </si>
  <si>
    <t>ODN-122616</t>
  </si>
  <si>
    <t>ODN-122617</t>
  </si>
  <si>
    <t>OI-14514</t>
  </si>
  <si>
    <t>ODN-122618</t>
  </si>
  <si>
    <t>ODN-122619</t>
  </si>
  <si>
    <t>ODN-122620</t>
  </si>
  <si>
    <t>ODN-122621</t>
  </si>
  <si>
    <t>ODN-122622</t>
  </si>
  <si>
    <t>ODN-122623</t>
  </si>
  <si>
    <t>ODN-122624</t>
  </si>
  <si>
    <t>ODN-122625</t>
  </si>
  <si>
    <t>ODN-122626</t>
  </si>
  <si>
    <t>ODN-122627</t>
  </si>
  <si>
    <t>OI-14515</t>
  </si>
  <si>
    <t>ODN-122628</t>
  </si>
  <si>
    <t>ODN-122629</t>
  </si>
  <si>
    <t>ODN-122630</t>
  </si>
  <si>
    <t>ODN-122631</t>
  </si>
  <si>
    <t>ODN-122632</t>
  </si>
  <si>
    <t>ODN-122633</t>
  </si>
  <si>
    <t>ODN-122634</t>
  </si>
  <si>
    <t>ODN-122635</t>
  </si>
  <si>
    <t>ODN-122636</t>
  </si>
  <si>
    <t>ODN-122637</t>
  </si>
  <si>
    <t>OI-14516</t>
  </si>
  <si>
    <t>ODN-122638</t>
  </si>
  <si>
    <t>ODN-122639</t>
  </si>
  <si>
    <t>ODN-122640</t>
  </si>
  <si>
    <t>ODN-122641</t>
  </si>
  <si>
    <t>ODN-122642</t>
  </si>
  <si>
    <t>ODN-122643</t>
  </si>
  <si>
    <t>ODN-122644</t>
  </si>
  <si>
    <t>ODN-122645</t>
  </si>
  <si>
    <t>ODN-122646</t>
  </si>
  <si>
    <t>ODN-122647</t>
  </si>
  <si>
    <t>OI-14517</t>
  </si>
  <si>
    <t>ODN-122648</t>
  </si>
  <si>
    <t>ODN-122649</t>
  </si>
  <si>
    <t>ODN-122650</t>
  </si>
  <si>
    <t>ODN-122651</t>
  </si>
  <si>
    <t>ODN-122652</t>
  </si>
  <si>
    <t>ODN-122653</t>
  </si>
  <si>
    <t>ODN-122654</t>
  </si>
  <si>
    <t>ODN-122655</t>
  </si>
  <si>
    <t>ODN-122656</t>
  </si>
  <si>
    <t>ODN-122657</t>
  </si>
  <si>
    <t>OI-14518</t>
  </si>
  <si>
    <t>ODN-122658</t>
  </si>
  <si>
    <t>ODN-122659</t>
  </si>
  <si>
    <t>ODN-122660</t>
  </si>
  <si>
    <t>ODN-122661</t>
  </si>
  <si>
    <t>ODN-122662</t>
  </si>
  <si>
    <t>ODN-122663</t>
  </si>
  <si>
    <t>ODN-122664</t>
  </si>
  <si>
    <t>ODN-122665</t>
  </si>
  <si>
    <t>ODN-122666</t>
  </si>
  <si>
    <t>CD-236909</t>
  </si>
  <si>
    <t>CI-29680</t>
  </si>
  <si>
    <t>CD-236908</t>
  </si>
  <si>
    <t>CD-236907</t>
  </si>
  <si>
    <t>CD-236906</t>
  </si>
  <si>
    <t>CD-236905</t>
  </si>
  <si>
    <t>CD-236904</t>
  </si>
  <si>
    <t>CD-236903</t>
  </si>
  <si>
    <t>CD-236902</t>
  </si>
  <si>
    <t>CD-236901</t>
  </si>
  <si>
    <t>CD-236900</t>
  </si>
  <si>
    <t>CD-236899</t>
  </si>
  <si>
    <t>CI-29679</t>
  </si>
  <si>
    <t>CD-236898</t>
  </si>
  <si>
    <t>CD-236897</t>
  </si>
  <si>
    <t>CD-236896</t>
  </si>
  <si>
    <t>CD-236895</t>
  </si>
  <si>
    <t>CD-236894</t>
  </si>
  <si>
    <t>CD-236893</t>
  </si>
  <si>
    <t>CD-236892</t>
  </si>
  <si>
    <t>CD-236891</t>
  </si>
  <si>
    <t>CD-236890</t>
  </si>
  <si>
    <t>CD-236889</t>
  </si>
  <si>
    <t>CI-29678</t>
  </si>
  <si>
    <t>CD-236888</t>
  </si>
  <si>
    <t>CD-236887</t>
  </si>
  <si>
    <t>CD-236886</t>
  </si>
  <si>
    <t>CD-236885</t>
  </si>
  <si>
    <t>CD-236884</t>
  </si>
  <si>
    <t>CD-236883</t>
  </si>
  <si>
    <t>CD-236882</t>
  </si>
  <si>
    <t>CD-236881</t>
  </si>
  <si>
    <t>CD-236880</t>
  </si>
  <si>
    <t>CD-236879</t>
  </si>
  <si>
    <t>CI-29677</t>
  </si>
  <si>
    <t>CD-236878</t>
  </si>
  <si>
    <t>CD-236877</t>
  </si>
  <si>
    <t>CD-236876</t>
  </si>
  <si>
    <t>CD-236875</t>
  </si>
  <si>
    <t>CD-236874</t>
  </si>
  <si>
    <t>CD-236873</t>
  </si>
  <si>
    <t>CD-236872</t>
  </si>
  <si>
    <t>CD-236871</t>
  </si>
  <si>
    <t>CD-236870</t>
  </si>
  <si>
    <t>CD-236869</t>
  </si>
  <si>
    <t>CI-29676</t>
  </si>
  <si>
    <t>CD-236868</t>
  </si>
  <si>
    <t>CD-236867</t>
  </si>
  <si>
    <t>CD-236866</t>
  </si>
  <si>
    <t>CD-236865</t>
  </si>
  <si>
    <t>CD-236864</t>
  </si>
  <si>
    <t>CD-236863</t>
  </si>
  <si>
    <t>CD-236862</t>
  </si>
  <si>
    <t>CD-236861</t>
  </si>
  <si>
    <t>CD-236860</t>
  </si>
  <si>
    <t>CD-236859</t>
  </si>
  <si>
    <t>CI-29675</t>
  </si>
  <si>
    <t>CD-236858</t>
  </si>
  <si>
    <t>CD-236857</t>
  </si>
  <si>
    <t>CD-236856</t>
  </si>
  <si>
    <t>CD-236855</t>
  </si>
  <si>
    <t>CD-236854</t>
  </si>
  <si>
    <t>CD-236853</t>
  </si>
  <si>
    <t>CD-236852</t>
  </si>
  <si>
    <t>CD-236851</t>
  </si>
  <si>
    <t>CD-236850</t>
  </si>
  <si>
    <t>CD-236849</t>
  </si>
  <si>
    <t>CI-29674</t>
  </si>
  <si>
    <t>CD-236848</t>
  </si>
  <si>
    <t>CD-236847</t>
  </si>
  <si>
    <t>CD-236846</t>
  </si>
  <si>
    <t>CD-236845</t>
  </si>
  <si>
    <t>CD-236844</t>
  </si>
  <si>
    <t>CD-236843</t>
  </si>
  <si>
    <t>CD-236842</t>
  </si>
  <si>
    <t>CD-236841</t>
  </si>
  <si>
    <t>CD-236840</t>
  </si>
  <si>
    <t>CD-236839</t>
  </si>
  <si>
    <t>CI-29673</t>
  </si>
  <si>
    <t>CD-236838</t>
  </si>
  <si>
    <t>CD-236837</t>
  </si>
  <si>
    <t>CD-236836</t>
  </si>
  <si>
    <t>CD-236835</t>
  </si>
  <si>
    <t>CD-236834</t>
  </si>
  <si>
    <t>CD-236833</t>
  </si>
  <si>
    <t>CD-236832</t>
  </si>
  <si>
    <t>CD-236831</t>
  </si>
  <si>
    <t>CD-236830</t>
  </si>
  <si>
    <t>CD-236829</t>
  </si>
  <si>
    <t>CI-29672</t>
  </si>
  <si>
    <t>CD-236828</t>
  </si>
  <si>
    <t>CD-236827</t>
  </si>
  <si>
    <t>CD-236826</t>
  </si>
  <si>
    <t>CD-236825</t>
  </si>
  <si>
    <t>CD-236824</t>
  </si>
  <si>
    <t>CD-236823</t>
  </si>
  <si>
    <t>CD-236822</t>
  </si>
  <si>
    <t>CD-236821</t>
  </si>
  <si>
    <t>CD-236820</t>
  </si>
  <si>
    <t>CD-236819</t>
  </si>
  <si>
    <t>CI-29671</t>
  </si>
  <si>
    <t>CD-236818</t>
  </si>
  <si>
    <t>CD-236817</t>
  </si>
  <si>
    <t>CD-236816</t>
  </si>
  <si>
    <t>CD-236815</t>
  </si>
  <si>
    <t>CD-236814</t>
  </si>
  <si>
    <t>CD-236813</t>
  </si>
  <si>
    <t>CD-236812</t>
  </si>
  <si>
    <t>CD-236811</t>
  </si>
  <si>
    <t>CD-236810</t>
  </si>
  <si>
    <t>CD-236809</t>
  </si>
  <si>
    <t>CI-29670</t>
  </si>
  <si>
    <t>CD-236808</t>
  </si>
  <si>
    <t>CD-236807</t>
  </si>
  <si>
    <t>CD-236806</t>
  </si>
  <si>
    <t>CD-236805</t>
  </si>
  <si>
    <t>CD-236804</t>
  </si>
  <si>
    <t>CD-236803</t>
  </si>
  <si>
    <t>CD-236802</t>
  </si>
  <si>
    <t>CD-236801</t>
  </si>
  <si>
    <t>CD-236800</t>
  </si>
  <si>
    <t>CD-236799</t>
  </si>
  <si>
    <t>CI-29669</t>
  </si>
  <si>
    <t>CD-236798</t>
  </si>
  <si>
    <t>CD-236797</t>
  </si>
  <si>
    <t>CD-236796</t>
  </si>
  <si>
    <t>CD-236795</t>
  </si>
  <si>
    <t>CD-236794</t>
  </si>
  <si>
    <t>CD-236793</t>
  </si>
  <si>
    <t>CD-236792</t>
  </si>
  <si>
    <t>CD-236791</t>
  </si>
  <si>
    <t>CD-236790</t>
  </si>
  <si>
    <t>CD-236789</t>
  </si>
  <si>
    <t>CI-29668</t>
  </si>
  <si>
    <t>CD-236788</t>
  </si>
  <si>
    <t>CD-236787</t>
  </si>
  <si>
    <t>CD-236786</t>
  </si>
  <si>
    <t>CD-236785</t>
  </si>
  <si>
    <t>CD-236784</t>
  </si>
  <si>
    <t>CD-236783</t>
  </si>
  <si>
    <t>CD-236782</t>
  </si>
  <si>
    <t>CD-236781</t>
  </si>
  <si>
    <t>CD-236780</t>
  </si>
  <si>
    <t>CD-236779</t>
  </si>
  <si>
    <t>CI-29667</t>
  </si>
  <si>
    <t>CD-236778</t>
  </si>
  <si>
    <t>CD-236777</t>
  </si>
  <si>
    <t>CD-236776</t>
  </si>
  <si>
    <t>CD-236775</t>
  </si>
  <si>
    <t>CD-236774</t>
  </si>
  <si>
    <t>CD-236773</t>
  </si>
  <si>
    <t>CD-236772</t>
  </si>
  <si>
    <t>CD-236771</t>
  </si>
  <si>
    <t>CD-236770</t>
  </si>
  <si>
    <t>CD-236769</t>
  </si>
  <si>
    <t>CI-29666</t>
  </si>
  <si>
    <t>CD-236768</t>
  </si>
  <si>
    <t>CD-236767</t>
  </si>
  <si>
    <t>CD-236766</t>
  </si>
  <si>
    <t>CD-236765</t>
  </si>
  <si>
    <t>CD-236764</t>
  </si>
  <si>
    <t>CD-236763</t>
  </si>
  <si>
    <t>CD-236762</t>
  </si>
  <si>
    <t>CD-236761</t>
  </si>
  <si>
    <t>CD-236760</t>
  </si>
  <si>
    <t>CD-236759</t>
  </si>
  <si>
    <t>CI-29665</t>
  </si>
  <si>
    <t>CD-236758</t>
  </si>
  <si>
    <t>CD-236757</t>
  </si>
  <si>
    <t>CD-236756</t>
  </si>
  <si>
    <t>CD-236755</t>
  </si>
  <si>
    <t>CD-236754</t>
  </si>
  <si>
    <t>CD-236753</t>
  </si>
  <si>
    <t>CD-236752</t>
  </si>
  <si>
    <t>CD-236751</t>
  </si>
  <si>
    <t>CD-236750</t>
  </si>
  <si>
    <t>CD-236749</t>
  </si>
  <si>
    <t>CI-29664</t>
  </si>
  <si>
    <t>CD-236748</t>
  </si>
  <si>
    <t>CD-236747</t>
  </si>
  <si>
    <t>CD-236746</t>
  </si>
  <si>
    <t>CD-236745</t>
  </si>
  <si>
    <t>CD-236744</t>
  </si>
  <si>
    <t>CD-236743</t>
  </si>
  <si>
    <t>CD-236742</t>
  </si>
  <si>
    <t>CD-236741</t>
  </si>
  <si>
    <t>CD-236740</t>
  </si>
  <si>
    <t>CD-236739</t>
  </si>
  <si>
    <t>CI-29663</t>
  </si>
  <si>
    <t>CD-236738</t>
  </si>
  <si>
    <t>CD-236737</t>
  </si>
  <si>
    <t>CD-236736</t>
  </si>
  <si>
    <t>CD-236735</t>
  </si>
  <si>
    <t>CD-236734</t>
  </si>
  <si>
    <t>CD-236733</t>
  </si>
  <si>
    <t>CD-236732</t>
  </si>
  <si>
    <t>CD-236731</t>
  </si>
  <si>
    <t>CD-236730</t>
  </si>
  <si>
    <t>CD-236729</t>
  </si>
  <si>
    <t>CI-29662</t>
  </si>
  <si>
    <t>CD-236728</t>
  </si>
  <si>
    <t>CD-236727</t>
  </si>
  <si>
    <t>CD-236726</t>
  </si>
  <si>
    <t>CD-236725</t>
  </si>
  <si>
    <t>CD-236724</t>
  </si>
  <si>
    <t>CD-236723</t>
  </si>
  <si>
    <t>CD-236722</t>
  </si>
  <si>
    <t>CD-236721</t>
  </si>
  <si>
    <t>CD-236720</t>
  </si>
  <si>
    <t>CD-236719</t>
  </si>
  <si>
    <t>CI-29661</t>
  </si>
  <si>
    <t>CD-236718</t>
  </si>
  <si>
    <t>CD-236717</t>
  </si>
  <si>
    <t>CD-236716</t>
  </si>
  <si>
    <t>CD-236715</t>
  </si>
  <si>
    <t>CD-236714</t>
  </si>
  <si>
    <t>CD-236713</t>
  </si>
  <si>
    <t>CD-236712</t>
  </si>
  <si>
    <t>CD-236711</t>
  </si>
  <si>
    <t>CD-236710</t>
  </si>
  <si>
    <t>CD-236709</t>
  </si>
  <si>
    <t>CI-29660</t>
  </si>
  <si>
    <t>CD-236708</t>
  </si>
  <si>
    <t>CD-236707</t>
  </si>
  <si>
    <t>CD-236706</t>
  </si>
  <si>
    <t>CD-236705</t>
  </si>
  <si>
    <t>CD-236704</t>
  </si>
  <si>
    <t>CD-236703</t>
  </si>
  <si>
    <t>CD-236702</t>
  </si>
  <si>
    <t>CD-236701</t>
  </si>
  <si>
    <t>CD-236700</t>
  </si>
  <si>
    <t>CD-236699</t>
  </si>
  <si>
    <t>CI-29659</t>
  </si>
  <si>
    <t>CD-236698</t>
  </si>
  <si>
    <t>CD-236697</t>
  </si>
  <si>
    <t>CD-236696</t>
  </si>
  <si>
    <t>CD-236695</t>
  </si>
  <si>
    <t>CD-236694</t>
  </si>
  <si>
    <t>CD-236693</t>
  </si>
  <si>
    <t>CD-236692</t>
  </si>
  <si>
    <t>CD-236691</t>
  </si>
  <si>
    <t>CD-236690</t>
  </si>
  <si>
    <t>CD-236689</t>
  </si>
  <si>
    <t>CI-29658</t>
  </si>
  <si>
    <t>CD-236688</t>
  </si>
  <si>
    <t>CD-236687</t>
  </si>
  <si>
    <t>CD-236686</t>
  </si>
  <si>
    <t>CD-236685</t>
  </si>
  <si>
    <t>CD-236684</t>
  </si>
  <si>
    <t>CD-236683</t>
  </si>
  <si>
    <t>CD-236682</t>
  </si>
  <si>
    <t>CD-236681</t>
  </si>
  <si>
    <t>CD-236680</t>
  </si>
  <si>
    <t>CD-236679</t>
  </si>
  <si>
    <t>CI-29657</t>
  </si>
  <si>
    <t>CD-236678</t>
  </si>
  <si>
    <t>CD-236677</t>
  </si>
  <si>
    <t>CD-236676</t>
  </si>
  <si>
    <t>CD-236675</t>
  </si>
  <si>
    <t>CD-236674</t>
  </si>
  <si>
    <t>CD-236673</t>
  </si>
  <si>
    <t>CD-236672</t>
  </si>
  <si>
    <t>CD-236671</t>
  </si>
  <si>
    <t>CD-236670</t>
  </si>
  <si>
    <t>CD-236669</t>
  </si>
  <si>
    <t>CI-29656</t>
  </si>
  <si>
    <t>CD-236668</t>
  </si>
  <si>
    <t>CD-236667</t>
  </si>
  <si>
    <t>CD-236666</t>
  </si>
  <si>
    <t>CD-236665</t>
  </si>
  <si>
    <t>CD-236664</t>
  </si>
  <si>
    <t>CD-236663</t>
  </si>
  <si>
    <t>CD-236662</t>
  </si>
  <si>
    <t>CD-236661</t>
  </si>
  <si>
    <t>CD-236660</t>
  </si>
  <si>
    <t>CD-236659</t>
  </si>
  <si>
    <t>CI-29655</t>
  </si>
  <si>
    <t>CD-236658</t>
  </si>
  <si>
    <t>CD-236657</t>
  </si>
  <si>
    <t>CD-236656</t>
  </si>
  <si>
    <t>CD-236655</t>
  </si>
  <si>
    <t>CD-236654</t>
  </si>
  <si>
    <t>CD-236653</t>
  </si>
  <si>
    <t>CD-236652</t>
  </si>
  <si>
    <t>CD-236651</t>
  </si>
  <si>
    <t>CD-236650</t>
  </si>
  <si>
    <t>CD-236649</t>
  </si>
  <si>
    <t>CI-29654</t>
  </si>
  <si>
    <t>CD-236648</t>
  </si>
  <si>
    <t>CD-236647</t>
  </si>
  <si>
    <t>CD-236646</t>
  </si>
  <si>
    <t>CD-236645</t>
  </si>
  <si>
    <t>CD-236644</t>
  </si>
  <si>
    <t>CD-236643</t>
  </si>
  <si>
    <t>CD-236642</t>
  </si>
  <si>
    <t>CD-236641</t>
  </si>
  <si>
    <t>CD-236640</t>
  </si>
  <si>
    <t>CD-236639</t>
  </si>
  <si>
    <t>CI-29653</t>
  </si>
  <si>
    <t>CD-236638</t>
  </si>
  <si>
    <t>CD-236637</t>
  </si>
  <si>
    <t>CD-236636</t>
  </si>
  <si>
    <t>CD-236635</t>
  </si>
  <si>
    <t>CD-236634</t>
  </si>
  <si>
    <t>CD-236633</t>
  </si>
  <si>
    <t>CD-236632</t>
  </si>
  <si>
    <t>CD-236631</t>
  </si>
  <si>
    <t>CD-236630</t>
  </si>
  <si>
    <t>CD-236629</t>
  </si>
  <si>
    <t>CI-29652</t>
  </si>
  <si>
    <t>CD-236628</t>
  </si>
  <si>
    <t>CD-236627</t>
  </si>
  <si>
    <t>CD-236626</t>
  </si>
  <si>
    <t>CD-236625</t>
  </si>
  <si>
    <t>CD-236624</t>
  </si>
  <si>
    <t>CD-236623</t>
  </si>
  <si>
    <t>CD-236622</t>
  </si>
  <si>
    <t>CD-236621</t>
  </si>
  <si>
    <t>CD-236620</t>
  </si>
  <si>
    <t>CD-236619</t>
  </si>
  <si>
    <t>CI-29651</t>
  </si>
  <si>
    <t>CD-236618</t>
  </si>
  <si>
    <t>CD-236617</t>
  </si>
  <si>
    <t>CD-236616</t>
  </si>
  <si>
    <t>CD-236615</t>
  </si>
  <si>
    <t>CD-236614</t>
  </si>
  <si>
    <t>CD-236613</t>
  </si>
  <si>
    <t>CD-236612</t>
  </si>
  <si>
    <t>CD-236611</t>
  </si>
  <si>
    <t>CD-236610</t>
  </si>
  <si>
    <t>Myanmar</t>
  </si>
  <si>
    <t>Multicountry East Asia and Pacific KPRA SCF</t>
  </si>
  <si>
    <t>a1A360000013M0JEAU</t>
  </si>
  <si>
    <t>Indonesia</t>
  </si>
  <si>
    <t>a1A360000013M0GEAU</t>
  </si>
  <si>
    <t>Bangladesh</t>
  </si>
  <si>
    <t>a1A360000013M0REAU</t>
  </si>
  <si>
    <t>Nepal</t>
  </si>
  <si>
    <t>a1A360000013M0WEAU</t>
  </si>
  <si>
    <t>Tailandia</t>
  </si>
  <si>
    <t>a1A360000013M0MEAU</t>
  </si>
  <si>
    <t>Camboya</t>
  </si>
  <si>
    <t>a1A360000013M0FEAU</t>
  </si>
  <si>
    <t>Viet Nam</t>
  </si>
  <si>
    <t>a1A360000013M0PEAU</t>
  </si>
  <si>
    <t>El Salvador</t>
  </si>
  <si>
    <t>Multicountry TB LAC PIH</t>
  </si>
  <si>
    <t>a1A360000013M3WEAU</t>
  </si>
  <si>
    <t>Guatemala</t>
  </si>
  <si>
    <t>a1A360000013M3XEAU</t>
  </si>
  <si>
    <t>Suriname</t>
  </si>
  <si>
    <t>Multicountry HIV Caribbean PCC Consortium</t>
  </si>
  <si>
    <t>a1A360000013LzZEAU</t>
  </si>
  <si>
    <t>Trinidad y Tabago</t>
  </si>
  <si>
    <t>a1A360000013LzzEAE</t>
  </si>
  <si>
    <t>México</t>
  </si>
  <si>
    <t>a1A360000013M3ZEAU</t>
  </si>
  <si>
    <t>República Dominicana</t>
  </si>
  <si>
    <t>a1A360000013LzmEAE</t>
  </si>
  <si>
    <t>Belice</t>
  </si>
  <si>
    <t>a1A360000013M3UEAU</t>
  </si>
  <si>
    <t>Guyana</t>
  </si>
  <si>
    <t>a1A360000013LzWEAU</t>
  </si>
  <si>
    <t>Antigua y Barbuda</t>
  </si>
  <si>
    <t>a1A360000013LzdEAE</t>
  </si>
  <si>
    <t>Colombia</t>
  </si>
  <si>
    <t>a1A360000013M3lEAE</t>
  </si>
  <si>
    <t>Bolivia (Estado Plurinacional)</t>
  </si>
  <si>
    <t>a1A360000013M3iEAE</t>
  </si>
  <si>
    <t>Bahamas (las)</t>
  </si>
  <si>
    <t>a1A360000013LzfEAE</t>
  </si>
  <si>
    <t>Haití</t>
  </si>
  <si>
    <t>a1A360000013LzpEAE</t>
  </si>
  <si>
    <t>Cuba</t>
  </si>
  <si>
    <t>a1A360000013LzkEAE</t>
  </si>
  <si>
    <t>Barbados</t>
  </si>
  <si>
    <t>a1A360000013LzhEAE</t>
  </si>
  <si>
    <t>Jamaica</t>
  </si>
  <si>
    <t>a1A360000013LzqEAE</t>
  </si>
  <si>
    <t>Multicountry HIV Latin America ALEP</t>
  </si>
  <si>
    <t>Paraguay</t>
  </si>
  <si>
    <t>a1A360000013LzXEAU</t>
  </si>
  <si>
    <t>Panamá</t>
  </si>
  <si>
    <t>a1A360000013M3bEAE</t>
  </si>
  <si>
    <t>Costa Rica</t>
  </si>
  <si>
    <t>a1A360000013M3VEAU</t>
  </si>
  <si>
    <t>Honduras</t>
  </si>
  <si>
    <t>a1A360000013M3YEAU</t>
  </si>
  <si>
    <t>Nicaragua</t>
  </si>
  <si>
    <t>a1A360000013M3aEAE</t>
  </si>
  <si>
    <t>Uruguay</t>
  </si>
  <si>
    <t>a1A360000013LzaEAE</t>
  </si>
  <si>
    <t>Brasil</t>
  </si>
  <si>
    <t>a1A360000013M3jEAE</t>
  </si>
  <si>
    <t>Chile</t>
  </si>
  <si>
    <t>a1A360000013M3kEAE</t>
  </si>
  <si>
    <t>Ecuador</t>
  </si>
  <si>
    <t>a1A360000013M3mEAE</t>
  </si>
  <si>
    <t>Venezuela</t>
  </si>
  <si>
    <t>a1A360000013LzbEAE</t>
  </si>
  <si>
    <t>Kazajstán</t>
  </si>
  <si>
    <t>Multicountry HIV EECA APH</t>
  </si>
  <si>
    <t>a1A360000013M03EAE</t>
  </si>
  <si>
    <t>Kirguistán</t>
  </si>
  <si>
    <t>a1A360000013M04EAE</t>
  </si>
  <si>
    <t>Uzbekistán</t>
  </si>
  <si>
    <t>a1A360000013M07EAE</t>
  </si>
  <si>
    <t>Moldova (lRepública)</t>
  </si>
  <si>
    <t>a1A360000013M0wEAE</t>
  </si>
  <si>
    <t>Irán (República Islámica)</t>
  </si>
  <si>
    <t>Multicountry TB Asia UNDP</t>
  </si>
  <si>
    <t>a1A360000013M0UEAU</t>
  </si>
  <si>
    <t>Belarús</t>
  </si>
  <si>
    <t>a1A360000013M0rEAE</t>
  </si>
  <si>
    <t>Pakistán</t>
  </si>
  <si>
    <t>a1A360000013M0XEAU</t>
  </si>
  <si>
    <t>Afganistán</t>
  </si>
  <si>
    <t>a1A360000013M0QEAU</t>
  </si>
  <si>
    <t>Georgia</t>
  </si>
  <si>
    <t>a1A360000013M0dEAE</t>
  </si>
  <si>
    <t>Tayikistán</t>
  </si>
  <si>
    <t>a1A360000013M05EAE</t>
  </si>
  <si>
    <t>Rusia (Federación)</t>
  </si>
  <si>
    <t>a1A360000013M0yEAE</t>
  </si>
  <si>
    <t>Ucrania</t>
  </si>
  <si>
    <t>a1A360000013M10EAE</t>
  </si>
  <si>
    <t>Turkmenistán</t>
  </si>
  <si>
    <t>a1A360000013M06EAE</t>
  </si>
  <si>
    <t>Lao, (República Democrática Popular)</t>
  </si>
  <si>
    <t>Multicountry TB Asia UNOPS</t>
  </si>
  <si>
    <t>a1A360000013M0HEAU</t>
  </si>
  <si>
    <t>Santo Tomé y Príncipe</t>
  </si>
  <si>
    <t>Multicountry TB WC Africa NTP/SRL</t>
  </si>
  <si>
    <t>a1A360000013M2yEAE</t>
  </si>
  <si>
    <t>Djibouti</t>
  </si>
  <si>
    <t>a1A360000013M21EAE</t>
  </si>
  <si>
    <t>Túnez</t>
  </si>
  <si>
    <t>Multicountry HIV MENA IHAA</t>
  </si>
  <si>
    <t>a1A360000013M34EAE</t>
  </si>
  <si>
    <t>Congo</t>
  </si>
  <si>
    <t>a1A360000013M2tEAE</t>
  </si>
  <si>
    <t>Malí</t>
  </si>
  <si>
    <t>a1A360000013M3MEAU</t>
  </si>
  <si>
    <t>Azerbaiyán</t>
  </si>
  <si>
    <t>a1A360000013M0aEAE</t>
  </si>
  <si>
    <t>Etiopía</t>
  </si>
  <si>
    <t>a1A360000013M2MEAU</t>
  </si>
  <si>
    <t>Ghana</t>
  </si>
  <si>
    <t>a1A360000013M3HEAU</t>
  </si>
  <si>
    <t>República Centroafricana</t>
  </si>
  <si>
    <t>a1A360000013M2rEAE</t>
  </si>
  <si>
    <t>Mauritania</t>
  </si>
  <si>
    <t>a1A360000013M3NEAU</t>
  </si>
  <si>
    <t>Burkina Faso</t>
  </si>
  <si>
    <t>a1A360000013M3DEAU</t>
  </si>
  <si>
    <t>Marruecos</t>
  </si>
  <si>
    <t>a1A360000013M32EAE</t>
  </si>
  <si>
    <t>Sudán</t>
  </si>
  <si>
    <t>a1A360000013M33EAE</t>
  </si>
  <si>
    <t>Uganda</t>
  </si>
  <si>
    <t>a1A360000013M2kEAE</t>
  </si>
  <si>
    <t>Cabo Verde</t>
  </si>
  <si>
    <t>a1A360000013M3EEAU</t>
  </si>
  <si>
    <t>Benin</t>
  </si>
  <si>
    <t>a1A360000013M3CEAU</t>
  </si>
  <si>
    <t>Somalia</t>
  </si>
  <si>
    <t>a1A360000013M2jEAE</t>
  </si>
  <si>
    <t>Nigeria</t>
  </si>
  <si>
    <t>a1A360000013M3PEAU</t>
  </si>
  <si>
    <t>Guinea Ecuatorial</t>
  </si>
  <si>
    <t>a1A360000013M2vEAE</t>
  </si>
  <si>
    <t>Sudán del Sur</t>
  </si>
  <si>
    <t>a1A360000013M1zEAE</t>
  </si>
  <si>
    <t>Níger</t>
  </si>
  <si>
    <t>a1A360000013M3OEAU</t>
  </si>
  <si>
    <t>Guinea Bissau</t>
  </si>
  <si>
    <t>a1A360000013M3KEAU</t>
  </si>
  <si>
    <t>Gabón</t>
  </si>
  <si>
    <t>a1A360000013M2xEAE</t>
  </si>
  <si>
    <t>Kenya</t>
  </si>
  <si>
    <t>a1A360000013M2XEAU</t>
  </si>
  <si>
    <t>Senegal</t>
  </si>
  <si>
    <t>a1A360000013M3QEAU</t>
  </si>
  <si>
    <t>Togo</t>
  </si>
  <si>
    <t>a1A360000013M3SEAU</t>
  </si>
  <si>
    <t>Côte d'Ivoire</t>
  </si>
  <si>
    <t>a1A360000013M3FEAU</t>
  </si>
  <si>
    <t>Congo (República Democrática)</t>
  </si>
  <si>
    <t>a1A360000013M2uEAE</t>
  </si>
  <si>
    <t>Armenia</t>
  </si>
  <si>
    <t>a1A360000013M0ZEAU</t>
  </si>
  <si>
    <t>Camerún</t>
  </si>
  <si>
    <t>a1A360000013M2qEAE</t>
  </si>
  <si>
    <t>Líbano</t>
  </si>
  <si>
    <t>a1A360000013M0iEAE</t>
  </si>
  <si>
    <t>Jordania</t>
  </si>
  <si>
    <t>a1A360000013M0gEAE</t>
  </si>
  <si>
    <t>Gambia</t>
  </si>
  <si>
    <t>a1A360000013M3GEAU</t>
  </si>
  <si>
    <t>Guinea</t>
  </si>
  <si>
    <t>a1A360000013M3JEAU</t>
  </si>
  <si>
    <t>Egipto</t>
  </si>
  <si>
    <t>a1A360000013M30EAE</t>
  </si>
  <si>
    <t>Sierra leona</t>
  </si>
  <si>
    <t>a1A360000013M3REAU</t>
  </si>
  <si>
    <t>Chad</t>
  </si>
  <si>
    <t>a1A360000013M2sEAE</t>
  </si>
  <si>
    <t>Mozambique</t>
  </si>
  <si>
    <t>Multicountry Africa (RMCC)</t>
  </si>
  <si>
    <t>a1A360000013M2fEAE</t>
  </si>
  <si>
    <t>Sudáfrica</t>
  </si>
  <si>
    <t>a1A360000013M3AEAU</t>
  </si>
  <si>
    <t>Eswatini</t>
  </si>
  <si>
    <t>a1A360000013M3BEAU</t>
  </si>
  <si>
    <t>Multicountry SEAF RMCC</t>
  </si>
  <si>
    <t>Multicountry Americas (CRN+)</t>
  </si>
  <si>
    <t>Granada</t>
  </si>
  <si>
    <t>a1A360000013LznEAE</t>
  </si>
  <si>
    <t>Saint Kitts y Nevis</t>
  </si>
  <si>
    <t>a1A360000013LzwEAE</t>
  </si>
  <si>
    <t>Santa Lucía</t>
  </si>
  <si>
    <t>a1A360000013LzxEAE</t>
  </si>
  <si>
    <t>San Vicente y las Granadinas</t>
  </si>
  <si>
    <t>a1A360000013LzyEAE</t>
  </si>
  <si>
    <t>Argentina</t>
  </si>
  <si>
    <t>Multicountry Americas COPRECOS</t>
  </si>
  <si>
    <t>a1A360000013M3hEAE</t>
  </si>
  <si>
    <t>Multicountry Americas (OECS)</t>
  </si>
  <si>
    <t>Dominica</t>
  </si>
  <si>
    <t>a1A360000013LzlEAE</t>
  </si>
  <si>
    <t>Multicountry Americas (Andean)</t>
  </si>
  <si>
    <t>Bhután</t>
  </si>
  <si>
    <t>Multicountry HIV SEA AFAO</t>
  </si>
  <si>
    <t>a1A360000013M0SEAU</t>
  </si>
  <si>
    <t>Timor-Leste</t>
  </si>
  <si>
    <t>a1A360000013M0NEAU</t>
  </si>
  <si>
    <t>Mongolia</t>
  </si>
  <si>
    <t>a1A360000013M0CEAU</t>
  </si>
  <si>
    <t>Papua Nueva Guinea</t>
  </si>
  <si>
    <t>a1A360000013M1dEAE</t>
  </si>
  <si>
    <t>Filipinas</t>
  </si>
  <si>
    <t>a1A360000013M0KEAU</t>
  </si>
  <si>
    <t>Malasia</t>
  </si>
  <si>
    <t>a1A360000013M0IEAU</t>
  </si>
  <si>
    <t>Sri Lanka</t>
  </si>
  <si>
    <t>a1A360000013M0YEAU</t>
  </si>
  <si>
    <t>Multicountry Western Africa ANCS</t>
  </si>
  <si>
    <t>Multicountry East Asia and Pacific APN</t>
  </si>
  <si>
    <t>Multicountry South-Eastern Asia AFAO</t>
  </si>
  <si>
    <t>Maldivas</t>
  </si>
  <si>
    <t>Multicountry Americas CVC-COIN</t>
  </si>
  <si>
    <t>a1A360000013M0VEAU</t>
  </si>
  <si>
    <t>Multicountry EECA PAS</t>
  </si>
  <si>
    <t>Multicountry Central Americas REDCA</t>
  </si>
  <si>
    <t>Multicountry Americas ORAS-CONHU</t>
  </si>
  <si>
    <t>Multicountry Americas REDTRASEX</t>
  </si>
  <si>
    <t>Multicountry East Asia and Pacific RAI</t>
  </si>
  <si>
    <t>Tanzania (República Unida)</t>
  </si>
  <si>
    <t>Multicountry Southern Africa WHC</t>
  </si>
  <si>
    <t>a1A360000013M2mEAE</t>
  </si>
  <si>
    <t>Namibia</t>
  </si>
  <si>
    <t>a1A360000013M39EAE</t>
  </si>
  <si>
    <t>Malawi</t>
  </si>
  <si>
    <t>a1A360000013M2cEAE</t>
  </si>
  <si>
    <t>Botswana</t>
  </si>
  <si>
    <t>a1A360000013M36EAE</t>
  </si>
  <si>
    <t>Zambia</t>
  </si>
  <si>
    <t>a1A360000013M2nEAE</t>
  </si>
  <si>
    <t>Lesotho</t>
  </si>
  <si>
    <t>a1A360000013M38EAE</t>
  </si>
  <si>
    <t>Zimbabwe</t>
  </si>
  <si>
    <t>a1A360000013M2oEAE</t>
  </si>
  <si>
    <t>Multicountry Southern Africa SADC</t>
  </si>
  <si>
    <t>Angola</t>
  </si>
  <si>
    <t>a1A360000013M2pEAE</t>
  </si>
  <si>
    <t>Mauricio</t>
  </si>
  <si>
    <t>a1A360000013M2dEAE</t>
  </si>
  <si>
    <t>Seychelles</t>
  </si>
  <si>
    <t>a1A360000013M2iEAE</t>
  </si>
  <si>
    <t>Multicountry East Asia and Pacific HIVOS</t>
  </si>
  <si>
    <t>India</t>
  </si>
  <si>
    <t>Multicountry South Asia</t>
  </si>
  <si>
    <t>a1A360000013M0TEAU</t>
  </si>
  <si>
    <t>Islas Cook</t>
  </si>
  <si>
    <t>Multicountry Western Pacific</t>
  </si>
  <si>
    <t>a1A360000013M1mEAE</t>
  </si>
  <si>
    <t>Kiribati</t>
  </si>
  <si>
    <t>a1A360000013M1gEAE</t>
  </si>
  <si>
    <t>Tonga</t>
  </si>
  <si>
    <t>a1A360000013M1sEAE</t>
  </si>
  <si>
    <t>Nauru</t>
  </si>
  <si>
    <t>a1A360000013M1jEAE</t>
  </si>
  <si>
    <t>Niue</t>
  </si>
  <si>
    <t>a1A360000013M1oEAE</t>
  </si>
  <si>
    <t>Islas Marshall</t>
  </si>
  <si>
    <t>a1A360000013M1hEAE</t>
  </si>
  <si>
    <t>Tuvalu</t>
  </si>
  <si>
    <t>a1A360000013M1tEAE</t>
  </si>
  <si>
    <t>Palau</t>
  </si>
  <si>
    <t>a1A360000013M1kEAE</t>
  </si>
  <si>
    <t>Vanuatu</t>
  </si>
  <si>
    <t>a1A360000013M1fEAE</t>
  </si>
  <si>
    <t>Samoa</t>
  </si>
  <si>
    <t>a1A360000013M1pEAE</t>
  </si>
  <si>
    <t>Micronesia (Estados Federados)</t>
  </si>
  <si>
    <t>a1A360000013M1iEAE</t>
  </si>
  <si>
    <t>Multicountry West Africa ALCO</t>
  </si>
  <si>
    <t>Multicountry EECA ECUO</t>
  </si>
  <si>
    <t>Lituania</t>
  </si>
  <si>
    <t>a1A360000013M18EAE</t>
  </si>
  <si>
    <t>Estonia</t>
  </si>
  <si>
    <t>a1A360000013M12EAE</t>
  </si>
  <si>
    <t>Polonia</t>
  </si>
  <si>
    <t>a1A360000013M0vEAE</t>
  </si>
  <si>
    <t>Letonia</t>
  </si>
  <si>
    <t>a1A360000013M17EAE</t>
  </si>
  <si>
    <t>Rwanda</t>
  </si>
  <si>
    <t>Multicountry Africa ECSA-HC</t>
  </si>
  <si>
    <t>a1A360000013M2hEAE</t>
  </si>
  <si>
    <t>Eritrea</t>
  </si>
  <si>
    <t>a1A360000013M2BEAU</t>
  </si>
  <si>
    <t>Burundi</t>
  </si>
  <si>
    <t>a1A360000013M1rEAE</t>
  </si>
  <si>
    <t>Multicountry Southern Africa E8</t>
  </si>
  <si>
    <t>Multicountry Americas EMMIE</t>
  </si>
  <si>
    <t>Multicountry EECA ECOM</t>
  </si>
  <si>
    <t>Macedonia (ex República Yugoslava)</t>
  </si>
  <si>
    <t>a1A360000013M1PEAU</t>
  </si>
  <si>
    <t>Multicountry EECA EHRN</t>
  </si>
  <si>
    <t>Multicountry Western Africa HI</t>
  </si>
  <si>
    <t>Multicountry Southern Africa HIVOS</t>
  </si>
  <si>
    <t>Multicountry Asia IHAA</t>
  </si>
  <si>
    <t>Multicountry Eastern Africa IGAD</t>
  </si>
  <si>
    <t>Multicountry Eastern Africa ANECCA</t>
  </si>
  <si>
    <t>Multicountry Americas ICW</t>
  </si>
  <si>
    <t>Multicountry EECA IHAU</t>
  </si>
  <si>
    <t>Bulgaria</t>
  </si>
  <si>
    <t>a1A360000013M0sEAE</t>
  </si>
  <si>
    <t>Multicountry West Africa ITPC</t>
  </si>
  <si>
    <t>Liberia</t>
  </si>
  <si>
    <t>a1A360000013M3LEAU</t>
  </si>
  <si>
    <t>Multicountry Eastern Africa KANCO</t>
  </si>
  <si>
    <t>Zanzibar</t>
  </si>
  <si>
    <t>a1A360000013M1wEAE</t>
  </si>
  <si>
    <t>Multicountry Americas REDLACTRANS</t>
  </si>
  <si>
    <t>Multicountry MENA HRA</t>
  </si>
  <si>
    <t>Libia</t>
  </si>
  <si>
    <t>a1A360000013M31EAE</t>
  </si>
  <si>
    <t>Multicountry Middle East MER</t>
  </si>
  <si>
    <t>Palestina (Estado)</t>
  </si>
  <si>
    <t>a1A360000013M0jEAE</t>
  </si>
  <si>
    <t>Siria (República Árabe)</t>
  </si>
  <si>
    <t>a1A360000013M0nEAE</t>
  </si>
  <si>
    <t>Iraq</t>
  </si>
  <si>
    <t>a1A360000013M0eEAE</t>
  </si>
  <si>
    <t>Yemen</t>
  </si>
  <si>
    <t>a1A360000013M0qEAE</t>
  </si>
  <si>
    <t>Multicountry Southern Africa MOSASWA</t>
  </si>
  <si>
    <t>Multicountry Caribbean MCC</t>
  </si>
  <si>
    <t>Multicountry Caribbean CARICOM-PANCAP</t>
  </si>
  <si>
    <t>Montserrat</t>
  </si>
  <si>
    <t>a1A360000013LztEAE</t>
  </si>
  <si>
    <t>Multicountry Southern Africa ARASA</t>
  </si>
  <si>
    <t>IP-5989</t>
  </si>
  <si>
    <t>IOR-00028</t>
  </si>
  <si>
    <t>HIV I-1: Porcentaje de jóvenes de entre 15 y 24 años que viven con el VIH</t>
  </si>
  <si>
    <t>a3z360000009C2UAAU</t>
  </si>
  <si>
    <t>IOR-00029</t>
  </si>
  <si>
    <t>HIV I-2: Incidencia del VIH en el grupo de edad comprendido entre los 15 y los 49 años</t>
  </si>
  <si>
    <t>a3z360000009C2VAAU</t>
  </si>
  <si>
    <t>IOR-00030</t>
  </si>
  <si>
    <t>HIV I-3a: Porcentaje de asistentes a los servicios de atención prenatal cuyas pruebas de sífilis han dado positivo</t>
  </si>
  <si>
    <t>a3z360000009C2WAAU</t>
  </si>
  <si>
    <t>a3z360000009C2XAAU</t>
  </si>
  <si>
    <t>IOR-00043</t>
  </si>
  <si>
    <t>HIV I-5: Nuevas infecciones de VIH en niños</t>
  </si>
  <si>
    <t>a3z360000009C2aAAE</t>
  </si>
  <si>
    <t>a3z360000009C2bAAE</t>
  </si>
  <si>
    <t>IOR-00044</t>
  </si>
  <si>
    <t>HIV I-7: Vidas salvadas según modelos (basado en los datos epidemiológicos más recientes)</t>
  </si>
  <si>
    <t>a3z360000009C2cAAE</t>
  </si>
  <si>
    <t>IOR-00045</t>
  </si>
  <si>
    <t>HIV I-8: Infecciones evitadas según modelos de acuerdo con los últimos datos epidemiológicos</t>
  </si>
  <si>
    <t>a3z360000009C2dAAE</t>
  </si>
  <si>
    <t>a3z360000009C2eAAE</t>
  </si>
  <si>
    <t>a3z360000009C2YAAU</t>
  </si>
  <si>
    <t>a3z360000009C2ZAAU</t>
  </si>
  <si>
    <t>a3z360000009C2fAAE</t>
  </si>
  <si>
    <t>a3z360000009C2gAAE</t>
  </si>
  <si>
    <t>a3z360000009C2hAAE</t>
  </si>
  <si>
    <t>a3z360000009C2iAAE</t>
  </si>
  <si>
    <t>a3z360000009C2jAAE</t>
  </si>
  <si>
    <t>a3z360000009C2kAAE</t>
  </si>
  <si>
    <t>a3z360000009C2lAAE</t>
  </si>
  <si>
    <t>a3z360000009C2mAAE</t>
  </si>
  <si>
    <t>a3z360000009C2nAAE</t>
  </si>
  <si>
    <t>a3z360000009C2oAAE</t>
  </si>
  <si>
    <t>a3z360000009C4FAAU</t>
  </si>
  <si>
    <t>a3z360000009C3FAAU</t>
  </si>
  <si>
    <t>IOR-00003</t>
  </si>
  <si>
    <t>HIV O-2: Porcentaje de mujeres y hombres de entre 15 y 49 años que han tenido más de una pareja sexual en los últimos 12 meses</t>
  </si>
  <si>
    <t>a3z360000009C3GAAU</t>
  </si>
  <si>
    <t>IOR-00004</t>
  </si>
  <si>
    <t>HIV O-3: Porcentaje de mujeres y hombres de entre 15 y 49 años que han tenido más de una pareja sexual en los últimos 12 meses y dicen haber utilizado preservativo en su última relación sexual</t>
  </si>
  <si>
    <t>a3z360000009C3HAAU</t>
  </si>
  <si>
    <t>a3z360000009C3IAAU</t>
  </si>
  <si>
    <t>IOR-00006</t>
  </si>
  <si>
    <t>HIV O-4b: porcentaje de personas transgénero que comercian con sexo que dicen haber utilizado preservativo con su último cliente</t>
  </si>
  <si>
    <t>a3z360000009C3JAAU</t>
  </si>
  <si>
    <t>a3z360000009C3KAAU</t>
  </si>
  <si>
    <t>a3z360000009C3LAAU</t>
  </si>
  <si>
    <t>a3z360000009C3MAAU</t>
  </si>
  <si>
    <t>IOR-00000</t>
  </si>
  <si>
    <t>HIV O-8: Tasa de asistencia escolar actual entre huérfanos y no huérfanos</t>
  </si>
  <si>
    <t>a3z360000009C3NAAU</t>
  </si>
  <si>
    <t>a3z360000009C3OAAU</t>
  </si>
  <si>
    <t>a3z360000009C3PAAU</t>
  </si>
  <si>
    <t>a3z360000009C3QAAU</t>
  </si>
  <si>
    <t>IOR-00026</t>
  </si>
  <si>
    <t>HSS O-5: Puntuación de la prontitud de servicios específicos en los centros de salud</t>
  </si>
  <si>
    <t>a3z360000009C3RAAU</t>
  </si>
  <si>
    <t>IOR-00027</t>
  </si>
  <si>
    <t>HSS O-4: Puntuación de la prontitud de servicios generales en los centros de salud</t>
  </si>
  <si>
    <t>a3z360000009C3SAAU</t>
  </si>
  <si>
    <t>a3z360000009C3TAAU</t>
  </si>
  <si>
    <t>a3z360000009C3UAAU</t>
  </si>
  <si>
    <t>a3z360000009C3VAAU</t>
  </si>
  <si>
    <t>a3z360000009C3WAAU</t>
  </si>
  <si>
    <t>a3z360000009C3XAAU</t>
  </si>
  <si>
    <t>a3z360000009C3YAAU</t>
  </si>
  <si>
    <t>a3z360000009C3ZAAU</t>
  </si>
  <si>
    <t>a3z360000009C3aAAE</t>
  </si>
  <si>
    <t>MCI-00001</t>
  </si>
  <si>
    <t>Prevención - Hombres que tienen relaciones sexuales con hombres y personas transgénero</t>
  </si>
  <si>
    <t>a3z360000009C1VAAU</t>
  </si>
  <si>
    <t>MCI-00017</t>
  </si>
  <si>
    <t>FSS - Políticas y gobernanza</t>
  </si>
  <si>
    <t>a3z360000009C1gAAE</t>
  </si>
  <si>
    <t>MCI-00018</t>
  </si>
  <si>
    <t>FSS - Financiamiento de la atención sanitaria</t>
  </si>
  <si>
    <t>a3z360000009C1hAAE</t>
  </si>
  <si>
    <t>MCI-00020</t>
  </si>
  <si>
    <t>Eliminación de las barreras legales de acceso</t>
  </si>
  <si>
    <t>a3z360000009C1jAAE</t>
  </si>
  <si>
    <t>MCI-00071</t>
  </si>
  <si>
    <t>Otro módulo</t>
  </si>
  <si>
    <t>a3z360000009C1oAAE</t>
  </si>
  <si>
    <t>MCI-00221</t>
  </si>
  <si>
    <t>a1O36000001EGIjEAO</t>
  </si>
  <si>
    <t>MCI-00222</t>
  </si>
  <si>
    <t>a1O36000001EGIkEAO</t>
  </si>
  <si>
    <t>MCI-00224</t>
  </si>
  <si>
    <t>KP-2c: Porcentaje de trabajadores del sexo cubiertos por programas de prevención del VIH; intervenciones individuales y/o para grupos reducidos</t>
  </si>
  <si>
    <t>a1O36000001EGImEAO</t>
  </si>
  <si>
    <t>MCI-00227</t>
  </si>
  <si>
    <t>KP-2d: Porcentaje de usuarios de drogas inyectables cubiertos por programas de prevención del VIH; intervenciones individuales y/o para grupos reducidos</t>
  </si>
  <si>
    <t>a1O36000001EGIpEAO</t>
  </si>
  <si>
    <t>MCI-00232</t>
  </si>
  <si>
    <t>KP-2e: Porcentaje de otras poblaciones a las que han llegado intervenciones de prevención del VIH a nivel individual o de grupo reducido basadas en pruebas o que cumplen los niveles mínimos exigidos</t>
  </si>
  <si>
    <t>a1O36000001EGIuEAO</t>
  </si>
  <si>
    <t>MCI-00236</t>
  </si>
  <si>
    <t>PMTCT-2: Porcentaje de mujeres embarazadas seropositivas que han recibido antirretrovirales para reducir el riesgo de transmisión maternoinfantil</t>
  </si>
  <si>
    <t>a1O36000001EGIyEAO</t>
  </si>
  <si>
    <t>MCI-00237</t>
  </si>
  <si>
    <t>PMTCT-3: Porcentaje de bebés nacidos de mujeres seropositivas que reciben pruebas virológicas para el VIH en sus dos primeros meses de vida</t>
  </si>
  <si>
    <t>a1O36000001EGIzEAO</t>
  </si>
  <si>
    <t>MCI-00211</t>
  </si>
  <si>
    <t>GP-1: Número de mujeres y hombres de 15+ años que se han sometido a una prueba del VIH y conocen los resultados</t>
  </si>
  <si>
    <t>a1O36000001EGIZEA4</t>
  </si>
  <si>
    <t>MCI-00240</t>
  </si>
  <si>
    <t>TCS-3: Porcentaje de adultos y niños que han iniciado TARV con una carga viral indetectable a 12 meses (&lt;1000 copias/ml)</t>
  </si>
  <si>
    <t>a1O36000001EGJ2EAO</t>
  </si>
  <si>
    <t>MCI-00241</t>
  </si>
  <si>
    <t>TCS-4: Porcentaje de centros de salud que administran terapia antirretroviral y han experimentado desabastecimiento de al menos un medicamento antirretroviral necesario en los últimos 12 meses</t>
  </si>
  <si>
    <t>a1O36000001EGJ3EAO</t>
  </si>
  <si>
    <t>MCI-00242</t>
  </si>
  <si>
    <t>TCS-5: Proporción de personas con desnutrición que viven con el VIH que han recibido alimentación complementaria o terapéutica en algún momento del período de informe</t>
  </si>
  <si>
    <t>a1O36000001EGJ4EAO</t>
  </si>
  <si>
    <t>MCI-00212</t>
  </si>
  <si>
    <t>GP-2: Porcentaje de individuos de la población objetivo cubiertos por programas de divulgación comunitarios con una intervención de prevención del VIH estandarizada</t>
  </si>
  <si>
    <t>a1O36000001EGIaEAO</t>
  </si>
  <si>
    <t>MCI-00213</t>
  </si>
  <si>
    <t>GP-3: Proporción de nuevos individuos cuyas pruebas de VIH han dado positivo que reciben servicios de atención (pre-TARV o TARV)</t>
  </si>
  <si>
    <t>a1O36000001EGIbEAO</t>
  </si>
  <si>
    <t>MCI-00217</t>
  </si>
  <si>
    <t>a1O36000001EGIfEAO</t>
  </si>
  <si>
    <t>MCI-00218</t>
  </si>
  <si>
    <t>KP-1b(M): Porcentaje de personas transgénero cubiertas por programas de prevención del VIH (paquete definido de servicios)</t>
  </si>
  <si>
    <t>a1O36000001EGIgEAO</t>
  </si>
  <si>
    <t>MCI-00219</t>
  </si>
  <si>
    <t>KP-2a: Porcentaje de hombres que tienen relaciones sexuales con hombres a los que han llegado intervenciones de prevención del VIH a nivel individual o de grupo reducido basadas en pruebas o que cumplen los niveles mínimos exigidos</t>
  </si>
  <si>
    <t>a1O36000001EGIhEAO</t>
  </si>
  <si>
    <t>MCI-00220</t>
  </si>
  <si>
    <t>KP-2b: Porcentaje de personas transgénero cubiertas por programas de Prevención del VIH; intervenciones individuales y/o para grupos reducidos</t>
  </si>
  <si>
    <t>a1O36000001EGIiEAO</t>
  </si>
  <si>
    <t>MCI-00034</t>
  </si>
  <si>
    <t>TB/HIV-3: Porcentaje de pacientes seropositivos que se han sometido a pruebas de detección de tuberculosis en centros de atención o tratamiento para enfermos de VIH</t>
  </si>
  <si>
    <t>a1O36000001EGFiEAO</t>
  </si>
  <si>
    <t>MCI-00035</t>
  </si>
  <si>
    <t>TB/HIV-4: Porcentaje de nuevos pacientes seropositivos que han comenzado tratamiento preventivo con isoniazida (TPI) durante el período de informe</t>
  </si>
  <si>
    <t>a1O36000001EGFjEAO</t>
  </si>
  <si>
    <t>MCI-00061</t>
  </si>
  <si>
    <t>SD-2: Número de visitas ambulatorias por cada 10.000 habitantes</t>
  </si>
  <si>
    <t>a1O36000001EGG9EAO</t>
  </si>
  <si>
    <t>MCI-00066</t>
  </si>
  <si>
    <t>PSM-1: Porcentaje de centros de salud que indican que no tienen desabastecimiento de medicamentos esenciales</t>
  </si>
  <si>
    <t>a1O36000001EGGEEA4</t>
  </si>
  <si>
    <t>MCI-00032</t>
  </si>
  <si>
    <t>TB/HIV-1: Porcentaje de pacientes con tuberculosis para los que se registró el resultado de la prueba del VIH en el registro de tuberculosis</t>
  </si>
  <si>
    <t>a1O36000001EGFgEAO</t>
  </si>
  <si>
    <t>MCI-00033</t>
  </si>
  <si>
    <t>TB/HIV-2: Porcentaje de pacientes seropositivos con tuberculosis registrados que han recibido tratamiento antirretroviral durante el tratamiento de la tuberculosis</t>
  </si>
  <si>
    <t>a1O36000001EGFhEAO</t>
  </si>
  <si>
    <t>MCI-00081</t>
  </si>
  <si>
    <t>Cambio de comportamiento como parte de programas para hombres que tienen relaciones sexuales con hombres y personas transgénero</t>
  </si>
  <si>
    <t>a1O36000001EGGTEA4</t>
  </si>
  <si>
    <t>MCI-00082</t>
  </si>
  <si>
    <t>Preservativos como parte de programas para hombres que tienen relaciones sexuales con hombres y personas transgénero</t>
  </si>
  <si>
    <t>a1O36000001EGGUEA4</t>
  </si>
  <si>
    <t>MCI-00083</t>
  </si>
  <si>
    <t>Pruebas de VIH y asesoramiento como parte de programas para hombres que tienen relaciones sexuales con hombres y personas transgénero</t>
  </si>
  <si>
    <t>a1O36000001EGGVEA4</t>
  </si>
  <si>
    <t>MCI-00084</t>
  </si>
  <si>
    <t>Diagnóstico y tratamiento de ITS como parte de programas para hombres que tienen relaciones sexuales con hombres y personas transgénero</t>
  </si>
  <si>
    <t>a1O36000001EGGWEA4</t>
  </si>
  <si>
    <t>MCI-00085</t>
  </si>
  <si>
    <t>Diagnóstico y tratamiento de la hepatitis vírica como parte de programas para hombres que tienen relaciones sexuales con hombres y personas transgénero</t>
  </si>
  <si>
    <t>a1O36000001EGGXEA4</t>
  </si>
  <si>
    <t>MCI-00086</t>
  </si>
  <si>
    <t>Otras intervenciones para hombres que tienen relaciones sexuales con hombres y personas transgénero</t>
  </si>
  <si>
    <t>a1O36000001EGGYEA4</t>
  </si>
  <si>
    <t>MCI-00075</t>
  </si>
  <si>
    <t>Pruebas de VIH y asesoramiento como parte de programas para la población general</t>
  </si>
  <si>
    <t>a1O36000001EGGNEA4</t>
  </si>
  <si>
    <t>MCI-00077</t>
  </si>
  <si>
    <t>Seguridad hematológica</t>
  </si>
  <si>
    <t>a1O36000001EGGPEA4</t>
  </si>
  <si>
    <t>MCI-00110</t>
  </si>
  <si>
    <t>Intervenciones de poblaciones clave como parte de los programas para adolescentes y jóvenes</t>
  </si>
  <si>
    <t>a1O36000001EGGwEAO</t>
  </si>
  <si>
    <t>MCI-00123</t>
  </si>
  <si>
    <t>Atención extrahospitalaria</t>
  </si>
  <si>
    <t>a1O36000001EGH9EAO</t>
  </si>
  <si>
    <t>MCI-00124</t>
  </si>
  <si>
    <t>Atención hospitalaria</t>
  </si>
  <si>
    <t>a1O36000001EGHAEA4</t>
  </si>
  <si>
    <t>MCI-00176</t>
  </si>
  <si>
    <t>Retención y distribución de trabajadores de salud comunitarios</t>
  </si>
  <si>
    <t>a1O36000001EGI0EAO</t>
  </si>
  <si>
    <t>MCI-00181</t>
  </si>
  <si>
    <t>Desarrollo y aplicación de legislación, estrategias y políticas de salud</t>
  </si>
  <si>
    <t>a1O36000001EGI5EAO</t>
  </si>
  <si>
    <t>MCI-00182</t>
  </si>
  <si>
    <t>Seguimiento y comunicación de la ejecución de leyes y políticas</t>
  </si>
  <si>
    <t>a1O36000001EGI6EAO</t>
  </si>
  <si>
    <t>MCI-00183</t>
  </si>
  <si>
    <t>Otro</t>
  </si>
  <si>
    <t>a1O36000001EGI7EAO</t>
  </si>
  <si>
    <t>MCI-00184</t>
  </si>
  <si>
    <t>Sostenibilidad financiera</t>
  </si>
  <si>
    <t>a1O36000001EGI8EAO</t>
  </si>
  <si>
    <t>MCI-00194</t>
  </si>
  <si>
    <t>a1O36000001EGIIEA4</t>
  </si>
  <si>
    <t>MCI-00185</t>
  </si>
  <si>
    <t>Igualdad en el financiamiento de la atención sanitaria</t>
  </si>
  <si>
    <t>a1O36000001EGI9EAO</t>
  </si>
  <si>
    <t>MCI-00186</t>
  </si>
  <si>
    <t>a1O36000001EGIAEA4</t>
  </si>
  <si>
    <t>MCI-00189</t>
  </si>
  <si>
    <t>Evaluación del entorno político y legal y reforma de leyes</t>
  </si>
  <si>
    <t>a1O36000001EGIDEA4</t>
  </si>
  <si>
    <t>MCI-00190</t>
  </si>
  <si>
    <t>Servicios de asesoría legal y alfabetización jurídica</t>
  </si>
  <si>
    <t>a1O36000001EGIEEA4</t>
  </si>
  <si>
    <t>MCI-00191</t>
  </si>
  <si>
    <t>Formación sobre los derechos de los funcionarios, los profesionales de la salud y la policía</t>
  </si>
  <si>
    <t>a1O36000001EGIFEA4</t>
  </si>
  <si>
    <t>MCI-00192</t>
  </si>
  <si>
    <t>Seguimiento de los derechos legales con base comunitaria</t>
  </si>
  <si>
    <t>a1O36000001EGIGEA4</t>
  </si>
  <si>
    <t>MCI-00193</t>
  </si>
  <si>
    <t>Fomento de políticas sobre derechos humanos</t>
  </si>
  <si>
    <t>a1O36000001EGIHEA4</t>
  </si>
  <si>
    <t>MCI-00208</t>
  </si>
  <si>
    <t>Apoyo a la gestión de adquisiciones y suministros</t>
  </si>
  <si>
    <t>a1O36000001EGIWEA4</t>
  </si>
  <si>
    <t>MCI-00247</t>
  </si>
  <si>
    <t>Cualquier intervención</t>
  </si>
  <si>
    <t>a1O36000001EGJ9EAO</t>
  </si>
  <si>
    <t>Contribute to the reduction of new cases of HIV in key and vulnerable populations in Peru.</t>
  </si>
  <si>
    <t>Improve access to prevention, diagnosis, linkage and HIV care services for MT and MSM populations</t>
  </si>
  <si>
    <t>Improve access to services for prevention, diagnosis, linkage and HIV care for the Amazonian indigenous population</t>
  </si>
  <si>
    <t>Improve the Continuum of Care for PLWH (goal 90 90 90)</t>
  </si>
  <si>
    <t>Strengthen community response from key and vulnerable population</t>
  </si>
  <si>
    <t>No</t>
  </si>
  <si>
    <t>Yes</t>
  </si>
  <si>
    <t>Data not available</t>
  </si>
  <si>
    <t>No existe el dato desagregado. Los resultados de la vigilancia centinela estarán disponibles en junio 2019</t>
  </si>
  <si>
    <t>Data not available. The results will be available in June 2019.</t>
  </si>
  <si>
    <t>Dato no disponible. Los resultados estarán disponibles en junio 2019.</t>
  </si>
  <si>
    <t>dato no disponible. Los resultados estarán disponibles en junio 2019.</t>
  </si>
  <si>
    <t>Data not available. The results will be available in June 2019</t>
  </si>
  <si>
    <t>Dato no disponible</t>
  </si>
  <si>
    <t>Dato no disponible. La desagregación solicitada por el FM no se reporta.</t>
  </si>
  <si>
    <t>Data not available. The disaggregation requested by GF is not reported.</t>
  </si>
  <si>
    <t>12.2</t>
  </si>
  <si>
    <t>15.6</t>
  </si>
  <si>
    <t>IBSS</t>
  </si>
  <si>
    <t>75.4</t>
  </si>
  <si>
    <t>HMIS</t>
  </si>
  <si>
    <t>49.3</t>
  </si>
  <si>
    <t>Otras intervenciones para sistema de información en salud y monitoreo y evalujación.</t>
  </si>
  <si>
    <t>Fortalecimiento del sistema de monitoreo y calidad de la información de VIH.</t>
  </si>
  <si>
    <t>El objetivo del componente es fortalecer los sistemas de información de VIH. Para ello se requiere hacer interoperables los sistemas de información de vigilancia epidemiológica y de laboratorio, de tal forma que se integren los los sistemas de laboratorio y vigilancia epidemiológica y notificación. Se plantea contratar a ingeniero de sistemas contratará, 1 analista de datos y sistemas por 9 meses, 1 especialista en análisis de datos por 9 meses, 1 programador de sistemas y 12 digitadores de apoyo para la integración de los programas de TB y VIH. Una vez, que los sistemas sean interoperables, se desarrollarán actividades de capacitación en su uso</t>
  </si>
  <si>
    <t xml:space="preserve">Netlab (INS) y Noti SP (CDC) articulados y con interoperabilidad finalizada permitiendo la generación de reportes para la gestión de la Dirección de Prevención y Control Nacional de VIH/ITS y Hepatitis.
</t>
  </si>
  <si>
    <t>Desarrollo e implementación del plan de capacitación en el uso del sistema interoperable en el MINSA (DIRIS, DIRESA y GERESA) a través de talleres. Se realizarán visitas de asistencia técnica del sistema interoperable a nivel nacional</t>
  </si>
  <si>
    <t>The objective of the component is to strengthen HIV information systems. This requires the interoperability of epidemiological and laboratory surveillance information systems, so that the laboratory and epidemiological surveillance and notification systems are integrated. It is proposed to hire a systems engineer to hire, 1 data and systems analyst for 9 months, 1 data analysis specialist for 9 months, 1 systems programmer and 12 supporters for the integration of TB and HIV programs. Once the systems are interoperable, training activities will be developed in their use</t>
  </si>
  <si>
    <t xml:space="preserve">Netlab (INS) and Noti SP (CDC) articulated and with interoperability completed allowing the generation of reports for the management of the National Prevention and Control of HIV / STIs and Hepatitis._x000D_
</t>
  </si>
  <si>
    <t>Development and implementation of the training plan in the use of the interoperable system in the MINSA (DIRIS, DIRESA and GERESA) through workshops. Technical assistance visits of the interoperable system will be carried out at the national level</t>
  </si>
  <si>
    <t xml:space="preserve">La línea de base se ha obtenido de la hoja de monitoreo de tratamiento antirretroviral del nivel nacional y las metas se han proyectado en base a ello. Se espera mejorar el sistema de información con la interoperabilidad de los sistemas de vigilancia y laboratorio.
</t>
  </si>
  <si>
    <t xml:space="preserve">Baseline has been obtained from the antiretroviral monitoring register at the national level and the goals have been projected from this. It is expected to improve the information system with the interoperability of surveillance and laboratory systems.
</t>
  </si>
  <si>
    <r>
      <rPr>
        <b/>
        <sz val="12"/>
        <rFont val="Calibri"/>
        <family val="2"/>
        <scheme val="minor"/>
      </rPr>
      <t>Iniciado</t>
    </r>
    <r>
      <rPr>
        <sz val="12"/>
        <rFont val="Calibri"/>
        <family val="2"/>
        <scheme val="minor"/>
      </rPr>
      <t xml:space="preserve">: Las actividades específicas de articulación e interoperabilidad del Netlab y el Noti SP se han iniciado (esto inlcuye entre otra cosas: revision de criterios tecnicos y estandares nacionales, diseno de algoritmos, alineamiento de modulos y sistemas de georeferenciacion).
</t>
    </r>
    <r>
      <rPr>
        <b/>
        <sz val="12"/>
        <rFont val="Calibri"/>
        <family val="2"/>
        <scheme val="minor"/>
      </rPr>
      <t>Avanzado</t>
    </r>
    <r>
      <rPr>
        <sz val="12"/>
        <rFont val="Calibri"/>
        <family val="2"/>
        <scheme val="minor"/>
      </rPr>
      <t xml:space="preserve">: articulación e interoperabilidad del SIGTB y RME  ha sido testeada en condiciones reales al menos una vez.
</t>
    </r>
    <r>
      <rPr>
        <b/>
        <sz val="12"/>
        <rFont val="Calibri"/>
        <family val="2"/>
        <scheme val="minor"/>
      </rPr>
      <t>Finalizado</t>
    </r>
    <r>
      <rPr>
        <sz val="12"/>
        <rFont val="Calibri"/>
        <family val="2"/>
        <scheme val="minor"/>
      </rPr>
      <t>: Sistema interoperable se encuentra completamente operativo y se usa de manera rutinaria y permite la generación de reportes para la gestión de la Dirección de Prevención y Control Nacional de VIH/ITS y Hepatitis</t>
    </r>
  </si>
  <si>
    <r>
      <rPr>
        <b/>
        <sz val="12"/>
        <rFont val="Calibri"/>
        <family val="2"/>
        <scheme val="minor"/>
      </rPr>
      <t>Started</t>
    </r>
    <r>
      <rPr>
        <sz val="12"/>
        <rFont val="Calibri"/>
        <family val="2"/>
        <scheme val="minor"/>
      </rPr>
      <t xml:space="preserve">: The specific activities of articulation and interoperability of the Netlab and the Noti SP have been initiated ((These, among others, include: review of technical criteria and national standards, design of data algorithms, alignment of modules and georeferencing systems))
</t>
    </r>
    <r>
      <rPr>
        <b/>
        <sz val="12"/>
        <rFont val="Calibri"/>
        <family val="2"/>
        <scheme val="minor"/>
      </rPr>
      <t>Advanced:</t>
    </r>
    <r>
      <rPr>
        <sz val="12"/>
        <rFont val="Calibri"/>
        <family val="2"/>
        <scheme val="minor"/>
      </rPr>
      <t xml:space="preserve"> articulation and interoperability of the SIGTB and RME has been tested in real conditions at least once.
</t>
    </r>
    <r>
      <rPr>
        <b/>
        <sz val="12"/>
        <rFont val="Calibri"/>
        <family val="2"/>
        <scheme val="minor"/>
      </rPr>
      <t>Completed:</t>
    </r>
    <r>
      <rPr>
        <sz val="12"/>
        <rFont val="Calibri"/>
        <family val="2"/>
        <scheme val="minor"/>
      </rPr>
      <t xml:space="preserve"> Interoperable system is fully operational and is used routinely and allows the generation of reports for the management of the National Prevention and Control of HIV / STI and Hepatitis</t>
    </r>
  </si>
  <si>
    <t>Fuente de la linea de base: Hoja de monitorización de actividades 2017 de la Dirección de Prevención y Control de VIH/SIDA.DPVIH.Enfermedades de Transmisión Sexual y Hepatitis.
La meta será reportada en base a los resultados del estudio de prevalencia que se está llevando a cabo actualmente. Los resultados del estudio estaran disponibles en Julio 2019.</t>
  </si>
  <si>
    <t>Baseline Source: Monitoring sheet 2017 activities of the DPVIH.
Target will be reported with the results  of the prevalence study that is currently being carried out. Prevalence study results will be available in July 2019.</t>
  </si>
  <si>
    <t>Fuente de la linea de base: Hoja de monitorización de actividades 2017 de la Dirección de Prevención y Control de VIH/SIDA.DPVIH.Enfermedades de Transmisión Sexual y Hepatitis.
La meta será reportada en base a los resultados del estudio de prevalencia que se está llevando a cabo actualmente.  Los resultados del estudio estaran disponibles en Julio 2019.</t>
  </si>
  <si>
    <t>La meta será reportada en base a los resultados del estudio de prevalencia que se está llevando a cabo actualmente.  Los resultados del estudio estaran disponibles en Julio 2019.</t>
  </si>
  <si>
    <t>Target will be reported with the results  of the prevalence study that is currently being carried out. Prevalence study results will be available in July 2019.</t>
  </si>
  <si>
    <t>Each year denominator is adjusted based on country projections.
Last period if of 6 months, therefore targets show results from the first half of the year, but are aligned with NSP targets.</t>
  </si>
  <si>
    <t>El denominador se ajusta cada año basado en proyecciones del pais.
El ultimo periodo es de 6 meses, por ello las metas corresponden al logro de la primera mitad del año, pero se alinean con las metas del PEN.</t>
  </si>
  <si>
    <t>Indicator Numerator: Number of adults and children currently receiving antiretroviral therapy in accordance with the nationally approved treatment protocol (or WHO standards) at the end of the reporting period Denominator: Estimated number of all adults and children living with HIV</t>
  </si>
  <si>
    <t>Numerador del indicador: numero total de adultos y ninos recibiendo tratamiento actualmente de acuerdo a las guias nacionales. Denominador: Total de adultos y ninos viviendo con VIH estimados.</t>
  </si>
  <si>
    <t>El ultimo periodo es de 6 meses, por ello las metas corresponden al logro de la primera mitad del año, pero se alinean con las metas del PEN.</t>
  </si>
  <si>
    <t>Last period if of 6 months, therefore targets show results from the first half of the year, but are aligned with NSP targets.</t>
  </si>
  <si>
    <t>HIV M&amp;E and data quality strengthening</t>
  </si>
  <si>
    <t>Esto es parte del plan de fortalecimiento del sistema de informacion para VIH</t>
  </si>
  <si>
    <t>This is part of the HIV system strengthening plan</t>
  </si>
  <si>
    <t>Recurso Humano encargado el uso del sistema interoperable se encuentra en completa capacidad para su uso rutinario</t>
  </si>
  <si>
    <r>
      <rPr>
        <b/>
        <sz val="12"/>
        <rFont val="Calibri"/>
        <family val="2"/>
        <scheme val="minor"/>
      </rPr>
      <t>Iniciado</t>
    </r>
    <r>
      <rPr>
        <sz val="12"/>
        <rFont val="Calibri"/>
        <family val="2"/>
        <scheme val="minor"/>
      </rPr>
      <t xml:space="preserve">: Desarrollo del plan de capacitación de uso del sistema interoperable de información en VIH
</t>
    </r>
    <r>
      <rPr>
        <b/>
        <sz val="12"/>
        <rFont val="Calibri"/>
        <family val="2"/>
        <scheme val="minor"/>
      </rPr>
      <t>Avanzado:</t>
    </r>
    <r>
      <rPr>
        <sz val="12"/>
        <rFont val="Calibri"/>
        <family val="2"/>
        <scheme val="minor"/>
      </rPr>
      <t xml:space="preserve"> Talleres de capacitación del personal de salud en proceso de desarrollo en las regiones de intervención.
</t>
    </r>
    <r>
      <rPr>
        <b/>
        <sz val="12"/>
        <rFont val="Calibri"/>
        <family val="2"/>
        <scheme val="minor"/>
      </rPr>
      <t xml:space="preserve">Finalizado: </t>
    </r>
    <r>
      <rPr>
        <sz val="12"/>
        <rFont val="Calibri"/>
        <family val="2"/>
        <scheme val="minor"/>
      </rPr>
      <t xml:space="preserve">Personal de salud capacitado en el uso y análisis de datos del Sistema interoperable </t>
    </r>
  </si>
  <si>
    <r>
      <rPr>
        <b/>
        <sz val="12"/>
        <rFont val="Calibri"/>
        <family val="2"/>
        <scheme val="minor"/>
      </rPr>
      <t>Started:</t>
    </r>
    <r>
      <rPr>
        <sz val="12"/>
        <rFont val="Calibri"/>
        <family val="2"/>
        <scheme val="minor"/>
      </rPr>
      <t xml:space="preserve"> Development of the training plan for the use of the interoperable information system in HIV
</t>
    </r>
    <r>
      <rPr>
        <b/>
        <sz val="12"/>
        <rFont val="Calibri"/>
        <family val="2"/>
        <scheme val="minor"/>
      </rPr>
      <t>Advanced:</t>
    </r>
    <r>
      <rPr>
        <sz val="12"/>
        <rFont val="Calibri"/>
        <family val="2"/>
        <scheme val="minor"/>
      </rPr>
      <t xml:space="preserve"> Training workshops for health personnel in the process of development in the intervention regions.
</t>
    </r>
    <r>
      <rPr>
        <b/>
        <sz val="12"/>
        <rFont val="Calibri"/>
        <family val="2"/>
        <scheme val="minor"/>
      </rPr>
      <t>Completed:</t>
    </r>
    <r>
      <rPr>
        <sz val="12"/>
        <rFont val="Calibri"/>
        <family val="2"/>
        <scheme val="minor"/>
      </rPr>
      <t xml:space="preserve"> Health personnel trained in the use and analysis of data of the interoperable system</t>
    </r>
  </si>
  <si>
    <t>Interoperable information system for HIV users are totally capable to use it on a routine basis.</t>
  </si>
  <si>
    <t>El paquete incluye: Consejería para reducción de riesgo, oferta de prueba para VIH, 20 condones, 10 lubricantes, diagnóstico y tratamiento de ITS.
Las fuentes de información son diversas e incluyen: en las BMU y MCC al aplicativo BMU, que incluye variables de condones y lubricantes entregados y en la Oferta Fija, la hoja de monitoreo para prevención y control del VIH</t>
  </si>
  <si>
    <t>The service package includes: Counseling for risk reduction, HIV tests, 20 condoms, 10 lubricants, and diagnosis and treatment of STIs.
The sources of information are diverse and include: in the BMU and MCC the BMU application, which includes variables of condoms and lubricants delivered and in the Fixed Offer, the monitoring sheet for HIV prevention and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</si>
</sst>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409]d\-mmm\-yy;@"/>
    <numFmt numFmtId="165" formatCode="0.00##\%;[Red]\(0.00##\%\)"/>
    <numFmt numFmtId="166" formatCode="#.00\%;[Red]\(#.00\%\)"/>
    <numFmt numFmtId="167" formatCode="#,##0.00000"/>
    <numFmt numFmtId="168" formatCode="#.0\%;[Red]\(#.0\%\)"/>
    <numFmt numFmtId="169" formatCode="_(* #,##0_);_(* \(#,##0\);_(@_)"/>
    <numFmt numFmtId="170" formatCode="_(* #,##0.0_);_(* \(#,##0.0\);_(@_)"/>
    <numFmt numFmtId="171" formatCode="_(* #,##0.00_);_(* \(#,##0.00\);_(@_)"/>
  </numFmts>
  <fonts count="39" x14ac:knownFonts="1">
    <font>
      <sz val="12"/>
      <color theme="1"/>
      <name val="Calibri"/>
      <family val="2"/>
      <scheme val="minor"/>
    </font>
    <font>
      <sz val="11"/>
      <color theme="1"/>
      <name val="Calibri"/>
      <family val="2"/>
      <scheme val="minor"/>
    </font>
    <font>
      <b/>
      <sz val="14"/>
      <color theme="1"/>
      <name val="Calibri"/>
      <family val="2"/>
      <scheme val="minor"/>
    </font>
    <font>
      <u/>
      <sz val="12"/>
      <color theme="10"/>
      <name val="Calibri"/>
      <family val="2"/>
      <scheme val="minor"/>
    </font>
    <font>
      <sz val="10"/>
      <name val="Arial"/>
      <family val="2"/>
    </font>
    <font>
      <b/>
      <sz val="10"/>
      <name val="Arial"/>
      <family val="2"/>
    </font>
    <font>
      <sz val="12"/>
      <name val="Calibri"/>
      <family val="2"/>
      <scheme val="minor"/>
    </font>
    <font>
      <sz val="12"/>
      <color theme="0"/>
      <name val="Calibri"/>
      <family val="2"/>
      <scheme val="minor"/>
    </font>
    <font>
      <b/>
      <sz val="9"/>
      <color theme="1"/>
      <name val="Calibri"/>
      <family val="2"/>
      <scheme val="minor"/>
    </font>
    <font>
      <sz val="9"/>
      <color theme="1"/>
      <name val="Calibri"/>
      <family val="2"/>
      <scheme val="minor"/>
    </font>
    <font>
      <sz val="9"/>
      <name val="Calibri"/>
      <family val="2"/>
      <scheme val="minor"/>
    </font>
    <font>
      <u/>
      <sz val="9"/>
      <color theme="10"/>
      <name val="Calibri"/>
      <family val="2"/>
      <scheme val="minor"/>
    </font>
    <font>
      <b/>
      <sz val="12"/>
      <color theme="1"/>
      <name val="Calibri"/>
      <family val="2"/>
      <scheme val="minor"/>
    </font>
    <font>
      <u/>
      <sz val="14"/>
      <color theme="10"/>
      <name val="Calibri"/>
      <family val="2"/>
      <scheme val="minor"/>
    </font>
    <font>
      <b/>
      <sz val="12"/>
      <name val="Calibri"/>
      <family val="2"/>
      <scheme val="minor"/>
    </font>
    <font>
      <b/>
      <sz val="12"/>
      <color theme="0"/>
      <name val="Calibri"/>
      <family val="2"/>
      <scheme val="minor"/>
    </font>
    <font>
      <b/>
      <sz val="16"/>
      <color theme="1"/>
      <name val="Calibri"/>
      <family val="2"/>
      <scheme val="minor"/>
    </font>
    <font>
      <b/>
      <sz val="12"/>
      <color rgb="FFFF0000"/>
      <name val="Calibri"/>
      <family val="2"/>
      <scheme val="minor"/>
    </font>
    <font>
      <sz val="12"/>
      <color rgb="FFFF0000"/>
      <name val="Calibri"/>
      <family val="2"/>
      <scheme val="minor"/>
    </font>
    <font>
      <sz val="16"/>
      <color theme="1"/>
      <name val="Calibri"/>
      <family val="2"/>
      <scheme val="minor"/>
    </font>
    <font>
      <sz val="9"/>
      <color rgb="FFFF0000"/>
      <name val="Calibri"/>
      <family val="2"/>
      <scheme val="minor"/>
    </font>
    <font>
      <b/>
      <sz val="22"/>
      <color theme="1"/>
      <name val="Calibri"/>
      <family val="2"/>
      <scheme val="minor"/>
    </font>
    <font>
      <b/>
      <sz val="28"/>
      <color theme="1"/>
      <name val="Calibri"/>
      <family val="2"/>
      <scheme val="minor"/>
    </font>
    <font>
      <b/>
      <sz val="18"/>
      <color theme="1"/>
      <name val="Calibri"/>
      <family val="2"/>
      <scheme val="minor"/>
    </font>
    <font>
      <sz val="18"/>
      <color theme="1"/>
      <name val="Calibri"/>
      <family val="2"/>
      <scheme val="minor"/>
    </font>
    <font>
      <b/>
      <sz val="36"/>
      <color theme="1"/>
      <name val="Calibri"/>
      <family val="2"/>
      <scheme val="minor"/>
    </font>
    <font>
      <sz val="25"/>
      <color theme="1"/>
      <name val="Calibri"/>
      <family val="2"/>
      <scheme val="minor"/>
    </font>
    <font>
      <b/>
      <sz val="20"/>
      <color theme="1"/>
      <name val="Calibri"/>
      <family val="2"/>
      <scheme val="minor"/>
    </font>
    <font>
      <sz val="20"/>
      <color theme="1"/>
      <name val="Calibri"/>
      <family val="2"/>
      <scheme val="minor"/>
    </font>
    <font>
      <sz val="22"/>
      <color theme="1"/>
      <name val="Calibri"/>
      <family val="2"/>
      <scheme val="minor"/>
    </font>
    <font>
      <b/>
      <sz val="12"/>
      <color theme="0" tint="-0.499984740745262"/>
      <name val="Calibri"/>
      <family val="2"/>
      <scheme val="minor"/>
    </font>
    <font>
      <sz val="12"/>
      <color theme="0" tint="-0.34998626667073579"/>
      <name val="Calibri"/>
      <family val="2"/>
      <scheme val="minor"/>
    </font>
    <font>
      <b/>
      <sz val="12"/>
      <color theme="0" tint="-0.34998626667073579"/>
      <name val="Calibri"/>
      <family val="2"/>
      <scheme val="minor"/>
    </font>
    <font>
      <b/>
      <sz val="12"/>
      <color theme="4" tint="0.39997558519241921"/>
      <name val="Calibri"/>
      <family val="2"/>
      <scheme val="minor"/>
    </font>
    <font>
      <b/>
      <sz val="9"/>
      <color theme="0"/>
      <name val="Calibri"/>
      <family val="2"/>
      <scheme val="minor"/>
    </font>
    <font>
      <sz val="9"/>
      <color theme="0"/>
      <name val="Calibri"/>
      <family val="2"/>
      <scheme val="minor"/>
    </font>
    <font>
      <b/>
      <sz val="9"/>
      <name val="Calibri"/>
      <family val="2"/>
      <scheme val="minor"/>
    </font>
    <font>
      <b/>
      <sz val="16"/>
      <color theme="0" tint="-0.34998626667073579"/>
      <name val="Calibri"/>
      <family val="2"/>
      <scheme val="minor"/>
    </font>
    <font>
      <sz val="16"/>
      <color theme="0" tint="-0.34998626667073579"/>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rgb="FFE2EFDA"/>
        <bgColor indexed="64"/>
      </patternFill>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B6E4E6"/>
        <bgColor indexed="64"/>
      </patternFill>
    </fill>
    <fill>
      <patternFill patternType="solid">
        <fgColor rgb="FFDAEEF3"/>
        <bgColor indexed="64"/>
      </patternFill>
    </fill>
    <fill>
      <patternFill patternType="solid">
        <fgColor theme="4" tint="0.39997558519241921"/>
        <bgColor indexed="64"/>
      </patternFill>
    </fill>
    <fill>
      <patternFill patternType="mediumGray">
        <bgColor theme="0"/>
      </patternFill>
    </fill>
    <fill>
      <patternFill patternType="solid">
        <fgColor theme="5" tint="0.79998168889431442"/>
        <bgColor indexed="64"/>
      </patternFill>
    </fill>
  </fills>
  <borders count="71">
    <border>
      <left/>
      <right/>
      <top/>
      <bottom/>
      <diagonal/>
    </border>
    <border>
      <left style="medium">
        <color auto="1"/>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rgb="FF00B0F0"/>
      </left>
      <right style="hair">
        <color rgb="FF00B0F0"/>
      </right>
      <top style="hair">
        <color rgb="FF00B0F0"/>
      </top>
      <bottom style="hair">
        <color rgb="FF00B0F0"/>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hair">
        <color rgb="FF00B0F0"/>
      </left>
      <right style="hair">
        <color rgb="FF00B0F0"/>
      </right>
      <top/>
      <bottom style="hair">
        <color rgb="FF00B0F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auto="1"/>
      </left>
      <right style="hair">
        <color rgb="FF00B0F0"/>
      </right>
      <top/>
      <bottom style="hair">
        <color rgb="FF00B0F0"/>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indexed="64"/>
      </right>
      <top style="medium">
        <color indexed="64"/>
      </top>
      <bottom style="medium">
        <color indexed="64"/>
      </bottom>
      <diagonal/>
    </border>
    <border>
      <left/>
      <right/>
      <top style="medium">
        <color indexed="64"/>
      </top>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auto="1"/>
      </top>
      <bottom/>
      <diagonal/>
    </border>
    <border>
      <left style="thin">
        <color indexed="64"/>
      </left>
      <right/>
      <top style="medium">
        <color indexed="64"/>
      </top>
      <bottom style="medium">
        <color indexed="64"/>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bottom style="medium">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diagonal/>
    </border>
    <border>
      <left style="hair">
        <color theme="8"/>
      </left>
      <right style="hair">
        <color theme="8"/>
      </right>
      <top style="hair">
        <color theme="8"/>
      </top>
      <bottom style="hair">
        <color theme="8"/>
      </bottom>
      <diagonal/>
    </border>
    <border>
      <left style="hair">
        <color auto="1"/>
      </left>
      <right style="hair">
        <color indexed="64"/>
      </right>
      <top style="hair">
        <color auto="1"/>
      </top>
      <bottom style="hair">
        <color indexed="64"/>
      </bottom>
      <diagonal/>
    </border>
  </borders>
  <cellStyleXfs count="4">
    <xf numFmtId="0" fontId="0" fillId="0" borderId="0"/>
    <xf numFmtId="0" fontId="3" fillId="0" borderId="0" applyNumberFormat="0" applyFill="0" applyBorder="0" applyAlignment="0" applyProtection="0"/>
    <xf numFmtId="0" fontId="4" fillId="0" borderId="0"/>
    <xf numFmtId="0" fontId="1" fillId="0" borderId="0"/>
  </cellStyleXfs>
  <cellXfs count="663">
    <xf numFmtId="0" fontId="0" fillId="0" borderId="0" xfId="0"/>
    <xf numFmtId="0" fontId="4" fillId="0" borderId="0" xfId="2"/>
    <xf numFmtId="0" fontId="5" fillId="0" borderId="0" xfId="2" applyFont="1"/>
    <xf numFmtId="0" fontId="6" fillId="4" borderId="0" xfId="0" applyFont="1" applyFill="1"/>
    <xf numFmtId="0" fontId="7" fillId="0" borderId="0" xfId="0" applyFont="1"/>
    <xf numFmtId="164" fontId="6" fillId="0" borderId="0" xfId="0" applyNumberFormat="1" applyFont="1"/>
    <xf numFmtId="0" fontId="6" fillId="0" borderId="0" xfId="0" applyFont="1"/>
    <xf numFmtId="0" fontId="4" fillId="0" borderId="0" xfId="2" quotePrefix="1" applyAlignment="1">
      <alignment horizontal="left"/>
    </xf>
    <xf numFmtId="0" fontId="6" fillId="0" borderId="13" xfId="0" applyFont="1" applyBorder="1"/>
    <xf numFmtId="0" fontId="6" fillId="0" borderId="22" xfId="0" applyFont="1" applyBorder="1"/>
    <xf numFmtId="0" fontId="9" fillId="0" borderId="0" xfId="0" applyFont="1"/>
    <xf numFmtId="0" fontId="10" fillId="0" borderId="0" xfId="0" applyFont="1"/>
    <xf numFmtId="0" fontId="9" fillId="4" borderId="0" xfId="0" applyFont="1" applyFill="1" applyAlignment="1">
      <alignment horizontal="center" vertical="center"/>
    </xf>
    <xf numFmtId="0" fontId="9" fillId="4" borderId="0" xfId="0" applyFont="1" applyFill="1"/>
    <xf numFmtId="0" fontId="9" fillId="0" borderId="24" xfId="0" applyFont="1" applyBorder="1"/>
    <xf numFmtId="0" fontId="9" fillId="0" borderId="13" xfId="0" applyFont="1" applyBorder="1"/>
    <xf numFmtId="0" fontId="9" fillId="0" borderId="20" xfId="0" applyFont="1" applyBorder="1"/>
    <xf numFmtId="0" fontId="9" fillId="0" borderId="21" xfId="0" applyFont="1" applyBorder="1"/>
    <xf numFmtId="0" fontId="11" fillId="0" borderId="0" xfId="1" quotePrefix="1" applyFont="1"/>
    <xf numFmtId="0" fontId="0" fillId="0" borderId="0" xfId="0" applyAlignment="1">
      <alignment vertical="center"/>
    </xf>
    <xf numFmtId="0" fontId="6" fillId="0" borderId="0" xfId="0" applyFont="1" applyAlignment="1">
      <alignment vertical="center"/>
    </xf>
    <xf numFmtId="0" fontId="3" fillId="8" borderId="2" xfId="1" applyFill="1" applyBorder="1" applyAlignment="1">
      <alignment horizontal="center" vertical="center"/>
    </xf>
    <xf numFmtId="0" fontId="3" fillId="8" borderId="11" xfId="1" applyFill="1" applyBorder="1" applyAlignment="1">
      <alignment horizontal="center" vertical="center"/>
    </xf>
    <xf numFmtId="0" fontId="3" fillId="8" borderId="4" xfId="1" applyFill="1" applyBorder="1" applyAlignment="1">
      <alignment horizontal="center" vertical="center"/>
    </xf>
    <xf numFmtId="0" fontId="9" fillId="2" borderId="20" xfId="0" applyFont="1" applyFill="1" applyBorder="1" applyAlignment="1">
      <alignment horizontal="center" vertical="center"/>
    </xf>
    <xf numFmtId="0" fontId="9" fillId="4" borderId="21" xfId="0" applyFont="1" applyFill="1" applyBorder="1" applyAlignment="1">
      <alignment horizontal="left" vertical="center" wrapText="1"/>
    </xf>
    <xf numFmtId="0" fontId="9" fillId="4" borderId="21" xfId="0" applyFont="1" applyFill="1" applyBorder="1" applyAlignment="1">
      <alignment vertical="center" wrapText="1"/>
    </xf>
    <xf numFmtId="0" fontId="9" fillId="3" borderId="21" xfId="0" applyFont="1" applyFill="1" applyBorder="1" applyAlignment="1">
      <alignment vertical="center" wrapText="1"/>
    </xf>
    <xf numFmtId="0" fontId="10" fillId="4" borderId="21" xfId="0" applyFont="1" applyFill="1" applyBorder="1" applyAlignment="1">
      <alignment vertical="center" wrapText="1"/>
    </xf>
    <xf numFmtId="0" fontId="9" fillId="4" borderId="22" xfId="0" applyFont="1" applyFill="1" applyBorder="1" applyAlignment="1">
      <alignment vertical="center" wrapText="1"/>
    </xf>
    <xf numFmtId="0" fontId="8" fillId="6" borderId="2" xfId="0" applyFont="1" applyFill="1" applyBorder="1" applyAlignment="1">
      <alignment horizontal="center" vertical="center"/>
    </xf>
    <xf numFmtId="0" fontId="9" fillId="0" borderId="0" xfId="0" applyFont="1" applyAlignment="1">
      <alignment wrapText="1"/>
    </xf>
    <xf numFmtId="0" fontId="3" fillId="8" borderId="11" xfId="1" applyFill="1" applyBorder="1" applyAlignment="1">
      <alignment horizontal="center" vertical="center" wrapText="1"/>
    </xf>
    <xf numFmtId="0" fontId="0" fillId="4" borderId="0" xfId="0" applyFill="1" applyAlignment="1">
      <alignment horizontal="center" vertical="center"/>
    </xf>
    <xf numFmtId="0" fontId="0" fillId="4" borderId="0" xfId="0" applyFill="1"/>
    <xf numFmtId="0" fontId="0" fillId="0" borderId="24" xfId="0" applyBorder="1"/>
    <xf numFmtId="0" fontId="0" fillId="0" borderId="13" xfId="0" applyBorder="1"/>
    <xf numFmtId="0" fontId="0" fillId="0" borderId="19" xfId="0" applyBorder="1"/>
    <xf numFmtId="0" fontId="0" fillId="4" borderId="21" xfId="0" applyFill="1" applyBorder="1" applyAlignment="1">
      <alignment vertical="center" wrapText="1"/>
    </xf>
    <xf numFmtId="0" fontId="0" fillId="4" borderId="21" xfId="0" applyFill="1" applyBorder="1" applyAlignment="1">
      <alignment vertical="center"/>
    </xf>
    <xf numFmtId="0" fontId="0" fillId="3" borderId="21" xfId="0" applyFill="1" applyBorder="1" applyAlignment="1">
      <alignment vertical="center"/>
    </xf>
    <xf numFmtId="0" fontId="0" fillId="4" borderId="32" xfId="0" applyFill="1" applyBorder="1" applyAlignment="1">
      <alignment vertical="center"/>
    </xf>
    <xf numFmtId="0" fontId="0" fillId="4" borderId="8" xfId="0" applyFill="1" applyBorder="1" applyAlignment="1">
      <alignment vertical="center"/>
    </xf>
    <xf numFmtId="0" fontId="0" fillId="4" borderId="9" xfId="0" applyFill="1" applyBorder="1" applyAlignment="1">
      <alignment vertical="center"/>
    </xf>
    <xf numFmtId="0" fontId="0" fillId="4" borderId="10" xfId="0" applyFill="1" applyBorder="1" applyAlignment="1">
      <alignment vertical="center"/>
    </xf>
    <xf numFmtId="0" fontId="0" fillId="0" borderId="21" xfId="0" applyBorder="1" applyAlignment="1">
      <alignment horizontal="center" vertical="center"/>
    </xf>
    <xf numFmtId="0" fontId="0" fillId="0" borderId="22" xfId="0" applyBorder="1"/>
    <xf numFmtId="0" fontId="3" fillId="0" borderId="0" xfId="1"/>
    <xf numFmtId="17" fontId="0" fillId="0" borderId="0" xfId="0" applyNumberFormat="1"/>
    <xf numFmtId="0" fontId="12" fillId="6" borderId="24" xfId="0" applyFont="1" applyFill="1" applyBorder="1" applyAlignment="1">
      <alignment horizontal="center" vertical="center"/>
    </xf>
    <xf numFmtId="0" fontId="0" fillId="0" borderId="20" xfId="0" applyBorder="1"/>
    <xf numFmtId="0" fontId="0" fillId="0" borderId="21" xfId="0" applyBorder="1"/>
    <xf numFmtId="0" fontId="3" fillId="0" borderId="0" xfId="1" quotePrefix="1"/>
    <xf numFmtId="17" fontId="3" fillId="0" borderId="0" xfId="1" quotePrefix="1" applyNumberFormat="1" applyAlignment="1">
      <alignment horizontal="center" vertical="center"/>
    </xf>
    <xf numFmtId="17" fontId="3" fillId="4" borderId="0" xfId="1" quotePrefix="1" applyNumberFormat="1" applyFill="1" applyAlignment="1">
      <alignment horizontal="center" vertical="center"/>
    </xf>
    <xf numFmtId="0" fontId="12" fillId="6" borderId="0" xfId="0" applyFont="1" applyFill="1" applyAlignment="1">
      <alignment horizontal="center" vertical="center"/>
    </xf>
    <xf numFmtId="0" fontId="12" fillId="6" borderId="19" xfId="0" applyFont="1" applyFill="1" applyBorder="1" applyAlignment="1">
      <alignment horizontal="center" vertical="center"/>
    </xf>
    <xf numFmtId="0" fontId="0" fillId="8" borderId="15" xfId="0"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wrapText="1"/>
    </xf>
    <xf numFmtId="0" fontId="12" fillId="6" borderId="4" xfId="0" applyFont="1" applyFill="1" applyBorder="1" applyAlignment="1">
      <alignment horizontal="center" vertical="center" wrapText="1"/>
    </xf>
    <xf numFmtId="15" fontId="0" fillId="4" borderId="16" xfId="0" applyNumberFormat="1" applyFill="1" applyBorder="1" applyAlignment="1" applyProtection="1">
      <alignment horizontal="center" vertical="center"/>
      <protection locked="0"/>
    </xf>
    <xf numFmtId="15" fontId="0" fillId="0" borderId="0" xfId="0" applyNumberFormat="1" applyAlignment="1">
      <alignment horizontal="center" vertical="center"/>
    </xf>
    <xf numFmtId="15" fontId="0" fillId="4" borderId="0" xfId="0" applyNumberFormat="1" applyFill="1" applyAlignment="1">
      <alignment horizontal="center" vertical="center"/>
    </xf>
    <xf numFmtId="17" fontId="0" fillId="4" borderId="0" xfId="0" applyNumberFormat="1" applyFill="1" applyAlignment="1">
      <alignment horizontal="center" vertical="center"/>
    </xf>
    <xf numFmtId="0" fontId="12" fillId="8" borderId="12" xfId="0" applyFont="1" applyFill="1" applyBorder="1" applyAlignment="1">
      <alignment horizontal="center" vertical="center"/>
    </xf>
    <xf numFmtId="0" fontId="12" fillId="8" borderId="24"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1" xfId="0" applyFont="1" applyFill="1" applyBorder="1" applyAlignment="1">
      <alignment horizontal="center" vertical="center"/>
    </xf>
    <xf numFmtId="17" fontId="3" fillId="4" borderId="12" xfId="1" quotePrefix="1" applyNumberFormat="1" applyFill="1" applyBorder="1" applyAlignment="1">
      <alignment horizontal="center" vertical="center"/>
    </xf>
    <xf numFmtId="17" fontId="3" fillId="4" borderId="24" xfId="1" quotePrefix="1" applyNumberFormat="1" applyFill="1" applyBorder="1" applyAlignment="1">
      <alignment horizontal="center" vertical="center"/>
    </xf>
    <xf numFmtId="17" fontId="3" fillId="4" borderId="13" xfId="1" quotePrefix="1" applyNumberFormat="1" applyFill="1" applyBorder="1" applyAlignment="1">
      <alignment horizontal="center" vertical="center"/>
    </xf>
    <xf numFmtId="17" fontId="3" fillId="4" borderId="19" xfId="1" quotePrefix="1" applyNumberFormat="1" applyFill="1" applyBorder="1" applyAlignment="1">
      <alignment horizontal="center" vertical="center"/>
    </xf>
    <xf numFmtId="17" fontId="3" fillId="4" borderId="20" xfId="1" quotePrefix="1" applyNumberFormat="1" applyFill="1" applyBorder="1" applyAlignment="1">
      <alignment horizontal="center" vertical="center"/>
    </xf>
    <xf numFmtId="17" fontId="3" fillId="4" borderId="21" xfId="1" quotePrefix="1" applyNumberFormat="1" applyFill="1" applyBorder="1" applyAlignment="1">
      <alignment horizontal="center" vertical="center"/>
    </xf>
    <xf numFmtId="17" fontId="3" fillId="4" borderId="22" xfId="1" quotePrefix="1" applyNumberFormat="1" applyFill="1" applyBorder="1" applyAlignment="1">
      <alignment horizontal="center" vertical="center"/>
    </xf>
    <xf numFmtId="0" fontId="12" fillId="4" borderId="0" xfId="0" applyFont="1" applyFill="1" applyAlignment="1">
      <alignment vertical="center"/>
    </xf>
    <xf numFmtId="17" fontId="14" fillId="4" borderId="0" xfId="0" applyNumberFormat="1" applyFont="1" applyFill="1" applyAlignment="1">
      <alignment vertical="center"/>
    </xf>
    <xf numFmtId="15" fontId="0" fillId="4" borderId="1" xfId="0" applyNumberFormat="1" applyFill="1" applyBorder="1" applyAlignment="1">
      <alignment horizontal="center" vertical="center"/>
    </xf>
    <xf numFmtId="0" fontId="12" fillId="0" borderId="0" xfId="0" applyFont="1" applyAlignment="1">
      <alignment vertical="center"/>
    </xf>
    <xf numFmtId="17" fontId="14" fillId="0" borderId="19" xfId="0" applyNumberFormat="1" applyFont="1" applyBorder="1" applyAlignment="1">
      <alignment horizontal="center" vertical="center"/>
    </xf>
    <xf numFmtId="17" fontId="14" fillId="0" borderId="0" xfId="0" applyNumberFormat="1" applyFont="1" applyAlignment="1">
      <alignment vertical="center"/>
    </xf>
    <xf numFmtId="0" fontId="0" fillId="4" borderId="20" xfId="0" applyFill="1" applyBorder="1"/>
    <xf numFmtId="0" fontId="0" fillId="4" borderId="21" xfId="0" applyFill="1" applyBorder="1"/>
    <xf numFmtId="0" fontId="0" fillId="4" borderId="22" xfId="0" applyFill="1" applyBorder="1"/>
    <xf numFmtId="0" fontId="0" fillId="0" borderId="0" xfId="0" applyAlignment="1">
      <alignment horizontal="center" vertical="center" wrapText="1"/>
    </xf>
    <xf numFmtId="0" fontId="12" fillId="4" borderId="0" xfId="0" applyFont="1" applyFill="1"/>
    <xf numFmtId="0" fontId="0" fillId="4" borderId="1" xfId="0" applyFill="1" applyBorder="1" applyAlignment="1">
      <alignment horizontal="center" vertical="center"/>
    </xf>
    <xf numFmtId="0" fontId="0" fillId="4" borderId="2" xfId="0" applyFill="1" applyBorder="1"/>
    <xf numFmtId="0" fontId="0" fillId="0" borderId="2" xfId="0" applyBorder="1"/>
    <xf numFmtId="0" fontId="0" fillId="0" borderId="3" xfId="0" applyBorder="1"/>
    <xf numFmtId="0" fontId="12" fillId="4" borderId="24" xfId="0" applyFont="1" applyFill="1" applyBorder="1" applyAlignment="1">
      <alignment vertical="center"/>
    </xf>
    <xf numFmtId="0" fontId="12" fillId="0" borderId="24" xfId="0" applyFont="1" applyBorder="1" applyAlignment="1">
      <alignment vertical="center"/>
    </xf>
    <xf numFmtId="0" fontId="0" fillId="0" borderId="30" xfId="0" applyBorder="1"/>
    <xf numFmtId="0" fontId="0" fillId="0" borderId="31" xfId="0" applyBorder="1"/>
    <xf numFmtId="0" fontId="0" fillId="4" borderId="20" xfId="0" applyFill="1" applyBorder="1" applyAlignment="1">
      <alignment horizontal="left" wrapText="1"/>
    </xf>
    <xf numFmtId="0" fontId="0" fillId="4" borderId="21" xfId="0" applyFill="1" applyBorder="1" applyAlignment="1">
      <alignment horizontal="left" wrapText="1"/>
    </xf>
    <xf numFmtId="0" fontId="0" fillId="4" borderId="21" xfId="0" applyFill="1" applyBorder="1" applyAlignment="1">
      <alignment wrapText="1"/>
    </xf>
    <xf numFmtId="0" fontId="0" fillId="2" borderId="0" xfId="0" applyFill="1"/>
    <xf numFmtId="0" fontId="14" fillId="6" borderId="2" xfId="0" applyFont="1" applyFill="1" applyBorder="1" applyAlignment="1">
      <alignment horizontal="center" vertical="center"/>
    </xf>
    <xf numFmtId="0" fontId="6" fillId="0" borderId="0" xfId="0" quotePrefix="1" applyFont="1" applyAlignment="1">
      <alignment horizontal="left"/>
    </xf>
    <xf numFmtId="0" fontId="0" fillId="0" borderId="21" xfId="0" applyBorder="1" applyAlignment="1">
      <alignment horizontal="center"/>
    </xf>
    <xf numFmtId="0" fontId="0" fillId="0" borderId="0" xfId="0" applyAlignment="1">
      <alignment horizontal="center"/>
    </xf>
    <xf numFmtId="0" fontId="14" fillId="6" borderId="2" xfId="0" applyFont="1" applyFill="1" applyBorder="1" applyAlignment="1">
      <alignment horizontal="center" vertical="center" wrapText="1"/>
    </xf>
    <xf numFmtId="0" fontId="7" fillId="4" borderId="21" xfId="0" applyFont="1" applyFill="1" applyBorder="1"/>
    <xf numFmtId="0" fontId="12" fillId="6" borderId="14" xfId="0" quotePrefix="1" applyFont="1" applyFill="1" applyBorder="1" applyAlignment="1">
      <alignment horizontal="center" vertical="center" wrapText="1"/>
    </xf>
    <xf numFmtId="0" fontId="14" fillId="0" borderId="0" xfId="0" applyFont="1" applyAlignment="1">
      <alignment horizontal="center" vertical="center" wrapText="1"/>
    </xf>
    <xf numFmtId="0" fontId="14" fillId="0" borderId="13" xfId="0" applyFont="1" applyBorder="1" applyAlignment="1">
      <alignment horizontal="center" vertical="center"/>
    </xf>
    <xf numFmtId="0" fontId="20" fillId="4" borderId="19" xfId="0" applyFont="1" applyFill="1" applyBorder="1" applyAlignment="1">
      <alignment vertical="center" wrapText="1"/>
    </xf>
    <xf numFmtId="0" fontId="18" fillId="0" borderId="19" xfId="0" applyFont="1" applyBorder="1"/>
    <xf numFmtId="0" fontId="7" fillId="0" borderId="21" xfId="0" applyFont="1" applyBorder="1"/>
    <xf numFmtId="0" fontId="0" fillId="0" borderId="0" xfId="0" applyProtection="1">
      <protection locked="0"/>
    </xf>
    <xf numFmtId="0" fontId="6" fillId="0" borderId="0" xfId="0" applyFont="1" applyProtection="1">
      <protection locked="0"/>
    </xf>
    <xf numFmtId="0" fontId="9" fillId="4" borderId="0" xfId="0" applyFont="1" applyFill="1" applyAlignment="1" applyProtection="1">
      <alignment vertical="center" wrapText="1"/>
      <protection locked="0"/>
    </xf>
    <xf numFmtId="0" fontId="9" fillId="0" borderId="0" xfId="0" applyFont="1" applyProtection="1">
      <protection locked="0"/>
    </xf>
    <xf numFmtId="0" fontId="23" fillId="6" borderId="11" xfId="0" applyFont="1" applyFill="1" applyBorder="1" applyAlignment="1">
      <alignment horizontal="center" vertical="center" wrapText="1"/>
    </xf>
    <xf numFmtId="0" fontId="24" fillId="0" borderId="44" xfId="0" applyFont="1" applyBorder="1" applyAlignment="1">
      <alignment horizontal="center" vertical="center" wrapText="1"/>
    </xf>
    <xf numFmtId="0" fontId="24" fillId="0" borderId="45" xfId="0" applyFont="1" applyBorder="1" applyAlignment="1">
      <alignment horizontal="center" vertical="center" wrapText="1"/>
    </xf>
    <xf numFmtId="0" fontId="24" fillId="0" borderId="43" xfId="0" applyFont="1" applyBorder="1" applyAlignment="1">
      <alignment horizontal="center" vertical="center" wrapText="1"/>
    </xf>
    <xf numFmtId="0" fontId="24" fillId="0" borderId="55" xfId="0" applyFont="1" applyBorder="1" applyAlignment="1">
      <alignment horizontal="center" vertical="center" wrapText="1"/>
    </xf>
    <xf numFmtId="0" fontId="24" fillId="0" borderId="48" xfId="0" applyFont="1" applyBorder="1" applyAlignment="1">
      <alignment horizontal="center" vertical="center" wrapText="1"/>
    </xf>
    <xf numFmtId="0" fontId="24" fillId="0" borderId="49" xfId="0" applyFont="1" applyBorder="1" applyAlignment="1">
      <alignment horizontal="center" vertical="center" wrapText="1"/>
    </xf>
    <xf numFmtId="0" fontId="24" fillId="0" borderId="47" xfId="0" applyFont="1" applyBorder="1" applyAlignment="1">
      <alignment horizontal="center" vertical="center" wrapText="1"/>
    </xf>
    <xf numFmtId="0" fontId="24" fillId="0" borderId="58" xfId="0" applyFont="1" applyBorder="1" applyAlignment="1">
      <alignment horizontal="center" vertical="center" wrapText="1"/>
    </xf>
    <xf numFmtId="15" fontId="0" fillId="4" borderId="0" xfId="0" applyNumberFormat="1" applyFill="1" applyAlignment="1">
      <alignment wrapText="1"/>
    </xf>
    <xf numFmtId="0" fontId="24" fillId="0" borderId="45" xfId="0" applyFont="1" applyBorder="1" applyAlignment="1">
      <alignment horizontal="left" vertical="center" wrapText="1"/>
    </xf>
    <xf numFmtId="0" fontId="24" fillId="0" borderId="49" xfId="0" applyFont="1" applyBorder="1" applyAlignment="1">
      <alignment horizontal="left" vertical="center" wrapText="1"/>
    </xf>
    <xf numFmtId="0" fontId="0" fillId="0" borderId="44" xfId="0" applyBorder="1"/>
    <xf numFmtId="0" fontId="0" fillId="0" borderId="45" xfId="0" applyBorder="1"/>
    <xf numFmtId="0" fontId="0" fillId="0" borderId="48" xfId="0" applyBorder="1"/>
    <xf numFmtId="0" fontId="0" fillId="0" borderId="49" xfId="0" applyBorder="1"/>
    <xf numFmtId="0" fontId="24" fillId="4" borderId="0" xfId="0" applyFont="1" applyFill="1" applyAlignment="1">
      <alignment horizontal="center" vertical="center"/>
    </xf>
    <xf numFmtId="0" fontId="24" fillId="4" borderId="0" xfId="0" applyFont="1" applyFill="1" applyAlignment="1">
      <alignment horizontal="left" wrapText="1"/>
    </xf>
    <xf numFmtId="0" fontId="24" fillId="4" borderId="0" xfId="0" applyFont="1" applyFill="1" applyAlignment="1">
      <alignment wrapText="1"/>
    </xf>
    <xf numFmtId="49" fontId="0" fillId="0" borderId="43" xfId="0" applyNumberFormat="1" applyBorder="1"/>
    <xf numFmtId="0" fontId="0" fillId="0" borderId="16" xfId="0" applyBorder="1"/>
    <xf numFmtId="49" fontId="0" fillId="0" borderId="47" xfId="0" applyNumberFormat="1" applyBorder="1"/>
    <xf numFmtId="0" fontId="0" fillId="0" borderId="17" xfId="0" applyBorder="1"/>
    <xf numFmtId="49" fontId="0" fillId="0" borderId="0" xfId="0" applyNumberFormat="1"/>
    <xf numFmtId="0" fontId="24" fillId="8" borderId="33" xfId="0" quotePrefix="1" applyFont="1" applyFill="1" applyBorder="1" applyAlignment="1">
      <alignment horizontal="center" vertical="center" wrapText="1"/>
    </xf>
    <xf numFmtId="15" fontId="24" fillId="8" borderId="33" xfId="0" quotePrefix="1" applyNumberFormat="1" applyFont="1" applyFill="1" applyBorder="1" applyAlignment="1">
      <alignment horizontal="center" vertical="center" wrapText="1"/>
    </xf>
    <xf numFmtId="0" fontId="7" fillId="4" borderId="0" xfId="0" applyFont="1" applyFill="1"/>
    <xf numFmtId="0" fontId="24" fillId="0" borderId="53" xfId="0" applyFont="1" applyBorder="1" applyAlignment="1">
      <alignment horizontal="center" vertical="center" wrapText="1"/>
    </xf>
    <xf numFmtId="15" fontId="24" fillId="0" borderId="45" xfId="0" applyNumberFormat="1" applyFont="1" applyBorder="1" applyAlignment="1">
      <alignment horizontal="center" vertical="center" wrapText="1"/>
    </xf>
    <xf numFmtId="15" fontId="24" fillId="0" borderId="49" xfId="0" applyNumberFormat="1" applyFont="1" applyBorder="1" applyAlignment="1">
      <alignment horizontal="center" vertical="center" wrapText="1"/>
    </xf>
    <xf numFmtId="15" fontId="24" fillId="0" borderId="55" xfId="0" applyNumberFormat="1" applyFont="1" applyBorder="1" applyAlignment="1">
      <alignment horizontal="center" vertical="center" wrapText="1"/>
    </xf>
    <xf numFmtId="15" fontId="24" fillId="0" borderId="58" xfId="0" applyNumberFormat="1" applyFont="1" applyBorder="1" applyAlignment="1">
      <alignment horizontal="center" vertical="center" wrapText="1"/>
    </xf>
    <xf numFmtId="15" fontId="27" fillId="9" borderId="13" xfId="0" applyNumberFormat="1" applyFont="1" applyFill="1" applyBorder="1" applyAlignment="1">
      <alignment horizontal="center" vertical="center"/>
    </xf>
    <xf numFmtId="0" fontId="27" fillId="6" borderId="57" xfId="0" applyFont="1" applyFill="1" applyBorder="1" applyAlignment="1">
      <alignment horizontal="center" vertical="center" wrapText="1"/>
    </xf>
    <xf numFmtId="0" fontId="0" fillId="0" borderId="34" xfId="0" applyBorder="1" applyAlignment="1">
      <alignment horizontal="center"/>
    </xf>
    <xf numFmtId="0" fontId="0" fillId="0" borderId="39" xfId="0" applyBorder="1" applyAlignment="1">
      <alignment horizontal="center"/>
    </xf>
    <xf numFmtId="0" fontId="24" fillId="0" borderId="53" xfId="0" applyFont="1" applyBorder="1" applyAlignment="1">
      <alignment horizontal="left" vertical="center" wrapText="1"/>
    </xf>
    <xf numFmtId="0" fontId="24" fillId="0" borderId="52" xfId="0" applyFont="1" applyBorder="1" applyAlignment="1">
      <alignment horizontal="center" vertical="center" wrapText="1"/>
    </xf>
    <xf numFmtId="15" fontId="24" fillId="0" borderId="54" xfId="0" applyNumberFormat="1" applyFont="1" applyBorder="1" applyAlignment="1">
      <alignment horizontal="center" vertical="center" wrapText="1"/>
    </xf>
    <xf numFmtId="0" fontId="24" fillId="0" borderId="54" xfId="0" applyFont="1" applyBorder="1" applyAlignment="1">
      <alignment horizontal="center" vertical="center" wrapText="1"/>
    </xf>
    <xf numFmtId="0" fontId="0" fillId="0" borderId="60" xfId="0" applyBorder="1"/>
    <xf numFmtId="0" fontId="19" fillId="0" borderId="0" xfId="0" applyFont="1"/>
    <xf numFmtId="0" fontId="27" fillId="9" borderId="65" xfId="0" applyFont="1" applyFill="1" applyBorder="1" applyAlignment="1">
      <alignment vertical="center" wrapText="1"/>
    </xf>
    <xf numFmtId="0" fontId="27" fillId="9" borderId="8" xfId="0" applyFont="1" applyFill="1" applyBorder="1" applyAlignment="1">
      <alignment vertical="center" wrapText="1"/>
    </xf>
    <xf numFmtId="0" fontId="27" fillId="9" borderId="10" xfId="0" applyFont="1" applyFill="1" applyBorder="1" applyAlignment="1">
      <alignment vertical="center" wrapText="1"/>
    </xf>
    <xf numFmtId="0" fontId="24" fillId="0" borderId="66" xfId="0" applyFont="1" applyBorder="1" applyAlignment="1">
      <alignment horizontal="center" vertical="center" wrapText="1"/>
    </xf>
    <xf numFmtId="15" fontId="24" fillId="0" borderId="66" xfId="0" applyNumberFormat="1" applyFont="1" applyBorder="1" applyAlignment="1">
      <alignment horizontal="center" vertical="center" wrapText="1"/>
    </xf>
    <xf numFmtId="0" fontId="27" fillId="9" borderId="32" xfId="0" applyFont="1" applyFill="1" applyBorder="1" applyAlignment="1">
      <alignment vertical="center" wrapText="1"/>
    </xf>
    <xf numFmtId="0" fontId="27" fillId="10" borderId="13" xfId="0" applyFont="1" applyFill="1" applyBorder="1" applyAlignment="1">
      <alignment horizontal="center" vertical="center" wrapText="1"/>
    </xf>
    <xf numFmtId="0" fontId="27" fillId="10" borderId="19" xfId="0" applyFont="1" applyFill="1" applyBorder="1" applyAlignment="1">
      <alignment vertical="center" wrapText="1"/>
    </xf>
    <xf numFmtId="0" fontId="24" fillId="10" borderId="19" xfId="0" applyFont="1" applyFill="1" applyBorder="1" applyAlignment="1">
      <alignment horizontal="left" vertical="center" wrapText="1"/>
    </xf>
    <xf numFmtId="0" fontId="24" fillId="10" borderId="22" xfId="0" applyFont="1" applyFill="1" applyBorder="1" applyAlignment="1">
      <alignment horizontal="left" vertical="center" wrapText="1"/>
    </xf>
    <xf numFmtId="0" fontId="24" fillId="0" borderId="54" xfId="0" applyFont="1" applyBorder="1" applyAlignment="1">
      <alignment horizontal="left" vertical="center" wrapText="1"/>
    </xf>
    <xf numFmtId="0" fontId="24" fillId="4" borderId="53" xfId="0" applyFont="1" applyFill="1" applyBorder="1" applyAlignment="1">
      <alignment horizontal="left" vertical="center" wrapText="1"/>
    </xf>
    <xf numFmtId="0" fontId="27" fillId="9" borderId="58" xfId="0" applyFont="1" applyFill="1" applyBorder="1" applyAlignment="1">
      <alignment horizontal="center" vertical="center" wrapText="1"/>
    </xf>
    <xf numFmtId="0" fontId="0" fillId="0" borderId="44" xfId="0" applyBorder="1" applyAlignment="1">
      <alignment wrapText="1"/>
    </xf>
    <xf numFmtId="0" fontId="0" fillId="0" borderId="45" xfId="0" applyBorder="1" applyAlignment="1">
      <alignment wrapText="1"/>
    </xf>
    <xf numFmtId="0" fontId="0" fillId="0" borderId="55" xfId="0" applyBorder="1" applyAlignment="1">
      <alignment wrapText="1"/>
    </xf>
    <xf numFmtId="0" fontId="0" fillId="0" borderId="66" xfId="0" applyBorder="1" applyAlignment="1">
      <alignment wrapText="1"/>
    </xf>
    <xf numFmtId="0" fontId="0" fillId="0" borderId="53" xfId="0" applyBorder="1" applyAlignment="1">
      <alignment wrapText="1"/>
    </xf>
    <xf numFmtId="0" fontId="0" fillId="0" borderId="64" xfId="0" applyBorder="1" applyAlignment="1">
      <alignment wrapText="1"/>
    </xf>
    <xf numFmtId="0" fontId="0" fillId="0" borderId="54" xfId="0" applyBorder="1" applyAlignment="1">
      <alignment wrapText="1"/>
    </xf>
    <xf numFmtId="0" fontId="0" fillId="0" borderId="57" xfId="0" applyBorder="1" applyAlignment="1">
      <alignment wrapText="1"/>
    </xf>
    <xf numFmtId="0" fontId="0" fillId="0" borderId="0" xfId="0" applyAlignment="1">
      <alignment wrapText="1"/>
    </xf>
    <xf numFmtId="0" fontId="0" fillId="0" borderId="56" xfId="0" applyBorder="1" applyAlignment="1">
      <alignment wrapText="1"/>
    </xf>
    <xf numFmtId="15" fontId="27" fillId="9" borderId="41" xfId="0" applyNumberFormat="1" applyFont="1" applyFill="1" applyBorder="1" applyAlignment="1">
      <alignment vertical="center"/>
    </xf>
    <xf numFmtId="15" fontId="27" fillId="9" borderId="42" xfId="0" applyNumberFormat="1" applyFont="1" applyFill="1" applyBorder="1" applyAlignment="1">
      <alignment vertical="center"/>
    </xf>
    <xf numFmtId="0" fontId="27" fillId="6" borderId="44" xfId="0" applyFont="1" applyFill="1" applyBorder="1" applyAlignment="1">
      <alignment vertical="center" wrapText="1"/>
    </xf>
    <xf numFmtId="15" fontId="27" fillId="9" borderId="40" xfId="0" applyNumberFormat="1" applyFont="1" applyFill="1" applyBorder="1" applyAlignment="1">
      <alignment vertical="center"/>
    </xf>
    <xf numFmtId="0" fontId="27" fillId="6" borderId="44" xfId="0" quotePrefix="1" applyFont="1" applyFill="1" applyBorder="1" applyAlignment="1">
      <alignment vertical="center" wrapText="1"/>
    </xf>
    <xf numFmtId="0" fontId="27" fillId="6" borderId="45" xfId="0" applyFont="1" applyFill="1" applyBorder="1" applyAlignment="1">
      <alignment vertical="center" wrapText="1"/>
    </xf>
    <xf numFmtId="0" fontId="27" fillId="6" borderId="43" xfId="0" applyFont="1" applyFill="1" applyBorder="1" applyAlignment="1">
      <alignment vertical="center" wrapText="1"/>
    </xf>
    <xf numFmtId="0" fontId="0" fillId="0" borderId="52" xfId="0" applyBorder="1" applyAlignment="1">
      <alignment wrapText="1"/>
    </xf>
    <xf numFmtId="0" fontId="27" fillId="9" borderId="48" xfId="0" applyFont="1" applyFill="1" applyBorder="1" applyAlignment="1">
      <alignment horizontal="center" vertical="center" wrapText="1"/>
    </xf>
    <xf numFmtId="0" fontId="27" fillId="9" borderId="49" xfId="0" applyFont="1" applyFill="1" applyBorder="1" applyAlignment="1">
      <alignment horizontal="center" vertical="center" wrapText="1"/>
    </xf>
    <xf numFmtId="0" fontId="27" fillId="9" borderId="47" xfId="0" applyFont="1" applyFill="1" applyBorder="1" applyAlignment="1">
      <alignment horizontal="center" vertical="center" wrapText="1"/>
    </xf>
    <xf numFmtId="0" fontId="0" fillId="8" borderId="16" xfId="0" quotePrefix="1" applyFill="1" applyBorder="1" applyAlignment="1">
      <alignment horizontal="center" vertical="center" wrapText="1"/>
    </xf>
    <xf numFmtId="0" fontId="0" fillId="4" borderId="0" xfId="0" applyFill="1" applyAlignment="1">
      <alignment wrapText="1"/>
    </xf>
    <xf numFmtId="1" fontId="24" fillId="8" borderId="52" xfId="0" applyNumberFormat="1" applyFont="1" applyFill="1" applyBorder="1" applyAlignment="1">
      <alignment horizontal="center" vertical="center" wrapText="1"/>
    </xf>
    <xf numFmtId="1" fontId="24" fillId="8" borderId="43" xfId="0" applyNumberFormat="1" applyFont="1" applyFill="1" applyBorder="1" applyAlignment="1">
      <alignment horizontal="center" vertical="center" wrapText="1"/>
    </xf>
    <xf numFmtId="1" fontId="24" fillId="8" borderId="47" xfId="0" applyNumberFormat="1" applyFont="1" applyFill="1" applyBorder="1" applyAlignment="1">
      <alignment horizontal="center" vertical="center" wrapText="1"/>
    </xf>
    <xf numFmtId="0" fontId="27" fillId="6" borderId="43" xfId="0" quotePrefix="1" applyFont="1" applyFill="1" applyBorder="1" applyAlignment="1">
      <alignment horizontal="left" vertical="center" wrapText="1"/>
    </xf>
    <xf numFmtId="15" fontId="24" fillId="8" borderId="55" xfId="0" applyNumberFormat="1" applyFont="1" applyFill="1" applyBorder="1" applyAlignment="1">
      <alignment horizontal="center" vertical="center" wrapText="1"/>
    </xf>
    <xf numFmtId="0" fontId="21" fillId="10" borderId="13" xfId="0" applyFont="1" applyFill="1" applyBorder="1" applyAlignment="1">
      <alignment horizontal="center" vertical="center" wrapText="1"/>
    </xf>
    <xf numFmtId="0" fontId="21" fillId="9" borderId="65" xfId="0" applyFont="1" applyFill="1" applyBorder="1" applyAlignment="1">
      <alignment vertical="center" wrapText="1"/>
    </xf>
    <xf numFmtId="0" fontId="21" fillId="9" borderId="8" xfId="0" applyFont="1" applyFill="1" applyBorder="1" applyAlignment="1">
      <alignment vertical="center" wrapText="1"/>
    </xf>
    <xf numFmtId="0" fontId="21" fillId="9" borderId="10" xfId="0" applyFont="1" applyFill="1" applyBorder="1" applyAlignment="1">
      <alignment vertical="center" wrapText="1"/>
    </xf>
    <xf numFmtId="0" fontId="21" fillId="9" borderId="9" xfId="0" applyFont="1" applyFill="1" applyBorder="1" applyAlignment="1">
      <alignment vertical="center" wrapText="1"/>
    </xf>
    <xf numFmtId="0" fontId="21" fillId="10" borderId="19" xfId="0" applyFont="1" applyFill="1" applyBorder="1" applyAlignment="1">
      <alignment vertical="center" wrapText="1"/>
    </xf>
    <xf numFmtId="0" fontId="29" fillId="0" borderId="53" xfId="0" applyFont="1" applyBorder="1" applyAlignment="1">
      <alignment horizontal="left" vertical="center" wrapText="1"/>
    </xf>
    <xf numFmtId="0" fontId="29" fillId="0" borderId="52" xfId="0" applyFont="1" applyBorder="1" applyAlignment="1">
      <alignment horizontal="center" vertical="center" wrapText="1"/>
    </xf>
    <xf numFmtId="0" fontId="29" fillId="0" borderId="53" xfId="0" applyFont="1" applyBorder="1" applyAlignment="1">
      <alignment horizontal="center" vertical="center" wrapText="1"/>
    </xf>
    <xf numFmtId="15" fontId="29" fillId="0" borderId="54" xfId="0" applyNumberFormat="1" applyFont="1" applyBorder="1" applyAlignment="1">
      <alignment horizontal="center" vertical="center" wrapText="1"/>
    </xf>
    <xf numFmtId="0" fontId="29" fillId="0" borderId="54" xfId="0" applyFont="1" applyBorder="1" applyAlignment="1">
      <alignment horizontal="center" vertical="center" wrapText="1"/>
    </xf>
    <xf numFmtId="15" fontId="29" fillId="0" borderId="52" xfId="0" applyNumberFormat="1" applyFont="1" applyBorder="1" applyAlignment="1">
      <alignment horizontal="center" vertical="center" wrapText="1"/>
    </xf>
    <xf numFmtId="0" fontId="29" fillId="0" borderId="64" xfId="0" applyFont="1" applyBorder="1" applyAlignment="1">
      <alignment horizontal="center" vertical="center" wrapText="1"/>
    </xf>
    <xf numFmtId="0" fontId="29" fillId="0" borderId="54" xfId="0" applyFont="1" applyBorder="1" applyAlignment="1">
      <alignment horizontal="left" vertical="center" wrapText="1"/>
    </xf>
    <xf numFmtId="0" fontId="29" fillId="10" borderId="19" xfId="0" applyFont="1" applyFill="1" applyBorder="1" applyAlignment="1">
      <alignment horizontal="left" vertical="center" wrapText="1"/>
    </xf>
    <xf numFmtId="0" fontId="29" fillId="0" borderId="60" xfId="0" applyFont="1" applyBorder="1"/>
    <xf numFmtId="0" fontId="29" fillId="0" borderId="43" xfId="0" applyFont="1" applyBorder="1" applyAlignment="1">
      <alignment horizontal="center" vertical="center" wrapText="1"/>
    </xf>
    <xf numFmtId="0" fontId="29" fillId="0" borderId="44" xfId="0" applyFont="1" applyBorder="1" applyAlignment="1">
      <alignment horizontal="center" vertical="center" wrapText="1"/>
    </xf>
    <xf numFmtId="15" fontId="29" fillId="0" borderId="45" xfId="0" applyNumberFormat="1" applyFont="1" applyBorder="1" applyAlignment="1">
      <alignment horizontal="center" vertical="center" wrapText="1"/>
    </xf>
    <xf numFmtId="0" fontId="29" fillId="0" borderId="45" xfId="0" applyFont="1" applyBorder="1" applyAlignment="1">
      <alignment horizontal="center" vertical="center" wrapText="1"/>
    </xf>
    <xf numFmtId="15" fontId="29" fillId="0" borderId="43" xfId="0" applyNumberFormat="1" applyFont="1" applyBorder="1" applyAlignment="1">
      <alignment horizontal="center" vertical="center" wrapText="1"/>
    </xf>
    <xf numFmtId="0" fontId="29" fillId="0" borderId="56" xfId="0" applyFont="1" applyBorder="1" applyAlignment="1">
      <alignment horizontal="center" vertical="center" wrapText="1"/>
    </xf>
    <xf numFmtId="0" fontId="29" fillId="0" borderId="44" xfId="0" applyFont="1" applyBorder="1" applyAlignment="1">
      <alignment horizontal="left" vertical="center" wrapText="1"/>
    </xf>
    <xf numFmtId="0" fontId="29" fillId="0" borderId="45" xfId="0" applyFont="1" applyBorder="1" applyAlignment="1">
      <alignment horizontal="left" vertical="center" wrapText="1"/>
    </xf>
    <xf numFmtId="0" fontId="29" fillId="0" borderId="47" xfId="0" applyFont="1" applyBorder="1" applyAlignment="1">
      <alignment horizontal="center" vertical="center" wrapText="1"/>
    </xf>
    <xf numFmtId="0" fontId="29" fillId="0" borderId="48" xfId="0" applyFont="1" applyBorder="1" applyAlignment="1">
      <alignment horizontal="center" vertical="center" wrapText="1"/>
    </xf>
    <xf numFmtId="15" fontId="29" fillId="0" borderId="49" xfId="0" applyNumberFormat="1" applyFont="1" applyBorder="1" applyAlignment="1">
      <alignment horizontal="center" vertical="center" wrapText="1"/>
    </xf>
    <xf numFmtId="0" fontId="29" fillId="0" borderId="49" xfId="0" applyFont="1" applyBorder="1" applyAlignment="1">
      <alignment horizontal="center" vertical="center" wrapText="1"/>
    </xf>
    <xf numFmtId="0" fontId="29" fillId="0" borderId="59" xfId="0" applyFont="1" applyBorder="1" applyAlignment="1">
      <alignment horizontal="center" vertical="center" wrapText="1"/>
    </xf>
    <xf numFmtId="0" fontId="29" fillId="0" borderId="48" xfId="0" applyFont="1" applyBorder="1" applyAlignment="1">
      <alignment horizontal="left" vertical="center" wrapText="1"/>
    </xf>
    <xf numFmtId="0" fontId="29" fillId="0" borderId="49" xfId="0" applyFont="1" applyBorder="1" applyAlignment="1">
      <alignment horizontal="left" vertical="center" wrapText="1"/>
    </xf>
    <xf numFmtId="0" fontId="29" fillId="10" borderId="22" xfId="0" applyFont="1" applyFill="1" applyBorder="1" applyAlignment="1">
      <alignment horizontal="left" vertical="center" wrapText="1"/>
    </xf>
    <xf numFmtId="0" fontId="24" fillId="8" borderId="53" xfId="0" applyFont="1" applyFill="1" applyBorder="1" applyAlignment="1">
      <alignment horizontal="left" vertical="center" wrapText="1"/>
    </xf>
    <xf numFmtId="0" fontId="24" fillId="8" borderId="43" xfId="0" applyFont="1" applyFill="1" applyBorder="1" applyAlignment="1">
      <alignment horizontal="center" vertical="center" wrapText="1"/>
    </xf>
    <xf numFmtId="0" fontId="24" fillId="8" borderId="44" xfId="0" applyFont="1" applyFill="1" applyBorder="1" applyAlignment="1">
      <alignment horizontal="center" vertical="center" wrapText="1"/>
    </xf>
    <xf numFmtId="0" fontId="24" fillId="8" borderId="45" xfId="0" applyFont="1" applyFill="1" applyBorder="1" applyAlignment="1">
      <alignment horizontal="center" vertical="center" wrapText="1"/>
    </xf>
    <xf numFmtId="0" fontId="24" fillId="8" borderId="55" xfId="0" applyFont="1" applyFill="1" applyBorder="1" applyAlignment="1">
      <alignment horizontal="center" vertical="center" wrapText="1"/>
    </xf>
    <xf numFmtId="15" fontId="24" fillId="8" borderId="45" xfId="0" applyNumberFormat="1" applyFont="1" applyFill="1" applyBorder="1" applyAlignment="1">
      <alignment horizontal="center" vertical="center" wrapText="1"/>
    </xf>
    <xf numFmtId="0" fontId="24" fillId="8" borderId="45" xfId="0" applyFont="1" applyFill="1" applyBorder="1" applyAlignment="1">
      <alignment horizontal="left" vertical="center" wrapText="1"/>
    </xf>
    <xf numFmtId="0" fontId="0" fillId="8" borderId="60" xfId="0" applyFill="1" applyBorder="1"/>
    <xf numFmtId="1" fontId="29" fillId="8" borderId="52" xfId="0" applyNumberFormat="1" applyFont="1" applyFill="1" applyBorder="1" applyAlignment="1">
      <alignment horizontal="center" vertical="center" wrapText="1"/>
    </xf>
    <xf numFmtId="1" fontId="29" fillId="8" borderId="43" xfId="0" applyNumberFormat="1" applyFont="1" applyFill="1" applyBorder="1" applyAlignment="1">
      <alignment horizontal="center" vertical="center" wrapText="1"/>
    </xf>
    <xf numFmtId="0" fontId="29" fillId="8" borderId="53" xfId="0" applyFont="1" applyFill="1" applyBorder="1" applyAlignment="1">
      <alignment horizontal="left" vertical="center" wrapText="1"/>
    </xf>
    <xf numFmtId="0" fontId="29" fillId="8" borderId="43" xfId="0" applyFont="1" applyFill="1" applyBorder="1" applyAlignment="1">
      <alignment horizontal="center" vertical="center" wrapText="1"/>
    </xf>
    <xf numFmtId="0" fontId="29" fillId="8" borderId="44" xfId="0" applyFont="1" applyFill="1" applyBorder="1" applyAlignment="1">
      <alignment horizontal="center" vertical="center" wrapText="1"/>
    </xf>
    <xf numFmtId="15" fontId="29" fillId="8" borderId="45" xfId="0" applyNumberFormat="1" applyFont="1" applyFill="1" applyBorder="1" applyAlignment="1">
      <alignment horizontal="center" vertical="center" wrapText="1"/>
    </xf>
    <xf numFmtId="0" fontId="29" fillId="8" borderId="45" xfId="0" applyFont="1" applyFill="1" applyBorder="1" applyAlignment="1">
      <alignment horizontal="center" vertical="center" wrapText="1"/>
    </xf>
    <xf numFmtId="15" fontId="29" fillId="8" borderId="43" xfId="0" applyNumberFormat="1" applyFont="1" applyFill="1" applyBorder="1" applyAlignment="1">
      <alignment horizontal="center" vertical="center" wrapText="1"/>
    </xf>
    <xf numFmtId="0" fontId="29" fillId="8" borderId="56" xfId="0" applyFont="1" applyFill="1" applyBorder="1" applyAlignment="1">
      <alignment horizontal="center" vertical="center" wrapText="1"/>
    </xf>
    <xf numFmtId="0" fontId="29" fillId="8" borderId="44" xfId="0" applyFont="1" applyFill="1" applyBorder="1" applyAlignment="1">
      <alignment horizontal="left" vertical="center" wrapText="1"/>
    </xf>
    <xf numFmtId="0" fontId="29" fillId="8" borderId="45" xfId="0" applyFont="1" applyFill="1" applyBorder="1" applyAlignment="1">
      <alignment horizontal="left" vertical="center" wrapText="1"/>
    </xf>
    <xf numFmtId="0" fontId="29" fillId="8" borderId="60" xfId="0" applyFont="1" applyFill="1" applyBorder="1"/>
    <xf numFmtId="0" fontId="0" fillId="8" borderId="52" xfId="0" applyFill="1" applyBorder="1" applyAlignment="1">
      <alignment wrapText="1"/>
    </xf>
    <xf numFmtId="0" fontId="0" fillId="8" borderId="53" xfId="0" applyFill="1" applyBorder="1" applyAlignment="1">
      <alignment wrapText="1"/>
    </xf>
    <xf numFmtId="0" fontId="0" fillId="8" borderId="54" xfId="0" applyFill="1" applyBorder="1" applyAlignment="1">
      <alignment wrapText="1"/>
    </xf>
    <xf numFmtId="0" fontId="0" fillId="8" borderId="66" xfId="0" applyFill="1" applyBorder="1" applyAlignment="1">
      <alignment wrapText="1"/>
    </xf>
    <xf numFmtId="0" fontId="0" fillId="8" borderId="55" xfId="0" applyFill="1" applyBorder="1" applyAlignment="1">
      <alignment wrapText="1"/>
    </xf>
    <xf numFmtId="0" fontId="0" fillId="8" borderId="44" xfId="0" applyFill="1" applyBorder="1" applyAlignment="1">
      <alignment wrapText="1"/>
    </xf>
    <xf numFmtId="0" fontId="0" fillId="8" borderId="45" xfId="0" applyFill="1" applyBorder="1" applyAlignment="1">
      <alignment wrapText="1"/>
    </xf>
    <xf numFmtId="0" fontId="0" fillId="8" borderId="56" xfId="0" applyFill="1" applyBorder="1" applyAlignment="1">
      <alignment wrapText="1"/>
    </xf>
    <xf numFmtId="0" fontId="0" fillId="8" borderId="57" xfId="0" applyFill="1" applyBorder="1" applyAlignment="1">
      <alignment wrapText="1"/>
    </xf>
    <xf numFmtId="0" fontId="24" fillId="8" borderId="8" xfId="0" applyFont="1" applyFill="1" applyBorder="1" applyAlignment="1">
      <alignment horizontal="left" vertical="center" wrapText="1"/>
    </xf>
    <xf numFmtId="0" fontId="0" fillId="8" borderId="65" xfId="0" applyFill="1" applyBorder="1" applyAlignment="1">
      <alignment wrapText="1"/>
    </xf>
    <xf numFmtId="0" fontId="0" fillId="8" borderId="8" xfId="0" applyFill="1" applyBorder="1" applyAlignment="1">
      <alignment wrapText="1"/>
    </xf>
    <xf numFmtId="0" fontId="0" fillId="8" borderId="10" xfId="0" applyFill="1" applyBorder="1" applyAlignment="1">
      <alignment wrapText="1"/>
    </xf>
    <xf numFmtId="0" fontId="0" fillId="8" borderId="32" xfId="0" applyFill="1" applyBorder="1" applyAlignment="1">
      <alignment wrapText="1"/>
    </xf>
    <xf numFmtId="0" fontId="0" fillId="8" borderId="58" xfId="0" applyFill="1" applyBorder="1" applyAlignment="1">
      <alignment wrapText="1"/>
    </xf>
    <xf numFmtId="0" fontId="0" fillId="8" borderId="48" xfId="0" applyFill="1" applyBorder="1" applyAlignment="1">
      <alignment wrapText="1"/>
    </xf>
    <xf numFmtId="0" fontId="0" fillId="8" borderId="49" xfId="0" applyFill="1" applyBorder="1" applyAlignment="1">
      <alignment wrapText="1"/>
    </xf>
    <xf numFmtId="0" fontId="0" fillId="8" borderId="59" xfId="0" applyFill="1" applyBorder="1" applyAlignment="1">
      <alignment wrapText="1"/>
    </xf>
    <xf numFmtId="0" fontId="0" fillId="8" borderId="22" xfId="0" applyFill="1" applyBorder="1" applyAlignment="1">
      <alignment wrapText="1"/>
    </xf>
    <xf numFmtId="17" fontId="12" fillId="0" borderId="0" xfId="0" applyNumberFormat="1" applyFont="1" applyAlignment="1">
      <alignment horizontal="center" vertical="center" wrapText="1"/>
    </xf>
    <xf numFmtId="17" fontId="14" fillId="4" borderId="0" xfId="0" applyNumberFormat="1" applyFont="1" applyFill="1" applyAlignment="1">
      <alignment horizontal="center" vertical="center" wrapText="1"/>
    </xf>
    <xf numFmtId="17" fontId="14" fillId="4" borderId="0" xfId="0" applyNumberFormat="1" applyFont="1" applyFill="1" applyAlignment="1">
      <alignment vertical="center" wrapText="1"/>
    </xf>
    <xf numFmtId="17" fontId="14" fillId="4" borderId="0" xfId="0" quotePrefix="1" applyNumberFormat="1" applyFont="1" applyFill="1" applyAlignment="1">
      <alignment vertical="center" wrapText="1"/>
    </xf>
    <xf numFmtId="0" fontId="6" fillId="4" borderId="0" xfId="0" applyFont="1" applyFill="1" applyAlignment="1">
      <alignment horizontal="left" vertical="center" wrapText="1"/>
    </xf>
    <xf numFmtId="0" fontId="6" fillId="4" borderId="0" xfId="0" applyFont="1" applyFill="1" applyAlignment="1">
      <alignment wrapText="1"/>
    </xf>
    <xf numFmtId="0" fontId="0" fillId="4" borderId="0" xfId="0" applyFill="1" applyAlignment="1">
      <alignment horizontal="left" vertical="center" wrapText="1"/>
    </xf>
    <xf numFmtId="0" fontId="12" fillId="0" borderId="0" xfId="0" applyFont="1" applyAlignment="1">
      <alignment horizontal="center" vertical="center" wrapText="1"/>
    </xf>
    <xf numFmtId="0" fontId="12" fillId="0" borderId="19" xfId="0" applyFont="1" applyBorder="1" applyAlignment="1">
      <alignment horizontal="center" vertical="center" wrapText="1"/>
    </xf>
    <xf numFmtId="0" fontId="0" fillId="0" borderId="0" xfId="0" quotePrefix="1" applyAlignment="1" applyProtection="1">
      <alignment horizontal="left" vertical="center" wrapText="1"/>
      <protection locked="0"/>
    </xf>
    <xf numFmtId="0" fontId="0" fillId="0" borderId="19" xfId="0" quotePrefix="1" applyBorder="1" applyAlignment="1" applyProtection="1">
      <alignment horizontal="left" vertical="center" wrapText="1"/>
      <protection locked="0"/>
    </xf>
    <xf numFmtId="0" fontId="14" fillId="0" borderId="0" xfId="0" applyFont="1" applyAlignment="1">
      <alignment horizontal="center" vertical="center"/>
    </xf>
    <xf numFmtId="0" fontId="6" fillId="0" borderId="0" xfId="0" quotePrefix="1" applyFont="1" applyAlignment="1">
      <alignment horizontal="left" wrapText="1"/>
    </xf>
    <xf numFmtId="17" fontId="14" fillId="0" borderId="0" xfId="0" applyNumberFormat="1" applyFont="1" applyAlignment="1">
      <alignment horizontal="center" vertical="center"/>
    </xf>
    <xf numFmtId="0" fontId="6" fillId="0" borderId="0" xfId="0" applyFont="1" applyAlignment="1">
      <alignment horizontal="left" wrapText="1"/>
    </xf>
    <xf numFmtId="0" fontId="6" fillId="0" borderId="19" xfId="0" applyFont="1" applyBorder="1" applyAlignment="1">
      <alignment horizontal="left" wrapText="1"/>
    </xf>
    <xf numFmtId="17" fontId="12" fillId="6" borderId="69" xfId="0" applyNumberFormat="1" applyFont="1" applyFill="1" applyBorder="1" applyAlignment="1">
      <alignment horizontal="center" vertical="center" wrapText="1"/>
    </xf>
    <xf numFmtId="0" fontId="17" fillId="0" borderId="24" xfId="0" quotePrefix="1" applyFont="1" applyBorder="1" applyAlignment="1">
      <alignment horizontal="center" vertical="center" wrapText="1"/>
    </xf>
    <xf numFmtId="0" fontId="18" fillId="0" borderId="0" xfId="0" applyFont="1" applyAlignment="1">
      <alignment horizontal="left" vertical="center" wrapText="1"/>
    </xf>
    <xf numFmtId="0" fontId="8" fillId="6" borderId="24" xfId="0" applyFont="1" applyFill="1" applyBorder="1" applyAlignment="1">
      <alignment horizontal="center" vertical="center"/>
    </xf>
    <xf numFmtId="0" fontId="14" fillId="0" borderId="0" xfId="0" quotePrefix="1" applyFont="1" applyAlignment="1">
      <alignment horizontal="center" vertical="center" wrapText="1"/>
    </xf>
    <xf numFmtId="0" fontId="9" fillId="0" borderId="21" xfId="0" applyFont="1" applyBorder="1" applyProtection="1">
      <protection locked="0"/>
    </xf>
    <xf numFmtId="0" fontId="9" fillId="0" borderId="22" xfId="0" applyFont="1" applyBorder="1" applyProtection="1">
      <protection locked="0"/>
    </xf>
    <xf numFmtId="0" fontId="12" fillId="4" borderId="24" xfId="0" applyFont="1" applyFill="1" applyBorder="1" applyAlignment="1">
      <alignment horizontal="center" vertical="center"/>
    </xf>
    <xf numFmtId="0" fontId="12" fillId="4" borderId="13" xfId="0" applyFont="1" applyFill="1" applyBorder="1" applyAlignment="1">
      <alignment horizontal="center" vertical="center"/>
    </xf>
    <xf numFmtId="0" fontId="12" fillId="4" borderId="19" xfId="0" applyFont="1" applyFill="1" applyBorder="1" applyAlignment="1" applyProtection="1">
      <alignment horizontal="center" vertical="center" wrapText="1"/>
      <protection locked="0"/>
    </xf>
    <xf numFmtId="165" fontId="0" fillId="4" borderId="19" xfId="0" applyNumberFormat="1" applyFill="1" applyBorder="1" applyAlignment="1" applyProtection="1">
      <alignment horizontal="center" vertical="center" wrapText="1"/>
      <protection locked="0"/>
    </xf>
    <xf numFmtId="0" fontId="0" fillId="0" borderId="21" xfId="0" applyBorder="1" applyProtection="1">
      <protection locked="0"/>
    </xf>
    <xf numFmtId="0" fontId="0" fillId="0" borderId="22" xfId="0" applyBorder="1" applyProtection="1">
      <protection locked="0"/>
    </xf>
    <xf numFmtId="0" fontId="0" fillId="0" borderId="7" xfId="0" applyBorder="1"/>
    <xf numFmtId="0" fontId="12" fillId="6" borderId="2" xfId="0" applyFont="1" applyFill="1" applyBorder="1" applyAlignment="1">
      <alignment vertical="center"/>
    </xf>
    <xf numFmtId="0" fontId="12" fillId="6" borderId="3" xfId="0" applyFont="1" applyFill="1" applyBorder="1" applyAlignment="1">
      <alignment vertical="center"/>
    </xf>
    <xf numFmtId="0" fontId="12" fillId="6" borderId="69" xfId="0" applyFont="1" applyFill="1" applyBorder="1" applyAlignment="1">
      <alignment horizontal="center" vertical="center" wrapText="1"/>
    </xf>
    <xf numFmtId="0" fontId="0" fillId="0" borderId="1" xfId="0" applyBorder="1"/>
    <xf numFmtId="17" fontId="0" fillId="0" borderId="19" xfId="0" applyNumberFormat="1" applyBorder="1"/>
    <xf numFmtId="17" fontId="0" fillId="0" borderId="21" xfId="0" applyNumberFormat="1" applyBorder="1"/>
    <xf numFmtId="0" fontId="12" fillId="4" borderId="21" xfId="0" applyFont="1" applyFill="1" applyBorder="1" applyAlignment="1">
      <alignment vertical="center"/>
    </xf>
    <xf numFmtId="0" fontId="31" fillId="0" borderId="0" xfId="0" applyFont="1"/>
    <xf numFmtId="49" fontId="0" fillId="0" borderId="7" xfId="0" applyNumberFormat="1" applyBorder="1" applyAlignment="1">
      <alignment horizontal="center" vertical="center"/>
    </xf>
    <xf numFmtId="49" fontId="0" fillId="8" borderId="7" xfId="0" applyNumberFormat="1" applyFill="1" applyBorder="1" applyAlignment="1">
      <alignment horizontal="center" vertical="center"/>
    </xf>
    <xf numFmtId="0" fontId="5" fillId="0" borderId="0" xfId="2" quotePrefix="1" applyFont="1" applyAlignment="1">
      <alignment horizontal="left"/>
    </xf>
    <xf numFmtId="0" fontId="15" fillId="0" borderId="0" xfId="0" applyFont="1" applyAlignment="1">
      <alignment horizontal="center" vertical="center"/>
    </xf>
    <xf numFmtId="0" fontId="7" fillId="0" borderId="0" xfId="0" applyFont="1" applyAlignment="1">
      <alignment wrapText="1"/>
    </xf>
    <xf numFmtId="17" fontId="7" fillId="0" borderId="0" xfId="0" applyNumberFormat="1" applyFont="1" applyAlignment="1">
      <alignment vertical="center"/>
    </xf>
    <xf numFmtId="0" fontId="7" fillId="0" borderId="0" xfId="0" applyFont="1" applyAlignment="1">
      <alignment vertical="center"/>
    </xf>
    <xf numFmtId="17" fontId="7" fillId="0" borderId="0" xfId="0" applyNumberFormat="1" applyFont="1"/>
    <xf numFmtId="15" fontId="7" fillId="0" borderId="0" xfId="0" applyNumberFormat="1" applyFont="1" applyAlignment="1">
      <alignment horizontal="center" vertical="center" wrapText="1"/>
    </xf>
    <xf numFmtId="0" fontId="12" fillId="6" borderId="4" xfId="0" quotePrefix="1" applyFont="1" applyFill="1" applyBorder="1" applyAlignment="1">
      <alignment horizontal="center" vertical="center"/>
    </xf>
    <xf numFmtId="0" fontId="3" fillId="8" borderId="3" xfId="1" quotePrefix="1" applyFill="1" applyBorder="1" applyAlignment="1">
      <alignment horizontal="center" vertical="center"/>
    </xf>
    <xf numFmtId="0" fontId="3" fillId="8" borderId="2" xfId="1" quotePrefix="1" applyFill="1" applyBorder="1" applyAlignment="1">
      <alignment horizontal="center" vertical="center"/>
    </xf>
    <xf numFmtId="0" fontId="3" fillId="8" borderId="11" xfId="1" quotePrefix="1" applyFill="1" applyBorder="1" applyAlignment="1">
      <alignment horizontal="center" vertical="center"/>
    </xf>
    <xf numFmtId="0" fontId="12" fillId="6" borderId="18" xfId="0" quotePrefix="1" applyFont="1" applyFill="1" applyBorder="1" applyAlignment="1">
      <alignment horizontal="center" vertical="center" wrapText="1"/>
    </xf>
    <xf numFmtId="17" fontId="12" fillId="6" borderId="7" xfId="0" quotePrefix="1" applyNumberFormat="1" applyFont="1" applyFill="1" applyBorder="1" applyAlignment="1">
      <alignment horizontal="center" vertical="center" wrapText="1"/>
    </xf>
    <xf numFmtId="0" fontId="2" fillId="8" borderId="11" xfId="0" quotePrefix="1" applyFont="1" applyFill="1" applyBorder="1" applyAlignment="1">
      <alignment horizontal="center" vertical="center" wrapText="1"/>
    </xf>
    <xf numFmtId="0" fontId="13" fillId="8" borderId="11" xfId="1" quotePrefix="1" applyFont="1" applyFill="1" applyBorder="1" applyAlignment="1">
      <alignment horizontal="center" vertical="center"/>
    </xf>
    <xf numFmtId="0" fontId="13" fillId="8" borderId="11" xfId="1" quotePrefix="1" applyFont="1" applyFill="1" applyBorder="1" applyAlignment="1">
      <alignment horizontal="center" vertical="center" wrapText="1"/>
    </xf>
    <xf numFmtId="0" fontId="12" fillId="8" borderId="11" xfId="0" quotePrefix="1" applyFont="1" applyFill="1" applyBorder="1" applyAlignment="1">
      <alignment horizontal="center" vertical="center" wrapText="1"/>
    </xf>
    <xf numFmtId="0" fontId="15" fillId="0" borderId="24" xfId="0" applyFont="1" applyBorder="1" applyAlignment="1">
      <alignment horizontal="center" vertical="center"/>
    </xf>
    <xf numFmtId="0" fontId="14" fillId="6" borderId="4" xfId="0" applyFont="1" applyFill="1" applyBorder="1" applyAlignment="1">
      <alignment horizontal="center" vertical="center"/>
    </xf>
    <xf numFmtId="0" fontId="14" fillId="6" borderId="4" xfId="0" applyFont="1" applyFill="1" applyBorder="1" applyAlignment="1">
      <alignment horizontal="center" vertical="center" wrapText="1"/>
    </xf>
    <xf numFmtId="17" fontId="14" fillId="6" borderId="69" xfId="0" applyNumberFormat="1" applyFont="1" applyFill="1" applyBorder="1" applyAlignment="1">
      <alignment horizontal="center" vertical="center" wrapText="1"/>
    </xf>
    <xf numFmtId="0" fontId="31" fillId="0" borderId="0" xfId="0" applyFont="1" applyAlignment="1">
      <alignment vertical="center"/>
    </xf>
    <xf numFmtId="0" fontId="31" fillId="4" borderId="0" xfId="0" applyFont="1" applyFill="1"/>
    <xf numFmtId="0" fontId="15" fillId="6" borderId="19" xfId="0" applyFont="1" applyFill="1" applyBorder="1" applyAlignment="1">
      <alignment horizontal="center" vertical="center"/>
    </xf>
    <xf numFmtId="0" fontId="10" fillId="0" borderId="19" xfId="0" applyFont="1" applyBorder="1" applyProtection="1">
      <protection locked="0"/>
    </xf>
    <xf numFmtId="0" fontId="18" fillId="0" borderId="24" xfId="0" applyFont="1" applyBorder="1"/>
    <xf numFmtId="0" fontId="17" fillId="6" borderId="2" xfId="0" applyFont="1" applyFill="1" applyBorder="1" applyAlignment="1">
      <alignment vertical="center"/>
    </xf>
    <xf numFmtId="15" fontId="7" fillId="4" borderId="0" xfId="0" applyNumberFormat="1" applyFont="1" applyFill="1" applyAlignment="1">
      <alignment horizontal="center" vertical="center"/>
    </xf>
    <xf numFmtId="49" fontId="0" fillId="0" borderId="7" xfId="0" applyNumberFormat="1" applyBorder="1" applyAlignment="1" applyProtection="1">
      <alignment horizontal="left" vertical="center"/>
      <protection locked="0"/>
    </xf>
    <xf numFmtId="0" fontId="15" fillId="0" borderId="13" xfId="0" applyFont="1" applyBorder="1" applyAlignment="1">
      <alignment horizontal="center" vertical="center"/>
    </xf>
    <xf numFmtId="0" fontId="0" fillId="8" borderId="53" xfId="0" applyFill="1" applyBorder="1"/>
    <xf numFmtId="0" fontId="0" fillId="0" borderId="53" xfId="0" applyBorder="1"/>
    <xf numFmtId="17" fontId="15" fillId="0" borderId="0" xfId="0" applyNumberFormat="1" applyFont="1" applyAlignment="1">
      <alignment horizontal="center" vertical="center"/>
    </xf>
    <xf numFmtId="0" fontId="7" fillId="0" borderId="0" xfId="0" applyFont="1" applyAlignment="1">
      <alignment horizontal="left" wrapText="1"/>
    </xf>
    <xf numFmtId="0" fontId="37" fillId="5" borderId="0" xfId="0" applyFont="1" applyFill="1" applyAlignment="1">
      <alignment horizontal="center" vertical="center"/>
    </xf>
    <xf numFmtId="0" fontId="38" fillId="0" borderId="0" xfId="0" applyFont="1"/>
    <xf numFmtId="0" fontId="32" fillId="6" borderId="24" xfId="0" applyFont="1" applyFill="1" applyBorder="1" applyAlignment="1">
      <alignment horizontal="center" vertical="center"/>
    </xf>
    <xf numFmtId="0" fontId="31" fillId="0" borderId="13" xfId="0" applyFont="1" applyBorder="1"/>
    <xf numFmtId="0" fontId="31" fillId="0" borderId="19" xfId="0" applyFont="1" applyBorder="1"/>
    <xf numFmtId="0" fontId="31" fillId="4" borderId="21" xfId="0" applyFont="1" applyFill="1" applyBorder="1"/>
    <xf numFmtId="0" fontId="31" fillId="0" borderId="22" xfId="0" applyFont="1" applyBorder="1"/>
    <xf numFmtId="0" fontId="7" fillId="0" borderId="24" xfId="0" applyFont="1" applyBorder="1"/>
    <xf numFmtId="0" fontId="1" fillId="0" borderId="44" xfId="3" applyBorder="1"/>
    <xf numFmtId="14" fontId="0" fillId="0" borderId="0" xfId="0" applyNumberFormat="1"/>
    <xf numFmtId="0" fontId="1" fillId="0" borderId="44" xfId="3" applyBorder="1" applyAlignment="1">
      <alignment wrapText="1"/>
    </xf>
    <xf numFmtId="0" fontId="15" fillId="6" borderId="2" xfId="0" applyFont="1" applyFill="1" applyBorder="1" applyAlignment="1">
      <alignment horizontal="center" vertical="center"/>
    </xf>
    <xf numFmtId="0" fontId="7" fillId="0" borderId="2" xfId="0" applyFont="1" applyBorder="1"/>
    <xf numFmtId="0" fontId="7" fillId="0" borderId="24" xfId="0" applyFont="1" applyBorder="1" applyProtection="1">
      <protection locked="0"/>
    </xf>
    <xf numFmtId="0" fontId="7" fillId="0" borderId="13" xfId="0" applyFont="1" applyBorder="1"/>
    <xf numFmtId="0" fontId="7" fillId="0" borderId="19" xfId="0" applyFont="1" applyBorder="1"/>
    <xf numFmtId="0" fontId="7" fillId="0" borderId="21" xfId="0" applyFont="1" applyBorder="1" applyAlignment="1">
      <alignment horizontal="center"/>
    </xf>
    <xf numFmtId="0" fontId="7" fillId="0" borderId="21" xfId="0" applyFont="1" applyBorder="1" applyProtection="1">
      <protection locked="0"/>
    </xf>
    <xf numFmtId="0" fontId="7" fillId="0" borderId="22" xfId="0" applyFont="1" applyBorder="1"/>
    <xf numFmtId="0" fontId="7" fillId="0" borderId="0" xfId="0" applyFont="1" applyAlignment="1">
      <alignment horizontal="center"/>
    </xf>
    <xf numFmtId="0" fontId="7" fillId="0" borderId="0" xfId="0" applyFont="1" applyProtection="1">
      <protection locked="0"/>
    </xf>
    <xf numFmtId="0" fontId="15" fillId="6" borderId="2" xfId="0" quotePrefix="1" applyFont="1" applyFill="1" applyBorder="1" applyAlignment="1">
      <alignment horizontal="center" vertical="center" wrapText="1"/>
    </xf>
    <xf numFmtId="0" fontId="15" fillId="6" borderId="2" xfId="0" applyFont="1" applyFill="1" applyBorder="1" applyAlignment="1">
      <alignment horizontal="center" vertical="center" wrapText="1"/>
    </xf>
    <xf numFmtId="169" fontId="0" fillId="4" borderId="17" xfId="0" applyNumberFormat="1" applyFill="1" applyBorder="1" applyAlignment="1" applyProtection="1">
      <alignment horizontal="center" vertical="center"/>
      <protection locked="0"/>
    </xf>
    <xf numFmtId="49" fontId="31" fillId="0" borderId="0" xfId="0" applyNumberFormat="1" applyFont="1"/>
    <xf numFmtId="49" fontId="4" fillId="0" borderId="0" xfId="2" applyNumberFormat="1"/>
    <xf numFmtId="169" fontId="7" fillId="0" borderId="0" xfId="0" applyNumberFormat="1" applyFont="1"/>
    <xf numFmtId="17" fontId="14" fillId="6" borderId="69" xfId="0" quotePrefix="1" applyNumberFormat="1" applyFont="1" applyFill="1" applyBorder="1" applyAlignment="1">
      <alignment horizontal="center" vertical="center" wrapText="1"/>
    </xf>
    <xf numFmtId="17" fontId="33" fillId="6" borderId="69" xfId="0" applyNumberFormat="1" applyFont="1" applyFill="1" applyBorder="1" applyAlignment="1">
      <alignment horizontal="center" vertical="center" wrapText="1"/>
    </xf>
    <xf numFmtId="0" fontId="35" fillId="4" borderId="69" xfId="0" applyFont="1" applyFill="1" applyBorder="1"/>
    <xf numFmtId="0" fontId="35" fillId="4" borderId="69" xfId="0" applyFont="1" applyFill="1" applyBorder="1" applyAlignment="1">
      <alignment vertical="center" wrapText="1"/>
    </xf>
    <xf numFmtId="0" fontId="35" fillId="4" borderId="69" xfId="0" quotePrefix="1" applyFont="1" applyFill="1" applyBorder="1" applyAlignment="1">
      <alignment horizontal="left" vertical="center" wrapText="1"/>
    </xf>
    <xf numFmtId="0" fontId="20" fillId="4" borderId="69" xfId="0" quotePrefix="1" applyFont="1" applyFill="1" applyBorder="1" applyAlignment="1">
      <alignment horizontal="left" vertical="center" wrapText="1"/>
    </xf>
    <xf numFmtId="17" fontId="15" fillId="4" borderId="69" xfId="0" quotePrefix="1" applyNumberFormat="1" applyFont="1" applyFill="1" applyBorder="1" applyAlignment="1">
      <alignment horizontal="center" vertical="center" wrapText="1"/>
    </xf>
    <xf numFmtId="49" fontId="0" fillId="8" borderId="69" xfId="0" applyNumberFormat="1" applyFill="1" applyBorder="1" applyAlignment="1">
      <alignment horizontal="center" vertical="center" wrapText="1"/>
    </xf>
    <xf numFmtId="0" fontId="0" fillId="4" borderId="69" xfId="0" applyFill="1" applyBorder="1" applyAlignment="1" applyProtection="1">
      <alignment horizontal="left" vertical="center" wrapText="1"/>
      <protection locked="0"/>
    </xf>
    <xf numFmtId="49" fontId="0" fillId="4" borderId="69" xfId="0" quotePrefix="1" applyNumberFormat="1" applyFill="1" applyBorder="1" applyAlignment="1" applyProtection="1">
      <alignment horizontal="left" vertical="center" wrapText="1"/>
      <protection locked="0"/>
    </xf>
    <xf numFmtId="49" fontId="0" fillId="4" borderId="69" xfId="0" quotePrefix="1" applyNumberFormat="1" applyFill="1" applyBorder="1" applyAlignment="1" applyProtection="1">
      <alignment horizontal="center" vertical="center" wrapText="1"/>
      <protection locked="0"/>
    </xf>
    <xf numFmtId="0" fontId="0" fillId="7" borderId="69" xfId="0" applyFill="1" applyBorder="1" applyAlignment="1">
      <alignment horizontal="center" vertical="center" wrapText="1"/>
    </xf>
    <xf numFmtId="0" fontId="0" fillId="0" borderId="69" xfId="0" applyBorder="1" applyAlignment="1" applyProtection="1">
      <alignment horizontal="center" vertical="center" wrapText="1"/>
      <protection locked="0"/>
    </xf>
    <xf numFmtId="0" fontId="0" fillId="0" borderId="69" xfId="0" applyBorder="1" applyAlignment="1">
      <alignment horizontal="center" vertical="center" wrapText="1"/>
    </xf>
    <xf numFmtId="0" fontId="6" fillId="4" borderId="69" xfId="0" quotePrefix="1" applyFont="1" applyFill="1" applyBorder="1" applyAlignment="1" applyProtection="1">
      <alignment horizontal="center" vertical="center" wrapText="1"/>
      <protection locked="0"/>
    </xf>
    <xf numFmtId="0" fontId="20" fillId="4" borderId="69" xfId="0" applyFont="1" applyFill="1" applyBorder="1"/>
    <xf numFmtId="49" fontId="6" fillId="4" borderId="69" xfId="0" quotePrefix="1" applyNumberFormat="1" applyFont="1" applyFill="1" applyBorder="1" applyAlignment="1" applyProtection="1">
      <alignment horizontal="center" vertical="center" wrapText="1"/>
      <protection locked="0"/>
    </xf>
    <xf numFmtId="49" fontId="35" fillId="4" borderId="69" xfId="0" applyNumberFormat="1" applyFont="1" applyFill="1" applyBorder="1" applyAlignment="1">
      <alignment vertical="center" wrapText="1"/>
    </xf>
    <xf numFmtId="0" fontId="20" fillId="4" borderId="69" xfId="0" applyFont="1" applyFill="1" applyBorder="1" applyAlignment="1">
      <alignment vertical="center" wrapText="1"/>
    </xf>
    <xf numFmtId="49" fontId="6" fillId="4" borderId="69" xfId="0" quotePrefix="1" applyNumberFormat="1" applyFont="1" applyFill="1" applyBorder="1" applyAlignment="1" applyProtection="1">
      <alignment horizontal="left" vertical="center" wrapText="1"/>
      <protection locked="0"/>
    </xf>
    <xf numFmtId="0" fontId="7" fillId="4" borderId="69" xfId="0" quotePrefix="1" applyFont="1" applyFill="1" applyBorder="1" applyAlignment="1">
      <alignment horizontal="center" vertical="center" wrapText="1"/>
    </xf>
    <xf numFmtId="0" fontId="12" fillId="6" borderId="69" xfId="0" quotePrefix="1" applyFont="1" applyFill="1" applyBorder="1" applyAlignment="1">
      <alignment horizontal="center" vertical="center" wrapText="1"/>
    </xf>
    <xf numFmtId="0" fontId="12" fillId="4" borderId="69" xfId="0" quotePrefix="1" applyFont="1" applyFill="1" applyBorder="1" applyAlignment="1">
      <alignment horizontal="center" vertical="center" wrapText="1"/>
    </xf>
    <xf numFmtId="0" fontId="15" fillId="4" borderId="69" xfId="0" applyFont="1" applyFill="1" applyBorder="1" applyAlignment="1">
      <alignment horizontal="center" vertical="center" wrapText="1"/>
    </xf>
    <xf numFmtId="0" fontId="15" fillId="0" borderId="69" xfId="0" applyFont="1" applyBorder="1" applyAlignment="1">
      <alignment horizontal="center" vertical="center" wrapText="1"/>
    </xf>
    <xf numFmtId="0" fontId="0" fillId="8" borderId="69" xfId="0" applyFill="1" applyBorder="1" applyAlignment="1">
      <alignment horizontal="left" vertical="center" wrapText="1"/>
    </xf>
    <xf numFmtId="0" fontId="0" fillId="8" borderId="69" xfId="0" applyFill="1" applyBorder="1" applyAlignment="1">
      <alignment horizontal="center" vertical="center" wrapText="1"/>
    </xf>
    <xf numFmtId="4" fontId="0" fillId="4" borderId="69" xfId="0" applyNumberFormat="1" applyFill="1" applyBorder="1" applyAlignment="1" applyProtection="1">
      <alignment horizontal="center" vertical="center" wrapText="1"/>
      <protection locked="0"/>
    </xf>
    <xf numFmtId="3" fontId="0" fillId="4" borderId="69" xfId="0" applyNumberFormat="1" applyFill="1" applyBorder="1" applyAlignment="1" applyProtection="1">
      <alignment horizontal="center" vertical="center" wrapText="1"/>
      <protection locked="0"/>
    </xf>
    <xf numFmtId="166" fontId="0" fillId="4" borderId="69" xfId="0" applyNumberFormat="1" applyFill="1" applyBorder="1" applyAlignment="1" applyProtection="1">
      <alignment horizontal="center" vertical="center" wrapText="1"/>
      <protection locked="0"/>
    </xf>
    <xf numFmtId="15" fontId="0" fillId="4" borderId="69" xfId="0" applyNumberFormat="1" applyFill="1" applyBorder="1" applyAlignment="1" applyProtection="1">
      <alignment horizontal="center" vertical="center" wrapText="1"/>
      <protection locked="0"/>
    </xf>
    <xf numFmtId="49" fontId="0" fillId="4" borderId="69" xfId="0" applyNumberFormat="1" applyFill="1" applyBorder="1" applyAlignment="1" applyProtection="1">
      <alignment horizontal="center" vertical="center" wrapText="1"/>
      <protection locked="0"/>
    </xf>
    <xf numFmtId="165" fontId="0" fillId="4" borderId="69" xfId="0" applyNumberFormat="1" applyFill="1" applyBorder="1" applyAlignment="1">
      <alignment horizontal="center" vertical="center" wrapText="1"/>
    </xf>
    <xf numFmtId="15" fontId="7" fillId="4" borderId="69" xfId="0" applyNumberFormat="1" applyFont="1" applyFill="1" applyBorder="1" applyAlignment="1">
      <alignment horizontal="center" vertical="center" wrapText="1"/>
    </xf>
    <xf numFmtId="49" fontId="7" fillId="4" borderId="69" xfId="0" applyNumberFormat="1" applyFont="1" applyFill="1" applyBorder="1" applyAlignment="1">
      <alignment horizontal="center" vertical="center" wrapText="1"/>
    </xf>
    <xf numFmtId="165" fontId="7" fillId="4" borderId="69" xfId="0" applyNumberFormat="1" applyFont="1" applyFill="1" applyBorder="1" applyAlignment="1">
      <alignment horizontal="center" vertical="center" wrapText="1"/>
    </xf>
    <xf numFmtId="0" fontId="12" fillId="0" borderId="69" xfId="0" applyFont="1" applyBorder="1" applyAlignment="1">
      <alignment horizontal="center" vertical="center" wrapText="1"/>
    </xf>
    <xf numFmtId="49" fontId="0" fillId="8" borderId="69" xfId="0" applyNumberFormat="1" applyFill="1" applyBorder="1" applyAlignment="1">
      <alignment horizontal="center" vertical="center"/>
    </xf>
    <xf numFmtId="49" fontId="0" fillId="8" borderId="69" xfId="0" applyNumberFormat="1" applyFill="1" applyBorder="1" applyAlignment="1">
      <alignment horizontal="left" vertical="center"/>
    </xf>
    <xf numFmtId="0" fontId="0" fillId="0" borderId="69" xfId="0" quotePrefix="1" applyBorder="1" applyAlignment="1" applyProtection="1">
      <alignment horizontal="left" vertical="center" wrapText="1"/>
      <protection locked="0"/>
    </xf>
    <xf numFmtId="0" fontId="7" fillId="0" borderId="69" xfId="0" quotePrefix="1" applyFont="1" applyBorder="1" applyAlignment="1">
      <alignment horizontal="left" vertical="center" wrapText="1"/>
    </xf>
    <xf numFmtId="0" fontId="14" fillId="6" borderId="69" xfId="0" quotePrefix="1" applyFont="1" applyFill="1" applyBorder="1" applyAlignment="1">
      <alignment horizontal="center" vertical="center"/>
    </xf>
    <xf numFmtId="0" fontId="14" fillId="6" borderId="69" xfId="0" applyFont="1" applyFill="1" applyBorder="1" applyAlignment="1">
      <alignment horizontal="center" vertical="center"/>
    </xf>
    <xf numFmtId="17" fontId="14" fillId="6" borderId="69" xfId="0" quotePrefix="1" applyNumberFormat="1" applyFont="1" applyFill="1" applyBorder="1" applyAlignment="1">
      <alignment horizontal="center" vertical="center"/>
    </xf>
    <xf numFmtId="17" fontId="15" fillId="0" borderId="69" xfId="0" applyNumberFormat="1" applyFont="1" applyBorder="1" applyAlignment="1">
      <alignment horizontal="center" vertical="center"/>
    </xf>
    <xf numFmtId="49" fontId="0" fillId="4" borderId="69" xfId="0" applyNumberFormat="1" applyFill="1" applyBorder="1" applyAlignment="1" applyProtection="1">
      <alignment horizontal="left" vertical="center" wrapText="1"/>
      <protection locked="0"/>
    </xf>
    <xf numFmtId="0" fontId="7" fillId="0" borderId="69" xfId="0" applyFont="1" applyBorder="1" applyAlignment="1">
      <alignment horizontal="left" wrapText="1"/>
    </xf>
    <xf numFmtId="0" fontId="15" fillId="0" borderId="69" xfId="0" applyFont="1" applyBorder="1" applyAlignment="1">
      <alignment horizontal="center" vertical="center"/>
    </xf>
    <xf numFmtId="0" fontId="0" fillId="4" borderId="69" xfId="0" quotePrefix="1" applyFill="1" applyBorder="1" applyAlignment="1" applyProtection="1">
      <alignment horizontal="left" vertical="center" wrapText="1"/>
      <protection locked="0"/>
    </xf>
    <xf numFmtId="0" fontId="7" fillId="0" borderId="69" xfId="0" quotePrefix="1" applyFont="1" applyBorder="1" applyAlignment="1">
      <alignment horizontal="left" wrapText="1"/>
    </xf>
    <xf numFmtId="0" fontId="7" fillId="0" borderId="69" xfId="0" quotePrefix="1" applyFont="1" applyBorder="1" applyAlignment="1">
      <alignment horizontal="center" wrapText="1"/>
    </xf>
    <xf numFmtId="0" fontId="30" fillId="6" borderId="69" xfId="0" applyFont="1" applyFill="1" applyBorder="1" applyAlignment="1">
      <alignment horizontal="center" vertical="center"/>
    </xf>
    <xf numFmtId="17" fontId="15" fillId="4" borderId="69" xfId="0" applyNumberFormat="1" applyFont="1" applyFill="1" applyBorder="1" applyAlignment="1">
      <alignment vertical="center"/>
    </xf>
    <xf numFmtId="17" fontId="32" fillId="4" borderId="69" xfId="0" applyNumberFormat="1" applyFont="1" applyFill="1" applyBorder="1" applyAlignment="1">
      <alignment vertical="center"/>
    </xf>
    <xf numFmtId="17" fontId="15" fillId="4" borderId="69" xfId="0" applyNumberFormat="1" applyFont="1" applyFill="1" applyBorder="1" applyAlignment="1">
      <alignment horizontal="center" vertical="center" wrapText="1"/>
    </xf>
    <xf numFmtId="0" fontId="0" fillId="0" borderId="69" xfId="0" applyBorder="1"/>
    <xf numFmtId="0" fontId="31" fillId="0" borderId="69" xfId="0" applyFont="1" applyBorder="1"/>
    <xf numFmtId="49" fontId="7" fillId="4" borderId="69" xfId="0" applyNumberFormat="1" applyFont="1" applyFill="1" applyBorder="1" applyAlignment="1">
      <alignment horizontal="center" vertical="center"/>
    </xf>
    <xf numFmtId="0" fontId="6" fillId="4" borderId="69" xfId="0" applyFont="1" applyFill="1" applyBorder="1" applyAlignment="1" applyProtection="1">
      <alignment horizontal="left" vertical="center" wrapText="1"/>
      <protection locked="0"/>
    </xf>
    <xf numFmtId="0" fontId="6" fillId="4" borderId="69" xfId="0" applyFont="1" applyFill="1" applyBorder="1" applyAlignment="1">
      <alignment horizontal="left" vertical="center" wrapText="1"/>
    </xf>
    <xf numFmtId="49" fontId="7" fillId="4" borderId="69" xfId="0" applyNumberFormat="1" applyFont="1" applyFill="1" applyBorder="1" applyAlignment="1">
      <alignment horizontal="left" vertical="center" wrapText="1"/>
    </xf>
    <xf numFmtId="0" fontId="7" fillId="4" borderId="69" xfId="0" applyFont="1" applyFill="1" applyBorder="1" applyAlignment="1">
      <alignment horizontal="left" vertical="center" wrapText="1"/>
    </xf>
    <xf numFmtId="49" fontId="6" fillId="4" borderId="69" xfId="0" applyNumberFormat="1" applyFont="1" applyFill="1" applyBorder="1" applyAlignment="1" applyProtection="1">
      <alignment horizontal="left" vertical="center" wrapText="1"/>
      <protection locked="0"/>
    </xf>
    <xf numFmtId="0" fontId="0" fillId="4" borderId="69" xfId="0" applyFill="1" applyBorder="1"/>
    <xf numFmtId="0" fontId="7" fillId="4" borderId="69" xfId="0" applyFont="1" applyFill="1" applyBorder="1"/>
    <xf numFmtId="49" fontId="31" fillId="0" borderId="69" xfId="0" applyNumberFormat="1" applyFont="1" applyBorder="1"/>
    <xf numFmtId="0" fontId="8" fillId="6" borderId="69" xfId="0" quotePrefix="1" applyFont="1" applyFill="1" applyBorder="1" applyAlignment="1">
      <alignment horizontal="center" vertical="center" wrapText="1"/>
    </xf>
    <xf numFmtId="0" fontId="8" fillId="6" borderId="69" xfId="0" applyFont="1" applyFill="1" applyBorder="1" applyAlignment="1">
      <alignment horizontal="center" vertical="center" wrapText="1"/>
    </xf>
    <xf numFmtId="0" fontId="36" fillId="4" borderId="69" xfId="0" quotePrefix="1" applyFont="1" applyFill="1" applyBorder="1" applyAlignment="1">
      <alignment horizontal="center" vertical="center" wrapText="1"/>
    </xf>
    <xf numFmtId="0" fontId="34" fillId="4" borderId="69" xfId="0" applyFont="1" applyFill="1" applyBorder="1" applyAlignment="1">
      <alignment horizontal="center" vertical="center" wrapText="1"/>
    </xf>
    <xf numFmtId="49" fontId="6" fillId="8" borderId="69" xfId="0" applyNumberFormat="1" applyFont="1" applyFill="1" applyBorder="1" applyAlignment="1">
      <alignment horizontal="center" vertical="center" wrapText="1"/>
    </xf>
    <xf numFmtId="167" fontId="0" fillId="4" borderId="69" xfId="0" applyNumberFormat="1" applyFill="1" applyBorder="1" applyAlignment="1" applyProtection="1">
      <alignment horizontal="center" vertical="center" wrapText="1"/>
      <protection locked="0"/>
    </xf>
    <xf numFmtId="165" fontId="10" fillId="4" borderId="69" xfId="0" applyNumberFormat="1" applyFont="1" applyFill="1" applyBorder="1" applyAlignment="1">
      <alignment horizontal="center" vertical="center" wrapText="1"/>
    </xf>
    <xf numFmtId="15" fontId="35" fillId="4" borderId="69" xfId="0" applyNumberFormat="1" applyFont="1" applyFill="1" applyBorder="1" applyAlignment="1">
      <alignment horizontal="center" vertical="center" wrapText="1"/>
    </xf>
    <xf numFmtId="165" fontId="35" fillId="4" borderId="69" xfId="0" applyNumberFormat="1" applyFont="1" applyFill="1" applyBorder="1" applyAlignment="1">
      <alignment horizontal="center" vertical="center" wrapText="1"/>
    </xf>
    <xf numFmtId="0" fontId="35" fillId="4" borderId="69" xfId="0" applyFont="1" applyFill="1" applyBorder="1" applyAlignment="1">
      <alignment horizontal="center" vertical="center" wrapText="1"/>
    </xf>
    <xf numFmtId="0" fontId="7" fillId="4" borderId="69" xfId="0" applyFont="1" applyFill="1" applyBorder="1" applyAlignment="1">
      <alignment horizontal="center" vertical="center" wrapText="1"/>
    </xf>
    <xf numFmtId="0" fontId="7" fillId="4" borderId="69" xfId="0" applyFont="1" applyFill="1" applyBorder="1" applyAlignment="1">
      <alignment horizontal="center" vertical="center"/>
    </xf>
    <xf numFmtId="0" fontId="7" fillId="4" borderId="69" xfId="0" quotePrefix="1" applyFont="1" applyFill="1" applyBorder="1" applyAlignment="1">
      <alignment horizontal="center" vertical="center"/>
    </xf>
    <xf numFmtId="0" fontId="0" fillId="4" borderId="69" xfId="0" applyFill="1" applyBorder="1" applyAlignment="1" applyProtection="1">
      <alignment horizontal="center" vertical="center" wrapText="1"/>
      <protection locked="0"/>
    </xf>
    <xf numFmtId="0" fontId="0" fillId="4" borderId="69" xfId="0" applyFill="1" applyBorder="1" applyAlignment="1">
      <alignment horizontal="center" vertical="center" wrapText="1"/>
    </xf>
    <xf numFmtId="0" fontId="7" fillId="0" borderId="69" xfId="0" applyFont="1" applyBorder="1" applyAlignment="1">
      <alignment horizontal="center" vertical="center"/>
    </xf>
    <xf numFmtId="49" fontId="7" fillId="0" borderId="69" xfId="0" applyNumberFormat="1" applyFont="1" applyBorder="1" applyAlignment="1">
      <alignment horizontal="center" vertical="center"/>
    </xf>
    <xf numFmtId="0" fontId="14" fillId="6" borderId="69" xfId="0" quotePrefix="1" applyFont="1" applyFill="1" applyBorder="1" applyAlignment="1">
      <alignment horizontal="center" vertical="center" wrapText="1"/>
    </xf>
    <xf numFmtId="0" fontId="33" fillId="6" borderId="69" xfId="0" applyFont="1" applyFill="1" applyBorder="1" applyAlignment="1">
      <alignment horizontal="center" vertical="center" wrapText="1"/>
    </xf>
    <xf numFmtId="0" fontId="14" fillId="6" borderId="69" xfId="0" applyFont="1" applyFill="1" applyBorder="1" applyAlignment="1">
      <alignment horizontal="center" vertical="center" wrapText="1"/>
    </xf>
    <xf numFmtId="0" fontId="7" fillId="0" borderId="69" xfId="0" applyFont="1" applyBorder="1"/>
    <xf numFmtId="0" fontId="7" fillId="4" borderId="69" xfId="0" applyFont="1" applyFill="1" applyBorder="1" applyAlignment="1">
      <alignment wrapText="1"/>
    </xf>
    <xf numFmtId="0" fontId="7" fillId="4" borderId="69" xfId="0" quotePrefix="1" applyFont="1" applyFill="1" applyBorder="1" applyAlignment="1">
      <alignment horizontal="left" wrapText="1"/>
    </xf>
    <xf numFmtId="168" fontId="0" fillId="4" borderId="69" xfId="0" applyNumberFormat="1" applyFill="1" applyBorder="1" applyAlignment="1" applyProtection="1">
      <alignment horizontal="center" vertical="center" wrapText="1"/>
      <protection locked="0"/>
    </xf>
    <xf numFmtId="0" fontId="0" fillId="0" borderId="69" xfId="0" applyBorder="1" applyAlignment="1" applyProtection="1">
      <alignment horizontal="left" vertical="center" wrapText="1"/>
      <protection locked="0"/>
    </xf>
    <xf numFmtId="49" fontId="7" fillId="4" borderId="69" xfId="0" applyNumberFormat="1" applyFont="1" applyFill="1" applyBorder="1"/>
    <xf numFmtId="170" fontId="7" fillId="4" borderId="69" xfId="0" applyNumberFormat="1" applyFont="1" applyFill="1" applyBorder="1"/>
    <xf numFmtId="49" fontId="7" fillId="4" borderId="69" xfId="0" quotePrefix="1" applyNumberFormat="1" applyFont="1" applyFill="1" applyBorder="1" applyAlignment="1">
      <alignment horizontal="left" wrapText="1"/>
    </xf>
    <xf numFmtId="0" fontId="0" fillId="11" borderId="69" xfId="0" applyFill="1" applyBorder="1" applyAlignment="1">
      <alignment horizontal="center" vertical="center" wrapText="1"/>
    </xf>
    <xf numFmtId="0" fontId="12" fillId="4" borderId="69" xfId="0" applyFont="1" applyFill="1" applyBorder="1" applyAlignment="1">
      <alignment horizontal="center" vertical="center" wrapText="1"/>
    </xf>
    <xf numFmtId="169" fontId="0" fillId="8" borderId="69" xfId="0" applyNumberFormat="1" applyFill="1" applyBorder="1" applyAlignment="1">
      <alignment horizontal="left" vertical="center" wrapText="1"/>
    </xf>
    <xf numFmtId="170" fontId="7" fillId="4" borderId="69" xfId="0" applyNumberFormat="1" applyFont="1" applyFill="1" applyBorder="1" applyAlignment="1">
      <alignment horizontal="center" vertical="center" wrapText="1"/>
    </xf>
    <xf numFmtId="0" fontId="7" fillId="0" borderId="69" xfId="0" quotePrefix="1" applyFont="1" applyBorder="1" applyAlignment="1">
      <alignment horizontal="center" vertical="center" wrapText="1"/>
    </xf>
    <xf numFmtId="49" fontId="0" fillId="0" borderId="69" xfId="0" applyNumberFormat="1" applyBorder="1" applyAlignment="1" applyProtection="1">
      <alignment horizontal="left" vertical="center" wrapText="1"/>
      <protection locked="0"/>
    </xf>
    <xf numFmtId="0" fontId="7" fillId="0" borderId="69" xfId="0" applyFont="1" applyBorder="1" applyAlignment="1">
      <alignment horizontal="center" vertical="center" wrapText="1"/>
    </xf>
    <xf numFmtId="0" fontId="6" fillId="0" borderId="69" xfId="0" applyFont="1" applyBorder="1" applyAlignment="1" applyProtection="1">
      <alignment horizontal="center" vertical="center" wrapText="1"/>
      <protection locked="0"/>
    </xf>
    <xf numFmtId="49" fontId="0" fillId="0" borderId="69" xfId="0" quotePrefix="1" applyNumberFormat="1" applyBorder="1" applyAlignment="1" applyProtection="1">
      <alignment horizontal="left" vertical="center" wrapText="1"/>
      <protection locked="0"/>
    </xf>
    <xf numFmtId="0" fontId="7" fillId="0" borderId="69" xfId="0" applyFont="1" applyBorder="1" applyAlignment="1">
      <alignment horizontal="left" vertical="center" wrapText="1"/>
    </xf>
    <xf numFmtId="49" fontId="7" fillId="0" borderId="69" xfId="0" applyNumberFormat="1" applyFont="1" applyBorder="1" applyAlignment="1">
      <alignment horizontal="left" vertical="center" wrapText="1"/>
    </xf>
    <xf numFmtId="49" fontId="0" fillId="0" borderId="69" xfId="0" quotePrefix="1" applyNumberFormat="1" applyBorder="1" applyAlignment="1" applyProtection="1">
      <alignment horizontal="center" vertical="center" wrapText="1"/>
      <protection locked="0"/>
    </xf>
    <xf numFmtId="0" fontId="14" fillId="0" borderId="69" xfId="0" applyFont="1" applyBorder="1" applyAlignment="1">
      <alignment horizontal="center" vertical="center" wrapText="1"/>
    </xf>
    <xf numFmtId="49" fontId="6" fillId="0" borderId="69" xfId="0" applyNumberFormat="1" applyFont="1" applyBorder="1" applyAlignment="1" applyProtection="1">
      <alignment horizontal="left" vertical="center" wrapText="1"/>
      <protection locked="0"/>
    </xf>
    <xf numFmtId="0" fontId="0" fillId="0" borderId="69" xfId="0" applyBorder="1" applyAlignment="1">
      <alignment horizontal="left" vertical="center" wrapText="1"/>
    </xf>
    <xf numFmtId="15" fontId="7" fillId="0" borderId="69" xfId="0" applyNumberFormat="1" applyFont="1" applyBorder="1" applyAlignment="1">
      <alignment horizontal="center" vertical="center" wrapText="1"/>
    </xf>
    <xf numFmtId="0" fontId="6" fillId="0" borderId="69" xfId="0" applyFont="1" applyBorder="1" applyAlignment="1">
      <alignment horizontal="center" vertical="center" wrapText="1"/>
    </xf>
    <xf numFmtId="0" fontId="15" fillId="0" borderId="69" xfId="0" quotePrefix="1" applyFont="1" applyBorder="1" applyAlignment="1">
      <alignment horizontal="center" vertical="center" wrapText="1"/>
    </xf>
    <xf numFmtId="0" fontId="7" fillId="0" borderId="69" xfId="0" applyFont="1" applyBorder="1" applyProtection="1">
      <protection locked="0"/>
    </xf>
    <xf numFmtId="0" fontId="7" fillId="0" borderId="69" xfId="0" applyFont="1" applyBorder="1" applyAlignment="1">
      <alignment wrapText="1"/>
    </xf>
    <xf numFmtId="0" fontId="15" fillId="6" borderId="69" xfId="0" applyFont="1" applyFill="1" applyBorder="1" applyAlignment="1">
      <alignment horizontal="center" vertical="center" wrapText="1"/>
    </xf>
    <xf numFmtId="0" fontId="32" fillId="0" borderId="69" xfId="0" applyFont="1" applyBorder="1" applyAlignment="1">
      <alignment horizontal="center" vertical="center" wrapText="1"/>
    </xf>
    <xf numFmtId="0" fontId="7" fillId="4" borderId="69" xfId="0" applyFont="1" applyFill="1" applyBorder="1" applyAlignment="1" applyProtection="1">
      <alignment horizontal="center" vertical="center" wrapText="1"/>
      <protection locked="0"/>
    </xf>
    <xf numFmtId="0" fontId="31" fillId="0" borderId="69" xfId="0" applyFont="1" applyBorder="1" applyAlignment="1">
      <alignment horizontal="center" vertical="center"/>
    </xf>
    <xf numFmtId="17" fontId="12" fillId="6" borderId="69" xfId="0" quotePrefix="1" applyNumberFormat="1" applyFont="1" applyFill="1" applyBorder="1" applyAlignment="1">
      <alignment horizontal="center" vertical="center" wrapText="1"/>
    </xf>
    <xf numFmtId="0" fontId="15" fillId="4" borderId="69" xfId="0" applyFont="1" applyFill="1" applyBorder="1" applyAlignment="1">
      <alignment vertical="center"/>
    </xf>
    <xf numFmtId="0" fontId="6" fillId="0" borderId="69" xfId="0" applyFont="1" applyBorder="1"/>
    <xf numFmtId="15" fontId="0" fillId="8" borderId="69" xfId="0" applyNumberFormat="1" applyFill="1" applyBorder="1" applyAlignment="1">
      <alignment horizontal="center" vertical="center"/>
    </xf>
    <xf numFmtId="0" fontId="0" fillId="0" borderId="69" xfId="0" applyBorder="1" applyAlignment="1">
      <alignment horizontal="center" vertical="center"/>
    </xf>
    <xf numFmtId="15" fontId="0" fillId="0" borderId="69" xfId="0" applyNumberFormat="1" applyBorder="1" applyAlignment="1" applyProtection="1">
      <alignment horizontal="center" vertical="center"/>
      <protection locked="0"/>
    </xf>
    <xf numFmtId="0" fontId="0" fillId="0" borderId="69" xfId="0" applyBorder="1" applyAlignment="1" applyProtection="1">
      <alignment horizontal="center" vertical="center"/>
      <protection locked="0"/>
    </xf>
    <xf numFmtId="15" fontId="7" fillId="0" borderId="69" xfId="0" applyNumberFormat="1" applyFont="1" applyBorder="1"/>
    <xf numFmtId="15" fontId="0" fillId="0" borderId="69" xfId="0" applyNumberFormat="1" applyBorder="1" applyAlignment="1">
      <alignment horizontal="center" vertical="center"/>
    </xf>
    <xf numFmtId="0" fontId="4" fillId="0" borderId="69" xfId="2" applyBorder="1"/>
    <xf numFmtId="49" fontId="4" fillId="0" borderId="69" xfId="2" applyNumberFormat="1" applyBorder="1"/>
    <xf numFmtId="49" fontId="4" fillId="0" borderId="69" xfId="2" quotePrefix="1" applyNumberFormat="1" applyBorder="1"/>
    <xf numFmtId="0" fontId="4" fillId="0" borderId="69" xfId="2" quotePrefix="1" applyBorder="1" applyAlignment="1">
      <alignment horizontal="left"/>
    </xf>
    <xf numFmtId="0" fontId="4" fillId="0" borderId="69" xfId="2" quotePrefix="1" applyBorder="1"/>
    <xf numFmtId="0" fontId="4" fillId="0" borderId="70" xfId="2" quotePrefix="1" applyBorder="1" applyAlignment="1">
      <alignment horizontal="left"/>
    </xf>
    <xf numFmtId="0" fontId="4" fillId="0" borderId="70" xfId="2" applyBorder="1"/>
    <xf numFmtId="49" fontId="4" fillId="0" borderId="70" xfId="2" applyNumberFormat="1" applyBorder="1"/>
    <xf numFmtId="49" fontId="4" fillId="0" borderId="70" xfId="2" quotePrefix="1" applyNumberFormat="1" applyBorder="1"/>
    <xf numFmtId="171" fontId="4" fillId="0" borderId="69" xfId="2" applyNumberFormat="1" applyBorder="1"/>
    <xf numFmtId="169" fontId="4" fillId="0" borderId="69" xfId="2" applyNumberFormat="1" applyBorder="1"/>
    <xf numFmtId="170" fontId="4" fillId="0" borderId="69" xfId="2" applyNumberFormat="1" applyBorder="1"/>
    <xf numFmtId="167" fontId="0" fillId="0" borderId="69" xfId="0" applyNumberFormat="1" applyBorder="1" applyAlignment="1" applyProtection="1">
      <alignment horizontal="center" vertical="center" wrapText="1"/>
      <protection locked="0"/>
    </xf>
    <xf numFmtId="3" fontId="0" fillId="0" borderId="69" xfId="0" applyNumberFormat="1" applyBorder="1" applyAlignment="1" applyProtection="1">
      <alignment horizontal="center" vertical="center" wrapText="1"/>
      <protection locked="0"/>
    </xf>
    <xf numFmtId="15" fontId="0" fillId="0" borderId="69" xfId="0" applyNumberFormat="1" applyBorder="1" applyAlignment="1" applyProtection="1">
      <alignment horizontal="center" vertical="center" wrapText="1"/>
      <protection locked="0"/>
    </xf>
    <xf numFmtId="49" fontId="6" fillId="0" borderId="69" xfId="0" quotePrefix="1" applyNumberFormat="1" applyFont="1" applyBorder="1" applyAlignment="1" applyProtection="1">
      <alignment horizontal="left" vertical="center" wrapText="1"/>
      <protection locked="0"/>
    </xf>
    <xf numFmtId="166" fontId="0" fillId="0" borderId="69" xfId="0" applyNumberFormat="1" applyBorder="1" applyAlignment="1" applyProtection="1">
      <alignment horizontal="center" vertical="center" wrapText="1"/>
      <protection locked="0"/>
    </xf>
    <xf numFmtId="49" fontId="0" fillId="0" borderId="69" xfId="0" applyNumberFormat="1" applyBorder="1" applyAlignment="1" applyProtection="1">
      <alignment horizontal="center" vertical="center" wrapText="1"/>
      <protection locked="0"/>
    </xf>
    <xf numFmtId="15" fontId="6" fillId="4" borderId="69" xfId="0" applyNumberFormat="1" applyFont="1" applyFill="1" applyBorder="1" applyAlignment="1" applyProtection="1">
      <alignment horizontal="center" vertical="center" wrapText="1"/>
      <protection locked="0"/>
    </xf>
    <xf numFmtId="0" fontId="0" fillId="0" borderId="69" xfId="0" applyFill="1" applyBorder="1" applyAlignment="1" applyProtection="1">
      <alignment horizontal="left" vertical="center" wrapText="1"/>
      <protection locked="0"/>
    </xf>
    <xf numFmtId="49" fontId="0" fillId="0" borderId="69" xfId="0" applyNumberFormat="1" applyFill="1" applyBorder="1" applyAlignment="1" applyProtection="1">
      <alignment horizontal="left" vertical="center" wrapText="1"/>
      <protection locked="0"/>
    </xf>
    <xf numFmtId="49" fontId="6" fillId="0" borderId="69" xfId="0" applyNumberFormat="1" applyFont="1" applyFill="1" applyBorder="1" applyAlignment="1" applyProtection="1">
      <alignment horizontal="left" vertical="center" wrapText="1"/>
      <protection locked="0"/>
    </xf>
    <xf numFmtId="49" fontId="6" fillId="0" borderId="69" xfId="0" quotePrefix="1" applyNumberFormat="1" applyFont="1" applyFill="1" applyBorder="1" applyAlignment="1" applyProtection="1">
      <alignment horizontal="center" vertical="center" wrapText="1"/>
      <protection locked="0"/>
    </xf>
    <xf numFmtId="0" fontId="35" fillId="0" borderId="69" xfId="0" applyFont="1" applyFill="1" applyBorder="1"/>
    <xf numFmtId="0" fontId="35" fillId="0" borderId="69" xfId="0" applyFont="1" applyFill="1" applyBorder="1" applyAlignment="1">
      <alignment vertical="center" wrapText="1"/>
    </xf>
    <xf numFmtId="49" fontId="35" fillId="0" borderId="69" xfId="0" applyNumberFormat="1" applyFont="1" applyFill="1" applyBorder="1" applyAlignment="1">
      <alignment vertical="center" wrapText="1"/>
    </xf>
    <xf numFmtId="0" fontId="20" fillId="0" borderId="69" xfId="0" applyFont="1" applyFill="1" applyBorder="1" applyAlignment="1">
      <alignment vertical="center" wrapText="1"/>
    </xf>
    <xf numFmtId="49" fontId="0" fillId="0" borderId="69" xfId="0" quotePrefix="1" applyNumberFormat="1" applyFill="1" applyBorder="1" applyAlignment="1" applyProtection="1">
      <alignment horizontal="center" vertical="center" wrapText="1"/>
      <protection locked="0"/>
    </xf>
    <xf numFmtId="49" fontId="6" fillId="0" borderId="69" xfId="0" quotePrefix="1" applyNumberFormat="1" applyFont="1" applyFill="1" applyBorder="1" applyAlignment="1" applyProtection="1">
      <alignment horizontal="left" vertical="center" wrapText="1"/>
      <protection locked="0"/>
    </xf>
    <xf numFmtId="166" fontId="0" fillId="0" borderId="69" xfId="0" applyNumberFormat="1" applyFill="1" applyBorder="1" applyAlignment="1" applyProtection="1">
      <alignment horizontal="center" vertical="center" wrapText="1"/>
      <protection locked="0"/>
    </xf>
    <xf numFmtId="15" fontId="0" fillId="0" borderId="69" xfId="0" applyNumberFormat="1" applyFill="1" applyBorder="1" applyAlignment="1" applyProtection="1">
      <alignment horizontal="center" vertical="center" wrapText="1"/>
      <protection locked="0"/>
    </xf>
    <xf numFmtId="166" fontId="6" fillId="0" borderId="69" xfId="0" applyNumberFormat="1" applyFont="1" applyFill="1" applyBorder="1" applyAlignment="1" applyProtection="1">
      <alignment horizontal="center" vertical="center" wrapText="1"/>
      <protection locked="0"/>
    </xf>
    <xf numFmtId="15" fontId="6" fillId="0" borderId="69" xfId="0" applyNumberFormat="1" applyFont="1" applyFill="1" applyBorder="1" applyAlignment="1" applyProtection="1">
      <alignment horizontal="center" vertical="center" wrapText="1"/>
      <protection locked="0"/>
    </xf>
    <xf numFmtId="4" fontId="6" fillId="0" borderId="69" xfId="0" applyNumberFormat="1" applyFont="1" applyFill="1" applyBorder="1" applyAlignment="1" applyProtection="1">
      <alignment horizontal="center" vertical="center" wrapText="1"/>
      <protection locked="0"/>
    </xf>
    <xf numFmtId="3" fontId="6" fillId="0" borderId="69" xfId="0" applyNumberFormat="1" applyFont="1" applyFill="1" applyBorder="1" applyAlignment="1" applyProtection="1">
      <alignment horizontal="center" vertical="center" wrapText="1"/>
      <protection locked="0"/>
    </xf>
    <xf numFmtId="0" fontId="7" fillId="0" borderId="69" xfId="0" applyFont="1" applyFill="1" applyBorder="1" applyAlignment="1">
      <alignment horizontal="center" vertical="center"/>
    </xf>
    <xf numFmtId="49" fontId="7" fillId="0" borderId="69" xfId="0" applyNumberFormat="1" applyFont="1" applyFill="1" applyBorder="1" applyAlignment="1">
      <alignment horizontal="center" vertical="center"/>
    </xf>
    <xf numFmtId="49" fontId="0" fillId="0" borderId="69" xfId="0" applyNumberFormat="1" applyFill="1" applyBorder="1" applyAlignment="1" applyProtection="1">
      <alignment horizontal="center" vertical="center" wrapText="1"/>
      <protection locked="0"/>
    </xf>
    <xf numFmtId="4" fontId="0" fillId="0" borderId="69" xfId="0" applyNumberFormat="1" applyFill="1" applyBorder="1" applyAlignment="1" applyProtection="1">
      <alignment horizontal="center" vertical="center" wrapText="1"/>
      <protection locked="0"/>
    </xf>
    <xf numFmtId="3" fontId="0" fillId="0" borderId="69" xfId="0" applyNumberFormat="1" applyFill="1" applyBorder="1" applyAlignment="1" applyProtection="1">
      <alignment horizontal="center" vertical="center" wrapText="1"/>
      <protection locked="0"/>
    </xf>
    <xf numFmtId="168" fontId="0" fillId="0" borderId="69" xfId="0" applyNumberFormat="1" applyFill="1" applyBorder="1" applyAlignment="1" applyProtection="1">
      <alignment horizontal="center" vertical="center" wrapText="1"/>
      <protection locked="0"/>
    </xf>
    <xf numFmtId="0" fontId="12" fillId="8" borderId="11" xfId="0" quotePrefix="1" applyFont="1" applyFill="1" applyBorder="1" applyAlignment="1">
      <alignment horizontal="center" vertical="center"/>
    </xf>
    <xf numFmtId="0" fontId="12" fillId="8" borderId="11" xfId="0" applyFont="1" applyFill="1" applyBorder="1" applyAlignment="1">
      <alignment horizontal="center" vertical="center"/>
    </xf>
    <xf numFmtId="0" fontId="0" fillId="0" borderId="0" xfId="0" applyAlignment="1">
      <alignment horizontal="center" wrapText="1"/>
    </xf>
    <xf numFmtId="0" fontId="12" fillId="0" borderId="0" xfId="0" applyFont="1" applyAlignment="1">
      <alignment horizontal="center" vertical="center"/>
    </xf>
    <xf numFmtId="0" fontId="12" fillId="6" borderId="12" xfId="0" quotePrefix="1" applyFont="1" applyFill="1" applyBorder="1" applyAlignment="1">
      <alignment horizontal="center" vertical="center"/>
    </xf>
    <xf numFmtId="0" fontId="12" fillId="6" borderId="24" xfId="0" quotePrefix="1" applyFont="1" applyFill="1" applyBorder="1" applyAlignment="1">
      <alignment horizontal="center" vertical="center"/>
    </xf>
    <xf numFmtId="0" fontId="12" fillId="6" borderId="13" xfId="0" quotePrefix="1" applyFont="1" applyFill="1" applyBorder="1" applyAlignment="1">
      <alignment horizontal="center" vertical="center"/>
    </xf>
    <xf numFmtId="0" fontId="12" fillId="6" borderId="20" xfId="0" quotePrefix="1" applyFont="1" applyFill="1" applyBorder="1" applyAlignment="1">
      <alignment horizontal="center" vertical="center"/>
    </xf>
    <xf numFmtId="0" fontId="12" fillId="6" borderId="21" xfId="0" quotePrefix="1" applyFont="1" applyFill="1" applyBorder="1" applyAlignment="1">
      <alignment horizontal="center" vertical="center"/>
    </xf>
    <xf numFmtId="0" fontId="12" fillId="6" borderId="22" xfId="0" quotePrefix="1" applyFont="1" applyFill="1" applyBorder="1" applyAlignment="1">
      <alignment horizontal="center" vertical="center"/>
    </xf>
    <xf numFmtId="0" fontId="12" fillId="6" borderId="4" xfId="0" quotePrefix="1" applyFont="1" applyFill="1" applyBorder="1" applyAlignment="1">
      <alignment horizontal="center" vertical="center"/>
    </xf>
    <xf numFmtId="0" fontId="12" fillId="6" borderId="2" xfId="0" applyFont="1" applyFill="1" applyBorder="1" applyAlignment="1">
      <alignment horizontal="center" vertical="center"/>
    </xf>
    <xf numFmtId="0" fontId="18" fillId="0" borderId="0" xfId="0" applyFont="1" applyAlignment="1">
      <alignment horizontal="center" vertical="center" wrapText="1"/>
    </xf>
    <xf numFmtId="0" fontId="12" fillId="6" borderId="5" xfId="0" quotePrefix="1" applyFont="1" applyFill="1" applyBorder="1" applyAlignment="1">
      <alignment horizontal="center" vertical="center"/>
    </xf>
    <xf numFmtId="0" fontId="12" fillId="6" borderId="23" xfId="0" applyFont="1" applyFill="1" applyBorder="1" applyAlignment="1">
      <alignment horizontal="center" vertical="center"/>
    </xf>
    <xf numFmtId="0" fontId="12" fillId="6" borderId="6" xfId="0" applyFont="1" applyFill="1" applyBorder="1" applyAlignment="1">
      <alignment horizontal="center" vertical="center"/>
    </xf>
    <xf numFmtId="0" fontId="12" fillId="6" borderId="29" xfId="0" applyFont="1" applyFill="1" applyBorder="1" applyAlignment="1">
      <alignment horizontal="center" vertical="center"/>
    </xf>
    <xf numFmtId="0" fontId="12" fillId="5" borderId="25" xfId="0" applyFont="1" applyFill="1" applyBorder="1" applyAlignment="1">
      <alignment horizontal="center" vertical="center"/>
    </xf>
    <xf numFmtId="0" fontId="12" fillId="5" borderId="26" xfId="0" applyFont="1" applyFill="1" applyBorder="1" applyAlignment="1">
      <alignment horizontal="center" vertical="center"/>
    </xf>
    <xf numFmtId="0" fontId="12" fillId="5" borderId="27" xfId="0" applyFont="1" applyFill="1" applyBorder="1" applyAlignment="1">
      <alignment horizontal="center" vertical="center"/>
    </xf>
    <xf numFmtId="0" fontId="12" fillId="5" borderId="28" xfId="0" applyFont="1" applyFill="1" applyBorder="1" applyAlignment="1">
      <alignment horizontal="center" vertical="center"/>
    </xf>
    <xf numFmtId="0" fontId="0" fillId="0" borderId="0" xfId="0" applyAlignment="1">
      <alignment horizontal="center" vertical="center" wrapText="1"/>
    </xf>
    <xf numFmtId="0" fontId="8" fillId="6" borderId="4" xfId="0" quotePrefix="1" applyFont="1" applyFill="1" applyBorder="1" applyAlignment="1">
      <alignment horizontal="center" vertical="center"/>
    </xf>
    <xf numFmtId="0" fontId="8" fillId="6" borderId="2" xfId="0" applyFont="1" applyFill="1" applyBorder="1" applyAlignment="1">
      <alignment horizontal="center" vertical="center"/>
    </xf>
    <xf numFmtId="0" fontId="16" fillId="6" borderId="12" xfId="0" quotePrefix="1" applyFont="1" applyFill="1" applyBorder="1" applyAlignment="1">
      <alignment horizontal="center" vertical="center"/>
    </xf>
    <xf numFmtId="0" fontId="16" fillId="6" borderId="24" xfId="0" quotePrefix="1" applyFont="1" applyFill="1" applyBorder="1" applyAlignment="1">
      <alignment horizontal="center" vertical="center"/>
    </xf>
    <xf numFmtId="0" fontId="16" fillId="6" borderId="13" xfId="0" quotePrefix="1" applyFont="1" applyFill="1" applyBorder="1" applyAlignment="1">
      <alignment horizontal="center" vertical="center"/>
    </xf>
    <xf numFmtId="0" fontId="16" fillId="6" borderId="20" xfId="0" quotePrefix="1" applyFont="1" applyFill="1" applyBorder="1" applyAlignment="1">
      <alignment horizontal="center" vertical="center"/>
    </xf>
    <xf numFmtId="0" fontId="16" fillId="6" borderId="21" xfId="0" quotePrefix="1" applyFont="1" applyFill="1" applyBorder="1" applyAlignment="1">
      <alignment horizontal="center" vertical="center"/>
    </xf>
    <xf numFmtId="0" fontId="16" fillId="6" borderId="22" xfId="0" quotePrefix="1" applyFont="1" applyFill="1" applyBorder="1" applyAlignment="1">
      <alignment horizontal="center" vertical="center"/>
    </xf>
    <xf numFmtId="0" fontId="12" fillId="6" borderId="4" xfId="0" applyFont="1" applyFill="1" applyBorder="1" applyAlignment="1">
      <alignment horizontal="center" vertical="center"/>
    </xf>
    <xf numFmtId="0" fontId="12" fillId="6" borderId="2" xfId="0" quotePrefix="1" applyFont="1" applyFill="1" applyBorder="1" applyAlignment="1">
      <alignment horizontal="center" vertical="center"/>
    </xf>
    <xf numFmtId="0" fontId="14" fillId="6" borderId="4" xfId="0" quotePrefix="1" applyFont="1" applyFill="1" applyBorder="1" applyAlignment="1">
      <alignment horizontal="center" vertical="center"/>
    </xf>
    <xf numFmtId="0" fontId="14" fillId="6" borderId="2" xfId="0" applyFont="1" applyFill="1" applyBorder="1" applyAlignment="1">
      <alignment horizontal="center" vertical="center"/>
    </xf>
    <xf numFmtId="15" fontId="24" fillId="8" borderId="35" xfId="0" applyNumberFormat="1" applyFont="1" applyFill="1" applyBorder="1" applyAlignment="1">
      <alignment horizontal="center" vertical="center" wrapText="1"/>
    </xf>
    <xf numFmtId="15" fontId="24" fillId="8" borderId="55" xfId="0" applyNumberFormat="1" applyFont="1" applyFill="1" applyBorder="1" applyAlignment="1">
      <alignment horizontal="center" vertical="center" wrapText="1"/>
    </xf>
    <xf numFmtId="15" fontId="27" fillId="9" borderId="67" xfId="0" applyNumberFormat="1" applyFont="1" applyFill="1" applyBorder="1" applyAlignment="1">
      <alignment horizontal="center" vertical="center"/>
    </xf>
    <xf numFmtId="15" fontId="27" fillId="9" borderId="33" xfId="0" applyNumberFormat="1" applyFont="1" applyFill="1" applyBorder="1" applyAlignment="1">
      <alignment horizontal="center" vertical="center"/>
    </xf>
    <xf numFmtId="15" fontId="27" fillId="9" borderId="62" xfId="0" applyNumberFormat="1" applyFont="1" applyFill="1" applyBorder="1" applyAlignment="1">
      <alignment horizontal="center" vertical="center"/>
    </xf>
    <xf numFmtId="17" fontId="21" fillId="9" borderId="36" xfId="0" applyNumberFormat="1" applyFont="1" applyFill="1" applyBorder="1" applyAlignment="1">
      <alignment horizontal="center" vertical="center" wrapText="1"/>
    </xf>
    <xf numFmtId="17" fontId="21" fillId="9" borderId="37" xfId="0" applyNumberFormat="1" applyFont="1" applyFill="1" applyBorder="1" applyAlignment="1">
      <alignment horizontal="center" vertical="center" wrapText="1"/>
    </xf>
    <xf numFmtId="0" fontId="27" fillId="9" borderId="23" xfId="0" applyFont="1" applyFill="1" applyBorder="1" applyAlignment="1">
      <alignment horizontal="center" vertical="center" wrapText="1"/>
    </xf>
    <xf numFmtId="0" fontId="27" fillId="9" borderId="6" xfId="0" applyFont="1" applyFill="1" applyBorder="1" applyAlignment="1">
      <alignment horizontal="center" vertical="center" wrapText="1"/>
    </xf>
    <xf numFmtId="0" fontId="27" fillId="9" borderId="50" xfId="0" applyFont="1" applyFill="1" applyBorder="1" applyAlignment="1">
      <alignment horizontal="center" vertical="center" wrapText="1"/>
    </xf>
    <xf numFmtId="0" fontId="27" fillId="9" borderId="5" xfId="0" applyFont="1" applyFill="1" applyBorder="1" applyAlignment="1">
      <alignment horizontal="center" vertical="center" wrapText="1"/>
    </xf>
    <xf numFmtId="17" fontId="27" fillId="9" borderId="15" xfId="0" applyNumberFormat="1" applyFont="1" applyFill="1" applyBorder="1" applyAlignment="1">
      <alignment horizontal="center" vertical="center" wrapText="1"/>
    </xf>
    <xf numFmtId="17" fontId="27" fillId="9" borderId="17" xfId="0" applyNumberFormat="1" applyFont="1" applyFill="1" applyBorder="1" applyAlignment="1">
      <alignment horizontal="center" vertical="center" wrapText="1"/>
    </xf>
    <xf numFmtId="0" fontId="26" fillId="8" borderId="43" xfId="0" applyFont="1" applyFill="1" applyBorder="1" applyAlignment="1">
      <alignment horizontal="left" vertical="center" wrapText="1"/>
    </xf>
    <xf numFmtId="0" fontId="26" fillId="8" borderId="44" xfId="0" applyFont="1" applyFill="1" applyBorder="1" applyAlignment="1">
      <alignment horizontal="left" vertical="center" wrapText="1"/>
    </xf>
    <xf numFmtId="0" fontId="26" fillId="8" borderId="45" xfId="0" applyFont="1" applyFill="1" applyBorder="1" applyAlignment="1">
      <alignment horizontal="left" vertical="center" wrapText="1"/>
    </xf>
    <xf numFmtId="0" fontId="21" fillId="9" borderId="5" xfId="0" applyFont="1" applyFill="1" applyBorder="1" applyAlignment="1">
      <alignment horizontal="center" vertical="center" wrapText="1"/>
    </xf>
    <xf numFmtId="0" fontId="21" fillId="9" borderId="6" xfId="0" applyFont="1" applyFill="1" applyBorder="1" applyAlignment="1">
      <alignment horizontal="center" vertical="center" wrapText="1"/>
    </xf>
    <xf numFmtId="0" fontId="21" fillId="9" borderId="50" xfId="0" applyFont="1" applyFill="1" applyBorder="1" applyAlignment="1">
      <alignment horizontal="center" vertical="center" wrapText="1"/>
    </xf>
    <xf numFmtId="0" fontId="21" fillId="9" borderId="4" xfId="0" applyFont="1" applyFill="1" applyBorder="1" applyAlignment="1">
      <alignment horizontal="center" vertical="center" wrapText="1"/>
    </xf>
    <xf numFmtId="0" fontId="21" fillId="9" borderId="2" xfId="0" applyFont="1" applyFill="1" applyBorder="1" applyAlignment="1">
      <alignment horizontal="center" vertical="center" wrapText="1"/>
    </xf>
    <xf numFmtId="0" fontId="21" fillId="9" borderId="3" xfId="0" applyFont="1" applyFill="1" applyBorder="1" applyAlignment="1">
      <alignment horizontal="center" vertical="center" wrapText="1"/>
    </xf>
    <xf numFmtId="17" fontId="27" fillId="9" borderId="68" xfId="0" applyNumberFormat="1" applyFont="1" applyFill="1" applyBorder="1" applyAlignment="1">
      <alignment horizontal="center" vertical="center" wrapText="1"/>
    </xf>
    <xf numFmtId="17" fontId="27" fillId="9" borderId="10" xfId="0" applyNumberFormat="1" applyFont="1" applyFill="1" applyBorder="1" applyAlignment="1">
      <alignment horizontal="center" vertical="center" wrapText="1"/>
    </xf>
    <xf numFmtId="0" fontId="0" fillId="0" borderId="56" xfId="0" applyBorder="1" applyAlignment="1">
      <alignment horizontal="center"/>
    </xf>
    <xf numFmtId="0" fontId="0" fillId="0" borderId="6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55" xfId="0" applyBorder="1" applyAlignment="1">
      <alignment horizontal="center"/>
    </xf>
    <xf numFmtId="0" fontId="0" fillId="0" borderId="46" xfId="0" applyBorder="1" applyAlignment="1">
      <alignment horizontal="center"/>
    </xf>
    <xf numFmtId="0" fontId="0" fillId="0" borderId="58" xfId="0" applyBorder="1" applyAlignment="1">
      <alignment horizontal="center"/>
    </xf>
    <xf numFmtId="0" fontId="0" fillId="0" borderId="59" xfId="0" applyBorder="1" applyAlignment="1">
      <alignment horizontal="center"/>
    </xf>
    <xf numFmtId="0" fontId="0" fillId="0" borderId="39" xfId="0" applyBorder="1" applyAlignment="1">
      <alignment horizontal="center"/>
    </xf>
    <xf numFmtId="0" fontId="0" fillId="0" borderId="38" xfId="0" applyBorder="1" applyAlignment="1">
      <alignment horizontal="center"/>
    </xf>
    <xf numFmtId="15" fontId="27" fillId="9" borderId="36" xfId="0" applyNumberFormat="1" applyFont="1" applyFill="1" applyBorder="1" applyAlignment="1">
      <alignment horizontal="center" vertical="center"/>
    </xf>
    <xf numFmtId="15" fontId="27" fillId="9" borderId="60" xfId="0" applyNumberFormat="1" applyFont="1" applyFill="1" applyBorder="1" applyAlignment="1">
      <alignment horizontal="center" vertical="center"/>
    </xf>
    <xf numFmtId="0" fontId="25" fillId="6" borderId="5" xfId="0" applyFont="1" applyFill="1" applyBorder="1" applyAlignment="1">
      <alignment horizontal="center" vertical="center" wrapText="1"/>
    </xf>
    <xf numFmtId="0" fontId="25" fillId="6" borderId="6" xfId="0" applyFont="1" applyFill="1" applyBorder="1" applyAlignment="1">
      <alignment horizontal="center" vertical="center" wrapText="1"/>
    </xf>
    <xf numFmtId="0" fontId="25" fillId="6" borderId="50" xfId="0" applyFont="1" applyFill="1" applyBorder="1" applyAlignment="1">
      <alignment horizontal="center" vertical="center" wrapText="1"/>
    </xf>
    <xf numFmtId="0" fontId="23" fillId="6" borderId="40" xfId="0" applyFont="1" applyFill="1" applyBorder="1" applyAlignment="1">
      <alignment horizontal="center" vertical="center" wrapText="1"/>
    </xf>
    <xf numFmtId="0" fontId="23" fillId="6" borderId="43" xfId="0" applyFont="1" applyFill="1" applyBorder="1" applyAlignment="1">
      <alignment horizontal="center" vertical="center" wrapText="1"/>
    </xf>
    <xf numFmtId="17" fontId="27" fillId="9" borderId="27" xfId="0" applyNumberFormat="1" applyFont="1" applyFill="1" applyBorder="1" applyAlignment="1">
      <alignment horizontal="center" vertical="center" wrapText="1"/>
    </xf>
    <xf numFmtId="17" fontId="27" fillId="9" borderId="8" xfId="0" applyNumberFormat="1" applyFont="1" applyFill="1" applyBorder="1" applyAlignment="1">
      <alignment horizontal="center" vertical="center" wrapText="1"/>
    </xf>
    <xf numFmtId="17" fontId="27" fillId="9" borderId="36" xfId="0" applyNumberFormat="1" applyFont="1" applyFill="1" applyBorder="1" applyAlignment="1">
      <alignment horizontal="center" vertical="center" wrapText="1"/>
    </xf>
    <xf numFmtId="17" fontId="27" fillId="9" borderId="37" xfId="0" applyNumberFormat="1" applyFont="1" applyFill="1" applyBorder="1" applyAlignment="1">
      <alignment horizontal="center" vertical="center" wrapText="1"/>
    </xf>
    <xf numFmtId="0" fontId="27" fillId="9" borderId="61" xfId="0" applyFont="1" applyFill="1" applyBorder="1" applyAlignment="1">
      <alignment horizontal="center" vertical="center"/>
    </xf>
    <xf numFmtId="0" fontId="27" fillId="9" borderId="62" xfId="0" applyFont="1" applyFill="1" applyBorder="1" applyAlignment="1">
      <alignment horizontal="center" vertical="center"/>
    </xf>
    <xf numFmtId="0" fontId="28" fillId="9" borderId="67" xfId="0" applyFont="1" applyFill="1" applyBorder="1" applyAlignment="1">
      <alignment horizontal="center"/>
    </xf>
    <xf numFmtId="0" fontId="28" fillId="9" borderId="51" xfId="0" applyFont="1" applyFill="1" applyBorder="1" applyAlignment="1">
      <alignment horizontal="center"/>
    </xf>
    <xf numFmtId="0" fontId="28" fillId="9" borderId="33" xfId="0" applyFont="1" applyFill="1" applyBorder="1" applyAlignment="1">
      <alignment horizontal="center"/>
    </xf>
    <xf numFmtId="0" fontId="27" fillId="9" borderId="33" xfId="0" applyFont="1" applyFill="1" applyBorder="1" applyAlignment="1">
      <alignment horizontal="center" vertical="center"/>
    </xf>
    <xf numFmtId="0" fontId="27" fillId="9" borderId="67" xfId="0" applyFont="1" applyFill="1" applyBorder="1" applyAlignment="1">
      <alignment horizontal="center" vertical="center"/>
    </xf>
    <xf numFmtId="17" fontId="27" fillId="9" borderId="25" xfId="0" applyNumberFormat="1" applyFont="1" applyFill="1" applyBorder="1" applyAlignment="1">
      <alignment horizontal="center" vertical="center" wrapText="1"/>
    </xf>
    <xf numFmtId="17" fontId="27" fillId="9" borderId="65" xfId="0" applyNumberFormat="1" applyFont="1" applyFill="1" applyBorder="1" applyAlignment="1">
      <alignment horizontal="center" vertical="center" wrapText="1"/>
    </xf>
    <xf numFmtId="17" fontId="27" fillId="9" borderId="41" xfId="0" applyNumberFormat="1" applyFont="1" applyFill="1" applyBorder="1" applyAlignment="1">
      <alignment horizontal="center" vertical="center" wrapText="1"/>
    </xf>
    <xf numFmtId="0" fontId="27" fillId="9" borderId="48" xfId="0" applyFont="1" applyFill="1" applyBorder="1" applyAlignment="1">
      <alignment horizontal="center" vertical="center" wrapText="1"/>
    </xf>
    <xf numFmtId="17" fontId="27" fillId="9" borderId="42" xfId="0" applyNumberFormat="1" applyFont="1" applyFill="1" applyBorder="1" applyAlignment="1">
      <alignment horizontal="center" vertical="center" wrapText="1"/>
    </xf>
    <xf numFmtId="0" fontId="27" fillId="9" borderId="49" xfId="0" applyFont="1" applyFill="1" applyBorder="1" applyAlignment="1">
      <alignment horizontal="center" vertical="center" wrapText="1"/>
    </xf>
    <xf numFmtId="17" fontId="27" fillId="9" borderId="40" xfId="0" applyNumberFormat="1" applyFont="1" applyFill="1" applyBorder="1" applyAlignment="1">
      <alignment horizontal="center" vertical="center" wrapText="1"/>
    </xf>
    <xf numFmtId="0" fontId="27" fillId="9" borderId="47" xfId="0" applyFont="1" applyFill="1" applyBorder="1" applyAlignment="1">
      <alignment horizontal="center" vertical="center" wrapText="1"/>
    </xf>
    <xf numFmtId="17" fontId="21" fillId="9" borderId="25" xfId="0" applyNumberFormat="1" applyFont="1" applyFill="1" applyBorder="1" applyAlignment="1">
      <alignment horizontal="center" vertical="center" wrapText="1"/>
    </xf>
    <xf numFmtId="0" fontId="21" fillId="9" borderId="65" xfId="0" applyFont="1" applyFill="1" applyBorder="1" applyAlignment="1">
      <alignment horizontal="center" vertical="center" wrapText="1"/>
    </xf>
    <xf numFmtId="17" fontId="21" fillId="9" borderId="27" xfId="0" applyNumberFormat="1" applyFont="1" applyFill="1" applyBorder="1" applyAlignment="1">
      <alignment horizontal="center" vertical="center" wrapText="1"/>
    </xf>
    <xf numFmtId="0" fontId="21" fillId="9" borderId="8" xfId="0" applyFont="1" applyFill="1" applyBorder="1" applyAlignment="1">
      <alignment horizontal="center" vertical="center" wrapText="1"/>
    </xf>
    <xf numFmtId="17" fontId="21" fillId="9" borderId="28" xfId="0" applyNumberFormat="1" applyFont="1" applyFill="1" applyBorder="1" applyAlignment="1">
      <alignment horizontal="center" vertical="center" wrapText="1"/>
    </xf>
    <xf numFmtId="0" fontId="21" fillId="9" borderId="9" xfId="0" applyFont="1" applyFill="1" applyBorder="1" applyAlignment="1">
      <alignment horizontal="center" vertical="center" wrapText="1"/>
    </xf>
    <xf numFmtId="0" fontId="24" fillId="8" borderId="4" xfId="0" applyFont="1" applyFill="1" applyBorder="1" applyAlignment="1">
      <alignment horizontal="center" vertical="center" wrapText="1"/>
    </xf>
    <xf numFmtId="0" fontId="24" fillId="8" borderId="2" xfId="0" applyFont="1" applyFill="1" applyBorder="1" applyAlignment="1">
      <alignment horizontal="center" vertical="center" wrapText="1"/>
    </xf>
    <xf numFmtId="0" fontId="24" fillId="8" borderId="3" xfId="0" applyFont="1" applyFill="1" applyBorder="1" applyAlignment="1">
      <alignment horizontal="center" vertical="center" wrapText="1"/>
    </xf>
    <xf numFmtId="15" fontId="24" fillId="8" borderId="38" xfId="0" applyNumberFormat="1" applyFont="1" applyFill="1" applyBorder="1" applyAlignment="1">
      <alignment horizontal="center" vertical="center" wrapText="1"/>
    </xf>
    <xf numFmtId="15" fontId="24" fillId="8" borderId="58" xfId="0" applyNumberFormat="1" applyFont="1" applyFill="1" applyBorder="1" applyAlignment="1">
      <alignment horizontal="center" vertical="center" wrapText="1"/>
    </xf>
    <xf numFmtId="0" fontId="25" fillId="6" borderId="40" xfId="0" applyFont="1" applyFill="1" applyBorder="1" applyAlignment="1">
      <alignment horizontal="center" vertical="center" wrapText="1"/>
    </xf>
    <xf numFmtId="0" fontId="25" fillId="6" borderId="41" xfId="0" applyFont="1" applyFill="1" applyBorder="1" applyAlignment="1">
      <alignment horizontal="center" vertical="center" wrapText="1"/>
    </xf>
    <xf numFmtId="0" fontId="25" fillId="6" borderId="42" xfId="0" applyFont="1" applyFill="1" applyBorder="1" applyAlignment="1">
      <alignment horizontal="center" vertical="center" wrapText="1"/>
    </xf>
    <xf numFmtId="15" fontId="24" fillId="8" borderId="56" xfId="0" applyNumberFormat="1" applyFont="1" applyFill="1" applyBorder="1" applyAlignment="1">
      <alignment horizontal="center" vertical="center" wrapText="1"/>
    </xf>
    <xf numFmtId="15" fontId="24" fillId="8" borderId="34" xfId="0" applyNumberFormat="1" applyFont="1" applyFill="1" applyBorder="1" applyAlignment="1">
      <alignment horizontal="center" vertical="center" wrapText="1"/>
    </xf>
    <xf numFmtId="15" fontId="24" fillId="8" borderId="59" xfId="0" applyNumberFormat="1" applyFont="1" applyFill="1" applyBorder="1" applyAlignment="1">
      <alignment horizontal="center" vertical="center" wrapText="1"/>
    </xf>
    <xf numFmtId="15" fontId="24" fillId="8" borderId="39" xfId="0" applyNumberFormat="1" applyFont="1" applyFill="1" applyBorder="1" applyAlignment="1">
      <alignment horizontal="center" vertical="center" wrapText="1"/>
    </xf>
    <xf numFmtId="0" fontId="21" fillId="5" borderId="1" xfId="0" applyFont="1" applyFill="1" applyBorder="1" applyAlignment="1">
      <alignment horizontal="center" vertical="center"/>
    </xf>
    <xf numFmtId="0" fontId="21" fillId="5" borderId="0" xfId="0" applyFont="1" applyFill="1" applyAlignment="1">
      <alignment horizontal="center" vertical="center"/>
    </xf>
    <xf numFmtId="0" fontId="22" fillId="6" borderId="4" xfId="0" applyFont="1" applyFill="1" applyBorder="1" applyAlignment="1">
      <alignment horizontal="center"/>
    </xf>
    <xf numFmtId="0" fontId="22" fillId="6" borderId="2" xfId="0" applyFont="1" applyFill="1" applyBorder="1" applyAlignment="1">
      <alignment horizontal="center"/>
    </xf>
    <xf numFmtId="0" fontId="23" fillId="6" borderId="4" xfId="0" applyFont="1" applyFill="1" applyBorder="1" applyAlignment="1">
      <alignment horizontal="center" vertical="center" wrapText="1"/>
    </xf>
    <xf numFmtId="0" fontId="23" fillId="6" borderId="2" xfId="0" applyFont="1" applyFill="1" applyBorder="1" applyAlignment="1">
      <alignment horizontal="center" vertical="center" wrapText="1"/>
    </xf>
    <xf numFmtId="0" fontId="23" fillId="6" borderId="3" xfId="0" applyFont="1" applyFill="1" applyBorder="1" applyAlignment="1">
      <alignment horizontal="center" vertical="center" wrapText="1"/>
    </xf>
    <xf numFmtId="17" fontId="23" fillId="6" borderId="4" xfId="0" applyNumberFormat="1" applyFont="1" applyFill="1" applyBorder="1" applyAlignment="1">
      <alignment horizontal="center" vertical="center" wrapText="1"/>
    </xf>
    <xf numFmtId="15" fontId="24" fillId="8" borderId="67" xfId="0" applyNumberFormat="1" applyFont="1" applyFill="1" applyBorder="1" applyAlignment="1">
      <alignment horizontal="center" vertical="center" wrapText="1"/>
    </xf>
    <xf numFmtId="15" fontId="24" fillId="8" borderId="62" xfId="0" applyNumberFormat="1" applyFont="1" applyFill="1" applyBorder="1" applyAlignment="1">
      <alignment horizontal="center" vertical="center" wrapText="1"/>
    </xf>
    <xf numFmtId="15" fontId="24" fillId="8" borderId="61" xfId="0" applyNumberFormat="1" applyFont="1" applyFill="1" applyBorder="1" applyAlignment="1">
      <alignment horizontal="center" vertical="center" wrapText="1"/>
    </xf>
    <xf numFmtId="15" fontId="24" fillId="8" borderId="33" xfId="0" applyNumberFormat="1" applyFont="1" applyFill="1" applyBorder="1" applyAlignment="1">
      <alignment horizontal="center" vertical="center" wrapText="1"/>
    </xf>
    <xf numFmtId="0" fontId="5" fillId="0" borderId="0" xfId="2" applyFont="1" applyAlignment="1">
      <alignment horizontal="center"/>
    </xf>
  </cellXfs>
  <cellStyles count="4">
    <cellStyle name="Hipervínculo" xfId="1" builtinId="8"/>
    <cellStyle name="Normal" xfId="0" builtinId="0"/>
    <cellStyle name="Normal 2" xfId="2" xr:uid="{00000000-0005-0000-0000-000002000000}"/>
    <cellStyle name="Normal 3" xfId="3" xr:uid="{00000000-0005-0000-0000-000003000000}"/>
  </cellStyles>
  <dxfs count="93">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border>
        <left/>
        <right/>
        <top/>
        <bottom/>
      </border>
    </dxf>
    <dxf>
      <font>
        <color theme="0" tint="-0.24994659260841701"/>
      </font>
      <fill>
        <patternFill>
          <bgColor theme="0" tint="-0.24994659260841701"/>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bgColor theme="7" tint="0.79998168889431442"/>
        </patternFill>
      </fill>
    </dxf>
    <dxf>
      <fill>
        <patternFill>
          <bgColor theme="4" tint="0.7999816888943144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ont>
        <color theme="0" tint="-0.24994659260841701"/>
      </font>
      <fill>
        <patternFill>
          <bgColor theme="0" tint="-0.24994659260841701"/>
        </patternFill>
      </fill>
      <border>
        <left/>
        <right/>
        <top/>
        <bottom/>
      </border>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ill>
        <patternFill patternType="darkGray">
          <bgColor theme="1" tint="0.499984740745262"/>
        </patternFill>
      </fill>
    </dxf>
    <dxf>
      <fill>
        <patternFill>
          <bgColor rgb="FFFF0000"/>
        </patternFill>
      </fill>
    </dxf>
    <dxf>
      <fill>
        <patternFill>
          <bgColor rgb="FFFF0000"/>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bgColor rgb="FFFFC000"/>
        </patternFill>
      </fill>
    </dxf>
    <dxf>
      <fill>
        <patternFill>
          <bgColor theme="7" tint="0.79998168889431442"/>
        </patternFill>
      </fill>
    </dxf>
    <dxf>
      <fill>
        <patternFill>
          <bgColor theme="4" tint="0.79998168889431442"/>
        </patternFill>
      </fill>
    </dxf>
    <dxf>
      <font>
        <color theme="0" tint="-0.24994659260841701"/>
      </font>
      <fill>
        <patternFill>
          <bgColor theme="0" tint="-0.24994659260841701"/>
        </patternFill>
      </fill>
      <border>
        <left/>
        <right/>
        <top/>
        <bottom/>
      </border>
    </dxf>
    <dxf>
      <font>
        <color theme="0" tint="-0.24994659260841701"/>
      </font>
      <fill>
        <patternFill>
          <bgColor theme="0" tint="-0.24994659260841701"/>
        </patternFill>
      </fill>
    </dxf>
    <dxf>
      <fill>
        <patternFill>
          <bgColor rgb="FFFF0000"/>
        </patternFill>
      </fill>
    </dxf>
    <dxf>
      <fill>
        <patternFill patternType="darkGray">
          <bgColor theme="1" tint="0.499984740745262"/>
        </patternFill>
      </fill>
    </dxf>
    <dxf>
      <fill>
        <patternFill>
          <bgColor theme="7" tint="0.79998168889431442"/>
        </patternFill>
      </fill>
    </dxf>
    <dxf>
      <fill>
        <patternFill>
          <bgColor theme="4" tint="0.79998168889431442"/>
        </patternFill>
      </fill>
    </dxf>
    <dxf>
      <font>
        <color theme="0" tint="-0.24994659260841701"/>
      </font>
      <fill>
        <patternFill>
          <bgColor theme="0" tint="-0.24994659260841701"/>
        </patternFill>
      </fill>
      <border>
        <left/>
        <right/>
        <top/>
        <bottom/>
      </border>
    </dxf>
    <dxf>
      <font>
        <color theme="0" tint="-0.24994659260841701"/>
      </font>
      <fill>
        <patternFill>
          <bgColor theme="0" tint="-0.24994659260841701"/>
        </patternFill>
      </fill>
    </dxf>
    <dxf>
      <fill>
        <patternFill patternType="darkGray">
          <bgColor theme="1" tint="0.499984740745262"/>
        </patternFill>
      </fill>
    </dxf>
    <dxf>
      <fill>
        <patternFill>
          <bgColor rgb="FFFF0000"/>
        </patternFill>
      </fill>
    </dxf>
    <dxf>
      <fill>
        <patternFill>
          <bgColor rgb="FFFF0000"/>
        </patternFill>
      </fill>
    </dxf>
    <dxf>
      <fill>
        <patternFill patternType="darkGray">
          <bgColor theme="1" tint="0.499984740745262"/>
        </patternFill>
      </fill>
    </dxf>
    <dxf>
      <fill>
        <patternFill patternType="darkGray">
          <bgColor theme="1" tint="0.499984740745262"/>
        </patternFill>
      </fill>
    </dxf>
    <dxf>
      <fill>
        <patternFill>
          <bgColor rgb="FFFFC000"/>
        </patternFill>
      </fill>
    </dxf>
    <dxf>
      <fill>
        <patternFill>
          <bgColor theme="7" tint="0.79998168889431442"/>
        </patternFill>
      </fill>
    </dxf>
    <dxf>
      <fill>
        <patternFill>
          <bgColor theme="4" tint="0.79998168889431442"/>
        </patternFill>
      </fill>
    </dxf>
    <dxf>
      <numFmt numFmtId="30" formatCode="@"/>
    </dxf>
    <dxf>
      <numFmt numFmtId="30" formatCode="@"/>
    </dxf>
    <dxf>
      <numFmt numFmtId="30" formatCode="@"/>
    </dxf>
    <dxf>
      <border diagonalUp="0" diagonalDown="0" outline="0">
        <left style="hair">
          <color auto="1"/>
        </left>
        <right style="hair">
          <color indexed="64"/>
        </right>
        <top style="hair">
          <color auto="1"/>
        </top>
        <bottom style="hair">
          <color indexed="64"/>
        </bottom>
      </border>
    </dxf>
    <dxf>
      <border diagonalUp="0" diagonalDown="0" outline="0">
        <left style="thin">
          <color indexed="64"/>
        </left>
        <right style="thin">
          <color indexed="64"/>
        </right>
        <top/>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numFmt numFmtId="30" formatCode="@"/>
      <border diagonalUp="0" diagonalDown="0" outline="0">
        <left style="hair">
          <color theme="8"/>
        </left>
        <right style="hair">
          <color theme="8"/>
        </right>
        <top style="hair">
          <color theme="8"/>
        </top>
        <bottom style="hair">
          <color theme="8"/>
        </bottom>
      </border>
    </dxf>
    <dxf>
      <border outline="0">
        <right style="hair">
          <color theme="8"/>
        </right>
      </border>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patternType="darkGray">
          <bgColor theme="1" tint="0.499984740745262"/>
        </patternFill>
      </fill>
    </dxf>
    <dxf>
      <fill>
        <patternFill>
          <bgColor rgb="FFFF0000"/>
        </patternFill>
      </fill>
    </dxf>
    <dxf>
      <font>
        <color rgb="FFFF0000"/>
      </font>
    </dxf>
    <dxf>
      <font>
        <color theme="0" tint="-0.24994659260841701"/>
      </font>
      <fill>
        <patternFill patternType="solid">
          <fgColor theme="0" tint="-0.34998626667073579"/>
          <bgColor theme="0" tint="-0.24994659260841701"/>
        </patternFill>
      </fill>
      <border>
        <left/>
        <right/>
        <top/>
        <bottom/>
      </border>
    </dxf>
    <dxf>
      <font>
        <color theme="0" tint="-0.24994659260841701"/>
      </font>
      <fill>
        <patternFill>
          <bgColor theme="0" tint="-0.24994659260841701"/>
        </patternFill>
      </fill>
    </dxf>
    <dxf>
      <font>
        <color theme="0" tint="-0.24994659260841701"/>
      </font>
      <fill>
        <patternFill>
          <bgColor theme="0" tint="-0.24994659260841701"/>
        </patternFill>
      </fill>
    </dxf>
    <dxf>
      <fill>
        <patternFill patternType="darkGray">
          <bgColor theme="1" tint="0.499984740745262"/>
        </patternFill>
      </fill>
    </dxf>
    <dxf>
      <font>
        <color theme="0" tint="-0.24994659260841701"/>
      </font>
      <fill>
        <patternFill>
          <bgColor theme="0" tint="-0.24994659260841701"/>
        </patternFill>
      </fill>
      <border>
        <left/>
        <right/>
        <top/>
        <bottom/>
      </border>
    </dxf>
    <dxf>
      <font>
        <color theme="0" tint="-0.24994659260841701"/>
      </font>
      <fill>
        <patternFill>
          <bgColor theme="0" tint="-0.24994659260841701"/>
        </patternFill>
      </fill>
      <border>
        <left/>
        <right/>
        <top/>
        <bottom/>
      </border>
    </dxf>
    <dxf>
      <font>
        <color theme="0" tint="-0.24994659260841701"/>
      </font>
      <fill>
        <patternFill patternType="solid">
          <fgColor theme="0" tint="-0.34998626667073579"/>
          <bgColor theme="0" tint="-0.24994659260841701"/>
        </patternFill>
      </fill>
      <border>
        <left/>
        <right/>
        <top/>
        <bottom/>
      </border>
    </dxf>
    <dxf>
      <fill>
        <patternFill>
          <bgColor rgb="FFFF0000"/>
        </patternFill>
      </fill>
    </dxf>
  </dxfs>
  <tableStyles count="0" defaultTableStyle="TableStyleMedium9" defaultPivotStyle="PivotStyleMedium7"/>
  <colors>
    <mruColors>
      <color rgb="FFDAEEF3"/>
      <color rgb="FFA9D08E"/>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6</xdr:col>
          <xdr:colOff>400050</xdr:colOff>
          <xdr:row>2</xdr:row>
          <xdr:rowOff>114300</xdr:rowOff>
        </xdr:to>
        <xdr:sp macro="" textlink="">
          <xdr:nvSpPr>
            <xdr:cNvPr id="11265" name="Apttus_App" hidden="1">
              <a:extLst>
                <a:ext uri="{63B3BB69-23CF-44E3-9099-C40C66FF867C}">
                  <a14:compatExt spid="_x0000_s11265"/>
                </a:ext>
                <a:ext uri="{FF2B5EF4-FFF2-40B4-BE49-F238E27FC236}">
                  <a16:creationId xmlns:a16="http://schemas.microsoft.com/office/drawing/2014/main" id="{00000000-0008-0000-0E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552450</xdr:colOff>
          <xdr:row>2</xdr:row>
          <xdr:rowOff>114300</xdr:rowOff>
        </xdr:to>
        <xdr:sp macro="" textlink="">
          <xdr:nvSpPr>
            <xdr:cNvPr id="11277" name="Apttus_AppData" hidden="1">
              <a:extLst>
                <a:ext uri="{63B3BB69-23CF-44E3-9099-C40C66FF867C}">
                  <a14:compatExt spid="_x0000_s11277"/>
                </a:ext>
                <a:ext uri="{FF2B5EF4-FFF2-40B4-BE49-F238E27FC236}">
                  <a16:creationId xmlns:a16="http://schemas.microsoft.com/office/drawing/2014/main" id="{00000000-0008-0000-0E00-00000D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342900</xdr:colOff>
          <xdr:row>2</xdr:row>
          <xdr:rowOff>114300</xdr:rowOff>
        </xdr:to>
        <xdr:sp macro="" textlink="">
          <xdr:nvSpPr>
            <xdr:cNvPr id="11278" name="Apttus_AppDataTracker" hidden="1">
              <a:extLst>
                <a:ext uri="{63B3BB69-23CF-44E3-9099-C40C66FF867C}">
                  <a14:compatExt spid="_x0000_s11278"/>
                </a:ext>
                <a:ext uri="{FF2B5EF4-FFF2-40B4-BE49-F238E27FC236}">
                  <a16:creationId xmlns:a16="http://schemas.microsoft.com/office/drawing/2014/main" id="{00000000-0008-0000-0E00-00000E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285750</xdr:colOff>
          <xdr:row>2</xdr:row>
          <xdr:rowOff>114300</xdr:rowOff>
        </xdr:to>
        <xdr:sp macro="" textlink="">
          <xdr:nvSpPr>
            <xdr:cNvPr id="11279" name="Apttus_DataProtection" hidden="1">
              <a:extLst>
                <a:ext uri="{63B3BB69-23CF-44E3-9099-C40C66FF867C}">
                  <a14:compatExt spid="_x0000_s11279"/>
                </a:ext>
                <a:ext uri="{FF2B5EF4-FFF2-40B4-BE49-F238E27FC236}">
                  <a16:creationId xmlns:a16="http://schemas.microsoft.com/office/drawing/2014/main" id="{00000000-0008-0000-0E00-00000F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MBARRIENTOS\NNCTB\A&#209;O%202019\Documentos%20Finales%20enviados%20a%20Lucrecia\PER-T-SES_PF_02Abr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 Section A"/>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odule" displayName="Module" ref="B95:H118" totalsRowShown="0" headerRowCellStyle="Normal 2" dataCellStyle="Normal 2">
  <autoFilter ref="B95:H118" xr:uid="{00000000-0009-0000-0100-000001000000}"/>
  <tableColumns count="7">
    <tableColumn id="1" xr3:uid="{00000000-0010-0000-0000-000001000000}" name="Name" dataDxfId="75" dataCellStyle="Normal 2">
      <calculatedColumnFormula array="1">IFERROR(INDEX($C$96:$C$119, MATCH(0, COUNTIF($B$95:B95, $C$96:$C$119&amp;"") + IF($C$96:$C$119="",1,0), 0)), "")</calculatedColumnFormula>
    </tableColumn>
    <tableColumn id="2" xr3:uid="{00000000-0010-0000-0000-000002000000}" name="Module Name" dataDxfId="74"/>
    <tableColumn id="3" xr3:uid="{00000000-0010-0000-0000-000003000000}" name="Module-Coverage-Intervention Reference (Name)" dataDxfId="73" dataCellStyle="Normal 2"/>
    <tableColumn id="4" xr3:uid="{00000000-0010-0000-0000-000004000000}" name="Component (Name)" dataDxfId="72" dataCellStyle="Normal 2"/>
    <tableColumn id="5" xr3:uid="{00000000-0010-0000-0000-000005000000}" name="Name used in Overview page for display" dataDxfId="71" dataCellStyle="Normal 2">
      <calculatedColumnFormula>C96</calculatedColumnFormula>
    </tableColumn>
    <tableColumn id="6" xr3:uid="{00000000-0010-0000-0000-000006000000}" name="Record ID" dataDxfId="70" dataCellStyle="Normal 2"/>
    <tableColumn id="7" xr3:uid="{00000000-0010-0000-0000-000007000000}" name="Reference Record Id" dataDxfId="69" dataCellStyle="Normal 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Intervention" displayName="Intervention" ref="A121:I267" totalsRowShown="0" headerRowCellStyle="Normal 2" dataCellStyle="Normal 2">
  <autoFilter ref="A121:I267" xr:uid="{00000000-0009-0000-0100-000002000000}"/>
  <tableColumns count="9">
    <tableColumn id="1" xr3:uid="{00000000-0010-0000-0100-000001000000}" name="Module" dataCellStyle="Normal 2"/>
    <tableColumn id="2" xr3:uid="{00000000-0010-0000-0100-000002000000}" name="Name ID" dataCellStyle="Normal 2"/>
    <tableColumn id="3" xr3:uid="{00000000-0010-0000-0100-000003000000}" name="Intervention"/>
    <tableColumn id="4" xr3:uid="{00000000-0010-0000-0100-000004000000}" name="Disaggregation Categories ES" dataCellStyle="Normal 2"/>
    <tableColumn id="5" xr3:uid="{00000000-0010-0000-0100-000005000000}" name="Record ID" dataCellStyle="Normal 2"/>
    <tableColumn id="6" xr3:uid="{00000000-0010-0000-0100-000006000000}" name="Column1" dataCellStyle="Normal 2"/>
    <tableColumn id="7" xr3:uid="{00000000-0010-0000-0100-000007000000}" name="Column2" dataCellStyle="Normal 2"/>
    <tableColumn id="8" xr3:uid="{00000000-0010-0000-0100-000008000000}" name="Column3" dataCellStyle="Normal 2"/>
    <tableColumn id="9" xr3:uid="{00000000-0010-0000-0100-000009000000}" name="Column4" dataCellStyle="Normal 2"/>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Coverage" displayName="Coverage" ref="A43:G92" totalsRowShown="0" headerRowDxfId="68" tableBorderDxfId="67" headerRowCellStyle="Normal 2" dataCellStyle="Normal 2">
  <autoFilter ref="A43:G92" xr:uid="{00000000-0009-0000-0100-000003000000}"/>
  <tableColumns count="7">
    <tableColumn id="1" xr3:uid="{00000000-0010-0000-0200-000001000000}" name="Module" dataCellStyle="Normal 2"/>
    <tableColumn id="2" xr3:uid="{00000000-0010-0000-0200-000002000000}" name="Name ID" dataDxfId="66" dataCellStyle="Normal 2"/>
    <tableColumn id="3" xr3:uid="{00000000-0010-0000-0200-000003000000}" name="Name - ES" dataDxfId="65" dataCellStyle="Normal 2"/>
    <tableColumn id="4" xr3:uid="{00000000-0010-0000-0200-000004000000}" name="Disaggregation Categories ES" dataDxfId="64" dataCellStyle="Normal 2"/>
    <tableColumn id="5" xr3:uid="{00000000-0010-0000-0200-000005000000}" name="Column1" dataCellStyle="Normal 2"/>
    <tableColumn id="6" xr3:uid="{00000000-0010-0000-0200-000006000000}" name="Column2" dataCellStyle="Normal 2"/>
    <tableColumn id="7" xr3:uid="{00000000-0010-0000-0200-000007000000}" name="Record ID" dataCellStyle="Normal 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2.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X197"/>
  <sheetViews>
    <sheetView showGridLines="0" view="pageBreakPreview" zoomScale="80" zoomScaleNormal="80" zoomScaleSheetLayoutView="80" workbookViewId="0">
      <selection activeCell="T18" sqref="T18"/>
    </sheetView>
  </sheetViews>
  <sheetFormatPr baseColWidth="10" defaultColWidth="11" defaultRowHeight="15.75" x14ac:dyDescent="0.25"/>
  <cols>
    <col min="1" max="1" width="32" customWidth="1"/>
    <col min="2" max="2" width="52.25" hidden="1" customWidth="1"/>
    <col min="3" max="3" width="54.625" hidden="1" customWidth="1"/>
    <col min="4" max="4" width="0.25" customWidth="1"/>
    <col min="5" max="5" width="34.125" customWidth="1"/>
    <col min="6" max="6" width="29.75" hidden="1" customWidth="1"/>
    <col min="7" max="7" width="31.125" hidden="1" customWidth="1"/>
    <col min="8" max="8" width="26.125" hidden="1" customWidth="1"/>
    <col min="9" max="9" width="3.25" hidden="1" customWidth="1"/>
    <col min="10" max="10" width="0.75" customWidth="1"/>
    <col min="11" max="11" width="34.25" customWidth="1"/>
    <col min="12" max="12" width="28.75" hidden="1" customWidth="1"/>
    <col min="13" max="13" width="15.25" hidden="1" customWidth="1"/>
    <col min="14" max="14" width="21.625" hidden="1" customWidth="1"/>
    <col min="15" max="15" width="17.125" hidden="1" customWidth="1"/>
    <col min="16" max="16" width="16.625" hidden="1" customWidth="1"/>
    <col min="17" max="17" width="17.5" hidden="1" customWidth="1"/>
    <col min="18" max="18" width="12.75" hidden="1" customWidth="1"/>
    <col min="19" max="19" width="0.25" customWidth="1"/>
    <col min="20" max="20" width="27.75" customWidth="1"/>
    <col min="21" max="21" width="15.75" hidden="1" customWidth="1"/>
    <col min="22" max="22" width="0.625" hidden="1" customWidth="1"/>
    <col min="23" max="23" width="8.75" hidden="1" customWidth="1"/>
    <col min="24" max="24" width="18.25" hidden="1" customWidth="1"/>
    <col min="25" max="25" width="18.75" hidden="1" customWidth="1"/>
    <col min="26" max="26" width="19.5" hidden="1" customWidth="1"/>
    <col min="27" max="27" width="20.75" hidden="1" customWidth="1"/>
    <col min="28" max="28" width="19" hidden="1" customWidth="1"/>
    <col min="29" max="29" width="11.75" hidden="1" customWidth="1"/>
    <col min="30" max="30" width="18.75" hidden="1" customWidth="1"/>
    <col min="31" max="31" width="26.625" hidden="1" customWidth="1"/>
    <col min="32" max="32" width="20.25" hidden="1" customWidth="1"/>
    <col min="33" max="33" width="24.625" hidden="1" customWidth="1"/>
    <col min="34" max="34" width="11" hidden="1" customWidth="1"/>
    <col min="35" max="38" width="11" customWidth="1"/>
    <col min="39" max="39" width="16.625" hidden="1" customWidth="1"/>
    <col min="40" max="40" width="4.25" customWidth="1"/>
    <col min="41" max="41" width="5.75" style="6" customWidth="1"/>
    <col min="42" max="42" width="16.125" style="6" customWidth="1"/>
    <col min="43" max="43" width="11" style="6" customWidth="1"/>
    <col min="44" max="50" width="11" style="6"/>
  </cols>
  <sheetData>
    <row r="1" spans="1:50" x14ac:dyDescent="0.25">
      <c r="A1" s="542" t="s">
        <v>233</v>
      </c>
      <c r="B1" s="543"/>
      <c r="C1" s="543"/>
      <c r="D1" s="543"/>
      <c r="E1" s="543"/>
      <c r="F1" s="543"/>
      <c r="G1" s="543"/>
      <c r="H1" s="543"/>
      <c r="I1" s="543"/>
      <c r="J1" s="543"/>
      <c r="K1" s="543"/>
      <c r="L1" s="543"/>
      <c r="M1" s="543"/>
      <c r="N1" s="543"/>
      <c r="O1" s="543"/>
      <c r="P1" s="543"/>
      <c r="Q1" s="543"/>
      <c r="R1" s="543"/>
      <c r="S1" s="543"/>
      <c r="T1" s="544"/>
    </row>
    <row r="2" spans="1:50" s="19" customFormat="1" ht="27" customHeight="1" thickBot="1" x14ac:dyDescent="0.3">
      <c r="A2" s="545"/>
      <c r="B2" s="546"/>
      <c r="C2" s="546"/>
      <c r="D2" s="546"/>
      <c r="E2" s="546"/>
      <c r="F2" s="546"/>
      <c r="G2" s="546"/>
      <c r="H2" s="546"/>
      <c r="I2" s="546"/>
      <c r="J2" s="546"/>
      <c r="K2" s="546"/>
      <c r="L2" s="546"/>
      <c r="M2" s="546"/>
      <c r="N2" s="546"/>
      <c r="O2" s="546"/>
      <c r="P2" s="546"/>
      <c r="Q2" s="546"/>
      <c r="R2" s="546"/>
      <c r="S2" s="546"/>
      <c r="T2" s="547"/>
      <c r="AL2" s="330"/>
      <c r="AM2" s="330"/>
      <c r="AN2" s="330"/>
      <c r="AO2" s="330"/>
      <c r="AP2" s="330"/>
      <c r="AQ2" s="20"/>
      <c r="AR2" s="20"/>
      <c r="AS2" s="20"/>
      <c r="AT2" s="20"/>
      <c r="AU2" s="20"/>
      <c r="AV2" s="20"/>
      <c r="AW2" s="20"/>
      <c r="AX2" s="20"/>
    </row>
    <row r="3" spans="1:50" x14ac:dyDescent="0.25">
      <c r="A3" s="339" t="s">
        <v>371</v>
      </c>
      <c r="B3" s="340"/>
      <c r="C3" s="340"/>
      <c r="D3" s="340"/>
      <c r="E3" s="339"/>
      <c r="AL3" s="306"/>
      <c r="AM3" s="306"/>
      <c r="AN3" s="306"/>
      <c r="AO3" s="306"/>
      <c r="AP3" s="306"/>
    </row>
    <row r="4" spans="1:50" ht="19.5" customHeight="1" thickBot="1" x14ac:dyDescent="0.3">
      <c r="L4" s="54"/>
      <c r="M4" s="54"/>
      <c r="N4" s="54"/>
      <c r="O4" s="54"/>
      <c r="P4" s="54"/>
      <c r="Q4" s="54"/>
      <c r="R4" s="54"/>
      <c r="S4" s="54"/>
      <c r="T4" s="54"/>
      <c r="V4" s="540"/>
      <c r="W4" s="540"/>
      <c r="AL4" s="306"/>
      <c r="AM4" s="306"/>
      <c r="AN4" s="306"/>
      <c r="AO4" s="306"/>
      <c r="AP4" s="306"/>
    </row>
    <row r="5" spans="1:50" ht="29.1" customHeight="1" thickBot="1" x14ac:dyDescent="0.3">
      <c r="A5" s="316" t="s">
        <v>234</v>
      </c>
      <c r="B5" s="55"/>
      <c r="C5" s="55"/>
      <c r="D5" s="56"/>
      <c r="E5" s="57" t="str">
        <f>IFERROR(IF($AN$5="Funding Request",IF('Reference Records'!$B$276&lt;&gt;"",'Reference Records'!$B$276,'Reference Records'!$B$277),IF(OR($AN$5="Grant Making", $AN$5="Grant Revision"),'Reference Records'!B281,"")),"")</f>
        <v>Peru</v>
      </c>
      <c r="F5" s="58"/>
      <c r="G5" s="58"/>
      <c r="H5" s="58"/>
      <c r="I5" s="58"/>
      <c r="J5" s="58"/>
      <c r="K5" s="58"/>
      <c r="L5" s="54"/>
      <c r="M5" s="54"/>
      <c r="N5" s="54"/>
      <c r="O5" s="54"/>
      <c r="P5" s="54"/>
      <c r="Q5" s="54"/>
      <c r="R5" s="54"/>
      <c r="S5" s="54"/>
      <c r="T5" s="54"/>
      <c r="V5" s="540"/>
      <c r="W5" s="540"/>
      <c r="AL5" s="306"/>
      <c r="AM5" s="306" t="s">
        <v>190</v>
      </c>
      <c r="AN5" s="367" t="s">
        <v>441</v>
      </c>
      <c r="AO5" s="306"/>
      <c r="AP5" s="306"/>
    </row>
    <row r="6" spans="1:50" ht="28.35" customHeight="1" thickBot="1" x14ac:dyDescent="0.3">
      <c r="A6" s="327" t="s">
        <v>183</v>
      </c>
      <c r="B6" s="55"/>
      <c r="C6" s="55"/>
      <c r="D6" s="56"/>
      <c r="E6" s="191" t="str">
        <f>IF($AN$5="Funding Request",'Reference Records'!$B$275,IF(OR($AN$5="Grant Making", $AN$5="Grant Revision"),'Reference Records'!$B$280,""))</f>
        <v>PER-H-CARE</v>
      </c>
      <c r="F6" s="58"/>
      <c r="G6" s="58"/>
      <c r="H6" s="58"/>
      <c r="I6" s="58"/>
      <c r="J6" s="58"/>
      <c r="K6" s="58"/>
      <c r="L6" s="54"/>
      <c r="M6" s="54"/>
      <c r="N6" s="54"/>
      <c r="O6" s="54"/>
      <c r="P6" s="54"/>
      <c r="Q6" s="54"/>
      <c r="R6" s="54"/>
      <c r="S6" s="54"/>
      <c r="T6" s="54"/>
      <c r="V6" s="59"/>
      <c r="W6" s="59"/>
      <c r="AL6" s="306"/>
      <c r="AM6" s="306"/>
      <c r="AN6" s="306"/>
      <c r="AO6" s="306"/>
      <c r="AP6" s="306"/>
    </row>
    <row r="7" spans="1:50" ht="31.5" customHeight="1" thickBot="1" x14ac:dyDescent="0.3">
      <c r="A7" s="60" t="s">
        <v>235</v>
      </c>
      <c r="B7" s="55"/>
      <c r="C7" s="55"/>
      <c r="D7" s="56"/>
      <c r="E7" s="61">
        <v>43647</v>
      </c>
      <c r="F7" s="62"/>
      <c r="G7" s="62"/>
      <c r="H7" s="62"/>
      <c r="I7" s="62"/>
      <c r="J7" s="62"/>
      <c r="K7" s="62"/>
      <c r="L7" s="54"/>
      <c r="M7" s="54"/>
      <c r="N7" s="54"/>
      <c r="O7" s="54"/>
      <c r="P7" s="54"/>
      <c r="Q7" s="54"/>
      <c r="R7" s="54"/>
      <c r="S7" s="54"/>
      <c r="T7" s="54"/>
      <c r="V7" s="59" t="s">
        <v>11</v>
      </c>
      <c r="W7" s="59"/>
      <c r="AL7" s="306"/>
      <c r="AM7" s="306"/>
      <c r="AN7" s="306"/>
      <c r="AO7" s="306"/>
      <c r="AP7" s="306"/>
    </row>
    <row r="8" spans="1:50" ht="31.5" customHeight="1" thickBot="1" x14ac:dyDescent="0.3">
      <c r="A8" s="60" t="s">
        <v>236</v>
      </c>
      <c r="B8" s="310"/>
      <c r="C8" s="310"/>
      <c r="D8" s="332" t="s">
        <v>317</v>
      </c>
      <c r="E8" s="61">
        <v>44742</v>
      </c>
      <c r="F8" s="62"/>
      <c r="G8" s="62"/>
      <c r="H8" s="62"/>
      <c r="I8" s="62"/>
      <c r="J8" s="62"/>
      <c r="K8" s="315" t="s">
        <v>318</v>
      </c>
      <c r="L8" s="54"/>
      <c r="M8" s="54"/>
      <c r="N8" s="54"/>
      <c r="O8" s="54"/>
      <c r="P8" s="54"/>
      <c r="Q8" s="54"/>
      <c r="R8" s="54"/>
      <c r="S8" s="54"/>
      <c r="T8" s="54"/>
      <c r="V8" s="59"/>
      <c r="W8" s="59"/>
      <c r="AL8" s="306"/>
      <c r="AM8" s="306"/>
      <c r="AN8" s="306"/>
      <c r="AO8" s="306"/>
      <c r="AP8" s="306"/>
    </row>
    <row r="9" spans="1:50" ht="32.25" customHeight="1" thickBot="1" x14ac:dyDescent="0.3">
      <c r="A9" s="328" t="s">
        <v>110</v>
      </c>
      <c r="B9" s="4" t="s">
        <v>110</v>
      </c>
      <c r="C9" s="369">
        <v>12</v>
      </c>
      <c r="D9" t="s">
        <v>110</v>
      </c>
      <c r="E9" s="366">
        <f>IFERROR(IF(C9="","",C9),"")</f>
        <v>12</v>
      </c>
      <c r="F9" s="58"/>
      <c r="G9" s="58"/>
      <c r="H9" s="58"/>
      <c r="I9" s="58"/>
      <c r="J9" s="58"/>
      <c r="K9" s="58"/>
      <c r="L9" s="54"/>
      <c r="M9" s="54"/>
      <c r="N9" s="54"/>
      <c r="O9" s="54"/>
      <c r="P9" s="54"/>
      <c r="Q9" s="54"/>
      <c r="R9" s="54"/>
      <c r="S9" s="54"/>
      <c r="T9" s="54"/>
      <c r="W9" s="59"/>
      <c r="AL9" s="306"/>
      <c r="AM9" s="306" t="s">
        <v>316</v>
      </c>
      <c r="AN9" s="306">
        <f>'Reference Records'!$B$814</f>
        <v>0</v>
      </c>
      <c r="AO9" s="306"/>
      <c r="AP9" s="306"/>
    </row>
    <row r="10" spans="1:50" ht="32.25" customHeight="1" thickBot="1" x14ac:dyDescent="0.3">
      <c r="A10" s="328" t="s">
        <v>331</v>
      </c>
      <c r="E10" s="61">
        <v>43647</v>
      </c>
      <c r="F10" s="58"/>
      <c r="G10" s="58"/>
      <c r="H10" s="58"/>
      <c r="I10" s="58"/>
      <c r="J10" s="58"/>
      <c r="K10" s="550" t="str">
        <f>IF(E8&gt;E11,"Please note, the Implementation Period End Date is longer than the Allocation Utilisation Period End Date"," ")</f>
        <v xml:space="preserve"> </v>
      </c>
      <c r="L10" s="54"/>
      <c r="M10" s="54"/>
      <c r="N10" s="54"/>
      <c r="O10" s="54"/>
      <c r="P10" s="54"/>
      <c r="Q10" s="54"/>
      <c r="R10" s="54"/>
      <c r="S10" s="54"/>
      <c r="T10" s="54"/>
      <c r="AL10" s="306"/>
      <c r="AM10" s="306" t="s">
        <v>321</v>
      </c>
      <c r="AN10" s="306" t="s">
        <v>442</v>
      </c>
      <c r="AO10" s="306"/>
      <c r="AP10" s="306"/>
    </row>
    <row r="11" spans="1:50" ht="34.5" customHeight="1" thickBot="1" x14ac:dyDescent="0.3">
      <c r="A11" s="328" t="s">
        <v>332</v>
      </c>
      <c r="B11" s="336"/>
      <c r="C11" s="336"/>
      <c r="D11" s="336"/>
      <c r="E11" s="61">
        <v>44742</v>
      </c>
      <c r="F11" s="63"/>
      <c r="G11" s="63"/>
      <c r="H11" s="63"/>
      <c r="I11" s="63"/>
      <c r="J11" s="63"/>
      <c r="K11" s="550"/>
      <c r="L11" s="54"/>
      <c r="M11" s="54"/>
      <c r="N11" s="54"/>
      <c r="O11" s="54"/>
      <c r="P11" s="54"/>
      <c r="Q11" s="54"/>
      <c r="R11" s="54"/>
      <c r="S11" s="54"/>
      <c r="T11" s="64"/>
      <c r="W11" s="59"/>
      <c r="AL11" s="306"/>
      <c r="AM11" s="306" t="s">
        <v>362</v>
      </c>
      <c r="AN11" s="306" t="str">
        <f ca="1">CONCATENATE(E6&amp;"_PF_"&amp;AN5&amp;"_Imported_",TEXT(TODAY(),"dd-mmm-yy"))</f>
        <v>PER-H-CARE_PF_Grant Making_Imported_14-Mar-22</v>
      </c>
      <c r="AO11" s="306"/>
      <c r="AP11" s="306"/>
    </row>
    <row r="12" spans="1:50" s="34" customFormat="1" ht="23.85" customHeight="1" thickBot="1" x14ac:dyDescent="0.3">
      <c r="A12" s="63"/>
      <c r="B12" s="63"/>
      <c r="C12" s="63"/>
      <c r="D12" s="63"/>
      <c r="E12" s="63"/>
      <c r="F12" s="63"/>
      <c r="G12" s="63"/>
      <c r="H12" s="63"/>
      <c r="I12" s="63"/>
      <c r="J12" s="63"/>
      <c r="K12" s="63"/>
      <c r="L12" s="64"/>
      <c r="M12" s="64"/>
      <c r="N12" s="64"/>
      <c r="O12" s="64"/>
      <c r="P12" s="64"/>
      <c r="Q12" s="64"/>
      <c r="R12" s="64"/>
      <c r="S12" s="64"/>
      <c r="T12" s="33"/>
      <c r="V12"/>
      <c r="W12" s="59"/>
      <c r="X12"/>
      <c r="Y12"/>
      <c r="Z12"/>
      <c r="AL12" s="331"/>
      <c r="AM12" s="331"/>
      <c r="AN12" s="331" t="str">
        <f ca="1">CONCATENATE(E6&amp;"_PF_"&amp;AN5&amp;"_Extracted_",TEXT(TODAY(),"dd-mmm-yy"))</f>
        <v>PER-H-CARE_PF_Grant Making_Extracted_14-Mar-22</v>
      </c>
      <c r="AO12" s="331"/>
      <c r="AP12" s="331"/>
      <c r="AQ12" s="3"/>
      <c r="AR12" s="3"/>
      <c r="AS12" s="3"/>
      <c r="AT12" s="3"/>
      <c r="AU12" s="3"/>
      <c r="AV12" s="3"/>
      <c r="AW12" s="3"/>
      <c r="AX12" s="3"/>
    </row>
    <row r="13" spans="1:50" s="34" customFormat="1" ht="35.25" customHeight="1" thickBot="1" x14ac:dyDescent="0.3">
      <c r="A13" s="538" t="s">
        <v>237</v>
      </c>
      <c r="B13" s="65"/>
      <c r="C13" s="66"/>
      <c r="D13" s="66"/>
      <c r="E13" s="317" t="s">
        <v>238</v>
      </c>
      <c r="F13" s="21"/>
      <c r="G13" s="21"/>
      <c r="H13" s="21"/>
      <c r="I13" s="21"/>
      <c r="J13" s="21"/>
      <c r="K13" s="318" t="s">
        <v>239</v>
      </c>
      <c r="L13" s="23"/>
      <c r="M13" s="21"/>
      <c r="N13" s="21"/>
      <c r="O13" s="21"/>
      <c r="P13" s="21"/>
      <c r="Q13" s="21"/>
      <c r="R13" s="21"/>
      <c r="S13" s="21"/>
      <c r="T13" s="319" t="s">
        <v>240</v>
      </c>
      <c r="V13"/>
      <c r="W13" s="59"/>
      <c r="X13"/>
      <c r="Y13"/>
      <c r="Z13"/>
      <c r="AL13" s="331"/>
      <c r="AM13" s="331"/>
      <c r="AN13" s="331"/>
      <c r="AO13" s="331"/>
      <c r="AP13" s="331"/>
      <c r="AQ13" s="3"/>
      <c r="AR13" s="3"/>
      <c r="AS13" s="3"/>
      <c r="AT13" s="3"/>
      <c r="AU13" s="3"/>
      <c r="AV13" s="3"/>
      <c r="AW13" s="3"/>
      <c r="AX13" s="3"/>
    </row>
    <row r="14" spans="1:50" s="34" customFormat="1" ht="40.5" customHeight="1" thickBot="1" x14ac:dyDescent="0.3">
      <c r="A14" s="539"/>
      <c r="B14" s="67"/>
      <c r="C14" s="68"/>
      <c r="D14" s="68"/>
      <c r="E14" s="317" t="s">
        <v>243</v>
      </c>
      <c r="F14" s="21"/>
      <c r="G14" s="21"/>
      <c r="H14" s="21"/>
      <c r="I14" s="21"/>
      <c r="J14" s="21"/>
      <c r="K14" s="318" t="s">
        <v>242</v>
      </c>
      <c r="L14" s="23"/>
      <c r="M14" s="21"/>
      <c r="N14" s="21"/>
      <c r="O14" s="21"/>
      <c r="P14" s="21"/>
      <c r="Q14" s="21"/>
      <c r="R14" s="21"/>
      <c r="S14" s="21"/>
      <c r="T14" s="319" t="s">
        <v>241</v>
      </c>
      <c r="V14"/>
      <c r="W14" s="59"/>
      <c r="X14"/>
      <c r="Y14"/>
      <c r="Z14"/>
      <c r="AO14" s="3"/>
      <c r="AP14" s="3"/>
      <c r="AQ14" s="3"/>
      <c r="AR14" s="3"/>
      <c r="AS14" s="3"/>
      <c r="AT14" s="3"/>
      <c r="AU14" s="3"/>
      <c r="AV14" s="3"/>
      <c r="AW14" s="3"/>
      <c r="AX14" s="3"/>
    </row>
    <row r="15" spans="1:50" s="34" customFormat="1" ht="28.35" customHeight="1" x14ac:dyDescent="0.25">
      <c r="A15" s="63"/>
      <c r="B15" s="63"/>
      <c r="C15" s="63"/>
      <c r="D15" s="63"/>
      <c r="E15" s="63"/>
      <c r="F15" s="63"/>
      <c r="G15" s="63"/>
      <c r="H15" s="63"/>
      <c r="I15" s="63"/>
      <c r="J15" s="63"/>
      <c r="K15" s="63"/>
      <c r="L15" s="64"/>
      <c r="M15" s="64"/>
      <c r="N15" s="64"/>
      <c r="O15" s="64"/>
      <c r="P15" s="64"/>
      <c r="Q15" s="64"/>
      <c r="R15" s="64"/>
      <c r="S15" s="64"/>
      <c r="T15" s="33"/>
      <c r="V15"/>
      <c r="W15" s="59"/>
      <c r="X15"/>
      <c r="Y15"/>
      <c r="Z15"/>
      <c r="AO15" s="3"/>
      <c r="AP15" s="3"/>
      <c r="AQ15" s="3"/>
      <c r="AR15" s="3"/>
      <c r="AS15" s="3"/>
      <c r="AT15" s="3"/>
      <c r="AU15" s="3"/>
      <c r="AV15" s="3"/>
      <c r="AW15" s="3"/>
      <c r="AX15" s="3"/>
    </row>
    <row r="16" spans="1:50" ht="34.5" customHeight="1" x14ac:dyDescent="0.25">
      <c r="A16" s="54"/>
      <c r="B16" s="54"/>
      <c r="C16" s="54"/>
      <c r="D16" s="54"/>
      <c r="W16" s="59"/>
      <c r="X16" s="59"/>
    </row>
    <row r="17" spans="1:26" ht="0.6" customHeight="1" x14ac:dyDescent="0.25">
      <c r="A17" s="69"/>
      <c r="B17" s="70"/>
      <c r="C17" s="70"/>
      <c r="D17" s="71"/>
      <c r="E17" s="54"/>
      <c r="F17" s="54"/>
      <c r="G17" s="54"/>
      <c r="H17" s="54"/>
      <c r="I17" s="54"/>
      <c r="J17" s="54"/>
      <c r="K17" s="54"/>
      <c r="L17" s="54"/>
      <c r="M17" s="54"/>
      <c r="N17" s="54"/>
      <c r="O17" s="54"/>
      <c r="P17" s="54"/>
      <c r="Q17" s="54"/>
      <c r="R17" s="54"/>
      <c r="S17" s="54"/>
      <c r="W17" s="59"/>
      <c r="X17" s="59"/>
    </row>
    <row r="18" spans="1:26" ht="36.75" customHeight="1" x14ac:dyDescent="0.25">
      <c r="A18" s="391" t="s">
        <v>244</v>
      </c>
      <c r="B18" s="301"/>
      <c r="C18" s="301" t="s">
        <v>76</v>
      </c>
      <c r="D18" s="72"/>
      <c r="E18" s="54"/>
      <c r="F18" s="54"/>
      <c r="G18" s="54"/>
      <c r="H18" s="54"/>
      <c r="I18" s="54"/>
      <c r="J18" s="54"/>
      <c r="K18" s="54"/>
      <c r="L18" s="54"/>
      <c r="M18" s="54"/>
      <c r="N18" s="54"/>
      <c r="O18" s="54"/>
      <c r="P18" s="54"/>
      <c r="Q18" s="54"/>
      <c r="R18" s="54"/>
      <c r="S18" s="54"/>
      <c r="W18" s="59"/>
      <c r="X18" s="59"/>
    </row>
    <row r="19" spans="1:26" ht="47.1" hidden="1" customHeight="1" x14ac:dyDescent="0.25">
      <c r="A19" s="407" t="s">
        <v>223</v>
      </c>
      <c r="B19" s="407"/>
      <c r="C19" s="407" t="s">
        <v>75</v>
      </c>
      <c r="D19" s="72"/>
      <c r="E19" s="54"/>
      <c r="F19" s="54"/>
      <c r="G19" s="54"/>
      <c r="H19" s="54"/>
      <c r="I19" s="54"/>
      <c r="J19" s="54"/>
      <c r="K19" s="54"/>
      <c r="L19" s="54"/>
      <c r="M19" s="54"/>
      <c r="N19" s="54"/>
      <c r="O19" s="54"/>
      <c r="P19" s="54"/>
      <c r="Q19" s="54"/>
      <c r="R19" s="54"/>
      <c r="S19" s="54"/>
      <c r="W19" s="59"/>
      <c r="X19" s="59"/>
    </row>
    <row r="20" spans="1:26" ht="47.1" customHeight="1" x14ac:dyDescent="0.25">
      <c r="A20" s="407" t="s">
        <v>2175</v>
      </c>
      <c r="B20" s="407"/>
      <c r="C20" s="407" t="s">
        <v>2176</v>
      </c>
      <c r="D20" s="72"/>
      <c r="E20" s="54"/>
      <c r="F20" s="54"/>
      <c r="G20" s="54"/>
      <c r="H20" s="54"/>
      <c r="I20" s="54"/>
      <c r="J20" s="54"/>
      <c r="K20" s="54"/>
      <c r="L20" s="54"/>
      <c r="M20" s="54"/>
      <c r="N20" s="54"/>
      <c r="O20" s="54"/>
      <c r="P20" s="54"/>
      <c r="Q20" s="54"/>
      <c r="R20" s="54"/>
      <c r="S20" s="54"/>
      <c r="W20" s="59"/>
      <c r="X20" s="59"/>
    </row>
    <row r="21" spans="1:26" s="54" customFormat="1" ht="2.65" customHeight="1" thickBot="1" x14ac:dyDescent="0.3">
      <c r="A21" s="73"/>
      <c r="B21" s="74"/>
      <c r="C21" s="74"/>
      <c r="D21" s="75"/>
      <c r="V21" s="53"/>
      <c r="W21" s="53"/>
      <c r="X21" s="53"/>
      <c r="Y21" s="53"/>
      <c r="Z21" s="53"/>
    </row>
    <row r="22" spans="1:26" ht="26.65" customHeight="1" x14ac:dyDescent="0.25">
      <c r="W22" s="59"/>
      <c r="X22" s="59"/>
    </row>
    <row r="23" spans="1:26" ht="0.6" customHeight="1" x14ac:dyDescent="0.25">
      <c r="A23" s="35"/>
      <c r="B23" s="35"/>
      <c r="C23" s="35"/>
      <c r="D23" s="35"/>
      <c r="E23" s="35"/>
      <c r="F23" s="35"/>
      <c r="G23" s="35"/>
      <c r="H23" s="35"/>
      <c r="I23" s="35"/>
      <c r="J23" s="36"/>
      <c r="W23" s="59"/>
      <c r="X23" s="59"/>
    </row>
    <row r="24" spans="1:26" ht="60.75" customHeight="1" x14ac:dyDescent="0.25">
      <c r="A24" s="391" t="s">
        <v>245</v>
      </c>
      <c r="B24" s="301"/>
      <c r="C24" s="301"/>
      <c r="D24" s="301"/>
      <c r="E24" s="391" t="s">
        <v>238</v>
      </c>
      <c r="F24" s="406"/>
      <c r="G24" s="406"/>
      <c r="H24" s="406"/>
      <c r="I24" s="394" t="s">
        <v>25</v>
      </c>
      <c r="J24" s="277"/>
      <c r="K24" s="276"/>
      <c r="L24" s="270"/>
      <c r="M24" s="271"/>
      <c r="N24" s="271"/>
      <c r="O24" s="272"/>
      <c r="P24" s="272"/>
      <c r="Q24" s="271"/>
      <c r="R24" s="269"/>
      <c r="W24" s="59"/>
      <c r="X24" s="59"/>
    </row>
    <row r="25" spans="1:26" ht="47.1" hidden="1" customHeight="1" x14ac:dyDescent="0.25">
      <c r="A25" s="407" t="s">
        <v>39</v>
      </c>
      <c r="B25" s="407"/>
      <c r="C25" s="407"/>
      <c r="D25" s="407"/>
      <c r="E25" s="408" t="s">
        <v>106</v>
      </c>
      <c r="F25" s="409"/>
      <c r="G25" s="409"/>
      <c r="H25" s="409"/>
      <c r="I25" s="410" t="s">
        <v>24</v>
      </c>
      <c r="J25" s="279"/>
      <c r="K25" s="278"/>
      <c r="L25" s="273"/>
      <c r="M25" s="273"/>
      <c r="N25" s="273"/>
      <c r="O25" s="274"/>
      <c r="P25" s="274"/>
      <c r="Q25" s="274"/>
      <c r="R25" s="275"/>
      <c r="W25" s="59"/>
      <c r="X25" s="59"/>
    </row>
    <row r="26" spans="1:26" ht="47.1" customHeight="1" x14ac:dyDescent="0.25">
      <c r="A26" s="407"/>
      <c r="B26" s="407"/>
      <c r="C26" s="407"/>
      <c r="D26" s="407"/>
      <c r="E26" s="408" t="s">
        <v>559</v>
      </c>
      <c r="F26" s="409"/>
      <c r="G26" s="409"/>
      <c r="H26" s="409"/>
      <c r="I26" s="410" t="s">
        <v>560</v>
      </c>
      <c r="J26" s="279"/>
      <c r="K26" s="278"/>
      <c r="L26" s="273"/>
      <c r="M26" s="273"/>
      <c r="N26" s="273"/>
      <c r="O26" s="274"/>
      <c r="P26" s="274"/>
      <c r="Q26" s="274"/>
      <c r="R26" s="275"/>
      <c r="W26" s="59"/>
      <c r="X26" s="59"/>
    </row>
    <row r="27" spans="1:26" ht="3" customHeight="1" thickBot="1" x14ac:dyDescent="0.3">
      <c r="A27" s="302"/>
      <c r="J27" s="37"/>
      <c r="W27" s="59"/>
      <c r="X27" s="59"/>
    </row>
    <row r="28" spans="1:26" ht="3" customHeight="1" x14ac:dyDescent="0.25">
      <c r="A28" s="35"/>
      <c r="B28" s="35"/>
      <c r="C28" s="35"/>
      <c r="D28" s="35"/>
      <c r="E28" s="35"/>
      <c r="F28" s="35"/>
      <c r="G28" s="35"/>
      <c r="H28" s="35"/>
      <c r="I28" s="35"/>
      <c r="J28" s="35"/>
      <c r="K28" s="35"/>
      <c r="L28" s="35"/>
      <c r="M28" s="35"/>
      <c r="N28" s="35"/>
      <c r="O28" s="35"/>
      <c r="P28" s="35"/>
      <c r="Q28" s="35"/>
      <c r="R28" s="91"/>
      <c r="S28" s="36"/>
      <c r="W28" s="59"/>
    </row>
    <row r="29" spans="1:26" ht="59.65" customHeight="1" x14ac:dyDescent="0.25">
      <c r="A29" s="320" t="s">
        <v>245</v>
      </c>
      <c r="B29" s="298"/>
      <c r="C29" s="298"/>
      <c r="D29" s="298"/>
      <c r="E29" s="105" t="s">
        <v>238</v>
      </c>
      <c r="F29" s="298"/>
      <c r="G29" s="298"/>
      <c r="H29" s="298"/>
      <c r="I29" s="298"/>
      <c r="J29" s="298"/>
      <c r="K29" s="321" t="s">
        <v>246</v>
      </c>
      <c r="L29" s="4"/>
      <c r="M29" s="311" t="s">
        <v>94</v>
      </c>
      <c r="N29" s="311" t="s">
        <v>172</v>
      </c>
      <c r="O29" s="311" t="s">
        <v>171</v>
      </c>
      <c r="P29" s="4" t="s">
        <v>25</v>
      </c>
      <c r="Q29" s="4" t="s">
        <v>27</v>
      </c>
      <c r="R29" s="4" t="s">
        <v>23</v>
      </c>
      <c r="S29" s="37"/>
      <c r="W29" s="59"/>
    </row>
    <row r="30" spans="1:26" ht="47.1" hidden="1" customHeight="1" x14ac:dyDescent="0.25">
      <c r="A30" s="308" t="s">
        <v>39</v>
      </c>
      <c r="B30" s="307"/>
      <c r="C30" s="307"/>
      <c r="D30" s="307"/>
      <c r="E30" s="337" t="str">
        <f>IFERROR(IF(Q30="Funding Request Place Holder","",Q30),"")</f>
        <v>[Account (Name)]</v>
      </c>
      <c r="F30" s="307"/>
      <c r="G30" s="307"/>
      <c r="H30" s="307"/>
      <c r="I30" s="307"/>
      <c r="J30" s="307"/>
      <c r="K30" s="337" t="s">
        <v>170</v>
      </c>
      <c r="L30" s="312"/>
      <c r="M30" s="312" t="str">
        <f>E30&amp;K30</f>
        <v>[Account (Name)][Alternative Account]</v>
      </c>
      <c r="N30" s="313" t="str">
        <f>IFERROR(IF(E30&lt;&gt;"",IF('Reference Records'!$C$276&lt;&gt;"",VLOOKUP(E30,'Account Role'!$B$3:$D$12,3,FALSE),VLOOKUP(E30,'Account Role'!$B$20:$D$22,3,FALSE)),O30),"")</f>
        <v>[Account]</v>
      </c>
      <c r="O30" s="312" t="s">
        <v>64</v>
      </c>
      <c r="P30" s="313" t="s">
        <v>24</v>
      </c>
      <c r="Q30" s="314" t="s">
        <v>106</v>
      </c>
      <c r="R30" s="4" t="b">
        <f>IFERROR(IF(AND($AN$5="Funding Request",OR(E30&lt;&gt;"",K30&lt;&gt;"")),TRUE,FALSE),FALSE)</f>
        <v>0</v>
      </c>
      <c r="S30" s="37"/>
      <c r="W30" s="59"/>
    </row>
    <row r="31" spans="1:26" ht="3" customHeight="1" thickBot="1" x14ac:dyDescent="0.3">
      <c r="A31" s="51"/>
      <c r="B31" s="51"/>
      <c r="C31" s="51"/>
      <c r="D31" s="51"/>
      <c r="E31" s="304"/>
      <c r="F31" s="304"/>
      <c r="G31" s="304"/>
      <c r="H31" s="304"/>
      <c r="I31" s="304"/>
      <c r="J31" s="304"/>
      <c r="K31" s="304"/>
      <c r="L31" s="304"/>
      <c r="M31" s="304"/>
      <c r="N31" s="304"/>
      <c r="O31" s="304"/>
      <c r="P31" s="304"/>
      <c r="Q31" s="304"/>
      <c r="R31" s="305"/>
      <c r="S31" s="46"/>
      <c r="W31" s="59"/>
    </row>
    <row r="32" spans="1:26" ht="1.35" hidden="1" customHeight="1" x14ac:dyDescent="0.25">
      <c r="A32" s="302"/>
      <c r="E32" s="48"/>
      <c r="F32" s="48"/>
      <c r="G32" s="48"/>
      <c r="H32" s="48"/>
      <c r="I32" s="48"/>
      <c r="J32" s="48"/>
      <c r="K32" s="48"/>
      <c r="L32" s="48"/>
      <c r="M32" s="48"/>
      <c r="N32" s="48"/>
      <c r="O32" s="48"/>
      <c r="P32" s="303"/>
      <c r="Q32" s="48"/>
      <c r="R32" s="76"/>
      <c r="W32" s="59"/>
    </row>
    <row r="33" spans="1:23" ht="29.25" customHeight="1" x14ac:dyDescent="0.25">
      <c r="A33" s="541"/>
      <c r="B33" s="541"/>
      <c r="C33" s="541"/>
      <c r="D33" s="541"/>
      <c r="E33" s="541"/>
      <c r="F33" s="541"/>
      <c r="G33" s="541"/>
      <c r="H33" s="541"/>
      <c r="I33" s="541"/>
      <c r="J33" s="541"/>
      <c r="K33" s="541"/>
      <c r="L33" s="541"/>
      <c r="M33" s="79"/>
      <c r="N33" s="79"/>
      <c r="O33" s="79"/>
      <c r="P33" s="79"/>
      <c r="Q33" s="79"/>
      <c r="R33" s="79"/>
      <c r="W33" s="59"/>
    </row>
    <row r="34" spans="1:23" ht="30.75" customHeight="1" thickBot="1" x14ac:dyDescent="0.3">
      <c r="R34" s="76"/>
      <c r="W34" s="59"/>
    </row>
    <row r="35" spans="1:23" ht="29.25" customHeight="1" thickBot="1" x14ac:dyDescent="0.3">
      <c r="A35" s="548" t="s">
        <v>239</v>
      </c>
      <c r="B35" s="549"/>
      <c r="C35" s="549"/>
      <c r="D35" s="549"/>
      <c r="E35" s="549"/>
      <c r="F35" s="549"/>
      <c r="G35" s="549"/>
      <c r="H35" s="549"/>
      <c r="I35" s="549"/>
      <c r="J35" s="549"/>
      <c r="K35" s="549"/>
      <c r="L35" s="549"/>
      <c r="M35" s="549"/>
      <c r="N35" s="549"/>
      <c r="O35" s="549"/>
      <c r="P35" s="549"/>
      <c r="Q35" s="549"/>
      <c r="R35" s="549"/>
      <c r="S35" s="549"/>
      <c r="T35" s="549"/>
      <c r="U35" s="35"/>
      <c r="V35" s="36"/>
      <c r="W35" s="59"/>
    </row>
    <row r="36" spans="1:23" ht="32.1" customHeight="1" x14ac:dyDescent="0.25">
      <c r="A36" s="488" t="s">
        <v>247</v>
      </c>
      <c r="B36" s="301">
        <v>0</v>
      </c>
      <c r="C36" s="285"/>
      <c r="D36" s="285"/>
      <c r="E36" s="488" t="s">
        <v>248</v>
      </c>
      <c r="F36" s="285"/>
      <c r="G36" s="285"/>
      <c r="H36" s="285"/>
      <c r="I36" s="285"/>
      <c r="J36" s="285"/>
      <c r="K36" s="329" t="s">
        <v>125</v>
      </c>
      <c r="L36" s="489" t="s">
        <v>343</v>
      </c>
      <c r="M36" s="489" t="s">
        <v>348</v>
      </c>
      <c r="N36" s="489" t="s">
        <v>23</v>
      </c>
      <c r="O36" s="489" t="s">
        <v>320</v>
      </c>
      <c r="P36" s="489" t="s">
        <v>0</v>
      </c>
      <c r="Q36" s="489" t="s">
        <v>321</v>
      </c>
      <c r="R36" s="489"/>
      <c r="S36" s="490"/>
      <c r="T36" s="329" t="s">
        <v>126</v>
      </c>
      <c r="U36" s="456" t="s">
        <v>25</v>
      </c>
      <c r="V36" s="37"/>
      <c r="W36" s="59"/>
    </row>
    <row r="37" spans="1:23" ht="47.1" hidden="1" customHeight="1" x14ac:dyDescent="0.25">
      <c r="A37" s="491" t="str">
        <f ca="1">IF(P37="",IF(B37=2,$E$7,IF(B37=1,"",E36+1)),IF(P37&lt;TODAY(),O37,IF(B37=2,$E$7,IF(B37=1,"",E36+1))))</f>
        <v/>
      </c>
      <c r="B37" s="492">
        <f>B36+1</f>
        <v>1</v>
      </c>
      <c r="C37" s="425"/>
      <c r="D37" s="425"/>
      <c r="E37" s="493" t="str">
        <f ca="1">IF(P37="",IFERROR(EOMONTH($A37,$E$9-1),""),IF(P37&lt;TODAY(),P37,IFERROR(EOMONTH($A37,$E$9-1),"")))</f>
        <v/>
      </c>
      <c r="F37" s="493"/>
      <c r="G37" s="493"/>
      <c r="H37" s="493"/>
      <c r="I37" s="493"/>
      <c r="J37" s="493"/>
      <c r="K37" s="494" t="str">
        <f>IF($AN$5="Grant Revision",IF(M37=TRUE,"Yes","No"),"")</f>
        <v/>
      </c>
      <c r="L37" s="456" t="b">
        <f>IF(K37="Yes",TRUE,FALSE)</f>
        <v>0</v>
      </c>
      <c r="M37" s="456" t="s">
        <v>347</v>
      </c>
      <c r="N37" s="456" t="b">
        <f ca="1">IFERROR(IF(E37&lt;=$E$8,TRUE,FALSE),"")</f>
        <v>0</v>
      </c>
      <c r="O37" s="495" t="s">
        <v>319</v>
      </c>
      <c r="P37" s="495" t="s">
        <v>12</v>
      </c>
      <c r="Q37" s="456" t="s">
        <v>24</v>
      </c>
      <c r="R37" s="489"/>
      <c r="S37" s="425"/>
      <c r="T37" s="496" t="str">
        <f>TEXT(IF(K37="","",IF(K37="No",E37+45,IF(K37="Yes",E37+60,""))),"dd-mmm-yy")</f>
        <v/>
      </c>
      <c r="U37" s="456" t="s">
        <v>24</v>
      </c>
      <c r="V37" s="37"/>
      <c r="W37" s="59"/>
    </row>
    <row r="38" spans="1:23" ht="47.1" customHeight="1" x14ac:dyDescent="0.25">
      <c r="A38" s="491">
        <f t="shared" ref="A38:A43" ca="1" si="0">IF(P38="",IF(B38=2,$E$7,IF(B38=1,"",E37+1)),IF(P38&lt;TODAY(),O38,IF(B38=2,$E$7,IF(B38=1,"",E37+1))))</f>
        <v>43647</v>
      </c>
      <c r="B38" s="492">
        <f t="shared" ref="B38:B43" si="1">B37+1</f>
        <v>2</v>
      </c>
      <c r="C38" s="425"/>
      <c r="D38" s="425"/>
      <c r="E38" s="493">
        <v>43830</v>
      </c>
      <c r="F38" s="493"/>
      <c r="G38" s="493"/>
      <c r="H38" s="493"/>
      <c r="I38" s="493"/>
      <c r="J38" s="493"/>
      <c r="K38" s="494" t="s">
        <v>4467</v>
      </c>
      <c r="L38" s="456" t="b">
        <f t="shared" ref="L38:L43" si="2">IF(K38="Yes",TRUE,FALSE)</f>
        <v>0</v>
      </c>
      <c r="M38" s="456" t="b">
        <v>0</v>
      </c>
      <c r="N38" s="456" t="b">
        <f t="shared" ref="N38:N43" si="3">IFERROR(IF(E38&lt;=$E$8,TRUE,FALSE),"")</f>
        <v>1</v>
      </c>
      <c r="O38" s="495"/>
      <c r="P38" s="495"/>
      <c r="Q38" s="456" t="s">
        <v>442</v>
      </c>
      <c r="R38" s="489"/>
      <c r="S38" s="425"/>
      <c r="T38" s="496">
        <v>43875</v>
      </c>
      <c r="U38" s="456" t="s">
        <v>463</v>
      </c>
      <c r="V38" s="37"/>
      <c r="W38" s="59"/>
    </row>
    <row r="39" spans="1:23" ht="47.1" customHeight="1" x14ac:dyDescent="0.25">
      <c r="A39" s="491">
        <f t="shared" ca="1" si="0"/>
        <v>43831</v>
      </c>
      <c r="B39" s="492">
        <f t="shared" si="1"/>
        <v>3</v>
      </c>
      <c r="C39" s="425"/>
      <c r="D39" s="425"/>
      <c r="E39" s="493">
        <f t="shared" ref="E39:E43" ca="1" si="4">IF(P39="",IFERROR(EOMONTH($A39,$E$9-1),""),IF(P39&lt;TODAY(),P39,IFERROR(EOMONTH($A39,$E$9-1),"")))</f>
        <v>44196</v>
      </c>
      <c r="F39" s="493"/>
      <c r="G39" s="493"/>
      <c r="H39" s="493"/>
      <c r="I39" s="493"/>
      <c r="J39" s="493"/>
      <c r="K39" s="494" t="s">
        <v>4468</v>
      </c>
      <c r="L39" s="456" t="b">
        <f t="shared" si="2"/>
        <v>1</v>
      </c>
      <c r="M39" s="456" t="b">
        <v>0</v>
      </c>
      <c r="N39" s="456" t="b">
        <f t="shared" ca="1" si="3"/>
        <v>1</v>
      </c>
      <c r="O39" s="495"/>
      <c r="P39" s="495"/>
      <c r="Q39" s="456" t="s">
        <v>442</v>
      </c>
      <c r="R39" s="489"/>
      <c r="S39" s="425"/>
      <c r="T39" s="496" t="str">
        <f t="shared" ref="T39:T43" ca="1" si="5">TEXT(IF(K39="","",IF(K39="No",E39+45,IF(K39="Yes",E39+60,""))),"dd-mmm-yy")</f>
        <v>01-Mar-21</v>
      </c>
      <c r="U39" s="456" t="s">
        <v>465</v>
      </c>
      <c r="V39" s="37"/>
      <c r="W39" s="59"/>
    </row>
    <row r="40" spans="1:23" ht="47.1" customHeight="1" x14ac:dyDescent="0.25">
      <c r="A40" s="491">
        <f t="shared" ca="1" si="0"/>
        <v>44197</v>
      </c>
      <c r="B40" s="492">
        <f t="shared" si="1"/>
        <v>4</v>
      </c>
      <c r="C40" s="425"/>
      <c r="D40" s="425"/>
      <c r="E40" s="493">
        <f t="shared" ca="1" si="4"/>
        <v>44561</v>
      </c>
      <c r="F40" s="493"/>
      <c r="G40" s="493"/>
      <c r="H40" s="493"/>
      <c r="I40" s="493"/>
      <c r="J40" s="493"/>
      <c r="K40" s="494" t="s">
        <v>4468</v>
      </c>
      <c r="L40" s="456" t="b">
        <f t="shared" si="2"/>
        <v>1</v>
      </c>
      <c r="M40" s="456" t="b">
        <v>0</v>
      </c>
      <c r="N40" s="456" t="b">
        <f t="shared" ca="1" si="3"/>
        <v>1</v>
      </c>
      <c r="O40" s="495"/>
      <c r="P40" s="495"/>
      <c r="Q40" s="456" t="s">
        <v>442</v>
      </c>
      <c r="R40" s="489"/>
      <c r="S40" s="425"/>
      <c r="T40" s="496" t="str">
        <f t="shared" ca="1" si="5"/>
        <v>01-Mar-22</v>
      </c>
      <c r="U40" s="456" t="s">
        <v>467</v>
      </c>
      <c r="V40" s="37"/>
      <c r="W40" s="59"/>
    </row>
    <row r="41" spans="1:23" ht="47.1" customHeight="1" x14ac:dyDescent="0.25">
      <c r="A41" s="491">
        <f t="shared" ca="1" si="0"/>
        <v>44562</v>
      </c>
      <c r="B41" s="492">
        <f t="shared" si="1"/>
        <v>5</v>
      </c>
      <c r="C41" s="425"/>
      <c r="D41" s="425"/>
      <c r="E41" s="493">
        <v>44742</v>
      </c>
      <c r="F41" s="493"/>
      <c r="G41" s="493"/>
      <c r="H41" s="493"/>
      <c r="I41" s="493"/>
      <c r="J41" s="493"/>
      <c r="K41" s="494" t="s">
        <v>4467</v>
      </c>
      <c r="L41" s="456" t="b">
        <f t="shared" si="2"/>
        <v>0</v>
      </c>
      <c r="M41" s="456" t="b">
        <v>0</v>
      </c>
      <c r="N41" s="456" t="b">
        <f t="shared" si="3"/>
        <v>1</v>
      </c>
      <c r="O41" s="495"/>
      <c r="P41" s="495"/>
      <c r="Q41" s="456" t="s">
        <v>442</v>
      </c>
      <c r="R41" s="489"/>
      <c r="S41" s="425"/>
      <c r="T41" s="496">
        <v>44787</v>
      </c>
      <c r="U41" s="456" t="s">
        <v>469</v>
      </c>
      <c r="V41" s="37"/>
      <c r="W41" s="59"/>
    </row>
    <row r="42" spans="1:23" ht="47.1" customHeight="1" x14ac:dyDescent="0.25">
      <c r="A42" s="491">
        <f t="shared" ca="1" si="0"/>
        <v>44743</v>
      </c>
      <c r="B42" s="492">
        <f t="shared" si="1"/>
        <v>6</v>
      </c>
      <c r="C42" s="425"/>
      <c r="D42" s="425"/>
      <c r="E42" s="493">
        <f t="shared" ca="1" si="4"/>
        <v>45107</v>
      </c>
      <c r="F42" s="493"/>
      <c r="G42" s="493"/>
      <c r="H42" s="493"/>
      <c r="I42" s="493"/>
      <c r="J42" s="493"/>
      <c r="K42" s="494" t="str">
        <f t="shared" ref="K42:K43" si="6">IF($AN$5="Grant Revision",IF(M42=TRUE,"Yes","No"),"")</f>
        <v/>
      </c>
      <c r="L42" s="456" t="b">
        <f t="shared" si="2"/>
        <v>0</v>
      </c>
      <c r="M42" s="456" t="b">
        <v>0</v>
      </c>
      <c r="N42" s="456" t="b">
        <f t="shared" ca="1" si="3"/>
        <v>0</v>
      </c>
      <c r="O42" s="495"/>
      <c r="P42" s="495"/>
      <c r="Q42" s="456" t="s">
        <v>442</v>
      </c>
      <c r="R42" s="489"/>
      <c r="S42" s="425"/>
      <c r="T42" s="496" t="str">
        <f t="shared" si="5"/>
        <v/>
      </c>
      <c r="U42" s="456" t="s">
        <v>471</v>
      </c>
      <c r="V42" s="37"/>
      <c r="W42" s="59"/>
    </row>
    <row r="43" spans="1:23" ht="47.1" customHeight="1" x14ac:dyDescent="0.25">
      <c r="A43" s="491">
        <f t="shared" ca="1" si="0"/>
        <v>45108</v>
      </c>
      <c r="B43" s="492">
        <f t="shared" si="1"/>
        <v>7</v>
      </c>
      <c r="C43" s="425"/>
      <c r="D43" s="425"/>
      <c r="E43" s="493">
        <f t="shared" ca="1" si="4"/>
        <v>45473</v>
      </c>
      <c r="F43" s="493"/>
      <c r="G43" s="493"/>
      <c r="H43" s="493"/>
      <c r="I43" s="493"/>
      <c r="J43" s="493"/>
      <c r="K43" s="494" t="str">
        <f t="shared" si="6"/>
        <v/>
      </c>
      <c r="L43" s="456" t="b">
        <f t="shared" si="2"/>
        <v>0</v>
      </c>
      <c r="M43" s="456" t="b">
        <v>0</v>
      </c>
      <c r="N43" s="456" t="b">
        <f t="shared" ca="1" si="3"/>
        <v>0</v>
      </c>
      <c r="O43" s="495"/>
      <c r="P43" s="495"/>
      <c r="Q43" s="456" t="s">
        <v>442</v>
      </c>
      <c r="R43" s="489"/>
      <c r="S43" s="425"/>
      <c r="T43" s="496" t="str">
        <f t="shared" si="5"/>
        <v/>
      </c>
      <c r="U43" s="456" t="s">
        <v>473</v>
      </c>
      <c r="V43" s="37"/>
      <c r="W43" s="59"/>
    </row>
    <row r="44" spans="1:23" ht="2.1" customHeight="1" thickBot="1" x14ac:dyDescent="0.3">
      <c r="A44" s="50"/>
      <c r="B44" s="51"/>
      <c r="C44" s="51"/>
      <c r="D44" s="51"/>
      <c r="E44" s="51"/>
      <c r="F44" s="51"/>
      <c r="G44" s="51"/>
      <c r="H44" s="51"/>
      <c r="I44" s="51"/>
      <c r="J44" s="51"/>
      <c r="K44" s="51"/>
      <c r="L44" s="51"/>
      <c r="M44" s="51"/>
      <c r="N44" s="51"/>
      <c r="O44" s="51"/>
      <c r="P44" s="51"/>
      <c r="Q44" s="51"/>
      <c r="R44" s="51"/>
      <c r="S44" s="51"/>
      <c r="T44" s="51"/>
      <c r="U44" s="51"/>
      <c r="V44" s="46"/>
      <c r="W44" s="59"/>
    </row>
    <row r="45" spans="1:23" ht="30" customHeight="1" x14ac:dyDescent="0.25">
      <c r="W45" s="59"/>
    </row>
    <row r="46" spans="1:23" ht="30" customHeight="1" x14ac:dyDescent="0.25">
      <c r="W46" s="59"/>
    </row>
    <row r="47" spans="1:23" ht="25.35" customHeight="1" thickBot="1" x14ac:dyDescent="0.3">
      <c r="A47" s="78"/>
      <c r="B47" s="63"/>
      <c r="C47" s="63"/>
      <c r="D47" s="63"/>
      <c r="E47" s="63"/>
      <c r="F47" s="63"/>
      <c r="G47" s="63"/>
      <c r="H47" s="63"/>
      <c r="I47" s="63"/>
      <c r="J47" s="63"/>
      <c r="K47" s="63"/>
      <c r="L47" s="64"/>
      <c r="M47" s="64"/>
      <c r="N47" s="64"/>
      <c r="O47" s="64"/>
      <c r="P47" s="64"/>
      <c r="Q47" s="64"/>
      <c r="R47" s="64"/>
      <c r="S47" s="64"/>
      <c r="T47" s="33"/>
      <c r="U47" s="33"/>
      <c r="V47" s="58"/>
      <c r="W47" s="59"/>
    </row>
    <row r="48" spans="1:23" ht="25.5" customHeight="1" thickBot="1" x14ac:dyDescent="0.3">
      <c r="A48" s="548" t="s">
        <v>249</v>
      </c>
      <c r="B48" s="549"/>
      <c r="C48" s="549"/>
      <c r="D48" s="549"/>
      <c r="E48" s="549"/>
      <c r="F48" s="326"/>
      <c r="G48" s="326"/>
      <c r="H48" s="326"/>
      <c r="I48" s="326"/>
      <c r="J48" s="107"/>
      <c r="K48" s="280"/>
      <c r="L48" s="76"/>
      <c r="M48" s="76"/>
      <c r="N48" s="76"/>
      <c r="O48" s="76"/>
      <c r="P48" s="76"/>
      <c r="Q48" s="76"/>
      <c r="R48" s="76"/>
      <c r="S48" s="76"/>
      <c r="T48" s="76"/>
      <c r="U48" s="76"/>
      <c r="V48" s="79"/>
      <c r="W48" s="59"/>
    </row>
    <row r="49" spans="1:25" ht="32.25" customHeight="1" x14ac:dyDescent="0.25">
      <c r="A49" s="411" t="s">
        <v>250</v>
      </c>
      <c r="B49" s="412"/>
      <c r="C49" s="412"/>
      <c r="D49" s="412"/>
      <c r="E49" s="413" t="s">
        <v>251</v>
      </c>
      <c r="F49" s="414" t="s">
        <v>321</v>
      </c>
      <c r="G49" s="414" t="s">
        <v>23</v>
      </c>
      <c r="H49" s="414" t="s">
        <v>25</v>
      </c>
      <c r="I49" s="341"/>
      <c r="J49" s="80"/>
      <c r="K49" s="282"/>
      <c r="L49" s="77"/>
      <c r="M49" s="77"/>
      <c r="N49" s="77"/>
      <c r="O49" s="77"/>
      <c r="P49" s="77"/>
      <c r="Q49" s="77"/>
      <c r="R49" s="77"/>
      <c r="S49" s="77"/>
      <c r="T49" s="77"/>
      <c r="U49" s="77"/>
      <c r="V49" s="81"/>
      <c r="W49" s="59"/>
      <c r="Y49" s="559"/>
    </row>
    <row r="50" spans="1:25" ht="47.1" hidden="1" customHeight="1" x14ac:dyDescent="0.25">
      <c r="A50" s="407" t="s">
        <v>40</v>
      </c>
      <c r="B50" s="407"/>
      <c r="C50" s="407"/>
      <c r="D50" s="407"/>
      <c r="E50" s="415" t="s">
        <v>31</v>
      </c>
      <c r="F50" s="416" t="s">
        <v>24</v>
      </c>
      <c r="G50" s="416" t="b">
        <f>IFERROR(IF(E50&lt;&gt;"",TRUE,FALSE),FALSE)</f>
        <v>1</v>
      </c>
      <c r="H50" s="416" t="s">
        <v>24</v>
      </c>
      <c r="I50" s="342"/>
      <c r="J50" s="284"/>
      <c r="K50" s="283"/>
      <c r="L50" s="76"/>
      <c r="M50" s="76"/>
      <c r="N50" s="76"/>
      <c r="O50" s="76"/>
      <c r="P50" s="76"/>
      <c r="Q50" s="76"/>
      <c r="R50" s="76"/>
      <c r="S50" s="76"/>
      <c r="T50" s="76"/>
      <c r="U50" s="76"/>
      <c r="V50" s="79"/>
      <c r="Y50" s="559"/>
    </row>
    <row r="51" spans="1:25" ht="47.1" customHeight="1" x14ac:dyDescent="0.25">
      <c r="A51" s="407">
        <v>1</v>
      </c>
      <c r="B51" s="407"/>
      <c r="C51" s="407"/>
      <c r="D51" s="407"/>
      <c r="E51" s="415" t="s">
        <v>4462</v>
      </c>
      <c r="F51" s="416" t="s">
        <v>442</v>
      </c>
      <c r="G51" s="416" t="b">
        <f t="shared" ref="G51:G62" si="7">IFERROR(IF(E51&lt;&gt;"",TRUE,FALSE),FALSE)</f>
        <v>1</v>
      </c>
      <c r="H51" s="416" t="s">
        <v>561</v>
      </c>
      <c r="I51" s="342"/>
      <c r="J51" s="284"/>
      <c r="K51" s="283"/>
      <c r="L51" s="76"/>
      <c r="M51" s="76"/>
      <c r="N51" s="76"/>
      <c r="O51" s="76"/>
      <c r="P51" s="76"/>
      <c r="Q51" s="76"/>
      <c r="R51" s="76"/>
      <c r="S51" s="76"/>
      <c r="T51" s="76"/>
      <c r="U51" s="76"/>
      <c r="V51" s="79"/>
      <c r="Y51" s="85"/>
    </row>
    <row r="52" spans="1:25" ht="47.1" customHeight="1" x14ac:dyDescent="0.25">
      <c r="A52" s="407">
        <v>2</v>
      </c>
      <c r="B52" s="407"/>
      <c r="C52" s="407"/>
      <c r="D52" s="407"/>
      <c r="E52" s="415"/>
      <c r="F52" s="416" t="s">
        <v>442</v>
      </c>
      <c r="G52" s="416" t="b">
        <f t="shared" si="7"/>
        <v>0</v>
      </c>
      <c r="H52" s="416" t="s">
        <v>562</v>
      </c>
      <c r="I52" s="342"/>
      <c r="J52" s="284"/>
      <c r="K52" s="283"/>
      <c r="L52" s="76"/>
      <c r="M52" s="76"/>
      <c r="N52" s="76"/>
      <c r="O52" s="76"/>
      <c r="P52" s="76"/>
      <c r="Q52" s="76"/>
      <c r="R52" s="76"/>
      <c r="S52" s="76"/>
      <c r="T52" s="76"/>
      <c r="U52" s="76"/>
      <c r="V52" s="79"/>
      <c r="Y52" s="85"/>
    </row>
    <row r="53" spans="1:25" ht="47.1" customHeight="1" x14ac:dyDescent="0.25">
      <c r="A53" s="407">
        <v>3</v>
      </c>
      <c r="B53" s="407"/>
      <c r="C53" s="407"/>
      <c r="D53" s="407"/>
      <c r="E53" s="415"/>
      <c r="F53" s="416" t="s">
        <v>442</v>
      </c>
      <c r="G53" s="416" t="b">
        <f t="shared" si="7"/>
        <v>0</v>
      </c>
      <c r="H53" s="416" t="s">
        <v>563</v>
      </c>
      <c r="I53" s="342"/>
      <c r="J53" s="284"/>
      <c r="K53" s="283"/>
      <c r="L53" s="76"/>
      <c r="M53" s="76"/>
      <c r="N53" s="76"/>
      <c r="O53" s="76"/>
      <c r="P53" s="76"/>
      <c r="Q53" s="76"/>
      <c r="R53" s="76"/>
      <c r="S53" s="76"/>
      <c r="T53" s="76"/>
      <c r="U53" s="76"/>
      <c r="V53" s="79"/>
      <c r="Y53" s="85"/>
    </row>
    <row r="54" spans="1:25" ht="47.1" customHeight="1" x14ac:dyDescent="0.25">
      <c r="A54" s="407">
        <v>4</v>
      </c>
      <c r="B54" s="407"/>
      <c r="C54" s="407"/>
      <c r="D54" s="407"/>
      <c r="E54" s="415"/>
      <c r="F54" s="416" t="s">
        <v>442</v>
      </c>
      <c r="G54" s="416" t="b">
        <f t="shared" si="7"/>
        <v>0</v>
      </c>
      <c r="H54" s="416" t="s">
        <v>564</v>
      </c>
      <c r="I54" s="342"/>
      <c r="J54" s="284"/>
      <c r="K54" s="283"/>
      <c r="L54" s="76"/>
      <c r="M54" s="76"/>
      <c r="N54" s="76"/>
      <c r="O54" s="76"/>
      <c r="P54" s="76"/>
      <c r="Q54" s="76"/>
      <c r="R54" s="76"/>
      <c r="S54" s="76"/>
      <c r="T54" s="76"/>
      <c r="U54" s="76"/>
      <c r="V54" s="79"/>
      <c r="Y54" s="85"/>
    </row>
    <row r="55" spans="1:25" ht="47.1" customHeight="1" x14ac:dyDescent="0.25">
      <c r="A55" s="407">
        <v>5</v>
      </c>
      <c r="B55" s="407"/>
      <c r="C55" s="407"/>
      <c r="D55" s="407"/>
      <c r="E55" s="415"/>
      <c r="F55" s="416" t="s">
        <v>442</v>
      </c>
      <c r="G55" s="416" t="b">
        <f t="shared" si="7"/>
        <v>0</v>
      </c>
      <c r="H55" s="416" t="s">
        <v>565</v>
      </c>
      <c r="I55" s="342"/>
      <c r="J55" s="284"/>
      <c r="K55" s="283"/>
      <c r="L55" s="76"/>
      <c r="M55" s="76"/>
      <c r="N55" s="76"/>
      <c r="O55" s="76"/>
      <c r="P55" s="76"/>
      <c r="Q55" s="76"/>
      <c r="R55" s="76"/>
      <c r="S55" s="76"/>
      <c r="T55" s="76"/>
      <c r="U55" s="76"/>
      <c r="V55" s="79"/>
      <c r="Y55" s="85"/>
    </row>
    <row r="56" spans="1:25" ht="47.1" customHeight="1" x14ac:dyDescent="0.25">
      <c r="A56" s="407">
        <v>6</v>
      </c>
      <c r="B56" s="407"/>
      <c r="C56" s="407"/>
      <c r="D56" s="407"/>
      <c r="E56" s="415"/>
      <c r="F56" s="416" t="s">
        <v>442</v>
      </c>
      <c r="G56" s="416" t="b">
        <f t="shared" si="7"/>
        <v>0</v>
      </c>
      <c r="H56" s="416" t="s">
        <v>566</v>
      </c>
      <c r="I56" s="342"/>
      <c r="J56" s="284"/>
      <c r="K56" s="283"/>
      <c r="L56" s="76"/>
      <c r="M56" s="76"/>
      <c r="N56" s="76"/>
      <c r="O56" s="76"/>
      <c r="P56" s="76"/>
      <c r="Q56" s="76"/>
      <c r="R56" s="76"/>
      <c r="S56" s="76"/>
      <c r="T56" s="76"/>
      <c r="U56" s="76"/>
      <c r="V56" s="79"/>
      <c r="Y56" s="85"/>
    </row>
    <row r="57" spans="1:25" ht="47.1" customHeight="1" x14ac:dyDescent="0.25">
      <c r="A57" s="407">
        <v>7</v>
      </c>
      <c r="B57" s="407"/>
      <c r="C57" s="407"/>
      <c r="D57" s="407"/>
      <c r="E57" s="415"/>
      <c r="F57" s="416" t="s">
        <v>442</v>
      </c>
      <c r="G57" s="416" t="b">
        <f t="shared" si="7"/>
        <v>0</v>
      </c>
      <c r="H57" s="416" t="s">
        <v>567</v>
      </c>
      <c r="I57" s="342"/>
      <c r="J57" s="284"/>
      <c r="K57" s="283"/>
      <c r="L57" s="76"/>
      <c r="M57" s="76"/>
      <c r="N57" s="76"/>
      <c r="O57" s="76"/>
      <c r="P57" s="76"/>
      <c r="Q57" s="76"/>
      <c r="R57" s="76"/>
      <c r="S57" s="76"/>
      <c r="T57" s="76"/>
      <c r="U57" s="76"/>
      <c r="V57" s="79"/>
      <c r="Y57" s="85"/>
    </row>
    <row r="58" spans="1:25" ht="47.1" customHeight="1" x14ac:dyDescent="0.25">
      <c r="A58" s="407">
        <v>8</v>
      </c>
      <c r="B58" s="407"/>
      <c r="C58" s="407"/>
      <c r="D58" s="407"/>
      <c r="E58" s="415"/>
      <c r="F58" s="416" t="s">
        <v>442</v>
      </c>
      <c r="G58" s="416" t="b">
        <f t="shared" si="7"/>
        <v>0</v>
      </c>
      <c r="H58" s="416" t="s">
        <v>568</v>
      </c>
      <c r="I58" s="342"/>
      <c r="J58" s="284"/>
      <c r="K58" s="283"/>
      <c r="L58" s="76"/>
      <c r="M58" s="76"/>
      <c r="N58" s="76"/>
      <c r="O58" s="76"/>
      <c r="P58" s="76"/>
      <c r="Q58" s="76"/>
      <c r="R58" s="76"/>
      <c r="S58" s="76"/>
      <c r="T58" s="76"/>
      <c r="U58" s="76"/>
      <c r="V58" s="79"/>
      <c r="Y58" s="85"/>
    </row>
    <row r="59" spans="1:25" ht="47.1" customHeight="1" x14ac:dyDescent="0.25">
      <c r="A59" s="407">
        <v>9</v>
      </c>
      <c r="B59" s="407"/>
      <c r="C59" s="407"/>
      <c r="D59" s="407"/>
      <c r="E59" s="415"/>
      <c r="F59" s="416" t="s">
        <v>442</v>
      </c>
      <c r="G59" s="416" t="b">
        <f t="shared" si="7"/>
        <v>0</v>
      </c>
      <c r="H59" s="416" t="s">
        <v>569</v>
      </c>
      <c r="I59" s="342"/>
      <c r="J59" s="284"/>
      <c r="K59" s="283"/>
      <c r="L59" s="76"/>
      <c r="M59" s="76"/>
      <c r="N59" s="76"/>
      <c r="O59" s="76"/>
      <c r="P59" s="76"/>
      <c r="Q59" s="76"/>
      <c r="R59" s="76"/>
      <c r="S59" s="76"/>
      <c r="T59" s="76"/>
      <c r="U59" s="76"/>
      <c r="V59" s="79"/>
      <c r="Y59" s="85"/>
    </row>
    <row r="60" spans="1:25" ht="47.1" customHeight="1" x14ac:dyDescent="0.25">
      <c r="A60" s="407">
        <v>10</v>
      </c>
      <c r="B60" s="407"/>
      <c r="C60" s="407"/>
      <c r="D60" s="407"/>
      <c r="E60" s="415"/>
      <c r="F60" s="416" t="s">
        <v>442</v>
      </c>
      <c r="G60" s="416" t="b">
        <f t="shared" si="7"/>
        <v>0</v>
      </c>
      <c r="H60" s="416" t="s">
        <v>570</v>
      </c>
      <c r="I60" s="342"/>
      <c r="J60" s="284"/>
      <c r="K60" s="283"/>
      <c r="L60" s="76"/>
      <c r="M60" s="76"/>
      <c r="N60" s="76"/>
      <c r="O60" s="76"/>
      <c r="P60" s="76"/>
      <c r="Q60" s="76"/>
      <c r="R60" s="76"/>
      <c r="S60" s="76"/>
      <c r="T60" s="76"/>
      <c r="U60" s="76"/>
      <c r="V60" s="79"/>
      <c r="Y60" s="85"/>
    </row>
    <row r="61" spans="1:25" ht="47.1" customHeight="1" x14ac:dyDescent="0.25">
      <c r="A61" s="407">
        <v>11</v>
      </c>
      <c r="B61" s="407"/>
      <c r="C61" s="407"/>
      <c r="D61" s="407"/>
      <c r="E61" s="415"/>
      <c r="F61" s="416" t="s">
        <v>442</v>
      </c>
      <c r="G61" s="416" t="b">
        <f t="shared" si="7"/>
        <v>0</v>
      </c>
      <c r="H61" s="416" t="s">
        <v>571</v>
      </c>
      <c r="I61" s="342"/>
      <c r="J61" s="284"/>
      <c r="K61" s="283"/>
      <c r="L61" s="76"/>
      <c r="M61" s="76"/>
      <c r="N61" s="76"/>
      <c r="O61" s="76"/>
      <c r="P61" s="76"/>
      <c r="Q61" s="76"/>
      <c r="R61" s="76"/>
      <c r="S61" s="76"/>
      <c r="T61" s="76"/>
      <c r="U61" s="76"/>
      <c r="V61" s="79"/>
      <c r="Y61" s="85"/>
    </row>
    <row r="62" spans="1:25" ht="47.1" customHeight="1" x14ac:dyDescent="0.25">
      <c r="A62" s="407">
        <v>12</v>
      </c>
      <c r="B62" s="407"/>
      <c r="C62" s="407"/>
      <c r="D62" s="407"/>
      <c r="E62" s="415"/>
      <c r="F62" s="416" t="s">
        <v>442</v>
      </c>
      <c r="G62" s="416" t="b">
        <f t="shared" si="7"/>
        <v>0</v>
      </c>
      <c r="H62" s="416" t="s">
        <v>572</v>
      </c>
      <c r="I62" s="342"/>
      <c r="J62" s="284"/>
      <c r="K62" s="283"/>
      <c r="L62" s="76"/>
      <c r="M62" s="76"/>
      <c r="N62" s="76"/>
      <c r="O62" s="76"/>
      <c r="P62" s="76"/>
      <c r="Q62" s="76"/>
      <c r="R62" s="76"/>
      <c r="S62" s="76"/>
      <c r="T62" s="76"/>
      <c r="U62" s="76"/>
      <c r="V62" s="79"/>
      <c r="Y62" s="85"/>
    </row>
    <row r="63" spans="1:25" ht="2.65" customHeight="1" thickBot="1" x14ac:dyDescent="0.3">
      <c r="A63" s="82"/>
      <c r="B63" s="83"/>
      <c r="C63" s="83"/>
      <c r="D63" s="83"/>
      <c r="E63" s="83"/>
      <c r="F63" s="83"/>
      <c r="G63" s="83"/>
      <c r="H63" s="83"/>
      <c r="I63" s="83"/>
      <c r="J63" s="84"/>
      <c r="K63" s="34"/>
      <c r="L63" s="76"/>
      <c r="M63" s="76"/>
      <c r="N63" s="76"/>
      <c r="O63" s="76"/>
      <c r="P63" s="76"/>
      <c r="Q63" s="76"/>
      <c r="R63" s="76"/>
      <c r="S63" s="76"/>
      <c r="T63" s="76"/>
      <c r="U63" s="76"/>
      <c r="V63" s="79"/>
      <c r="Y63" s="85"/>
    </row>
    <row r="64" spans="1:25" ht="29.1" customHeight="1" x14ac:dyDescent="0.25">
      <c r="A64" s="34"/>
      <c r="B64" s="34"/>
      <c r="C64" s="34"/>
      <c r="D64" s="34"/>
      <c r="E64" s="34"/>
      <c r="F64" s="34"/>
      <c r="G64" s="34"/>
      <c r="H64" s="34"/>
      <c r="I64" s="34"/>
      <c r="J64" s="34"/>
      <c r="K64" s="34"/>
      <c r="L64" s="76"/>
      <c r="M64" s="76"/>
      <c r="N64" s="76"/>
      <c r="O64" s="76"/>
      <c r="P64" s="76"/>
      <c r="Q64" s="76"/>
      <c r="R64" s="76"/>
      <c r="S64" s="76"/>
      <c r="T64" s="76"/>
      <c r="U64" s="76"/>
      <c r="V64" s="79"/>
      <c r="Y64" s="85"/>
    </row>
    <row r="65" spans="1:50" s="34" customFormat="1" ht="30.6" customHeight="1" thickBot="1" x14ac:dyDescent="0.3">
      <c r="A65" s="86"/>
      <c r="B65" s="86"/>
      <c r="C65" s="86"/>
      <c r="D65" s="86"/>
      <c r="E65" s="86"/>
      <c r="F65" s="86"/>
      <c r="G65" s="86"/>
      <c r="H65" s="86"/>
      <c r="I65" s="86"/>
      <c r="J65" s="86"/>
      <c r="K65" s="86"/>
      <c r="L65" s="86"/>
      <c r="M65" s="86"/>
      <c r="N65" s="86"/>
      <c r="O65" s="86"/>
      <c r="P65" s="86"/>
      <c r="Q65" s="86"/>
      <c r="R65" s="86"/>
      <c r="S65" s="86"/>
      <c r="T65" s="86"/>
      <c r="U65" s="86"/>
      <c r="V65"/>
      <c r="W65"/>
      <c r="X65"/>
      <c r="Y65"/>
      <c r="Z65"/>
      <c r="AO65" s="3"/>
      <c r="AP65" s="3"/>
      <c r="AQ65" s="3"/>
      <c r="AR65" s="3"/>
      <c r="AS65" s="3"/>
      <c r="AT65" s="3"/>
      <c r="AU65" s="3"/>
      <c r="AV65" s="3"/>
      <c r="AW65" s="3"/>
      <c r="AX65" s="3"/>
    </row>
    <row r="66" spans="1:50" ht="30.75" customHeight="1" thickBot="1" x14ac:dyDescent="0.3">
      <c r="A66" s="551" t="s">
        <v>252</v>
      </c>
      <c r="B66" s="549"/>
      <c r="C66" s="549"/>
      <c r="D66" s="549"/>
      <c r="E66" s="554"/>
      <c r="F66" s="326"/>
      <c r="G66" s="326"/>
      <c r="H66" s="326"/>
      <c r="I66" s="326"/>
      <c r="J66" s="107"/>
      <c r="K66" s="280"/>
      <c r="L66" s="76"/>
      <c r="M66" s="76"/>
      <c r="N66" s="76"/>
      <c r="O66" s="76"/>
      <c r="P66" s="76"/>
      <c r="Q66" s="76"/>
      <c r="R66" s="76"/>
      <c r="S66" s="76"/>
      <c r="T66" s="76"/>
      <c r="U66" s="76"/>
      <c r="V66" s="79"/>
      <c r="W66" s="59"/>
    </row>
    <row r="67" spans="1:50" ht="30.75" customHeight="1" x14ac:dyDescent="0.25">
      <c r="A67" s="411" t="s">
        <v>253</v>
      </c>
      <c r="B67" s="412"/>
      <c r="C67" s="412"/>
      <c r="D67" s="412"/>
      <c r="E67" s="413" t="s">
        <v>254</v>
      </c>
      <c r="F67" s="414" t="s">
        <v>321</v>
      </c>
      <c r="G67" s="414" t="s">
        <v>23</v>
      </c>
      <c r="H67" s="414" t="s">
        <v>25</v>
      </c>
      <c r="I67" s="341"/>
      <c r="J67" s="80"/>
      <c r="K67" s="282"/>
      <c r="L67" s="77"/>
      <c r="M67" s="77"/>
      <c r="N67" s="77"/>
      <c r="O67" s="77"/>
      <c r="P67" s="77"/>
      <c r="Q67" s="77"/>
      <c r="R67" s="77"/>
      <c r="S67" s="77"/>
      <c r="T67" s="77"/>
      <c r="U67" s="77"/>
      <c r="V67" s="81"/>
      <c r="W67" s="59"/>
      <c r="Y67" s="559"/>
    </row>
    <row r="68" spans="1:50" ht="47.1" hidden="1" customHeight="1" x14ac:dyDescent="0.25">
      <c r="A68" s="407" t="s">
        <v>41</v>
      </c>
      <c r="B68" s="407"/>
      <c r="C68" s="407"/>
      <c r="D68" s="407"/>
      <c r="E68" s="415" t="s">
        <v>32</v>
      </c>
      <c r="F68" s="416" t="s">
        <v>24</v>
      </c>
      <c r="G68" s="416" t="b">
        <f>IFERROR(IF(E68&lt;&gt;"",TRUE,FALSE),FALSE)</f>
        <v>1</v>
      </c>
      <c r="H68" s="416" t="s">
        <v>24</v>
      </c>
      <c r="I68" s="342"/>
      <c r="J68" s="284"/>
      <c r="K68" s="283"/>
      <c r="L68" s="34"/>
      <c r="M68" s="34"/>
      <c r="N68" s="34"/>
      <c r="O68" s="34"/>
      <c r="P68" s="34"/>
      <c r="Q68" s="34"/>
      <c r="R68" s="34"/>
      <c r="S68" s="34"/>
      <c r="T68" s="34"/>
      <c r="U68" s="34"/>
      <c r="Y68" s="559"/>
    </row>
    <row r="69" spans="1:50" ht="47.1" customHeight="1" x14ac:dyDescent="0.25">
      <c r="A69" s="407">
        <v>1</v>
      </c>
      <c r="B69" s="407"/>
      <c r="C69" s="407"/>
      <c r="D69" s="407"/>
      <c r="E69" s="415" t="s">
        <v>4463</v>
      </c>
      <c r="F69" s="416" t="s">
        <v>442</v>
      </c>
      <c r="G69" s="416" t="b">
        <f t="shared" ref="G69:G80" si="8">IFERROR(IF(E69&lt;&gt;"",TRUE,FALSE),FALSE)</f>
        <v>1</v>
      </c>
      <c r="H69" s="416" t="s">
        <v>573</v>
      </c>
      <c r="I69" s="342"/>
      <c r="J69" s="284"/>
      <c r="K69" s="283"/>
      <c r="L69" s="34"/>
      <c r="M69" s="34"/>
      <c r="N69" s="34"/>
      <c r="O69" s="34"/>
      <c r="P69" s="34"/>
      <c r="Q69" s="34"/>
      <c r="R69" s="34"/>
      <c r="S69" s="34"/>
      <c r="T69" s="34"/>
      <c r="U69" s="34"/>
      <c r="Y69" s="559"/>
    </row>
    <row r="70" spans="1:50" ht="47.1" customHeight="1" x14ac:dyDescent="0.25">
      <c r="A70" s="407">
        <v>2</v>
      </c>
      <c r="B70" s="407"/>
      <c r="C70" s="407"/>
      <c r="D70" s="407"/>
      <c r="E70" s="415" t="s">
        <v>4464</v>
      </c>
      <c r="F70" s="416" t="s">
        <v>442</v>
      </c>
      <c r="G70" s="416" t="b">
        <f t="shared" si="8"/>
        <v>1</v>
      </c>
      <c r="H70" s="416" t="s">
        <v>574</v>
      </c>
      <c r="I70" s="342"/>
      <c r="J70" s="284"/>
      <c r="K70" s="283"/>
      <c r="L70" s="34"/>
      <c r="M70" s="34"/>
      <c r="N70" s="34"/>
      <c r="O70" s="34"/>
      <c r="P70" s="34"/>
      <c r="Q70" s="34"/>
      <c r="R70" s="34"/>
      <c r="S70" s="34"/>
      <c r="T70" s="34"/>
      <c r="U70" s="34"/>
      <c r="Y70" s="559"/>
    </row>
    <row r="71" spans="1:50" ht="47.1" customHeight="1" x14ac:dyDescent="0.25">
      <c r="A71" s="407">
        <v>3</v>
      </c>
      <c r="B71" s="407"/>
      <c r="C71" s="407"/>
      <c r="D71" s="407"/>
      <c r="E71" s="415" t="s">
        <v>4465</v>
      </c>
      <c r="F71" s="416" t="s">
        <v>442</v>
      </c>
      <c r="G71" s="416" t="b">
        <f t="shared" si="8"/>
        <v>1</v>
      </c>
      <c r="H71" s="416" t="s">
        <v>575</v>
      </c>
      <c r="I71" s="342"/>
      <c r="J71" s="284"/>
      <c r="K71" s="283"/>
      <c r="L71" s="34"/>
      <c r="M71" s="34"/>
      <c r="N71" s="34"/>
      <c r="O71" s="34"/>
      <c r="P71" s="34"/>
      <c r="Q71" s="34"/>
      <c r="R71" s="34"/>
      <c r="S71" s="34"/>
      <c r="T71" s="34"/>
      <c r="U71" s="34"/>
      <c r="Y71" s="559"/>
    </row>
    <row r="72" spans="1:50" ht="47.1" customHeight="1" x14ac:dyDescent="0.25">
      <c r="A72" s="407">
        <v>4</v>
      </c>
      <c r="B72" s="407"/>
      <c r="C72" s="407"/>
      <c r="D72" s="407"/>
      <c r="E72" s="415" t="s">
        <v>4466</v>
      </c>
      <c r="F72" s="416" t="s">
        <v>442</v>
      </c>
      <c r="G72" s="416" t="b">
        <f t="shared" si="8"/>
        <v>1</v>
      </c>
      <c r="H72" s="416" t="s">
        <v>576</v>
      </c>
      <c r="I72" s="342"/>
      <c r="J72" s="284"/>
      <c r="K72" s="283"/>
      <c r="L72" s="34"/>
      <c r="M72" s="34"/>
      <c r="N72" s="34"/>
      <c r="O72" s="34"/>
      <c r="P72" s="34"/>
      <c r="Q72" s="34"/>
      <c r="R72" s="34"/>
      <c r="S72" s="34"/>
      <c r="T72" s="34"/>
      <c r="U72" s="34"/>
      <c r="Y72" s="559"/>
    </row>
    <row r="73" spans="1:50" ht="47.1" customHeight="1" x14ac:dyDescent="0.25">
      <c r="A73" s="407">
        <v>5</v>
      </c>
      <c r="B73" s="407"/>
      <c r="C73" s="407"/>
      <c r="D73" s="407"/>
      <c r="E73" s="415"/>
      <c r="F73" s="416" t="s">
        <v>442</v>
      </c>
      <c r="G73" s="416" t="b">
        <f t="shared" si="8"/>
        <v>0</v>
      </c>
      <c r="H73" s="416" t="s">
        <v>577</v>
      </c>
      <c r="I73" s="342"/>
      <c r="J73" s="284"/>
      <c r="K73" s="283"/>
      <c r="L73" s="34"/>
      <c r="M73" s="34"/>
      <c r="N73" s="34"/>
      <c r="O73" s="34"/>
      <c r="P73" s="34"/>
      <c r="Q73" s="34"/>
      <c r="R73" s="34"/>
      <c r="S73" s="34"/>
      <c r="T73" s="34"/>
      <c r="U73" s="34"/>
      <c r="Y73" s="559"/>
    </row>
    <row r="74" spans="1:50" ht="47.1" customHeight="1" x14ac:dyDescent="0.25">
      <c r="A74" s="407">
        <v>6</v>
      </c>
      <c r="B74" s="407"/>
      <c r="C74" s="407"/>
      <c r="D74" s="407"/>
      <c r="E74" s="415"/>
      <c r="F74" s="416" t="s">
        <v>442</v>
      </c>
      <c r="G74" s="416" t="b">
        <f t="shared" si="8"/>
        <v>0</v>
      </c>
      <c r="H74" s="416" t="s">
        <v>578</v>
      </c>
      <c r="I74" s="342"/>
      <c r="J74" s="284"/>
      <c r="K74" s="283"/>
      <c r="L74" s="34"/>
      <c r="M74" s="34"/>
      <c r="N74" s="34"/>
      <c r="O74" s="34"/>
      <c r="P74" s="34"/>
      <c r="Q74" s="34"/>
      <c r="R74" s="34"/>
      <c r="S74" s="34"/>
      <c r="T74" s="34"/>
      <c r="U74" s="34"/>
      <c r="Y74" s="559"/>
    </row>
    <row r="75" spans="1:50" ht="47.1" customHeight="1" x14ac:dyDescent="0.25">
      <c r="A75" s="407">
        <v>7</v>
      </c>
      <c r="B75" s="407"/>
      <c r="C75" s="407"/>
      <c r="D75" s="407"/>
      <c r="E75" s="415"/>
      <c r="F75" s="416" t="s">
        <v>442</v>
      </c>
      <c r="G75" s="416" t="b">
        <f t="shared" si="8"/>
        <v>0</v>
      </c>
      <c r="H75" s="416" t="s">
        <v>579</v>
      </c>
      <c r="I75" s="342"/>
      <c r="J75" s="284"/>
      <c r="K75" s="283"/>
      <c r="L75" s="34"/>
      <c r="M75" s="34"/>
      <c r="N75" s="34"/>
      <c r="O75" s="34"/>
      <c r="P75" s="34"/>
      <c r="Q75" s="34"/>
      <c r="R75" s="34"/>
      <c r="S75" s="34"/>
      <c r="T75" s="34"/>
      <c r="U75" s="34"/>
      <c r="Y75" s="559"/>
    </row>
    <row r="76" spans="1:50" ht="47.1" customHeight="1" x14ac:dyDescent="0.25">
      <c r="A76" s="407">
        <v>8</v>
      </c>
      <c r="B76" s="407"/>
      <c r="C76" s="407"/>
      <c r="D76" s="407"/>
      <c r="E76" s="415"/>
      <c r="F76" s="416" t="s">
        <v>442</v>
      </c>
      <c r="G76" s="416" t="b">
        <f t="shared" si="8"/>
        <v>0</v>
      </c>
      <c r="H76" s="416" t="s">
        <v>580</v>
      </c>
      <c r="I76" s="342"/>
      <c r="J76" s="284"/>
      <c r="K76" s="283"/>
      <c r="L76" s="34"/>
      <c r="M76" s="34"/>
      <c r="N76" s="34"/>
      <c r="O76" s="34"/>
      <c r="P76" s="34"/>
      <c r="Q76" s="34"/>
      <c r="R76" s="34"/>
      <c r="S76" s="34"/>
      <c r="T76" s="34"/>
      <c r="U76" s="34"/>
      <c r="Y76" s="559"/>
    </row>
    <row r="77" spans="1:50" ht="47.1" customHeight="1" x14ac:dyDescent="0.25">
      <c r="A77" s="407">
        <v>9</v>
      </c>
      <c r="B77" s="407"/>
      <c r="C77" s="407"/>
      <c r="D77" s="407"/>
      <c r="E77" s="415"/>
      <c r="F77" s="416" t="s">
        <v>442</v>
      </c>
      <c r="G77" s="416" t="b">
        <f t="shared" si="8"/>
        <v>0</v>
      </c>
      <c r="H77" s="416" t="s">
        <v>581</v>
      </c>
      <c r="I77" s="342"/>
      <c r="J77" s="284"/>
      <c r="K77" s="283"/>
      <c r="L77" s="34"/>
      <c r="M77" s="34"/>
      <c r="N77" s="34"/>
      <c r="O77" s="34"/>
      <c r="P77" s="34"/>
      <c r="Q77" s="34"/>
      <c r="R77" s="34"/>
      <c r="S77" s="34"/>
      <c r="T77" s="34"/>
      <c r="U77" s="34"/>
      <c r="Y77" s="559"/>
    </row>
    <row r="78" spans="1:50" ht="47.1" customHeight="1" x14ac:dyDescent="0.25">
      <c r="A78" s="407">
        <v>10</v>
      </c>
      <c r="B78" s="407"/>
      <c r="C78" s="407"/>
      <c r="D78" s="407"/>
      <c r="E78" s="415"/>
      <c r="F78" s="416" t="s">
        <v>442</v>
      </c>
      <c r="G78" s="416" t="b">
        <f t="shared" si="8"/>
        <v>0</v>
      </c>
      <c r="H78" s="416" t="s">
        <v>582</v>
      </c>
      <c r="I78" s="342"/>
      <c r="J78" s="284"/>
      <c r="K78" s="283"/>
      <c r="L78" s="34"/>
      <c r="M78" s="34"/>
      <c r="N78" s="34"/>
      <c r="O78" s="34"/>
      <c r="P78" s="34"/>
      <c r="Q78" s="34"/>
      <c r="R78" s="34"/>
      <c r="S78" s="34"/>
      <c r="T78" s="34"/>
      <c r="U78" s="34"/>
      <c r="Y78" s="559"/>
    </row>
    <row r="79" spans="1:50" ht="47.1" customHeight="1" x14ac:dyDescent="0.25">
      <c r="A79" s="407">
        <v>11</v>
      </c>
      <c r="B79" s="407"/>
      <c r="C79" s="407"/>
      <c r="D79" s="407"/>
      <c r="E79" s="415"/>
      <c r="F79" s="416" t="s">
        <v>442</v>
      </c>
      <c r="G79" s="416" t="b">
        <f t="shared" si="8"/>
        <v>0</v>
      </c>
      <c r="H79" s="416" t="s">
        <v>583</v>
      </c>
      <c r="I79" s="342"/>
      <c r="J79" s="284"/>
      <c r="K79" s="283"/>
      <c r="L79" s="34"/>
      <c r="M79" s="34"/>
      <c r="N79" s="34"/>
      <c r="O79" s="34"/>
      <c r="P79" s="34"/>
      <c r="Q79" s="34"/>
      <c r="R79" s="34"/>
      <c r="S79" s="34"/>
      <c r="T79" s="34"/>
      <c r="U79" s="34"/>
      <c r="Y79" s="559"/>
    </row>
    <row r="80" spans="1:50" ht="47.1" customHeight="1" x14ac:dyDescent="0.25">
      <c r="A80" s="407">
        <v>12</v>
      </c>
      <c r="B80" s="407"/>
      <c r="C80" s="407"/>
      <c r="D80" s="407"/>
      <c r="E80" s="415"/>
      <c r="F80" s="416" t="s">
        <v>442</v>
      </c>
      <c r="G80" s="416" t="b">
        <f t="shared" si="8"/>
        <v>0</v>
      </c>
      <c r="H80" s="416" t="s">
        <v>584</v>
      </c>
      <c r="I80" s="342"/>
      <c r="J80" s="284"/>
      <c r="K80" s="283"/>
      <c r="L80" s="34"/>
      <c r="M80" s="34"/>
      <c r="N80" s="34"/>
      <c r="O80" s="34"/>
      <c r="P80" s="34"/>
      <c r="Q80" s="34"/>
      <c r="R80" s="34"/>
      <c r="S80" s="34"/>
      <c r="T80" s="34"/>
      <c r="U80" s="34"/>
      <c r="Y80" s="559"/>
    </row>
    <row r="81" spans="1:45" ht="2.65" customHeight="1" thickBot="1" x14ac:dyDescent="0.3">
      <c r="A81" s="50"/>
      <c r="B81" s="51"/>
      <c r="C81" s="51"/>
      <c r="D81" s="51"/>
      <c r="E81" s="51"/>
      <c r="F81" s="51"/>
      <c r="G81" s="51"/>
      <c r="H81" s="51"/>
      <c r="I81" s="51"/>
      <c r="J81" s="46"/>
      <c r="L81" s="34"/>
      <c r="M81" s="34"/>
      <c r="N81" s="34"/>
      <c r="O81" s="34"/>
      <c r="P81" s="34"/>
      <c r="Q81" s="34"/>
      <c r="R81" s="34"/>
      <c r="S81" s="34"/>
      <c r="T81" s="34"/>
      <c r="U81" s="34"/>
      <c r="Y81" s="559"/>
    </row>
    <row r="82" spans="1:45" ht="35.1" customHeight="1" x14ac:dyDescent="0.25">
      <c r="L82" s="34"/>
      <c r="M82" s="34"/>
      <c r="N82" s="34"/>
      <c r="O82" s="34"/>
      <c r="P82" s="34"/>
      <c r="Q82" s="34"/>
      <c r="R82" s="34"/>
      <c r="S82" s="34"/>
      <c r="T82" s="34"/>
      <c r="U82" s="34"/>
      <c r="Y82" s="559"/>
    </row>
    <row r="83" spans="1:45" ht="35.1" customHeight="1" x14ac:dyDescent="0.25">
      <c r="L83" s="34"/>
      <c r="M83" s="34"/>
      <c r="N83" s="34"/>
      <c r="O83" s="34"/>
      <c r="P83" s="34"/>
      <c r="Q83" s="34"/>
      <c r="R83" s="34"/>
      <c r="S83" s="34"/>
      <c r="T83" s="34"/>
      <c r="U83" s="34"/>
    </row>
    <row r="84" spans="1:45" ht="35.1" customHeight="1" x14ac:dyDescent="0.25">
      <c r="L84" s="34"/>
      <c r="M84" s="34"/>
      <c r="N84" s="34"/>
      <c r="O84" s="34"/>
      <c r="P84" s="34"/>
      <c r="Q84" s="34"/>
      <c r="R84" s="34"/>
      <c r="S84" s="34"/>
      <c r="T84" s="34"/>
      <c r="U84" s="34"/>
    </row>
    <row r="85" spans="1:45" ht="35.1" customHeight="1" x14ac:dyDescent="0.25">
      <c r="L85" s="34"/>
      <c r="M85" s="34"/>
      <c r="N85" s="34"/>
      <c r="O85" s="34"/>
      <c r="P85" s="34"/>
      <c r="Q85" s="34"/>
      <c r="R85" s="34"/>
      <c r="S85" s="34"/>
      <c r="T85" s="34"/>
      <c r="U85" s="34"/>
    </row>
    <row r="86" spans="1:45" ht="35.1" customHeight="1" x14ac:dyDescent="0.25">
      <c r="L86" s="34"/>
      <c r="M86" s="34"/>
      <c r="N86" s="34"/>
      <c r="O86" s="34"/>
      <c r="P86" s="34"/>
      <c r="Q86" s="34"/>
      <c r="R86" s="34"/>
      <c r="S86" s="34"/>
      <c r="T86" s="34"/>
      <c r="U86" s="34"/>
    </row>
    <row r="87" spans="1:45" ht="17.100000000000001" customHeight="1" x14ac:dyDescent="0.25">
      <c r="L87" s="34"/>
      <c r="M87" s="34"/>
      <c r="N87" s="34"/>
      <c r="O87" s="34"/>
      <c r="P87" s="34"/>
      <c r="Q87" s="34"/>
      <c r="R87" s="34"/>
      <c r="S87" s="34"/>
      <c r="T87" s="34"/>
      <c r="U87" s="34"/>
    </row>
    <row r="88" spans="1:45" ht="21.6" customHeight="1" x14ac:dyDescent="0.25">
      <c r="L88" s="34"/>
      <c r="M88" s="34"/>
      <c r="N88" s="34"/>
      <c r="O88" s="34"/>
      <c r="P88" s="34"/>
      <c r="Q88" s="34"/>
      <c r="R88" s="34"/>
      <c r="S88" s="34"/>
      <c r="T88" s="34"/>
      <c r="U88" s="34"/>
    </row>
    <row r="89" spans="1:45" ht="29.1" customHeight="1" thickBot="1" x14ac:dyDescent="0.3">
      <c r="L89" s="34"/>
      <c r="M89" s="34"/>
      <c r="N89" s="34"/>
      <c r="O89" s="34"/>
      <c r="P89" s="34"/>
      <c r="Q89" s="34"/>
      <c r="R89" s="34"/>
      <c r="S89" s="34"/>
      <c r="T89" s="34"/>
      <c r="U89" s="34"/>
    </row>
    <row r="90" spans="1:45" ht="29.25" customHeight="1" thickBot="1" x14ac:dyDescent="0.3">
      <c r="A90" s="551" t="s">
        <v>242</v>
      </c>
      <c r="B90" s="549"/>
      <c r="C90" s="549"/>
      <c r="D90" s="549"/>
      <c r="E90" s="554"/>
      <c r="F90" s="326"/>
      <c r="G90" s="326"/>
      <c r="H90" s="326"/>
      <c r="I90" s="326"/>
      <c r="J90" s="338"/>
      <c r="K90" s="280"/>
      <c r="L90" s="76"/>
      <c r="M90" s="76"/>
      <c r="N90" s="76"/>
      <c r="O90" s="76"/>
      <c r="P90" s="76"/>
      <c r="Q90" s="76"/>
      <c r="R90" s="76"/>
      <c r="S90" s="76"/>
      <c r="T90" s="76"/>
      <c r="U90" s="76"/>
      <c r="V90" s="79"/>
    </row>
    <row r="91" spans="1:45" ht="26.25" customHeight="1" x14ac:dyDescent="0.25">
      <c r="A91" s="411" t="s">
        <v>255</v>
      </c>
      <c r="B91" s="412"/>
      <c r="C91" s="412"/>
      <c r="D91" s="412"/>
      <c r="E91" s="411" t="s">
        <v>256</v>
      </c>
      <c r="F91" s="417" t="s">
        <v>128</v>
      </c>
      <c r="G91" s="417" t="s">
        <v>23</v>
      </c>
      <c r="H91" s="417" t="s">
        <v>25</v>
      </c>
      <c r="I91" s="417" t="s">
        <v>62</v>
      </c>
      <c r="J91" s="394" t="s">
        <v>321</v>
      </c>
      <c r="K91" s="280"/>
      <c r="L91" s="77"/>
      <c r="M91" s="77"/>
      <c r="N91" s="77"/>
      <c r="O91" s="77"/>
      <c r="P91" s="77"/>
      <c r="Q91" s="77"/>
      <c r="R91" s="77"/>
      <c r="S91" s="77"/>
      <c r="T91" s="77"/>
      <c r="U91" s="77"/>
      <c r="V91" s="81"/>
    </row>
    <row r="92" spans="1:45" ht="47.1" hidden="1" customHeight="1" x14ac:dyDescent="0.25">
      <c r="A92" s="407" t="s">
        <v>42</v>
      </c>
      <c r="B92" s="407"/>
      <c r="C92" s="407"/>
      <c r="D92" s="407"/>
      <c r="E92" s="418" t="str">
        <f>IFERROR(IF(F92="[Module Reference (Name)]","--Select--",VLOOKUP(F92,'Reference records(soft deleted)'!$B$61:$D$89,3,FALSE)),"")</f>
        <v>--Select--</v>
      </c>
      <c r="F92" s="419" t="s">
        <v>127</v>
      </c>
      <c r="G92" s="419" t="b">
        <f>IFERROR(IF(E92&lt;&gt;"",TRUE,FALSE),FALSE)</f>
        <v>1</v>
      </c>
      <c r="H92" s="420" t="s">
        <v>24</v>
      </c>
      <c r="I92" s="420" t="str">
        <f>IFERROR(VLOOKUP(E92,'Reference Records'!$C$96:$H$119,6,FALSE),"")</f>
        <v/>
      </c>
      <c r="J92" s="419" t="s">
        <v>24</v>
      </c>
      <c r="K92" s="281"/>
      <c r="L92" s="34"/>
      <c r="M92" s="34"/>
      <c r="N92" s="34"/>
      <c r="O92" s="34"/>
      <c r="P92" s="34"/>
      <c r="Q92" s="34"/>
      <c r="R92" s="34"/>
      <c r="S92" s="34"/>
      <c r="T92" s="34"/>
      <c r="U92" s="34"/>
      <c r="Y92" s="85"/>
      <c r="AS92"/>
    </row>
    <row r="93" spans="1:45" ht="47.1" customHeight="1" x14ac:dyDescent="0.25">
      <c r="A93" s="407">
        <v>1</v>
      </c>
      <c r="B93" s="407"/>
      <c r="C93" s="407"/>
      <c r="D93" s="407"/>
      <c r="E93" s="418" t="s">
        <v>2646</v>
      </c>
      <c r="F93" s="419"/>
      <c r="G93" s="419" t="b">
        <f t="shared" ref="G93:G107" si="9">IFERROR(IF(E93&lt;&gt;"",TRUE,FALSE),FALSE)</f>
        <v>1</v>
      </c>
      <c r="H93" s="420" t="s">
        <v>585</v>
      </c>
      <c r="I93" s="420" t="str">
        <f>IFERROR(VLOOKUP(E93,'Reference Records'!$C$96:$H$119,6,FALSE),"")</f>
        <v>a1O36000001qZ7vEAE</v>
      </c>
      <c r="J93" s="419" t="s">
        <v>442</v>
      </c>
      <c r="K93" s="281"/>
      <c r="L93" s="34"/>
      <c r="M93" s="34"/>
      <c r="N93" s="34"/>
      <c r="O93" s="34"/>
      <c r="P93" s="34"/>
      <c r="Q93" s="34"/>
      <c r="R93" s="34"/>
      <c r="S93" s="34"/>
      <c r="T93" s="34"/>
      <c r="U93" s="34"/>
      <c r="Y93" s="85"/>
      <c r="AS93"/>
    </row>
    <row r="94" spans="1:45" ht="47.1" customHeight="1" x14ac:dyDescent="0.25">
      <c r="A94" s="407">
        <v>2</v>
      </c>
      <c r="B94" s="407"/>
      <c r="C94" s="407"/>
      <c r="D94" s="407"/>
      <c r="E94" s="418" t="s">
        <v>2634</v>
      </c>
      <c r="F94" s="419"/>
      <c r="G94" s="419" t="b">
        <f t="shared" si="9"/>
        <v>1</v>
      </c>
      <c r="H94" s="420" t="s">
        <v>586</v>
      </c>
      <c r="I94" s="420" t="str">
        <f>IFERROR(VLOOKUP(E94,'Reference Records'!$C$96:$H$119,6,FALSE),"")</f>
        <v>a1O36000001qZ7sEAE</v>
      </c>
      <c r="J94" s="419" t="s">
        <v>442</v>
      </c>
      <c r="K94" s="281"/>
      <c r="L94" s="34"/>
      <c r="M94" s="34"/>
      <c r="N94" s="34"/>
      <c r="O94" s="34"/>
      <c r="P94" s="34"/>
      <c r="Q94" s="34"/>
      <c r="R94" s="34"/>
      <c r="S94" s="34"/>
      <c r="T94" s="34"/>
      <c r="U94" s="34"/>
      <c r="Y94" s="85"/>
      <c r="AS94"/>
    </row>
    <row r="95" spans="1:45" ht="47.1" customHeight="1" x14ac:dyDescent="0.25">
      <c r="A95" s="407">
        <v>3</v>
      </c>
      <c r="B95" s="407"/>
      <c r="C95" s="407"/>
      <c r="D95" s="407"/>
      <c r="E95" s="418" t="s">
        <v>2618</v>
      </c>
      <c r="F95" s="419"/>
      <c r="G95" s="419" t="b">
        <f t="shared" si="9"/>
        <v>1</v>
      </c>
      <c r="H95" s="420" t="s">
        <v>587</v>
      </c>
      <c r="I95" s="420" t="str">
        <f>IFERROR(VLOOKUP(E95,'Reference Records'!$C$96:$H$119,6,FALSE),"")</f>
        <v>a1O36000001EGFVEA4</v>
      </c>
      <c r="J95" s="419" t="s">
        <v>442</v>
      </c>
      <c r="K95" s="281"/>
      <c r="L95" s="34"/>
      <c r="M95" s="34"/>
      <c r="N95" s="34"/>
      <c r="O95" s="34"/>
      <c r="P95" s="34"/>
      <c r="Q95" s="34"/>
      <c r="R95" s="34"/>
      <c r="S95" s="34"/>
      <c r="T95" s="34"/>
      <c r="U95" s="34"/>
      <c r="Y95" s="85"/>
      <c r="AS95"/>
    </row>
    <row r="96" spans="1:45" ht="47.1" customHeight="1" x14ac:dyDescent="0.25">
      <c r="A96" s="407">
        <v>4</v>
      </c>
      <c r="B96" s="407"/>
      <c r="C96" s="407"/>
      <c r="D96" s="407"/>
      <c r="E96" s="418" t="s">
        <v>2598</v>
      </c>
      <c r="F96" s="419"/>
      <c r="G96" s="419" t="b">
        <f t="shared" si="9"/>
        <v>1</v>
      </c>
      <c r="H96" s="420" t="s">
        <v>588</v>
      </c>
      <c r="I96" s="420" t="str">
        <f>IFERROR(VLOOKUP(E96,'Reference Records'!$C$96:$H$119,6,FALSE),"")</f>
        <v>a1O36000001EGFJEA4</v>
      </c>
      <c r="J96" s="419" t="s">
        <v>442</v>
      </c>
      <c r="K96" s="281"/>
      <c r="L96" s="34"/>
      <c r="M96" s="34"/>
      <c r="N96" s="34"/>
      <c r="O96" s="34"/>
      <c r="P96" s="34"/>
      <c r="Q96" s="34"/>
      <c r="R96" s="34"/>
      <c r="S96" s="34"/>
      <c r="T96" s="34"/>
      <c r="U96" s="34"/>
      <c r="Y96" s="85"/>
      <c r="AS96"/>
    </row>
    <row r="97" spans="1:45" ht="47.1" customHeight="1" x14ac:dyDescent="0.25">
      <c r="A97" s="407">
        <v>5</v>
      </c>
      <c r="B97" s="407"/>
      <c r="C97" s="407"/>
      <c r="D97" s="407"/>
      <c r="E97" s="418" t="s">
        <v>2594</v>
      </c>
      <c r="F97" s="419"/>
      <c r="G97" s="419" t="b">
        <f t="shared" si="9"/>
        <v>1</v>
      </c>
      <c r="H97" s="420" t="s">
        <v>589</v>
      </c>
      <c r="I97" s="420" t="str">
        <f>IFERROR(VLOOKUP(E97,'Reference Records'!$C$96:$H$119,6,FALSE),"")</f>
        <v>a1O36000001EGFHEA4</v>
      </c>
      <c r="J97" s="419" t="s">
        <v>442</v>
      </c>
      <c r="K97" s="281"/>
      <c r="L97" s="34"/>
      <c r="M97" s="34"/>
      <c r="N97" s="34"/>
      <c r="O97" s="34"/>
      <c r="P97" s="34"/>
      <c r="Q97" s="34"/>
      <c r="R97" s="34"/>
      <c r="S97" s="34"/>
      <c r="T97" s="34"/>
      <c r="U97" s="34"/>
      <c r="Y97" s="85"/>
      <c r="AS97"/>
    </row>
    <row r="98" spans="1:45" ht="47.1" customHeight="1" x14ac:dyDescent="0.25">
      <c r="A98" s="407">
        <v>6</v>
      </c>
      <c r="B98" s="407"/>
      <c r="C98" s="407"/>
      <c r="D98" s="407"/>
      <c r="E98" s="418" t="s">
        <v>2622</v>
      </c>
      <c r="F98" s="419"/>
      <c r="G98" s="419" t="b">
        <f t="shared" si="9"/>
        <v>1</v>
      </c>
      <c r="H98" s="420" t="s">
        <v>590</v>
      </c>
      <c r="I98" s="420" t="str">
        <f>IFERROR(VLOOKUP(E98,'Reference Records'!$C$96:$H$119,6,FALSE),"")</f>
        <v>a1O36000001EGFWEA4</v>
      </c>
      <c r="J98" s="419" t="s">
        <v>442</v>
      </c>
      <c r="K98" s="281"/>
      <c r="L98" s="34"/>
      <c r="M98" s="34"/>
      <c r="N98" s="34"/>
      <c r="O98" s="34"/>
      <c r="P98" s="34"/>
      <c r="Q98" s="34"/>
      <c r="R98" s="34"/>
      <c r="S98" s="34"/>
      <c r="T98" s="34"/>
      <c r="U98" s="34"/>
      <c r="Y98" s="85"/>
      <c r="AS98"/>
    </row>
    <row r="99" spans="1:45" ht="47.1" customHeight="1" x14ac:dyDescent="0.25">
      <c r="A99" s="407">
        <v>7</v>
      </c>
      <c r="B99" s="407"/>
      <c r="C99" s="407"/>
      <c r="D99" s="407"/>
      <c r="E99" s="418" t="str">
        <f>IFERROR(IF(F99="[Module Reference (Name)]","--Select--",VLOOKUP(F99,'Reference records(soft deleted)'!$B$61:$D$89,3,FALSE)),"")</f>
        <v/>
      </c>
      <c r="F99" s="419"/>
      <c r="G99" s="419" t="b">
        <f t="shared" si="9"/>
        <v>0</v>
      </c>
      <c r="H99" s="420" t="s">
        <v>591</v>
      </c>
      <c r="I99" s="420" t="str">
        <f>IFERROR(VLOOKUP(E99,'Reference Records'!$C$96:$H$119,6,FALSE),"")</f>
        <v/>
      </c>
      <c r="J99" s="419" t="s">
        <v>442</v>
      </c>
      <c r="K99" s="281"/>
      <c r="L99" s="34"/>
      <c r="M99" s="34"/>
      <c r="N99" s="34"/>
      <c r="O99" s="34"/>
      <c r="P99" s="34"/>
      <c r="Q99" s="34"/>
      <c r="R99" s="34"/>
      <c r="S99" s="34"/>
      <c r="T99" s="34"/>
      <c r="U99" s="34"/>
      <c r="Y99" s="85"/>
      <c r="AS99"/>
    </row>
    <row r="100" spans="1:45" ht="47.1" customHeight="1" x14ac:dyDescent="0.25">
      <c r="A100" s="407">
        <v>8</v>
      </c>
      <c r="B100" s="407"/>
      <c r="C100" s="407"/>
      <c r="D100" s="407"/>
      <c r="E100" s="418" t="str">
        <f>IFERROR(IF(F100="[Module Reference (Name)]","--Select--",VLOOKUP(F100,'Reference records(soft deleted)'!$B$61:$D$89,3,FALSE)),"")</f>
        <v/>
      </c>
      <c r="F100" s="419"/>
      <c r="G100" s="419" t="b">
        <f t="shared" si="9"/>
        <v>0</v>
      </c>
      <c r="H100" s="420" t="s">
        <v>592</v>
      </c>
      <c r="I100" s="420" t="str">
        <f>IFERROR(VLOOKUP(E100,'Reference Records'!$C$96:$H$119,6,FALSE),"")</f>
        <v/>
      </c>
      <c r="J100" s="419" t="s">
        <v>442</v>
      </c>
      <c r="K100" s="281"/>
      <c r="L100" s="34"/>
      <c r="M100" s="34"/>
      <c r="N100" s="34"/>
      <c r="O100" s="34"/>
      <c r="P100" s="34"/>
      <c r="Q100" s="34"/>
      <c r="R100" s="34"/>
      <c r="S100" s="34"/>
      <c r="T100" s="34"/>
      <c r="U100" s="34"/>
      <c r="Y100" s="85"/>
      <c r="AS100"/>
    </row>
    <row r="101" spans="1:45" ht="47.1" customHeight="1" x14ac:dyDescent="0.25">
      <c r="A101" s="407">
        <v>9</v>
      </c>
      <c r="B101" s="407"/>
      <c r="C101" s="407"/>
      <c r="D101" s="407"/>
      <c r="E101" s="418" t="str">
        <f>IFERROR(IF(F101="[Module Reference (Name)]","--Select--",VLOOKUP(F101,'Reference records(soft deleted)'!$B$61:$D$89,3,FALSE)),"")</f>
        <v/>
      </c>
      <c r="F101" s="419"/>
      <c r="G101" s="419" t="b">
        <f t="shared" si="9"/>
        <v>0</v>
      </c>
      <c r="H101" s="420" t="s">
        <v>593</v>
      </c>
      <c r="I101" s="420" t="str">
        <f>IFERROR(VLOOKUP(E101,'Reference Records'!$C$96:$H$119,6,FALSE),"")</f>
        <v/>
      </c>
      <c r="J101" s="419" t="s">
        <v>442</v>
      </c>
      <c r="K101" s="281"/>
      <c r="L101" s="34"/>
      <c r="M101" s="34"/>
      <c r="N101" s="34"/>
      <c r="O101" s="34"/>
      <c r="P101" s="34"/>
      <c r="Q101" s="34"/>
      <c r="R101" s="34"/>
      <c r="S101" s="34"/>
      <c r="T101" s="34"/>
      <c r="U101" s="34"/>
      <c r="Y101" s="85"/>
      <c r="AS101"/>
    </row>
    <row r="102" spans="1:45" ht="47.1" customHeight="1" x14ac:dyDescent="0.25">
      <c r="A102" s="407">
        <v>10</v>
      </c>
      <c r="B102" s="407"/>
      <c r="C102" s="407"/>
      <c r="D102" s="407"/>
      <c r="E102" s="418" t="str">
        <f>IFERROR(IF(F102="[Module Reference (Name)]","--Select--",VLOOKUP(F102,'Reference records(soft deleted)'!$B$61:$D$89,3,FALSE)),"")</f>
        <v/>
      </c>
      <c r="F102" s="419"/>
      <c r="G102" s="419" t="b">
        <f t="shared" si="9"/>
        <v>0</v>
      </c>
      <c r="H102" s="420" t="s">
        <v>594</v>
      </c>
      <c r="I102" s="420" t="str">
        <f>IFERROR(VLOOKUP(E102,'Reference Records'!$C$96:$H$119,6,FALSE),"")</f>
        <v/>
      </c>
      <c r="J102" s="419" t="s">
        <v>442</v>
      </c>
      <c r="K102" s="281"/>
      <c r="L102" s="34"/>
      <c r="M102" s="34"/>
      <c r="N102" s="34"/>
      <c r="O102" s="34"/>
      <c r="P102" s="34"/>
      <c r="Q102" s="34"/>
      <c r="R102" s="34"/>
      <c r="S102" s="34"/>
      <c r="T102" s="34"/>
      <c r="U102" s="34"/>
      <c r="Y102" s="85"/>
      <c r="AS102"/>
    </row>
    <row r="103" spans="1:45" ht="47.1" customHeight="1" x14ac:dyDescent="0.25">
      <c r="A103" s="407">
        <v>11</v>
      </c>
      <c r="B103" s="407"/>
      <c r="C103" s="407"/>
      <c r="D103" s="407"/>
      <c r="E103" s="418" t="str">
        <f>IFERROR(IF(F103="[Module Reference (Name)]","--Select--",VLOOKUP(F103,'Reference records(soft deleted)'!$B$61:$D$89,3,FALSE)),"")</f>
        <v/>
      </c>
      <c r="F103" s="419"/>
      <c r="G103" s="419" t="b">
        <f t="shared" si="9"/>
        <v>0</v>
      </c>
      <c r="H103" s="420" t="s">
        <v>595</v>
      </c>
      <c r="I103" s="420" t="str">
        <f>IFERROR(VLOOKUP(E103,'Reference Records'!$C$96:$H$119,6,FALSE),"")</f>
        <v/>
      </c>
      <c r="J103" s="419" t="s">
        <v>442</v>
      </c>
      <c r="K103" s="281"/>
      <c r="L103" s="34"/>
      <c r="M103" s="34"/>
      <c r="N103" s="34"/>
      <c r="O103" s="34"/>
      <c r="P103" s="34"/>
      <c r="Q103" s="34"/>
      <c r="R103" s="34"/>
      <c r="S103" s="34"/>
      <c r="T103" s="34"/>
      <c r="U103" s="34"/>
      <c r="Y103" s="85"/>
      <c r="AS103"/>
    </row>
    <row r="104" spans="1:45" ht="47.1" customHeight="1" x14ac:dyDescent="0.25">
      <c r="A104" s="407">
        <v>12</v>
      </c>
      <c r="B104" s="407"/>
      <c r="C104" s="407"/>
      <c r="D104" s="407"/>
      <c r="E104" s="418" t="str">
        <f>IFERROR(IF(F104="[Module Reference (Name)]","--Select--",VLOOKUP(F104,'Reference records(soft deleted)'!$B$61:$D$89,3,FALSE)),"")</f>
        <v/>
      </c>
      <c r="F104" s="419"/>
      <c r="G104" s="419" t="b">
        <f t="shared" si="9"/>
        <v>0</v>
      </c>
      <c r="H104" s="420" t="s">
        <v>596</v>
      </c>
      <c r="I104" s="420" t="str">
        <f>IFERROR(VLOOKUP(E104,'Reference Records'!$C$96:$H$119,6,FALSE),"")</f>
        <v/>
      </c>
      <c r="J104" s="419" t="s">
        <v>442</v>
      </c>
      <c r="K104" s="281"/>
      <c r="L104" s="34"/>
      <c r="M104" s="34"/>
      <c r="N104" s="34"/>
      <c r="O104" s="34"/>
      <c r="P104" s="34"/>
      <c r="Q104" s="34"/>
      <c r="R104" s="34"/>
      <c r="S104" s="34"/>
      <c r="T104" s="34"/>
      <c r="U104" s="34"/>
      <c r="Y104" s="85"/>
      <c r="AS104"/>
    </row>
    <row r="105" spans="1:45" ht="47.1" customHeight="1" x14ac:dyDescent="0.25">
      <c r="A105" s="407">
        <v>13</v>
      </c>
      <c r="B105" s="407"/>
      <c r="C105" s="407"/>
      <c r="D105" s="407"/>
      <c r="E105" s="418" t="str">
        <f>IFERROR(IF(F105="[Module Reference (Name)]","--Select--",VLOOKUP(F105,'Reference records(soft deleted)'!$B$61:$D$89,3,FALSE)),"")</f>
        <v/>
      </c>
      <c r="F105" s="419"/>
      <c r="G105" s="419" t="b">
        <f t="shared" si="9"/>
        <v>0</v>
      </c>
      <c r="H105" s="420" t="s">
        <v>597</v>
      </c>
      <c r="I105" s="420" t="str">
        <f>IFERROR(VLOOKUP(E105,'Reference Records'!$C$96:$H$119,6,FALSE),"")</f>
        <v/>
      </c>
      <c r="J105" s="419" t="s">
        <v>442</v>
      </c>
      <c r="K105" s="281"/>
      <c r="L105" s="34"/>
      <c r="M105" s="34"/>
      <c r="N105" s="34"/>
      <c r="O105" s="34"/>
      <c r="P105" s="34"/>
      <c r="Q105" s="34"/>
      <c r="R105" s="34"/>
      <c r="S105" s="34"/>
      <c r="T105" s="34"/>
      <c r="U105" s="34"/>
      <c r="Y105" s="85"/>
      <c r="AS105"/>
    </row>
    <row r="106" spans="1:45" ht="47.1" customHeight="1" x14ac:dyDescent="0.25">
      <c r="A106" s="407">
        <v>14</v>
      </c>
      <c r="B106" s="407"/>
      <c r="C106" s="407"/>
      <c r="D106" s="407"/>
      <c r="E106" s="418" t="str">
        <f>IFERROR(IF(F106="[Module Reference (Name)]","--Select--",VLOOKUP(F106,'Reference records(soft deleted)'!$B$61:$D$89,3,FALSE)),"")</f>
        <v/>
      </c>
      <c r="F106" s="419"/>
      <c r="G106" s="419" t="b">
        <f t="shared" si="9"/>
        <v>0</v>
      </c>
      <c r="H106" s="420" t="s">
        <v>598</v>
      </c>
      <c r="I106" s="420" t="str">
        <f>IFERROR(VLOOKUP(E106,'Reference Records'!$C$96:$H$119,6,FALSE),"")</f>
        <v/>
      </c>
      <c r="J106" s="419" t="s">
        <v>442</v>
      </c>
      <c r="K106" s="281"/>
      <c r="L106" s="34"/>
      <c r="M106" s="34"/>
      <c r="N106" s="34"/>
      <c r="O106" s="34"/>
      <c r="P106" s="34"/>
      <c r="Q106" s="34"/>
      <c r="R106" s="34"/>
      <c r="S106" s="34"/>
      <c r="T106" s="34"/>
      <c r="U106" s="34"/>
      <c r="Y106" s="85"/>
      <c r="AS106"/>
    </row>
    <row r="107" spans="1:45" ht="47.1" customHeight="1" x14ac:dyDescent="0.25">
      <c r="A107" s="407">
        <v>15</v>
      </c>
      <c r="B107" s="407"/>
      <c r="C107" s="407"/>
      <c r="D107" s="407"/>
      <c r="E107" s="418" t="str">
        <f>IFERROR(IF(F107="[Module Reference (Name)]","--Select--",VLOOKUP(F107,'Reference records(soft deleted)'!$B$61:$D$89,3,FALSE)),"")</f>
        <v/>
      </c>
      <c r="F107" s="419"/>
      <c r="G107" s="419" t="b">
        <f t="shared" si="9"/>
        <v>0</v>
      </c>
      <c r="H107" s="420" t="s">
        <v>599</v>
      </c>
      <c r="I107" s="420" t="str">
        <f>IFERROR(VLOOKUP(E107,'Reference Records'!$C$96:$H$119,6,FALSE),"")</f>
        <v/>
      </c>
      <c r="J107" s="419" t="s">
        <v>442</v>
      </c>
      <c r="K107" s="281"/>
      <c r="L107" s="34"/>
      <c r="M107" s="34"/>
      <c r="N107" s="34"/>
      <c r="O107" s="34"/>
      <c r="P107" s="34"/>
      <c r="Q107" s="34"/>
      <c r="R107" s="34"/>
      <c r="S107" s="34"/>
      <c r="T107" s="34"/>
      <c r="U107" s="34"/>
      <c r="Y107" s="85"/>
      <c r="AS107"/>
    </row>
    <row r="108" spans="1:45" ht="2.65" customHeight="1" thickBot="1" x14ac:dyDescent="0.3">
      <c r="A108" s="50"/>
      <c r="B108" s="51"/>
      <c r="C108" s="51"/>
      <c r="D108" s="51"/>
      <c r="E108" s="51"/>
      <c r="F108" s="51"/>
      <c r="G108" s="51"/>
      <c r="H108" s="51"/>
      <c r="I108" s="51"/>
      <c r="J108" s="46"/>
      <c r="L108" s="34"/>
      <c r="M108" s="34"/>
      <c r="N108" s="34"/>
      <c r="O108" s="34"/>
      <c r="P108" s="34"/>
      <c r="Q108" s="34"/>
      <c r="R108" s="34"/>
      <c r="S108" s="34"/>
      <c r="T108" s="34"/>
      <c r="U108" s="34"/>
    </row>
    <row r="109" spans="1:45" ht="35.1" customHeight="1" x14ac:dyDescent="0.25">
      <c r="L109" s="34"/>
      <c r="M109" s="34"/>
      <c r="N109" s="34"/>
      <c r="O109" s="34"/>
      <c r="P109" s="34"/>
      <c r="Q109" s="34"/>
      <c r="R109" s="34"/>
      <c r="S109" s="34"/>
      <c r="T109" s="34"/>
      <c r="U109" s="34"/>
    </row>
    <row r="110" spans="1:45" ht="35.1" customHeight="1" x14ac:dyDescent="0.25">
      <c r="L110" s="34"/>
      <c r="M110" s="34"/>
      <c r="N110" s="34"/>
      <c r="O110" s="34"/>
      <c r="P110" s="34"/>
      <c r="Q110" s="34"/>
      <c r="R110" s="34"/>
      <c r="S110" s="34"/>
      <c r="T110" s="34"/>
      <c r="U110" s="34"/>
    </row>
    <row r="111" spans="1:45" ht="35.1" customHeight="1" x14ac:dyDescent="0.25">
      <c r="L111" s="34"/>
      <c r="M111" s="34"/>
      <c r="N111" s="34"/>
      <c r="O111" s="34"/>
      <c r="P111" s="34"/>
      <c r="Q111" s="34"/>
      <c r="R111" s="34"/>
      <c r="S111" s="34"/>
      <c r="T111" s="34"/>
      <c r="U111" s="34"/>
    </row>
    <row r="112" spans="1:45" ht="35.1" customHeight="1" x14ac:dyDescent="0.25">
      <c r="L112" s="34"/>
      <c r="M112" s="34"/>
      <c r="N112" s="34"/>
      <c r="O112" s="34"/>
      <c r="P112" s="34"/>
      <c r="Q112" s="34"/>
      <c r="R112" s="34"/>
      <c r="S112" s="34"/>
      <c r="T112" s="34"/>
      <c r="U112" s="34"/>
    </row>
    <row r="113" spans="1:33" ht="35.1" customHeight="1" x14ac:dyDescent="0.25">
      <c r="L113" s="34"/>
      <c r="M113" s="34"/>
      <c r="N113" s="34"/>
      <c r="O113" s="34"/>
      <c r="P113" s="34"/>
      <c r="Q113" s="34"/>
      <c r="R113" s="34"/>
      <c r="S113" s="34"/>
      <c r="U113" s="34"/>
    </row>
    <row r="114" spans="1:33" ht="35.1" customHeight="1" x14ac:dyDescent="0.25">
      <c r="L114" s="34"/>
      <c r="M114" s="34"/>
      <c r="N114" s="34"/>
      <c r="O114" s="34"/>
      <c r="P114" s="34"/>
      <c r="Q114" s="34"/>
      <c r="R114" s="34"/>
      <c r="S114" s="34"/>
      <c r="T114" s="34"/>
      <c r="U114" s="34"/>
    </row>
    <row r="115" spans="1:33" ht="27.6" customHeight="1" thickBot="1" x14ac:dyDescent="0.3">
      <c r="A115" s="87"/>
      <c r="B115" s="33"/>
      <c r="C115" s="33"/>
      <c r="D115" s="33"/>
      <c r="E115" s="34"/>
      <c r="F115" s="34"/>
      <c r="G115" s="34"/>
      <c r="H115" s="34"/>
      <c r="I115" s="34"/>
      <c r="J115" s="34"/>
      <c r="K115" s="34"/>
      <c r="L115" s="34"/>
      <c r="M115" s="34"/>
      <c r="N115" s="34"/>
      <c r="O115" s="34"/>
      <c r="P115" s="34"/>
      <c r="Q115" s="34"/>
      <c r="R115" s="34"/>
      <c r="S115" s="34"/>
      <c r="T115" s="34"/>
      <c r="U115" s="34"/>
    </row>
    <row r="116" spans="1:33" ht="16.5" customHeight="1" thickBot="1" x14ac:dyDescent="0.3">
      <c r="A116" s="555" t="s">
        <v>10</v>
      </c>
      <c r="B116" s="556"/>
      <c r="C116" s="556"/>
      <c r="D116" s="556"/>
      <c r="E116" s="557"/>
      <c r="F116" s="557"/>
      <c r="G116" s="557"/>
      <c r="H116" s="557"/>
      <c r="I116" s="557"/>
      <c r="J116" s="557"/>
      <c r="K116" s="558"/>
      <c r="L116" s="558"/>
      <c r="M116" s="558"/>
      <c r="N116" s="558"/>
      <c r="O116" s="558"/>
      <c r="P116" s="558"/>
      <c r="Q116" s="558"/>
      <c r="R116" s="558"/>
      <c r="S116" s="558"/>
      <c r="T116" s="558"/>
      <c r="U116" s="88"/>
      <c r="V116" s="89"/>
      <c r="W116" s="89"/>
      <c r="X116" s="89"/>
      <c r="Y116" s="89"/>
      <c r="Z116" s="89"/>
      <c r="AA116" s="89"/>
      <c r="AB116" s="89"/>
      <c r="AC116" s="90"/>
    </row>
    <row r="117" spans="1:33" ht="30" customHeight="1" thickBot="1" x14ac:dyDescent="0.3">
      <c r="A117" s="551" t="s">
        <v>241</v>
      </c>
      <c r="B117" s="552"/>
      <c r="C117" s="552"/>
      <c r="D117" s="552"/>
      <c r="E117" s="553"/>
      <c r="F117" s="553"/>
      <c r="G117" s="553"/>
      <c r="H117" s="553"/>
      <c r="I117" s="553"/>
      <c r="J117" s="553"/>
      <c r="K117" s="554"/>
      <c r="L117" s="554"/>
      <c r="M117" s="554"/>
      <c r="N117" s="554"/>
      <c r="O117" s="554"/>
      <c r="P117" s="554"/>
      <c r="Q117" s="554"/>
      <c r="R117" s="554"/>
      <c r="S117" s="554"/>
      <c r="T117" s="554"/>
      <c r="U117" s="91"/>
      <c r="V117" s="92"/>
      <c r="W117" s="35"/>
      <c r="X117" s="35"/>
      <c r="Y117" s="35"/>
      <c r="Z117" s="35"/>
      <c r="AA117" s="35"/>
      <c r="AB117" s="350"/>
      <c r="AC117" s="36"/>
      <c r="AG117" s="306"/>
    </row>
    <row r="118" spans="1:33" ht="32.25" customHeight="1" x14ac:dyDescent="0.25">
      <c r="A118" s="411" t="s">
        <v>257</v>
      </c>
      <c r="B118" s="412"/>
      <c r="C118" s="412"/>
      <c r="D118" s="412"/>
      <c r="E118" s="412" t="s">
        <v>242</v>
      </c>
      <c r="F118" s="412" t="s">
        <v>88</v>
      </c>
      <c r="G118" s="412" t="s">
        <v>100</v>
      </c>
      <c r="H118" s="412" t="s">
        <v>101</v>
      </c>
      <c r="I118" s="412" t="s">
        <v>102</v>
      </c>
      <c r="J118" s="412" t="s">
        <v>114</v>
      </c>
      <c r="K118" s="412" t="s">
        <v>258</v>
      </c>
      <c r="L118" s="412" t="s">
        <v>86</v>
      </c>
      <c r="M118" s="421" t="s">
        <v>115</v>
      </c>
      <c r="N118" s="421" t="s">
        <v>116</v>
      </c>
      <c r="O118" s="421" t="s">
        <v>117</v>
      </c>
      <c r="P118" s="421" t="s">
        <v>118</v>
      </c>
      <c r="Q118" s="421" t="s">
        <v>128</v>
      </c>
      <c r="R118" s="421" t="s">
        <v>189</v>
      </c>
      <c r="S118" s="421" t="s">
        <v>188</v>
      </c>
      <c r="T118" s="412" t="s">
        <v>259</v>
      </c>
      <c r="U118" s="422" t="s">
        <v>38</v>
      </c>
      <c r="V118" s="423" t="s">
        <v>85</v>
      </c>
      <c r="W118" s="424" t="s">
        <v>94</v>
      </c>
      <c r="X118" s="422" t="s">
        <v>52</v>
      </c>
      <c r="Y118" s="422" t="s">
        <v>23</v>
      </c>
      <c r="Z118" s="422" t="s">
        <v>56</v>
      </c>
      <c r="AA118" s="422" t="s">
        <v>58</v>
      </c>
      <c r="AB118" s="422" t="s">
        <v>25</v>
      </c>
      <c r="AC118" s="425"/>
      <c r="AD118" s="426" t="s">
        <v>358</v>
      </c>
      <c r="AE118" s="423" t="s">
        <v>359</v>
      </c>
      <c r="AF118" s="425"/>
      <c r="AG118" s="426" t="s">
        <v>361</v>
      </c>
    </row>
    <row r="119" spans="1:33" ht="47.1" hidden="1" customHeight="1" thickTop="1" x14ac:dyDescent="0.25">
      <c r="A119" s="407" t="s">
        <v>43</v>
      </c>
      <c r="B119" s="427"/>
      <c r="C119" s="427"/>
      <c r="D119" s="427"/>
      <c r="E119" s="428" t="str">
        <f>IFERROR(IF(AND(K119="",T119=""),"",(VLOOKUP(Q119,'Reference records(soft deleted)'!$B$61:$D$89,3,FALSE))),"")</f>
        <v/>
      </c>
      <c r="F119" s="429"/>
      <c r="G119" s="429"/>
      <c r="H119" s="429"/>
      <c r="I119" s="429"/>
      <c r="J119" s="429"/>
      <c r="K119" s="428" t="str">
        <f>IFERROR(VLOOKUP(R119,'Reference records(soft deleted)'!$B$172:$D$343,3,FALSE),"")</f>
        <v/>
      </c>
      <c r="L119" s="429"/>
      <c r="M119" s="429"/>
      <c r="N119" s="429"/>
      <c r="O119" s="429"/>
      <c r="P119" s="429"/>
      <c r="Q119" s="430" t="s">
        <v>127</v>
      </c>
      <c r="R119" s="431" t="s">
        <v>129</v>
      </c>
      <c r="S119" s="431"/>
      <c r="T119" s="432"/>
      <c r="U119" s="433" t="str">
        <f>IFERROR(IF(VLOOKUP(E119,'Reference Records'!$C$96:$D$119,2,FALSE)=0,"",VLOOKUP(E119,'Reference Records'!$C$96:$D$119,2,FALSE)),"")</f>
        <v/>
      </c>
      <c r="V119" s="433"/>
      <c r="W119" s="434" t="str">
        <f>K119&amp;T119</f>
        <v/>
      </c>
      <c r="X119" s="434" t="str">
        <f>IFERROR(VLOOKUP(E119,$E$92:$H$109,4,FALSE),"")</f>
        <v>a1P36000002ots4EAA</v>
      </c>
      <c r="Y119" s="434" t="b">
        <f>IFERROR(IF(OR(K119&lt;&gt;"",T119&lt;&gt;""),TRUE,FALSE),FALSE)</f>
        <v>0</v>
      </c>
      <c r="Z119" s="434" t="b">
        <f>IFERROR(TRUE,FALSE)</f>
        <v>1</v>
      </c>
      <c r="AA119" s="434" t="str">
        <f>IFERROR(VLOOKUP(K119,'Reference Records'!$C$122:$E$267,3,FALSE),"")</f>
        <v/>
      </c>
      <c r="AB119" s="434" t="s">
        <v>24</v>
      </c>
      <c r="AC119" s="425"/>
      <c r="AD119" s="425" t="str">
        <f t="array" ref="AD119">IFERROR(INDEX($E$119:$E$170,MATCH(SMALL(NOT($E$119:$E$170="")*IF(ISNUMBER($E$119:$E$170),COUNTIF($E$119:$E$170,"&lt;="&amp;$E$119:$E$170),COUNTIF($E$119:$E$170,"&lt;="&amp;$E$119:$E$170)+SUM(--ISNUMBER($E$119:$E$170))),ROWS($E$118:E118)+SUM(--ISBLANK($E$119:$E$170))),NOT($E$119:$E$170="")*IF(ISNUMBER($E$119:$E$170),COUNTIF($E$119:$E$170,"&lt;="&amp;$E$119:$E$170),COUNTIF($E$119:$E$170,"&lt;="&amp;$E$119:$E$170)+SUM(--ISNUMBER($E$119:$E$170))),0)),"")</f>
        <v/>
      </c>
      <c r="AE119" s="425" t="str">
        <f t="array" ref="AE119">IFERROR(IF(INDEX($W$119:$W$170, MATCH(0, IF(AD119=$E$119:$E$170, COUNTIF($AE$118:$AE118, $W$119:$W$170), ""), 0))=0,"",INDEX($W$119:$W$170, MATCH(0, IF(AD119=$E$119:$E$170, COUNTIF($AE$118:$AE118, $W$119:$W$170), ""), 0))),"")</f>
        <v/>
      </c>
      <c r="AF119" s="425"/>
      <c r="AG119" s="435" t="s">
        <v>360</v>
      </c>
    </row>
    <row r="120" spans="1:33" ht="47.1" customHeight="1" x14ac:dyDescent="0.25">
      <c r="A120" s="407">
        <v>1</v>
      </c>
      <c r="B120" s="427"/>
      <c r="C120" s="427"/>
      <c r="D120" s="427"/>
      <c r="E120" s="428" t="s">
        <v>2622</v>
      </c>
      <c r="F120" s="429"/>
      <c r="G120" s="429"/>
      <c r="H120" s="429"/>
      <c r="I120" s="429"/>
      <c r="J120" s="429"/>
      <c r="K120" s="428" t="s">
        <v>3081</v>
      </c>
      <c r="L120" s="429"/>
      <c r="M120" s="429"/>
      <c r="N120" s="429"/>
      <c r="O120" s="429"/>
      <c r="P120" s="429"/>
      <c r="Q120" s="430"/>
      <c r="R120" s="431"/>
      <c r="S120" s="431"/>
      <c r="T120" s="432"/>
      <c r="U120" s="433" t="str">
        <f>IFERROR(IF(VLOOKUP(E120,'Reference Records'!$C$96:$D$119,2,FALSE)=0,"",VLOOKUP(E120,'Reference Records'!$C$96:$D$119,2,FALSE)),"")</f>
        <v>MCI-00022</v>
      </c>
      <c r="V120" s="433"/>
      <c r="W120" s="434" t="str">
        <f t="shared" ref="W120:W169" si="10">K120&amp;T120</f>
        <v>Otras intervenciones para sistemas de información en salud y monitoreo y evaluación</v>
      </c>
      <c r="X120" s="434" t="str">
        <f t="shared" ref="X120:X169" si="11">IFERROR(VLOOKUP(E120,$E$92:$H$109,4,FALSE),"")</f>
        <v>a1P36000002ots3EAA</v>
      </c>
      <c r="Y120" s="434" t="b">
        <f t="shared" ref="Y120:Y169" si="12">IFERROR(IF(OR(K120&lt;&gt;"",T120&lt;&gt;""),TRUE,FALSE),FALSE)</f>
        <v>1</v>
      </c>
      <c r="Z120" s="434" t="b">
        <f t="shared" ref="Z120:Z169" si="13">IFERROR(TRUE,FALSE)</f>
        <v>1</v>
      </c>
      <c r="AA120" s="434" t="str">
        <f>IFERROR(VLOOKUP(K120,'Reference Records'!$C$122:$E$267,3,FALSE),"")</f>
        <v>a1O36000001EGITEA4</v>
      </c>
      <c r="AB120" s="434" t="s">
        <v>600</v>
      </c>
      <c r="AC120" s="425"/>
      <c r="AD120" s="425" t="str">
        <f t="array" ref="AD120">IFERROR(INDEX($E$119:$E$170,MATCH(SMALL(NOT($E$119:$E$170="")*IF(ISNUMBER($E$119:$E$170),COUNTIF($E$119:$E$170,"&lt;="&amp;$E$119:$E$170),COUNTIF($E$119:$E$170,"&lt;="&amp;$E$119:$E$170)+SUM(--ISNUMBER($E$119:$E$170))),ROWS($E$118:E119)+SUM(--ISBLANK($E$119:$E$170))),NOT($E$119:$E$170="")*IF(ISNUMBER($E$119:$E$170),COUNTIF($E$119:$E$170,"&lt;="&amp;$E$119:$E$170),COUNTIF($E$119:$E$170,"&lt;="&amp;$E$119:$E$170)+SUM(--ISNUMBER($E$119:$E$170))),0)),"")</f>
        <v/>
      </c>
      <c r="AE120" s="425" t="str">
        <f t="array" ref="AE120">IFERROR(IF(INDEX($W$119:$W$170, MATCH(0, IF(AD120=$E$119:$E$170, COUNTIF($AE$118:$AE119, $W$119:$W$170), ""), 0))=0,"",INDEX($W$119:$W$170, MATCH(0, IF(AD120=$E$119:$E$170, COUNTIF($AE$118:$AE119, $W$119:$W$170), ""), 0))),"")</f>
        <v/>
      </c>
      <c r="AF120" s="425"/>
      <c r="AG120" s="435" t="s">
        <v>601</v>
      </c>
    </row>
    <row r="121" spans="1:33" ht="47.1" customHeight="1" x14ac:dyDescent="0.25">
      <c r="A121" s="407">
        <v>2</v>
      </c>
      <c r="B121" s="427"/>
      <c r="C121" s="427"/>
      <c r="D121" s="427"/>
      <c r="E121" s="428" t="str">
        <f>IFERROR(IF(AND(K121="",T121=""),"",(VLOOKUP(Q121,'Reference records(soft deleted)'!$B$61:$D$89,3,FALSE))),"")</f>
        <v/>
      </c>
      <c r="F121" s="429"/>
      <c r="G121" s="429"/>
      <c r="H121" s="429"/>
      <c r="I121" s="429"/>
      <c r="J121" s="429"/>
      <c r="K121" s="428" t="str">
        <f>IFERROR(VLOOKUP(R121,'Reference records(soft deleted)'!$B$172:$D$343,3,FALSE),"")</f>
        <v/>
      </c>
      <c r="L121" s="429"/>
      <c r="M121" s="429"/>
      <c r="N121" s="429"/>
      <c r="O121" s="429"/>
      <c r="P121" s="429"/>
      <c r="Q121" s="430"/>
      <c r="R121" s="431"/>
      <c r="S121" s="431"/>
      <c r="T121" s="432"/>
      <c r="U121" s="433" t="str">
        <f>IFERROR(IF(VLOOKUP(E121,'Reference Records'!$C$96:$D$119,2,FALSE)=0,"",VLOOKUP(E121,'Reference Records'!$C$96:$D$119,2,FALSE)),"")</f>
        <v/>
      </c>
      <c r="V121" s="433"/>
      <c r="W121" s="434" t="str">
        <f t="shared" si="10"/>
        <v/>
      </c>
      <c r="X121" s="434" t="str">
        <f t="shared" si="11"/>
        <v>a1P36000002ots4EAA</v>
      </c>
      <c r="Y121" s="434" t="b">
        <f t="shared" si="12"/>
        <v>0</v>
      </c>
      <c r="Z121" s="434" t="b">
        <f t="shared" si="13"/>
        <v>1</v>
      </c>
      <c r="AA121" s="434" t="str">
        <f>IFERROR(VLOOKUP(K121,'Reference Records'!$C$122:$E$267,3,FALSE),"")</f>
        <v/>
      </c>
      <c r="AB121" s="434" t="s">
        <v>602</v>
      </c>
      <c r="AC121" s="425"/>
      <c r="AD121" s="425" t="str">
        <f t="array" ref="AD121">IFERROR(INDEX($E$119:$E$170,MATCH(SMALL(NOT($E$119:$E$170="")*IF(ISNUMBER($E$119:$E$170),COUNTIF($E$119:$E$170,"&lt;="&amp;$E$119:$E$170),COUNTIF($E$119:$E$170,"&lt;="&amp;$E$119:$E$170)+SUM(--ISNUMBER($E$119:$E$170))),ROWS($E$118:E120)+SUM(--ISBLANK($E$119:$E$170))),NOT($E$119:$E$170="")*IF(ISNUMBER($E$119:$E$170),COUNTIF($E$119:$E$170,"&lt;="&amp;$E$119:$E$170),COUNTIF($E$119:$E$170,"&lt;="&amp;$E$119:$E$170)+SUM(--ISNUMBER($E$119:$E$170))),0)),"")</f>
        <v/>
      </c>
      <c r="AE121" s="425" t="str">
        <f t="array" ref="AE121">IFERROR(IF(INDEX($W$119:$W$170, MATCH(0, IF(AD121=$E$119:$E$170, COUNTIF($AE$118:$AE120, $W$119:$W$170), ""), 0))=0,"",INDEX($W$119:$W$170, MATCH(0, IF(AD121=$E$119:$E$170, COUNTIF($AE$118:$AE120, $W$119:$W$170), ""), 0))),"")</f>
        <v/>
      </c>
      <c r="AF121" s="425"/>
      <c r="AG121" s="435" t="s">
        <v>603</v>
      </c>
    </row>
    <row r="122" spans="1:33" ht="47.1" customHeight="1" x14ac:dyDescent="0.25">
      <c r="A122" s="407">
        <v>3</v>
      </c>
      <c r="B122" s="427"/>
      <c r="C122" s="427"/>
      <c r="D122" s="427"/>
      <c r="E122" s="428" t="str">
        <f>IFERROR(IF(AND(K122="",T122=""),"",(VLOOKUP(Q122,'Reference records(soft deleted)'!$B$61:$D$89,3,FALSE))),"")</f>
        <v/>
      </c>
      <c r="F122" s="429"/>
      <c r="G122" s="429"/>
      <c r="H122" s="429"/>
      <c r="I122" s="429"/>
      <c r="J122" s="429"/>
      <c r="K122" s="428" t="str">
        <f>IFERROR(VLOOKUP(R122,'Reference records(soft deleted)'!$B$172:$D$343,3,FALSE),"")</f>
        <v/>
      </c>
      <c r="L122" s="429"/>
      <c r="M122" s="429"/>
      <c r="N122" s="429"/>
      <c r="O122" s="429"/>
      <c r="P122" s="429"/>
      <c r="Q122" s="430"/>
      <c r="R122" s="431"/>
      <c r="S122" s="431"/>
      <c r="T122" s="432"/>
      <c r="U122" s="433" t="str">
        <f>IFERROR(IF(VLOOKUP(E122,'Reference Records'!$C$96:$D$119,2,FALSE)=0,"",VLOOKUP(E122,'Reference Records'!$C$96:$D$119,2,FALSE)),"")</f>
        <v/>
      </c>
      <c r="V122" s="433"/>
      <c r="W122" s="434" t="str">
        <f t="shared" si="10"/>
        <v/>
      </c>
      <c r="X122" s="434" t="str">
        <f t="shared" si="11"/>
        <v>a1P36000002ots4EAA</v>
      </c>
      <c r="Y122" s="434" t="b">
        <f t="shared" si="12"/>
        <v>0</v>
      </c>
      <c r="Z122" s="434" t="b">
        <f t="shared" si="13"/>
        <v>1</v>
      </c>
      <c r="AA122" s="434" t="str">
        <f>IFERROR(VLOOKUP(K122,'Reference Records'!$C$122:$E$267,3,FALSE),"")</f>
        <v/>
      </c>
      <c r="AB122" s="434" t="s">
        <v>604</v>
      </c>
      <c r="AC122" s="425"/>
      <c r="AD122" s="425" t="str">
        <f t="array" ref="AD122">IFERROR(INDEX($E$119:$E$170,MATCH(SMALL(NOT($E$119:$E$170="")*IF(ISNUMBER($E$119:$E$170),COUNTIF($E$119:$E$170,"&lt;="&amp;$E$119:$E$170),COUNTIF($E$119:$E$170,"&lt;="&amp;$E$119:$E$170)+SUM(--ISNUMBER($E$119:$E$170))),ROWS($E$118:E121)+SUM(--ISBLANK($E$119:$E$170))),NOT($E$119:$E$170="")*IF(ISNUMBER($E$119:$E$170),COUNTIF($E$119:$E$170,"&lt;="&amp;$E$119:$E$170),COUNTIF($E$119:$E$170,"&lt;="&amp;$E$119:$E$170)+SUM(--ISNUMBER($E$119:$E$170))),0)),"")</f>
        <v/>
      </c>
      <c r="AE122" s="425" t="str">
        <f t="array" ref="AE122">IFERROR(IF(INDEX($W$119:$W$170, MATCH(0, IF(AD122=$E$119:$E$170, COUNTIF($AE$118:$AE121, $W$119:$W$170), ""), 0))=0,"",INDEX($W$119:$W$170, MATCH(0, IF(AD122=$E$119:$E$170, COUNTIF($AE$118:$AE121, $W$119:$W$170), ""), 0))),"")</f>
        <v/>
      </c>
      <c r="AF122" s="425"/>
      <c r="AG122" s="435" t="s">
        <v>605</v>
      </c>
    </row>
    <row r="123" spans="1:33" ht="47.1" customHeight="1" x14ac:dyDescent="0.25">
      <c r="A123" s="407">
        <v>4</v>
      </c>
      <c r="B123" s="427"/>
      <c r="C123" s="427"/>
      <c r="D123" s="427"/>
      <c r="E123" s="428" t="str">
        <f>IFERROR(IF(AND(K123="",T123=""),"",(VLOOKUP(Q123,'Reference records(soft deleted)'!$B$61:$D$89,3,FALSE))),"")</f>
        <v/>
      </c>
      <c r="F123" s="429"/>
      <c r="G123" s="429"/>
      <c r="H123" s="429"/>
      <c r="I123" s="429"/>
      <c r="J123" s="429"/>
      <c r="K123" s="428" t="str">
        <f>IFERROR(VLOOKUP(R123,'Reference records(soft deleted)'!$B$172:$D$343,3,FALSE),"")</f>
        <v/>
      </c>
      <c r="L123" s="429"/>
      <c r="M123" s="429"/>
      <c r="N123" s="429"/>
      <c r="O123" s="429"/>
      <c r="P123" s="429"/>
      <c r="Q123" s="430"/>
      <c r="R123" s="431"/>
      <c r="S123" s="431"/>
      <c r="T123" s="432"/>
      <c r="U123" s="433" t="str">
        <f>IFERROR(IF(VLOOKUP(E123,'Reference Records'!$C$96:$D$119,2,FALSE)=0,"",VLOOKUP(E123,'Reference Records'!$C$96:$D$119,2,FALSE)),"")</f>
        <v/>
      </c>
      <c r="V123" s="433"/>
      <c r="W123" s="434" t="str">
        <f t="shared" si="10"/>
        <v/>
      </c>
      <c r="X123" s="434" t="str">
        <f t="shared" si="11"/>
        <v>a1P36000002ots4EAA</v>
      </c>
      <c r="Y123" s="434" t="b">
        <f t="shared" si="12"/>
        <v>0</v>
      </c>
      <c r="Z123" s="434" t="b">
        <f t="shared" si="13"/>
        <v>1</v>
      </c>
      <c r="AA123" s="434" t="str">
        <f>IFERROR(VLOOKUP(K123,'Reference Records'!$C$122:$E$267,3,FALSE),"")</f>
        <v/>
      </c>
      <c r="AB123" s="434" t="s">
        <v>606</v>
      </c>
      <c r="AC123" s="425"/>
      <c r="AD123" s="425" t="str">
        <f t="array" ref="AD123">IFERROR(INDEX($E$119:$E$170,MATCH(SMALL(NOT($E$119:$E$170="")*IF(ISNUMBER($E$119:$E$170),COUNTIF($E$119:$E$170,"&lt;="&amp;$E$119:$E$170),COUNTIF($E$119:$E$170,"&lt;="&amp;$E$119:$E$170)+SUM(--ISNUMBER($E$119:$E$170))),ROWS($E$118:E122)+SUM(--ISBLANK($E$119:$E$170))),NOT($E$119:$E$170="")*IF(ISNUMBER($E$119:$E$170),COUNTIF($E$119:$E$170,"&lt;="&amp;$E$119:$E$170),COUNTIF($E$119:$E$170,"&lt;="&amp;$E$119:$E$170)+SUM(--ISNUMBER($E$119:$E$170))),0)),"")</f>
        <v/>
      </c>
      <c r="AE123" s="425" t="str">
        <f t="array" ref="AE123">IFERROR(IF(INDEX($W$119:$W$170, MATCH(0, IF(AD123=$E$119:$E$170, COUNTIF($AE$118:$AE122, $W$119:$W$170), ""), 0))=0,"",INDEX($W$119:$W$170, MATCH(0, IF(AD123=$E$119:$E$170, COUNTIF($AE$118:$AE122, $W$119:$W$170), ""), 0))),"")</f>
        <v/>
      </c>
      <c r="AF123" s="425"/>
      <c r="AG123" s="435" t="s">
        <v>607</v>
      </c>
    </row>
    <row r="124" spans="1:33" ht="47.1" customHeight="1" x14ac:dyDescent="0.25">
      <c r="A124" s="407">
        <v>5</v>
      </c>
      <c r="B124" s="427"/>
      <c r="C124" s="427"/>
      <c r="D124" s="427"/>
      <c r="E124" s="428" t="str">
        <f>IFERROR(IF(AND(K124="",T124=""),"",(VLOOKUP(Q124,'Reference records(soft deleted)'!$B$61:$D$89,3,FALSE))),"")</f>
        <v/>
      </c>
      <c r="F124" s="429"/>
      <c r="G124" s="429"/>
      <c r="H124" s="429"/>
      <c r="I124" s="429"/>
      <c r="J124" s="429"/>
      <c r="K124" s="428" t="str">
        <f>IFERROR(VLOOKUP(R124,'Reference records(soft deleted)'!$B$172:$D$343,3,FALSE),"")</f>
        <v/>
      </c>
      <c r="L124" s="429"/>
      <c r="M124" s="429"/>
      <c r="N124" s="429"/>
      <c r="O124" s="429"/>
      <c r="P124" s="429"/>
      <c r="Q124" s="430"/>
      <c r="R124" s="431"/>
      <c r="S124" s="431"/>
      <c r="T124" s="432"/>
      <c r="U124" s="433" t="str">
        <f>IFERROR(IF(VLOOKUP(E124,'Reference Records'!$C$96:$D$119,2,FALSE)=0,"",VLOOKUP(E124,'Reference Records'!$C$96:$D$119,2,FALSE)),"")</f>
        <v/>
      </c>
      <c r="V124" s="433"/>
      <c r="W124" s="434" t="str">
        <f t="shared" si="10"/>
        <v/>
      </c>
      <c r="X124" s="434" t="str">
        <f t="shared" si="11"/>
        <v>a1P36000002ots4EAA</v>
      </c>
      <c r="Y124" s="434" t="b">
        <f t="shared" si="12"/>
        <v>0</v>
      </c>
      <c r="Z124" s="434" t="b">
        <f t="shared" si="13"/>
        <v>1</v>
      </c>
      <c r="AA124" s="434" t="str">
        <f>IFERROR(VLOOKUP(K124,'Reference Records'!$C$122:$E$267,3,FALSE),"")</f>
        <v/>
      </c>
      <c r="AB124" s="434" t="s">
        <v>608</v>
      </c>
      <c r="AC124" s="425"/>
      <c r="AD124" s="425" t="str">
        <f t="array" ref="AD124">IFERROR(INDEX($E$119:$E$170,MATCH(SMALL(NOT($E$119:$E$170="")*IF(ISNUMBER($E$119:$E$170),COUNTIF($E$119:$E$170,"&lt;="&amp;$E$119:$E$170),COUNTIF($E$119:$E$170,"&lt;="&amp;$E$119:$E$170)+SUM(--ISNUMBER($E$119:$E$170))),ROWS($E$118:E123)+SUM(--ISBLANK($E$119:$E$170))),NOT($E$119:$E$170="")*IF(ISNUMBER($E$119:$E$170),COUNTIF($E$119:$E$170,"&lt;="&amp;$E$119:$E$170),COUNTIF($E$119:$E$170,"&lt;="&amp;$E$119:$E$170)+SUM(--ISNUMBER($E$119:$E$170))),0)),"")</f>
        <v/>
      </c>
      <c r="AE124" s="425" t="str">
        <f t="array" ref="AE124">IFERROR(IF(INDEX($W$119:$W$170, MATCH(0, IF(AD124=$E$119:$E$170, COUNTIF($AE$118:$AE123, $W$119:$W$170), ""), 0))=0,"",INDEX($W$119:$W$170, MATCH(0, IF(AD124=$E$119:$E$170, COUNTIF($AE$118:$AE123, $W$119:$W$170), ""), 0))),"")</f>
        <v/>
      </c>
      <c r="AF124" s="425"/>
      <c r="AG124" s="435" t="s">
        <v>609</v>
      </c>
    </row>
    <row r="125" spans="1:33" ht="47.1" customHeight="1" x14ac:dyDescent="0.25">
      <c r="A125" s="407">
        <v>6</v>
      </c>
      <c r="B125" s="427"/>
      <c r="C125" s="427"/>
      <c r="D125" s="427"/>
      <c r="E125" s="428" t="str">
        <f>IFERROR(IF(AND(K125="",T125=""),"",(VLOOKUP(Q125,'Reference records(soft deleted)'!$B$61:$D$89,3,FALSE))),"")</f>
        <v/>
      </c>
      <c r="F125" s="429"/>
      <c r="G125" s="429"/>
      <c r="H125" s="429"/>
      <c r="I125" s="429"/>
      <c r="J125" s="429"/>
      <c r="K125" s="428" t="str">
        <f>IFERROR(VLOOKUP(R125,'Reference records(soft deleted)'!$B$172:$D$343,3,FALSE),"")</f>
        <v/>
      </c>
      <c r="L125" s="429"/>
      <c r="M125" s="429"/>
      <c r="N125" s="429"/>
      <c r="O125" s="429"/>
      <c r="P125" s="429"/>
      <c r="Q125" s="430"/>
      <c r="R125" s="431"/>
      <c r="S125" s="431"/>
      <c r="T125" s="432"/>
      <c r="U125" s="433" t="str">
        <f>IFERROR(IF(VLOOKUP(E125,'Reference Records'!$C$96:$D$119,2,FALSE)=0,"",VLOOKUP(E125,'Reference Records'!$C$96:$D$119,2,FALSE)),"")</f>
        <v/>
      </c>
      <c r="V125" s="433"/>
      <c r="W125" s="434" t="str">
        <f t="shared" si="10"/>
        <v/>
      </c>
      <c r="X125" s="434" t="str">
        <f t="shared" si="11"/>
        <v>a1P36000002ots4EAA</v>
      </c>
      <c r="Y125" s="434" t="b">
        <f t="shared" si="12"/>
        <v>0</v>
      </c>
      <c r="Z125" s="434" t="b">
        <f t="shared" si="13"/>
        <v>1</v>
      </c>
      <c r="AA125" s="434" t="str">
        <f>IFERROR(VLOOKUP(K125,'Reference Records'!$C$122:$E$267,3,FALSE),"")</f>
        <v/>
      </c>
      <c r="AB125" s="434" t="s">
        <v>610</v>
      </c>
      <c r="AC125" s="425"/>
      <c r="AD125" s="425" t="str">
        <f t="array" ref="AD125">IFERROR(INDEX($E$119:$E$170,MATCH(SMALL(NOT($E$119:$E$170="")*IF(ISNUMBER($E$119:$E$170),COUNTIF($E$119:$E$170,"&lt;="&amp;$E$119:$E$170),COUNTIF($E$119:$E$170,"&lt;="&amp;$E$119:$E$170)+SUM(--ISNUMBER($E$119:$E$170))),ROWS($E$118:E124)+SUM(--ISBLANK($E$119:$E$170))),NOT($E$119:$E$170="")*IF(ISNUMBER($E$119:$E$170),COUNTIF($E$119:$E$170,"&lt;="&amp;$E$119:$E$170),COUNTIF($E$119:$E$170,"&lt;="&amp;$E$119:$E$170)+SUM(--ISNUMBER($E$119:$E$170))),0)),"")</f>
        <v/>
      </c>
      <c r="AE125" s="425" t="str">
        <f t="array" ref="AE125">IFERROR(IF(INDEX($W$119:$W$170, MATCH(0, IF(AD125=$E$119:$E$170, COUNTIF($AE$118:$AE124, $W$119:$W$170), ""), 0))=0,"",INDEX($W$119:$W$170, MATCH(0, IF(AD125=$E$119:$E$170, COUNTIF($AE$118:$AE124, $W$119:$W$170), ""), 0))),"")</f>
        <v/>
      </c>
      <c r="AF125" s="425"/>
      <c r="AG125" s="435" t="s">
        <v>611</v>
      </c>
    </row>
    <row r="126" spans="1:33" ht="47.1" customHeight="1" x14ac:dyDescent="0.25">
      <c r="A126" s="407">
        <v>7</v>
      </c>
      <c r="B126" s="427"/>
      <c r="C126" s="427"/>
      <c r="D126" s="427"/>
      <c r="E126" s="428" t="str">
        <f>IFERROR(IF(AND(K126="",T126=""),"",(VLOOKUP(Q126,'Reference records(soft deleted)'!$B$61:$D$89,3,FALSE))),"")</f>
        <v/>
      </c>
      <c r="F126" s="429"/>
      <c r="G126" s="429"/>
      <c r="H126" s="429"/>
      <c r="I126" s="429"/>
      <c r="J126" s="429"/>
      <c r="K126" s="428" t="str">
        <f>IFERROR(VLOOKUP(R126,'Reference records(soft deleted)'!$B$172:$D$343,3,FALSE),"")</f>
        <v/>
      </c>
      <c r="L126" s="429"/>
      <c r="M126" s="429"/>
      <c r="N126" s="429"/>
      <c r="O126" s="429"/>
      <c r="P126" s="429"/>
      <c r="Q126" s="430"/>
      <c r="R126" s="431"/>
      <c r="S126" s="431"/>
      <c r="T126" s="432"/>
      <c r="U126" s="433" t="str">
        <f>IFERROR(IF(VLOOKUP(E126,'Reference Records'!$C$96:$D$119,2,FALSE)=0,"",VLOOKUP(E126,'Reference Records'!$C$96:$D$119,2,FALSE)),"")</f>
        <v/>
      </c>
      <c r="V126" s="433"/>
      <c r="W126" s="434" t="str">
        <f t="shared" si="10"/>
        <v/>
      </c>
      <c r="X126" s="434" t="str">
        <f t="shared" si="11"/>
        <v>a1P36000002ots4EAA</v>
      </c>
      <c r="Y126" s="434" t="b">
        <f t="shared" si="12"/>
        <v>0</v>
      </c>
      <c r="Z126" s="434" t="b">
        <f t="shared" si="13"/>
        <v>1</v>
      </c>
      <c r="AA126" s="434" t="str">
        <f>IFERROR(VLOOKUP(K126,'Reference Records'!$C$122:$E$267,3,FALSE),"")</f>
        <v/>
      </c>
      <c r="AB126" s="434" t="s">
        <v>612</v>
      </c>
      <c r="AC126" s="425"/>
      <c r="AD126" s="425" t="str">
        <f t="array" ref="AD126">IFERROR(INDEX($E$119:$E$170,MATCH(SMALL(NOT($E$119:$E$170="")*IF(ISNUMBER($E$119:$E$170),COUNTIF($E$119:$E$170,"&lt;="&amp;$E$119:$E$170),COUNTIF($E$119:$E$170,"&lt;="&amp;$E$119:$E$170)+SUM(--ISNUMBER($E$119:$E$170))),ROWS($E$118:E125)+SUM(--ISBLANK($E$119:$E$170))),NOT($E$119:$E$170="")*IF(ISNUMBER($E$119:$E$170),COUNTIF($E$119:$E$170,"&lt;="&amp;$E$119:$E$170),COUNTIF($E$119:$E$170,"&lt;="&amp;$E$119:$E$170)+SUM(--ISNUMBER($E$119:$E$170))),0)),"")</f>
        <v/>
      </c>
      <c r="AE126" s="425" t="str">
        <f t="array" ref="AE126">IFERROR(IF(INDEX($W$119:$W$170, MATCH(0, IF(AD126=$E$119:$E$170, COUNTIF($AE$118:$AE125, $W$119:$W$170), ""), 0))=0,"",INDEX($W$119:$W$170, MATCH(0, IF(AD126=$E$119:$E$170, COUNTIF($AE$118:$AE125, $W$119:$W$170), ""), 0))),"")</f>
        <v/>
      </c>
      <c r="AF126" s="425"/>
      <c r="AG126" s="435" t="s">
        <v>613</v>
      </c>
    </row>
    <row r="127" spans="1:33" ht="47.1" customHeight="1" x14ac:dyDescent="0.25">
      <c r="A127" s="407">
        <v>8</v>
      </c>
      <c r="B127" s="427"/>
      <c r="C127" s="427"/>
      <c r="D127" s="427"/>
      <c r="E127" s="428" t="str">
        <f>IFERROR(IF(AND(K127="",T127=""),"",(VLOOKUP(Q127,'Reference records(soft deleted)'!$B$61:$D$89,3,FALSE))),"")</f>
        <v/>
      </c>
      <c r="F127" s="429"/>
      <c r="G127" s="429"/>
      <c r="H127" s="429"/>
      <c r="I127" s="429"/>
      <c r="J127" s="429"/>
      <c r="K127" s="428" t="str">
        <f>IFERROR(VLOOKUP(R127,'Reference records(soft deleted)'!$B$172:$D$343,3,FALSE),"")</f>
        <v/>
      </c>
      <c r="L127" s="429"/>
      <c r="M127" s="429"/>
      <c r="N127" s="429"/>
      <c r="O127" s="429"/>
      <c r="P127" s="429"/>
      <c r="Q127" s="430"/>
      <c r="R127" s="431"/>
      <c r="S127" s="431"/>
      <c r="T127" s="432"/>
      <c r="U127" s="433" t="str">
        <f>IFERROR(IF(VLOOKUP(E127,'Reference Records'!$C$96:$D$119,2,FALSE)=0,"",VLOOKUP(E127,'Reference Records'!$C$96:$D$119,2,FALSE)),"")</f>
        <v/>
      </c>
      <c r="V127" s="433"/>
      <c r="W127" s="434" t="str">
        <f t="shared" si="10"/>
        <v/>
      </c>
      <c r="X127" s="434" t="str">
        <f t="shared" si="11"/>
        <v>a1P36000002ots4EAA</v>
      </c>
      <c r="Y127" s="434" t="b">
        <f t="shared" si="12"/>
        <v>0</v>
      </c>
      <c r="Z127" s="434" t="b">
        <f t="shared" si="13"/>
        <v>1</v>
      </c>
      <c r="AA127" s="434" t="str">
        <f>IFERROR(VLOOKUP(K127,'Reference Records'!$C$122:$E$267,3,FALSE),"")</f>
        <v/>
      </c>
      <c r="AB127" s="434" t="s">
        <v>614</v>
      </c>
      <c r="AC127" s="425"/>
      <c r="AD127" s="425" t="str">
        <f t="array" ref="AD127">IFERROR(INDEX($E$119:$E$170,MATCH(SMALL(NOT($E$119:$E$170="")*IF(ISNUMBER($E$119:$E$170),COUNTIF($E$119:$E$170,"&lt;="&amp;$E$119:$E$170),COUNTIF($E$119:$E$170,"&lt;="&amp;$E$119:$E$170)+SUM(--ISNUMBER($E$119:$E$170))),ROWS($E$118:E126)+SUM(--ISBLANK($E$119:$E$170))),NOT($E$119:$E$170="")*IF(ISNUMBER($E$119:$E$170),COUNTIF($E$119:$E$170,"&lt;="&amp;$E$119:$E$170),COUNTIF($E$119:$E$170,"&lt;="&amp;$E$119:$E$170)+SUM(--ISNUMBER($E$119:$E$170))),0)),"")</f>
        <v/>
      </c>
      <c r="AE127" s="425" t="str">
        <f t="array" ref="AE127">IFERROR(IF(INDEX($W$119:$W$170, MATCH(0, IF(AD127=$E$119:$E$170, COUNTIF($AE$118:$AE126, $W$119:$W$170), ""), 0))=0,"",INDEX($W$119:$W$170, MATCH(0, IF(AD127=$E$119:$E$170, COUNTIF($AE$118:$AE126, $W$119:$W$170), ""), 0))),"")</f>
        <v/>
      </c>
      <c r="AF127" s="425"/>
      <c r="AG127" s="435" t="s">
        <v>615</v>
      </c>
    </row>
    <row r="128" spans="1:33" ht="47.1" customHeight="1" x14ac:dyDescent="0.25">
      <c r="A128" s="407">
        <v>9</v>
      </c>
      <c r="B128" s="427"/>
      <c r="C128" s="427"/>
      <c r="D128" s="427"/>
      <c r="E128" s="428" t="str">
        <f>IFERROR(IF(AND(K128="",T128=""),"",(VLOOKUP(Q128,'Reference records(soft deleted)'!$B$61:$D$89,3,FALSE))),"")</f>
        <v/>
      </c>
      <c r="F128" s="429"/>
      <c r="G128" s="429"/>
      <c r="H128" s="429"/>
      <c r="I128" s="429"/>
      <c r="J128" s="429"/>
      <c r="K128" s="428" t="str">
        <f>IFERROR(VLOOKUP(R128,'Reference records(soft deleted)'!$B$172:$D$343,3,FALSE),"")</f>
        <v/>
      </c>
      <c r="L128" s="429"/>
      <c r="M128" s="429"/>
      <c r="N128" s="429"/>
      <c r="O128" s="429"/>
      <c r="P128" s="429"/>
      <c r="Q128" s="430"/>
      <c r="R128" s="431"/>
      <c r="S128" s="431"/>
      <c r="T128" s="432"/>
      <c r="U128" s="433" t="str">
        <f>IFERROR(IF(VLOOKUP(E128,'Reference Records'!$C$96:$D$119,2,FALSE)=0,"",VLOOKUP(E128,'Reference Records'!$C$96:$D$119,2,FALSE)),"")</f>
        <v/>
      </c>
      <c r="V128" s="433"/>
      <c r="W128" s="434" t="str">
        <f t="shared" si="10"/>
        <v/>
      </c>
      <c r="X128" s="434" t="str">
        <f t="shared" si="11"/>
        <v>a1P36000002ots4EAA</v>
      </c>
      <c r="Y128" s="434" t="b">
        <f t="shared" si="12"/>
        <v>0</v>
      </c>
      <c r="Z128" s="434" t="b">
        <f t="shared" si="13"/>
        <v>1</v>
      </c>
      <c r="AA128" s="434" t="str">
        <f>IFERROR(VLOOKUP(K128,'Reference Records'!$C$122:$E$267,3,FALSE),"")</f>
        <v/>
      </c>
      <c r="AB128" s="434" t="s">
        <v>616</v>
      </c>
      <c r="AC128" s="425"/>
      <c r="AD128" s="425" t="str">
        <f t="array" ref="AD128">IFERROR(INDEX($E$119:$E$170,MATCH(SMALL(NOT($E$119:$E$170="")*IF(ISNUMBER($E$119:$E$170),COUNTIF($E$119:$E$170,"&lt;="&amp;$E$119:$E$170),COUNTIF($E$119:$E$170,"&lt;="&amp;$E$119:$E$170)+SUM(--ISNUMBER($E$119:$E$170))),ROWS($E$118:E127)+SUM(--ISBLANK($E$119:$E$170))),NOT($E$119:$E$170="")*IF(ISNUMBER($E$119:$E$170),COUNTIF($E$119:$E$170,"&lt;="&amp;$E$119:$E$170),COUNTIF($E$119:$E$170,"&lt;="&amp;$E$119:$E$170)+SUM(--ISNUMBER($E$119:$E$170))),0)),"")</f>
        <v/>
      </c>
      <c r="AE128" s="425" t="str">
        <f t="array" ref="AE128">IFERROR(IF(INDEX($W$119:$W$170, MATCH(0, IF(AD128=$E$119:$E$170, COUNTIF($AE$118:$AE127, $W$119:$W$170), ""), 0))=0,"",INDEX($W$119:$W$170, MATCH(0, IF(AD128=$E$119:$E$170, COUNTIF($AE$118:$AE127, $W$119:$W$170), ""), 0))),"")</f>
        <v/>
      </c>
      <c r="AF128" s="425"/>
      <c r="AG128" s="435" t="s">
        <v>617</v>
      </c>
    </row>
    <row r="129" spans="1:33" ht="47.1" customHeight="1" x14ac:dyDescent="0.25">
      <c r="A129" s="407">
        <v>10</v>
      </c>
      <c r="B129" s="427"/>
      <c r="C129" s="427"/>
      <c r="D129" s="427"/>
      <c r="E129" s="428" t="str">
        <f>IFERROR(IF(AND(K129="",T129=""),"",(VLOOKUP(Q129,'Reference records(soft deleted)'!$B$61:$D$89,3,FALSE))),"")</f>
        <v/>
      </c>
      <c r="F129" s="429"/>
      <c r="G129" s="429"/>
      <c r="H129" s="429"/>
      <c r="I129" s="429"/>
      <c r="J129" s="429"/>
      <c r="K129" s="428" t="str">
        <f>IFERROR(VLOOKUP(R129,'Reference records(soft deleted)'!$B$172:$D$343,3,FALSE),"")</f>
        <v/>
      </c>
      <c r="L129" s="429"/>
      <c r="M129" s="429"/>
      <c r="N129" s="429"/>
      <c r="O129" s="429"/>
      <c r="P129" s="429"/>
      <c r="Q129" s="430"/>
      <c r="R129" s="431"/>
      <c r="S129" s="431"/>
      <c r="T129" s="432"/>
      <c r="U129" s="433" t="str">
        <f>IFERROR(IF(VLOOKUP(E129,'Reference Records'!$C$96:$D$119,2,FALSE)=0,"",VLOOKUP(E129,'Reference Records'!$C$96:$D$119,2,FALSE)),"")</f>
        <v/>
      </c>
      <c r="V129" s="433"/>
      <c r="W129" s="434" t="str">
        <f t="shared" si="10"/>
        <v/>
      </c>
      <c r="X129" s="434" t="str">
        <f t="shared" si="11"/>
        <v>a1P36000002ots4EAA</v>
      </c>
      <c r="Y129" s="434" t="b">
        <f t="shared" si="12"/>
        <v>0</v>
      </c>
      <c r="Z129" s="434" t="b">
        <f t="shared" si="13"/>
        <v>1</v>
      </c>
      <c r="AA129" s="434" t="str">
        <f>IFERROR(VLOOKUP(K129,'Reference Records'!$C$122:$E$267,3,FALSE),"")</f>
        <v/>
      </c>
      <c r="AB129" s="434" t="s">
        <v>618</v>
      </c>
      <c r="AC129" s="425"/>
      <c r="AD129" s="425" t="str">
        <f t="array" ref="AD129">IFERROR(INDEX($E$119:$E$170,MATCH(SMALL(NOT($E$119:$E$170="")*IF(ISNUMBER($E$119:$E$170),COUNTIF($E$119:$E$170,"&lt;="&amp;$E$119:$E$170),COUNTIF($E$119:$E$170,"&lt;="&amp;$E$119:$E$170)+SUM(--ISNUMBER($E$119:$E$170))),ROWS($E$118:E128)+SUM(--ISBLANK($E$119:$E$170))),NOT($E$119:$E$170="")*IF(ISNUMBER($E$119:$E$170),COUNTIF($E$119:$E$170,"&lt;="&amp;$E$119:$E$170),COUNTIF($E$119:$E$170,"&lt;="&amp;$E$119:$E$170)+SUM(--ISNUMBER($E$119:$E$170))),0)),"")</f>
        <v/>
      </c>
      <c r="AE129" s="425" t="str">
        <f t="array" ref="AE129">IFERROR(IF(INDEX($W$119:$W$170, MATCH(0, IF(AD129=$E$119:$E$170, COUNTIF($AE$118:$AE128, $W$119:$W$170), ""), 0))=0,"",INDEX($W$119:$W$170, MATCH(0, IF(AD129=$E$119:$E$170, COUNTIF($AE$118:$AE128, $W$119:$W$170), ""), 0))),"")</f>
        <v/>
      </c>
      <c r="AF129" s="425"/>
      <c r="AG129" s="435" t="s">
        <v>619</v>
      </c>
    </row>
    <row r="130" spans="1:33" ht="47.1" customHeight="1" x14ac:dyDescent="0.25">
      <c r="A130" s="407">
        <v>11</v>
      </c>
      <c r="B130" s="427"/>
      <c r="C130" s="427"/>
      <c r="D130" s="427"/>
      <c r="E130" s="428" t="str">
        <f>IFERROR(IF(AND(K130="",T130=""),"",(VLOOKUP(Q130,'Reference records(soft deleted)'!$B$61:$D$89,3,FALSE))),"")</f>
        <v/>
      </c>
      <c r="F130" s="429"/>
      <c r="G130" s="429"/>
      <c r="H130" s="429"/>
      <c r="I130" s="429"/>
      <c r="J130" s="429"/>
      <c r="K130" s="428" t="str">
        <f>IFERROR(VLOOKUP(R130,'Reference records(soft deleted)'!$B$172:$D$343,3,FALSE),"")</f>
        <v/>
      </c>
      <c r="L130" s="429"/>
      <c r="M130" s="429"/>
      <c r="N130" s="429"/>
      <c r="O130" s="429"/>
      <c r="P130" s="429"/>
      <c r="Q130" s="430"/>
      <c r="R130" s="431"/>
      <c r="S130" s="431"/>
      <c r="T130" s="432"/>
      <c r="U130" s="433" t="str">
        <f>IFERROR(IF(VLOOKUP(E130,'Reference Records'!$C$96:$D$119,2,FALSE)=0,"",VLOOKUP(E130,'Reference Records'!$C$96:$D$119,2,FALSE)),"")</f>
        <v/>
      </c>
      <c r="V130" s="433"/>
      <c r="W130" s="434" t="str">
        <f t="shared" si="10"/>
        <v/>
      </c>
      <c r="X130" s="434" t="str">
        <f t="shared" si="11"/>
        <v>a1P36000002ots4EAA</v>
      </c>
      <c r="Y130" s="434" t="b">
        <f t="shared" si="12"/>
        <v>0</v>
      </c>
      <c r="Z130" s="434" t="b">
        <f t="shared" si="13"/>
        <v>1</v>
      </c>
      <c r="AA130" s="434" t="str">
        <f>IFERROR(VLOOKUP(K130,'Reference Records'!$C$122:$E$267,3,FALSE),"")</f>
        <v/>
      </c>
      <c r="AB130" s="434" t="s">
        <v>620</v>
      </c>
      <c r="AC130" s="425"/>
      <c r="AD130" s="425" t="str">
        <f t="array" ref="AD130">IFERROR(INDEX($E$119:$E$170,MATCH(SMALL(NOT($E$119:$E$170="")*IF(ISNUMBER($E$119:$E$170),COUNTIF($E$119:$E$170,"&lt;="&amp;$E$119:$E$170),COUNTIF($E$119:$E$170,"&lt;="&amp;$E$119:$E$170)+SUM(--ISNUMBER($E$119:$E$170))),ROWS($E$118:E129)+SUM(--ISBLANK($E$119:$E$170))),NOT($E$119:$E$170="")*IF(ISNUMBER($E$119:$E$170),COUNTIF($E$119:$E$170,"&lt;="&amp;$E$119:$E$170),COUNTIF($E$119:$E$170,"&lt;="&amp;$E$119:$E$170)+SUM(--ISNUMBER($E$119:$E$170))),0)),"")</f>
        <v/>
      </c>
      <c r="AE130" s="425" t="str">
        <f t="array" ref="AE130">IFERROR(IF(INDEX($W$119:$W$170, MATCH(0, IF(AD130=$E$119:$E$170, COUNTIF($AE$118:$AE129, $W$119:$W$170), ""), 0))=0,"",INDEX($W$119:$W$170, MATCH(0, IF(AD130=$E$119:$E$170, COUNTIF($AE$118:$AE129, $W$119:$W$170), ""), 0))),"")</f>
        <v/>
      </c>
      <c r="AF130" s="425"/>
      <c r="AG130" s="435" t="s">
        <v>621</v>
      </c>
    </row>
    <row r="131" spans="1:33" ht="47.1" customHeight="1" x14ac:dyDescent="0.25">
      <c r="A131" s="407">
        <v>12</v>
      </c>
      <c r="B131" s="427"/>
      <c r="C131" s="427"/>
      <c r="D131" s="427"/>
      <c r="E131" s="428" t="str">
        <f>IFERROR(IF(AND(K131="",T131=""),"",(VLOOKUP(Q131,'Reference records(soft deleted)'!$B$61:$D$89,3,FALSE))),"")</f>
        <v/>
      </c>
      <c r="F131" s="429"/>
      <c r="G131" s="429"/>
      <c r="H131" s="429"/>
      <c r="I131" s="429"/>
      <c r="J131" s="429"/>
      <c r="K131" s="428" t="str">
        <f>IFERROR(VLOOKUP(R131,'Reference records(soft deleted)'!$B$172:$D$343,3,FALSE),"")</f>
        <v/>
      </c>
      <c r="L131" s="429"/>
      <c r="M131" s="429"/>
      <c r="N131" s="429"/>
      <c r="O131" s="429"/>
      <c r="P131" s="429"/>
      <c r="Q131" s="430"/>
      <c r="R131" s="431"/>
      <c r="S131" s="431"/>
      <c r="T131" s="432"/>
      <c r="U131" s="433" t="str">
        <f>IFERROR(IF(VLOOKUP(E131,'Reference Records'!$C$96:$D$119,2,FALSE)=0,"",VLOOKUP(E131,'Reference Records'!$C$96:$D$119,2,FALSE)),"")</f>
        <v/>
      </c>
      <c r="V131" s="433"/>
      <c r="W131" s="434" t="str">
        <f t="shared" si="10"/>
        <v/>
      </c>
      <c r="X131" s="434" t="str">
        <f t="shared" si="11"/>
        <v>a1P36000002ots4EAA</v>
      </c>
      <c r="Y131" s="434" t="b">
        <f t="shared" si="12"/>
        <v>0</v>
      </c>
      <c r="Z131" s="434" t="b">
        <f t="shared" si="13"/>
        <v>1</v>
      </c>
      <c r="AA131" s="434" t="str">
        <f>IFERROR(VLOOKUP(K131,'Reference Records'!$C$122:$E$267,3,FALSE),"")</f>
        <v/>
      </c>
      <c r="AB131" s="434" t="s">
        <v>622</v>
      </c>
      <c r="AC131" s="425"/>
      <c r="AD131" s="425" t="str">
        <f t="array" ref="AD131">IFERROR(INDEX($E$119:$E$170,MATCH(SMALL(NOT($E$119:$E$170="")*IF(ISNUMBER($E$119:$E$170),COUNTIF($E$119:$E$170,"&lt;="&amp;$E$119:$E$170),COUNTIF($E$119:$E$170,"&lt;="&amp;$E$119:$E$170)+SUM(--ISNUMBER($E$119:$E$170))),ROWS($E$118:E130)+SUM(--ISBLANK($E$119:$E$170))),NOT($E$119:$E$170="")*IF(ISNUMBER($E$119:$E$170),COUNTIF($E$119:$E$170,"&lt;="&amp;$E$119:$E$170),COUNTIF($E$119:$E$170,"&lt;="&amp;$E$119:$E$170)+SUM(--ISNUMBER($E$119:$E$170))),0)),"")</f>
        <v/>
      </c>
      <c r="AE131" s="425" t="str">
        <f t="array" ref="AE131">IFERROR(IF(INDEX($W$119:$W$170, MATCH(0, IF(AD131=$E$119:$E$170, COUNTIF($AE$118:$AE130, $W$119:$W$170), ""), 0))=0,"",INDEX($W$119:$W$170, MATCH(0, IF(AD131=$E$119:$E$170, COUNTIF($AE$118:$AE130, $W$119:$W$170), ""), 0))),"")</f>
        <v/>
      </c>
      <c r="AF131" s="425"/>
      <c r="AG131" s="435" t="s">
        <v>623</v>
      </c>
    </row>
    <row r="132" spans="1:33" ht="47.1" customHeight="1" x14ac:dyDescent="0.25">
      <c r="A132" s="407">
        <v>13</v>
      </c>
      <c r="B132" s="427"/>
      <c r="C132" s="427"/>
      <c r="D132" s="427"/>
      <c r="E132" s="428" t="str">
        <f>IFERROR(IF(AND(K132="",T132=""),"",(VLOOKUP(Q132,'Reference records(soft deleted)'!$B$61:$D$89,3,FALSE))),"")</f>
        <v/>
      </c>
      <c r="F132" s="429"/>
      <c r="G132" s="429"/>
      <c r="H132" s="429"/>
      <c r="I132" s="429"/>
      <c r="J132" s="429"/>
      <c r="K132" s="428" t="str">
        <f>IFERROR(VLOOKUP(R132,'Reference records(soft deleted)'!$B$172:$D$343,3,FALSE),"")</f>
        <v/>
      </c>
      <c r="L132" s="429"/>
      <c r="M132" s="429"/>
      <c r="N132" s="429"/>
      <c r="O132" s="429"/>
      <c r="P132" s="429"/>
      <c r="Q132" s="430"/>
      <c r="R132" s="431"/>
      <c r="S132" s="431"/>
      <c r="T132" s="432"/>
      <c r="U132" s="433" t="str">
        <f>IFERROR(IF(VLOOKUP(E132,'Reference Records'!$C$96:$D$119,2,FALSE)=0,"",VLOOKUP(E132,'Reference Records'!$C$96:$D$119,2,FALSE)),"")</f>
        <v/>
      </c>
      <c r="V132" s="433"/>
      <c r="W132" s="434" t="str">
        <f t="shared" si="10"/>
        <v/>
      </c>
      <c r="X132" s="434" t="str">
        <f t="shared" si="11"/>
        <v>a1P36000002ots4EAA</v>
      </c>
      <c r="Y132" s="434" t="b">
        <f t="shared" si="12"/>
        <v>0</v>
      </c>
      <c r="Z132" s="434" t="b">
        <f t="shared" si="13"/>
        <v>1</v>
      </c>
      <c r="AA132" s="434" t="str">
        <f>IFERROR(VLOOKUP(K132,'Reference Records'!$C$122:$E$267,3,FALSE),"")</f>
        <v/>
      </c>
      <c r="AB132" s="434" t="s">
        <v>624</v>
      </c>
      <c r="AC132" s="425"/>
      <c r="AD132" s="425" t="str">
        <f t="array" ref="AD132">IFERROR(INDEX($E$119:$E$170,MATCH(SMALL(NOT($E$119:$E$170="")*IF(ISNUMBER($E$119:$E$170),COUNTIF($E$119:$E$170,"&lt;="&amp;$E$119:$E$170),COUNTIF($E$119:$E$170,"&lt;="&amp;$E$119:$E$170)+SUM(--ISNUMBER($E$119:$E$170))),ROWS($E$118:E131)+SUM(--ISBLANK($E$119:$E$170))),NOT($E$119:$E$170="")*IF(ISNUMBER($E$119:$E$170),COUNTIF($E$119:$E$170,"&lt;="&amp;$E$119:$E$170),COUNTIF($E$119:$E$170,"&lt;="&amp;$E$119:$E$170)+SUM(--ISNUMBER($E$119:$E$170))),0)),"")</f>
        <v/>
      </c>
      <c r="AE132" s="425" t="str">
        <f t="array" ref="AE132">IFERROR(IF(INDEX($W$119:$W$170, MATCH(0, IF(AD132=$E$119:$E$170, COUNTIF($AE$118:$AE131, $W$119:$W$170), ""), 0))=0,"",INDEX($W$119:$W$170, MATCH(0, IF(AD132=$E$119:$E$170, COUNTIF($AE$118:$AE131, $W$119:$W$170), ""), 0))),"")</f>
        <v/>
      </c>
      <c r="AF132" s="425"/>
      <c r="AG132" s="435" t="s">
        <v>625</v>
      </c>
    </row>
    <row r="133" spans="1:33" ht="47.1" customHeight="1" x14ac:dyDescent="0.25">
      <c r="A133" s="407">
        <v>14</v>
      </c>
      <c r="B133" s="427"/>
      <c r="C133" s="427"/>
      <c r="D133" s="427"/>
      <c r="E133" s="428" t="str">
        <f>IFERROR(IF(AND(K133="",T133=""),"",(VLOOKUP(Q133,'Reference records(soft deleted)'!$B$61:$D$89,3,FALSE))),"")</f>
        <v/>
      </c>
      <c r="F133" s="429"/>
      <c r="G133" s="429"/>
      <c r="H133" s="429"/>
      <c r="I133" s="429"/>
      <c r="J133" s="429"/>
      <c r="K133" s="428" t="str">
        <f>IFERROR(VLOOKUP(R133,'Reference records(soft deleted)'!$B$172:$D$343,3,FALSE),"")</f>
        <v/>
      </c>
      <c r="L133" s="429"/>
      <c r="M133" s="429"/>
      <c r="N133" s="429"/>
      <c r="O133" s="429"/>
      <c r="P133" s="429"/>
      <c r="Q133" s="430"/>
      <c r="R133" s="431"/>
      <c r="S133" s="431"/>
      <c r="T133" s="432"/>
      <c r="U133" s="433" t="str">
        <f>IFERROR(IF(VLOOKUP(E133,'Reference Records'!$C$96:$D$119,2,FALSE)=0,"",VLOOKUP(E133,'Reference Records'!$C$96:$D$119,2,FALSE)),"")</f>
        <v/>
      </c>
      <c r="V133" s="433"/>
      <c r="W133" s="434" t="str">
        <f t="shared" si="10"/>
        <v/>
      </c>
      <c r="X133" s="434" t="str">
        <f t="shared" si="11"/>
        <v>a1P36000002ots4EAA</v>
      </c>
      <c r="Y133" s="434" t="b">
        <f t="shared" si="12"/>
        <v>0</v>
      </c>
      <c r="Z133" s="434" t="b">
        <f t="shared" si="13"/>
        <v>1</v>
      </c>
      <c r="AA133" s="434" t="str">
        <f>IFERROR(VLOOKUP(K133,'Reference Records'!$C$122:$E$267,3,FALSE),"")</f>
        <v/>
      </c>
      <c r="AB133" s="434" t="s">
        <v>626</v>
      </c>
      <c r="AC133" s="425"/>
      <c r="AD133" s="425" t="str">
        <f t="array" ref="AD133">IFERROR(INDEX($E$119:$E$170,MATCH(SMALL(NOT($E$119:$E$170="")*IF(ISNUMBER($E$119:$E$170),COUNTIF($E$119:$E$170,"&lt;="&amp;$E$119:$E$170),COUNTIF($E$119:$E$170,"&lt;="&amp;$E$119:$E$170)+SUM(--ISNUMBER($E$119:$E$170))),ROWS($E$118:E132)+SUM(--ISBLANK($E$119:$E$170))),NOT($E$119:$E$170="")*IF(ISNUMBER($E$119:$E$170),COUNTIF($E$119:$E$170,"&lt;="&amp;$E$119:$E$170),COUNTIF($E$119:$E$170,"&lt;="&amp;$E$119:$E$170)+SUM(--ISNUMBER($E$119:$E$170))),0)),"")</f>
        <v/>
      </c>
      <c r="AE133" s="425" t="str">
        <f t="array" ref="AE133">IFERROR(IF(INDEX($W$119:$W$170, MATCH(0, IF(AD133=$E$119:$E$170, COUNTIF($AE$118:$AE132, $W$119:$W$170), ""), 0))=0,"",INDEX($W$119:$W$170, MATCH(0, IF(AD133=$E$119:$E$170, COUNTIF($AE$118:$AE132, $W$119:$W$170), ""), 0))),"")</f>
        <v/>
      </c>
      <c r="AF133" s="425"/>
      <c r="AG133" s="435" t="s">
        <v>627</v>
      </c>
    </row>
    <row r="134" spans="1:33" ht="47.1" customHeight="1" x14ac:dyDescent="0.25">
      <c r="A134" s="407">
        <v>15</v>
      </c>
      <c r="B134" s="427"/>
      <c r="C134" s="427"/>
      <c r="D134" s="427"/>
      <c r="E134" s="428" t="str">
        <f>IFERROR(IF(AND(K134="",T134=""),"",(VLOOKUP(Q134,'Reference records(soft deleted)'!$B$61:$D$89,3,FALSE))),"")</f>
        <v/>
      </c>
      <c r="F134" s="429"/>
      <c r="G134" s="429"/>
      <c r="H134" s="429"/>
      <c r="I134" s="429"/>
      <c r="J134" s="429"/>
      <c r="K134" s="428" t="str">
        <f>IFERROR(VLOOKUP(R134,'Reference records(soft deleted)'!$B$172:$D$343,3,FALSE),"")</f>
        <v/>
      </c>
      <c r="L134" s="429"/>
      <c r="M134" s="429"/>
      <c r="N134" s="429"/>
      <c r="O134" s="429"/>
      <c r="P134" s="429"/>
      <c r="Q134" s="430"/>
      <c r="R134" s="431"/>
      <c r="S134" s="431"/>
      <c r="T134" s="432"/>
      <c r="U134" s="433" t="str">
        <f>IFERROR(IF(VLOOKUP(E134,'Reference Records'!$C$96:$D$119,2,FALSE)=0,"",VLOOKUP(E134,'Reference Records'!$C$96:$D$119,2,FALSE)),"")</f>
        <v/>
      </c>
      <c r="V134" s="433"/>
      <c r="W134" s="434" t="str">
        <f t="shared" si="10"/>
        <v/>
      </c>
      <c r="X134" s="434" t="str">
        <f t="shared" si="11"/>
        <v>a1P36000002ots4EAA</v>
      </c>
      <c r="Y134" s="434" t="b">
        <f t="shared" si="12"/>
        <v>0</v>
      </c>
      <c r="Z134" s="434" t="b">
        <f t="shared" si="13"/>
        <v>1</v>
      </c>
      <c r="AA134" s="434" t="str">
        <f>IFERROR(VLOOKUP(K134,'Reference Records'!$C$122:$E$267,3,FALSE),"")</f>
        <v/>
      </c>
      <c r="AB134" s="434" t="s">
        <v>628</v>
      </c>
      <c r="AC134" s="425"/>
      <c r="AD134" s="425" t="str">
        <f t="array" ref="AD134">IFERROR(INDEX($E$119:$E$170,MATCH(SMALL(NOT($E$119:$E$170="")*IF(ISNUMBER($E$119:$E$170),COUNTIF($E$119:$E$170,"&lt;="&amp;$E$119:$E$170),COUNTIF($E$119:$E$170,"&lt;="&amp;$E$119:$E$170)+SUM(--ISNUMBER($E$119:$E$170))),ROWS($E$118:E133)+SUM(--ISBLANK($E$119:$E$170))),NOT($E$119:$E$170="")*IF(ISNUMBER($E$119:$E$170),COUNTIF($E$119:$E$170,"&lt;="&amp;$E$119:$E$170),COUNTIF($E$119:$E$170,"&lt;="&amp;$E$119:$E$170)+SUM(--ISNUMBER($E$119:$E$170))),0)),"")</f>
        <v/>
      </c>
      <c r="AE134" s="425" t="str">
        <f t="array" ref="AE134">IFERROR(IF(INDEX($W$119:$W$170, MATCH(0, IF(AD134=$E$119:$E$170, COUNTIF($AE$118:$AE133, $W$119:$W$170), ""), 0))=0,"",INDEX($W$119:$W$170, MATCH(0, IF(AD134=$E$119:$E$170, COUNTIF($AE$118:$AE133, $W$119:$W$170), ""), 0))),"")</f>
        <v/>
      </c>
      <c r="AF134" s="425"/>
      <c r="AG134" s="435" t="s">
        <v>629</v>
      </c>
    </row>
    <row r="135" spans="1:33" ht="47.1" customHeight="1" x14ac:dyDescent="0.25">
      <c r="A135" s="407">
        <v>16</v>
      </c>
      <c r="B135" s="427"/>
      <c r="C135" s="427"/>
      <c r="D135" s="427"/>
      <c r="E135" s="428" t="str">
        <f>IFERROR(IF(AND(K135="",T135=""),"",(VLOOKUP(Q135,'Reference records(soft deleted)'!$B$61:$D$89,3,FALSE))),"")</f>
        <v/>
      </c>
      <c r="F135" s="429"/>
      <c r="G135" s="429"/>
      <c r="H135" s="429"/>
      <c r="I135" s="429"/>
      <c r="J135" s="429"/>
      <c r="K135" s="428" t="str">
        <f>IFERROR(VLOOKUP(R135,'Reference records(soft deleted)'!$B$172:$D$343,3,FALSE),"")</f>
        <v/>
      </c>
      <c r="L135" s="429"/>
      <c r="M135" s="429"/>
      <c r="N135" s="429"/>
      <c r="O135" s="429"/>
      <c r="P135" s="429"/>
      <c r="Q135" s="430"/>
      <c r="R135" s="431"/>
      <c r="S135" s="431"/>
      <c r="T135" s="432"/>
      <c r="U135" s="433" t="str">
        <f>IFERROR(IF(VLOOKUP(E135,'Reference Records'!$C$96:$D$119,2,FALSE)=0,"",VLOOKUP(E135,'Reference Records'!$C$96:$D$119,2,FALSE)),"")</f>
        <v/>
      </c>
      <c r="V135" s="433"/>
      <c r="W135" s="434" t="str">
        <f t="shared" si="10"/>
        <v/>
      </c>
      <c r="X135" s="434" t="str">
        <f t="shared" si="11"/>
        <v>a1P36000002ots4EAA</v>
      </c>
      <c r="Y135" s="434" t="b">
        <f t="shared" si="12"/>
        <v>0</v>
      </c>
      <c r="Z135" s="434" t="b">
        <f t="shared" si="13"/>
        <v>1</v>
      </c>
      <c r="AA135" s="434" t="str">
        <f>IFERROR(VLOOKUP(K135,'Reference Records'!$C$122:$E$267,3,FALSE),"")</f>
        <v/>
      </c>
      <c r="AB135" s="434" t="s">
        <v>630</v>
      </c>
      <c r="AC135" s="425"/>
      <c r="AD135" s="425" t="str">
        <f t="array" ref="AD135">IFERROR(INDEX($E$119:$E$170,MATCH(SMALL(NOT($E$119:$E$170="")*IF(ISNUMBER($E$119:$E$170),COUNTIF($E$119:$E$170,"&lt;="&amp;$E$119:$E$170),COUNTIF($E$119:$E$170,"&lt;="&amp;$E$119:$E$170)+SUM(--ISNUMBER($E$119:$E$170))),ROWS($E$118:E134)+SUM(--ISBLANK($E$119:$E$170))),NOT($E$119:$E$170="")*IF(ISNUMBER($E$119:$E$170),COUNTIF($E$119:$E$170,"&lt;="&amp;$E$119:$E$170),COUNTIF($E$119:$E$170,"&lt;="&amp;$E$119:$E$170)+SUM(--ISNUMBER($E$119:$E$170))),0)),"")</f>
        <v/>
      </c>
      <c r="AE135" s="425" t="str">
        <f t="array" ref="AE135">IFERROR(IF(INDEX($W$119:$W$170, MATCH(0, IF(AD135=$E$119:$E$170, COUNTIF($AE$118:$AE134, $W$119:$W$170), ""), 0))=0,"",INDEX($W$119:$W$170, MATCH(0, IF(AD135=$E$119:$E$170, COUNTIF($AE$118:$AE134, $W$119:$W$170), ""), 0))),"")</f>
        <v/>
      </c>
      <c r="AF135" s="425"/>
      <c r="AG135" s="435" t="s">
        <v>631</v>
      </c>
    </row>
    <row r="136" spans="1:33" ht="47.1" customHeight="1" x14ac:dyDescent="0.25">
      <c r="A136" s="407">
        <v>17</v>
      </c>
      <c r="B136" s="427"/>
      <c r="C136" s="427"/>
      <c r="D136" s="427"/>
      <c r="E136" s="428" t="str">
        <f>IFERROR(IF(AND(K136="",T136=""),"",(VLOOKUP(Q136,'Reference records(soft deleted)'!$B$61:$D$89,3,FALSE))),"")</f>
        <v/>
      </c>
      <c r="F136" s="429"/>
      <c r="G136" s="429"/>
      <c r="H136" s="429"/>
      <c r="I136" s="429"/>
      <c r="J136" s="429"/>
      <c r="K136" s="428" t="str">
        <f>IFERROR(VLOOKUP(R136,'Reference records(soft deleted)'!$B$172:$D$343,3,FALSE),"")</f>
        <v/>
      </c>
      <c r="L136" s="429"/>
      <c r="M136" s="429"/>
      <c r="N136" s="429"/>
      <c r="O136" s="429"/>
      <c r="P136" s="429"/>
      <c r="Q136" s="430"/>
      <c r="R136" s="431"/>
      <c r="S136" s="431"/>
      <c r="T136" s="432"/>
      <c r="U136" s="433" t="str">
        <f>IFERROR(IF(VLOOKUP(E136,'Reference Records'!$C$96:$D$119,2,FALSE)=0,"",VLOOKUP(E136,'Reference Records'!$C$96:$D$119,2,FALSE)),"")</f>
        <v/>
      </c>
      <c r="V136" s="433"/>
      <c r="W136" s="434" t="str">
        <f t="shared" si="10"/>
        <v/>
      </c>
      <c r="X136" s="434" t="str">
        <f t="shared" si="11"/>
        <v>a1P36000002ots4EAA</v>
      </c>
      <c r="Y136" s="434" t="b">
        <f t="shared" si="12"/>
        <v>0</v>
      </c>
      <c r="Z136" s="434" t="b">
        <f t="shared" si="13"/>
        <v>1</v>
      </c>
      <c r="AA136" s="434" t="str">
        <f>IFERROR(VLOOKUP(K136,'Reference Records'!$C$122:$E$267,3,FALSE),"")</f>
        <v/>
      </c>
      <c r="AB136" s="434" t="s">
        <v>632</v>
      </c>
      <c r="AC136" s="425"/>
      <c r="AD136" s="425" t="str">
        <f t="array" ref="AD136">IFERROR(INDEX($E$119:$E$170,MATCH(SMALL(NOT($E$119:$E$170="")*IF(ISNUMBER($E$119:$E$170),COUNTIF($E$119:$E$170,"&lt;="&amp;$E$119:$E$170),COUNTIF($E$119:$E$170,"&lt;="&amp;$E$119:$E$170)+SUM(--ISNUMBER($E$119:$E$170))),ROWS($E$118:E135)+SUM(--ISBLANK($E$119:$E$170))),NOT($E$119:$E$170="")*IF(ISNUMBER($E$119:$E$170),COUNTIF($E$119:$E$170,"&lt;="&amp;$E$119:$E$170),COUNTIF($E$119:$E$170,"&lt;="&amp;$E$119:$E$170)+SUM(--ISNUMBER($E$119:$E$170))),0)),"")</f>
        <v/>
      </c>
      <c r="AE136" s="425" t="str">
        <f t="array" ref="AE136">IFERROR(IF(INDEX($W$119:$W$170, MATCH(0, IF(AD136=$E$119:$E$170, COUNTIF($AE$118:$AE135, $W$119:$W$170), ""), 0))=0,"",INDEX($W$119:$W$170, MATCH(0, IF(AD136=$E$119:$E$170, COUNTIF($AE$118:$AE135, $W$119:$W$170), ""), 0))),"")</f>
        <v/>
      </c>
      <c r="AF136" s="425"/>
      <c r="AG136" s="435" t="s">
        <v>633</v>
      </c>
    </row>
    <row r="137" spans="1:33" ht="47.1" customHeight="1" x14ac:dyDescent="0.25">
      <c r="A137" s="407">
        <v>18</v>
      </c>
      <c r="B137" s="427"/>
      <c r="C137" s="427"/>
      <c r="D137" s="427"/>
      <c r="E137" s="428" t="str">
        <f>IFERROR(IF(AND(K137="",T137=""),"",(VLOOKUP(Q137,'Reference records(soft deleted)'!$B$61:$D$89,3,FALSE))),"")</f>
        <v/>
      </c>
      <c r="F137" s="429"/>
      <c r="G137" s="429"/>
      <c r="H137" s="429"/>
      <c r="I137" s="429"/>
      <c r="J137" s="429"/>
      <c r="K137" s="428" t="str">
        <f>IFERROR(VLOOKUP(R137,'Reference records(soft deleted)'!$B$172:$D$343,3,FALSE),"")</f>
        <v/>
      </c>
      <c r="L137" s="429"/>
      <c r="M137" s="429"/>
      <c r="N137" s="429"/>
      <c r="O137" s="429"/>
      <c r="P137" s="429"/>
      <c r="Q137" s="430"/>
      <c r="R137" s="431"/>
      <c r="S137" s="431"/>
      <c r="T137" s="432"/>
      <c r="U137" s="433" t="str">
        <f>IFERROR(IF(VLOOKUP(E137,'Reference Records'!$C$96:$D$119,2,FALSE)=0,"",VLOOKUP(E137,'Reference Records'!$C$96:$D$119,2,FALSE)),"")</f>
        <v/>
      </c>
      <c r="V137" s="433"/>
      <c r="W137" s="434" t="str">
        <f t="shared" si="10"/>
        <v/>
      </c>
      <c r="X137" s="434" t="str">
        <f t="shared" si="11"/>
        <v>a1P36000002ots4EAA</v>
      </c>
      <c r="Y137" s="434" t="b">
        <f t="shared" si="12"/>
        <v>0</v>
      </c>
      <c r="Z137" s="434" t="b">
        <f t="shared" si="13"/>
        <v>1</v>
      </c>
      <c r="AA137" s="434" t="str">
        <f>IFERROR(VLOOKUP(K137,'Reference Records'!$C$122:$E$267,3,FALSE),"")</f>
        <v/>
      </c>
      <c r="AB137" s="434" t="s">
        <v>634</v>
      </c>
      <c r="AC137" s="425"/>
      <c r="AD137" s="425" t="str">
        <f t="array" ref="AD137">IFERROR(INDEX($E$119:$E$170,MATCH(SMALL(NOT($E$119:$E$170="")*IF(ISNUMBER($E$119:$E$170),COUNTIF($E$119:$E$170,"&lt;="&amp;$E$119:$E$170),COUNTIF($E$119:$E$170,"&lt;="&amp;$E$119:$E$170)+SUM(--ISNUMBER($E$119:$E$170))),ROWS($E$118:E136)+SUM(--ISBLANK($E$119:$E$170))),NOT($E$119:$E$170="")*IF(ISNUMBER($E$119:$E$170),COUNTIF($E$119:$E$170,"&lt;="&amp;$E$119:$E$170),COUNTIF($E$119:$E$170,"&lt;="&amp;$E$119:$E$170)+SUM(--ISNUMBER($E$119:$E$170))),0)),"")</f>
        <v/>
      </c>
      <c r="AE137" s="425" t="str">
        <f t="array" ref="AE137">IFERROR(IF(INDEX($W$119:$W$170, MATCH(0, IF(AD137=$E$119:$E$170, COUNTIF($AE$118:$AE136, $W$119:$W$170), ""), 0))=0,"",INDEX($W$119:$W$170, MATCH(0, IF(AD137=$E$119:$E$170, COUNTIF($AE$118:$AE136, $W$119:$W$170), ""), 0))),"")</f>
        <v/>
      </c>
      <c r="AF137" s="425"/>
      <c r="AG137" s="435" t="s">
        <v>635</v>
      </c>
    </row>
    <row r="138" spans="1:33" ht="47.1" customHeight="1" x14ac:dyDescent="0.25">
      <c r="A138" s="407">
        <v>19</v>
      </c>
      <c r="B138" s="427"/>
      <c r="C138" s="427"/>
      <c r="D138" s="427"/>
      <c r="E138" s="428" t="str">
        <f>IFERROR(IF(AND(K138="",T138=""),"",(VLOOKUP(Q138,'Reference records(soft deleted)'!$B$61:$D$89,3,FALSE))),"")</f>
        <v/>
      </c>
      <c r="F138" s="429"/>
      <c r="G138" s="429"/>
      <c r="H138" s="429"/>
      <c r="I138" s="429"/>
      <c r="J138" s="429"/>
      <c r="K138" s="428" t="str">
        <f>IFERROR(VLOOKUP(R138,'Reference records(soft deleted)'!$B$172:$D$343,3,FALSE),"")</f>
        <v/>
      </c>
      <c r="L138" s="429"/>
      <c r="M138" s="429"/>
      <c r="N138" s="429"/>
      <c r="O138" s="429"/>
      <c r="P138" s="429"/>
      <c r="Q138" s="430"/>
      <c r="R138" s="431"/>
      <c r="S138" s="431"/>
      <c r="T138" s="432"/>
      <c r="U138" s="433" t="str">
        <f>IFERROR(IF(VLOOKUP(E138,'Reference Records'!$C$96:$D$119,2,FALSE)=0,"",VLOOKUP(E138,'Reference Records'!$C$96:$D$119,2,FALSE)),"")</f>
        <v/>
      </c>
      <c r="V138" s="433"/>
      <c r="W138" s="434" t="str">
        <f t="shared" si="10"/>
        <v/>
      </c>
      <c r="X138" s="434" t="str">
        <f t="shared" si="11"/>
        <v>a1P36000002ots4EAA</v>
      </c>
      <c r="Y138" s="434" t="b">
        <f t="shared" si="12"/>
        <v>0</v>
      </c>
      <c r="Z138" s="434" t="b">
        <f t="shared" si="13"/>
        <v>1</v>
      </c>
      <c r="AA138" s="434" t="str">
        <f>IFERROR(VLOOKUP(K138,'Reference Records'!$C$122:$E$267,3,FALSE),"")</f>
        <v/>
      </c>
      <c r="AB138" s="434" t="s">
        <v>636</v>
      </c>
      <c r="AC138" s="425"/>
      <c r="AD138" s="425" t="str">
        <f t="array" ref="AD138">IFERROR(INDEX($E$119:$E$170,MATCH(SMALL(NOT($E$119:$E$170="")*IF(ISNUMBER($E$119:$E$170),COUNTIF($E$119:$E$170,"&lt;="&amp;$E$119:$E$170),COUNTIF($E$119:$E$170,"&lt;="&amp;$E$119:$E$170)+SUM(--ISNUMBER($E$119:$E$170))),ROWS($E$118:E137)+SUM(--ISBLANK($E$119:$E$170))),NOT($E$119:$E$170="")*IF(ISNUMBER($E$119:$E$170),COUNTIF($E$119:$E$170,"&lt;="&amp;$E$119:$E$170),COUNTIF($E$119:$E$170,"&lt;="&amp;$E$119:$E$170)+SUM(--ISNUMBER($E$119:$E$170))),0)),"")</f>
        <v/>
      </c>
      <c r="AE138" s="425" t="str">
        <f t="array" ref="AE138">IFERROR(IF(INDEX($W$119:$W$170, MATCH(0, IF(AD138=$E$119:$E$170, COUNTIF($AE$118:$AE137, $W$119:$W$170), ""), 0))=0,"",INDEX($W$119:$W$170, MATCH(0, IF(AD138=$E$119:$E$170, COUNTIF($AE$118:$AE137, $W$119:$W$170), ""), 0))),"")</f>
        <v/>
      </c>
      <c r="AF138" s="425"/>
      <c r="AG138" s="435" t="s">
        <v>637</v>
      </c>
    </row>
    <row r="139" spans="1:33" ht="47.1" customHeight="1" x14ac:dyDescent="0.25">
      <c r="A139" s="407">
        <v>20</v>
      </c>
      <c r="B139" s="427"/>
      <c r="C139" s="427"/>
      <c r="D139" s="427"/>
      <c r="E139" s="428" t="str">
        <f>IFERROR(IF(AND(K139="",T139=""),"",(VLOOKUP(Q139,'Reference records(soft deleted)'!$B$61:$D$89,3,FALSE))),"")</f>
        <v/>
      </c>
      <c r="F139" s="429"/>
      <c r="G139" s="429"/>
      <c r="H139" s="429"/>
      <c r="I139" s="429"/>
      <c r="J139" s="429"/>
      <c r="K139" s="428" t="str">
        <f>IFERROR(VLOOKUP(R139,'Reference records(soft deleted)'!$B$172:$D$343,3,FALSE),"")</f>
        <v/>
      </c>
      <c r="L139" s="429"/>
      <c r="M139" s="429"/>
      <c r="N139" s="429"/>
      <c r="O139" s="429"/>
      <c r="P139" s="429"/>
      <c r="Q139" s="430"/>
      <c r="R139" s="431"/>
      <c r="S139" s="431"/>
      <c r="T139" s="432"/>
      <c r="U139" s="433" t="str">
        <f>IFERROR(IF(VLOOKUP(E139,'Reference Records'!$C$96:$D$119,2,FALSE)=0,"",VLOOKUP(E139,'Reference Records'!$C$96:$D$119,2,FALSE)),"")</f>
        <v/>
      </c>
      <c r="V139" s="433"/>
      <c r="W139" s="434" t="str">
        <f t="shared" si="10"/>
        <v/>
      </c>
      <c r="X139" s="434" t="str">
        <f t="shared" si="11"/>
        <v>a1P36000002ots4EAA</v>
      </c>
      <c r="Y139" s="434" t="b">
        <f t="shared" si="12"/>
        <v>0</v>
      </c>
      <c r="Z139" s="434" t="b">
        <f t="shared" si="13"/>
        <v>1</v>
      </c>
      <c r="AA139" s="434" t="str">
        <f>IFERROR(VLOOKUP(K139,'Reference Records'!$C$122:$E$267,3,FALSE),"")</f>
        <v/>
      </c>
      <c r="AB139" s="434" t="s">
        <v>638</v>
      </c>
      <c r="AC139" s="425"/>
      <c r="AD139" s="425" t="str">
        <f t="array" ref="AD139">IFERROR(INDEX($E$119:$E$170,MATCH(SMALL(NOT($E$119:$E$170="")*IF(ISNUMBER($E$119:$E$170),COUNTIF($E$119:$E$170,"&lt;="&amp;$E$119:$E$170),COUNTIF($E$119:$E$170,"&lt;="&amp;$E$119:$E$170)+SUM(--ISNUMBER($E$119:$E$170))),ROWS($E$118:E138)+SUM(--ISBLANK($E$119:$E$170))),NOT($E$119:$E$170="")*IF(ISNUMBER($E$119:$E$170),COUNTIF($E$119:$E$170,"&lt;="&amp;$E$119:$E$170),COUNTIF($E$119:$E$170,"&lt;="&amp;$E$119:$E$170)+SUM(--ISNUMBER($E$119:$E$170))),0)),"")</f>
        <v/>
      </c>
      <c r="AE139" s="425" t="str">
        <f t="array" ref="AE139">IFERROR(IF(INDEX($W$119:$W$170, MATCH(0, IF(AD139=$E$119:$E$170, COUNTIF($AE$118:$AE138, $W$119:$W$170), ""), 0))=0,"",INDEX($W$119:$W$170, MATCH(0, IF(AD139=$E$119:$E$170, COUNTIF($AE$118:$AE138, $W$119:$W$170), ""), 0))),"")</f>
        <v/>
      </c>
      <c r="AF139" s="425"/>
      <c r="AG139" s="435" t="s">
        <v>639</v>
      </c>
    </row>
    <row r="140" spans="1:33" ht="47.1" customHeight="1" x14ac:dyDescent="0.25">
      <c r="A140" s="407">
        <v>21</v>
      </c>
      <c r="B140" s="427"/>
      <c r="C140" s="427"/>
      <c r="D140" s="427"/>
      <c r="E140" s="428" t="str">
        <f>IFERROR(IF(AND(K140="",T140=""),"",(VLOOKUP(Q140,'Reference records(soft deleted)'!$B$61:$D$89,3,FALSE))),"")</f>
        <v/>
      </c>
      <c r="F140" s="429"/>
      <c r="G140" s="429"/>
      <c r="H140" s="429"/>
      <c r="I140" s="429"/>
      <c r="J140" s="429"/>
      <c r="K140" s="428" t="str">
        <f>IFERROR(VLOOKUP(R140,'Reference records(soft deleted)'!$B$172:$D$343,3,FALSE),"")</f>
        <v/>
      </c>
      <c r="L140" s="429"/>
      <c r="M140" s="429"/>
      <c r="N140" s="429"/>
      <c r="O140" s="429"/>
      <c r="P140" s="429"/>
      <c r="Q140" s="430"/>
      <c r="R140" s="431"/>
      <c r="S140" s="431"/>
      <c r="T140" s="432"/>
      <c r="U140" s="433" t="str">
        <f>IFERROR(IF(VLOOKUP(E140,'Reference Records'!$C$96:$D$119,2,FALSE)=0,"",VLOOKUP(E140,'Reference Records'!$C$96:$D$119,2,FALSE)),"")</f>
        <v/>
      </c>
      <c r="V140" s="433"/>
      <c r="W140" s="434" t="str">
        <f t="shared" si="10"/>
        <v/>
      </c>
      <c r="X140" s="434" t="str">
        <f t="shared" si="11"/>
        <v>a1P36000002ots4EAA</v>
      </c>
      <c r="Y140" s="434" t="b">
        <f t="shared" si="12"/>
        <v>0</v>
      </c>
      <c r="Z140" s="434" t="b">
        <f t="shared" si="13"/>
        <v>1</v>
      </c>
      <c r="AA140" s="434" t="str">
        <f>IFERROR(VLOOKUP(K140,'Reference Records'!$C$122:$E$267,3,FALSE),"")</f>
        <v/>
      </c>
      <c r="AB140" s="434" t="s">
        <v>640</v>
      </c>
      <c r="AC140" s="425"/>
      <c r="AD140" s="425" t="str">
        <f t="array" ref="AD140">IFERROR(INDEX($E$119:$E$170,MATCH(SMALL(NOT($E$119:$E$170="")*IF(ISNUMBER($E$119:$E$170),COUNTIF($E$119:$E$170,"&lt;="&amp;$E$119:$E$170),COUNTIF($E$119:$E$170,"&lt;="&amp;$E$119:$E$170)+SUM(--ISNUMBER($E$119:$E$170))),ROWS($E$118:E139)+SUM(--ISBLANK($E$119:$E$170))),NOT($E$119:$E$170="")*IF(ISNUMBER($E$119:$E$170),COUNTIF($E$119:$E$170,"&lt;="&amp;$E$119:$E$170),COUNTIF($E$119:$E$170,"&lt;="&amp;$E$119:$E$170)+SUM(--ISNUMBER($E$119:$E$170))),0)),"")</f>
        <v/>
      </c>
      <c r="AE140" s="425" t="str">
        <f t="array" ref="AE140">IFERROR(IF(INDEX($W$119:$W$170, MATCH(0, IF(AD140=$E$119:$E$170, COUNTIF($AE$118:$AE139, $W$119:$W$170), ""), 0))=0,"",INDEX($W$119:$W$170, MATCH(0, IF(AD140=$E$119:$E$170, COUNTIF($AE$118:$AE139, $W$119:$W$170), ""), 0))),"")</f>
        <v/>
      </c>
      <c r="AF140" s="425"/>
      <c r="AG140" s="435" t="s">
        <v>641</v>
      </c>
    </row>
    <row r="141" spans="1:33" ht="47.1" customHeight="1" x14ac:dyDescent="0.25">
      <c r="A141" s="407">
        <v>22</v>
      </c>
      <c r="B141" s="427"/>
      <c r="C141" s="427"/>
      <c r="D141" s="427"/>
      <c r="E141" s="428" t="str">
        <f>IFERROR(IF(AND(K141="",T141=""),"",(VLOOKUP(Q141,'Reference records(soft deleted)'!$B$61:$D$89,3,FALSE))),"")</f>
        <v/>
      </c>
      <c r="F141" s="429"/>
      <c r="G141" s="429"/>
      <c r="H141" s="429"/>
      <c r="I141" s="429"/>
      <c r="J141" s="429"/>
      <c r="K141" s="428" t="str">
        <f>IFERROR(VLOOKUP(R141,'Reference records(soft deleted)'!$B$172:$D$343,3,FALSE),"")</f>
        <v/>
      </c>
      <c r="L141" s="429"/>
      <c r="M141" s="429"/>
      <c r="N141" s="429"/>
      <c r="O141" s="429"/>
      <c r="P141" s="429"/>
      <c r="Q141" s="430"/>
      <c r="R141" s="431"/>
      <c r="S141" s="431"/>
      <c r="T141" s="432"/>
      <c r="U141" s="433" t="str">
        <f>IFERROR(IF(VLOOKUP(E141,'Reference Records'!$C$96:$D$119,2,FALSE)=0,"",VLOOKUP(E141,'Reference Records'!$C$96:$D$119,2,FALSE)),"")</f>
        <v/>
      </c>
      <c r="V141" s="433"/>
      <c r="W141" s="434" t="str">
        <f t="shared" si="10"/>
        <v/>
      </c>
      <c r="X141" s="434" t="str">
        <f t="shared" si="11"/>
        <v>a1P36000002ots4EAA</v>
      </c>
      <c r="Y141" s="434" t="b">
        <f t="shared" si="12"/>
        <v>0</v>
      </c>
      <c r="Z141" s="434" t="b">
        <f t="shared" si="13"/>
        <v>1</v>
      </c>
      <c r="AA141" s="434" t="str">
        <f>IFERROR(VLOOKUP(K141,'Reference Records'!$C$122:$E$267,3,FALSE),"")</f>
        <v/>
      </c>
      <c r="AB141" s="434" t="s">
        <v>642</v>
      </c>
      <c r="AC141" s="425"/>
      <c r="AD141" s="425" t="str">
        <f t="array" ref="AD141">IFERROR(INDEX($E$119:$E$170,MATCH(SMALL(NOT($E$119:$E$170="")*IF(ISNUMBER($E$119:$E$170),COUNTIF($E$119:$E$170,"&lt;="&amp;$E$119:$E$170),COUNTIF($E$119:$E$170,"&lt;="&amp;$E$119:$E$170)+SUM(--ISNUMBER($E$119:$E$170))),ROWS($E$118:E140)+SUM(--ISBLANK($E$119:$E$170))),NOT($E$119:$E$170="")*IF(ISNUMBER($E$119:$E$170),COUNTIF($E$119:$E$170,"&lt;="&amp;$E$119:$E$170),COUNTIF($E$119:$E$170,"&lt;="&amp;$E$119:$E$170)+SUM(--ISNUMBER($E$119:$E$170))),0)),"")</f>
        <v/>
      </c>
      <c r="AE141" s="425" t="str">
        <f t="array" ref="AE141">IFERROR(IF(INDEX($W$119:$W$170, MATCH(0, IF(AD141=$E$119:$E$170, COUNTIF($AE$118:$AE140, $W$119:$W$170), ""), 0))=0,"",INDEX($W$119:$W$170, MATCH(0, IF(AD141=$E$119:$E$170, COUNTIF($AE$118:$AE140, $W$119:$W$170), ""), 0))),"")</f>
        <v/>
      </c>
      <c r="AF141" s="425"/>
      <c r="AG141" s="435" t="s">
        <v>643</v>
      </c>
    </row>
    <row r="142" spans="1:33" ht="47.1" customHeight="1" x14ac:dyDescent="0.25">
      <c r="A142" s="407">
        <v>23</v>
      </c>
      <c r="B142" s="427"/>
      <c r="C142" s="427"/>
      <c r="D142" s="427"/>
      <c r="E142" s="428" t="str">
        <f>IFERROR(IF(AND(K142="",T142=""),"",(VLOOKUP(Q142,'Reference records(soft deleted)'!$B$61:$D$89,3,FALSE))),"")</f>
        <v/>
      </c>
      <c r="F142" s="429"/>
      <c r="G142" s="429"/>
      <c r="H142" s="429"/>
      <c r="I142" s="429"/>
      <c r="J142" s="429"/>
      <c r="K142" s="428" t="str">
        <f>IFERROR(VLOOKUP(R142,'Reference records(soft deleted)'!$B$172:$D$343,3,FALSE),"")</f>
        <v/>
      </c>
      <c r="L142" s="429"/>
      <c r="M142" s="429"/>
      <c r="N142" s="429"/>
      <c r="O142" s="429"/>
      <c r="P142" s="429"/>
      <c r="Q142" s="430"/>
      <c r="R142" s="431"/>
      <c r="S142" s="431"/>
      <c r="T142" s="432"/>
      <c r="U142" s="433" t="str">
        <f>IFERROR(IF(VLOOKUP(E142,'Reference Records'!$C$96:$D$119,2,FALSE)=0,"",VLOOKUP(E142,'Reference Records'!$C$96:$D$119,2,FALSE)),"")</f>
        <v/>
      </c>
      <c r="V142" s="433"/>
      <c r="W142" s="434" t="str">
        <f t="shared" si="10"/>
        <v/>
      </c>
      <c r="X142" s="434" t="str">
        <f t="shared" si="11"/>
        <v>a1P36000002ots4EAA</v>
      </c>
      <c r="Y142" s="434" t="b">
        <f t="shared" si="12"/>
        <v>0</v>
      </c>
      <c r="Z142" s="434" t="b">
        <f t="shared" si="13"/>
        <v>1</v>
      </c>
      <c r="AA142" s="434" t="str">
        <f>IFERROR(VLOOKUP(K142,'Reference Records'!$C$122:$E$267,3,FALSE),"")</f>
        <v/>
      </c>
      <c r="AB142" s="434" t="s">
        <v>644</v>
      </c>
      <c r="AC142" s="425"/>
      <c r="AD142" s="425" t="str">
        <f t="array" ref="AD142">IFERROR(INDEX($E$119:$E$170,MATCH(SMALL(NOT($E$119:$E$170="")*IF(ISNUMBER($E$119:$E$170),COUNTIF($E$119:$E$170,"&lt;="&amp;$E$119:$E$170),COUNTIF($E$119:$E$170,"&lt;="&amp;$E$119:$E$170)+SUM(--ISNUMBER($E$119:$E$170))),ROWS($E$118:E141)+SUM(--ISBLANK($E$119:$E$170))),NOT($E$119:$E$170="")*IF(ISNUMBER($E$119:$E$170),COUNTIF($E$119:$E$170,"&lt;="&amp;$E$119:$E$170),COUNTIF($E$119:$E$170,"&lt;="&amp;$E$119:$E$170)+SUM(--ISNUMBER($E$119:$E$170))),0)),"")</f>
        <v/>
      </c>
      <c r="AE142" s="425" t="str">
        <f t="array" ref="AE142">IFERROR(IF(INDEX($W$119:$W$170, MATCH(0, IF(AD142=$E$119:$E$170, COUNTIF($AE$118:$AE141, $W$119:$W$170), ""), 0))=0,"",INDEX($W$119:$W$170, MATCH(0, IF(AD142=$E$119:$E$170, COUNTIF($AE$118:$AE141, $W$119:$W$170), ""), 0))),"")</f>
        <v/>
      </c>
      <c r="AF142" s="425"/>
      <c r="AG142" s="435" t="s">
        <v>645</v>
      </c>
    </row>
    <row r="143" spans="1:33" ht="47.1" customHeight="1" x14ac:dyDescent="0.25">
      <c r="A143" s="407">
        <v>24</v>
      </c>
      <c r="B143" s="427"/>
      <c r="C143" s="427"/>
      <c r="D143" s="427"/>
      <c r="E143" s="428" t="str">
        <f>IFERROR(IF(AND(K143="",T143=""),"",(VLOOKUP(Q143,'Reference records(soft deleted)'!$B$61:$D$89,3,FALSE))),"")</f>
        <v/>
      </c>
      <c r="F143" s="429"/>
      <c r="G143" s="429"/>
      <c r="H143" s="429"/>
      <c r="I143" s="429"/>
      <c r="J143" s="429"/>
      <c r="K143" s="428" t="str">
        <f>IFERROR(VLOOKUP(R143,'Reference records(soft deleted)'!$B$172:$D$343,3,FALSE),"")</f>
        <v/>
      </c>
      <c r="L143" s="429"/>
      <c r="M143" s="429"/>
      <c r="N143" s="429"/>
      <c r="O143" s="429"/>
      <c r="P143" s="429"/>
      <c r="Q143" s="430"/>
      <c r="R143" s="431"/>
      <c r="S143" s="431"/>
      <c r="T143" s="432"/>
      <c r="U143" s="433" t="str">
        <f>IFERROR(IF(VLOOKUP(E143,'Reference Records'!$C$96:$D$119,2,FALSE)=0,"",VLOOKUP(E143,'Reference Records'!$C$96:$D$119,2,FALSE)),"")</f>
        <v/>
      </c>
      <c r="V143" s="433"/>
      <c r="W143" s="434" t="str">
        <f t="shared" si="10"/>
        <v/>
      </c>
      <c r="X143" s="434" t="str">
        <f t="shared" si="11"/>
        <v>a1P36000002ots4EAA</v>
      </c>
      <c r="Y143" s="434" t="b">
        <f t="shared" si="12"/>
        <v>0</v>
      </c>
      <c r="Z143" s="434" t="b">
        <f t="shared" si="13"/>
        <v>1</v>
      </c>
      <c r="AA143" s="434" t="str">
        <f>IFERROR(VLOOKUP(K143,'Reference Records'!$C$122:$E$267,3,FALSE),"")</f>
        <v/>
      </c>
      <c r="AB143" s="434" t="s">
        <v>646</v>
      </c>
      <c r="AC143" s="425"/>
      <c r="AD143" s="425" t="str">
        <f t="array" ref="AD143">IFERROR(INDEX($E$119:$E$170,MATCH(SMALL(NOT($E$119:$E$170="")*IF(ISNUMBER($E$119:$E$170),COUNTIF($E$119:$E$170,"&lt;="&amp;$E$119:$E$170),COUNTIF($E$119:$E$170,"&lt;="&amp;$E$119:$E$170)+SUM(--ISNUMBER($E$119:$E$170))),ROWS($E$118:E142)+SUM(--ISBLANK($E$119:$E$170))),NOT($E$119:$E$170="")*IF(ISNUMBER($E$119:$E$170),COUNTIF($E$119:$E$170,"&lt;="&amp;$E$119:$E$170),COUNTIF($E$119:$E$170,"&lt;="&amp;$E$119:$E$170)+SUM(--ISNUMBER($E$119:$E$170))),0)),"")</f>
        <v/>
      </c>
      <c r="AE143" s="425" t="str">
        <f t="array" ref="AE143">IFERROR(IF(INDEX($W$119:$W$170, MATCH(0, IF(AD143=$E$119:$E$170, COUNTIF($AE$118:$AE142, $W$119:$W$170), ""), 0))=0,"",INDEX($W$119:$W$170, MATCH(0, IF(AD143=$E$119:$E$170, COUNTIF($AE$118:$AE142, $W$119:$W$170), ""), 0))),"")</f>
        <v/>
      </c>
      <c r="AF143" s="425"/>
      <c r="AG143" s="435" t="s">
        <v>647</v>
      </c>
    </row>
    <row r="144" spans="1:33" ht="47.1" customHeight="1" x14ac:dyDescent="0.25">
      <c r="A144" s="407">
        <v>25</v>
      </c>
      <c r="B144" s="427"/>
      <c r="C144" s="427"/>
      <c r="D144" s="427"/>
      <c r="E144" s="428" t="str">
        <f>IFERROR(IF(AND(K144="",T144=""),"",(VLOOKUP(Q144,'Reference records(soft deleted)'!$B$61:$D$89,3,FALSE))),"")</f>
        <v/>
      </c>
      <c r="F144" s="429"/>
      <c r="G144" s="429"/>
      <c r="H144" s="429"/>
      <c r="I144" s="429"/>
      <c r="J144" s="429"/>
      <c r="K144" s="428" t="str">
        <f>IFERROR(VLOOKUP(R144,'Reference records(soft deleted)'!$B$172:$D$343,3,FALSE),"")</f>
        <v/>
      </c>
      <c r="L144" s="429"/>
      <c r="M144" s="429"/>
      <c r="N144" s="429"/>
      <c r="O144" s="429"/>
      <c r="P144" s="429"/>
      <c r="Q144" s="430"/>
      <c r="R144" s="431"/>
      <c r="S144" s="431"/>
      <c r="T144" s="432"/>
      <c r="U144" s="433" t="str">
        <f>IFERROR(IF(VLOOKUP(E144,'Reference Records'!$C$96:$D$119,2,FALSE)=0,"",VLOOKUP(E144,'Reference Records'!$C$96:$D$119,2,FALSE)),"")</f>
        <v/>
      </c>
      <c r="V144" s="433"/>
      <c r="W144" s="434" t="str">
        <f t="shared" si="10"/>
        <v/>
      </c>
      <c r="X144" s="434" t="str">
        <f t="shared" si="11"/>
        <v>a1P36000002ots4EAA</v>
      </c>
      <c r="Y144" s="434" t="b">
        <f t="shared" si="12"/>
        <v>0</v>
      </c>
      <c r="Z144" s="434" t="b">
        <f t="shared" si="13"/>
        <v>1</v>
      </c>
      <c r="AA144" s="434" t="str">
        <f>IFERROR(VLOOKUP(K144,'Reference Records'!$C$122:$E$267,3,FALSE),"")</f>
        <v/>
      </c>
      <c r="AB144" s="434" t="s">
        <v>648</v>
      </c>
      <c r="AC144" s="425"/>
      <c r="AD144" s="425" t="str">
        <f t="array" ref="AD144">IFERROR(INDEX($E$119:$E$170,MATCH(SMALL(NOT($E$119:$E$170="")*IF(ISNUMBER($E$119:$E$170),COUNTIF($E$119:$E$170,"&lt;="&amp;$E$119:$E$170),COUNTIF($E$119:$E$170,"&lt;="&amp;$E$119:$E$170)+SUM(--ISNUMBER($E$119:$E$170))),ROWS($E$118:E143)+SUM(--ISBLANK($E$119:$E$170))),NOT($E$119:$E$170="")*IF(ISNUMBER($E$119:$E$170),COUNTIF($E$119:$E$170,"&lt;="&amp;$E$119:$E$170),COUNTIF($E$119:$E$170,"&lt;="&amp;$E$119:$E$170)+SUM(--ISNUMBER($E$119:$E$170))),0)),"")</f>
        <v/>
      </c>
      <c r="AE144" s="425" t="str">
        <f t="array" ref="AE144">IFERROR(IF(INDEX($W$119:$W$170, MATCH(0, IF(AD144=$E$119:$E$170, COUNTIF($AE$118:$AE143, $W$119:$W$170), ""), 0))=0,"",INDEX($W$119:$W$170, MATCH(0, IF(AD144=$E$119:$E$170, COUNTIF($AE$118:$AE143, $W$119:$W$170), ""), 0))),"")</f>
        <v/>
      </c>
      <c r="AF144" s="425"/>
      <c r="AG144" s="435" t="s">
        <v>649</v>
      </c>
    </row>
    <row r="145" spans="1:33" ht="47.1" customHeight="1" x14ac:dyDescent="0.25">
      <c r="A145" s="407">
        <v>26</v>
      </c>
      <c r="B145" s="427"/>
      <c r="C145" s="427"/>
      <c r="D145" s="427"/>
      <c r="E145" s="428" t="str">
        <f>IFERROR(IF(AND(K145="",T145=""),"",(VLOOKUP(Q145,'Reference records(soft deleted)'!$B$61:$D$89,3,FALSE))),"")</f>
        <v/>
      </c>
      <c r="F145" s="429"/>
      <c r="G145" s="429"/>
      <c r="H145" s="429"/>
      <c r="I145" s="429"/>
      <c r="J145" s="429"/>
      <c r="K145" s="428" t="str">
        <f>IFERROR(VLOOKUP(R145,'Reference records(soft deleted)'!$B$172:$D$343,3,FALSE),"")</f>
        <v/>
      </c>
      <c r="L145" s="429"/>
      <c r="M145" s="429"/>
      <c r="N145" s="429"/>
      <c r="O145" s="429"/>
      <c r="P145" s="429"/>
      <c r="Q145" s="430"/>
      <c r="R145" s="431"/>
      <c r="S145" s="431"/>
      <c r="T145" s="432"/>
      <c r="U145" s="433" t="str">
        <f>IFERROR(IF(VLOOKUP(E145,'Reference Records'!$C$96:$D$119,2,FALSE)=0,"",VLOOKUP(E145,'Reference Records'!$C$96:$D$119,2,FALSE)),"")</f>
        <v/>
      </c>
      <c r="V145" s="433"/>
      <c r="W145" s="434" t="str">
        <f t="shared" si="10"/>
        <v/>
      </c>
      <c r="X145" s="434" t="str">
        <f t="shared" si="11"/>
        <v>a1P36000002ots4EAA</v>
      </c>
      <c r="Y145" s="434" t="b">
        <f t="shared" si="12"/>
        <v>0</v>
      </c>
      <c r="Z145" s="434" t="b">
        <f t="shared" si="13"/>
        <v>1</v>
      </c>
      <c r="AA145" s="434" t="str">
        <f>IFERROR(VLOOKUP(K145,'Reference Records'!$C$122:$E$267,3,FALSE),"")</f>
        <v/>
      </c>
      <c r="AB145" s="434" t="s">
        <v>650</v>
      </c>
      <c r="AC145" s="425"/>
      <c r="AD145" s="425" t="str">
        <f t="array" ref="AD145">IFERROR(INDEX($E$119:$E$170,MATCH(SMALL(NOT($E$119:$E$170="")*IF(ISNUMBER($E$119:$E$170),COUNTIF($E$119:$E$170,"&lt;="&amp;$E$119:$E$170),COUNTIF($E$119:$E$170,"&lt;="&amp;$E$119:$E$170)+SUM(--ISNUMBER($E$119:$E$170))),ROWS($E$118:E144)+SUM(--ISBLANK($E$119:$E$170))),NOT($E$119:$E$170="")*IF(ISNUMBER($E$119:$E$170),COUNTIF($E$119:$E$170,"&lt;="&amp;$E$119:$E$170),COUNTIF($E$119:$E$170,"&lt;="&amp;$E$119:$E$170)+SUM(--ISNUMBER($E$119:$E$170))),0)),"")</f>
        <v/>
      </c>
      <c r="AE145" s="425" t="str">
        <f t="array" ref="AE145">IFERROR(IF(INDEX($W$119:$W$170, MATCH(0, IF(AD145=$E$119:$E$170, COUNTIF($AE$118:$AE144, $W$119:$W$170), ""), 0))=0,"",INDEX($W$119:$W$170, MATCH(0, IF(AD145=$E$119:$E$170, COUNTIF($AE$118:$AE144, $W$119:$W$170), ""), 0))),"")</f>
        <v/>
      </c>
      <c r="AF145" s="425"/>
      <c r="AG145" s="435" t="s">
        <v>651</v>
      </c>
    </row>
    <row r="146" spans="1:33" ht="47.1" customHeight="1" x14ac:dyDescent="0.25">
      <c r="A146" s="407">
        <v>27</v>
      </c>
      <c r="B146" s="427"/>
      <c r="C146" s="427"/>
      <c r="D146" s="427"/>
      <c r="E146" s="428" t="str">
        <f>IFERROR(IF(AND(K146="",T146=""),"",(VLOOKUP(Q146,'Reference records(soft deleted)'!$B$61:$D$89,3,FALSE))),"")</f>
        <v/>
      </c>
      <c r="F146" s="429"/>
      <c r="G146" s="429"/>
      <c r="H146" s="429"/>
      <c r="I146" s="429"/>
      <c r="J146" s="429"/>
      <c r="K146" s="428" t="str">
        <f>IFERROR(VLOOKUP(R146,'Reference records(soft deleted)'!$B$172:$D$343,3,FALSE),"")</f>
        <v/>
      </c>
      <c r="L146" s="429"/>
      <c r="M146" s="429"/>
      <c r="N146" s="429"/>
      <c r="O146" s="429"/>
      <c r="P146" s="429"/>
      <c r="Q146" s="430"/>
      <c r="R146" s="431"/>
      <c r="S146" s="431"/>
      <c r="T146" s="432"/>
      <c r="U146" s="433" t="str">
        <f>IFERROR(IF(VLOOKUP(E146,'Reference Records'!$C$96:$D$119,2,FALSE)=0,"",VLOOKUP(E146,'Reference Records'!$C$96:$D$119,2,FALSE)),"")</f>
        <v/>
      </c>
      <c r="V146" s="433"/>
      <c r="W146" s="434" t="str">
        <f t="shared" si="10"/>
        <v/>
      </c>
      <c r="X146" s="434" t="str">
        <f t="shared" si="11"/>
        <v>a1P36000002ots4EAA</v>
      </c>
      <c r="Y146" s="434" t="b">
        <f t="shared" si="12"/>
        <v>0</v>
      </c>
      <c r="Z146" s="434" t="b">
        <f t="shared" si="13"/>
        <v>1</v>
      </c>
      <c r="AA146" s="434" t="str">
        <f>IFERROR(VLOOKUP(K146,'Reference Records'!$C$122:$E$267,3,FALSE),"")</f>
        <v/>
      </c>
      <c r="AB146" s="434" t="s">
        <v>652</v>
      </c>
      <c r="AC146" s="425"/>
      <c r="AD146" s="425" t="str">
        <f t="array" ref="AD146">IFERROR(INDEX($E$119:$E$170,MATCH(SMALL(NOT($E$119:$E$170="")*IF(ISNUMBER($E$119:$E$170),COUNTIF($E$119:$E$170,"&lt;="&amp;$E$119:$E$170),COUNTIF($E$119:$E$170,"&lt;="&amp;$E$119:$E$170)+SUM(--ISNUMBER($E$119:$E$170))),ROWS($E$118:E145)+SUM(--ISBLANK($E$119:$E$170))),NOT($E$119:$E$170="")*IF(ISNUMBER($E$119:$E$170),COUNTIF($E$119:$E$170,"&lt;="&amp;$E$119:$E$170),COUNTIF($E$119:$E$170,"&lt;="&amp;$E$119:$E$170)+SUM(--ISNUMBER($E$119:$E$170))),0)),"")</f>
        <v/>
      </c>
      <c r="AE146" s="425" t="str">
        <f t="array" ref="AE146">IFERROR(IF(INDEX($W$119:$W$170, MATCH(0, IF(AD146=$E$119:$E$170, COUNTIF($AE$118:$AE145, $W$119:$W$170), ""), 0))=0,"",INDEX($W$119:$W$170, MATCH(0, IF(AD146=$E$119:$E$170, COUNTIF($AE$118:$AE145, $W$119:$W$170), ""), 0))),"")</f>
        <v/>
      </c>
      <c r="AF146" s="425"/>
      <c r="AG146" s="435" t="s">
        <v>653</v>
      </c>
    </row>
    <row r="147" spans="1:33" ht="47.1" customHeight="1" x14ac:dyDescent="0.25">
      <c r="A147" s="407">
        <v>28</v>
      </c>
      <c r="B147" s="427"/>
      <c r="C147" s="427"/>
      <c r="D147" s="427"/>
      <c r="E147" s="428" t="str">
        <f>IFERROR(IF(AND(K147="",T147=""),"",(VLOOKUP(Q147,'Reference records(soft deleted)'!$B$61:$D$89,3,FALSE))),"")</f>
        <v/>
      </c>
      <c r="F147" s="429"/>
      <c r="G147" s="429"/>
      <c r="H147" s="429"/>
      <c r="I147" s="429"/>
      <c r="J147" s="429"/>
      <c r="K147" s="428" t="str">
        <f>IFERROR(VLOOKUP(R147,'Reference records(soft deleted)'!$B$172:$D$343,3,FALSE),"")</f>
        <v/>
      </c>
      <c r="L147" s="429"/>
      <c r="M147" s="429"/>
      <c r="N147" s="429"/>
      <c r="O147" s="429"/>
      <c r="P147" s="429"/>
      <c r="Q147" s="430"/>
      <c r="R147" s="431"/>
      <c r="S147" s="431"/>
      <c r="T147" s="432"/>
      <c r="U147" s="433" t="str">
        <f>IFERROR(IF(VLOOKUP(E147,'Reference Records'!$C$96:$D$119,2,FALSE)=0,"",VLOOKUP(E147,'Reference Records'!$C$96:$D$119,2,FALSE)),"")</f>
        <v/>
      </c>
      <c r="V147" s="433"/>
      <c r="W147" s="434" t="str">
        <f t="shared" si="10"/>
        <v/>
      </c>
      <c r="X147" s="434" t="str">
        <f t="shared" si="11"/>
        <v>a1P36000002ots4EAA</v>
      </c>
      <c r="Y147" s="434" t="b">
        <f t="shared" si="12"/>
        <v>0</v>
      </c>
      <c r="Z147" s="434" t="b">
        <f t="shared" si="13"/>
        <v>1</v>
      </c>
      <c r="AA147" s="434" t="str">
        <f>IFERROR(VLOOKUP(K147,'Reference Records'!$C$122:$E$267,3,FALSE),"")</f>
        <v/>
      </c>
      <c r="AB147" s="434" t="s">
        <v>654</v>
      </c>
      <c r="AC147" s="425"/>
      <c r="AD147" s="425" t="str">
        <f t="array" ref="AD147">IFERROR(INDEX($E$119:$E$170,MATCH(SMALL(NOT($E$119:$E$170="")*IF(ISNUMBER($E$119:$E$170),COUNTIF($E$119:$E$170,"&lt;="&amp;$E$119:$E$170),COUNTIF($E$119:$E$170,"&lt;="&amp;$E$119:$E$170)+SUM(--ISNUMBER($E$119:$E$170))),ROWS($E$118:E146)+SUM(--ISBLANK($E$119:$E$170))),NOT($E$119:$E$170="")*IF(ISNUMBER($E$119:$E$170),COUNTIF($E$119:$E$170,"&lt;="&amp;$E$119:$E$170),COUNTIF($E$119:$E$170,"&lt;="&amp;$E$119:$E$170)+SUM(--ISNUMBER($E$119:$E$170))),0)),"")</f>
        <v/>
      </c>
      <c r="AE147" s="425" t="str">
        <f t="array" ref="AE147">IFERROR(IF(INDEX($W$119:$W$170, MATCH(0, IF(AD147=$E$119:$E$170, COUNTIF($AE$118:$AE146, $W$119:$W$170), ""), 0))=0,"",INDEX($W$119:$W$170, MATCH(0, IF(AD147=$E$119:$E$170, COUNTIF($AE$118:$AE146, $W$119:$W$170), ""), 0))),"")</f>
        <v/>
      </c>
      <c r="AF147" s="425"/>
      <c r="AG147" s="435" t="s">
        <v>655</v>
      </c>
    </row>
    <row r="148" spans="1:33" ht="47.1" customHeight="1" x14ac:dyDescent="0.25">
      <c r="A148" s="407">
        <v>29</v>
      </c>
      <c r="B148" s="427"/>
      <c r="C148" s="427"/>
      <c r="D148" s="427"/>
      <c r="E148" s="428" t="str">
        <f>IFERROR(IF(AND(K148="",T148=""),"",(VLOOKUP(Q148,'Reference records(soft deleted)'!$B$61:$D$89,3,FALSE))),"")</f>
        <v/>
      </c>
      <c r="F148" s="429"/>
      <c r="G148" s="429"/>
      <c r="H148" s="429"/>
      <c r="I148" s="429"/>
      <c r="J148" s="429"/>
      <c r="K148" s="428" t="str">
        <f>IFERROR(VLOOKUP(R148,'Reference records(soft deleted)'!$B$172:$D$343,3,FALSE),"")</f>
        <v/>
      </c>
      <c r="L148" s="429"/>
      <c r="M148" s="429"/>
      <c r="N148" s="429"/>
      <c r="O148" s="429"/>
      <c r="P148" s="429"/>
      <c r="Q148" s="430"/>
      <c r="R148" s="431"/>
      <c r="S148" s="431"/>
      <c r="T148" s="432"/>
      <c r="U148" s="433" t="str">
        <f>IFERROR(IF(VLOOKUP(E148,'Reference Records'!$C$96:$D$119,2,FALSE)=0,"",VLOOKUP(E148,'Reference Records'!$C$96:$D$119,2,FALSE)),"")</f>
        <v/>
      </c>
      <c r="V148" s="433"/>
      <c r="W148" s="434" t="str">
        <f t="shared" si="10"/>
        <v/>
      </c>
      <c r="X148" s="434" t="str">
        <f t="shared" si="11"/>
        <v>a1P36000002ots4EAA</v>
      </c>
      <c r="Y148" s="434" t="b">
        <f t="shared" si="12"/>
        <v>0</v>
      </c>
      <c r="Z148" s="434" t="b">
        <f t="shared" si="13"/>
        <v>1</v>
      </c>
      <c r="AA148" s="434" t="str">
        <f>IFERROR(VLOOKUP(K148,'Reference Records'!$C$122:$E$267,3,FALSE),"")</f>
        <v/>
      </c>
      <c r="AB148" s="434" t="s">
        <v>656</v>
      </c>
      <c r="AC148" s="425"/>
      <c r="AD148" s="425" t="str">
        <f t="array" ref="AD148">IFERROR(INDEX($E$119:$E$170,MATCH(SMALL(NOT($E$119:$E$170="")*IF(ISNUMBER($E$119:$E$170),COUNTIF($E$119:$E$170,"&lt;="&amp;$E$119:$E$170),COUNTIF($E$119:$E$170,"&lt;="&amp;$E$119:$E$170)+SUM(--ISNUMBER($E$119:$E$170))),ROWS($E$118:E147)+SUM(--ISBLANK($E$119:$E$170))),NOT($E$119:$E$170="")*IF(ISNUMBER($E$119:$E$170),COUNTIF($E$119:$E$170,"&lt;="&amp;$E$119:$E$170),COUNTIF($E$119:$E$170,"&lt;="&amp;$E$119:$E$170)+SUM(--ISNUMBER($E$119:$E$170))),0)),"")</f>
        <v/>
      </c>
      <c r="AE148" s="425" t="str">
        <f t="array" ref="AE148">IFERROR(IF(INDEX($W$119:$W$170, MATCH(0, IF(AD148=$E$119:$E$170, COUNTIF($AE$118:$AE147, $W$119:$W$170), ""), 0))=0,"",INDEX($W$119:$W$170, MATCH(0, IF(AD148=$E$119:$E$170, COUNTIF($AE$118:$AE147, $W$119:$W$170), ""), 0))),"")</f>
        <v/>
      </c>
      <c r="AF148" s="425"/>
      <c r="AG148" s="435" t="s">
        <v>657</v>
      </c>
    </row>
    <row r="149" spans="1:33" ht="47.1" customHeight="1" x14ac:dyDescent="0.25">
      <c r="A149" s="407">
        <v>30</v>
      </c>
      <c r="B149" s="427"/>
      <c r="C149" s="427"/>
      <c r="D149" s="427"/>
      <c r="E149" s="428" t="str">
        <f>IFERROR(IF(AND(K149="",T149=""),"",(VLOOKUP(Q149,'Reference records(soft deleted)'!$B$61:$D$89,3,FALSE))),"")</f>
        <v/>
      </c>
      <c r="F149" s="429"/>
      <c r="G149" s="429"/>
      <c r="H149" s="429"/>
      <c r="I149" s="429"/>
      <c r="J149" s="429"/>
      <c r="K149" s="428" t="str">
        <f>IFERROR(VLOOKUP(R149,'Reference records(soft deleted)'!$B$172:$D$343,3,FALSE),"")</f>
        <v/>
      </c>
      <c r="L149" s="429"/>
      <c r="M149" s="429"/>
      <c r="N149" s="429"/>
      <c r="O149" s="429"/>
      <c r="P149" s="429"/>
      <c r="Q149" s="430"/>
      <c r="R149" s="431"/>
      <c r="S149" s="431"/>
      <c r="T149" s="432"/>
      <c r="U149" s="433" t="str">
        <f>IFERROR(IF(VLOOKUP(E149,'Reference Records'!$C$96:$D$119,2,FALSE)=0,"",VLOOKUP(E149,'Reference Records'!$C$96:$D$119,2,FALSE)),"")</f>
        <v/>
      </c>
      <c r="V149" s="433"/>
      <c r="W149" s="434" t="str">
        <f t="shared" si="10"/>
        <v/>
      </c>
      <c r="X149" s="434" t="str">
        <f t="shared" si="11"/>
        <v>a1P36000002ots4EAA</v>
      </c>
      <c r="Y149" s="434" t="b">
        <f t="shared" si="12"/>
        <v>0</v>
      </c>
      <c r="Z149" s="434" t="b">
        <f t="shared" si="13"/>
        <v>1</v>
      </c>
      <c r="AA149" s="434" t="str">
        <f>IFERROR(VLOOKUP(K149,'Reference Records'!$C$122:$E$267,3,FALSE),"")</f>
        <v/>
      </c>
      <c r="AB149" s="434" t="s">
        <v>658</v>
      </c>
      <c r="AC149" s="425"/>
      <c r="AD149" s="425" t="str">
        <f t="array" ref="AD149">IFERROR(INDEX($E$119:$E$170,MATCH(SMALL(NOT($E$119:$E$170="")*IF(ISNUMBER($E$119:$E$170),COUNTIF($E$119:$E$170,"&lt;="&amp;$E$119:$E$170),COUNTIF($E$119:$E$170,"&lt;="&amp;$E$119:$E$170)+SUM(--ISNUMBER($E$119:$E$170))),ROWS($E$118:E148)+SUM(--ISBLANK($E$119:$E$170))),NOT($E$119:$E$170="")*IF(ISNUMBER($E$119:$E$170),COUNTIF($E$119:$E$170,"&lt;="&amp;$E$119:$E$170),COUNTIF($E$119:$E$170,"&lt;="&amp;$E$119:$E$170)+SUM(--ISNUMBER($E$119:$E$170))),0)),"")</f>
        <v/>
      </c>
      <c r="AE149" s="425" t="str">
        <f t="array" ref="AE149">IFERROR(IF(INDEX($W$119:$W$170, MATCH(0, IF(AD149=$E$119:$E$170, COUNTIF($AE$118:$AE148, $W$119:$W$170), ""), 0))=0,"",INDEX($W$119:$W$170, MATCH(0, IF(AD149=$E$119:$E$170, COUNTIF($AE$118:$AE148, $W$119:$W$170), ""), 0))),"")</f>
        <v/>
      </c>
      <c r="AF149" s="425"/>
      <c r="AG149" s="435" t="s">
        <v>659</v>
      </c>
    </row>
    <row r="150" spans="1:33" ht="47.1" customHeight="1" x14ac:dyDescent="0.25">
      <c r="A150" s="407">
        <v>31</v>
      </c>
      <c r="B150" s="427"/>
      <c r="C150" s="427"/>
      <c r="D150" s="427"/>
      <c r="E150" s="428" t="str">
        <f>IFERROR(IF(AND(K150="",T150=""),"",(VLOOKUP(Q150,'Reference records(soft deleted)'!$B$61:$D$89,3,FALSE))),"")</f>
        <v/>
      </c>
      <c r="F150" s="429"/>
      <c r="G150" s="429"/>
      <c r="H150" s="429"/>
      <c r="I150" s="429"/>
      <c r="J150" s="429"/>
      <c r="K150" s="428" t="str">
        <f>IFERROR(VLOOKUP(R150,'Reference records(soft deleted)'!$B$172:$D$343,3,FALSE),"")</f>
        <v/>
      </c>
      <c r="L150" s="429"/>
      <c r="M150" s="429"/>
      <c r="N150" s="429"/>
      <c r="O150" s="429"/>
      <c r="P150" s="429"/>
      <c r="Q150" s="430"/>
      <c r="R150" s="431"/>
      <c r="S150" s="431"/>
      <c r="T150" s="432"/>
      <c r="U150" s="433" t="str">
        <f>IFERROR(IF(VLOOKUP(E150,'Reference Records'!$C$96:$D$119,2,FALSE)=0,"",VLOOKUP(E150,'Reference Records'!$C$96:$D$119,2,FALSE)),"")</f>
        <v/>
      </c>
      <c r="V150" s="433"/>
      <c r="W150" s="434" t="str">
        <f t="shared" si="10"/>
        <v/>
      </c>
      <c r="X150" s="434" t="str">
        <f t="shared" si="11"/>
        <v>a1P36000002ots4EAA</v>
      </c>
      <c r="Y150" s="434" t="b">
        <f t="shared" si="12"/>
        <v>0</v>
      </c>
      <c r="Z150" s="434" t="b">
        <f t="shared" si="13"/>
        <v>1</v>
      </c>
      <c r="AA150" s="434" t="str">
        <f>IFERROR(VLOOKUP(K150,'Reference Records'!$C$122:$E$267,3,FALSE),"")</f>
        <v/>
      </c>
      <c r="AB150" s="434" t="s">
        <v>660</v>
      </c>
      <c r="AC150" s="425"/>
      <c r="AD150" s="425" t="str">
        <f t="array" ref="AD150">IFERROR(INDEX($E$119:$E$170,MATCH(SMALL(NOT($E$119:$E$170="")*IF(ISNUMBER($E$119:$E$170),COUNTIF($E$119:$E$170,"&lt;="&amp;$E$119:$E$170),COUNTIF($E$119:$E$170,"&lt;="&amp;$E$119:$E$170)+SUM(--ISNUMBER($E$119:$E$170))),ROWS($E$118:E149)+SUM(--ISBLANK($E$119:$E$170))),NOT($E$119:$E$170="")*IF(ISNUMBER($E$119:$E$170),COUNTIF($E$119:$E$170,"&lt;="&amp;$E$119:$E$170),COUNTIF($E$119:$E$170,"&lt;="&amp;$E$119:$E$170)+SUM(--ISNUMBER($E$119:$E$170))),0)),"")</f>
        <v/>
      </c>
      <c r="AE150" s="425" t="str">
        <f t="array" ref="AE150">IFERROR(IF(INDEX($W$119:$W$170, MATCH(0, IF(AD150=$E$119:$E$170, COUNTIF($AE$118:$AE149, $W$119:$W$170), ""), 0))=0,"",INDEX($W$119:$W$170, MATCH(0, IF(AD150=$E$119:$E$170, COUNTIF($AE$118:$AE149, $W$119:$W$170), ""), 0))),"")</f>
        <v/>
      </c>
      <c r="AF150" s="425"/>
      <c r="AG150" s="435" t="s">
        <v>661</v>
      </c>
    </row>
    <row r="151" spans="1:33" ht="47.1" customHeight="1" x14ac:dyDescent="0.25">
      <c r="A151" s="407">
        <v>32</v>
      </c>
      <c r="B151" s="427"/>
      <c r="C151" s="427"/>
      <c r="D151" s="427"/>
      <c r="E151" s="428" t="str">
        <f>IFERROR(IF(AND(K151="",T151=""),"",(VLOOKUP(Q151,'Reference records(soft deleted)'!$B$61:$D$89,3,FALSE))),"")</f>
        <v/>
      </c>
      <c r="F151" s="429"/>
      <c r="G151" s="429"/>
      <c r="H151" s="429"/>
      <c r="I151" s="429"/>
      <c r="J151" s="429"/>
      <c r="K151" s="428" t="str">
        <f>IFERROR(VLOOKUP(R151,'Reference records(soft deleted)'!$B$172:$D$343,3,FALSE),"")</f>
        <v/>
      </c>
      <c r="L151" s="429"/>
      <c r="M151" s="429"/>
      <c r="N151" s="429"/>
      <c r="O151" s="429"/>
      <c r="P151" s="429"/>
      <c r="Q151" s="430"/>
      <c r="R151" s="431"/>
      <c r="S151" s="431"/>
      <c r="T151" s="432"/>
      <c r="U151" s="433" t="str">
        <f>IFERROR(IF(VLOOKUP(E151,'Reference Records'!$C$96:$D$119,2,FALSE)=0,"",VLOOKUP(E151,'Reference Records'!$C$96:$D$119,2,FALSE)),"")</f>
        <v/>
      </c>
      <c r="V151" s="433"/>
      <c r="W151" s="434" t="str">
        <f t="shared" si="10"/>
        <v/>
      </c>
      <c r="X151" s="434" t="str">
        <f t="shared" si="11"/>
        <v>a1P36000002ots4EAA</v>
      </c>
      <c r="Y151" s="434" t="b">
        <f t="shared" si="12"/>
        <v>0</v>
      </c>
      <c r="Z151" s="434" t="b">
        <f t="shared" si="13"/>
        <v>1</v>
      </c>
      <c r="AA151" s="434" t="str">
        <f>IFERROR(VLOOKUP(K151,'Reference Records'!$C$122:$E$267,3,FALSE),"")</f>
        <v/>
      </c>
      <c r="AB151" s="434" t="s">
        <v>662</v>
      </c>
      <c r="AC151" s="425"/>
      <c r="AD151" s="425" t="str">
        <f t="array" ref="AD151">IFERROR(INDEX($E$119:$E$170,MATCH(SMALL(NOT($E$119:$E$170="")*IF(ISNUMBER($E$119:$E$170),COUNTIF($E$119:$E$170,"&lt;="&amp;$E$119:$E$170),COUNTIF($E$119:$E$170,"&lt;="&amp;$E$119:$E$170)+SUM(--ISNUMBER($E$119:$E$170))),ROWS($E$118:E150)+SUM(--ISBLANK($E$119:$E$170))),NOT($E$119:$E$170="")*IF(ISNUMBER($E$119:$E$170),COUNTIF($E$119:$E$170,"&lt;="&amp;$E$119:$E$170),COUNTIF($E$119:$E$170,"&lt;="&amp;$E$119:$E$170)+SUM(--ISNUMBER($E$119:$E$170))),0)),"")</f>
        <v/>
      </c>
      <c r="AE151" s="425" t="str">
        <f t="array" ref="AE151">IFERROR(IF(INDEX($W$119:$W$170, MATCH(0, IF(AD151=$E$119:$E$170, COUNTIF($AE$118:$AE150, $W$119:$W$170), ""), 0))=0,"",INDEX($W$119:$W$170, MATCH(0, IF(AD151=$E$119:$E$170, COUNTIF($AE$118:$AE150, $W$119:$W$170), ""), 0))),"")</f>
        <v/>
      </c>
      <c r="AF151" s="425"/>
      <c r="AG151" s="435" t="s">
        <v>663</v>
      </c>
    </row>
    <row r="152" spans="1:33" ht="47.1" customHeight="1" x14ac:dyDescent="0.25">
      <c r="A152" s="407">
        <v>33</v>
      </c>
      <c r="B152" s="427"/>
      <c r="C152" s="427"/>
      <c r="D152" s="427"/>
      <c r="E152" s="428" t="str">
        <f>IFERROR(IF(AND(K152="",T152=""),"",(VLOOKUP(Q152,'Reference records(soft deleted)'!$B$61:$D$89,3,FALSE))),"")</f>
        <v/>
      </c>
      <c r="F152" s="429"/>
      <c r="G152" s="429"/>
      <c r="H152" s="429"/>
      <c r="I152" s="429"/>
      <c r="J152" s="429"/>
      <c r="K152" s="428" t="str">
        <f>IFERROR(VLOOKUP(R152,'Reference records(soft deleted)'!$B$172:$D$343,3,FALSE),"")</f>
        <v/>
      </c>
      <c r="L152" s="429"/>
      <c r="M152" s="429"/>
      <c r="N152" s="429"/>
      <c r="O152" s="429"/>
      <c r="P152" s="429"/>
      <c r="Q152" s="430"/>
      <c r="R152" s="431"/>
      <c r="S152" s="431"/>
      <c r="T152" s="432"/>
      <c r="U152" s="433" t="str">
        <f>IFERROR(IF(VLOOKUP(E152,'Reference Records'!$C$96:$D$119,2,FALSE)=0,"",VLOOKUP(E152,'Reference Records'!$C$96:$D$119,2,FALSE)),"")</f>
        <v/>
      </c>
      <c r="V152" s="433"/>
      <c r="W152" s="434" t="str">
        <f t="shared" si="10"/>
        <v/>
      </c>
      <c r="X152" s="434" t="str">
        <f t="shared" si="11"/>
        <v>a1P36000002ots4EAA</v>
      </c>
      <c r="Y152" s="434" t="b">
        <f t="shared" si="12"/>
        <v>0</v>
      </c>
      <c r="Z152" s="434" t="b">
        <f t="shared" si="13"/>
        <v>1</v>
      </c>
      <c r="AA152" s="434" t="str">
        <f>IFERROR(VLOOKUP(K152,'Reference Records'!$C$122:$E$267,3,FALSE),"")</f>
        <v/>
      </c>
      <c r="AB152" s="434" t="s">
        <v>664</v>
      </c>
      <c r="AC152" s="425"/>
      <c r="AD152" s="425" t="str">
        <f t="array" ref="AD152">IFERROR(INDEX($E$119:$E$170,MATCH(SMALL(NOT($E$119:$E$170="")*IF(ISNUMBER($E$119:$E$170),COUNTIF($E$119:$E$170,"&lt;="&amp;$E$119:$E$170),COUNTIF($E$119:$E$170,"&lt;="&amp;$E$119:$E$170)+SUM(--ISNUMBER($E$119:$E$170))),ROWS($E$118:E151)+SUM(--ISBLANK($E$119:$E$170))),NOT($E$119:$E$170="")*IF(ISNUMBER($E$119:$E$170),COUNTIF($E$119:$E$170,"&lt;="&amp;$E$119:$E$170),COUNTIF($E$119:$E$170,"&lt;="&amp;$E$119:$E$170)+SUM(--ISNUMBER($E$119:$E$170))),0)),"")</f>
        <v/>
      </c>
      <c r="AE152" s="425" t="str">
        <f t="array" ref="AE152">IFERROR(IF(INDEX($W$119:$W$170, MATCH(0, IF(AD152=$E$119:$E$170, COUNTIF($AE$118:$AE151, $W$119:$W$170), ""), 0))=0,"",INDEX($W$119:$W$170, MATCH(0, IF(AD152=$E$119:$E$170, COUNTIF($AE$118:$AE151, $W$119:$W$170), ""), 0))),"")</f>
        <v/>
      </c>
      <c r="AF152" s="425"/>
      <c r="AG152" s="435" t="s">
        <v>665</v>
      </c>
    </row>
    <row r="153" spans="1:33" ht="47.1" customHeight="1" x14ac:dyDescent="0.25">
      <c r="A153" s="407">
        <v>34</v>
      </c>
      <c r="B153" s="427"/>
      <c r="C153" s="427"/>
      <c r="D153" s="427"/>
      <c r="E153" s="428" t="str">
        <f>IFERROR(IF(AND(K153="",T153=""),"",(VLOOKUP(Q153,'Reference records(soft deleted)'!$B$61:$D$89,3,FALSE))),"")</f>
        <v/>
      </c>
      <c r="F153" s="429"/>
      <c r="G153" s="429"/>
      <c r="H153" s="429"/>
      <c r="I153" s="429"/>
      <c r="J153" s="429"/>
      <c r="K153" s="428" t="str">
        <f>IFERROR(VLOOKUP(R153,'Reference records(soft deleted)'!$B$172:$D$343,3,FALSE),"")</f>
        <v/>
      </c>
      <c r="L153" s="429"/>
      <c r="M153" s="429"/>
      <c r="N153" s="429"/>
      <c r="O153" s="429"/>
      <c r="P153" s="429"/>
      <c r="Q153" s="430"/>
      <c r="R153" s="431"/>
      <c r="S153" s="431"/>
      <c r="T153" s="432"/>
      <c r="U153" s="433" t="str">
        <f>IFERROR(IF(VLOOKUP(E153,'Reference Records'!$C$96:$D$119,2,FALSE)=0,"",VLOOKUP(E153,'Reference Records'!$C$96:$D$119,2,FALSE)),"")</f>
        <v/>
      </c>
      <c r="V153" s="433"/>
      <c r="W153" s="434" t="str">
        <f t="shared" si="10"/>
        <v/>
      </c>
      <c r="X153" s="434" t="str">
        <f t="shared" si="11"/>
        <v>a1P36000002ots4EAA</v>
      </c>
      <c r="Y153" s="434" t="b">
        <f t="shared" si="12"/>
        <v>0</v>
      </c>
      <c r="Z153" s="434" t="b">
        <f t="shared" si="13"/>
        <v>1</v>
      </c>
      <c r="AA153" s="434" t="str">
        <f>IFERROR(VLOOKUP(K153,'Reference Records'!$C$122:$E$267,3,FALSE),"")</f>
        <v/>
      </c>
      <c r="AB153" s="434" t="s">
        <v>666</v>
      </c>
      <c r="AC153" s="425"/>
      <c r="AD153" s="425" t="str">
        <f t="array" ref="AD153">IFERROR(INDEX($E$119:$E$170,MATCH(SMALL(NOT($E$119:$E$170="")*IF(ISNUMBER($E$119:$E$170),COUNTIF($E$119:$E$170,"&lt;="&amp;$E$119:$E$170),COUNTIF($E$119:$E$170,"&lt;="&amp;$E$119:$E$170)+SUM(--ISNUMBER($E$119:$E$170))),ROWS($E$118:E152)+SUM(--ISBLANK($E$119:$E$170))),NOT($E$119:$E$170="")*IF(ISNUMBER($E$119:$E$170),COUNTIF($E$119:$E$170,"&lt;="&amp;$E$119:$E$170),COUNTIF($E$119:$E$170,"&lt;="&amp;$E$119:$E$170)+SUM(--ISNUMBER($E$119:$E$170))),0)),"")</f>
        <v/>
      </c>
      <c r="AE153" s="425" t="str">
        <f t="array" ref="AE153">IFERROR(IF(INDEX($W$119:$W$170, MATCH(0, IF(AD153=$E$119:$E$170, COUNTIF($AE$118:$AE152, $W$119:$W$170), ""), 0))=0,"",INDEX($W$119:$W$170, MATCH(0, IF(AD153=$E$119:$E$170, COUNTIF($AE$118:$AE152, $W$119:$W$170), ""), 0))),"")</f>
        <v/>
      </c>
      <c r="AF153" s="425"/>
      <c r="AG153" s="435" t="s">
        <v>667</v>
      </c>
    </row>
    <row r="154" spans="1:33" ht="47.1" customHeight="1" x14ac:dyDescent="0.25">
      <c r="A154" s="407">
        <v>35</v>
      </c>
      <c r="B154" s="427"/>
      <c r="C154" s="427"/>
      <c r="D154" s="427"/>
      <c r="E154" s="428" t="str">
        <f>IFERROR(IF(AND(K154="",T154=""),"",(VLOOKUP(Q154,'Reference records(soft deleted)'!$B$61:$D$89,3,FALSE))),"")</f>
        <v/>
      </c>
      <c r="F154" s="429"/>
      <c r="G154" s="429"/>
      <c r="H154" s="429"/>
      <c r="I154" s="429"/>
      <c r="J154" s="429"/>
      <c r="K154" s="428" t="str">
        <f>IFERROR(VLOOKUP(R154,'Reference records(soft deleted)'!$B$172:$D$343,3,FALSE),"")</f>
        <v/>
      </c>
      <c r="L154" s="429"/>
      <c r="M154" s="429"/>
      <c r="N154" s="429"/>
      <c r="O154" s="429"/>
      <c r="P154" s="429"/>
      <c r="Q154" s="430"/>
      <c r="R154" s="431"/>
      <c r="S154" s="431"/>
      <c r="T154" s="432"/>
      <c r="U154" s="433" t="str">
        <f>IFERROR(IF(VLOOKUP(E154,'Reference Records'!$C$96:$D$119,2,FALSE)=0,"",VLOOKUP(E154,'Reference Records'!$C$96:$D$119,2,FALSE)),"")</f>
        <v/>
      </c>
      <c r="V154" s="433"/>
      <c r="W154" s="434" t="str">
        <f t="shared" si="10"/>
        <v/>
      </c>
      <c r="X154" s="434" t="str">
        <f t="shared" si="11"/>
        <v>a1P36000002ots4EAA</v>
      </c>
      <c r="Y154" s="434" t="b">
        <f t="shared" si="12"/>
        <v>0</v>
      </c>
      <c r="Z154" s="434" t="b">
        <f t="shared" si="13"/>
        <v>1</v>
      </c>
      <c r="AA154" s="434" t="str">
        <f>IFERROR(VLOOKUP(K154,'Reference Records'!$C$122:$E$267,3,FALSE),"")</f>
        <v/>
      </c>
      <c r="AB154" s="434" t="s">
        <v>668</v>
      </c>
      <c r="AC154" s="425"/>
      <c r="AD154" s="425" t="str">
        <f t="array" ref="AD154">IFERROR(INDEX($E$119:$E$170,MATCH(SMALL(NOT($E$119:$E$170="")*IF(ISNUMBER($E$119:$E$170),COUNTIF($E$119:$E$170,"&lt;="&amp;$E$119:$E$170),COUNTIF($E$119:$E$170,"&lt;="&amp;$E$119:$E$170)+SUM(--ISNUMBER($E$119:$E$170))),ROWS($E$118:E153)+SUM(--ISBLANK($E$119:$E$170))),NOT($E$119:$E$170="")*IF(ISNUMBER($E$119:$E$170),COUNTIF($E$119:$E$170,"&lt;="&amp;$E$119:$E$170),COUNTIF($E$119:$E$170,"&lt;="&amp;$E$119:$E$170)+SUM(--ISNUMBER($E$119:$E$170))),0)),"")</f>
        <v/>
      </c>
      <c r="AE154" s="425" t="str">
        <f t="array" ref="AE154">IFERROR(IF(INDEX($W$119:$W$170, MATCH(0, IF(AD154=$E$119:$E$170, COUNTIF($AE$118:$AE153, $W$119:$W$170), ""), 0))=0,"",INDEX($W$119:$W$170, MATCH(0, IF(AD154=$E$119:$E$170, COUNTIF($AE$118:$AE153, $W$119:$W$170), ""), 0))),"")</f>
        <v/>
      </c>
      <c r="AF154" s="425"/>
      <c r="AG154" s="435" t="s">
        <v>669</v>
      </c>
    </row>
    <row r="155" spans="1:33" ht="47.1" customHeight="1" x14ac:dyDescent="0.25">
      <c r="A155" s="407">
        <v>36</v>
      </c>
      <c r="B155" s="427"/>
      <c r="C155" s="427"/>
      <c r="D155" s="427"/>
      <c r="E155" s="428" t="str">
        <f>IFERROR(IF(AND(K155="",T155=""),"",(VLOOKUP(Q155,'Reference records(soft deleted)'!$B$61:$D$89,3,FALSE))),"")</f>
        <v/>
      </c>
      <c r="F155" s="429"/>
      <c r="G155" s="429"/>
      <c r="H155" s="429"/>
      <c r="I155" s="429"/>
      <c r="J155" s="429"/>
      <c r="K155" s="428" t="str">
        <f>IFERROR(VLOOKUP(R155,'Reference records(soft deleted)'!$B$172:$D$343,3,FALSE),"")</f>
        <v/>
      </c>
      <c r="L155" s="429"/>
      <c r="M155" s="429"/>
      <c r="N155" s="429"/>
      <c r="O155" s="429"/>
      <c r="P155" s="429"/>
      <c r="Q155" s="430"/>
      <c r="R155" s="431"/>
      <c r="S155" s="431"/>
      <c r="T155" s="432"/>
      <c r="U155" s="433" t="str">
        <f>IFERROR(IF(VLOOKUP(E155,'Reference Records'!$C$96:$D$119,2,FALSE)=0,"",VLOOKUP(E155,'Reference Records'!$C$96:$D$119,2,FALSE)),"")</f>
        <v/>
      </c>
      <c r="V155" s="433"/>
      <c r="W155" s="434" t="str">
        <f t="shared" si="10"/>
        <v/>
      </c>
      <c r="X155" s="434" t="str">
        <f t="shared" si="11"/>
        <v>a1P36000002ots4EAA</v>
      </c>
      <c r="Y155" s="434" t="b">
        <f t="shared" si="12"/>
        <v>0</v>
      </c>
      <c r="Z155" s="434" t="b">
        <f t="shared" si="13"/>
        <v>1</v>
      </c>
      <c r="AA155" s="434" t="str">
        <f>IFERROR(VLOOKUP(K155,'Reference Records'!$C$122:$E$267,3,FALSE),"")</f>
        <v/>
      </c>
      <c r="AB155" s="434" t="s">
        <v>670</v>
      </c>
      <c r="AC155" s="425"/>
      <c r="AD155" s="425" t="str">
        <f t="array" ref="AD155">IFERROR(INDEX($E$119:$E$170,MATCH(SMALL(NOT($E$119:$E$170="")*IF(ISNUMBER($E$119:$E$170),COUNTIF($E$119:$E$170,"&lt;="&amp;$E$119:$E$170),COUNTIF($E$119:$E$170,"&lt;="&amp;$E$119:$E$170)+SUM(--ISNUMBER($E$119:$E$170))),ROWS($E$118:E154)+SUM(--ISBLANK($E$119:$E$170))),NOT($E$119:$E$170="")*IF(ISNUMBER($E$119:$E$170),COUNTIF($E$119:$E$170,"&lt;="&amp;$E$119:$E$170),COUNTIF($E$119:$E$170,"&lt;="&amp;$E$119:$E$170)+SUM(--ISNUMBER($E$119:$E$170))),0)),"")</f>
        <v/>
      </c>
      <c r="AE155" s="425" t="str">
        <f t="array" ref="AE155">IFERROR(IF(INDEX($W$119:$W$170, MATCH(0, IF(AD155=$E$119:$E$170, COUNTIF($AE$118:$AE154, $W$119:$W$170), ""), 0))=0,"",INDEX($W$119:$W$170, MATCH(0, IF(AD155=$E$119:$E$170, COUNTIF($AE$118:$AE154, $W$119:$W$170), ""), 0))),"")</f>
        <v/>
      </c>
      <c r="AF155" s="425"/>
      <c r="AG155" s="435" t="s">
        <v>671</v>
      </c>
    </row>
    <row r="156" spans="1:33" ht="47.1" customHeight="1" x14ac:dyDescent="0.25">
      <c r="A156" s="407">
        <v>37</v>
      </c>
      <c r="B156" s="427"/>
      <c r="C156" s="427"/>
      <c r="D156" s="427"/>
      <c r="E156" s="428" t="str">
        <f>IFERROR(IF(AND(K156="",T156=""),"",(VLOOKUP(Q156,'Reference records(soft deleted)'!$B$61:$D$89,3,FALSE))),"")</f>
        <v/>
      </c>
      <c r="F156" s="429"/>
      <c r="G156" s="429"/>
      <c r="H156" s="429"/>
      <c r="I156" s="429"/>
      <c r="J156" s="429"/>
      <c r="K156" s="428" t="str">
        <f>IFERROR(VLOOKUP(R156,'Reference records(soft deleted)'!$B$172:$D$343,3,FALSE),"")</f>
        <v/>
      </c>
      <c r="L156" s="429"/>
      <c r="M156" s="429"/>
      <c r="N156" s="429"/>
      <c r="O156" s="429"/>
      <c r="P156" s="429"/>
      <c r="Q156" s="430"/>
      <c r="R156" s="431"/>
      <c r="S156" s="431"/>
      <c r="T156" s="432"/>
      <c r="U156" s="433" t="str">
        <f>IFERROR(IF(VLOOKUP(E156,'Reference Records'!$C$96:$D$119,2,FALSE)=0,"",VLOOKUP(E156,'Reference Records'!$C$96:$D$119,2,FALSE)),"")</f>
        <v/>
      </c>
      <c r="V156" s="433"/>
      <c r="W156" s="434" t="str">
        <f t="shared" si="10"/>
        <v/>
      </c>
      <c r="X156" s="434" t="str">
        <f t="shared" si="11"/>
        <v>a1P36000002ots4EAA</v>
      </c>
      <c r="Y156" s="434" t="b">
        <f t="shared" si="12"/>
        <v>0</v>
      </c>
      <c r="Z156" s="434" t="b">
        <f t="shared" si="13"/>
        <v>1</v>
      </c>
      <c r="AA156" s="434" t="str">
        <f>IFERROR(VLOOKUP(K156,'Reference Records'!$C$122:$E$267,3,FALSE),"")</f>
        <v/>
      </c>
      <c r="AB156" s="434" t="s">
        <v>672</v>
      </c>
      <c r="AC156" s="425"/>
      <c r="AD156" s="425" t="str">
        <f t="array" ref="AD156">IFERROR(INDEX($E$119:$E$170,MATCH(SMALL(NOT($E$119:$E$170="")*IF(ISNUMBER($E$119:$E$170),COUNTIF($E$119:$E$170,"&lt;="&amp;$E$119:$E$170),COUNTIF($E$119:$E$170,"&lt;="&amp;$E$119:$E$170)+SUM(--ISNUMBER($E$119:$E$170))),ROWS($E$118:E155)+SUM(--ISBLANK($E$119:$E$170))),NOT($E$119:$E$170="")*IF(ISNUMBER($E$119:$E$170),COUNTIF($E$119:$E$170,"&lt;="&amp;$E$119:$E$170),COUNTIF($E$119:$E$170,"&lt;="&amp;$E$119:$E$170)+SUM(--ISNUMBER($E$119:$E$170))),0)),"")</f>
        <v/>
      </c>
      <c r="AE156" s="425" t="str">
        <f t="array" ref="AE156">IFERROR(IF(INDEX($W$119:$W$170, MATCH(0, IF(AD156=$E$119:$E$170, COUNTIF($AE$118:$AE155, $W$119:$W$170), ""), 0))=0,"",INDEX($W$119:$W$170, MATCH(0, IF(AD156=$E$119:$E$170, COUNTIF($AE$118:$AE155, $W$119:$W$170), ""), 0))),"")</f>
        <v/>
      </c>
      <c r="AF156" s="425"/>
      <c r="AG156" s="435" t="s">
        <v>673</v>
      </c>
    </row>
    <row r="157" spans="1:33" ht="47.1" customHeight="1" x14ac:dyDescent="0.25">
      <c r="A157" s="407">
        <v>38</v>
      </c>
      <c r="B157" s="427"/>
      <c r="C157" s="427"/>
      <c r="D157" s="427"/>
      <c r="E157" s="428" t="str">
        <f>IFERROR(IF(AND(K157="",T157=""),"",(VLOOKUP(Q157,'Reference records(soft deleted)'!$B$61:$D$89,3,FALSE))),"")</f>
        <v/>
      </c>
      <c r="F157" s="429"/>
      <c r="G157" s="429"/>
      <c r="H157" s="429"/>
      <c r="I157" s="429"/>
      <c r="J157" s="429"/>
      <c r="K157" s="428" t="str">
        <f>IFERROR(VLOOKUP(R157,'Reference records(soft deleted)'!$B$172:$D$343,3,FALSE),"")</f>
        <v/>
      </c>
      <c r="L157" s="429"/>
      <c r="M157" s="429"/>
      <c r="N157" s="429"/>
      <c r="O157" s="429"/>
      <c r="P157" s="429"/>
      <c r="Q157" s="430"/>
      <c r="R157" s="431"/>
      <c r="S157" s="431"/>
      <c r="T157" s="432"/>
      <c r="U157" s="433" t="str">
        <f>IFERROR(IF(VLOOKUP(E157,'Reference Records'!$C$96:$D$119,2,FALSE)=0,"",VLOOKUP(E157,'Reference Records'!$C$96:$D$119,2,FALSE)),"")</f>
        <v/>
      </c>
      <c r="V157" s="433"/>
      <c r="W157" s="434" t="str">
        <f t="shared" si="10"/>
        <v/>
      </c>
      <c r="X157" s="434" t="str">
        <f t="shared" si="11"/>
        <v>a1P36000002ots4EAA</v>
      </c>
      <c r="Y157" s="434" t="b">
        <f t="shared" si="12"/>
        <v>0</v>
      </c>
      <c r="Z157" s="434" t="b">
        <f t="shared" si="13"/>
        <v>1</v>
      </c>
      <c r="AA157" s="434" t="str">
        <f>IFERROR(VLOOKUP(K157,'Reference Records'!$C$122:$E$267,3,FALSE),"")</f>
        <v/>
      </c>
      <c r="AB157" s="434" t="s">
        <v>674</v>
      </c>
      <c r="AC157" s="425"/>
      <c r="AD157" s="425" t="str">
        <f t="array" ref="AD157">IFERROR(INDEX($E$119:$E$170,MATCH(SMALL(NOT($E$119:$E$170="")*IF(ISNUMBER($E$119:$E$170),COUNTIF($E$119:$E$170,"&lt;="&amp;$E$119:$E$170),COUNTIF($E$119:$E$170,"&lt;="&amp;$E$119:$E$170)+SUM(--ISNUMBER($E$119:$E$170))),ROWS($E$118:E156)+SUM(--ISBLANK($E$119:$E$170))),NOT($E$119:$E$170="")*IF(ISNUMBER($E$119:$E$170),COUNTIF($E$119:$E$170,"&lt;="&amp;$E$119:$E$170),COUNTIF($E$119:$E$170,"&lt;="&amp;$E$119:$E$170)+SUM(--ISNUMBER($E$119:$E$170))),0)),"")</f>
        <v/>
      </c>
      <c r="AE157" s="425" t="str">
        <f t="array" ref="AE157">IFERROR(IF(INDEX($W$119:$W$170, MATCH(0, IF(AD157=$E$119:$E$170, COUNTIF($AE$118:$AE156, $W$119:$W$170), ""), 0))=0,"",INDEX($W$119:$W$170, MATCH(0, IF(AD157=$E$119:$E$170, COUNTIF($AE$118:$AE156, $W$119:$W$170), ""), 0))),"")</f>
        <v/>
      </c>
      <c r="AF157" s="425"/>
      <c r="AG157" s="435" t="s">
        <v>675</v>
      </c>
    </row>
    <row r="158" spans="1:33" ht="47.1" customHeight="1" x14ac:dyDescent="0.25">
      <c r="A158" s="407">
        <v>39</v>
      </c>
      <c r="B158" s="427"/>
      <c r="C158" s="427"/>
      <c r="D158" s="427"/>
      <c r="E158" s="428" t="str">
        <f>IFERROR(IF(AND(K158="",T158=""),"",(VLOOKUP(Q158,'Reference records(soft deleted)'!$B$61:$D$89,3,FALSE))),"")</f>
        <v/>
      </c>
      <c r="F158" s="429"/>
      <c r="G158" s="429"/>
      <c r="H158" s="429"/>
      <c r="I158" s="429"/>
      <c r="J158" s="429"/>
      <c r="K158" s="428" t="str">
        <f>IFERROR(VLOOKUP(R158,'Reference records(soft deleted)'!$B$172:$D$343,3,FALSE),"")</f>
        <v/>
      </c>
      <c r="L158" s="429"/>
      <c r="M158" s="429"/>
      <c r="N158" s="429"/>
      <c r="O158" s="429"/>
      <c r="P158" s="429"/>
      <c r="Q158" s="430"/>
      <c r="R158" s="431"/>
      <c r="S158" s="431"/>
      <c r="T158" s="432"/>
      <c r="U158" s="433" t="str">
        <f>IFERROR(IF(VLOOKUP(E158,'Reference Records'!$C$96:$D$119,2,FALSE)=0,"",VLOOKUP(E158,'Reference Records'!$C$96:$D$119,2,FALSE)),"")</f>
        <v/>
      </c>
      <c r="V158" s="433"/>
      <c r="W158" s="434" t="str">
        <f t="shared" si="10"/>
        <v/>
      </c>
      <c r="X158" s="434" t="str">
        <f t="shared" si="11"/>
        <v>a1P36000002ots4EAA</v>
      </c>
      <c r="Y158" s="434" t="b">
        <f t="shared" si="12"/>
        <v>0</v>
      </c>
      <c r="Z158" s="434" t="b">
        <f t="shared" si="13"/>
        <v>1</v>
      </c>
      <c r="AA158" s="434" t="str">
        <f>IFERROR(VLOOKUP(K158,'Reference Records'!$C$122:$E$267,3,FALSE),"")</f>
        <v/>
      </c>
      <c r="AB158" s="434" t="s">
        <v>676</v>
      </c>
      <c r="AC158" s="425"/>
      <c r="AD158" s="425" t="str">
        <f t="array" ref="AD158">IFERROR(INDEX($E$119:$E$170,MATCH(SMALL(NOT($E$119:$E$170="")*IF(ISNUMBER($E$119:$E$170),COUNTIF($E$119:$E$170,"&lt;="&amp;$E$119:$E$170),COUNTIF($E$119:$E$170,"&lt;="&amp;$E$119:$E$170)+SUM(--ISNUMBER($E$119:$E$170))),ROWS($E$118:E157)+SUM(--ISBLANK($E$119:$E$170))),NOT($E$119:$E$170="")*IF(ISNUMBER($E$119:$E$170),COUNTIF($E$119:$E$170,"&lt;="&amp;$E$119:$E$170),COUNTIF($E$119:$E$170,"&lt;="&amp;$E$119:$E$170)+SUM(--ISNUMBER($E$119:$E$170))),0)),"")</f>
        <v/>
      </c>
      <c r="AE158" s="425" t="str">
        <f t="array" ref="AE158">IFERROR(IF(INDEX($W$119:$W$170, MATCH(0, IF(AD158=$E$119:$E$170, COUNTIF($AE$118:$AE157, $W$119:$W$170), ""), 0))=0,"",INDEX($W$119:$W$170, MATCH(0, IF(AD158=$E$119:$E$170, COUNTIF($AE$118:$AE157, $W$119:$W$170), ""), 0))),"")</f>
        <v/>
      </c>
      <c r="AF158" s="425"/>
      <c r="AG158" s="435" t="s">
        <v>677</v>
      </c>
    </row>
    <row r="159" spans="1:33" ht="47.1" customHeight="1" x14ac:dyDescent="0.25">
      <c r="A159" s="407">
        <v>40</v>
      </c>
      <c r="B159" s="427"/>
      <c r="C159" s="427"/>
      <c r="D159" s="427"/>
      <c r="E159" s="428" t="str">
        <f>IFERROR(IF(AND(K159="",T159=""),"",(VLOOKUP(Q159,'Reference records(soft deleted)'!$B$61:$D$89,3,FALSE))),"")</f>
        <v/>
      </c>
      <c r="F159" s="429"/>
      <c r="G159" s="429"/>
      <c r="H159" s="429"/>
      <c r="I159" s="429"/>
      <c r="J159" s="429"/>
      <c r="K159" s="428" t="str">
        <f>IFERROR(VLOOKUP(R159,'Reference records(soft deleted)'!$B$172:$D$343,3,FALSE),"")</f>
        <v/>
      </c>
      <c r="L159" s="429"/>
      <c r="M159" s="429"/>
      <c r="N159" s="429"/>
      <c r="O159" s="429"/>
      <c r="P159" s="429"/>
      <c r="Q159" s="430"/>
      <c r="R159" s="431"/>
      <c r="S159" s="431"/>
      <c r="T159" s="432"/>
      <c r="U159" s="433" t="str">
        <f>IFERROR(IF(VLOOKUP(E159,'Reference Records'!$C$96:$D$119,2,FALSE)=0,"",VLOOKUP(E159,'Reference Records'!$C$96:$D$119,2,FALSE)),"")</f>
        <v/>
      </c>
      <c r="V159" s="433"/>
      <c r="W159" s="434" t="str">
        <f t="shared" si="10"/>
        <v/>
      </c>
      <c r="X159" s="434" t="str">
        <f t="shared" si="11"/>
        <v>a1P36000002ots4EAA</v>
      </c>
      <c r="Y159" s="434" t="b">
        <f t="shared" si="12"/>
        <v>0</v>
      </c>
      <c r="Z159" s="434" t="b">
        <f t="shared" si="13"/>
        <v>1</v>
      </c>
      <c r="AA159" s="434" t="str">
        <f>IFERROR(VLOOKUP(K159,'Reference Records'!$C$122:$E$267,3,FALSE),"")</f>
        <v/>
      </c>
      <c r="AB159" s="434" t="s">
        <v>678</v>
      </c>
      <c r="AC159" s="425"/>
      <c r="AD159" s="425" t="str">
        <f t="array" ref="AD159">IFERROR(INDEX($E$119:$E$170,MATCH(SMALL(NOT($E$119:$E$170="")*IF(ISNUMBER($E$119:$E$170),COUNTIF($E$119:$E$170,"&lt;="&amp;$E$119:$E$170),COUNTIF($E$119:$E$170,"&lt;="&amp;$E$119:$E$170)+SUM(--ISNUMBER($E$119:$E$170))),ROWS($E$118:E158)+SUM(--ISBLANK($E$119:$E$170))),NOT($E$119:$E$170="")*IF(ISNUMBER($E$119:$E$170),COUNTIF($E$119:$E$170,"&lt;="&amp;$E$119:$E$170),COUNTIF($E$119:$E$170,"&lt;="&amp;$E$119:$E$170)+SUM(--ISNUMBER($E$119:$E$170))),0)),"")</f>
        <v/>
      </c>
      <c r="AE159" s="425" t="str">
        <f t="array" ref="AE159">IFERROR(IF(INDEX($W$119:$W$170, MATCH(0, IF(AD159=$E$119:$E$170, COUNTIF($AE$118:$AE158, $W$119:$W$170), ""), 0))=0,"",INDEX($W$119:$W$170, MATCH(0, IF(AD159=$E$119:$E$170, COUNTIF($AE$118:$AE158, $W$119:$W$170), ""), 0))),"")</f>
        <v/>
      </c>
      <c r="AF159" s="425"/>
      <c r="AG159" s="435" t="s">
        <v>679</v>
      </c>
    </row>
    <row r="160" spans="1:33" ht="47.1" customHeight="1" x14ac:dyDescent="0.25">
      <c r="A160" s="407">
        <v>41</v>
      </c>
      <c r="B160" s="427"/>
      <c r="C160" s="427"/>
      <c r="D160" s="427"/>
      <c r="E160" s="428" t="str">
        <f>IFERROR(IF(AND(K160="",T160=""),"",(VLOOKUP(Q160,'Reference records(soft deleted)'!$B$61:$D$89,3,FALSE))),"")</f>
        <v/>
      </c>
      <c r="F160" s="429"/>
      <c r="G160" s="429"/>
      <c r="H160" s="429"/>
      <c r="I160" s="429"/>
      <c r="J160" s="429"/>
      <c r="K160" s="428" t="str">
        <f>IFERROR(VLOOKUP(R160,'Reference records(soft deleted)'!$B$172:$D$343,3,FALSE),"")</f>
        <v/>
      </c>
      <c r="L160" s="429"/>
      <c r="M160" s="429"/>
      <c r="N160" s="429"/>
      <c r="O160" s="429"/>
      <c r="P160" s="429"/>
      <c r="Q160" s="430"/>
      <c r="R160" s="431"/>
      <c r="S160" s="431"/>
      <c r="T160" s="432"/>
      <c r="U160" s="433" t="str">
        <f>IFERROR(IF(VLOOKUP(E160,'Reference Records'!$C$96:$D$119,2,FALSE)=0,"",VLOOKUP(E160,'Reference Records'!$C$96:$D$119,2,FALSE)),"")</f>
        <v/>
      </c>
      <c r="V160" s="433"/>
      <c r="W160" s="434" t="str">
        <f t="shared" si="10"/>
        <v/>
      </c>
      <c r="X160" s="434" t="str">
        <f t="shared" si="11"/>
        <v>a1P36000002ots4EAA</v>
      </c>
      <c r="Y160" s="434" t="b">
        <f t="shared" si="12"/>
        <v>0</v>
      </c>
      <c r="Z160" s="434" t="b">
        <f t="shared" si="13"/>
        <v>1</v>
      </c>
      <c r="AA160" s="434" t="str">
        <f>IFERROR(VLOOKUP(K160,'Reference Records'!$C$122:$E$267,3,FALSE),"")</f>
        <v/>
      </c>
      <c r="AB160" s="434" t="s">
        <v>680</v>
      </c>
      <c r="AC160" s="425"/>
      <c r="AD160" s="425" t="str">
        <f t="array" ref="AD160">IFERROR(INDEX($E$119:$E$170,MATCH(SMALL(NOT($E$119:$E$170="")*IF(ISNUMBER($E$119:$E$170),COUNTIF($E$119:$E$170,"&lt;="&amp;$E$119:$E$170),COUNTIF($E$119:$E$170,"&lt;="&amp;$E$119:$E$170)+SUM(--ISNUMBER($E$119:$E$170))),ROWS($E$118:E159)+SUM(--ISBLANK($E$119:$E$170))),NOT($E$119:$E$170="")*IF(ISNUMBER($E$119:$E$170),COUNTIF($E$119:$E$170,"&lt;="&amp;$E$119:$E$170),COUNTIF($E$119:$E$170,"&lt;="&amp;$E$119:$E$170)+SUM(--ISNUMBER($E$119:$E$170))),0)),"")</f>
        <v/>
      </c>
      <c r="AE160" s="425" t="str">
        <f t="array" ref="AE160">IFERROR(IF(INDEX($W$119:$W$170, MATCH(0, IF(AD160=$E$119:$E$170, COUNTIF($AE$118:$AE159, $W$119:$W$170), ""), 0))=0,"",INDEX($W$119:$W$170, MATCH(0, IF(AD160=$E$119:$E$170, COUNTIF($AE$118:$AE159, $W$119:$W$170), ""), 0))),"")</f>
        <v/>
      </c>
      <c r="AF160" s="425"/>
      <c r="AG160" s="435" t="s">
        <v>681</v>
      </c>
    </row>
    <row r="161" spans="1:33" ht="47.1" customHeight="1" x14ac:dyDescent="0.25">
      <c r="A161" s="407">
        <v>42</v>
      </c>
      <c r="B161" s="427"/>
      <c r="C161" s="427"/>
      <c r="D161" s="427"/>
      <c r="E161" s="428" t="str">
        <f>IFERROR(IF(AND(K161="",T161=""),"",(VLOOKUP(Q161,'Reference records(soft deleted)'!$B$61:$D$89,3,FALSE))),"")</f>
        <v/>
      </c>
      <c r="F161" s="429"/>
      <c r="G161" s="429"/>
      <c r="H161" s="429"/>
      <c r="I161" s="429"/>
      <c r="J161" s="429"/>
      <c r="K161" s="428" t="str">
        <f>IFERROR(VLOOKUP(R161,'Reference records(soft deleted)'!$B$172:$D$343,3,FALSE),"")</f>
        <v/>
      </c>
      <c r="L161" s="429"/>
      <c r="M161" s="429"/>
      <c r="N161" s="429"/>
      <c r="O161" s="429"/>
      <c r="P161" s="429"/>
      <c r="Q161" s="430"/>
      <c r="R161" s="431"/>
      <c r="S161" s="431"/>
      <c r="T161" s="432"/>
      <c r="U161" s="433" t="str">
        <f>IFERROR(IF(VLOOKUP(E161,'Reference Records'!$C$96:$D$119,2,FALSE)=0,"",VLOOKUP(E161,'Reference Records'!$C$96:$D$119,2,FALSE)),"")</f>
        <v/>
      </c>
      <c r="V161" s="433"/>
      <c r="W161" s="434" t="str">
        <f t="shared" si="10"/>
        <v/>
      </c>
      <c r="X161" s="434" t="str">
        <f t="shared" si="11"/>
        <v>a1P36000002ots4EAA</v>
      </c>
      <c r="Y161" s="434" t="b">
        <f t="shared" si="12"/>
        <v>0</v>
      </c>
      <c r="Z161" s="434" t="b">
        <f t="shared" si="13"/>
        <v>1</v>
      </c>
      <c r="AA161" s="434" t="str">
        <f>IFERROR(VLOOKUP(K161,'Reference Records'!$C$122:$E$267,3,FALSE),"")</f>
        <v/>
      </c>
      <c r="AB161" s="434" t="s">
        <v>682</v>
      </c>
      <c r="AC161" s="425"/>
      <c r="AD161" s="425" t="str">
        <f t="array" ref="AD161">IFERROR(INDEX($E$119:$E$170,MATCH(SMALL(NOT($E$119:$E$170="")*IF(ISNUMBER($E$119:$E$170),COUNTIF($E$119:$E$170,"&lt;="&amp;$E$119:$E$170),COUNTIF($E$119:$E$170,"&lt;="&amp;$E$119:$E$170)+SUM(--ISNUMBER($E$119:$E$170))),ROWS($E$118:E160)+SUM(--ISBLANK($E$119:$E$170))),NOT($E$119:$E$170="")*IF(ISNUMBER($E$119:$E$170),COUNTIF($E$119:$E$170,"&lt;="&amp;$E$119:$E$170),COUNTIF($E$119:$E$170,"&lt;="&amp;$E$119:$E$170)+SUM(--ISNUMBER($E$119:$E$170))),0)),"")</f>
        <v/>
      </c>
      <c r="AE161" s="425" t="str">
        <f t="array" ref="AE161">IFERROR(IF(INDEX($W$119:$W$170, MATCH(0, IF(AD161=$E$119:$E$170, COUNTIF($AE$118:$AE160, $W$119:$W$170), ""), 0))=0,"",INDEX($W$119:$W$170, MATCH(0, IF(AD161=$E$119:$E$170, COUNTIF($AE$118:$AE160, $W$119:$W$170), ""), 0))),"")</f>
        <v/>
      </c>
      <c r="AF161" s="425"/>
      <c r="AG161" s="435" t="s">
        <v>683</v>
      </c>
    </row>
    <row r="162" spans="1:33" ht="47.1" customHeight="1" x14ac:dyDescent="0.25">
      <c r="A162" s="407">
        <v>43</v>
      </c>
      <c r="B162" s="427"/>
      <c r="C162" s="427"/>
      <c r="D162" s="427"/>
      <c r="E162" s="428" t="str">
        <f>IFERROR(IF(AND(K162="",T162=""),"",(VLOOKUP(Q162,'Reference records(soft deleted)'!$B$61:$D$89,3,FALSE))),"")</f>
        <v/>
      </c>
      <c r="F162" s="429"/>
      <c r="G162" s="429"/>
      <c r="H162" s="429"/>
      <c r="I162" s="429"/>
      <c r="J162" s="429"/>
      <c r="K162" s="428" t="str">
        <f>IFERROR(VLOOKUP(R162,'Reference records(soft deleted)'!$B$172:$D$343,3,FALSE),"")</f>
        <v/>
      </c>
      <c r="L162" s="429"/>
      <c r="M162" s="429"/>
      <c r="N162" s="429"/>
      <c r="O162" s="429"/>
      <c r="P162" s="429"/>
      <c r="Q162" s="430"/>
      <c r="R162" s="431"/>
      <c r="S162" s="431"/>
      <c r="T162" s="432"/>
      <c r="U162" s="433" t="str">
        <f>IFERROR(IF(VLOOKUP(E162,'Reference Records'!$C$96:$D$119,2,FALSE)=0,"",VLOOKUP(E162,'Reference Records'!$C$96:$D$119,2,FALSE)),"")</f>
        <v/>
      </c>
      <c r="V162" s="433"/>
      <c r="W162" s="434" t="str">
        <f t="shared" si="10"/>
        <v/>
      </c>
      <c r="X162" s="434" t="str">
        <f t="shared" si="11"/>
        <v>a1P36000002ots4EAA</v>
      </c>
      <c r="Y162" s="434" t="b">
        <f t="shared" si="12"/>
        <v>0</v>
      </c>
      <c r="Z162" s="434" t="b">
        <f t="shared" si="13"/>
        <v>1</v>
      </c>
      <c r="AA162" s="434" t="str">
        <f>IFERROR(VLOOKUP(K162,'Reference Records'!$C$122:$E$267,3,FALSE),"")</f>
        <v/>
      </c>
      <c r="AB162" s="434" t="s">
        <v>684</v>
      </c>
      <c r="AC162" s="425"/>
      <c r="AD162" s="425" t="str">
        <f t="array" ref="AD162">IFERROR(INDEX($E$119:$E$170,MATCH(SMALL(NOT($E$119:$E$170="")*IF(ISNUMBER($E$119:$E$170),COUNTIF($E$119:$E$170,"&lt;="&amp;$E$119:$E$170),COUNTIF($E$119:$E$170,"&lt;="&amp;$E$119:$E$170)+SUM(--ISNUMBER($E$119:$E$170))),ROWS($E$118:E161)+SUM(--ISBLANK($E$119:$E$170))),NOT($E$119:$E$170="")*IF(ISNUMBER($E$119:$E$170),COUNTIF($E$119:$E$170,"&lt;="&amp;$E$119:$E$170),COUNTIF($E$119:$E$170,"&lt;="&amp;$E$119:$E$170)+SUM(--ISNUMBER($E$119:$E$170))),0)),"")</f>
        <v/>
      </c>
      <c r="AE162" s="425" t="str">
        <f t="array" ref="AE162">IFERROR(IF(INDEX($W$119:$W$170, MATCH(0, IF(AD162=$E$119:$E$170, COUNTIF($AE$118:$AE161, $W$119:$W$170), ""), 0))=0,"",INDEX($W$119:$W$170, MATCH(0, IF(AD162=$E$119:$E$170, COUNTIF($AE$118:$AE161, $W$119:$W$170), ""), 0))),"")</f>
        <v/>
      </c>
      <c r="AF162" s="425"/>
      <c r="AG162" s="435" t="s">
        <v>685</v>
      </c>
    </row>
    <row r="163" spans="1:33" ht="47.1" customHeight="1" x14ac:dyDescent="0.25">
      <c r="A163" s="407">
        <v>44</v>
      </c>
      <c r="B163" s="427"/>
      <c r="C163" s="427"/>
      <c r="D163" s="427"/>
      <c r="E163" s="428" t="str">
        <f>IFERROR(IF(AND(K163="",T163=""),"",(VLOOKUP(Q163,'Reference records(soft deleted)'!$B$61:$D$89,3,FALSE))),"")</f>
        <v/>
      </c>
      <c r="F163" s="429"/>
      <c r="G163" s="429"/>
      <c r="H163" s="429"/>
      <c r="I163" s="429"/>
      <c r="J163" s="429"/>
      <c r="K163" s="428" t="str">
        <f>IFERROR(VLOOKUP(R163,'Reference records(soft deleted)'!$B$172:$D$343,3,FALSE),"")</f>
        <v/>
      </c>
      <c r="L163" s="429"/>
      <c r="M163" s="429"/>
      <c r="N163" s="429"/>
      <c r="O163" s="429"/>
      <c r="P163" s="429"/>
      <c r="Q163" s="430"/>
      <c r="R163" s="431"/>
      <c r="S163" s="431"/>
      <c r="T163" s="432"/>
      <c r="U163" s="433" t="str">
        <f>IFERROR(IF(VLOOKUP(E163,'Reference Records'!$C$96:$D$119,2,FALSE)=0,"",VLOOKUP(E163,'Reference Records'!$C$96:$D$119,2,FALSE)),"")</f>
        <v/>
      </c>
      <c r="V163" s="433"/>
      <c r="W163" s="434" t="str">
        <f t="shared" si="10"/>
        <v/>
      </c>
      <c r="X163" s="434" t="str">
        <f t="shared" si="11"/>
        <v>a1P36000002ots4EAA</v>
      </c>
      <c r="Y163" s="434" t="b">
        <f t="shared" si="12"/>
        <v>0</v>
      </c>
      <c r="Z163" s="434" t="b">
        <f t="shared" si="13"/>
        <v>1</v>
      </c>
      <c r="AA163" s="434" t="str">
        <f>IFERROR(VLOOKUP(K163,'Reference Records'!$C$122:$E$267,3,FALSE),"")</f>
        <v/>
      </c>
      <c r="AB163" s="434" t="s">
        <v>686</v>
      </c>
      <c r="AC163" s="425"/>
      <c r="AD163" s="425" t="str">
        <f t="array" ref="AD163">IFERROR(INDEX($E$119:$E$170,MATCH(SMALL(NOT($E$119:$E$170="")*IF(ISNUMBER($E$119:$E$170),COUNTIF($E$119:$E$170,"&lt;="&amp;$E$119:$E$170),COUNTIF($E$119:$E$170,"&lt;="&amp;$E$119:$E$170)+SUM(--ISNUMBER($E$119:$E$170))),ROWS($E$118:E162)+SUM(--ISBLANK($E$119:$E$170))),NOT($E$119:$E$170="")*IF(ISNUMBER($E$119:$E$170),COUNTIF($E$119:$E$170,"&lt;="&amp;$E$119:$E$170),COUNTIF($E$119:$E$170,"&lt;="&amp;$E$119:$E$170)+SUM(--ISNUMBER($E$119:$E$170))),0)),"")</f>
        <v/>
      </c>
      <c r="AE163" s="425" t="str">
        <f t="array" ref="AE163">IFERROR(IF(INDEX($W$119:$W$170, MATCH(0, IF(AD163=$E$119:$E$170, COUNTIF($AE$118:$AE162, $W$119:$W$170), ""), 0))=0,"",INDEX($W$119:$W$170, MATCH(0, IF(AD163=$E$119:$E$170, COUNTIF($AE$118:$AE162, $W$119:$W$170), ""), 0))),"")</f>
        <v/>
      </c>
      <c r="AF163" s="425"/>
      <c r="AG163" s="435" t="s">
        <v>687</v>
      </c>
    </row>
    <row r="164" spans="1:33" ht="47.1" customHeight="1" x14ac:dyDescent="0.25">
      <c r="A164" s="407">
        <v>45</v>
      </c>
      <c r="B164" s="427"/>
      <c r="C164" s="427"/>
      <c r="D164" s="427"/>
      <c r="E164" s="428" t="str">
        <f>IFERROR(IF(AND(K164="",T164=""),"",(VLOOKUP(Q164,'Reference records(soft deleted)'!$B$61:$D$89,3,FALSE))),"")</f>
        <v/>
      </c>
      <c r="F164" s="429"/>
      <c r="G164" s="429"/>
      <c r="H164" s="429"/>
      <c r="I164" s="429"/>
      <c r="J164" s="429"/>
      <c r="K164" s="428" t="str">
        <f>IFERROR(VLOOKUP(R164,'Reference records(soft deleted)'!$B$172:$D$343,3,FALSE),"")</f>
        <v/>
      </c>
      <c r="L164" s="429"/>
      <c r="M164" s="429"/>
      <c r="N164" s="429"/>
      <c r="O164" s="429"/>
      <c r="P164" s="429"/>
      <c r="Q164" s="430"/>
      <c r="R164" s="431"/>
      <c r="S164" s="431"/>
      <c r="T164" s="432"/>
      <c r="U164" s="433" t="str">
        <f>IFERROR(IF(VLOOKUP(E164,'Reference Records'!$C$96:$D$119,2,FALSE)=0,"",VLOOKUP(E164,'Reference Records'!$C$96:$D$119,2,FALSE)),"")</f>
        <v/>
      </c>
      <c r="V164" s="433"/>
      <c r="W164" s="434" t="str">
        <f t="shared" si="10"/>
        <v/>
      </c>
      <c r="X164" s="434" t="str">
        <f t="shared" si="11"/>
        <v>a1P36000002ots4EAA</v>
      </c>
      <c r="Y164" s="434" t="b">
        <f t="shared" si="12"/>
        <v>0</v>
      </c>
      <c r="Z164" s="434" t="b">
        <f t="shared" si="13"/>
        <v>1</v>
      </c>
      <c r="AA164" s="434" t="str">
        <f>IFERROR(VLOOKUP(K164,'Reference Records'!$C$122:$E$267,3,FALSE),"")</f>
        <v/>
      </c>
      <c r="AB164" s="434" t="s">
        <v>688</v>
      </c>
      <c r="AC164" s="425"/>
      <c r="AD164" s="425" t="str">
        <f t="array" ref="AD164">IFERROR(INDEX($E$119:$E$170,MATCH(SMALL(NOT($E$119:$E$170="")*IF(ISNUMBER($E$119:$E$170),COUNTIF($E$119:$E$170,"&lt;="&amp;$E$119:$E$170),COUNTIF($E$119:$E$170,"&lt;="&amp;$E$119:$E$170)+SUM(--ISNUMBER($E$119:$E$170))),ROWS($E$118:E163)+SUM(--ISBLANK($E$119:$E$170))),NOT($E$119:$E$170="")*IF(ISNUMBER($E$119:$E$170),COUNTIF($E$119:$E$170,"&lt;="&amp;$E$119:$E$170),COUNTIF($E$119:$E$170,"&lt;="&amp;$E$119:$E$170)+SUM(--ISNUMBER($E$119:$E$170))),0)),"")</f>
        <v/>
      </c>
      <c r="AE164" s="425" t="str">
        <f t="array" ref="AE164">IFERROR(IF(INDEX($W$119:$W$170, MATCH(0, IF(AD164=$E$119:$E$170, COUNTIF($AE$118:$AE163, $W$119:$W$170), ""), 0))=0,"",INDEX($W$119:$W$170, MATCH(0, IF(AD164=$E$119:$E$170, COUNTIF($AE$118:$AE163, $W$119:$W$170), ""), 0))),"")</f>
        <v/>
      </c>
      <c r="AF164" s="425"/>
      <c r="AG164" s="435" t="s">
        <v>689</v>
      </c>
    </row>
    <row r="165" spans="1:33" ht="47.1" customHeight="1" x14ac:dyDescent="0.25">
      <c r="A165" s="407">
        <v>46</v>
      </c>
      <c r="B165" s="427"/>
      <c r="C165" s="427"/>
      <c r="D165" s="427"/>
      <c r="E165" s="428" t="str">
        <f>IFERROR(IF(AND(K165="",T165=""),"",(VLOOKUP(Q165,'Reference records(soft deleted)'!$B$61:$D$89,3,FALSE))),"")</f>
        <v/>
      </c>
      <c r="F165" s="429"/>
      <c r="G165" s="429"/>
      <c r="H165" s="429"/>
      <c r="I165" s="429"/>
      <c r="J165" s="429"/>
      <c r="K165" s="428" t="str">
        <f>IFERROR(VLOOKUP(R165,'Reference records(soft deleted)'!$B$172:$D$343,3,FALSE),"")</f>
        <v/>
      </c>
      <c r="L165" s="429"/>
      <c r="M165" s="429"/>
      <c r="N165" s="429"/>
      <c r="O165" s="429"/>
      <c r="P165" s="429"/>
      <c r="Q165" s="430"/>
      <c r="R165" s="431"/>
      <c r="S165" s="431"/>
      <c r="T165" s="432"/>
      <c r="U165" s="433" t="str">
        <f>IFERROR(IF(VLOOKUP(E165,'Reference Records'!$C$96:$D$119,2,FALSE)=0,"",VLOOKUP(E165,'Reference Records'!$C$96:$D$119,2,FALSE)),"")</f>
        <v/>
      </c>
      <c r="V165" s="433"/>
      <c r="W165" s="434" t="str">
        <f t="shared" si="10"/>
        <v/>
      </c>
      <c r="X165" s="434" t="str">
        <f t="shared" si="11"/>
        <v>a1P36000002ots4EAA</v>
      </c>
      <c r="Y165" s="434" t="b">
        <f t="shared" si="12"/>
        <v>0</v>
      </c>
      <c r="Z165" s="434" t="b">
        <f t="shared" si="13"/>
        <v>1</v>
      </c>
      <c r="AA165" s="434" t="str">
        <f>IFERROR(VLOOKUP(K165,'Reference Records'!$C$122:$E$267,3,FALSE),"")</f>
        <v/>
      </c>
      <c r="AB165" s="434" t="s">
        <v>690</v>
      </c>
      <c r="AC165" s="425"/>
      <c r="AD165" s="425" t="str">
        <f t="array" ref="AD165">IFERROR(INDEX($E$119:$E$170,MATCH(SMALL(NOT($E$119:$E$170="")*IF(ISNUMBER($E$119:$E$170),COUNTIF($E$119:$E$170,"&lt;="&amp;$E$119:$E$170),COUNTIF($E$119:$E$170,"&lt;="&amp;$E$119:$E$170)+SUM(--ISNUMBER($E$119:$E$170))),ROWS($E$118:E164)+SUM(--ISBLANK($E$119:$E$170))),NOT($E$119:$E$170="")*IF(ISNUMBER($E$119:$E$170),COUNTIF($E$119:$E$170,"&lt;="&amp;$E$119:$E$170),COUNTIF($E$119:$E$170,"&lt;="&amp;$E$119:$E$170)+SUM(--ISNUMBER($E$119:$E$170))),0)),"")</f>
        <v/>
      </c>
      <c r="AE165" s="425" t="str">
        <f t="array" ref="AE165">IFERROR(IF(INDEX($W$119:$W$170, MATCH(0, IF(AD165=$E$119:$E$170, COUNTIF($AE$118:$AE164, $W$119:$W$170), ""), 0))=0,"",INDEX($W$119:$W$170, MATCH(0, IF(AD165=$E$119:$E$170, COUNTIF($AE$118:$AE164, $W$119:$W$170), ""), 0))),"")</f>
        <v/>
      </c>
      <c r="AF165" s="425"/>
      <c r="AG165" s="435" t="s">
        <v>691</v>
      </c>
    </row>
    <row r="166" spans="1:33" ht="47.1" customHeight="1" x14ac:dyDescent="0.25">
      <c r="A166" s="407">
        <v>47</v>
      </c>
      <c r="B166" s="427"/>
      <c r="C166" s="427"/>
      <c r="D166" s="427"/>
      <c r="E166" s="428" t="str">
        <f>IFERROR(IF(AND(K166="",T166=""),"",(VLOOKUP(Q166,'Reference records(soft deleted)'!$B$61:$D$89,3,FALSE))),"")</f>
        <v/>
      </c>
      <c r="F166" s="429"/>
      <c r="G166" s="429"/>
      <c r="H166" s="429"/>
      <c r="I166" s="429"/>
      <c r="J166" s="429"/>
      <c r="K166" s="428" t="str">
        <f>IFERROR(VLOOKUP(R166,'Reference records(soft deleted)'!$B$172:$D$343,3,FALSE),"")</f>
        <v/>
      </c>
      <c r="L166" s="429"/>
      <c r="M166" s="429"/>
      <c r="N166" s="429"/>
      <c r="O166" s="429"/>
      <c r="P166" s="429"/>
      <c r="Q166" s="430"/>
      <c r="R166" s="431"/>
      <c r="S166" s="431"/>
      <c r="T166" s="432"/>
      <c r="U166" s="433" t="str">
        <f>IFERROR(IF(VLOOKUP(E166,'Reference Records'!$C$96:$D$119,2,FALSE)=0,"",VLOOKUP(E166,'Reference Records'!$C$96:$D$119,2,FALSE)),"")</f>
        <v/>
      </c>
      <c r="V166" s="433"/>
      <c r="W166" s="434" t="str">
        <f t="shared" si="10"/>
        <v/>
      </c>
      <c r="X166" s="434" t="str">
        <f t="shared" si="11"/>
        <v>a1P36000002ots4EAA</v>
      </c>
      <c r="Y166" s="434" t="b">
        <f t="shared" si="12"/>
        <v>0</v>
      </c>
      <c r="Z166" s="434" t="b">
        <f t="shared" si="13"/>
        <v>1</v>
      </c>
      <c r="AA166" s="434" t="str">
        <f>IFERROR(VLOOKUP(K166,'Reference Records'!$C$122:$E$267,3,FALSE),"")</f>
        <v/>
      </c>
      <c r="AB166" s="434" t="s">
        <v>692</v>
      </c>
      <c r="AC166" s="425"/>
      <c r="AD166" s="425" t="str">
        <f t="array" ref="AD166">IFERROR(INDEX($E$119:$E$170,MATCH(SMALL(NOT($E$119:$E$170="")*IF(ISNUMBER($E$119:$E$170),COUNTIF($E$119:$E$170,"&lt;="&amp;$E$119:$E$170),COUNTIF($E$119:$E$170,"&lt;="&amp;$E$119:$E$170)+SUM(--ISNUMBER($E$119:$E$170))),ROWS($E$118:E165)+SUM(--ISBLANK($E$119:$E$170))),NOT($E$119:$E$170="")*IF(ISNUMBER($E$119:$E$170),COUNTIF($E$119:$E$170,"&lt;="&amp;$E$119:$E$170),COUNTIF($E$119:$E$170,"&lt;="&amp;$E$119:$E$170)+SUM(--ISNUMBER($E$119:$E$170))),0)),"")</f>
        <v/>
      </c>
      <c r="AE166" s="425" t="str">
        <f t="array" ref="AE166">IFERROR(IF(INDEX($W$119:$W$170, MATCH(0, IF(AD166=$E$119:$E$170, COUNTIF($AE$118:$AE165, $W$119:$W$170), ""), 0))=0,"",INDEX($W$119:$W$170, MATCH(0, IF(AD166=$E$119:$E$170, COUNTIF($AE$118:$AE165, $W$119:$W$170), ""), 0))),"")</f>
        <v/>
      </c>
      <c r="AF166" s="425"/>
      <c r="AG166" s="435" t="s">
        <v>693</v>
      </c>
    </row>
    <row r="167" spans="1:33" ht="47.1" customHeight="1" x14ac:dyDescent="0.25">
      <c r="A167" s="407">
        <v>48</v>
      </c>
      <c r="B167" s="427"/>
      <c r="C167" s="427"/>
      <c r="D167" s="427"/>
      <c r="E167" s="428" t="str">
        <f>IFERROR(IF(AND(K167="",T167=""),"",(VLOOKUP(Q167,'Reference records(soft deleted)'!$B$61:$D$89,3,FALSE))),"")</f>
        <v/>
      </c>
      <c r="F167" s="429"/>
      <c r="G167" s="429"/>
      <c r="H167" s="429"/>
      <c r="I167" s="429"/>
      <c r="J167" s="429"/>
      <c r="K167" s="428" t="str">
        <f>IFERROR(VLOOKUP(R167,'Reference records(soft deleted)'!$B$172:$D$343,3,FALSE),"")</f>
        <v/>
      </c>
      <c r="L167" s="429"/>
      <c r="M167" s="429"/>
      <c r="N167" s="429"/>
      <c r="O167" s="429"/>
      <c r="P167" s="429"/>
      <c r="Q167" s="430"/>
      <c r="R167" s="431"/>
      <c r="S167" s="431"/>
      <c r="T167" s="432"/>
      <c r="U167" s="433" t="str">
        <f>IFERROR(IF(VLOOKUP(E167,'Reference Records'!$C$96:$D$119,2,FALSE)=0,"",VLOOKUP(E167,'Reference Records'!$C$96:$D$119,2,FALSE)),"")</f>
        <v/>
      </c>
      <c r="V167" s="433"/>
      <c r="W167" s="434" t="str">
        <f t="shared" si="10"/>
        <v/>
      </c>
      <c r="X167" s="434" t="str">
        <f t="shared" si="11"/>
        <v>a1P36000002ots4EAA</v>
      </c>
      <c r="Y167" s="434" t="b">
        <f t="shared" si="12"/>
        <v>0</v>
      </c>
      <c r="Z167" s="434" t="b">
        <f t="shared" si="13"/>
        <v>1</v>
      </c>
      <c r="AA167" s="434" t="str">
        <f>IFERROR(VLOOKUP(K167,'Reference Records'!$C$122:$E$267,3,FALSE),"")</f>
        <v/>
      </c>
      <c r="AB167" s="434" t="s">
        <v>694</v>
      </c>
      <c r="AC167" s="425"/>
      <c r="AD167" s="425" t="str">
        <f t="array" ref="AD167">IFERROR(INDEX($E$119:$E$170,MATCH(SMALL(NOT($E$119:$E$170="")*IF(ISNUMBER($E$119:$E$170),COUNTIF($E$119:$E$170,"&lt;="&amp;$E$119:$E$170),COUNTIF($E$119:$E$170,"&lt;="&amp;$E$119:$E$170)+SUM(--ISNUMBER($E$119:$E$170))),ROWS($E$118:E166)+SUM(--ISBLANK($E$119:$E$170))),NOT($E$119:$E$170="")*IF(ISNUMBER($E$119:$E$170),COUNTIF($E$119:$E$170,"&lt;="&amp;$E$119:$E$170),COUNTIF($E$119:$E$170,"&lt;="&amp;$E$119:$E$170)+SUM(--ISNUMBER($E$119:$E$170))),0)),"")</f>
        <v/>
      </c>
      <c r="AE167" s="425" t="str">
        <f t="array" ref="AE167">IFERROR(IF(INDEX($W$119:$W$170, MATCH(0, IF(AD167=$E$119:$E$170, COUNTIF($AE$118:$AE166, $W$119:$W$170), ""), 0))=0,"",INDEX($W$119:$W$170, MATCH(0, IF(AD167=$E$119:$E$170, COUNTIF($AE$118:$AE166, $W$119:$W$170), ""), 0))),"")</f>
        <v/>
      </c>
      <c r="AF167" s="425"/>
      <c r="AG167" s="435" t="s">
        <v>695</v>
      </c>
    </row>
    <row r="168" spans="1:33" ht="47.1" customHeight="1" x14ac:dyDescent="0.25">
      <c r="A168" s="407">
        <v>49</v>
      </c>
      <c r="B168" s="427"/>
      <c r="C168" s="427"/>
      <c r="D168" s="427"/>
      <c r="E168" s="428" t="str">
        <f>IFERROR(IF(AND(K168="",T168=""),"",(VLOOKUP(Q168,'Reference records(soft deleted)'!$B$61:$D$89,3,FALSE))),"")</f>
        <v/>
      </c>
      <c r="F168" s="429"/>
      <c r="G168" s="429"/>
      <c r="H168" s="429"/>
      <c r="I168" s="429"/>
      <c r="J168" s="429"/>
      <c r="K168" s="428" t="str">
        <f>IFERROR(VLOOKUP(R168,'Reference records(soft deleted)'!$B$172:$D$343,3,FALSE),"")</f>
        <v/>
      </c>
      <c r="L168" s="429"/>
      <c r="M168" s="429"/>
      <c r="N168" s="429"/>
      <c r="O168" s="429"/>
      <c r="P168" s="429"/>
      <c r="Q168" s="430"/>
      <c r="R168" s="431"/>
      <c r="S168" s="431"/>
      <c r="T168" s="432"/>
      <c r="U168" s="433" t="str">
        <f>IFERROR(IF(VLOOKUP(E168,'Reference Records'!$C$96:$D$119,2,FALSE)=0,"",VLOOKUP(E168,'Reference Records'!$C$96:$D$119,2,FALSE)),"")</f>
        <v/>
      </c>
      <c r="V168" s="433"/>
      <c r="W168" s="434" t="str">
        <f t="shared" si="10"/>
        <v/>
      </c>
      <c r="X168" s="434" t="str">
        <f t="shared" si="11"/>
        <v>a1P36000002ots4EAA</v>
      </c>
      <c r="Y168" s="434" t="b">
        <f t="shared" si="12"/>
        <v>0</v>
      </c>
      <c r="Z168" s="434" t="b">
        <f t="shared" si="13"/>
        <v>1</v>
      </c>
      <c r="AA168" s="434" t="str">
        <f>IFERROR(VLOOKUP(K168,'Reference Records'!$C$122:$E$267,3,FALSE),"")</f>
        <v/>
      </c>
      <c r="AB168" s="434" t="s">
        <v>696</v>
      </c>
      <c r="AC168" s="425"/>
      <c r="AD168" s="425" t="str">
        <f t="array" ref="AD168">IFERROR(INDEX($E$119:$E$170,MATCH(SMALL(NOT($E$119:$E$170="")*IF(ISNUMBER($E$119:$E$170),COUNTIF($E$119:$E$170,"&lt;="&amp;$E$119:$E$170),COUNTIF($E$119:$E$170,"&lt;="&amp;$E$119:$E$170)+SUM(--ISNUMBER($E$119:$E$170))),ROWS($E$118:E167)+SUM(--ISBLANK($E$119:$E$170))),NOT($E$119:$E$170="")*IF(ISNUMBER($E$119:$E$170),COUNTIF($E$119:$E$170,"&lt;="&amp;$E$119:$E$170),COUNTIF($E$119:$E$170,"&lt;="&amp;$E$119:$E$170)+SUM(--ISNUMBER($E$119:$E$170))),0)),"")</f>
        <v/>
      </c>
      <c r="AE168" s="425" t="str">
        <f t="array" ref="AE168">IFERROR(IF(INDEX($W$119:$W$170, MATCH(0, IF(AD168=$E$119:$E$170, COUNTIF($AE$118:$AE167, $W$119:$W$170), ""), 0))=0,"",INDEX($W$119:$W$170, MATCH(0, IF(AD168=$E$119:$E$170, COUNTIF($AE$118:$AE167, $W$119:$W$170), ""), 0))),"")</f>
        <v/>
      </c>
      <c r="AF168" s="425"/>
      <c r="AG168" s="435" t="s">
        <v>697</v>
      </c>
    </row>
    <row r="169" spans="1:33" ht="47.1" customHeight="1" x14ac:dyDescent="0.25">
      <c r="A169" s="407">
        <v>50</v>
      </c>
      <c r="B169" s="427"/>
      <c r="C169" s="427"/>
      <c r="D169" s="427"/>
      <c r="E169" s="428" t="str">
        <f>IFERROR(IF(AND(K169="",T169=""),"",(VLOOKUP(Q169,'Reference records(soft deleted)'!$B$61:$D$89,3,FALSE))),"")</f>
        <v/>
      </c>
      <c r="F169" s="429"/>
      <c r="G169" s="429"/>
      <c r="H169" s="429"/>
      <c r="I169" s="429"/>
      <c r="J169" s="429"/>
      <c r="K169" s="428" t="str">
        <f>IFERROR(VLOOKUP(R169,'Reference records(soft deleted)'!$B$172:$D$343,3,FALSE),"")</f>
        <v/>
      </c>
      <c r="L169" s="429"/>
      <c r="M169" s="429"/>
      <c r="N169" s="429"/>
      <c r="O169" s="429"/>
      <c r="P169" s="429"/>
      <c r="Q169" s="430"/>
      <c r="R169" s="431"/>
      <c r="S169" s="431"/>
      <c r="T169" s="432"/>
      <c r="U169" s="433" t="str">
        <f>IFERROR(IF(VLOOKUP(E169,'Reference Records'!$C$96:$D$119,2,FALSE)=0,"",VLOOKUP(E169,'Reference Records'!$C$96:$D$119,2,FALSE)),"")</f>
        <v/>
      </c>
      <c r="V169" s="433"/>
      <c r="W169" s="434" t="str">
        <f t="shared" si="10"/>
        <v/>
      </c>
      <c r="X169" s="434" t="str">
        <f t="shared" si="11"/>
        <v>a1P36000002ots4EAA</v>
      </c>
      <c r="Y169" s="434" t="b">
        <f t="shared" si="12"/>
        <v>0</v>
      </c>
      <c r="Z169" s="434" t="b">
        <f t="shared" si="13"/>
        <v>1</v>
      </c>
      <c r="AA169" s="434" t="str">
        <f>IFERROR(VLOOKUP(K169,'Reference Records'!$C$122:$E$267,3,FALSE),"")</f>
        <v/>
      </c>
      <c r="AB169" s="434" t="s">
        <v>698</v>
      </c>
      <c r="AC169" s="425"/>
      <c r="AD169" s="425" t="str">
        <f t="array" ref="AD169">IFERROR(INDEX($E$119:$E$170,MATCH(SMALL(NOT($E$119:$E$170="")*IF(ISNUMBER($E$119:$E$170),COUNTIF($E$119:$E$170,"&lt;="&amp;$E$119:$E$170),COUNTIF($E$119:$E$170,"&lt;="&amp;$E$119:$E$170)+SUM(--ISNUMBER($E$119:$E$170))),ROWS($E$118:E168)+SUM(--ISBLANK($E$119:$E$170))),NOT($E$119:$E$170="")*IF(ISNUMBER($E$119:$E$170),COUNTIF($E$119:$E$170,"&lt;="&amp;$E$119:$E$170),COUNTIF($E$119:$E$170,"&lt;="&amp;$E$119:$E$170)+SUM(--ISNUMBER($E$119:$E$170))),0)),"")</f>
        <v>SSRS: Sistemas de información en salud y monitoreo y evaluación</v>
      </c>
      <c r="AE169" s="425" t="str">
        <f t="array" ref="AE169">IFERROR(IF(INDEX($W$119:$W$170, MATCH(0, IF(AD169=$E$119:$E$170, COUNTIF($AE$118:$AE168, $W$119:$W$170), ""), 0))=0,"",INDEX($W$119:$W$170, MATCH(0, IF(AD169=$E$119:$E$170, COUNTIF($AE$118:$AE168, $W$119:$W$170), ""), 0))),"")</f>
        <v>Otras intervenciones para sistemas de información en salud y monitoreo y evaluación</v>
      </c>
      <c r="AF169" s="425"/>
      <c r="AG169" s="435" t="s">
        <v>699</v>
      </c>
    </row>
    <row r="170" spans="1:33" ht="2.1" customHeight="1" thickBot="1" x14ac:dyDescent="0.3">
      <c r="A170" s="93"/>
      <c r="B170" s="94"/>
      <c r="C170" s="94"/>
      <c r="D170" s="94"/>
      <c r="E170" s="94"/>
      <c r="F170" s="94"/>
      <c r="G170" s="94"/>
      <c r="H170" s="94"/>
      <c r="I170" s="94"/>
      <c r="J170" s="94"/>
      <c r="K170" s="94"/>
      <c r="L170" s="94"/>
      <c r="M170" s="94"/>
      <c r="N170" s="94"/>
      <c r="O170" s="94"/>
      <c r="P170" s="94"/>
      <c r="Q170" s="94"/>
      <c r="R170" s="94"/>
      <c r="S170" s="94"/>
      <c r="T170" s="94"/>
      <c r="U170" s="51"/>
      <c r="V170" s="51"/>
      <c r="W170" s="51"/>
      <c r="X170" s="51"/>
      <c r="Y170" s="51"/>
      <c r="Z170" s="51"/>
      <c r="AA170" s="51"/>
      <c r="AB170" s="110"/>
      <c r="AC170" s="46"/>
      <c r="AG170" s="306"/>
    </row>
    <row r="171" spans="1:33" x14ac:dyDescent="0.25">
      <c r="AG171" s="306"/>
    </row>
    <row r="178" spans="1:31" x14ac:dyDescent="0.25">
      <c r="A178" s="52" t="s">
        <v>82</v>
      </c>
      <c r="B178" s="52"/>
      <c r="C178" s="52"/>
      <c r="D178" s="52"/>
    </row>
    <row r="182" spans="1:31" x14ac:dyDescent="0.25">
      <c r="AE182" s="306" t="s">
        <v>191</v>
      </c>
    </row>
    <row r="193" spans="44:45" x14ac:dyDescent="0.25">
      <c r="AS193" s="306"/>
    </row>
    <row r="194" spans="44:45" x14ac:dyDescent="0.25">
      <c r="AR194" s="306">
        <f>IF(C9="","",C9)</f>
        <v>12</v>
      </c>
      <c r="AS194" s="306">
        <v>3</v>
      </c>
    </row>
    <row r="195" spans="44:45" x14ac:dyDescent="0.25">
      <c r="AS195" s="306">
        <v>6</v>
      </c>
    </row>
    <row r="196" spans="44:45" x14ac:dyDescent="0.25">
      <c r="AS196" s="306">
        <v>12</v>
      </c>
    </row>
    <row r="197" spans="44:45" x14ac:dyDescent="0.25">
      <c r="AS197" s="306"/>
    </row>
  </sheetData>
  <sheetProtection algorithmName="SHA-512" hashValue="Q4SfSoDCqmxCOeQ37w0YtuoEeb2KVmY7Lf5uL7MEi9zg0KuuoTL4VQPEf6KvSqIvZP2Djb26Sd0RjjbN8OskOw==" saltValue="cWYlxprFMnTLnlgMQnKxig==" spinCount="100000" sheet="1" objects="1" scenarios="1"/>
  <mergeCells count="13">
    <mergeCell ref="A117:T117"/>
    <mergeCell ref="A116:T116"/>
    <mergeCell ref="Y49:Y50"/>
    <mergeCell ref="A48:E48"/>
    <mergeCell ref="A90:E90"/>
    <mergeCell ref="A66:E66"/>
    <mergeCell ref="Y67:Y82"/>
    <mergeCell ref="A13:A14"/>
    <mergeCell ref="V4:W5"/>
    <mergeCell ref="A33:L33"/>
    <mergeCell ref="A1:T2"/>
    <mergeCell ref="A35:T35"/>
    <mergeCell ref="K10:K11"/>
  </mergeCells>
  <conditionalFormatting sqref="E92:E108">
    <cfRule type="expression" dxfId="92" priority="26">
      <formula>AND(COUNTIF($E$92:$E$108,$E92)&gt;1,E92&lt;&gt;"")</formula>
    </cfRule>
  </conditionalFormatting>
  <conditionalFormatting sqref="A29:K29 B30:D30">
    <cfRule type="expression" dxfId="91" priority="20">
      <formula>OR($AN$5="Grant Making", $AN$5="Grant Revision")</formula>
    </cfRule>
  </conditionalFormatting>
  <conditionalFormatting sqref="A24:E26">
    <cfRule type="expression" dxfId="90" priority="19">
      <formula>$AN$5="Funding Request"</formula>
    </cfRule>
  </conditionalFormatting>
  <conditionalFormatting sqref="A9:E9">
    <cfRule type="expression" dxfId="89" priority="18">
      <formula>$AN$5="Funding Request"</formula>
    </cfRule>
  </conditionalFormatting>
  <conditionalFormatting sqref="A37:T43">
    <cfRule type="expression" dxfId="88" priority="5">
      <formula>$U37:$U44="[Record ID]"</formula>
    </cfRule>
    <cfRule type="expression" dxfId="87" priority="15">
      <formula>$A37&gt;$E$8</formula>
    </cfRule>
  </conditionalFormatting>
  <conditionalFormatting sqref="K36:T43">
    <cfRule type="expression" dxfId="86" priority="14">
      <formula>$AN$5="Funding Request"</formula>
    </cfRule>
  </conditionalFormatting>
  <conditionalFormatting sqref="A30">
    <cfRule type="expression" dxfId="85" priority="12">
      <formula>OR($AN$5="Grant Making", $AN$5="Grant Revision")</formula>
    </cfRule>
  </conditionalFormatting>
  <conditionalFormatting sqref="K8">
    <cfRule type="expression" dxfId="84" priority="11">
      <formula>OR($AN$9="Additional Funding", $AN$9="Other Revison")</formula>
    </cfRule>
  </conditionalFormatting>
  <conditionalFormatting sqref="E11 E8">
    <cfRule type="expression" dxfId="83" priority="8">
      <formula>$E$8&gt;$E$11</formula>
    </cfRule>
  </conditionalFormatting>
  <conditionalFormatting sqref="A30:K30">
    <cfRule type="expression" dxfId="82" priority="6">
      <formula>$P30:$P31="[Record ID]"</formula>
    </cfRule>
  </conditionalFormatting>
  <conditionalFormatting sqref="A50:E55 A68:E79">
    <cfRule type="expression" dxfId="81" priority="4">
      <formula>$H50:$H63="[Record ID]"</formula>
    </cfRule>
  </conditionalFormatting>
  <conditionalFormatting sqref="A92:E103">
    <cfRule type="expression" dxfId="80" priority="2">
      <formula>$H92:$H108="[Record ID]"</formula>
    </cfRule>
  </conditionalFormatting>
  <conditionalFormatting sqref="A119:T169">
    <cfRule type="expression" dxfId="79" priority="1">
      <formula>$AB119:$AB170="[Record ID]"</formula>
    </cfRule>
  </conditionalFormatting>
  <conditionalFormatting sqref="A56:E62">
    <cfRule type="expression" dxfId="78" priority="28">
      <formula>$H56:$H81="[Record ID]"</formula>
    </cfRule>
  </conditionalFormatting>
  <conditionalFormatting sqref="A80:E80">
    <cfRule type="expression" dxfId="77" priority="30">
      <formula>$H80:$H108="[Record ID]"</formula>
    </cfRule>
  </conditionalFormatting>
  <conditionalFormatting sqref="A104:E107">
    <cfRule type="expression" dxfId="76" priority="32">
      <formula>$H104:$H170="[Record ID]"</formula>
    </cfRule>
  </conditionalFormatting>
  <dataValidations count="15">
    <dataValidation type="list" allowBlank="1" showInputMessage="1" showErrorMessage="1" sqref="E119:E169" xr:uid="{00000000-0002-0000-0000-000000000000}">
      <formula1>Modules</formula1>
    </dataValidation>
    <dataValidation type="custom" allowBlank="1" showInputMessage="1" showErrorMessage="1" errorTitle="Implementation Period Start Date" error="The Implementation Period Start should be the first day of the month" sqref="E7" xr:uid="{00000000-0002-0000-0000-000001000000}">
      <formula1>DAY(E7)=1</formula1>
    </dataValidation>
    <dataValidation type="list" allowBlank="1" showInputMessage="1" showErrorMessage="1" sqref="K119:K169" xr:uid="{00000000-0002-0000-0000-000002000000}">
      <formula1>OFFSET(ModuleStart,MATCH(U119,ModuleColumn,0)-1,2,COUNTIF(ModuleColumn,U119),1)</formula1>
    </dataValidation>
    <dataValidation type="list" allowBlank="1" showInputMessage="1" showErrorMessage="1" sqref="E30" xr:uid="{00000000-0002-0000-0000-000003000000}">
      <formula1>FundingRequestPR</formula1>
    </dataValidation>
    <dataValidation type="list" allowBlank="1" showInputMessage="1" showErrorMessage="1" sqref="E9" xr:uid="{00000000-0002-0000-0000-000004000000}">
      <formula1>IF(OR($AN$5="Grant Making", $AN$5="Grant Revision"),$AS$195:$AS$196,$AR$194)</formula1>
    </dataValidation>
    <dataValidation type="list" allowBlank="1" showInputMessage="1" showErrorMessage="1" sqref="K37:K43" xr:uid="{00000000-0002-0000-0000-000005000000}">
      <formula1>"Yes,No"</formula1>
    </dataValidation>
    <dataValidation type="date" allowBlank="1" showInputMessage="1" showErrorMessage="1" errorTitle="X-Author for Excel" error="Please enter a valid date." promptTitle="X-Author for Excel" sqref="E8 O37:P43" xr:uid="{00000000-0002-0000-0000-000006000000}">
      <formula1>36526</formula1>
      <formula2>36891</formula2>
    </dataValidation>
    <dataValidation type="decimal" allowBlank="1" showInputMessage="1" showErrorMessage="1" errorTitle="X-Author for Excel" error="Please enter a valid numeric value. Valid range for Programmatic Report Period Frequency is -1E+18 to 1E+18." promptTitle="X-Author for Excel" sqref="C9" xr:uid="{00000000-0002-0000-0000-000007000000}">
      <formula1>-1000000000000000000</formula1>
      <formula2>1000000000000000000</formula2>
    </dataValidation>
    <dataValidation type="custom" allowBlank="1" showInputMessage="1" showErrorMessage="1" errorTitle="X-Author for Excel" error="Id and Lookup fields are not editable." promptTitle="X-Author for Excel" sqref="AN10 I25:I26 H50:H62 F50:F62 H68:H80 F68:F80 H92:J107 X119:X169 AA119:AB169 U37:U43 Q37:Q43" xr:uid="{00000000-0002-0000-0000-000008000000}">
      <formula1>""</formula1>
    </dataValidation>
    <dataValidation type="decimal" allowBlank="1" showInputMessage="1" showErrorMessage="1" errorTitle="X-Author for Excel" error="Please enter a valid numeric value. Valid range for Account Role Number is -1E+18 to 1E+18." promptTitle="X-Author for Excel" sqref="A25:A26" xr:uid="{00000000-0002-0000-0000-000009000000}">
      <formula1>-1000000000000000000</formula1>
      <formula2>1000000000000000000</formula2>
    </dataValidation>
    <dataValidation type="decimal" allowBlank="1" showInputMessage="1" showErrorMessage="1" errorTitle="X-Author for Excel" error="Please enter a valid numeric value. Valid range for Goal Number is -1E+18 to 1E+18." promptTitle="X-Author for Excel" sqref="A50:A62" xr:uid="{00000000-0002-0000-0000-00000A000000}">
      <formula1>-1000000000000000000</formula1>
      <formula2>1000000000000000000</formula2>
    </dataValidation>
    <dataValidation type="list" allowBlank="1" showInputMessage="1" showErrorMessage="1" errorTitle="X-Author for Excel" error="Please select either TRUE or FALSE from the dropdown." promptTitle="X-Author for Excel" sqref="G50:G62 G68:G80 G92:G107 Y119:Z169 M37:N43" xr:uid="{00000000-0002-0000-0000-00000B000000}">
      <formula1>"TRUE,FALSE"</formula1>
    </dataValidation>
    <dataValidation type="decimal" allowBlank="1" showInputMessage="1" showErrorMessage="1" errorTitle="X-Author for Excel" error="Please enter a valid numeric value. Valid range for Objective Number is -1E+18 to 1E+18." promptTitle="X-Author for Excel" sqref="A68:A80" xr:uid="{00000000-0002-0000-0000-00000C000000}">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92:A107" xr:uid="{00000000-0002-0000-0000-00000D000000}">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19:A169" xr:uid="{00000000-0002-0000-0000-00000E000000}">
      <formula1>-1000000000000000000</formula1>
      <formula2>1000000000000000000</formula2>
    </dataValidation>
  </dataValidations>
  <hyperlinks>
    <hyperlink ref="A178" location="'Overview - Section A'!A13" display="'Overview - Section A'!A13" xr:uid="{00000000-0004-0000-0000-000000000000}"/>
    <hyperlink ref="E13" location="_8273a11c_a030_45ba_bf8f_2b577e1aa93b" display="Principal Recipients" xr:uid="{00000000-0004-0000-0000-000001000000}"/>
    <hyperlink ref="K13" location="_e49ca72f_320d_4468_afc1_5eb8b190d587" display="Reporting Periods " xr:uid="{00000000-0004-0000-0000-000002000000}"/>
    <hyperlink ref="T13" location="_0215c642_4079_4a66_b33f_02948e5b161c" display="Goals" xr:uid="{00000000-0004-0000-0000-000003000000}"/>
    <hyperlink ref="T14" location="_4ede0df7_bdae_485c_a6aa_cd381b32466f" display="Interventions" xr:uid="{00000000-0004-0000-0000-000004000000}"/>
    <hyperlink ref="K14" location="_eabb6097_6646_49fe_9d42_cce1d696601b" display="Modules" xr:uid="{00000000-0004-0000-0000-000005000000}"/>
    <hyperlink ref="E14" location="_4f36af19_06bf_4c59_990d_586822b3d259" display="Objectives" xr:uid="{00000000-0004-0000-0000-000006000000}"/>
  </hyperlinks>
  <pageMargins left="0.7" right="0.7" top="0.75" bottom="0.75" header="0.3" footer="0.3"/>
  <pageSetup paperSize="8" fitToHeight="0" orientation="landscape" r:id="rId1"/>
  <rowBreaks count="3" manualBreakCount="3">
    <brk id="31" max="27" man="1"/>
    <brk id="48" max="27" man="1"/>
    <brk id="170" max="27" man="1"/>
  </row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F000000}">
          <x14:formula1>
            <xm:f>'Account Role'!$C$2:$C$17</xm:f>
          </x14:formula1>
          <xm:sqref>J25:J26</xm:sqref>
        </x14:dataValidation>
        <x14:dataValidation type="list" allowBlank="1" showInputMessage="1" showErrorMessage="1" xr:uid="{00000000-0002-0000-0000-000010000000}">
          <x14:formula1>
            <xm:f>OFFSET('Reference Records'!$B$96,1,0,MATCH(" ",'Reference Records'!$B$96:$B$119,-1)-1,1)</xm:f>
          </x14:formula1>
          <xm:sqref>E92:E107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dimension ref="A1:E2"/>
  <sheetViews>
    <sheetView workbookViewId="0">
      <selection activeCell="H5" sqref="H5"/>
    </sheetView>
  </sheetViews>
  <sheetFormatPr baseColWidth="10" defaultColWidth="8.75" defaultRowHeight="15.75" x14ac:dyDescent="0.25"/>
  <cols>
    <col min="2" max="2" width="12.75" customWidth="1"/>
    <col min="3" max="3" width="31.625" customWidth="1"/>
  </cols>
  <sheetData>
    <row r="1" spans="1:5" x14ac:dyDescent="0.25">
      <c r="A1" s="351" t="s">
        <v>364</v>
      </c>
      <c r="B1" s="351" t="s">
        <v>365</v>
      </c>
      <c r="C1" s="351" t="s">
        <v>366</v>
      </c>
      <c r="D1" s="351" t="s">
        <v>367</v>
      </c>
      <c r="E1" s="351" t="s">
        <v>368</v>
      </c>
    </row>
    <row r="2" spans="1:5" ht="150" x14ac:dyDescent="0.25">
      <c r="A2">
        <v>3</v>
      </c>
      <c r="B2" s="352">
        <v>43328</v>
      </c>
      <c r="C2" s="353" t="s">
        <v>369</v>
      </c>
      <c r="D2" t="s">
        <v>370</v>
      </c>
      <c r="E2" t="s">
        <v>370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dimension ref="A2:I817"/>
  <sheetViews>
    <sheetView topLeftCell="A29" zoomScale="80" zoomScaleNormal="80" workbookViewId="0">
      <selection activeCell="B54" sqref="B54"/>
    </sheetView>
  </sheetViews>
  <sheetFormatPr baseColWidth="10" defaultColWidth="8.75" defaultRowHeight="12.75" x14ac:dyDescent="0.2"/>
  <cols>
    <col min="1" max="1" width="25.75" style="1" customWidth="1"/>
    <col min="2" max="2" width="30.625" style="1" customWidth="1"/>
    <col min="3" max="3" width="52.25" style="1" customWidth="1"/>
    <col min="4" max="4" width="23.5" style="1" customWidth="1"/>
    <col min="5" max="5" width="19.625" style="1" customWidth="1"/>
    <col min="6" max="6" width="18.25" style="1" customWidth="1"/>
    <col min="7" max="7" width="10.25" style="1" customWidth="1"/>
    <col min="8" max="11" width="8.75" style="1"/>
    <col min="12" max="12" width="14.625" style="1" bestFit="1" customWidth="1"/>
    <col min="13" max="13" width="15" style="1" bestFit="1" customWidth="1"/>
    <col min="14" max="16384" width="8.75" style="1"/>
  </cols>
  <sheetData>
    <row r="2" spans="2:7" x14ac:dyDescent="0.2">
      <c r="B2" s="2" t="s">
        <v>77</v>
      </c>
    </row>
    <row r="3" spans="2:7" x14ac:dyDescent="0.2">
      <c r="B3" s="497" t="s">
        <v>74</v>
      </c>
      <c r="C3" s="497" t="s">
        <v>225</v>
      </c>
      <c r="D3" s="497" t="s">
        <v>227</v>
      </c>
      <c r="E3" s="497" t="s">
        <v>76</v>
      </c>
      <c r="F3" s="497" t="s">
        <v>123</v>
      </c>
      <c r="G3" s="497" t="s">
        <v>25</v>
      </c>
    </row>
    <row r="4" spans="2:7" hidden="1" x14ac:dyDescent="0.2">
      <c r="B4" s="497" t="s">
        <v>73</v>
      </c>
      <c r="C4" s="499" t="s">
        <v>30</v>
      </c>
      <c r="D4" s="498" t="s">
        <v>226</v>
      </c>
      <c r="E4" s="497" t="s">
        <v>75</v>
      </c>
      <c r="F4" s="497" t="str">
        <f t="array" ref="F4">IFERROR(INDEX($C$4:$C$21, MATCH(0, COUNTIF($F$3:F3, $C$4:$C$21&amp;"") + IF($C$4:$C$21="",1,0), 0)), "")</f>
        <v>--Select--</v>
      </c>
      <c r="G4" s="497" t="s">
        <v>24</v>
      </c>
    </row>
    <row r="5" spans="2:7" x14ac:dyDescent="0.2">
      <c r="B5" s="497" t="s">
        <v>2499</v>
      </c>
      <c r="C5" s="499" t="s">
        <v>2500</v>
      </c>
      <c r="D5" s="498"/>
      <c r="E5" s="497" t="s">
        <v>2176</v>
      </c>
      <c r="F5" s="497" t="str">
        <f t="array" ref="F5">IFERROR(INDEX($C$4:$C$21, MATCH(0, COUNTIF($F$3:F4, $C$4:$C$21&amp;"") + IF($C$4:$C$21="",1,0), 0)), "")</f>
        <v>HIV I-3b: Porcentaje de hombres que tienen relaciones sexuales con hombres con sífilis activa</v>
      </c>
      <c r="G5" s="497" t="s">
        <v>2501</v>
      </c>
    </row>
    <row r="6" spans="2:7" x14ac:dyDescent="0.2">
      <c r="B6" s="497" t="s">
        <v>2502</v>
      </c>
      <c r="C6" s="499" t="s">
        <v>2503</v>
      </c>
      <c r="D6" s="498"/>
      <c r="E6" s="497" t="s">
        <v>2176</v>
      </c>
      <c r="F6" s="497" t="str">
        <f t="array" ref="F6">IFERROR(INDEX($C$4:$C$21, MATCH(0, COUNTIF($F$3:F5, $C$4:$C$21&amp;"") + IF($C$4:$C$21="",1,0), 0)), "")</f>
        <v>HIV I-3c: Porcentaje de trabajadores del sexo con sífilis activa</v>
      </c>
      <c r="G6" s="497" t="s">
        <v>2504</v>
      </c>
    </row>
    <row r="7" spans="2:7" x14ac:dyDescent="0.2">
      <c r="B7" s="497" t="s">
        <v>2505</v>
      </c>
      <c r="C7" s="499" t="s">
        <v>2506</v>
      </c>
      <c r="D7" s="498"/>
      <c r="E7" s="497" t="s">
        <v>2176</v>
      </c>
      <c r="F7" s="497" t="str">
        <f t="array" ref="F7">IFERROR(INDEX($C$4:$C$21, MATCH(0, COUNTIF($F$3:F6, $C$4:$C$21&amp;"") + IF($C$4:$C$21="",1,0), 0)), "")</f>
        <v>HIV I-6: Porcentaje estimado de infecciones infantiles por el VIH transmitidas durante el parto de mujeres seropositivas en los últimos 12 meses</v>
      </c>
      <c r="G7" s="497" t="s">
        <v>2507</v>
      </c>
    </row>
    <row r="8" spans="2:7" x14ac:dyDescent="0.2">
      <c r="B8" s="497" t="s">
        <v>2177</v>
      </c>
      <c r="C8" s="499" t="s">
        <v>2178</v>
      </c>
      <c r="D8" s="498" t="s">
        <v>2179</v>
      </c>
      <c r="E8" s="497" t="s">
        <v>2176</v>
      </c>
      <c r="F8" s="497" t="str">
        <f t="array" ref="F8">IFERROR(INDEX($C$4:$C$21, MATCH(0, COUNTIF($F$3:F7, $C$4:$C$21&amp;"") + IF($C$4:$C$21="",1,0), 0)), "")</f>
        <v>HIV I-9a(M): Porcentaje de hombres que tienen relaciones sexuales con hombres y viven con el VIH</v>
      </c>
      <c r="G8" s="497" t="s">
        <v>2508</v>
      </c>
    </row>
    <row r="9" spans="2:7" x14ac:dyDescent="0.2">
      <c r="B9" s="497" t="s">
        <v>2184</v>
      </c>
      <c r="C9" s="499" t="s">
        <v>2185</v>
      </c>
      <c r="D9" s="498" t="s">
        <v>2179</v>
      </c>
      <c r="E9" s="497" t="s">
        <v>2176</v>
      </c>
      <c r="F9" s="497" t="str">
        <f t="array" ref="F9">IFERROR(INDEX($C$4:$C$21, MATCH(0, COUNTIF($F$3:F8, $C$4:$C$21&amp;"") + IF($C$4:$C$21="",1,0), 0)), "")</f>
        <v>HIV I-9b(M): Porcentaje de personas transgénero que viven con el VIH</v>
      </c>
      <c r="G9" s="497" t="s">
        <v>2509</v>
      </c>
    </row>
    <row r="10" spans="2:7" x14ac:dyDescent="0.2">
      <c r="B10" s="497" t="s">
        <v>2188</v>
      </c>
      <c r="C10" s="499" t="s">
        <v>2189</v>
      </c>
      <c r="D10" s="498" t="s">
        <v>2179</v>
      </c>
      <c r="E10" s="497" t="s">
        <v>2176</v>
      </c>
      <c r="F10" s="497" t="str">
        <f t="array" ref="F10">IFERROR(INDEX($C$4:$C$21, MATCH(0, COUNTIF($F$3:F9, $C$4:$C$21&amp;"") + IF($C$4:$C$21="",1,0), 0)), "")</f>
        <v>HIV I-10(M): Porcentaje de trabajadores sexuales que viven con el VIH</v>
      </c>
      <c r="G10" s="497" t="s">
        <v>2510</v>
      </c>
    </row>
    <row r="11" spans="2:7" x14ac:dyDescent="0.2">
      <c r="B11" s="497" t="s">
        <v>2192</v>
      </c>
      <c r="C11" s="499" t="s">
        <v>2193</v>
      </c>
      <c r="D11" s="498" t="s">
        <v>2179</v>
      </c>
      <c r="E11" s="497" t="s">
        <v>2176</v>
      </c>
      <c r="F11" s="497" t="str">
        <f t="array" ref="F11">IFERROR(INDEX($C$4:$C$21, MATCH(0, COUNTIF($F$3:F10, $C$4:$C$21&amp;"") + IF($C$4:$C$21="",1,0), 0)), "")</f>
        <v>HIV I-11(M): Porcentaje de personas que consumen drogas inyectables que viven con el VIH</v>
      </c>
      <c r="G11" s="497" t="s">
        <v>2511</v>
      </c>
    </row>
    <row r="12" spans="2:7" x14ac:dyDescent="0.2">
      <c r="B12" s="497" t="s">
        <v>2512</v>
      </c>
      <c r="C12" s="499" t="s">
        <v>2513</v>
      </c>
      <c r="D12" s="498"/>
      <c r="E12" s="497" t="s">
        <v>2176</v>
      </c>
      <c r="F12" s="497" t="str">
        <f t="array" ref="F12">IFERROR(INDEX($C$4:$C$21, MATCH(0, COUNTIF($F$3:F11, $C$4:$C$21&amp;"") + IF($C$4:$C$21="",1,0), 0)), "")</f>
        <v>HIV I-12: Porcentaje de personas de otras poblaciones vulnerables (especificar) que viven con el VIH</v>
      </c>
      <c r="G12" s="497" t="s">
        <v>2514</v>
      </c>
    </row>
    <row r="13" spans="2:7" x14ac:dyDescent="0.2">
      <c r="B13" s="497" t="s">
        <v>2213</v>
      </c>
      <c r="C13" s="499" t="s">
        <v>2214</v>
      </c>
      <c r="D13" s="498" t="s">
        <v>2515</v>
      </c>
      <c r="E13" s="497" t="s">
        <v>2176</v>
      </c>
      <c r="F13" s="497" t="str">
        <f t="array" ref="F13">IFERROR(INDEX($C$4:$C$21, MATCH(0, COUNTIF($F$3:F12, $C$4:$C$21&amp;"") + IF($C$4:$C$21="",1,0), 0)), "")</f>
        <v>HIV I-4: Número de muertes relacionadas con SIDA por 100,000 habitantes</v>
      </c>
      <c r="G13" s="497" t="s">
        <v>2516</v>
      </c>
    </row>
    <row r="14" spans="2:7" x14ac:dyDescent="0.2">
      <c r="B14" s="497" t="s">
        <v>2517</v>
      </c>
      <c r="C14" s="499" t="s">
        <v>2518</v>
      </c>
      <c r="D14" s="498"/>
      <c r="E14" s="497" t="s">
        <v>2176</v>
      </c>
      <c r="F14" s="497" t="str">
        <f t="array" ref="F14">IFERROR(INDEX($C$4:$C$21, MATCH(0, COUNTIF($F$3:F13, $C$4:$C$21&amp;"") + IF($C$4:$C$21="",1,0), 0)), "")</f>
        <v>TB/HIV I-1: Tasa de mortalidad de la tuberculosis/VIH por 100,000 habitantes</v>
      </c>
      <c r="G14" s="497" t="s">
        <v>2519</v>
      </c>
    </row>
    <row r="15" spans="2:7" x14ac:dyDescent="0.2">
      <c r="B15" s="497" t="s">
        <v>2520</v>
      </c>
      <c r="C15" s="499" t="s">
        <v>2521</v>
      </c>
      <c r="D15" s="498"/>
      <c r="E15" s="497" t="s">
        <v>2176</v>
      </c>
      <c r="F15" s="497" t="str">
        <f t="array" ref="F15">IFERROR(INDEX($C$4:$C$21, MATCH(0, COUNTIF($F$3:F14, $C$4:$C$21&amp;"") + IF($C$4:$C$21="",1,0), 0)), "")</f>
        <v>HSS I-1: Tasa de mortalidad de niños menores de 5 años por cada 1,000 nacidos vivos</v>
      </c>
      <c r="G15" s="497" t="s">
        <v>2522</v>
      </c>
    </row>
    <row r="16" spans="2:7" x14ac:dyDescent="0.2">
      <c r="B16" s="497" t="s">
        <v>2523</v>
      </c>
      <c r="C16" s="499" t="s">
        <v>2524</v>
      </c>
      <c r="D16" s="498"/>
      <c r="E16" s="497" t="s">
        <v>2176</v>
      </c>
      <c r="F16" s="497" t="str">
        <f t="array" ref="F16">IFERROR(INDEX($C$4:$C$21, MATCH(0, COUNTIF($F$3:F15, $C$4:$C$21&amp;"") + IF($C$4:$C$21="",1,0), 0)), "")</f>
        <v>HSS I-2: Tasa de mortalidad neonatal por 100,000 habitantes</v>
      </c>
      <c r="G16" s="497" t="s">
        <v>2525</v>
      </c>
    </row>
    <row r="17" spans="2:7" x14ac:dyDescent="0.2">
      <c r="B17" s="497" t="s">
        <v>2526</v>
      </c>
      <c r="C17" s="499" t="s">
        <v>2527</v>
      </c>
      <c r="D17" s="498"/>
      <c r="E17" s="497" t="s">
        <v>2176</v>
      </c>
      <c r="F17" s="497" t="str">
        <f t="array" ref="F17">IFERROR(INDEX($C$4:$C$21, MATCH(0, COUNTIF($F$3:F16, $C$4:$C$21&amp;"") + IF($C$4:$C$21="",1,0), 0)), "")</f>
        <v>HSS I-3: Tasa de mortalidad materna por 100,000 habitantes</v>
      </c>
      <c r="G17" s="497" t="s">
        <v>2528</v>
      </c>
    </row>
    <row r="18" spans="2:7" x14ac:dyDescent="0.2">
      <c r="B18" s="497" t="s">
        <v>2254</v>
      </c>
      <c r="C18" s="499" t="s">
        <v>2255</v>
      </c>
      <c r="D18" s="498" t="s">
        <v>2515</v>
      </c>
      <c r="E18" s="497" t="s">
        <v>2176</v>
      </c>
      <c r="F18" s="497" t="str">
        <f t="array" ref="F18">IFERROR(INDEX($C$4:$C$21, MATCH(0, COUNTIF($F$3:F17, $C$4:$C$21&amp;"") + IF($C$4:$C$21="",1,0), 0)), "")</f>
        <v>HIV I-14: Número de infecciones nuevas de VIH por 1,000 habitantes no infectados</v>
      </c>
      <c r="G18" s="497" t="s">
        <v>2529</v>
      </c>
    </row>
    <row r="19" spans="2:7" x14ac:dyDescent="0.2">
      <c r="B19" s="497" t="s">
        <v>2530</v>
      </c>
      <c r="C19" s="499" t="s">
        <v>2531</v>
      </c>
      <c r="D19" s="498"/>
      <c r="E19" s="497" t="s">
        <v>2176</v>
      </c>
      <c r="F19" s="497" t="str">
        <f t="array" ref="F19">IFERROR(INDEX($C$4:$C$21, MATCH(0, COUNTIF($F$3:F18, $C$4:$C$21&amp;"") + IF($C$4:$C$21="",1,0), 0)), "")</f>
        <v>HIV I-3.1a: Porcentaje de individuos seropositivos para sífilis</v>
      </c>
      <c r="G19" s="497" t="s">
        <v>2532</v>
      </c>
    </row>
    <row r="20" spans="2:7" x14ac:dyDescent="0.2">
      <c r="B20" s="497" t="s">
        <v>2275</v>
      </c>
      <c r="C20" s="499" t="s">
        <v>2276</v>
      </c>
      <c r="D20" s="498" t="s">
        <v>2533</v>
      </c>
      <c r="E20" s="497" t="s">
        <v>2176</v>
      </c>
      <c r="F20" s="497" t="str">
        <f t="array" ref="F20">IFERROR(INDEX($C$4:$C$21, MATCH(0, COUNTIF($F$3:F19, $C$4:$C$21&amp;"") + IF($C$4:$C$21="",1,0), 0)), "")</f>
        <v>HIV I-13: Número y porcentaje de personas que viven con el VIH</v>
      </c>
      <c r="G20" s="497" t="s">
        <v>2534</v>
      </c>
    </row>
    <row r="22" spans="2:7" x14ac:dyDescent="0.2">
      <c r="B22" s="2" t="s">
        <v>78</v>
      </c>
    </row>
    <row r="23" spans="2:7" x14ac:dyDescent="0.2">
      <c r="B23" s="497" t="s">
        <v>74</v>
      </c>
      <c r="C23" s="497" t="s">
        <v>225</v>
      </c>
      <c r="D23" s="497" t="s">
        <v>227</v>
      </c>
      <c r="E23" s="497" t="s">
        <v>76</v>
      </c>
      <c r="F23" s="497" t="s">
        <v>123</v>
      </c>
      <c r="G23" s="497" t="s">
        <v>25</v>
      </c>
    </row>
    <row r="24" spans="2:7" hidden="1" x14ac:dyDescent="0.2">
      <c r="B24" s="497" t="s">
        <v>73</v>
      </c>
      <c r="C24" s="499" t="s">
        <v>30</v>
      </c>
      <c r="D24" s="498" t="s">
        <v>226</v>
      </c>
      <c r="E24" s="497" t="s">
        <v>75</v>
      </c>
      <c r="F24" s="497" t="str">
        <f t="array" ref="F24">IFERROR(INDEX($C$24:$C$41, MATCH(0, COUNTIF($F$23:F23, $C$24:$C$41&amp;"") + IF($C$24:$C$41="",1,0), 0)), "")</f>
        <v>--Select--</v>
      </c>
      <c r="G24" s="497" t="s">
        <v>24</v>
      </c>
    </row>
    <row r="25" spans="2:7" x14ac:dyDescent="0.2">
      <c r="B25" s="497" t="s">
        <v>2535</v>
      </c>
      <c r="C25" s="499" t="s">
        <v>2536</v>
      </c>
      <c r="D25" s="498"/>
      <c r="E25" s="497" t="s">
        <v>2176</v>
      </c>
      <c r="F25" s="497" t="str">
        <f t="array" ref="F25">IFERROR(INDEX($C$24:$C$41, MATCH(0, COUNTIF($F$23:F24, $C$24:$C$41&amp;"") + IF($C$24:$C$41="",1,0), 0)), "")</f>
        <v>HSS O-3: Razón del gasto de bolsillo por hogar en salud y el gasto total en salud</v>
      </c>
      <c r="G25" s="497" t="s">
        <v>2537</v>
      </c>
    </row>
    <row r="26" spans="2:7" x14ac:dyDescent="0.2">
      <c r="B26" s="497" t="s">
        <v>2285</v>
      </c>
      <c r="C26" s="499" t="s">
        <v>2286</v>
      </c>
      <c r="D26" s="498" t="s">
        <v>2538</v>
      </c>
      <c r="E26" s="497" t="s">
        <v>2176</v>
      </c>
      <c r="F26" s="497" t="str">
        <f t="array" ref="F26">IFERROR(INDEX($C$24:$C$41, MATCH(0, COUNTIF($F$23:F25, $C$24:$C$41&amp;"") + IF($C$24:$C$41="",1,0), 0)), "")</f>
        <v>HIV O-1(M): Porcentaje de adultos y niños con VIH que se sabe que continúan con el tratamiento 12 meses después de iniciar la terapia antirretroviral</v>
      </c>
      <c r="G26" s="497" t="s">
        <v>2539</v>
      </c>
    </row>
    <row r="27" spans="2:7" x14ac:dyDescent="0.2">
      <c r="B27" s="497" t="s">
        <v>2298</v>
      </c>
      <c r="C27" s="499" t="s">
        <v>2299</v>
      </c>
      <c r="D27" s="498" t="s">
        <v>2179</v>
      </c>
      <c r="E27" s="497" t="s">
        <v>2176</v>
      </c>
      <c r="F27" s="497" t="str">
        <f t="array" ref="F27">IFERROR(INDEX($C$24:$C$41, MATCH(0, COUNTIF($F$23:F26, $C$24:$C$41&amp;"") + IF($C$24:$C$41="",1,0), 0)), "")</f>
        <v>HIV O-4a(M): Porcentaje de hombres que afirman haber utilizado preservativo en su última relación de sexo anal con otro hombre</v>
      </c>
      <c r="G27" s="497" t="s">
        <v>2540</v>
      </c>
    </row>
    <row r="28" spans="2:7" x14ac:dyDescent="0.2">
      <c r="B28" s="497" t="s">
        <v>2302</v>
      </c>
      <c r="C28" s="499" t="s">
        <v>2303</v>
      </c>
      <c r="D28" s="498" t="s">
        <v>2533</v>
      </c>
      <c r="E28" s="497" t="s">
        <v>2176</v>
      </c>
      <c r="F28" s="497" t="str">
        <f t="array" ref="F28">IFERROR(INDEX($C$24:$C$41, MATCH(0, COUNTIF($F$23:F27, $C$24:$C$41&amp;"") + IF($C$24:$C$41="",1,0), 0)), "")</f>
        <v>HIV O-5(M): Porcentaje de trabajadores del sexo que reportan haber utilizado preservativo con su último cliente</v>
      </c>
      <c r="G28" s="497" t="s">
        <v>2541</v>
      </c>
    </row>
    <row r="29" spans="2:7" x14ac:dyDescent="0.2">
      <c r="B29" s="497" t="s">
        <v>2308</v>
      </c>
      <c r="C29" s="499" t="s">
        <v>2309</v>
      </c>
      <c r="D29" s="498" t="s">
        <v>2515</v>
      </c>
      <c r="E29" s="497" t="s">
        <v>2176</v>
      </c>
      <c r="F29" s="497" t="str">
        <f t="array" ref="F29">IFERROR(INDEX($C$24:$C$41, MATCH(0, COUNTIF($F$23:F28, $C$24:$C$41&amp;"") + IF($C$24:$C$41="",1,0), 0)), "")</f>
        <v>HIV O-6(M): Porcentaje de personas que consumen drogas inyectables que reportan haber utilizado materiales de inyección estériles la última vez que se inyectaron</v>
      </c>
      <c r="G29" s="497" t="s">
        <v>2542</v>
      </c>
    </row>
    <row r="30" spans="2:7" x14ac:dyDescent="0.2">
      <c r="B30" s="497" t="s">
        <v>2543</v>
      </c>
      <c r="C30" s="499" t="s">
        <v>2544</v>
      </c>
      <c r="D30" s="498"/>
      <c r="E30" s="497" t="s">
        <v>2176</v>
      </c>
      <c r="F30" s="497" t="str">
        <f t="array" ref="F30">IFERROR(INDEX($C$24:$C$41, MATCH(0, COUNTIF($F$23:F29, $C$24:$C$41&amp;"") + IF($C$24:$C$41="",1,0), 0)), "")</f>
        <v>HIV O-7: Porcentaje de otras poblaciones vulnerables que dicen haber utilizado preservativo en su última relación sexual</v>
      </c>
      <c r="G30" s="497" t="s">
        <v>2545</v>
      </c>
    </row>
    <row r="31" spans="2:7" x14ac:dyDescent="0.2">
      <c r="B31" s="497" t="s">
        <v>2546</v>
      </c>
      <c r="C31" s="499" t="s">
        <v>2547</v>
      </c>
      <c r="D31" s="498"/>
      <c r="E31" s="497" t="s">
        <v>2176</v>
      </c>
      <c r="F31" s="497" t="str">
        <f t="array" ref="F31">IFERROR(INDEX($C$24:$C$41, MATCH(0, COUNTIF($F$23:F30, $C$24:$C$41&amp;"") + IF($C$24:$C$41="",1,0), 0)), "")</f>
        <v>HSS O-1: Porcentaje de mujeres que asisten a los servicios de atención prenatal</v>
      </c>
      <c r="G31" s="497" t="s">
        <v>2548</v>
      </c>
    </row>
    <row r="32" spans="2:7" x14ac:dyDescent="0.2">
      <c r="B32" s="497" t="s">
        <v>2549</v>
      </c>
      <c r="C32" s="499" t="s">
        <v>2550</v>
      </c>
      <c r="D32" s="498"/>
      <c r="E32" s="497" t="s">
        <v>2176</v>
      </c>
      <c r="F32" s="497" t="str">
        <f t="array" ref="F32">IFERROR(INDEX($C$24:$C$41, MATCH(0, COUNTIF($F$23:F31, $C$24:$C$41&amp;"") + IF($C$24:$C$41="",1,0), 0)), "")</f>
        <v>HSS O-2: Porcentaje de nacimientos asistidos por un profesional de la salud capacitado</v>
      </c>
      <c r="G32" s="497" t="s">
        <v>2551</v>
      </c>
    </row>
    <row r="33" spans="1:7" x14ac:dyDescent="0.2">
      <c r="B33" s="497" t="s">
        <v>2552</v>
      </c>
      <c r="C33" s="499" t="s">
        <v>2553</v>
      </c>
      <c r="D33" s="498"/>
      <c r="E33" s="497" t="s">
        <v>2176</v>
      </c>
      <c r="F33" s="497" t="str">
        <f t="array" ref="F33">IFERROR(INDEX($C$24:$C$41, MATCH(0, COUNTIF($F$23:F32, $C$24:$C$41&amp;"") + IF($C$24:$C$41="",1,0), 0)), "")</f>
        <v>HIV O-10: Porcentaje de mujeres y hombres con parejas casuales en los últimos 12 meses, que reportan el uso de preservativo durante su última relación sexual</v>
      </c>
      <c r="G33" s="497" t="s">
        <v>2554</v>
      </c>
    </row>
    <row r="34" spans="1:7" x14ac:dyDescent="0.2">
      <c r="B34" s="497" t="s">
        <v>2326</v>
      </c>
      <c r="C34" s="499" t="s">
        <v>2327</v>
      </c>
      <c r="D34" s="498" t="s">
        <v>2179</v>
      </c>
      <c r="E34" s="497" t="s">
        <v>2176</v>
      </c>
      <c r="F34" s="497" t="str">
        <f t="array" ref="F34">IFERROR(INDEX($C$24:$C$41, MATCH(0, COUNTIF($F$23:F33, $C$24:$C$41&amp;"") + IF($C$24:$C$41="",1,0), 0)), "")</f>
        <v>HIV O-4.1b(M): Porcentaje de personas transgénero que reportan uso de condón la última vez que sostuvieron relaciones sexuales con una pareja</v>
      </c>
      <c r="G34" s="497" t="s">
        <v>2555</v>
      </c>
    </row>
    <row r="35" spans="1:7" x14ac:dyDescent="0.2">
      <c r="B35" s="497" t="s">
        <v>2330</v>
      </c>
      <c r="C35" s="499" t="s">
        <v>2331</v>
      </c>
      <c r="D35" s="498" t="s">
        <v>2515</v>
      </c>
      <c r="E35" s="497" t="s">
        <v>2176</v>
      </c>
      <c r="F35" s="497" t="str">
        <f t="array" ref="F35">IFERROR(INDEX($C$24:$C$41, MATCH(0, COUNTIF($F$23:F34, $C$24:$C$41&amp;"") + IF($C$24:$C$41="",1,0), 0)), "")</f>
        <v>HIV O-9: Porcentaje de personas que consumen drogas inyectables que reportan uso del preservativo en su ultima relación sexual</v>
      </c>
      <c r="G35" s="497" t="s">
        <v>2556</v>
      </c>
    </row>
    <row r="36" spans="1:7" x14ac:dyDescent="0.2">
      <c r="B36" s="497" t="s">
        <v>2336</v>
      </c>
      <c r="C36" s="499" t="s">
        <v>2337</v>
      </c>
      <c r="D36" s="498" t="s">
        <v>2208</v>
      </c>
      <c r="E36" s="497" t="s">
        <v>2176</v>
      </c>
      <c r="F36" s="497" t="str">
        <f t="array" ref="F36">IFERROR(INDEX($C$24:$C$41, MATCH(0, COUNTIF($F$23:F35, $C$24:$C$41&amp;"") + IF($C$24:$C$41="",1,0), 0)), "")</f>
        <v>HIV O-11: Porcentaje de personas que viven con el VIH (estimadas) con prueba de VIH positiva</v>
      </c>
      <c r="G36" s="497" t="s">
        <v>2557</v>
      </c>
    </row>
    <row r="37" spans="1:7" x14ac:dyDescent="0.2">
      <c r="B37" s="497" t="s">
        <v>2558</v>
      </c>
      <c r="C37" s="499" t="s">
        <v>2559</v>
      </c>
      <c r="D37" s="498"/>
      <c r="E37" s="497" t="s">
        <v>2176</v>
      </c>
      <c r="F37" s="497" t="str">
        <f t="array" ref="F37">IFERROR(INDEX($C$24:$C$41, MATCH(0, COUNTIF($F$23:F36, $C$24:$C$41&amp;"") + IF($C$24:$C$41="",1,0), 0)), "")</f>
        <v>HIV O-12: Porcentaje de personas que viven con VIH que están en TARV y tienen carga viral suprimida (entre todas las PVVIH en TARV que tienen una medición de carga viral independientemente de cuándo iniciaron TARV)</v>
      </c>
      <c r="G37" s="497" t="s">
        <v>2560</v>
      </c>
    </row>
    <row r="38" spans="1:7" x14ac:dyDescent="0.2">
      <c r="B38" s="497" t="s">
        <v>2561</v>
      </c>
      <c r="C38" s="499" t="s">
        <v>2562</v>
      </c>
      <c r="D38" s="498"/>
      <c r="E38" s="497" t="s">
        <v>2176</v>
      </c>
      <c r="F38" s="497" t="str">
        <f t="array" ref="F38">IFERROR(INDEX($C$24:$C$41, MATCH(0, COUNTIF($F$23:F37, $C$24:$C$41&amp;"") + IF($C$24:$C$41="",1,0), 0)), "")</f>
        <v>HIV O-13: Porcentaje de mujeres de 15-49 años, casadas o que viven en pareja, que han sufrido violencia física o sexual por una pareja masculina en los últimos 12 meses</v>
      </c>
      <c r="G38" s="497" t="s">
        <v>2563</v>
      </c>
    </row>
    <row r="39" spans="1:7" x14ac:dyDescent="0.2">
      <c r="B39" s="497" t="s">
        <v>2564</v>
      </c>
      <c r="C39" s="499" t="s">
        <v>2565</v>
      </c>
      <c r="D39" s="498"/>
      <c r="E39" s="497" t="s">
        <v>2176</v>
      </c>
      <c r="F39" s="497" t="str">
        <f t="array" ref="F39">IFERROR(INDEX($C$24:$C$41, MATCH(0, COUNTIF($F$23:F38, $C$24:$C$41&amp;"") + IF($C$24:$C$41="",1,0), 0)), "")</f>
        <v>HIV O-14: Porcentaje de mujeres y hombres de 15-49 años que reportan actitudes discriminatorias hacia las personas que viven con el VIH</v>
      </c>
      <c r="G39" s="497" t="s">
        <v>2566</v>
      </c>
    </row>
    <row r="40" spans="1:7" x14ac:dyDescent="0.2">
      <c r="B40" s="497" t="s">
        <v>2567</v>
      </c>
      <c r="C40" s="499" t="s">
        <v>2568</v>
      </c>
      <c r="D40" s="498"/>
      <c r="E40" s="497" t="s">
        <v>2176</v>
      </c>
      <c r="F40" s="497" t="str">
        <f t="array" ref="F40">IFERROR(INDEX($C$24:$C$41, MATCH(0, COUNTIF($F$23:F39, $C$24:$C$41&amp;"") + IF($C$24:$C$41="",1,0), 0)), "")</f>
        <v>HIV O-15: Porcentaje de personas que viven con el VIH que reportan haber experimentado discriminación en los servicios de salud</v>
      </c>
      <c r="G40" s="497" t="s">
        <v>2569</v>
      </c>
    </row>
    <row r="42" spans="1:7" x14ac:dyDescent="0.2">
      <c r="B42" s="2" t="s">
        <v>113</v>
      </c>
    </row>
    <row r="43" spans="1:7" x14ac:dyDescent="0.2">
      <c r="A43" s="502" t="s">
        <v>1</v>
      </c>
      <c r="B43" s="503" t="s">
        <v>89</v>
      </c>
      <c r="C43" s="503" t="s">
        <v>225</v>
      </c>
      <c r="D43" s="503" t="s">
        <v>227</v>
      </c>
      <c r="E43" s="503" t="s">
        <v>85</v>
      </c>
      <c r="F43" s="503" t="s">
        <v>86</v>
      </c>
      <c r="G43" s="503" t="s">
        <v>25</v>
      </c>
    </row>
    <row r="44" spans="1:7" hidden="1" x14ac:dyDescent="0.2">
      <c r="A44" s="503" t="s">
        <v>84</v>
      </c>
      <c r="B44" s="504" t="s">
        <v>63</v>
      </c>
      <c r="C44" s="505" t="s">
        <v>30</v>
      </c>
      <c r="D44" s="504" t="s">
        <v>226</v>
      </c>
      <c r="E44" s="503"/>
      <c r="F44" s="503"/>
      <c r="G44" s="503" t="s">
        <v>24</v>
      </c>
    </row>
    <row r="45" spans="1:7" x14ac:dyDescent="0.2">
      <c r="A45" s="503" t="s">
        <v>2583</v>
      </c>
      <c r="B45" s="504" t="s">
        <v>2658</v>
      </c>
      <c r="C45" s="505" t="s">
        <v>2659</v>
      </c>
      <c r="D45" s="504"/>
      <c r="E45" s="503"/>
      <c r="F45" s="503"/>
      <c r="G45" s="503" t="s">
        <v>2660</v>
      </c>
    </row>
    <row r="46" spans="1:7" x14ac:dyDescent="0.2">
      <c r="A46" s="503" t="s">
        <v>2583</v>
      </c>
      <c r="B46" s="504" t="s">
        <v>2661</v>
      </c>
      <c r="C46" s="505" t="s">
        <v>2662</v>
      </c>
      <c r="D46" s="504"/>
      <c r="E46" s="503"/>
      <c r="F46" s="503"/>
      <c r="G46" s="503" t="s">
        <v>2663</v>
      </c>
    </row>
    <row r="47" spans="1:7" x14ac:dyDescent="0.2">
      <c r="A47" s="503" t="s">
        <v>2583</v>
      </c>
      <c r="B47" s="504" t="s">
        <v>2664</v>
      </c>
      <c r="C47" s="505" t="s">
        <v>2665</v>
      </c>
      <c r="D47" s="504"/>
      <c r="E47" s="503"/>
      <c r="F47" s="503"/>
      <c r="G47" s="503" t="s">
        <v>2666</v>
      </c>
    </row>
    <row r="48" spans="1:7" x14ac:dyDescent="0.2">
      <c r="A48" s="503" t="s">
        <v>2571</v>
      </c>
      <c r="B48" s="504" t="s">
        <v>2667</v>
      </c>
      <c r="C48" s="505" t="s">
        <v>2668</v>
      </c>
      <c r="D48" s="504"/>
      <c r="E48" s="503"/>
      <c r="F48" s="503"/>
      <c r="G48" s="503" t="s">
        <v>2669</v>
      </c>
    </row>
    <row r="49" spans="1:7" x14ac:dyDescent="0.2">
      <c r="A49" s="503" t="s">
        <v>2571</v>
      </c>
      <c r="B49" s="504" t="s">
        <v>2670</v>
      </c>
      <c r="C49" s="505" t="s">
        <v>2671</v>
      </c>
      <c r="D49" s="504"/>
      <c r="E49" s="503"/>
      <c r="F49" s="503"/>
      <c r="G49" s="503" t="s">
        <v>2672</v>
      </c>
    </row>
    <row r="50" spans="1:7" x14ac:dyDescent="0.2">
      <c r="A50" s="503" t="s">
        <v>2571</v>
      </c>
      <c r="B50" s="504" t="s">
        <v>2673</v>
      </c>
      <c r="C50" s="505" t="s">
        <v>2674</v>
      </c>
      <c r="D50" s="504"/>
      <c r="E50" s="503"/>
      <c r="F50" s="503"/>
      <c r="G50" s="503" t="s">
        <v>2675</v>
      </c>
    </row>
    <row r="51" spans="1:7" x14ac:dyDescent="0.2">
      <c r="A51" s="503" t="s">
        <v>2575</v>
      </c>
      <c r="B51" s="504" t="s">
        <v>2676</v>
      </c>
      <c r="C51" s="505" t="s">
        <v>2677</v>
      </c>
      <c r="D51" s="504"/>
      <c r="E51" s="503"/>
      <c r="F51" s="503"/>
      <c r="G51" s="503" t="s">
        <v>2678</v>
      </c>
    </row>
    <row r="52" spans="1:7" x14ac:dyDescent="0.2">
      <c r="A52" s="503" t="s">
        <v>2575</v>
      </c>
      <c r="B52" s="504" t="s">
        <v>2679</v>
      </c>
      <c r="C52" s="505" t="s">
        <v>2680</v>
      </c>
      <c r="D52" s="504"/>
      <c r="E52" s="503"/>
      <c r="F52" s="503"/>
      <c r="G52" s="503" t="s">
        <v>2681</v>
      </c>
    </row>
    <row r="53" spans="1:7" x14ac:dyDescent="0.2">
      <c r="A53" s="503" t="s">
        <v>2575</v>
      </c>
      <c r="B53" s="504" t="s">
        <v>2682</v>
      </c>
      <c r="C53" s="505" t="s">
        <v>2683</v>
      </c>
      <c r="D53" s="504"/>
      <c r="E53" s="503"/>
      <c r="F53" s="503"/>
      <c r="G53" s="503" t="s">
        <v>2684</v>
      </c>
    </row>
    <row r="54" spans="1:7" x14ac:dyDescent="0.2">
      <c r="A54" s="503" t="s">
        <v>2575</v>
      </c>
      <c r="B54" s="504" t="s">
        <v>2685</v>
      </c>
      <c r="C54" s="505" t="s">
        <v>2686</v>
      </c>
      <c r="D54" s="504"/>
      <c r="E54" s="503"/>
      <c r="F54" s="503"/>
      <c r="G54" s="503" t="s">
        <v>2687</v>
      </c>
    </row>
    <row r="55" spans="1:7" x14ac:dyDescent="0.2">
      <c r="A55" s="503" t="s">
        <v>2579</v>
      </c>
      <c r="B55" s="504" t="s">
        <v>2688</v>
      </c>
      <c r="C55" s="505" t="s">
        <v>2689</v>
      </c>
      <c r="D55" s="504"/>
      <c r="E55" s="503"/>
      <c r="F55" s="503"/>
      <c r="G55" s="503" t="s">
        <v>2690</v>
      </c>
    </row>
    <row r="56" spans="1:7" x14ac:dyDescent="0.2">
      <c r="A56" s="503" t="s">
        <v>2579</v>
      </c>
      <c r="B56" s="504" t="s">
        <v>2691</v>
      </c>
      <c r="C56" s="505" t="s">
        <v>2692</v>
      </c>
      <c r="D56" s="504"/>
      <c r="E56" s="503"/>
      <c r="F56" s="503"/>
      <c r="G56" s="503" t="s">
        <v>2693</v>
      </c>
    </row>
    <row r="57" spans="1:7" x14ac:dyDescent="0.2">
      <c r="A57" s="503" t="s">
        <v>2587</v>
      </c>
      <c r="B57" s="504" t="s">
        <v>2694</v>
      </c>
      <c r="C57" s="505" t="s">
        <v>2695</v>
      </c>
      <c r="D57" s="504"/>
      <c r="E57" s="503"/>
      <c r="F57" s="503"/>
      <c r="G57" s="503" t="s">
        <v>2696</v>
      </c>
    </row>
    <row r="58" spans="1:7" x14ac:dyDescent="0.2">
      <c r="A58" s="503" t="s">
        <v>2587</v>
      </c>
      <c r="B58" s="504" t="s">
        <v>2697</v>
      </c>
      <c r="C58" s="505" t="s">
        <v>2698</v>
      </c>
      <c r="D58" s="504"/>
      <c r="E58" s="503"/>
      <c r="F58" s="503"/>
      <c r="G58" s="503" t="s">
        <v>2699</v>
      </c>
    </row>
    <row r="59" spans="1:7" x14ac:dyDescent="0.2">
      <c r="A59" s="503" t="s">
        <v>2587</v>
      </c>
      <c r="B59" s="504" t="s">
        <v>2469</v>
      </c>
      <c r="C59" s="505" t="s">
        <v>2470</v>
      </c>
      <c r="D59" s="504" t="s">
        <v>2700</v>
      </c>
      <c r="E59" s="503"/>
      <c r="F59" s="503"/>
      <c r="G59" s="503" t="s">
        <v>2701</v>
      </c>
    </row>
    <row r="60" spans="1:7" x14ac:dyDescent="0.2">
      <c r="A60" s="503" t="s">
        <v>2587</v>
      </c>
      <c r="B60" s="504" t="s">
        <v>2702</v>
      </c>
      <c r="C60" s="505" t="s">
        <v>2703</v>
      </c>
      <c r="D60" s="504"/>
      <c r="E60" s="503"/>
      <c r="F60" s="503"/>
      <c r="G60" s="503" t="s">
        <v>2704</v>
      </c>
    </row>
    <row r="61" spans="1:7" x14ac:dyDescent="0.2">
      <c r="A61" s="503" t="s">
        <v>2591</v>
      </c>
      <c r="B61" s="504" t="s">
        <v>2705</v>
      </c>
      <c r="C61" s="505" t="s">
        <v>2706</v>
      </c>
      <c r="D61" s="504"/>
      <c r="E61" s="503"/>
      <c r="F61" s="503"/>
      <c r="G61" s="503" t="s">
        <v>2707</v>
      </c>
    </row>
    <row r="62" spans="1:7" x14ac:dyDescent="0.2">
      <c r="A62" s="503" t="s">
        <v>2591</v>
      </c>
      <c r="B62" s="504" t="s">
        <v>2708</v>
      </c>
      <c r="C62" s="505" t="s">
        <v>2709</v>
      </c>
      <c r="D62" s="504"/>
      <c r="E62" s="503"/>
      <c r="F62" s="503"/>
      <c r="G62" s="503" t="s">
        <v>2710</v>
      </c>
    </row>
    <row r="63" spans="1:7" x14ac:dyDescent="0.2">
      <c r="A63" s="503" t="s">
        <v>2591</v>
      </c>
      <c r="B63" s="504" t="s">
        <v>2711</v>
      </c>
      <c r="C63" s="505" t="s">
        <v>2712</v>
      </c>
      <c r="D63" s="504"/>
      <c r="E63" s="503"/>
      <c r="F63" s="503"/>
      <c r="G63" s="503" t="s">
        <v>2713</v>
      </c>
    </row>
    <row r="64" spans="1:7" x14ac:dyDescent="0.2">
      <c r="A64" s="503" t="s">
        <v>2595</v>
      </c>
      <c r="B64" s="504" t="s">
        <v>2419</v>
      </c>
      <c r="C64" s="505" t="s">
        <v>2420</v>
      </c>
      <c r="D64" s="504" t="s">
        <v>2714</v>
      </c>
      <c r="E64" s="503"/>
      <c r="F64" s="503"/>
      <c r="G64" s="503" t="s">
        <v>2715</v>
      </c>
    </row>
    <row r="65" spans="1:7" x14ac:dyDescent="0.2">
      <c r="A65" s="503" t="s">
        <v>2595</v>
      </c>
      <c r="B65" s="504" t="s">
        <v>2441</v>
      </c>
      <c r="C65" s="505" t="s">
        <v>2442</v>
      </c>
      <c r="D65" s="504" t="s">
        <v>2208</v>
      </c>
      <c r="E65" s="503"/>
      <c r="F65" s="503"/>
      <c r="G65" s="503" t="s">
        <v>2716</v>
      </c>
    </row>
    <row r="66" spans="1:7" x14ac:dyDescent="0.2">
      <c r="A66" s="503" t="s">
        <v>2595</v>
      </c>
      <c r="B66" s="504" t="s">
        <v>2717</v>
      </c>
      <c r="C66" s="505" t="s">
        <v>2718</v>
      </c>
      <c r="D66" s="504"/>
      <c r="E66" s="503"/>
      <c r="F66" s="503"/>
      <c r="G66" s="503" t="s">
        <v>2719</v>
      </c>
    </row>
    <row r="67" spans="1:7" x14ac:dyDescent="0.2">
      <c r="A67" s="503" t="s">
        <v>2595</v>
      </c>
      <c r="B67" s="504" t="s">
        <v>2720</v>
      </c>
      <c r="C67" s="505" t="s">
        <v>2721</v>
      </c>
      <c r="D67" s="504"/>
      <c r="E67" s="503"/>
      <c r="F67" s="503"/>
      <c r="G67" s="503" t="s">
        <v>2722</v>
      </c>
    </row>
    <row r="68" spans="1:7" x14ac:dyDescent="0.2">
      <c r="A68" s="503" t="s">
        <v>2595</v>
      </c>
      <c r="B68" s="504" t="s">
        <v>2493</v>
      </c>
      <c r="C68" s="505" t="s">
        <v>2494</v>
      </c>
      <c r="D68" s="504" t="s">
        <v>2208</v>
      </c>
      <c r="E68" s="503"/>
      <c r="F68" s="503"/>
      <c r="G68" s="503" t="s">
        <v>2723</v>
      </c>
    </row>
    <row r="69" spans="1:7" x14ac:dyDescent="0.2">
      <c r="A69" s="503" t="s">
        <v>2599</v>
      </c>
      <c r="B69" s="504" t="s">
        <v>2724</v>
      </c>
      <c r="C69" s="505" t="s">
        <v>2725</v>
      </c>
      <c r="D69" s="504"/>
      <c r="E69" s="503"/>
      <c r="F69" s="503"/>
      <c r="G69" s="503" t="s">
        <v>2726</v>
      </c>
    </row>
    <row r="70" spans="1:7" x14ac:dyDescent="0.2">
      <c r="A70" s="503" t="s">
        <v>2599</v>
      </c>
      <c r="B70" s="504" t="s">
        <v>2727</v>
      </c>
      <c r="C70" s="505" t="s">
        <v>2728</v>
      </c>
      <c r="D70" s="504"/>
      <c r="E70" s="503"/>
      <c r="F70" s="503"/>
      <c r="G70" s="503" t="s">
        <v>2729</v>
      </c>
    </row>
    <row r="71" spans="1:7" x14ac:dyDescent="0.2">
      <c r="A71" s="503" t="s">
        <v>2599</v>
      </c>
      <c r="B71" s="504" t="s">
        <v>2730</v>
      </c>
      <c r="C71" s="505" t="s">
        <v>2731</v>
      </c>
      <c r="D71" s="504"/>
      <c r="E71" s="503"/>
      <c r="F71" s="503"/>
      <c r="G71" s="503" t="s">
        <v>2732</v>
      </c>
    </row>
    <row r="72" spans="1:7" x14ac:dyDescent="0.2">
      <c r="A72" s="503" t="s">
        <v>2599</v>
      </c>
      <c r="B72" s="504" t="s">
        <v>2733</v>
      </c>
      <c r="C72" s="505" t="s">
        <v>2734</v>
      </c>
      <c r="D72" s="504"/>
      <c r="E72" s="503"/>
      <c r="F72" s="503"/>
      <c r="G72" s="503" t="s">
        <v>2735</v>
      </c>
    </row>
    <row r="73" spans="1:7" x14ac:dyDescent="0.2">
      <c r="A73" s="503" t="s">
        <v>2603</v>
      </c>
      <c r="B73" s="504" t="s">
        <v>2736</v>
      </c>
      <c r="C73" s="505" t="s">
        <v>2737</v>
      </c>
      <c r="D73" s="504"/>
      <c r="E73" s="503"/>
      <c r="F73" s="503"/>
      <c r="G73" s="503" t="s">
        <v>2738</v>
      </c>
    </row>
    <row r="74" spans="1:7" x14ac:dyDescent="0.2">
      <c r="A74" s="503" t="s">
        <v>2603</v>
      </c>
      <c r="B74" s="504" t="s">
        <v>2739</v>
      </c>
      <c r="C74" s="505" t="s">
        <v>2740</v>
      </c>
      <c r="D74" s="504"/>
      <c r="E74" s="503"/>
      <c r="F74" s="503"/>
      <c r="G74" s="503" t="s">
        <v>2741</v>
      </c>
    </row>
    <row r="75" spans="1:7" x14ac:dyDescent="0.2">
      <c r="A75" s="503" t="s">
        <v>2607</v>
      </c>
      <c r="B75" s="504" t="s">
        <v>2742</v>
      </c>
      <c r="C75" s="505" t="s">
        <v>2743</v>
      </c>
      <c r="D75" s="504"/>
      <c r="E75" s="503"/>
      <c r="F75" s="503"/>
      <c r="G75" s="503" t="s">
        <v>2744</v>
      </c>
    </row>
    <row r="76" spans="1:7" x14ac:dyDescent="0.2">
      <c r="A76" s="503" t="s">
        <v>2607</v>
      </c>
      <c r="B76" s="504" t="s">
        <v>2745</v>
      </c>
      <c r="C76" s="505" t="s">
        <v>2746</v>
      </c>
      <c r="D76" s="504"/>
      <c r="E76" s="503"/>
      <c r="F76" s="503"/>
      <c r="G76" s="503" t="s">
        <v>2747</v>
      </c>
    </row>
    <row r="77" spans="1:7" x14ac:dyDescent="0.2">
      <c r="A77" s="503" t="s">
        <v>2607</v>
      </c>
      <c r="B77" s="504" t="s">
        <v>2748</v>
      </c>
      <c r="C77" s="505" t="s">
        <v>2749</v>
      </c>
      <c r="D77" s="504"/>
      <c r="E77" s="503"/>
      <c r="F77" s="503"/>
      <c r="G77" s="503" t="s">
        <v>2750</v>
      </c>
    </row>
    <row r="78" spans="1:7" x14ac:dyDescent="0.2">
      <c r="A78" s="503" t="s">
        <v>2607</v>
      </c>
      <c r="B78" s="504" t="s">
        <v>2751</v>
      </c>
      <c r="C78" s="505" t="s">
        <v>2752</v>
      </c>
      <c r="D78" s="504"/>
      <c r="E78" s="503"/>
      <c r="F78" s="503"/>
      <c r="G78" s="503" t="s">
        <v>2753</v>
      </c>
    </row>
    <row r="79" spans="1:7" x14ac:dyDescent="0.2">
      <c r="A79" s="503" t="s">
        <v>2607</v>
      </c>
      <c r="B79" s="504" t="s">
        <v>2754</v>
      </c>
      <c r="C79" s="505" t="s">
        <v>2755</v>
      </c>
      <c r="D79" s="504"/>
      <c r="E79" s="503"/>
      <c r="F79" s="503"/>
      <c r="G79" s="503" t="s">
        <v>2756</v>
      </c>
    </row>
    <row r="80" spans="1:7" x14ac:dyDescent="0.2">
      <c r="A80" s="503" t="s">
        <v>2611</v>
      </c>
      <c r="B80" s="504" t="s">
        <v>2757</v>
      </c>
      <c r="C80" s="505" t="s">
        <v>2758</v>
      </c>
      <c r="D80" s="504"/>
      <c r="E80" s="503"/>
      <c r="F80" s="503"/>
      <c r="G80" s="503" t="s">
        <v>2759</v>
      </c>
    </row>
    <row r="81" spans="1:8" x14ac:dyDescent="0.2">
      <c r="A81" s="503" t="s">
        <v>2611</v>
      </c>
      <c r="B81" s="504" t="s">
        <v>2760</v>
      </c>
      <c r="C81" s="505" t="s">
        <v>2761</v>
      </c>
      <c r="D81" s="504"/>
      <c r="E81" s="503"/>
      <c r="F81" s="503"/>
      <c r="G81" s="503" t="s">
        <v>2762</v>
      </c>
    </row>
    <row r="82" spans="1:8" x14ac:dyDescent="0.2">
      <c r="A82" s="503" t="s">
        <v>2615</v>
      </c>
      <c r="B82" s="504" t="s">
        <v>2763</v>
      </c>
      <c r="C82" s="505" t="s">
        <v>2764</v>
      </c>
      <c r="D82" s="504"/>
      <c r="E82" s="503"/>
      <c r="F82" s="503"/>
      <c r="G82" s="503" t="s">
        <v>2765</v>
      </c>
    </row>
    <row r="83" spans="1:8" x14ac:dyDescent="0.2">
      <c r="A83" s="503" t="s">
        <v>2623</v>
      </c>
      <c r="B83" s="504" t="s">
        <v>2766</v>
      </c>
      <c r="C83" s="505" t="s">
        <v>2767</v>
      </c>
      <c r="D83" s="504"/>
      <c r="E83" s="503"/>
      <c r="F83" s="503"/>
      <c r="G83" s="503" t="s">
        <v>2768</v>
      </c>
    </row>
    <row r="84" spans="1:8" x14ac:dyDescent="0.2">
      <c r="A84" s="503" t="s">
        <v>2623</v>
      </c>
      <c r="B84" s="504" t="s">
        <v>2769</v>
      </c>
      <c r="C84" s="505" t="s">
        <v>2770</v>
      </c>
      <c r="D84" s="504"/>
      <c r="E84" s="503"/>
      <c r="F84" s="503"/>
      <c r="G84" s="503" t="s">
        <v>2771</v>
      </c>
    </row>
    <row r="85" spans="1:8" x14ac:dyDescent="0.2">
      <c r="A85" s="503" t="s">
        <v>2623</v>
      </c>
      <c r="B85" s="504" t="s">
        <v>2772</v>
      </c>
      <c r="C85" s="505" t="s">
        <v>2773</v>
      </c>
      <c r="D85" s="504"/>
      <c r="E85" s="503"/>
      <c r="F85" s="503"/>
      <c r="G85" s="503" t="s">
        <v>2774</v>
      </c>
    </row>
    <row r="86" spans="1:8" x14ac:dyDescent="0.2">
      <c r="A86" s="503" t="s">
        <v>2635</v>
      </c>
      <c r="B86" s="504" t="s">
        <v>2775</v>
      </c>
      <c r="C86" s="505" t="s">
        <v>2776</v>
      </c>
      <c r="D86" s="504"/>
      <c r="E86" s="503"/>
      <c r="F86" s="503"/>
      <c r="G86" s="503" t="s">
        <v>2777</v>
      </c>
    </row>
    <row r="87" spans="1:8" x14ac:dyDescent="0.2">
      <c r="A87" s="503" t="s">
        <v>2635</v>
      </c>
      <c r="B87" s="504" t="s">
        <v>2778</v>
      </c>
      <c r="C87" s="505" t="s">
        <v>2779</v>
      </c>
      <c r="D87" s="504"/>
      <c r="E87" s="503"/>
      <c r="F87" s="503"/>
      <c r="G87" s="503" t="s">
        <v>2780</v>
      </c>
    </row>
    <row r="88" spans="1:8" x14ac:dyDescent="0.2">
      <c r="A88" s="503" t="s">
        <v>2635</v>
      </c>
      <c r="B88" s="504" t="s">
        <v>2781</v>
      </c>
      <c r="C88" s="505" t="s">
        <v>2782</v>
      </c>
      <c r="D88" s="504"/>
      <c r="E88" s="503"/>
      <c r="F88" s="503"/>
      <c r="G88" s="503" t="s">
        <v>2783</v>
      </c>
    </row>
    <row r="89" spans="1:8" x14ac:dyDescent="0.2">
      <c r="A89" s="503" t="s">
        <v>2643</v>
      </c>
      <c r="B89" s="504" t="s">
        <v>2479</v>
      </c>
      <c r="C89" s="505" t="s">
        <v>2480</v>
      </c>
      <c r="D89" s="504" t="s">
        <v>2784</v>
      </c>
      <c r="E89" s="503"/>
      <c r="F89" s="503"/>
      <c r="G89" s="503" t="s">
        <v>2785</v>
      </c>
    </row>
    <row r="90" spans="1:8" x14ac:dyDescent="0.2">
      <c r="A90" s="503" t="s">
        <v>2647</v>
      </c>
      <c r="B90" s="504" t="s">
        <v>2786</v>
      </c>
      <c r="C90" s="505" t="s">
        <v>2787</v>
      </c>
      <c r="D90" s="504"/>
      <c r="E90" s="503"/>
      <c r="F90" s="503"/>
      <c r="G90" s="503" t="s">
        <v>2788</v>
      </c>
    </row>
    <row r="91" spans="1:8" x14ac:dyDescent="0.2">
      <c r="A91" s="503" t="s">
        <v>2647</v>
      </c>
      <c r="B91" s="504" t="s">
        <v>2789</v>
      </c>
      <c r="C91" s="505" t="s">
        <v>2790</v>
      </c>
      <c r="D91" s="504"/>
      <c r="E91" s="503"/>
      <c r="F91" s="503"/>
      <c r="G91" s="503" t="s">
        <v>2791</v>
      </c>
    </row>
    <row r="92" spans="1:8" x14ac:dyDescent="0.2">
      <c r="A92" s="503" t="s">
        <v>2647</v>
      </c>
      <c r="B92" s="504" t="s">
        <v>2792</v>
      </c>
      <c r="C92" s="505" t="s">
        <v>2793</v>
      </c>
      <c r="D92" s="504"/>
      <c r="E92" s="503"/>
      <c r="F92" s="503"/>
      <c r="G92" s="503" t="s">
        <v>2794</v>
      </c>
    </row>
    <row r="94" spans="1:8" x14ac:dyDescent="0.2">
      <c r="B94" s="2" t="s">
        <v>83</v>
      </c>
    </row>
    <row r="95" spans="1:8" x14ac:dyDescent="0.2">
      <c r="B95" s="1" t="s">
        <v>22</v>
      </c>
      <c r="C95" s="497" t="s">
        <v>38</v>
      </c>
      <c r="D95" s="497" t="s">
        <v>192</v>
      </c>
      <c r="E95" s="497" t="s">
        <v>76</v>
      </c>
      <c r="F95" s="497" t="s">
        <v>314</v>
      </c>
      <c r="G95" s="497" t="s">
        <v>25</v>
      </c>
      <c r="H95" s="497" t="s">
        <v>96</v>
      </c>
    </row>
    <row r="96" spans="1:8" hidden="1" x14ac:dyDescent="0.2">
      <c r="B96" s="1" t="str">
        <f t="array" ref="B96">IFERROR(INDEX($C$96:$C$119, MATCH(0, COUNTIF($B$95:B95, $C$96:$C$119&amp;"") + IF($C$96:$C$119="",1,0), 0)), "")</f>
        <v>[Name - ES]</v>
      </c>
      <c r="C96" s="499" t="s">
        <v>224</v>
      </c>
      <c r="D96" s="497" t="s">
        <v>79</v>
      </c>
      <c r="E96" s="497" t="s">
        <v>75</v>
      </c>
      <c r="F96" s="497" t="str">
        <f>C96</f>
        <v>[Name - ES]</v>
      </c>
      <c r="G96" s="497" t="s">
        <v>24</v>
      </c>
      <c r="H96" s="500" t="s">
        <v>95</v>
      </c>
    </row>
    <row r="97" spans="2:8" x14ac:dyDescent="0.2">
      <c r="B97" s="1" t="str">
        <f t="array" ref="B97">IFERROR(INDEX($C$96:$C$119, MATCH(0, COUNTIF($B$95:B96, $C$96:$C$119&amp;"") + IF($C$96:$C$119="",1,0), 0)), "")</f>
        <v>Programas de prevención integral para trabajadores del sexo y sus clientes</v>
      </c>
      <c r="C97" s="499" t="s">
        <v>2570</v>
      </c>
      <c r="D97" s="497" t="s">
        <v>2571</v>
      </c>
      <c r="E97" s="497" t="s">
        <v>2176</v>
      </c>
      <c r="F97" s="497" t="str">
        <f t="shared" ref="F97:F118" si="0">C97</f>
        <v>Programas de prevención integral para trabajadores del sexo y sus clientes</v>
      </c>
      <c r="G97" s="497" t="s">
        <v>2572</v>
      </c>
      <c r="H97" s="501" t="s">
        <v>2573</v>
      </c>
    </row>
    <row r="98" spans="2:8" x14ac:dyDescent="0.2">
      <c r="B98" s="1" t="str">
        <f t="array" ref="B98">IFERROR(INDEX($C$96:$C$119, MATCH(0, COUNTIF($B$95:B97, $C$96:$C$119&amp;"") + IF($C$96:$C$119="",1,0), 0)), "")</f>
        <v>Programas de prevención integral para personas que consumen drogas inyectables y sus parejas</v>
      </c>
      <c r="C98" s="499" t="s">
        <v>2574</v>
      </c>
      <c r="D98" s="497" t="s">
        <v>2575</v>
      </c>
      <c r="E98" s="497" t="s">
        <v>2176</v>
      </c>
      <c r="F98" s="497" t="str">
        <f t="shared" si="0"/>
        <v>Programas de prevención integral para personas que consumen drogas inyectables y sus parejas</v>
      </c>
      <c r="G98" s="497" t="s">
        <v>2576</v>
      </c>
      <c r="H98" s="501" t="s">
        <v>2577</v>
      </c>
    </row>
    <row r="99" spans="2:8" x14ac:dyDescent="0.2">
      <c r="B99" s="1" t="str">
        <f t="array" ref="B99">IFERROR(INDEX($C$96:$C$119, MATCH(0, COUNTIF($B$95:B98, $C$96:$C$119&amp;"") + IF($C$96:$C$119="",1,0), 0)), "")</f>
        <v>Programas de prevención para otras poblaciones vulnerables</v>
      </c>
      <c r="C99" s="499" t="s">
        <v>2578</v>
      </c>
      <c r="D99" s="497" t="s">
        <v>2579</v>
      </c>
      <c r="E99" s="497" t="s">
        <v>2176</v>
      </c>
      <c r="F99" s="497" t="str">
        <f t="shared" si="0"/>
        <v>Programas de prevención para otras poblaciones vulnerables</v>
      </c>
      <c r="G99" s="497" t="s">
        <v>2580</v>
      </c>
      <c r="H99" s="501" t="s">
        <v>2581</v>
      </c>
    </row>
    <row r="100" spans="2:8" x14ac:dyDescent="0.2">
      <c r="B100" s="1" t="str">
        <f t="array" ref="B100">IFERROR(INDEX($C$96:$C$119, MATCH(0, COUNTIF($B$95:B99, $C$96:$C$119&amp;"") + IF($C$96:$C$119="",1,0), 0)), "")</f>
        <v>Programas de prevención para la población general</v>
      </c>
      <c r="C100" s="499" t="s">
        <v>2582</v>
      </c>
      <c r="D100" s="497" t="s">
        <v>2583</v>
      </c>
      <c r="E100" s="497" t="s">
        <v>2176</v>
      </c>
      <c r="F100" s="497" t="str">
        <f t="shared" si="0"/>
        <v>Programas de prevención para la población general</v>
      </c>
      <c r="G100" s="497" t="s">
        <v>2584</v>
      </c>
      <c r="H100" s="501" t="s">
        <v>2585</v>
      </c>
    </row>
    <row r="101" spans="2:8" x14ac:dyDescent="0.2">
      <c r="B101" s="1" t="str">
        <f t="array" ref="B101">IFERROR(INDEX($C$96:$C$119, MATCH(0, COUNTIF($B$95:B100, $C$96:$C$119&amp;"") + IF($C$96:$C$119="",1,0), 0)), "")</f>
        <v>Programas de prevención para adolescentes y jóvenes, dentro y fuera de los centros educativos</v>
      </c>
      <c r="C101" s="499" t="s">
        <v>2586</v>
      </c>
      <c r="D101" s="497" t="s">
        <v>2587</v>
      </c>
      <c r="E101" s="497" t="s">
        <v>2176</v>
      </c>
      <c r="F101" s="497" t="str">
        <f t="shared" si="0"/>
        <v>Programas de prevención para adolescentes y jóvenes, dentro y fuera de los centros educativos</v>
      </c>
      <c r="G101" s="497" t="s">
        <v>2588</v>
      </c>
      <c r="H101" s="501" t="s">
        <v>2589</v>
      </c>
    </row>
    <row r="102" spans="2:8" x14ac:dyDescent="0.2">
      <c r="B102" s="1" t="str">
        <f t="array" ref="B102">IFERROR(INDEX($C$96:$C$119, MATCH(0, COUNTIF($B$95:B101, $C$96:$C$119&amp;"") + IF($C$96:$C$119="",1,0), 0)), "")</f>
        <v>PTMI</v>
      </c>
      <c r="C102" s="499" t="s">
        <v>2590</v>
      </c>
      <c r="D102" s="497" t="s">
        <v>2591</v>
      </c>
      <c r="E102" s="497" t="s">
        <v>2176</v>
      </c>
      <c r="F102" s="497" t="str">
        <f t="shared" si="0"/>
        <v>PTMI</v>
      </c>
      <c r="G102" s="497" t="s">
        <v>2592</v>
      </c>
      <c r="H102" s="501" t="s">
        <v>2593</v>
      </c>
    </row>
    <row r="103" spans="2:8" x14ac:dyDescent="0.2">
      <c r="B103" s="1" t="str">
        <f t="array" ref="B103">IFERROR(INDEX($C$96:$C$119, MATCH(0, COUNTIF($B$95:B102, $C$96:$C$119&amp;"") + IF($C$96:$C$119="",1,0), 0)), "")</f>
        <v>Tratamiento, atención y apoyo</v>
      </c>
      <c r="C103" s="499" t="s">
        <v>2594</v>
      </c>
      <c r="D103" s="497" t="s">
        <v>2595</v>
      </c>
      <c r="E103" s="497" t="s">
        <v>2176</v>
      </c>
      <c r="F103" s="497" t="str">
        <f t="shared" si="0"/>
        <v>Tratamiento, atención y apoyo</v>
      </c>
      <c r="G103" s="497" t="s">
        <v>2596</v>
      </c>
      <c r="H103" s="501" t="s">
        <v>2597</v>
      </c>
    </row>
    <row r="104" spans="2:8" x14ac:dyDescent="0.2">
      <c r="B104" s="1" t="str">
        <f t="array" ref="B104">IFERROR(INDEX($C$96:$C$119, MATCH(0, COUNTIF($B$95:B103, $C$96:$C$119&amp;"") + IF($C$96:$C$119="",1,0), 0)), "")</f>
        <v>TB/VIH</v>
      </c>
      <c r="C104" s="499" t="s">
        <v>2598</v>
      </c>
      <c r="D104" s="497" t="s">
        <v>2599</v>
      </c>
      <c r="E104" s="497" t="s">
        <v>2176</v>
      </c>
      <c r="F104" s="497" t="str">
        <f t="shared" si="0"/>
        <v>TB/VIH</v>
      </c>
      <c r="G104" s="497" t="s">
        <v>2600</v>
      </c>
      <c r="H104" s="501" t="s">
        <v>2601</v>
      </c>
    </row>
    <row r="105" spans="2:8" x14ac:dyDescent="0.2">
      <c r="B105" s="1" t="str">
        <f t="array" ref="B105">IFERROR(INDEX($C$96:$C$119, MATCH(0, COUNTIF($B$95:B104, $C$96:$C$119&amp;"") + IF($C$96:$C$119="",1,0), 0)), "")</f>
        <v>SSRS: Prestación de servicios integrados y mejora de la calidad</v>
      </c>
      <c r="C105" s="499" t="s">
        <v>2602</v>
      </c>
      <c r="D105" s="497" t="s">
        <v>2603</v>
      </c>
      <c r="E105" s="497" t="s">
        <v>2176</v>
      </c>
      <c r="F105" s="497" t="str">
        <f t="shared" si="0"/>
        <v>SSRS: Prestación de servicios integrados y mejora de la calidad</v>
      </c>
      <c r="G105" s="497" t="s">
        <v>2604</v>
      </c>
      <c r="H105" s="501" t="s">
        <v>2605</v>
      </c>
    </row>
    <row r="106" spans="2:8" x14ac:dyDescent="0.2">
      <c r="B106" s="1" t="str">
        <f t="array" ref="B106">IFERROR(INDEX($C$96:$C$119, MATCH(0, COUNTIF($B$95:B105, $C$96:$C$119&amp;"") + IF($C$96:$C$119="",1,0), 0)), "")</f>
        <v>SSRS: Recursos humanos para la salud, incluidos trabajadores de salud comunitarios</v>
      </c>
      <c r="C106" s="499" t="s">
        <v>2606</v>
      </c>
      <c r="D106" s="497" t="s">
        <v>2607</v>
      </c>
      <c r="E106" s="497" t="s">
        <v>2176</v>
      </c>
      <c r="F106" s="497" t="str">
        <f t="shared" si="0"/>
        <v>SSRS: Recursos humanos para la salud, incluidos trabajadores de salud comunitarios</v>
      </c>
      <c r="G106" s="497" t="s">
        <v>2608</v>
      </c>
      <c r="H106" s="501" t="s">
        <v>2609</v>
      </c>
    </row>
    <row r="107" spans="2:8" x14ac:dyDescent="0.2">
      <c r="B107" s="1" t="str">
        <f t="array" ref="B107">IFERROR(INDEX($C$96:$C$119, MATCH(0, COUNTIF($B$95:B106, $C$96:$C$119&amp;"") + IF($C$96:$C$119="",1,0), 0)), "")</f>
        <v>SSRS: Sistemas de gestión de la cadena de adquisiciones y suministros</v>
      </c>
      <c r="C107" s="499" t="s">
        <v>2610</v>
      </c>
      <c r="D107" s="497" t="s">
        <v>2611</v>
      </c>
      <c r="E107" s="497" t="s">
        <v>2176</v>
      </c>
      <c r="F107" s="497" t="str">
        <f t="shared" si="0"/>
        <v>SSRS: Sistemas de gestión de la cadena de adquisiciones y suministros</v>
      </c>
      <c r="G107" s="497" t="s">
        <v>2612</v>
      </c>
      <c r="H107" s="501" t="s">
        <v>2613</v>
      </c>
    </row>
    <row r="108" spans="2:8" x14ac:dyDescent="0.2">
      <c r="B108" s="1" t="str">
        <f t="array" ref="B108">IFERROR(INDEX($C$96:$C$119, MATCH(0, COUNTIF($B$95:B107, $C$96:$C$119&amp;"") + IF($C$96:$C$119="",1,0), 0)), "")</f>
        <v>SSRS:  Sistemas de gestión financiera</v>
      </c>
      <c r="C108" s="499" t="s">
        <v>2614</v>
      </c>
      <c r="D108" s="497" t="s">
        <v>2615</v>
      </c>
      <c r="E108" s="497" t="s">
        <v>2176</v>
      </c>
      <c r="F108" s="497" t="str">
        <f t="shared" si="0"/>
        <v>SSRS:  Sistemas de gestión financiera</v>
      </c>
      <c r="G108" s="497" t="s">
        <v>2616</v>
      </c>
      <c r="H108" s="501" t="s">
        <v>2617</v>
      </c>
    </row>
    <row r="109" spans="2:8" x14ac:dyDescent="0.2">
      <c r="B109" s="1" t="str">
        <f t="array" ref="B109">IFERROR(INDEX($C$96:$C$119, MATCH(0, COUNTIF($B$95:B108, $C$96:$C$119&amp;"") + IF($C$96:$C$119="",1,0), 0)), "")</f>
        <v>SSRS:  Respuestas y sistemas comunitarios</v>
      </c>
      <c r="C109" s="499" t="s">
        <v>2618</v>
      </c>
      <c r="D109" s="497" t="s">
        <v>2619</v>
      </c>
      <c r="E109" s="497" t="s">
        <v>2176</v>
      </c>
      <c r="F109" s="497" t="str">
        <f t="shared" si="0"/>
        <v>SSRS:  Respuestas y sistemas comunitarios</v>
      </c>
      <c r="G109" s="497" t="s">
        <v>2620</v>
      </c>
      <c r="H109" s="501" t="s">
        <v>2621</v>
      </c>
    </row>
    <row r="110" spans="2:8" x14ac:dyDescent="0.2">
      <c r="B110" s="1" t="str">
        <f t="array" ref="B110">IFERROR(INDEX($C$96:$C$119, MATCH(0, COUNTIF($B$95:B109, $C$96:$C$119&amp;"") + IF($C$96:$C$119="",1,0), 0)), "")</f>
        <v>SSRS: Sistemas de información en salud y monitoreo y evaluación</v>
      </c>
      <c r="C110" s="499" t="s">
        <v>2622</v>
      </c>
      <c r="D110" s="497" t="s">
        <v>2623</v>
      </c>
      <c r="E110" s="497" t="s">
        <v>2176</v>
      </c>
      <c r="F110" s="497" t="str">
        <f t="shared" si="0"/>
        <v>SSRS: Sistemas de información en salud y monitoreo y evaluación</v>
      </c>
      <c r="G110" s="497" t="s">
        <v>2624</v>
      </c>
      <c r="H110" s="501" t="s">
        <v>2625</v>
      </c>
    </row>
    <row r="111" spans="2:8" x14ac:dyDescent="0.2">
      <c r="B111" s="1" t="str">
        <f t="array" ref="B111">IFERROR(INDEX($C$96:$C$119, MATCH(0, COUNTIF($B$95:B110, $C$96:$C$119&amp;"") + IF($C$96:$C$119="",1,0), 0)), "")</f>
        <v>Gestión de programas</v>
      </c>
      <c r="C111" s="499" t="s">
        <v>2626</v>
      </c>
      <c r="D111" s="497" t="s">
        <v>2627</v>
      </c>
      <c r="E111" s="497" t="s">
        <v>2176</v>
      </c>
      <c r="F111" s="497" t="str">
        <f t="shared" si="0"/>
        <v>Gestión de programas</v>
      </c>
      <c r="G111" s="497" t="s">
        <v>2628</v>
      </c>
      <c r="H111" s="501" t="s">
        <v>2629</v>
      </c>
    </row>
    <row r="112" spans="2:8" x14ac:dyDescent="0.2">
      <c r="B112" s="1" t="str">
        <f t="array" ref="B112">IFERROR(INDEX($C$96:$C$119, MATCH(0, COUNTIF($B$95:B111, $C$96:$C$119&amp;"") + IF($C$96:$C$119="",1,0), 0)), "")</f>
        <v>Financiación basada en los resultados</v>
      </c>
      <c r="C112" s="499" t="s">
        <v>2630</v>
      </c>
      <c r="D112" s="497" t="s">
        <v>2631</v>
      </c>
      <c r="E112" s="497" t="s">
        <v>2176</v>
      </c>
      <c r="F112" s="497" t="str">
        <f t="shared" si="0"/>
        <v>Financiación basada en los resultados</v>
      </c>
      <c r="G112" s="497" t="s">
        <v>2632</v>
      </c>
      <c r="H112" s="501" t="s">
        <v>2633</v>
      </c>
    </row>
    <row r="113" spans="1:9" x14ac:dyDescent="0.2">
      <c r="B113" s="1" t="str">
        <f t="array" ref="B113">IFERROR(INDEX($C$96:$C$119, MATCH(0, COUNTIF($B$95:B112, $C$96:$C$119&amp;"") + IF($C$96:$C$119="",1,0), 0)), "")</f>
        <v>Programas de prevención integral para personas transgénero</v>
      </c>
      <c r="C113" s="499" t="s">
        <v>2634</v>
      </c>
      <c r="D113" s="497" t="s">
        <v>2635</v>
      </c>
      <c r="E113" s="497" t="s">
        <v>2176</v>
      </c>
      <c r="F113" s="497" t="str">
        <f t="shared" si="0"/>
        <v>Programas de prevención integral para personas transgénero</v>
      </c>
      <c r="G113" s="497" t="s">
        <v>2636</v>
      </c>
      <c r="H113" s="501" t="s">
        <v>2637</v>
      </c>
    </row>
    <row r="114" spans="1:9" x14ac:dyDescent="0.2">
      <c r="B114" s="1" t="str">
        <f t="array" ref="B114">IFERROR(INDEX($C$96:$C$119, MATCH(0, COUNTIF($B$95:B113, $C$96:$C$119&amp;"") + IF($C$96:$C$119="",1,0), 0)), "")</f>
        <v>Programas integrales para personas privadas de libertad en centros penitenciarios y otros lugares de reclusión</v>
      </c>
      <c r="C114" s="499" t="s">
        <v>2638</v>
      </c>
      <c r="D114" s="497" t="s">
        <v>2639</v>
      </c>
      <c r="E114" s="497" t="s">
        <v>2176</v>
      </c>
      <c r="F114" s="497" t="str">
        <f t="shared" si="0"/>
        <v>Programas integrales para personas privadas de libertad en centros penitenciarios y otros lugares de reclusión</v>
      </c>
      <c r="G114" s="497" t="s">
        <v>2640</v>
      </c>
      <c r="H114" s="501" t="s">
        <v>2641</v>
      </c>
    </row>
    <row r="115" spans="1:9" x14ac:dyDescent="0.2">
      <c r="B115" s="1" t="str">
        <f t="array" ref="B115">IFERROR(INDEX($C$96:$C$119, MATCH(0, COUNTIF($B$95:B114, $C$96:$C$119&amp;"") + IF($C$96:$C$119="",1,0), 0)), "")</f>
        <v>Servicios de diagnóstico de VIH</v>
      </c>
      <c r="C115" s="499" t="s">
        <v>2642</v>
      </c>
      <c r="D115" s="497" t="s">
        <v>2643</v>
      </c>
      <c r="E115" s="497" t="s">
        <v>2176</v>
      </c>
      <c r="F115" s="497" t="str">
        <f t="shared" si="0"/>
        <v>Servicios de diagnóstico de VIH</v>
      </c>
      <c r="G115" s="497" t="s">
        <v>2644</v>
      </c>
      <c r="H115" s="501" t="s">
        <v>2645</v>
      </c>
    </row>
    <row r="116" spans="1:9" x14ac:dyDescent="0.2">
      <c r="B116" s="1" t="str">
        <f t="array" ref="B116">IFERROR(INDEX($C$96:$C$119, MATCH(0, COUNTIF($B$95:B115, $C$96:$C$119&amp;"") + IF($C$96:$C$119="",1,0), 0)), "")</f>
        <v>Programas de prevención integral para hombres que tienen relaciones sexuales con hombres</v>
      </c>
      <c r="C116" s="499" t="s">
        <v>2646</v>
      </c>
      <c r="D116" s="497" t="s">
        <v>2647</v>
      </c>
      <c r="E116" s="497" t="s">
        <v>2176</v>
      </c>
      <c r="F116" s="497" t="str">
        <f t="shared" si="0"/>
        <v>Programas de prevención integral para hombres que tienen relaciones sexuales con hombres</v>
      </c>
      <c r="G116" s="497" t="s">
        <v>2648</v>
      </c>
      <c r="H116" s="501" t="s">
        <v>2649</v>
      </c>
    </row>
    <row r="117" spans="1:9" x14ac:dyDescent="0.2">
      <c r="B117" s="1" t="str">
        <f t="array" ref="B117">IFERROR(INDEX($C$96:$C$119, MATCH(0, COUNTIF($B$95:B116, $C$96:$C$119&amp;"") + IF($C$96:$C$119="",1,0), 0)), "")</f>
        <v>Programas para reducir las barreras relacionadas a los derechos humanos para acceder a los servicios de VIH</v>
      </c>
      <c r="C117" s="499" t="s">
        <v>2650</v>
      </c>
      <c r="D117" s="497" t="s">
        <v>2651</v>
      </c>
      <c r="E117" s="497" t="s">
        <v>2176</v>
      </c>
      <c r="F117" s="497" t="str">
        <f t="shared" si="0"/>
        <v>Programas para reducir las barreras relacionadas a los derechos humanos para acceder a los servicios de VIH</v>
      </c>
      <c r="G117" s="497" t="s">
        <v>2652</v>
      </c>
      <c r="H117" s="501" t="s">
        <v>2653</v>
      </c>
    </row>
    <row r="118" spans="1:9" x14ac:dyDescent="0.2">
      <c r="B118" s="1" t="str">
        <f t="array" ref="B118">IFERROR(INDEX($C$96:$C$119, MATCH(0, COUNTIF($B$95:B117, $C$96:$C$119&amp;"") + IF($C$96:$C$119="",1,0), 0)), "")</f>
        <v>SSRS: Estrategias nacionales de salud</v>
      </c>
      <c r="C118" s="499" t="s">
        <v>2654</v>
      </c>
      <c r="D118" s="497" t="s">
        <v>2655</v>
      </c>
      <c r="E118" s="497" t="s">
        <v>2176</v>
      </c>
      <c r="F118" s="497" t="str">
        <f t="shared" si="0"/>
        <v>SSRS: Estrategias nacionales de salud</v>
      </c>
      <c r="G118" s="497" t="s">
        <v>2656</v>
      </c>
      <c r="H118" s="501" t="s">
        <v>2657</v>
      </c>
    </row>
    <row r="120" spans="1:9" x14ac:dyDescent="0.2">
      <c r="A120" s="2" t="s">
        <v>37</v>
      </c>
    </row>
    <row r="121" spans="1:9" x14ac:dyDescent="0.2">
      <c r="A121" s="497" t="s">
        <v>1</v>
      </c>
      <c r="B121" s="497" t="s">
        <v>89</v>
      </c>
      <c r="C121" s="497" t="s">
        <v>49</v>
      </c>
      <c r="D121" s="497" t="s">
        <v>227</v>
      </c>
      <c r="E121" s="497" t="s">
        <v>25</v>
      </c>
      <c r="F121" s="1" t="s">
        <v>85</v>
      </c>
      <c r="G121" s="1" t="s">
        <v>86</v>
      </c>
      <c r="H121" s="1" t="s">
        <v>87</v>
      </c>
      <c r="I121" s="1" t="s">
        <v>88</v>
      </c>
    </row>
    <row r="122" spans="1:9" hidden="1" x14ac:dyDescent="0.2">
      <c r="A122" s="497" t="s">
        <v>84</v>
      </c>
      <c r="B122" s="498" t="s">
        <v>63</v>
      </c>
      <c r="C122" s="499" t="s">
        <v>224</v>
      </c>
      <c r="D122" s="498" t="s">
        <v>226</v>
      </c>
      <c r="E122" s="497" t="s">
        <v>24</v>
      </c>
    </row>
    <row r="123" spans="1:9" x14ac:dyDescent="0.2">
      <c r="A123" s="497" t="s">
        <v>2583</v>
      </c>
      <c r="B123" s="498" t="s">
        <v>2795</v>
      </c>
      <c r="C123" s="499" t="s">
        <v>2796</v>
      </c>
      <c r="D123" s="498"/>
      <c r="E123" s="497" t="s">
        <v>2797</v>
      </c>
    </row>
    <row r="124" spans="1:9" x14ac:dyDescent="0.2">
      <c r="A124" s="497" t="s">
        <v>2583</v>
      </c>
      <c r="B124" s="498" t="s">
        <v>2798</v>
      </c>
      <c r="C124" s="499" t="s">
        <v>2799</v>
      </c>
      <c r="D124" s="498"/>
      <c r="E124" s="497" t="s">
        <v>2800</v>
      </c>
    </row>
    <row r="125" spans="1:9" x14ac:dyDescent="0.2">
      <c r="A125" s="497" t="s">
        <v>2583</v>
      </c>
      <c r="B125" s="498" t="s">
        <v>2801</v>
      </c>
      <c r="C125" s="499" t="s">
        <v>2802</v>
      </c>
      <c r="D125" s="498"/>
      <c r="E125" s="497" t="s">
        <v>2803</v>
      </c>
    </row>
    <row r="126" spans="1:9" x14ac:dyDescent="0.2">
      <c r="A126" s="497" t="s">
        <v>2583</v>
      </c>
      <c r="B126" s="498" t="s">
        <v>2804</v>
      </c>
      <c r="C126" s="499" t="s">
        <v>2805</v>
      </c>
      <c r="D126" s="498"/>
      <c r="E126" s="497" t="s">
        <v>2806</v>
      </c>
    </row>
    <row r="127" spans="1:9" x14ac:dyDescent="0.2">
      <c r="A127" s="497" t="s">
        <v>2583</v>
      </c>
      <c r="B127" s="498" t="s">
        <v>2807</v>
      </c>
      <c r="C127" s="499" t="s">
        <v>2808</v>
      </c>
      <c r="D127" s="498"/>
      <c r="E127" s="497" t="s">
        <v>2809</v>
      </c>
    </row>
    <row r="128" spans="1:9" x14ac:dyDescent="0.2">
      <c r="A128" s="497" t="s">
        <v>2583</v>
      </c>
      <c r="B128" s="498" t="s">
        <v>2810</v>
      </c>
      <c r="C128" s="499" t="s">
        <v>2811</v>
      </c>
      <c r="D128" s="498"/>
      <c r="E128" s="497" t="s">
        <v>2812</v>
      </c>
    </row>
    <row r="129" spans="1:5" x14ac:dyDescent="0.2">
      <c r="A129" s="497" t="s">
        <v>2583</v>
      </c>
      <c r="B129" s="498" t="s">
        <v>2813</v>
      </c>
      <c r="C129" s="499" t="s">
        <v>2814</v>
      </c>
      <c r="D129" s="498"/>
      <c r="E129" s="497" t="s">
        <v>2815</v>
      </c>
    </row>
    <row r="130" spans="1:5" x14ac:dyDescent="0.2">
      <c r="A130" s="497" t="s">
        <v>2583</v>
      </c>
      <c r="B130" s="498" t="s">
        <v>2816</v>
      </c>
      <c r="C130" s="499" t="s">
        <v>2817</v>
      </c>
      <c r="D130" s="498"/>
      <c r="E130" s="497" t="s">
        <v>2818</v>
      </c>
    </row>
    <row r="131" spans="1:5" x14ac:dyDescent="0.2">
      <c r="A131" s="497" t="s">
        <v>2571</v>
      </c>
      <c r="B131" s="498" t="s">
        <v>2819</v>
      </c>
      <c r="C131" s="499" t="s">
        <v>2820</v>
      </c>
      <c r="D131" s="498"/>
      <c r="E131" s="497" t="s">
        <v>2821</v>
      </c>
    </row>
    <row r="132" spans="1:5" x14ac:dyDescent="0.2">
      <c r="A132" s="497" t="s">
        <v>2571</v>
      </c>
      <c r="B132" s="498" t="s">
        <v>2822</v>
      </c>
      <c r="C132" s="499" t="s">
        <v>2823</v>
      </c>
      <c r="D132" s="498"/>
      <c r="E132" s="497" t="s">
        <v>2824</v>
      </c>
    </row>
    <row r="133" spans="1:5" x14ac:dyDescent="0.2">
      <c r="A133" s="497" t="s">
        <v>2571</v>
      </c>
      <c r="B133" s="498" t="s">
        <v>2825</v>
      </c>
      <c r="C133" s="499" t="s">
        <v>2826</v>
      </c>
      <c r="D133" s="498"/>
      <c r="E133" s="497" t="s">
        <v>2827</v>
      </c>
    </row>
    <row r="134" spans="1:5" x14ac:dyDescent="0.2">
      <c r="A134" s="497" t="s">
        <v>2571</v>
      </c>
      <c r="B134" s="498" t="s">
        <v>2828</v>
      </c>
      <c r="C134" s="499" t="s">
        <v>2829</v>
      </c>
      <c r="D134" s="498"/>
      <c r="E134" s="497" t="s">
        <v>2830</v>
      </c>
    </row>
    <row r="135" spans="1:5" x14ac:dyDescent="0.2">
      <c r="A135" s="497" t="s">
        <v>2571</v>
      </c>
      <c r="B135" s="498" t="s">
        <v>2831</v>
      </c>
      <c r="C135" s="499" t="s">
        <v>2832</v>
      </c>
      <c r="D135" s="498"/>
      <c r="E135" s="497" t="s">
        <v>2833</v>
      </c>
    </row>
    <row r="136" spans="1:5" x14ac:dyDescent="0.2">
      <c r="A136" s="497" t="s">
        <v>2571</v>
      </c>
      <c r="B136" s="498" t="s">
        <v>2834</v>
      </c>
      <c r="C136" s="499" t="s">
        <v>2835</v>
      </c>
      <c r="D136" s="498"/>
      <c r="E136" s="497" t="s">
        <v>2836</v>
      </c>
    </row>
    <row r="137" spans="1:5" x14ac:dyDescent="0.2">
      <c r="A137" s="497" t="s">
        <v>2571</v>
      </c>
      <c r="B137" s="498" t="s">
        <v>2837</v>
      </c>
      <c r="C137" s="499" t="s">
        <v>2838</v>
      </c>
      <c r="D137" s="498"/>
      <c r="E137" s="497" t="s">
        <v>2839</v>
      </c>
    </row>
    <row r="138" spans="1:5" x14ac:dyDescent="0.2">
      <c r="A138" s="497" t="s">
        <v>2571</v>
      </c>
      <c r="B138" s="498" t="s">
        <v>2840</v>
      </c>
      <c r="C138" s="499" t="s">
        <v>2841</v>
      </c>
      <c r="D138" s="498"/>
      <c r="E138" s="497" t="s">
        <v>2842</v>
      </c>
    </row>
    <row r="139" spans="1:5" x14ac:dyDescent="0.2">
      <c r="A139" s="497" t="s">
        <v>2571</v>
      </c>
      <c r="B139" s="498" t="s">
        <v>2843</v>
      </c>
      <c r="C139" s="499" t="s">
        <v>2844</v>
      </c>
      <c r="D139" s="498"/>
      <c r="E139" s="497" t="s">
        <v>2845</v>
      </c>
    </row>
    <row r="140" spans="1:5" x14ac:dyDescent="0.2">
      <c r="A140" s="497" t="s">
        <v>2571</v>
      </c>
      <c r="B140" s="498" t="s">
        <v>2846</v>
      </c>
      <c r="C140" s="499" t="s">
        <v>2847</v>
      </c>
      <c r="D140" s="498"/>
      <c r="E140" s="497" t="s">
        <v>2848</v>
      </c>
    </row>
    <row r="141" spans="1:5" x14ac:dyDescent="0.2">
      <c r="A141" s="497" t="s">
        <v>2571</v>
      </c>
      <c r="B141" s="498" t="s">
        <v>2849</v>
      </c>
      <c r="C141" s="499" t="s">
        <v>2850</v>
      </c>
      <c r="D141" s="498"/>
      <c r="E141" s="497" t="s">
        <v>2851</v>
      </c>
    </row>
    <row r="142" spans="1:5" x14ac:dyDescent="0.2">
      <c r="A142" s="497" t="s">
        <v>2575</v>
      </c>
      <c r="B142" s="498" t="s">
        <v>2852</v>
      </c>
      <c r="C142" s="499" t="s">
        <v>2853</v>
      </c>
      <c r="D142" s="498"/>
      <c r="E142" s="497" t="s">
        <v>2854</v>
      </c>
    </row>
    <row r="143" spans="1:5" x14ac:dyDescent="0.2">
      <c r="A143" s="497" t="s">
        <v>2575</v>
      </c>
      <c r="B143" s="498" t="s">
        <v>2855</v>
      </c>
      <c r="C143" s="499" t="s">
        <v>2856</v>
      </c>
      <c r="D143" s="498"/>
      <c r="E143" s="497" t="s">
        <v>2857</v>
      </c>
    </row>
    <row r="144" spans="1:5" x14ac:dyDescent="0.2">
      <c r="A144" s="497" t="s">
        <v>2575</v>
      </c>
      <c r="B144" s="498" t="s">
        <v>2858</v>
      </c>
      <c r="C144" s="499" t="s">
        <v>2859</v>
      </c>
      <c r="D144" s="498"/>
      <c r="E144" s="497" t="s">
        <v>2860</v>
      </c>
    </row>
    <row r="145" spans="1:5" x14ac:dyDescent="0.2">
      <c r="A145" s="497" t="s">
        <v>2575</v>
      </c>
      <c r="B145" s="498" t="s">
        <v>2861</v>
      </c>
      <c r="C145" s="499" t="s">
        <v>2862</v>
      </c>
      <c r="D145" s="498"/>
      <c r="E145" s="497" t="s">
        <v>2863</v>
      </c>
    </row>
    <row r="146" spans="1:5" x14ac:dyDescent="0.2">
      <c r="A146" s="497" t="s">
        <v>2575</v>
      </c>
      <c r="B146" s="498" t="s">
        <v>2864</v>
      </c>
      <c r="C146" s="499" t="s">
        <v>2865</v>
      </c>
      <c r="D146" s="498"/>
      <c r="E146" s="497" t="s">
        <v>2866</v>
      </c>
    </row>
    <row r="147" spans="1:5" x14ac:dyDescent="0.2">
      <c r="A147" s="497" t="s">
        <v>2575</v>
      </c>
      <c r="B147" s="498" t="s">
        <v>2867</v>
      </c>
      <c r="C147" s="499" t="s">
        <v>2868</v>
      </c>
      <c r="D147" s="498"/>
      <c r="E147" s="497" t="s">
        <v>2869</v>
      </c>
    </row>
    <row r="148" spans="1:5" x14ac:dyDescent="0.2">
      <c r="A148" s="497" t="s">
        <v>2575</v>
      </c>
      <c r="B148" s="498" t="s">
        <v>2870</v>
      </c>
      <c r="C148" s="499" t="s">
        <v>2871</v>
      </c>
      <c r="D148" s="498"/>
      <c r="E148" s="497" t="s">
        <v>2872</v>
      </c>
    </row>
    <row r="149" spans="1:5" x14ac:dyDescent="0.2">
      <c r="A149" s="497" t="s">
        <v>2575</v>
      </c>
      <c r="B149" s="498" t="s">
        <v>2873</v>
      </c>
      <c r="C149" s="499" t="s">
        <v>2874</v>
      </c>
      <c r="D149" s="498"/>
      <c r="E149" s="497" t="s">
        <v>2875</v>
      </c>
    </row>
    <row r="150" spans="1:5" x14ac:dyDescent="0.2">
      <c r="A150" s="497" t="s">
        <v>2575</v>
      </c>
      <c r="B150" s="498" t="s">
        <v>2876</v>
      </c>
      <c r="C150" s="499" t="s">
        <v>2877</v>
      </c>
      <c r="D150" s="498"/>
      <c r="E150" s="497" t="s">
        <v>2878</v>
      </c>
    </row>
    <row r="151" spans="1:5" x14ac:dyDescent="0.2">
      <c r="A151" s="497" t="s">
        <v>2575</v>
      </c>
      <c r="B151" s="498" t="s">
        <v>2879</v>
      </c>
      <c r="C151" s="499" t="s">
        <v>2880</v>
      </c>
      <c r="D151" s="498"/>
      <c r="E151" s="497" t="s">
        <v>2881</v>
      </c>
    </row>
    <row r="152" spans="1:5" x14ac:dyDescent="0.2">
      <c r="A152" s="497" t="s">
        <v>2575</v>
      </c>
      <c r="B152" s="498" t="s">
        <v>2882</v>
      </c>
      <c r="C152" s="499" t="s">
        <v>2883</v>
      </c>
      <c r="D152" s="498"/>
      <c r="E152" s="497" t="s">
        <v>2884</v>
      </c>
    </row>
    <row r="153" spans="1:5" x14ac:dyDescent="0.2">
      <c r="A153" s="497" t="s">
        <v>2575</v>
      </c>
      <c r="B153" s="498" t="s">
        <v>2885</v>
      </c>
      <c r="C153" s="499" t="s">
        <v>2886</v>
      </c>
      <c r="D153" s="498"/>
      <c r="E153" s="497" t="s">
        <v>2887</v>
      </c>
    </row>
    <row r="154" spans="1:5" x14ac:dyDescent="0.2">
      <c r="A154" s="497" t="s">
        <v>2579</v>
      </c>
      <c r="B154" s="498" t="s">
        <v>2888</v>
      </c>
      <c r="C154" s="499" t="s">
        <v>2889</v>
      </c>
      <c r="D154" s="498"/>
      <c r="E154" s="497" t="s">
        <v>2890</v>
      </c>
    </row>
    <row r="155" spans="1:5" x14ac:dyDescent="0.2">
      <c r="A155" s="497" t="s">
        <v>2579</v>
      </c>
      <c r="B155" s="498" t="s">
        <v>2891</v>
      </c>
      <c r="C155" s="499" t="s">
        <v>2892</v>
      </c>
      <c r="D155" s="498"/>
      <c r="E155" s="497" t="s">
        <v>2893</v>
      </c>
    </row>
    <row r="156" spans="1:5" x14ac:dyDescent="0.2">
      <c r="A156" s="497" t="s">
        <v>2579</v>
      </c>
      <c r="B156" s="498" t="s">
        <v>2894</v>
      </c>
      <c r="C156" s="499" t="s">
        <v>2895</v>
      </c>
      <c r="D156" s="498"/>
      <c r="E156" s="497" t="s">
        <v>2896</v>
      </c>
    </row>
    <row r="157" spans="1:5" x14ac:dyDescent="0.2">
      <c r="A157" s="497" t="s">
        <v>2579</v>
      </c>
      <c r="B157" s="498" t="s">
        <v>2897</v>
      </c>
      <c r="C157" s="499" t="s">
        <v>2898</v>
      </c>
      <c r="D157" s="498"/>
      <c r="E157" s="497" t="s">
        <v>2899</v>
      </c>
    </row>
    <row r="158" spans="1:5" x14ac:dyDescent="0.2">
      <c r="A158" s="497" t="s">
        <v>2579</v>
      </c>
      <c r="B158" s="498" t="s">
        <v>2900</v>
      </c>
      <c r="C158" s="499" t="s">
        <v>2901</v>
      </c>
      <c r="D158" s="498"/>
      <c r="E158" s="497" t="s">
        <v>2902</v>
      </c>
    </row>
    <row r="159" spans="1:5" x14ac:dyDescent="0.2">
      <c r="A159" s="497" t="s">
        <v>2587</v>
      </c>
      <c r="B159" s="498" t="s">
        <v>2903</v>
      </c>
      <c r="C159" s="499" t="s">
        <v>2904</v>
      </c>
      <c r="D159" s="498"/>
      <c r="E159" s="497" t="s">
        <v>2905</v>
      </c>
    </row>
    <row r="160" spans="1:5" x14ac:dyDescent="0.2">
      <c r="A160" s="497" t="s">
        <v>2587</v>
      </c>
      <c r="B160" s="498" t="s">
        <v>2906</v>
      </c>
      <c r="C160" s="499" t="s">
        <v>2907</v>
      </c>
      <c r="D160" s="498"/>
      <c r="E160" s="497" t="s">
        <v>2908</v>
      </c>
    </row>
    <row r="161" spans="1:5" x14ac:dyDescent="0.2">
      <c r="A161" s="497" t="s">
        <v>2587</v>
      </c>
      <c r="B161" s="498" t="s">
        <v>2909</v>
      </c>
      <c r="C161" s="499" t="s">
        <v>2910</v>
      </c>
      <c r="D161" s="498"/>
      <c r="E161" s="497" t="s">
        <v>2911</v>
      </c>
    </row>
    <row r="162" spans="1:5" x14ac:dyDescent="0.2">
      <c r="A162" s="497" t="s">
        <v>2587</v>
      </c>
      <c r="B162" s="498" t="s">
        <v>2912</v>
      </c>
      <c r="C162" s="499" t="s">
        <v>2913</v>
      </c>
      <c r="D162" s="498"/>
      <c r="E162" s="497" t="s">
        <v>2914</v>
      </c>
    </row>
    <row r="163" spans="1:5" x14ac:dyDescent="0.2">
      <c r="A163" s="497" t="s">
        <v>2587</v>
      </c>
      <c r="B163" s="498" t="s">
        <v>2915</v>
      </c>
      <c r="C163" s="499" t="s">
        <v>2916</v>
      </c>
      <c r="D163" s="498"/>
      <c r="E163" s="497" t="s">
        <v>2917</v>
      </c>
    </row>
    <row r="164" spans="1:5" x14ac:dyDescent="0.2">
      <c r="A164" s="497" t="s">
        <v>2587</v>
      </c>
      <c r="B164" s="498" t="s">
        <v>2918</v>
      </c>
      <c r="C164" s="499" t="s">
        <v>2919</v>
      </c>
      <c r="D164" s="498"/>
      <c r="E164" s="497" t="s">
        <v>2920</v>
      </c>
    </row>
    <row r="165" spans="1:5" x14ac:dyDescent="0.2">
      <c r="A165" s="497" t="s">
        <v>2587</v>
      </c>
      <c r="B165" s="498" t="s">
        <v>2921</v>
      </c>
      <c r="C165" s="499" t="s">
        <v>2922</v>
      </c>
      <c r="D165" s="498"/>
      <c r="E165" s="497" t="s">
        <v>2923</v>
      </c>
    </row>
    <row r="166" spans="1:5" x14ac:dyDescent="0.2">
      <c r="A166" s="497" t="s">
        <v>2587</v>
      </c>
      <c r="B166" s="498" t="s">
        <v>2924</v>
      </c>
      <c r="C166" s="499" t="s">
        <v>2925</v>
      </c>
      <c r="D166" s="498"/>
      <c r="E166" s="497" t="s">
        <v>2926</v>
      </c>
    </row>
    <row r="167" spans="1:5" x14ac:dyDescent="0.2">
      <c r="A167" s="497" t="s">
        <v>2587</v>
      </c>
      <c r="B167" s="498" t="s">
        <v>2927</v>
      </c>
      <c r="C167" s="499" t="s">
        <v>2928</v>
      </c>
      <c r="D167" s="498"/>
      <c r="E167" s="497" t="s">
        <v>2929</v>
      </c>
    </row>
    <row r="168" spans="1:5" x14ac:dyDescent="0.2">
      <c r="A168" s="497" t="s">
        <v>2587</v>
      </c>
      <c r="B168" s="498" t="s">
        <v>2930</v>
      </c>
      <c r="C168" s="499" t="s">
        <v>2931</v>
      </c>
      <c r="D168" s="498"/>
      <c r="E168" s="497" t="s">
        <v>2932</v>
      </c>
    </row>
    <row r="169" spans="1:5" x14ac:dyDescent="0.2">
      <c r="A169" s="497" t="s">
        <v>2587</v>
      </c>
      <c r="B169" s="498" t="s">
        <v>2933</v>
      </c>
      <c r="C169" s="499" t="s">
        <v>2934</v>
      </c>
      <c r="D169" s="498"/>
      <c r="E169" s="497" t="s">
        <v>2935</v>
      </c>
    </row>
    <row r="170" spans="1:5" x14ac:dyDescent="0.2">
      <c r="A170" s="497" t="s">
        <v>2591</v>
      </c>
      <c r="B170" s="498" t="s">
        <v>2936</v>
      </c>
      <c r="C170" s="499" t="s">
        <v>2937</v>
      </c>
      <c r="D170" s="498"/>
      <c r="E170" s="497" t="s">
        <v>2938</v>
      </c>
    </row>
    <row r="171" spans="1:5" x14ac:dyDescent="0.2">
      <c r="A171" s="497" t="s">
        <v>2591</v>
      </c>
      <c r="B171" s="498" t="s">
        <v>2939</v>
      </c>
      <c r="C171" s="499" t="s">
        <v>2940</v>
      </c>
      <c r="D171" s="498"/>
      <c r="E171" s="497" t="s">
        <v>2941</v>
      </c>
    </row>
    <row r="172" spans="1:5" x14ac:dyDescent="0.2">
      <c r="A172" s="497" t="s">
        <v>2591</v>
      </c>
      <c r="B172" s="498" t="s">
        <v>2942</v>
      </c>
      <c r="C172" s="499" t="s">
        <v>2943</v>
      </c>
      <c r="D172" s="498"/>
      <c r="E172" s="497" t="s">
        <v>2944</v>
      </c>
    </row>
    <row r="173" spans="1:5" x14ac:dyDescent="0.2">
      <c r="A173" s="497" t="s">
        <v>2591</v>
      </c>
      <c r="B173" s="498" t="s">
        <v>2945</v>
      </c>
      <c r="C173" s="499" t="s">
        <v>2946</v>
      </c>
      <c r="D173" s="498"/>
      <c r="E173" s="497" t="s">
        <v>2947</v>
      </c>
    </row>
    <row r="174" spans="1:5" x14ac:dyDescent="0.2">
      <c r="A174" s="497" t="s">
        <v>2591</v>
      </c>
      <c r="B174" s="498" t="s">
        <v>2948</v>
      </c>
      <c r="C174" s="499" t="s">
        <v>2949</v>
      </c>
      <c r="D174" s="498"/>
      <c r="E174" s="497" t="s">
        <v>2950</v>
      </c>
    </row>
    <row r="175" spans="1:5" x14ac:dyDescent="0.2">
      <c r="A175" s="497" t="s">
        <v>2595</v>
      </c>
      <c r="B175" s="498" t="s">
        <v>2951</v>
      </c>
      <c r="C175" s="499" t="s">
        <v>2952</v>
      </c>
      <c r="D175" s="498"/>
      <c r="E175" s="497" t="s">
        <v>2953</v>
      </c>
    </row>
    <row r="176" spans="1:5" x14ac:dyDescent="0.2">
      <c r="A176" s="497" t="s">
        <v>2595</v>
      </c>
      <c r="B176" s="498" t="s">
        <v>2954</v>
      </c>
      <c r="C176" s="499" t="s">
        <v>2955</v>
      </c>
      <c r="D176" s="498"/>
      <c r="E176" s="497" t="s">
        <v>2956</v>
      </c>
    </row>
    <row r="177" spans="1:5" x14ac:dyDescent="0.2">
      <c r="A177" s="497" t="s">
        <v>2595</v>
      </c>
      <c r="B177" s="498" t="s">
        <v>2957</v>
      </c>
      <c r="C177" s="499" t="s">
        <v>2958</v>
      </c>
      <c r="D177" s="498"/>
      <c r="E177" s="497" t="s">
        <v>2959</v>
      </c>
    </row>
    <row r="178" spans="1:5" x14ac:dyDescent="0.2">
      <c r="A178" s="497" t="s">
        <v>2595</v>
      </c>
      <c r="B178" s="498" t="s">
        <v>2960</v>
      </c>
      <c r="C178" s="499" t="s">
        <v>2961</v>
      </c>
      <c r="D178" s="498"/>
      <c r="E178" s="497" t="s">
        <v>2962</v>
      </c>
    </row>
    <row r="179" spans="1:5" x14ac:dyDescent="0.2">
      <c r="A179" s="497" t="s">
        <v>2595</v>
      </c>
      <c r="B179" s="498" t="s">
        <v>2963</v>
      </c>
      <c r="C179" s="499" t="s">
        <v>2964</v>
      </c>
      <c r="D179" s="498"/>
      <c r="E179" s="497" t="s">
        <v>2965</v>
      </c>
    </row>
    <row r="180" spans="1:5" x14ac:dyDescent="0.2">
      <c r="A180" s="497" t="s">
        <v>2595</v>
      </c>
      <c r="B180" s="498" t="s">
        <v>2966</v>
      </c>
      <c r="C180" s="499" t="s">
        <v>2967</v>
      </c>
      <c r="D180" s="498"/>
      <c r="E180" s="497" t="s">
        <v>2968</v>
      </c>
    </row>
    <row r="181" spans="1:5" x14ac:dyDescent="0.2">
      <c r="A181" s="497" t="s">
        <v>2595</v>
      </c>
      <c r="B181" s="498" t="s">
        <v>2969</v>
      </c>
      <c r="C181" s="499" t="s">
        <v>2970</v>
      </c>
      <c r="D181" s="498"/>
      <c r="E181" s="497" t="s">
        <v>2971</v>
      </c>
    </row>
    <row r="182" spans="1:5" x14ac:dyDescent="0.2">
      <c r="A182" s="497" t="s">
        <v>2595</v>
      </c>
      <c r="B182" s="498" t="s">
        <v>2972</v>
      </c>
      <c r="C182" s="499" t="s">
        <v>2973</v>
      </c>
      <c r="D182" s="498"/>
      <c r="E182" s="497" t="s">
        <v>2974</v>
      </c>
    </row>
    <row r="183" spans="1:5" x14ac:dyDescent="0.2">
      <c r="A183" s="497" t="s">
        <v>2599</v>
      </c>
      <c r="B183" s="498" t="s">
        <v>2975</v>
      </c>
      <c r="C183" s="499" t="s">
        <v>2976</v>
      </c>
      <c r="D183" s="498"/>
      <c r="E183" s="497" t="s">
        <v>2977</v>
      </c>
    </row>
    <row r="184" spans="1:5" x14ac:dyDescent="0.2">
      <c r="A184" s="497" t="s">
        <v>2599</v>
      </c>
      <c r="B184" s="498" t="s">
        <v>2978</v>
      </c>
      <c r="C184" s="499" t="s">
        <v>2979</v>
      </c>
      <c r="D184" s="498"/>
      <c r="E184" s="497" t="s">
        <v>2980</v>
      </c>
    </row>
    <row r="185" spans="1:5" x14ac:dyDescent="0.2">
      <c r="A185" s="497" t="s">
        <v>2599</v>
      </c>
      <c r="B185" s="498" t="s">
        <v>2981</v>
      </c>
      <c r="C185" s="499" t="s">
        <v>2982</v>
      </c>
      <c r="D185" s="498"/>
      <c r="E185" s="497" t="s">
        <v>2983</v>
      </c>
    </row>
    <row r="186" spans="1:5" x14ac:dyDescent="0.2">
      <c r="A186" s="497" t="s">
        <v>2599</v>
      </c>
      <c r="B186" s="498" t="s">
        <v>2984</v>
      </c>
      <c r="C186" s="499" t="s">
        <v>2985</v>
      </c>
      <c r="D186" s="498"/>
      <c r="E186" s="497" t="s">
        <v>2986</v>
      </c>
    </row>
    <row r="187" spans="1:5" x14ac:dyDescent="0.2">
      <c r="A187" s="497" t="s">
        <v>2599</v>
      </c>
      <c r="B187" s="498" t="s">
        <v>2987</v>
      </c>
      <c r="C187" s="499" t="s">
        <v>2988</v>
      </c>
      <c r="D187" s="498"/>
      <c r="E187" s="497" t="s">
        <v>2989</v>
      </c>
    </row>
    <row r="188" spans="1:5" x14ac:dyDescent="0.2">
      <c r="A188" s="497" t="s">
        <v>2599</v>
      </c>
      <c r="B188" s="498" t="s">
        <v>2990</v>
      </c>
      <c r="C188" s="499" t="s">
        <v>2991</v>
      </c>
      <c r="D188" s="498"/>
      <c r="E188" s="497" t="s">
        <v>2992</v>
      </c>
    </row>
    <row r="189" spans="1:5" x14ac:dyDescent="0.2">
      <c r="A189" s="497" t="s">
        <v>2599</v>
      </c>
      <c r="B189" s="498" t="s">
        <v>2993</v>
      </c>
      <c r="C189" s="499" t="s">
        <v>2994</v>
      </c>
      <c r="D189" s="498"/>
      <c r="E189" s="497" t="s">
        <v>2995</v>
      </c>
    </row>
    <row r="190" spans="1:5" x14ac:dyDescent="0.2">
      <c r="A190" s="497" t="s">
        <v>2599</v>
      </c>
      <c r="B190" s="498" t="s">
        <v>2996</v>
      </c>
      <c r="C190" s="499" t="s">
        <v>2997</v>
      </c>
      <c r="D190" s="498"/>
      <c r="E190" s="497" t="s">
        <v>2998</v>
      </c>
    </row>
    <row r="191" spans="1:5" x14ac:dyDescent="0.2">
      <c r="A191" s="497" t="s">
        <v>2603</v>
      </c>
      <c r="B191" s="498" t="s">
        <v>2999</v>
      </c>
      <c r="C191" s="499" t="s">
        <v>3000</v>
      </c>
      <c r="D191" s="498"/>
      <c r="E191" s="497" t="s">
        <v>3001</v>
      </c>
    </row>
    <row r="192" spans="1:5" x14ac:dyDescent="0.2">
      <c r="A192" s="497" t="s">
        <v>2603</v>
      </c>
      <c r="B192" s="498" t="s">
        <v>3002</v>
      </c>
      <c r="C192" s="499" t="s">
        <v>3003</v>
      </c>
      <c r="D192" s="498"/>
      <c r="E192" s="497" t="s">
        <v>3004</v>
      </c>
    </row>
    <row r="193" spans="1:5" x14ac:dyDescent="0.2">
      <c r="A193" s="497" t="s">
        <v>2603</v>
      </c>
      <c r="B193" s="498" t="s">
        <v>3005</v>
      </c>
      <c r="C193" s="499" t="s">
        <v>3006</v>
      </c>
      <c r="D193" s="498"/>
      <c r="E193" s="497" t="s">
        <v>3007</v>
      </c>
    </row>
    <row r="194" spans="1:5" x14ac:dyDescent="0.2">
      <c r="A194" s="497" t="s">
        <v>2603</v>
      </c>
      <c r="B194" s="498" t="s">
        <v>3008</v>
      </c>
      <c r="C194" s="499" t="s">
        <v>3009</v>
      </c>
      <c r="D194" s="498"/>
      <c r="E194" s="497" t="s">
        <v>3010</v>
      </c>
    </row>
    <row r="195" spans="1:5" x14ac:dyDescent="0.2">
      <c r="A195" s="497" t="s">
        <v>2603</v>
      </c>
      <c r="B195" s="498" t="s">
        <v>3011</v>
      </c>
      <c r="C195" s="499" t="s">
        <v>3012</v>
      </c>
      <c r="D195" s="498"/>
      <c r="E195" s="497" t="s">
        <v>3013</v>
      </c>
    </row>
    <row r="196" spans="1:5" x14ac:dyDescent="0.2">
      <c r="A196" s="497" t="s">
        <v>2603</v>
      </c>
      <c r="B196" s="498" t="s">
        <v>3014</v>
      </c>
      <c r="C196" s="499" t="s">
        <v>3015</v>
      </c>
      <c r="D196" s="498"/>
      <c r="E196" s="497" t="s">
        <v>3016</v>
      </c>
    </row>
    <row r="197" spans="1:5" x14ac:dyDescent="0.2">
      <c r="A197" s="497" t="s">
        <v>2607</v>
      </c>
      <c r="B197" s="498" t="s">
        <v>3017</v>
      </c>
      <c r="C197" s="499" t="s">
        <v>3018</v>
      </c>
      <c r="D197" s="498"/>
      <c r="E197" s="497" t="s">
        <v>3019</v>
      </c>
    </row>
    <row r="198" spans="1:5" x14ac:dyDescent="0.2">
      <c r="A198" s="497" t="s">
        <v>2607</v>
      </c>
      <c r="B198" s="498" t="s">
        <v>3020</v>
      </c>
      <c r="C198" s="499" t="s">
        <v>3021</v>
      </c>
      <c r="D198" s="498"/>
      <c r="E198" s="497" t="s">
        <v>3022</v>
      </c>
    </row>
    <row r="199" spans="1:5" x14ac:dyDescent="0.2">
      <c r="A199" s="497" t="s">
        <v>2607</v>
      </c>
      <c r="B199" s="498" t="s">
        <v>3023</v>
      </c>
      <c r="C199" s="499" t="s">
        <v>3024</v>
      </c>
      <c r="D199" s="498"/>
      <c r="E199" s="497" t="s">
        <v>3025</v>
      </c>
    </row>
    <row r="200" spans="1:5" x14ac:dyDescent="0.2">
      <c r="A200" s="497" t="s">
        <v>2611</v>
      </c>
      <c r="B200" s="498" t="s">
        <v>3026</v>
      </c>
      <c r="C200" s="499" t="s">
        <v>3027</v>
      </c>
      <c r="D200" s="498"/>
      <c r="E200" s="497" t="s">
        <v>3028</v>
      </c>
    </row>
    <row r="201" spans="1:5" x14ac:dyDescent="0.2">
      <c r="A201" s="497" t="s">
        <v>2611</v>
      </c>
      <c r="B201" s="498" t="s">
        <v>3029</v>
      </c>
      <c r="C201" s="499" t="s">
        <v>3030</v>
      </c>
      <c r="D201" s="498"/>
      <c r="E201" s="497" t="s">
        <v>3031</v>
      </c>
    </row>
    <row r="202" spans="1:5" x14ac:dyDescent="0.2">
      <c r="A202" s="497" t="s">
        <v>2611</v>
      </c>
      <c r="B202" s="498" t="s">
        <v>3032</v>
      </c>
      <c r="C202" s="499" t="s">
        <v>3033</v>
      </c>
      <c r="D202" s="498"/>
      <c r="E202" s="497" t="s">
        <v>3034</v>
      </c>
    </row>
    <row r="203" spans="1:5" x14ac:dyDescent="0.2">
      <c r="A203" s="497" t="s">
        <v>2611</v>
      </c>
      <c r="B203" s="498" t="s">
        <v>3035</v>
      </c>
      <c r="C203" s="499" t="s">
        <v>3036</v>
      </c>
      <c r="D203" s="498"/>
      <c r="E203" s="497" t="s">
        <v>3037</v>
      </c>
    </row>
    <row r="204" spans="1:5" x14ac:dyDescent="0.2">
      <c r="A204" s="497" t="s">
        <v>2611</v>
      </c>
      <c r="B204" s="498" t="s">
        <v>3038</v>
      </c>
      <c r="C204" s="499" t="s">
        <v>3039</v>
      </c>
      <c r="D204" s="498"/>
      <c r="E204" s="497" t="s">
        <v>3040</v>
      </c>
    </row>
    <row r="205" spans="1:5" x14ac:dyDescent="0.2">
      <c r="A205" s="497" t="s">
        <v>2615</v>
      </c>
      <c r="B205" s="498" t="s">
        <v>3041</v>
      </c>
      <c r="C205" s="499" t="s">
        <v>3042</v>
      </c>
      <c r="D205" s="498"/>
      <c r="E205" s="497" t="s">
        <v>3043</v>
      </c>
    </row>
    <row r="206" spans="1:5" x14ac:dyDescent="0.2">
      <c r="A206" s="497" t="s">
        <v>2615</v>
      </c>
      <c r="B206" s="498" t="s">
        <v>3044</v>
      </c>
      <c r="C206" s="499" t="s">
        <v>3045</v>
      </c>
      <c r="D206" s="498"/>
      <c r="E206" s="497" t="s">
        <v>3046</v>
      </c>
    </row>
    <row r="207" spans="1:5" x14ac:dyDescent="0.2">
      <c r="A207" s="497" t="s">
        <v>2615</v>
      </c>
      <c r="B207" s="498" t="s">
        <v>3047</v>
      </c>
      <c r="C207" s="499" t="s">
        <v>3048</v>
      </c>
      <c r="D207" s="498"/>
      <c r="E207" s="497" t="s">
        <v>3049</v>
      </c>
    </row>
    <row r="208" spans="1:5" x14ac:dyDescent="0.2">
      <c r="A208" s="497" t="s">
        <v>2619</v>
      </c>
      <c r="B208" s="498" t="s">
        <v>3050</v>
      </c>
      <c r="C208" s="499" t="s">
        <v>3051</v>
      </c>
      <c r="D208" s="498"/>
      <c r="E208" s="497" t="s">
        <v>3052</v>
      </c>
    </row>
    <row r="209" spans="1:5" x14ac:dyDescent="0.2">
      <c r="A209" s="497" t="s">
        <v>2619</v>
      </c>
      <c r="B209" s="498" t="s">
        <v>3053</v>
      </c>
      <c r="C209" s="499" t="s">
        <v>3054</v>
      </c>
      <c r="D209" s="498"/>
      <c r="E209" s="497" t="s">
        <v>3055</v>
      </c>
    </row>
    <row r="210" spans="1:5" x14ac:dyDescent="0.2">
      <c r="A210" s="497" t="s">
        <v>2619</v>
      </c>
      <c r="B210" s="498" t="s">
        <v>3056</v>
      </c>
      <c r="C210" s="499" t="s">
        <v>3057</v>
      </c>
      <c r="D210" s="498"/>
      <c r="E210" s="497" t="s">
        <v>3058</v>
      </c>
    </row>
    <row r="211" spans="1:5" x14ac:dyDescent="0.2">
      <c r="A211" s="497" t="s">
        <v>2619</v>
      </c>
      <c r="B211" s="498" t="s">
        <v>3059</v>
      </c>
      <c r="C211" s="499" t="s">
        <v>3060</v>
      </c>
      <c r="D211" s="498"/>
      <c r="E211" s="497" t="s">
        <v>3061</v>
      </c>
    </row>
    <row r="212" spans="1:5" x14ac:dyDescent="0.2">
      <c r="A212" s="497" t="s">
        <v>2619</v>
      </c>
      <c r="B212" s="498" t="s">
        <v>3062</v>
      </c>
      <c r="C212" s="499" t="s">
        <v>3063</v>
      </c>
      <c r="D212" s="498"/>
      <c r="E212" s="497" t="s">
        <v>3064</v>
      </c>
    </row>
    <row r="213" spans="1:5" x14ac:dyDescent="0.2">
      <c r="A213" s="497" t="s">
        <v>2623</v>
      </c>
      <c r="B213" s="498" t="s">
        <v>3065</v>
      </c>
      <c r="C213" s="499" t="s">
        <v>3066</v>
      </c>
      <c r="D213" s="498"/>
      <c r="E213" s="497" t="s">
        <v>3067</v>
      </c>
    </row>
    <row r="214" spans="1:5" x14ac:dyDescent="0.2">
      <c r="A214" s="497" t="s">
        <v>2623</v>
      </c>
      <c r="B214" s="498" t="s">
        <v>3068</v>
      </c>
      <c r="C214" s="499" t="s">
        <v>3069</v>
      </c>
      <c r="D214" s="498"/>
      <c r="E214" s="497" t="s">
        <v>3070</v>
      </c>
    </row>
    <row r="215" spans="1:5" x14ac:dyDescent="0.2">
      <c r="A215" s="497" t="s">
        <v>2623</v>
      </c>
      <c r="B215" s="498" t="s">
        <v>3071</v>
      </c>
      <c r="C215" s="499" t="s">
        <v>3072</v>
      </c>
      <c r="D215" s="498"/>
      <c r="E215" s="497" t="s">
        <v>3073</v>
      </c>
    </row>
    <row r="216" spans="1:5" x14ac:dyDescent="0.2">
      <c r="A216" s="497" t="s">
        <v>2623</v>
      </c>
      <c r="B216" s="498" t="s">
        <v>3074</v>
      </c>
      <c r="C216" s="499" t="s">
        <v>3075</v>
      </c>
      <c r="D216" s="498"/>
      <c r="E216" s="497" t="s">
        <v>3076</v>
      </c>
    </row>
    <row r="217" spans="1:5" x14ac:dyDescent="0.2">
      <c r="A217" s="497" t="s">
        <v>2623</v>
      </c>
      <c r="B217" s="498" t="s">
        <v>3077</v>
      </c>
      <c r="C217" s="499" t="s">
        <v>3078</v>
      </c>
      <c r="D217" s="498"/>
      <c r="E217" s="497" t="s">
        <v>3079</v>
      </c>
    </row>
    <row r="218" spans="1:5" x14ac:dyDescent="0.2">
      <c r="A218" s="497" t="s">
        <v>2623</v>
      </c>
      <c r="B218" s="498" t="s">
        <v>3080</v>
      </c>
      <c r="C218" s="499" t="s">
        <v>3081</v>
      </c>
      <c r="D218" s="498"/>
      <c r="E218" s="497" t="s">
        <v>3082</v>
      </c>
    </row>
    <row r="219" spans="1:5" x14ac:dyDescent="0.2">
      <c r="A219" s="497" t="s">
        <v>2623</v>
      </c>
      <c r="B219" s="498" t="s">
        <v>3083</v>
      </c>
      <c r="C219" s="499" t="s">
        <v>3084</v>
      </c>
      <c r="D219" s="498"/>
      <c r="E219" s="497" t="s">
        <v>3085</v>
      </c>
    </row>
    <row r="220" spans="1:5" x14ac:dyDescent="0.2">
      <c r="A220" s="497" t="s">
        <v>2627</v>
      </c>
      <c r="B220" s="498" t="s">
        <v>3086</v>
      </c>
      <c r="C220" s="499" t="s">
        <v>3087</v>
      </c>
      <c r="D220" s="498"/>
      <c r="E220" s="497" t="s">
        <v>3088</v>
      </c>
    </row>
    <row r="221" spans="1:5" x14ac:dyDescent="0.2">
      <c r="A221" s="497" t="s">
        <v>2627</v>
      </c>
      <c r="B221" s="498" t="s">
        <v>3089</v>
      </c>
      <c r="C221" s="499" t="s">
        <v>3090</v>
      </c>
      <c r="D221" s="498"/>
      <c r="E221" s="497" t="s">
        <v>3091</v>
      </c>
    </row>
    <row r="222" spans="1:5" x14ac:dyDescent="0.2">
      <c r="A222" s="497" t="s">
        <v>2627</v>
      </c>
      <c r="B222" s="498" t="s">
        <v>3092</v>
      </c>
      <c r="C222" s="499" t="s">
        <v>3093</v>
      </c>
      <c r="D222" s="498"/>
      <c r="E222" s="497" t="s">
        <v>3094</v>
      </c>
    </row>
    <row r="223" spans="1:5" x14ac:dyDescent="0.2">
      <c r="A223" s="497" t="s">
        <v>2631</v>
      </c>
      <c r="B223" s="498" t="s">
        <v>3095</v>
      </c>
      <c r="C223" s="499" t="s">
        <v>2630</v>
      </c>
      <c r="D223" s="498"/>
      <c r="E223" s="497" t="s">
        <v>3096</v>
      </c>
    </row>
    <row r="224" spans="1:5" x14ac:dyDescent="0.2">
      <c r="A224" s="497" t="s">
        <v>2635</v>
      </c>
      <c r="B224" s="498" t="s">
        <v>3097</v>
      </c>
      <c r="C224" s="499" t="s">
        <v>3098</v>
      </c>
      <c r="D224" s="498"/>
      <c r="E224" s="497" t="s">
        <v>3099</v>
      </c>
    </row>
    <row r="225" spans="1:5" x14ac:dyDescent="0.2">
      <c r="A225" s="497" t="s">
        <v>2635</v>
      </c>
      <c r="B225" s="498" t="s">
        <v>3100</v>
      </c>
      <c r="C225" s="499" t="s">
        <v>3101</v>
      </c>
      <c r="D225" s="498"/>
      <c r="E225" s="497" t="s">
        <v>3102</v>
      </c>
    </row>
    <row r="226" spans="1:5" x14ac:dyDescent="0.2">
      <c r="A226" s="497" t="s">
        <v>2635</v>
      </c>
      <c r="B226" s="498" t="s">
        <v>3103</v>
      </c>
      <c r="C226" s="499" t="s">
        <v>3104</v>
      </c>
      <c r="D226" s="498"/>
      <c r="E226" s="497" t="s">
        <v>3105</v>
      </c>
    </row>
    <row r="227" spans="1:5" x14ac:dyDescent="0.2">
      <c r="A227" s="497" t="s">
        <v>2635</v>
      </c>
      <c r="B227" s="498" t="s">
        <v>3106</v>
      </c>
      <c r="C227" s="499" t="s">
        <v>3107</v>
      </c>
      <c r="D227" s="498"/>
      <c r="E227" s="497" t="s">
        <v>3108</v>
      </c>
    </row>
    <row r="228" spans="1:5" x14ac:dyDescent="0.2">
      <c r="A228" s="497" t="s">
        <v>2635</v>
      </c>
      <c r="B228" s="498" t="s">
        <v>3109</v>
      </c>
      <c r="C228" s="499" t="s">
        <v>3110</v>
      </c>
      <c r="D228" s="498"/>
      <c r="E228" s="497" t="s">
        <v>3111</v>
      </c>
    </row>
    <row r="229" spans="1:5" x14ac:dyDescent="0.2">
      <c r="A229" s="497" t="s">
        <v>2635</v>
      </c>
      <c r="B229" s="498" t="s">
        <v>3112</v>
      </c>
      <c r="C229" s="499" t="s">
        <v>3113</v>
      </c>
      <c r="D229" s="498"/>
      <c r="E229" s="497" t="s">
        <v>3114</v>
      </c>
    </row>
    <row r="230" spans="1:5" x14ac:dyDescent="0.2">
      <c r="A230" s="497" t="s">
        <v>2635</v>
      </c>
      <c r="B230" s="498" t="s">
        <v>3115</v>
      </c>
      <c r="C230" s="499" t="s">
        <v>3116</v>
      </c>
      <c r="D230" s="498"/>
      <c r="E230" s="497" t="s">
        <v>3117</v>
      </c>
    </row>
    <row r="231" spans="1:5" x14ac:dyDescent="0.2">
      <c r="A231" s="497" t="s">
        <v>2635</v>
      </c>
      <c r="B231" s="498" t="s">
        <v>3118</v>
      </c>
      <c r="C231" s="499" t="s">
        <v>3119</v>
      </c>
      <c r="D231" s="498"/>
      <c r="E231" s="497" t="s">
        <v>3120</v>
      </c>
    </row>
    <row r="232" spans="1:5" x14ac:dyDescent="0.2">
      <c r="A232" s="497" t="s">
        <v>2635</v>
      </c>
      <c r="B232" s="498" t="s">
        <v>3121</v>
      </c>
      <c r="C232" s="499" t="s">
        <v>3122</v>
      </c>
      <c r="D232" s="498"/>
      <c r="E232" s="497" t="s">
        <v>3123</v>
      </c>
    </row>
    <row r="233" spans="1:5" x14ac:dyDescent="0.2">
      <c r="A233" s="497" t="s">
        <v>2635</v>
      </c>
      <c r="B233" s="498" t="s">
        <v>3124</v>
      </c>
      <c r="C233" s="499" t="s">
        <v>3125</v>
      </c>
      <c r="D233" s="498"/>
      <c r="E233" s="497" t="s">
        <v>3126</v>
      </c>
    </row>
    <row r="234" spans="1:5" x14ac:dyDescent="0.2">
      <c r="A234" s="497" t="s">
        <v>2635</v>
      </c>
      <c r="B234" s="498" t="s">
        <v>3127</v>
      </c>
      <c r="C234" s="499" t="s">
        <v>3128</v>
      </c>
      <c r="D234" s="498"/>
      <c r="E234" s="497" t="s">
        <v>3129</v>
      </c>
    </row>
    <row r="235" spans="1:5" x14ac:dyDescent="0.2">
      <c r="A235" s="497" t="s">
        <v>2639</v>
      </c>
      <c r="B235" s="498" t="s">
        <v>3130</v>
      </c>
      <c r="C235" s="499" t="s">
        <v>3131</v>
      </c>
      <c r="D235" s="498"/>
      <c r="E235" s="497" t="s">
        <v>3132</v>
      </c>
    </row>
    <row r="236" spans="1:5" x14ac:dyDescent="0.2">
      <c r="A236" s="497" t="s">
        <v>2639</v>
      </c>
      <c r="B236" s="498" t="s">
        <v>3133</v>
      </c>
      <c r="C236" s="499" t="s">
        <v>3134</v>
      </c>
      <c r="D236" s="498"/>
      <c r="E236" s="497" t="s">
        <v>3135</v>
      </c>
    </row>
    <row r="237" spans="1:5" x14ac:dyDescent="0.2">
      <c r="A237" s="497" t="s">
        <v>2639</v>
      </c>
      <c r="B237" s="498" t="s">
        <v>3136</v>
      </c>
      <c r="C237" s="499" t="s">
        <v>3137</v>
      </c>
      <c r="D237" s="498"/>
      <c r="E237" s="497" t="s">
        <v>3138</v>
      </c>
    </row>
    <row r="238" spans="1:5" x14ac:dyDescent="0.2">
      <c r="A238" s="497" t="s">
        <v>2639</v>
      </c>
      <c r="B238" s="498" t="s">
        <v>3139</v>
      </c>
      <c r="C238" s="499" t="s">
        <v>3140</v>
      </c>
      <c r="D238" s="498"/>
      <c r="E238" s="497" t="s">
        <v>3141</v>
      </c>
    </row>
    <row r="239" spans="1:5" x14ac:dyDescent="0.2">
      <c r="A239" s="497" t="s">
        <v>2639</v>
      </c>
      <c r="B239" s="498" t="s">
        <v>3142</v>
      </c>
      <c r="C239" s="499" t="s">
        <v>3143</v>
      </c>
      <c r="D239" s="498"/>
      <c r="E239" s="497" t="s">
        <v>3144</v>
      </c>
    </row>
    <row r="240" spans="1:5" x14ac:dyDescent="0.2">
      <c r="A240" s="497" t="s">
        <v>2639</v>
      </c>
      <c r="B240" s="498" t="s">
        <v>3145</v>
      </c>
      <c r="C240" s="499" t="s">
        <v>3146</v>
      </c>
      <c r="D240" s="498"/>
      <c r="E240" s="497" t="s">
        <v>3147</v>
      </c>
    </row>
    <row r="241" spans="1:5" x14ac:dyDescent="0.2">
      <c r="A241" s="497" t="s">
        <v>2639</v>
      </c>
      <c r="B241" s="498" t="s">
        <v>3148</v>
      </c>
      <c r="C241" s="499" t="s">
        <v>3149</v>
      </c>
      <c r="D241" s="498"/>
      <c r="E241" s="497" t="s">
        <v>3150</v>
      </c>
    </row>
    <row r="242" spans="1:5" x14ac:dyDescent="0.2">
      <c r="A242" s="497" t="s">
        <v>2639</v>
      </c>
      <c r="B242" s="498" t="s">
        <v>3151</v>
      </c>
      <c r="C242" s="499" t="s">
        <v>3152</v>
      </c>
      <c r="D242" s="498"/>
      <c r="E242" s="497" t="s">
        <v>3153</v>
      </c>
    </row>
    <row r="243" spans="1:5" x14ac:dyDescent="0.2">
      <c r="A243" s="497" t="s">
        <v>2639</v>
      </c>
      <c r="B243" s="498" t="s">
        <v>3154</v>
      </c>
      <c r="C243" s="499" t="s">
        <v>3155</v>
      </c>
      <c r="D243" s="498"/>
      <c r="E243" s="497" t="s">
        <v>3156</v>
      </c>
    </row>
    <row r="244" spans="1:5" x14ac:dyDescent="0.2">
      <c r="A244" s="497" t="s">
        <v>2639</v>
      </c>
      <c r="B244" s="498" t="s">
        <v>3157</v>
      </c>
      <c r="C244" s="499" t="s">
        <v>3158</v>
      </c>
      <c r="D244" s="498"/>
      <c r="E244" s="497" t="s">
        <v>3159</v>
      </c>
    </row>
    <row r="245" spans="1:5" x14ac:dyDescent="0.2">
      <c r="A245" s="497" t="s">
        <v>2643</v>
      </c>
      <c r="B245" s="498" t="s">
        <v>3160</v>
      </c>
      <c r="C245" s="499" t="s">
        <v>3161</v>
      </c>
      <c r="D245" s="498"/>
      <c r="E245" s="497" t="s">
        <v>3162</v>
      </c>
    </row>
    <row r="246" spans="1:5" x14ac:dyDescent="0.2">
      <c r="A246" s="497" t="s">
        <v>2647</v>
      </c>
      <c r="B246" s="498" t="s">
        <v>3163</v>
      </c>
      <c r="C246" s="499" t="s">
        <v>3164</v>
      </c>
      <c r="D246" s="498"/>
      <c r="E246" s="497" t="s">
        <v>3165</v>
      </c>
    </row>
    <row r="247" spans="1:5" x14ac:dyDescent="0.2">
      <c r="A247" s="497" t="s">
        <v>2647</v>
      </c>
      <c r="B247" s="498" t="s">
        <v>3166</v>
      </c>
      <c r="C247" s="499" t="s">
        <v>3167</v>
      </c>
      <c r="D247" s="498"/>
      <c r="E247" s="497" t="s">
        <v>3168</v>
      </c>
    </row>
    <row r="248" spans="1:5" x14ac:dyDescent="0.2">
      <c r="A248" s="497" t="s">
        <v>2647</v>
      </c>
      <c r="B248" s="498" t="s">
        <v>3169</v>
      </c>
      <c r="C248" s="499" t="s">
        <v>3170</v>
      </c>
      <c r="D248" s="498"/>
      <c r="E248" s="497" t="s">
        <v>3171</v>
      </c>
    </row>
    <row r="249" spans="1:5" x14ac:dyDescent="0.2">
      <c r="A249" s="497" t="s">
        <v>2647</v>
      </c>
      <c r="B249" s="498" t="s">
        <v>3172</v>
      </c>
      <c r="C249" s="499" t="s">
        <v>3173</v>
      </c>
      <c r="D249" s="498"/>
      <c r="E249" s="497" t="s">
        <v>3174</v>
      </c>
    </row>
    <row r="250" spans="1:5" x14ac:dyDescent="0.2">
      <c r="A250" s="497" t="s">
        <v>2647</v>
      </c>
      <c r="B250" s="498" t="s">
        <v>3175</v>
      </c>
      <c r="C250" s="499" t="s">
        <v>3176</v>
      </c>
      <c r="D250" s="498"/>
      <c r="E250" s="497" t="s">
        <v>3177</v>
      </c>
    </row>
    <row r="251" spans="1:5" x14ac:dyDescent="0.2">
      <c r="A251" s="497" t="s">
        <v>2647</v>
      </c>
      <c r="B251" s="498" t="s">
        <v>3178</v>
      </c>
      <c r="C251" s="499" t="s">
        <v>3179</v>
      </c>
      <c r="D251" s="498"/>
      <c r="E251" s="497" t="s">
        <v>3180</v>
      </c>
    </row>
    <row r="252" spans="1:5" x14ac:dyDescent="0.2">
      <c r="A252" s="497" t="s">
        <v>2647</v>
      </c>
      <c r="B252" s="498" t="s">
        <v>3181</v>
      </c>
      <c r="C252" s="499" t="s">
        <v>3182</v>
      </c>
      <c r="D252" s="498"/>
      <c r="E252" s="497" t="s">
        <v>3183</v>
      </c>
    </row>
    <row r="253" spans="1:5" x14ac:dyDescent="0.2">
      <c r="A253" s="497" t="s">
        <v>2647</v>
      </c>
      <c r="B253" s="498" t="s">
        <v>3184</v>
      </c>
      <c r="C253" s="499" t="s">
        <v>3185</v>
      </c>
      <c r="D253" s="498"/>
      <c r="E253" s="497" t="s">
        <v>3186</v>
      </c>
    </row>
    <row r="254" spans="1:5" x14ac:dyDescent="0.2">
      <c r="A254" s="497" t="s">
        <v>2647</v>
      </c>
      <c r="B254" s="498" t="s">
        <v>3187</v>
      </c>
      <c r="C254" s="499" t="s">
        <v>3188</v>
      </c>
      <c r="D254" s="498"/>
      <c r="E254" s="497" t="s">
        <v>3189</v>
      </c>
    </row>
    <row r="255" spans="1:5" x14ac:dyDescent="0.2">
      <c r="A255" s="497" t="s">
        <v>2647</v>
      </c>
      <c r="B255" s="498" t="s">
        <v>3190</v>
      </c>
      <c r="C255" s="499" t="s">
        <v>3191</v>
      </c>
      <c r="D255" s="498"/>
      <c r="E255" s="497" t="s">
        <v>3192</v>
      </c>
    </row>
    <row r="256" spans="1:5" x14ac:dyDescent="0.2">
      <c r="A256" s="497" t="s">
        <v>2647</v>
      </c>
      <c r="B256" s="498" t="s">
        <v>3193</v>
      </c>
      <c r="C256" s="499" t="s">
        <v>3194</v>
      </c>
      <c r="D256" s="498"/>
      <c r="E256" s="497" t="s">
        <v>3195</v>
      </c>
    </row>
    <row r="257" spans="1:5" x14ac:dyDescent="0.2">
      <c r="A257" s="497" t="s">
        <v>2651</v>
      </c>
      <c r="B257" s="498" t="s">
        <v>3196</v>
      </c>
      <c r="C257" s="499" t="s">
        <v>3197</v>
      </c>
      <c r="D257" s="498"/>
      <c r="E257" s="497" t="s">
        <v>3198</v>
      </c>
    </row>
    <row r="258" spans="1:5" x14ac:dyDescent="0.2">
      <c r="A258" s="497" t="s">
        <v>2651</v>
      </c>
      <c r="B258" s="498" t="s">
        <v>3199</v>
      </c>
      <c r="C258" s="499" t="s">
        <v>3200</v>
      </c>
      <c r="D258" s="498"/>
      <c r="E258" s="497" t="s">
        <v>3201</v>
      </c>
    </row>
    <row r="259" spans="1:5" x14ac:dyDescent="0.2">
      <c r="A259" s="497" t="s">
        <v>2651</v>
      </c>
      <c r="B259" s="498" t="s">
        <v>3202</v>
      </c>
      <c r="C259" s="499" t="s">
        <v>3203</v>
      </c>
      <c r="D259" s="498"/>
      <c r="E259" s="497" t="s">
        <v>3204</v>
      </c>
    </row>
    <row r="260" spans="1:5" x14ac:dyDescent="0.2">
      <c r="A260" s="497" t="s">
        <v>2651</v>
      </c>
      <c r="B260" s="498" t="s">
        <v>3205</v>
      </c>
      <c r="C260" s="499" t="s">
        <v>3206</v>
      </c>
      <c r="D260" s="498"/>
      <c r="E260" s="497" t="s">
        <v>3207</v>
      </c>
    </row>
    <row r="261" spans="1:5" x14ac:dyDescent="0.2">
      <c r="A261" s="497" t="s">
        <v>2651</v>
      </c>
      <c r="B261" s="498" t="s">
        <v>3208</v>
      </c>
      <c r="C261" s="499" t="s">
        <v>3209</v>
      </c>
      <c r="D261" s="498"/>
      <c r="E261" s="497" t="s">
        <v>3210</v>
      </c>
    </row>
    <row r="262" spans="1:5" x14ac:dyDescent="0.2">
      <c r="A262" s="497" t="s">
        <v>2651</v>
      </c>
      <c r="B262" s="498" t="s">
        <v>3211</v>
      </c>
      <c r="C262" s="499" t="s">
        <v>3212</v>
      </c>
      <c r="D262" s="498"/>
      <c r="E262" s="497" t="s">
        <v>3213</v>
      </c>
    </row>
    <row r="263" spans="1:5" x14ac:dyDescent="0.2">
      <c r="A263" s="497" t="s">
        <v>2651</v>
      </c>
      <c r="B263" s="498" t="s">
        <v>3214</v>
      </c>
      <c r="C263" s="499" t="s">
        <v>3215</v>
      </c>
      <c r="D263" s="498"/>
      <c r="E263" s="497" t="s">
        <v>3216</v>
      </c>
    </row>
    <row r="264" spans="1:5" x14ac:dyDescent="0.2">
      <c r="A264" s="497" t="s">
        <v>2651</v>
      </c>
      <c r="B264" s="498" t="s">
        <v>3217</v>
      </c>
      <c r="C264" s="499" t="s">
        <v>3218</v>
      </c>
      <c r="D264" s="498"/>
      <c r="E264" s="497" t="s">
        <v>3219</v>
      </c>
    </row>
    <row r="265" spans="1:5" x14ac:dyDescent="0.2">
      <c r="A265" s="497" t="s">
        <v>2655</v>
      </c>
      <c r="B265" s="498" t="s">
        <v>3220</v>
      </c>
      <c r="C265" s="499" t="s">
        <v>3221</v>
      </c>
      <c r="D265" s="498"/>
      <c r="E265" s="497" t="s">
        <v>3222</v>
      </c>
    </row>
    <row r="266" spans="1:5" x14ac:dyDescent="0.2">
      <c r="A266" s="497" t="s">
        <v>2655</v>
      </c>
      <c r="B266" s="498" t="s">
        <v>3223</v>
      </c>
      <c r="C266" s="499" t="s">
        <v>3224</v>
      </c>
      <c r="D266" s="498"/>
      <c r="E266" s="497" t="s">
        <v>3225</v>
      </c>
    </row>
    <row r="268" spans="1:5" x14ac:dyDescent="0.2">
      <c r="B268" s="2"/>
    </row>
    <row r="269" spans="1:5" hidden="1" x14ac:dyDescent="0.2">
      <c r="A269" s="2"/>
    </row>
    <row r="270" spans="1:5" hidden="1" x14ac:dyDescent="0.2"/>
    <row r="271" spans="1:5" hidden="1" x14ac:dyDescent="0.2"/>
    <row r="272" spans="1:5" hidden="1" x14ac:dyDescent="0.2"/>
    <row r="273" spans="1:3" hidden="1" x14ac:dyDescent="0.2"/>
    <row r="274" spans="1:3" x14ac:dyDescent="0.2">
      <c r="A274" s="2" t="s">
        <v>173</v>
      </c>
    </row>
    <row r="275" spans="1:3" x14ac:dyDescent="0.2">
      <c r="A275" s="7" t="s">
        <v>174</v>
      </c>
      <c r="B275" s="368" t="s">
        <v>443</v>
      </c>
    </row>
    <row r="276" spans="1:3" x14ac:dyDescent="0.2">
      <c r="A276" s="1" t="s">
        <v>228</v>
      </c>
      <c r="B276" s="368" t="s">
        <v>445</v>
      </c>
      <c r="C276" s="1" t="s">
        <v>444</v>
      </c>
    </row>
    <row r="277" spans="1:3" x14ac:dyDescent="0.2">
      <c r="A277" s="1" t="s">
        <v>175</v>
      </c>
      <c r="B277" s="368"/>
    </row>
    <row r="279" spans="1:3" x14ac:dyDescent="0.2">
      <c r="A279" s="2" t="s">
        <v>176</v>
      </c>
    </row>
    <row r="280" spans="1:3" x14ac:dyDescent="0.2">
      <c r="A280" s="1" t="s">
        <v>177</v>
      </c>
      <c r="B280" s="368" t="s">
        <v>446</v>
      </c>
    </row>
    <row r="281" spans="1:3" x14ac:dyDescent="0.2">
      <c r="A281" s="1" t="s">
        <v>169</v>
      </c>
      <c r="B281" s="368" t="s">
        <v>447</v>
      </c>
      <c r="C281" s="1" t="s">
        <v>444</v>
      </c>
    </row>
    <row r="283" spans="1:3" hidden="1" x14ac:dyDescent="0.2"/>
    <row r="284" spans="1:3" hidden="1" x14ac:dyDescent="0.2"/>
    <row r="285" spans="1:3" hidden="1" x14ac:dyDescent="0.2"/>
    <row r="286" spans="1:3" hidden="1" x14ac:dyDescent="0.2"/>
    <row r="287" spans="1:3" x14ac:dyDescent="0.2">
      <c r="A287" s="2" t="s">
        <v>179</v>
      </c>
    </row>
    <row r="288" spans="1:3" x14ac:dyDescent="0.2">
      <c r="A288" s="497" t="s">
        <v>225</v>
      </c>
      <c r="B288" s="497" t="s">
        <v>181</v>
      </c>
      <c r="C288" s="497" t="s">
        <v>182</v>
      </c>
    </row>
    <row r="289" spans="1:3" hidden="1" x14ac:dyDescent="0.2">
      <c r="A289" s="499" t="s">
        <v>30</v>
      </c>
      <c r="B289" s="497" t="s">
        <v>180</v>
      </c>
      <c r="C289" s="497" t="s">
        <v>24</v>
      </c>
    </row>
    <row r="290" spans="1:3" x14ac:dyDescent="0.2">
      <c r="A290" s="499" t="s">
        <v>3903</v>
      </c>
      <c r="B290" s="497" t="s">
        <v>3904</v>
      </c>
      <c r="C290" s="497" t="s">
        <v>3905</v>
      </c>
    </row>
    <row r="291" spans="1:3" x14ac:dyDescent="0.2">
      <c r="A291" s="499" t="s">
        <v>3906</v>
      </c>
      <c r="B291" s="497" t="s">
        <v>3904</v>
      </c>
      <c r="C291" s="497" t="s">
        <v>3907</v>
      </c>
    </row>
    <row r="292" spans="1:3" x14ac:dyDescent="0.2">
      <c r="A292" s="499" t="s">
        <v>3908</v>
      </c>
      <c r="B292" s="497" t="s">
        <v>3904</v>
      </c>
      <c r="C292" s="497" t="s">
        <v>3909</v>
      </c>
    </row>
    <row r="293" spans="1:3" x14ac:dyDescent="0.2">
      <c r="A293" s="499" t="s">
        <v>3910</v>
      </c>
      <c r="B293" s="497" t="s">
        <v>3904</v>
      </c>
      <c r="C293" s="497" t="s">
        <v>3911</v>
      </c>
    </row>
    <row r="294" spans="1:3" x14ac:dyDescent="0.2">
      <c r="A294" s="499" t="s">
        <v>3912</v>
      </c>
      <c r="B294" s="497" t="s">
        <v>3904</v>
      </c>
      <c r="C294" s="497" t="s">
        <v>3913</v>
      </c>
    </row>
    <row r="295" spans="1:3" x14ac:dyDescent="0.2">
      <c r="A295" s="499" t="s">
        <v>3914</v>
      </c>
      <c r="B295" s="497" t="s">
        <v>3904</v>
      </c>
      <c r="C295" s="497" t="s">
        <v>3915</v>
      </c>
    </row>
    <row r="296" spans="1:3" x14ac:dyDescent="0.2">
      <c r="A296" s="499" t="s">
        <v>3916</v>
      </c>
      <c r="B296" s="497" t="s">
        <v>3904</v>
      </c>
      <c r="C296" s="497" t="s">
        <v>3917</v>
      </c>
    </row>
    <row r="297" spans="1:3" x14ac:dyDescent="0.2">
      <c r="A297" s="499" t="s">
        <v>3918</v>
      </c>
      <c r="B297" s="497" t="s">
        <v>3919</v>
      </c>
      <c r="C297" s="497" t="s">
        <v>3920</v>
      </c>
    </row>
    <row r="298" spans="1:3" x14ac:dyDescent="0.2">
      <c r="A298" s="499"/>
      <c r="B298" s="497"/>
      <c r="C298" s="497"/>
    </row>
    <row r="299" spans="1:3" x14ac:dyDescent="0.2">
      <c r="A299" s="499"/>
      <c r="B299" s="497"/>
      <c r="C299" s="497"/>
    </row>
    <row r="300" spans="1:3" x14ac:dyDescent="0.2">
      <c r="A300" s="499"/>
      <c r="B300" s="497"/>
      <c r="C300" s="497"/>
    </row>
    <row r="301" spans="1:3" x14ac:dyDescent="0.2">
      <c r="A301" s="499"/>
      <c r="B301" s="497"/>
      <c r="C301" s="497"/>
    </row>
    <row r="302" spans="1:3" x14ac:dyDescent="0.2">
      <c r="A302" s="499" t="s">
        <v>3921</v>
      </c>
      <c r="B302" s="497" t="s">
        <v>3919</v>
      </c>
      <c r="C302" s="497" t="s">
        <v>3922</v>
      </c>
    </row>
    <row r="303" spans="1:3" x14ac:dyDescent="0.2">
      <c r="A303" s="499"/>
      <c r="B303" s="497"/>
      <c r="C303" s="497"/>
    </row>
    <row r="304" spans="1:3" x14ac:dyDescent="0.2">
      <c r="A304" s="499" t="s">
        <v>3923</v>
      </c>
      <c r="B304" s="497" t="s">
        <v>3924</v>
      </c>
      <c r="C304" s="497" t="s">
        <v>3925</v>
      </c>
    </row>
    <row r="305" spans="1:3" x14ac:dyDescent="0.2">
      <c r="A305" s="499"/>
      <c r="B305" s="497"/>
      <c r="C305" s="497"/>
    </row>
    <row r="306" spans="1:3" x14ac:dyDescent="0.2">
      <c r="A306" s="499" t="s">
        <v>3926</v>
      </c>
      <c r="B306" s="497" t="s">
        <v>3924</v>
      </c>
      <c r="C306" s="497" t="s">
        <v>3927</v>
      </c>
    </row>
    <row r="307" spans="1:3" x14ac:dyDescent="0.2">
      <c r="A307" s="499" t="s">
        <v>3928</v>
      </c>
      <c r="B307" s="497" t="s">
        <v>3919</v>
      </c>
      <c r="C307" s="497" t="s">
        <v>3929</v>
      </c>
    </row>
    <row r="308" spans="1:3" x14ac:dyDescent="0.2">
      <c r="A308" s="499" t="s">
        <v>3930</v>
      </c>
      <c r="B308" s="497" t="s">
        <v>3919</v>
      </c>
      <c r="C308" s="497" t="s">
        <v>3931</v>
      </c>
    </row>
    <row r="309" spans="1:3" x14ac:dyDescent="0.2">
      <c r="A309" s="499" t="s">
        <v>3932</v>
      </c>
      <c r="B309" s="497" t="s">
        <v>3924</v>
      </c>
      <c r="C309" s="497" t="s">
        <v>3933</v>
      </c>
    </row>
    <row r="310" spans="1:3" x14ac:dyDescent="0.2">
      <c r="A310" s="499" t="s">
        <v>3934</v>
      </c>
      <c r="B310" s="497" t="s">
        <v>3924</v>
      </c>
      <c r="C310" s="497" t="s">
        <v>3935</v>
      </c>
    </row>
    <row r="311" spans="1:3" x14ac:dyDescent="0.2">
      <c r="A311" s="499"/>
      <c r="B311" s="497"/>
      <c r="C311" s="497"/>
    </row>
    <row r="312" spans="1:3" x14ac:dyDescent="0.2">
      <c r="A312" s="499"/>
      <c r="B312" s="497"/>
      <c r="C312" s="497"/>
    </row>
    <row r="313" spans="1:3" x14ac:dyDescent="0.2">
      <c r="A313" s="499" t="s">
        <v>3936</v>
      </c>
      <c r="B313" s="497" t="s">
        <v>3924</v>
      </c>
      <c r="C313" s="497" t="s">
        <v>3937</v>
      </c>
    </row>
    <row r="314" spans="1:3" x14ac:dyDescent="0.2">
      <c r="A314" s="499"/>
      <c r="B314" s="497"/>
      <c r="C314" s="497"/>
    </row>
    <row r="315" spans="1:3" x14ac:dyDescent="0.2">
      <c r="A315" s="499" t="s">
        <v>3938</v>
      </c>
      <c r="B315" s="497" t="s">
        <v>3919</v>
      </c>
      <c r="C315" s="497" t="s">
        <v>3939</v>
      </c>
    </row>
    <row r="316" spans="1:3" x14ac:dyDescent="0.2">
      <c r="A316" s="499"/>
      <c r="B316" s="497"/>
      <c r="C316" s="497"/>
    </row>
    <row r="317" spans="1:3" x14ac:dyDescent="0.2">
      <c r="A317" s="499"/>
      <c r="B317" s="497"/>
      <c r="C317" s="497"/>
    </row>
    <row r="318" spans="1:3" x14ac:dyDescent="0.2">
      <c r="A318" s="499" t="s">
        <v>3940</v>
      </c>
      <c r="B318" s="497" t="s">
        <v>3919</v>
      </c>
      <c r="C318" s="497" t="s">
        <v>3941</v>
      </c>
    </row>
    <row r="319" spans="1:3" x14ac:dyDescent="0.2">
      <c r="A319" s="499" t="s">
        <v>3942</v>
      </c>
      <c r="B319" s="497" t="s">
        <v>3924</v>
      </c>
      <c r="C319" s="497" t="s">
        <v>3943</v>
      </c>
    </row>
    <row r="320" spans="1:3" x14ac:dyDescent="0.2">
      <c r="A320" s="499"/>
      <c r="B320" s="497"/>
      <c r="C320" s="497"/>
    </row>
    <row r="321" spans="1:3" x14ac:dyDescent="0.2">
      <c r="A321" s="499"/>
      <c r="B321" s="497"/>
      <c r="C321" s="497"/>
    </row>
    <row r="322" spans="1:3" x14ac:dyDescent="0.2">
      <c r="A322" s="499"/>
      <c r="B322" s="497"/>
      <c r="C322" s="497"/>
    </row>
    <row r="323" spans="1:3" x14ac:dyDescent="0.2">
      <c r="A323" s="499" t="s">
        <v>3944</v>
      </c>
      <c r="B323" s="497" t="s">
        <v>3919</v>
      </c>
      <c r="C323" s="497" t="s">
        <v>3945</v>
      </c>
    </row>
    <row r="324" spans="1:3" x14ac:dyDescent="0.2">
      <c r="A324" s="499"/>
      <c r="B324" s="497"/>
      <c r="C324" s="497"/>
    </row>
    <row r="325" spans="1:3" x14ac:dyDescent="0.2">
      <c r="A325" s="499" t="s">
        <v>3946</v>
      </c>
      <c r="B325" s="497" t="s">
        <v>3924</v>
      </c>
      <c r="C325" s="497" t="s">
        <v>3947</v>
      </c>
    </row>
    <row r="326" spans="1:3" x14ac:dyDescent="0.2">
      <c r="A326" s="499" t="s">
        <v>445</v>
      </c>
      <c r="B326" s="497" t="s">
        <v>3919</v>
      </c>
      <c r="C326" s="497" t="s">
        <v>444</v>
      </c>
    </row>
    <row r="327" spans="1:3" x14ac:dyDescent="0.2">
      <c r="A327" s="499" t="s">
        <v>3930</v>
      </c>
      <c r="B327" s="497" t="s">
        <v>3924</v>
      </c>
      <c r="C327" s="497" t="s">
        <v>3931</v>
      </c>
    </row>
    <row r="328" spans="1:3" x14ac:dyDescent="0.2">
      <c r="A328" s="499" t="s">
        <v>3944</v>
      </c>
      <c r="B328" s="497" t="s">
        <v>3924</v>
      </c>
      <c r="C328" s="497" t="s">
        <v>3945</v>
      </c>
    </row>
    <row r="329" spans="1:3" x14ac:dyDescent="0.2">
      <c r="A329" s="499" t="s">
        <v>3948</v>
      </c>
      <c r="B329" s="497" t="s">
        <v>3924</v>
      </c>
      <c r="C329" s="497" t="s">
        <v>3949</v>
      </c>
    </row>
    <row r="330" spans="1:3" x14ac:dyDescent="0.2">
      <c r="A330" s="499" t="s">
        <v>3950</v>
      </c>
      <c r="B330" s="497" t="s">
        <v>3924</v>
      </c>
      <c r="C330" s="497" t="s">
        <v>3951</v>
      </c>
    </row>
    <row r="331" spans="1:3" x14ac:dyDescent="0.2">
      <c r="A331" s="499" t="s">
        <v>3938</v>
      </c>
      <c r="B331" s="497" t="s">
        <v>3952</v>
      </c>
      <c r="C331" s="497" t="s">
        <v>3939</v>
      </c>
    </row>
    <row r="332" spans="1:3" x14ac:dyDescent="0.2">
      <c r="A332" s="499"/>
      <c r="B332" s="497"/>
      <c r="C332" s="497"/>
    </row>
    <row r="333" spans="1:3" x14ac:dyDescent="0.2">
      <c r="A333" s="499" t="s">
        <v>3953</v>
      </c>
      <c r="B333" s="497" t="s">
        <v>3952</v>
      </c>
      <c r="C333" s="497" t="s">
        <v>3954</v>
      </c>
    </row>
    <row r="334" spans="1:3" x14ac:dyDescent="0.2">
      <c r="A334" s="499" t="s">
        <v>3955</v>
      </c>
      <c r="B334" s="497" t="s">
        <v>3952</v>
      </c>
      <c r="C334" s="497" t="s">
        <v>3956</v>
      </c>
    </row>
    <row r="335" spans="1:3" x14ac:dyDescent="0.2">
      <c r="A335" s="499" t="s">
        <v>3957</v>
      </c>
      <c r="B335" s="497" t="s">
        <v>3952</v>
      </c>
      <c r="C335" s="497" t="s">
        <v>3958</v>
      </c>
    </row>
    <row r="336" spans="1:3" x14ac:dyDescent="0.2">
      <c r="A336" s="499" t="s">
        <v>3959</v>
      </c>
      <c r="B336" s="497" t="s">
        <v>3952</v>
      </c>
      <c r="C336" s="497" t="s">
        <v>3960</v>
      </c>
    </row>
    <row r="337" spans="1:3" x14ac:dyDescent="0.2">
      <c r="A337" s="499" t="s">
        <v>3928</v>
      </c>
      <c r="B337" s="497" t="s">
        <v>3952</v>
      </c>
      <c r="C337" s="497" t="s">
        <v>3929</v>
      </c>
    </row>
    <row r="338" spans="1:3" x14ac:dyDescent="0.2">
      <c r="A338" s="499" t="s">
        <v>445</v>
      </c>
      <c r="B338" s="497" t="s">
        <v>3952</v>
      </c>
      <c r="C338" s="497" t="s">
        <v>444</v>
      </c>
    </row>
    <row r="339" spans="1:3" x14ac:dyDescent="0.2">
      <c r="A339" s="499" t="s">
        <v>3921</v>
      </c>
      <c r="B339" s="497" t="s">
        <v>3952</v>
      </c>
      <c r="C339" s="497" t="s">
        <v>3922</v>
      </c>
    </row>
    <row r="340" spans="1:3" x14ac:dyDescent="0.2">
      <c r="A340" s="499" t="s">
        <v>3961</v>
      </c>
      <c r="B340" s="497" t="s">
        <v>3952</v>
      </c>
      <c r="C340" s="497" t="s">
        <v>3962</v>
      </c>
    </row>
    <row r="341" spans="1:3" x14ac:dyDescent="0.2">
      <c r="A341" s="499" t="s">
        <v>3963</v>
      </c>
      <c r="B341" s="497" t="s">
        <v>3952</v>
      </c>
      <c r="C341" s="497" t="s">
        <v>3964</v>
      </c>
    </row>
    <row r="342" spans="1:3" x14ac:dyDescent="0.2">
      <c r="A342" s="499" t="s">
        <v>3965</v>
      </c>
      <c r="B342" s="497" t="s">
        <v>3952</v>
      </c>
      <c r="C342" s="497" t="s">
        <v>3966</v>
      </c>
    </row>
    <row r="343" spans="1:3" x14ac:dyDescent="0.2">
      <c r="A343" s="499" t="s">
        <v>3967</v>
      </c>
      <c r="B343" s="497" t="s">
        <v>3952</v>
      </c>
      <c r="C343" s="497" t="s">
        <v>3968</v>
      </c>
    </row>
    <row r="344" spans="1:3" x14ac:dyDescent="0.2">
      <c r="A344" s="499" t="s">
        <v>3969</v>
      </c>
      <c r="B344" s="497" t="s">
        <v>3952</v>
      </c>
      <c r="C344" s="497" t="s">
        <v>3970</v>
      </c>
    </row>
    <row r="345" spans="1:3" x14ac:dyDescent="0.2">
      <c r="A345" s="499" t="s">
        <v>3918</v>
      </c>
      <c r="B345" s="497" t="s">
        <v>3952</v>
      </c>
      <c r="C345" s="497" t="s">
        <v>3920</v>
      </c>
    </row>
    <row r="346" spans="1:3" x14ac:dyDescent="0.2">
      <c r="A346" s="499" t="s">
        <v>3971</v>
      </c>
      <c r="B346" s="497" t="s">
        <v>3952</v>
      </c>
      <c r="C346" s="497" t="s">
        <v>3972</v>
      </c>
    </row>
    <row r="347" spans="1:3" x14ac:dyDescent="0.2">
      <c r="A347" s="499" t="s">
        <v>3940</v>
      </c>
      <c r="B347" s="497" t="s">
        <v>3952</v>
      </c>
      <c r="C347" s="497" t="s">
        <v>3941</v>
      </c>
    </row>
    <row r="348" spans="1:3" x14ac:dyDescent="0.2">
      <c r="A348" s="499"/>
      <c r="B348" s="497"/>
      <c r="C348" s="497"/>
    </row>
    <row r="349" spans="1:3" x14ac:dyDescent="0.2">
      <c r="A349" s="499" t="s">
        <v>3973</v>
      </c>
      <c r="B349" s="497" t="s">
        <v>3974</v>
      </c>
      <c r="C349" s="497" t="s">
        <v>3975</v>
      </c>
    </row>
    <row r="350" spans="1:3" x14ac:dyDescent="0.2">
      <c r="A350" s="499"/>
      <c r="B350" s="497"/>
      <c r="C350" s="497"/>
    </row>
    <row r="351" spans="1:3" x14ac:dyDescent="0.2">
      <c r="A351" s="499" t="s">
        <v>3976</v>
      </c>
      <c r="B351" s="497" t="s">
        <v>3974</v>
      </c>
      <c r="C351" s="497" t="s">
        <v>3977</v>
      </c>
    </row>
    <row r="352" spans="1:3" x14ac:dyDescent="0.2">
      <c r="A352" s="499" t="s">
        <v>3978</v>
      </c>
      <c r="B352" s="497" t="s">
        <v>3974</v>
      </c>
      <c r="C352" s="497" t="s">
        <v>3979</v>
      </c>
    </row>
    <row r="353" spans="1:3" x14ac:dyDescent="0.2">
      <c r="A353" s="499" t="s">
        <v>3980</v>
      </c>
      <c r="B353" s="497" t="s">
        <v>3974</v>
      </c>
      <c r="C353" s="497" t="s">
        <v>3981</v>
      </c>
    </row>
    <row r="354" spans="1:3" x14ac:dyDescent="0.2">
      <c r="A354" s="499" t="s">
        <v>3982</v>
      </c>
      <c r="B354" s="497" t="s">
        <v>3983</v>
      </c>
      <c r="C354" s="497" t="s">
        <v>3984</v>
      </c>
    </row>
    <row r="355" spans="1:3" x14ac:dyDescent="0.2">
      <c r="A355" s="499" t="s">
        <v>3985</v>
      </c>
      <c r="B355" s="497" t="s">
        <v>3974</v>
      </c>
      <c r="C355" s="497" t="s">
        <v>3986</v>
      </c>
    </row>
    <row r="356" spans="1:3" x14ac:dyDescent="0.2">
      <c r="A356" s="499" t="s">
        <v>3987</v>
      </c>
      <c r="B356" s="497" t="s">
        <v>3983</v>
      </c>
      <c r="C356" s="497" t="s">
        <v>3988</v>
      </c>
    </row>
    <row r="357" spans="1:3" x14ac:dyDescent="0.2">
      <c r="A357" s="499" t="s">
        <v>3989</v>
      </c>
      <c r="B357" s="497" t="s">
        <v>3983</v>
      </c>
      <c r="C357" s="497" t="s">
        <v>3990</v>
      </c>
    </row>
    <row r="358" spans="1:3" x14ac:dyDescent="0.2">
      <c r="A358" s="499" t="s">
        <v>3991</v>
      </c>
      <c r="B358" s="497" t="s">
        <v>3974</v>
      </c>
      <c r="C358" s="497" t="s">
        <v>3992</v>
      </c>
    </row>
    <row r="359" spans="1:3" x14ac:dyDescent="0.2">
      <c r="A359" s="499" t="s">
        <v>3993</v>
      </c>
      <c r="B359" s="497" t="s">
        <v>3974</v>
      </c>
      <c r="C359" s="497" t="s">
        <v>3994</v>
      </c>
    </row>
    <row r="360" spans="1:3" x14ac:dyDescent="0.2">
      <c r="A360" s="499" t="s">
        <v>3995</v>
      </c>
      <c r="B360" s="497" t="s">
        <v>3974</v>
      </c>
      <c r="C360" s="497" t="s">
        <v>3996</v>
      </c>
    </row>
    <row r="361" spans="1:3" x14ac:dyDescent="0.2">
      <c r="A361" s="499" t="s">
        <v>3997</v>
      </c>
      <c r="B361" s="497" t="s">
        <v>3974</v>
      </c>
      <c r="C361" s="497" t="s">
        <v>3998</v>
      </c>
    </row>
    <row r="362" spans="1:3" x14ac:dyDescent="0.2">
      <c r="A362" s="499" t="s">
        <v>3999</v>
      </c>
      <c r="B362" s="497"/>
      <c r="C362" s="497" t="s">
        <v>4000</v>
      </c>
    </row>
    <row r="363" spans="1:3" x14ac:dyDescent="0.2">
      <c r="A363" s="499" t="s">
        <v>4001</v>
      </c>
      <c r="B363" s="497" t="s">
        <v>4002</v>
      </c>
      <c r="C363" s="497" t="s">
        <v>4003</v>
      </c>
    </row>
    <row r="364" spans="1:3" x14ac:dyDescent="0.2">
      <c r="A364" s="499" t="s">
        <v>4004</v>
      </c>
      <c r="B364" s="497" t="s">
        <v>4005</v>
      </c>
      <c r="C364" s="497" t="s">
        <v>4006</v>
      </c>
    </row>
    <row r="365" spans="1:3" x14ac:dyDescent="0.2">
      <c r="A365" s="499" t="s">
        <v>4007</v>
      </c>
      <c r="B365" s="497" t="s">
        <v>4005</v>
      </c>
      <c r="C365" s="497" t="s">
        <v>4008</v>
      </c>
    </row>
    <row r="366" spans="1:3" x14ac:dyDescent="0.2">
      <c r="A366" s="499"/>
      <c r="B366" s="497"/>
      <c r="C366" s="497"/>
    </row>
    <row r="367" spans="1:3" x14ac:dyDescent="0.2">
      <c r="A367" s="499" t="s">
        <v>3914</v>
      </c>
      <c r="B367" s="497" t="s">
        <v>4002</v>
      </c>
      <c r="C367" s="497" t="s">
        <v>3915</v>
      </c>
    </row>
    <row r="368" spans="1:3" x14ac:dyDescent="0.2">
      <c r="A368" s="499" t="s">
        <v>4009</v>
      </c>
      <c r="B368" s="497" t="s">
        <v>4010</v>
      </c>
      <c r="C368" s="497" t="s">
        <v>4011</v>
      </c>
    </row>
    <row r="369" spans="1:3" x14ac:dyDescent="0.2">
      <c r="A369" s="499" t="s">
        <v>4012</v>
      </c>
      <c r="B369" s="497" t="s">
        <v>4005</v>
      </c>
      <c r="C369" s="497" t="s">
        <v>4013</v>
      </c>
    </row>
    <row r="370" spans="1:3" x14ac:dyDescent="0.2">
      <c r="A370" s="499" t="s">
        <v>3993</v>
      </c>
      <c r="B370" s="497"/>
      <c r="C370" s="497" t="s">
        <v>3994</v>
      </c>
    </row>
    <row r="371" spans="1:3" x14ac:dyDescent="0.2">
      <c r="A371" s="499" t="s">
        <v>4014</v>
      </c>
      <c r="B371" s="497" t="s">
        <v>4005</v>
      </c>
      <c r="C371" s="497" t="s">
        <v>4015</v>
      </c>
    </row>
    <row r="372" spans="1:3" x14ac:dyDescent="0.2">
      <c r="A372" s="499" t="s">
        <v>4016</v>
      </c>
      <c r="B372" s="497"/>
      <c r="C372" s="497" t="s">
        <v>4017</v>
      </c>
    </row>
    <row r="373" spans="1:3" x14ac:dyDescent="0.2">
      <c r="A373" s="499" t="s">
        <v>4018</v>
      </c>
      <c r="B373" s="497"/>
      <c r="C373" s="497" t="s">
        <v>4019</v>
      </c>
    </row>
    <row r="374" spans="1:3" x14ac:dyDescent="0.2">
      <c r="A374" s="499" t="s">
        <v>4020</v>
      </c>
      <c r="B374" s="497" t="s">
        <v>4005</v>
      </c>
      <c r="C374" s="497" t="s">
        <v>4021</v>
      </c>
    </row>
    <row r="375" spans="1:3" x14ac:dyDescent="0.2">
      <c r="A375" s="499" t="s">
        <v>3912</v>
      </c>
      <c r="B375" s="497" t="s">
        <v>4002</v>
      </c>
      <c r="C375" s="497" t="s">
        <v>3913</v>
      </c>
    </row>
    <row r="376" spans="1:3" x14ac:dyDescent="0.2">
      <c r="A376" s="499" t="s">
        <v>4022</v>
      </c>
      <c r="B376" s="497" t="s">
        <v>4005</v>
      </c>
      <c r="C376" s="497" t="s">
        <v>4023</v>
      </c>
    </row>
    <row r="377" spans="1:3" x14ac:dyDescent="0.2">
      <c r="A377" s="499" t="s">
        <v>4024</v>
      </c>
      <c r="B377" s="497" t="s">
        <v>4005</v>
      </c>
      <c r="C377" s="497" t="s">
        <v>4025</v>
      </c>
    </row>
    <row r="378" spans="1:3" x14ac:dyDescent="0.2">
      <c r="A378" s="499" t="s">
        <v>4026</v>
      </c>
      <c r="B378" s="497" t="s">
        <v>4005</v>
      </c>
      <c r="C378" s="497" t="s">
        <v>4027</v>
      </c>
    </row>
    <row r="379" spans="1:3" x14ac:dyDescent="0.2">
      <c r="A379" s="499" t="s">
        <v>4028</v>
      </c>
      <c r="B379" s="497" t="s">
        <v>4010</v>
      </c>
      <c r="C379" s="497" t="s">
        <v>4029</v>
      </c>
    </row>
    <row r="380" spans="1:3" x14ac:dyDescent="0.2">
      <c r="A380" s="499" t="s">
        <v>4030</v>
      </c>
      <c r="B380" s="497"/>
      <c r="C380" s="497" t="s">
        <v>4031</v>
      </c>
    </row>
    <row r="381" spans="1:3" x14ac:dyDescent="0.2">
      <c r="A381" s="499" t="s">
        <v>4032</v>
      </c>
      <c r="B381" s="497"/>
      <c r="C381" s="497" t="s">
        <v>4033</v>
      </c>
    </row>
    <row r="382" spans="1:3" x14ac:dyDescent="0.2">
      <c r="A382" s="499" t="s">
        <v>4034</v>
      </c>
      <c r="B382" s="497" t="s">
        <v>4005</v>
      </c>
      <c r="C382" s="497" t="s">
        <v>4035</v>
      </c>
    </row>
    <row r="383" spans="1:3" x14ac:dyDescent="0.2">
      <c r="A383" s="499" t="s">
        <v>4036</v>
      </c>
      <c r="B383" s="497"/>
      <c r="C383" s="497" t="s">
        <v>4037</v>
      </c>
    </row>
    <row r="384" spans="1:3" x14ac:dyDescent="0.2">
      <c r="A384" s="499" t="s">
        <v>4038</v>
      </c>
      <c r="B384" s="497" t="s">
        <v>4005</v>
      </c>
      <c r="C384" s="497" t="s">
        <v>4039</v>
      </c>
    </row>
    <row r="385" spans="1:3" x14ac:dyDescent="0.2">
      <c r="A385" s="499" t="s">
        <v>4040</v>
      </c>
      <c r="B385" s="497" t="s">
        <v>4005</v>
      </c>
      <c r="C385" s="497" t="s">
        <v>4041</v>
      </c>
    </row>
    <row r="386" spans="1:3" x14ac:dyDescent="0.2">
      <c r="A386" s="499" t="s">
        <v>3980</v>
      </c>
      <c r="B386" s="497"/>
      <c r="C386" s="497" t="s">
        <v>3981</v>
      </c>
    </row>
    <row r="387" spans="1:3" x14ac:dyDescent="0.2">
      <c r="A387" s="499" t="s">
        <v>4042</v>
      </c>
      <c r="B387" s="497" t="s">
        <v>4005</v>
      </c>
      <c r="C387" s="497" t="s">
        <v>4043</v>
      </c>
    </row>
    <row r="388" spans="1:3" x14ac:dyDescent="0.2">
      <c r="A388" s="499" t="s">
        <v>4044</v>
      </c>
      <c r="B388" s="497"/>
      <c r="C388" s="497" t="s">
        <v>4045</v>
      </c>
    </row>
    <row r="389" spans="1:3" x14ac:dyDescent="0.2">
      <c r="A389" s="499" t="s">
        <v>4046</v>
      </c>
      <c r="B389" s="497" t="s">
        <v>4005</v>
      </c>
      <c r="C389" s="497" t="s">
        <v>4047</v>
      </c>
    </row>
    <row r="390" spans="1:3" x14ac:dyDescent="0.2">
      <c r="A390" s="499" t="s">
        <v>4048</v>
      </c>
      <c r="B390" s="497" t="s">
        <v>4005</v>
      </c>
      <c r="C390" s="497" t="s">
        <v>4049</v>
      </c>
    </row>
    <row r="391" spans="1:3" x14ac:dyDescent="0.2">
      <c r="A391" s="499" t="s">
        <v>3916</v>
      </c>
      <c r="B391" s="497" t="s">
        <v>4002</v>
      </c>
      <c r="C391" s="497" t="s">
        <v>3917</v>
      </c>
    </row>
    <row r="392" spans="1:3" x14ac:dyDescent="0.2">
      <c r="A392" s="499" t="s">
        <v>3973</v>
      </c>
      <c r="B392" s="497"/>
      <c r="C392" s="497" t="s">
        <v>3975</v>
      </c>
    </row>
    <row r="393" spans="1:3" x14ac:dyDescent="0.2">
      <c r="A393" s="499" t="s">
        <v>3903</v>
      </c>
      <c r="B393" s="497" t="s">
        <v>4002</v>
      </c>
      <c r="C393" s="497" t="s">
        <v>3905</v>
      </c>
    </row>
    <row r="394" spans="1:3" x14ac:dyDescent="0.2">
      <c r="A394" s="499" t="s">
        <v>3985</v>
      </c>
      <c r="B394" s="497"/>
      <c r="C394" s="497" t="s">
        <v>3986</v>
      </c>
    </row>
    <row r="395" spans="1:3" x14ac:dyDescent="0.2">
      <c r="A395" s="499" t="s">
        <v>4050</v>
      </c>
      <c r="B395" s="497" t="s">
        <v>4005</v>
      </c>
      <c r="C395" s="497" t="s">
        <v>4051</v>
      </c>
    </row>
    <row r="396" spans="1:3" x14ac:dyDescent="0.2">
      <c r="A396" s="499" t="s">
        <v>4052</v>
      </c>
      <c r="B396" s="497"/>
      <c r="C396" s="497" t="s">
        <v>4053</v>
      </c>
    </row>
    <row r="397" spans="1:3" x14ac:dyDescent="0.2">
      <c r="A397" s="499" t="s">
        <v>4054</v>
      </c>
      <c r="B397" s="497" t="s">
        <v>4005</v>
      </c>
      <c r="C397" s="497" t="s">
        <v>4055</v>
      </c>
    </row>
    <row r="398" spans="1:3" x14ac:dyDescent="0.2">
      <c r="A398" s="499" t="s">
        <v>4056</v>
      </c>
      <c r="B398" s="497" t="s">
        <v>4005</v>
      </c>
      <c r="C398" s="497" t="s">
        <v>4057</v>
      </c>
    </row>
    <row r="399" spans="1:3" x14ac:dyDescent="0.2">
      <c r="A399" s="499" t="s">
        <v>4044</v>
      </c>
      <c r="B399" s="497" t="s">
        <v>4005</v>
      </c>
      <c r="C399" s="497" t="s">
        <v>4045</v>
      </c>
    </row>
    <row r="400" spans="1:3" x14ac:dyDescent="0.2">
      <c r="A400" s="499" t="s">
        <v>4058</v>
      </c>
      <c r="B400" s="497" t="s">
        <v>4005</v>
      </c>
      <c r="C400" s="497" t="s">
        <v>4059</v>
      </c>
    </row>
    <row r="401" spans="1:3" x14ac:dyDescent="0.2">
      <c r="A401" s="499" t="s">
        <v>4060</v>
      </c>
      <c r="B401" s="497" t="s">
        <v>4005</v>
      </c>
      <c r="C401" s="497" t="s">
        <v>4061</v>
      </c>
    </row>
    <row r="402" spans="1:3" x14ac:dyDescent="0.2">
      <c r="A402" s="499" t="s">
        <v>4062</v>
      </c>
      <c r="B402" s="497"/>
      <c r="C402" s="497" t="s">
        <v>4063</v>
      </c>
    </row>
    <row r="403" spans="1:3" x14ac:dyDescent="0.2">
      <c r="A403" s="499" t="s">
        <v>3976</v>
      </c>
      <c r="B403" s="497"/>
      <c r="C403" s="497" t="s">
        <v>3977</v>
      </c>
    </row>
    <row r="404" spans="1:3" x14ac:dyDescent="0.2">
      <c r="A404" s="499" t="s">
        <v>4064</v>
      </c>
      <c r="B404" s="497" t="s">
        <v>4005</v>
      </c>
      <c r="C404" s="497" t="s">
        <v>4065</v>
      </c>
    </row>
    <row r="405" spans="1:3" x14ac:dyDescent="0.2">
      <c r="A405" s="499" t="s">
        <v>4007</v>
      </c>
      <c r="B405" s="497"/>
      <c r="C405" s="497" t="s">
        <v>4008</v>
      </c>
    </row>
    <row r="406" spans="1:3" x14ac:dyDescent="0.2">
      <c r="A406" s="499" t="s">
        <v>3978</v>
      </c>
      <c r="B406" s="497"/>
      <c r="C406" s="497" t="s">
        <v>3979</v>
      </c>
    </row>
    <row r="407" spans="1:3" x14ac:dyDescent="0.2">
      <c r="A407" s="499" t="s">
        <v>4066</v>
      </c>
      <c r="B407" s="497" t="s">
        <v>4010</v>
      </c>
      <c r="C407" s="497" t="s">
        <v>4067</v>
      </c>
    </row>
    <row r="408" spans="1:3" x14ac:dyDescent="0.2">
      <c r="A408" s="499" t="s">
        <v>4052</v>
      </c>
      <c r="B408" s="497" t="s">
        <v>4005</v>
      </c>
      <c r="C408" s="497" t="s">
        <v>4053</v>
      </c>
    </row>
    <row r="409" spans="1:3" x14ac:dyDescent="0.2">
      <c r="A409" s="499" t="s">
        <v>3991</v>
      </c>
      <c r="B409" s="497"/>
      <c r="C409" s="497" t="s">
        <v>3992</v>
      </c>
    </row>
    <row r="410" spans="1:3" x14ac:dyDescent="0.2">
      <c r="A410" s="499" t="s">
        <v>4068</v>
      </c>
      <c r="B410" s="497" t="s">
        <v>4010</v>
      </c>
      <c r="C410" s="497" t="s">
        <v>4069</v>
      </c>
    </row>
    <row r="411" spans="1:3" x14ac:dyDescent="0.2">
      <c r="A411" s="499" t="s">
        <v>4070</v>
      </c>
      <c r="B411" s="497" t="s">
        <v>4005</v>
      </c>
      <c r="C411" s="497" t="s">
        <v>4071</v>
      </c>
    </row>
    <row r="412" spans="1:3" x14ac:dyDescent="0.2">
      <c r="A412" s="499" t="s">
        <v>4072</v>
      </c>
      <c r="B412" s="497" t="s">
        <v>4005</v>
      </c>
      <c r="C412" s="497" t="s">
        <v>4073</v>
      </c>
    </row>
    <row r="413" spans="1:3" x14ac:dyDescent="0.2">
      <c r="A413" s="499" t="s">
        <v>4074</v>
      </c>
      <c r="B413" s="497" t="s">
        <v>4010</v>
      </c>
      <c r="C413" s="497" t="s">
        <v>4075</v>
      </c>
    </row>
    <row r="414" spans="1:3" x14ac:dyDescent="0.2">
      <c r="A414" s="499" t="s">
        <v>4076</v>
      </c>
      <c r="B414" s="497" t="s">
        <v>4005</v>
      </c>
      <c r="C414" s="497" t="s">
        <v>4077</v>
      </c>
    </row>
    <row r="415" spans="1:3" x14ac:dyDescent="0.2">
      <c r="A415" s="499" t="s">
        <v>4038</v>
      </c>
      <c r="B415" s="497"/>
      <c r="C415" s="497" t="s">
        <v>4039</v>
      </c>
    </row>
    <row r="416" spans="1:3" x14ac:dyDescent="0.2">
      <c r="A416" s="499" t="s">
        <v>3997</v>
      </c>
      <c r="B416" s="497"/>
      <c r="C416" s="497" t="s">
        <v>3998</v>
      </c>
    </row>
    <row r="417" spans="1:3" x14ac:dyDescent="0.2">
      <c r="A417" s="499" t="s">
        <v>4036</v>
      </c>
      <c r="B417" s="497" t="s">
        <v>4005</v>
      </c>
      <c r="C417" s="497" t="s">
        <v>4037</v>
      </c>
    </row>
    <row r="418" spans="1:3" x14ac:dyDescent="0.2">
      <c r="A418" s="499" t="s">
        <v>4018</v>
      </c>
      <c r="B418" s="497" t="s">
        <v>4005</v>
      </c>
      <c r="C418" s="497" t="s">
        <v>4019</v>
      </c>
    </row>
    <row r="419" spans="1:3" x14ac:dyDescent="0.2">
      <c r="A419" s="499" t="s">
        <v>4032</v>
      </c>
      <c r="B419" s="497" t="s">
        <v>4005</v>
      </c>
      <c r="C419" s="497" t="s">
        <v>4033</v>
      </c>
    </row>
    <row r="420" spans="1:3" x14ac:dyDescent="0.2">
      <c r="A420" s="499" t="s">
        <v>4078</v>
      </c>
      <c r="B420" s="497" t="s">
        <v>4005</v>
      </c>
      <c r="C420" s="497" t="s">
        <v>4079</v>
      </c>
    </row>
    <row r="421" spans="1:3" x14ac:dyDescent="0.2">
      <c r="A421" s="499" t="s">
        <v>4080</v>
      </c>
      <c r="B421" s="497" t="s">
        <v>4081</v>
      </c>
      <c r="C421" s="497" t="s">
        <v>4082</v>
      </c>
    </row>
    <row r="422" spans="1:3" x14ac:dyDescent="0.2">
      <c r="A422" s="499" t="s">
        <v>4083</v>
      </c>
      <c r="B422" s="497" t="s">
        <v>4081</v>
      </c>
      <c r="C422" s="497" t="s">
        <v>4084</v>
      </c>
    </row>
    <row r="423" spans="1:3" x14ac:dyDescent="0.2">
      <c r="A423" s="499" t="s">
        <v>4085</v>
      </c>
      <c r="B423" s="497" t="s">
        <v>4081</v>
      </c>
      <c r="C423" s="497" t="s">
        <v>4086</v>
      </c>
    </row>
    <row r="424" spans="1:3" x14ac:dyDescent="0.2">
      <c r="A424" s="499" t="s">
        <v>4080</v>
      </c>
      <c r="B424" s="497" t="s">
        <v>4087</v>
      </c>
      <c r="C424" s="497" t="s">
        <v>4082</v>
      </c>
    </row>
    <row r="425" spans="1:3" x14ac:dyDescent="0.2">
      <c r="A425" s="499" t="s">
        <v>4083</v>
      </c>
      <c r="B425" s="497" t="s">
        <v>4087</v>
      </c>
      <c r="C425" s="497" t="s">
        <v>4084</v>
      </c>
    </row>
    <row r="426" spans="1:3" x14ac:dyDescent="0.2">
      <c r="A426" s="499" t="s">
        <v>4085</v>
      </c>
      <c r="B426" s="497" t="s">
        <v>4087</v>
      </c>
      <c r="C426" s="497" t="s">
        <v>4086</v>
      </c>
    </row>
    <row r="427" spans="1:3" x14ac:dyDescent="0.2">
      <c r="A427" s="499" t="s">
        <v>3936</v>
      </c>
      <c r="B427" s="497" t="s">
        <v>4088</v>
      </c>
      <c r="C427" s="497" t="s">
        <v>3937</v>
      </c>
    </row>
    <row r="428" spans="1:3" x14ac:dyDescent="0.2">
      <c r="A428" s="499" t="s">
        <v>3930</v>
      </c>
      <c r="B428" s="497" t="s">
        <v>4088</v>
      </c>
      <c r="C428" s="497" t="s">
        <v>3931</v>
      </c>
    </row>
    <row r="429" spans="1:3" x14ac:dyDescent="0.2">
      <c r="A429" s="499" t="s">
        <v>4089</v>
      </c>
      <c r="B429" s="497" t="s">
        <v>4088</v>
      </c>
      <c r="C429" s="497" t="s">
        <v>4090</v>
      </c>
    </row>
    <row r="430" spans="1:3" x14ac:dyDescent="0.2">
      <c r="A430" s="499" t="s">
        <v>3934</v>
      </c>
      <c r="B430" s="497" t="s">
        <v>4088</v>
      </c>
      <c r="C430" s="497" t="s">
        <v>3935</v>
      </c>
    </row>
    <row r="431" spans="1:3" x14ac:dyDescent="0.2">
      <c r="A431" s="499" t="s">
        <v>3944</v>
      </c>
      <c r="B431" s="497" t="s">
        <v>4088</v>
      </c>
      <c r="C431" s="497" t="s">
        <v>3945</v>
      </c>
    </row>
    <row r="432" spans="1:3" x14ac:dyDescent="0.2">
      <c r="A432" s="499" t="s">
        <v>3950</v>
      </c>
      <c r="B432" s="497" t="s">
        <v>4088</v>
      </c>
      <c r="C432" s="497" t="s">
        <v>3951</v>
      </c>
    </row>
    <row r="433" spans="1:3" x14ac:dyDescent="0.2">
      <c r="A433" s="499" t="s">
        <v>4091</v>
      </c>
      <c r="B433" s="497" t="s">
        <v>4088</v>
      </c>
      <c r="C433" s="497" t="s">
        <v>4092</v>
      </c>
    </row>
    <row r="434" spans="1:3" x14ac:dyDescent="0.2">
      <c r="A434" s="499" t="s">
        <v>4093</v>
      </c>
      <c r="B434" s="497" t="s">
        <v>4088</v>
      </c>
      <c r="C434" s="497" t="s">
        <v>4094</v>
      </c>
    </row>
    <row r="435" spans="1:3" x14ac:dyDescent="0.2">
      <c r="A435" s="499" t="s">
        <v>3926</v>
      </c>
      <c r="B435" s="497" t="s">
        <v>4088</v>
      </c>
      <c r="C435" s="497" t="s">
        <v>3927</v>
      </c>
    </row>
    <row r="436" spans="1:3" x14ac:dyDescent="0.2">
      <c r="A436" s="499" t="s">
        <v>4095</v>
      </c>
      <c r="B436" s="497" t="s">
        <v>4088</v>
      </c>
      <c r="C436" s="497" t="s">
        <v>4096</v>
      </c>
    </row>
    <row r="437" spans="1:3" x14ac:dyDescent="0.2">
      <c r="A437" s="499" t="s">
        <v>4097</v>
      </c>
      <c r="B437" s="497" t="s">
        <v>4098</v>
      </c>
      <c r="C437" s="497" t="s">
        <v>4099</v>
      </c>
    </row>
    <row r="438" spans="1:3" x14ac:dyDescent="0.2">
      <c r="A438" s="499" t="s">
        <v>3965</v>
      </c>
      <c r="B438" s="497" t="s">
        <v>4098</v>
      </c>
      <c r="C438" s="497" t="s">
        <v>3966</v>
      </c>
    </row>
    <row r="439" spans="1:3" x14ac:dyDescent="0.2">
      <c r="A439" s="499" t="s">
        <v>3938</v>
      </c>
      <c r="B439" s="497" t="s">
        <v>4098</v>
      </c>
      <c r="C439" s="497" t="s">
        <v>3939</v>
      </c>
    </row>
    <row r="440" spans="1:3" x14ac:dyDescent="0.2">
      <c r="A440" s="499" t="s">
        <v>3957</v>
      </c>
      <c r="B440" s="497" t="s">
        <v>4098</v>
      </c>
      <c r="C440" s="497" t="s">
        <v>3958</v>
      </c>
    </row>
    <row r="441" spans="1:3" x14ac:dyDescent="0.2">
      <c r="A441" s="499" t="s">
        <v>3930</v>
      </c>
      <c r="B441" s="497" t="s">
        <v>4098</v>
      </c>
      <c r="C441" s="497" t="s">
        <v>3931</v>
      </c>
    </row>
    <row r="442" spans="1:3" x14ac:dyDescent="0.2">
      <c r="A442" s="499" t="s">
        <v>3969</v>
      </c>
      <c r="B442" s="497" t="s">
        <v>4098</v>
      </c>
      <c r="C442" s="497" t="s">
        <v>3970</v>
      </c>
    </row>
    <row r="443" spans="1:3" x14ac:dyDescent="0.2">
      <c r="A443" s="499" t="s">
        <v>3918</v>
      </c>
      <c r="B443" s="497" t="s">
        <v>4098</v>
      </c>
      <c r="C443" s="497" t="s">
        <v>3920</v>
      </c>
    </row>
    <row r="444" spans="1:3" x14ac:dyDescent="0.2">
      <c r="A444" s="499" t="s">
        <v>3921</v>
      </c>
      <c r="B444" s="497" t="s">
        <v>4098</v>
      </c>
      <c r="C444" s="497" t="s">
        <v>3922</v>
      </c>
    </row>
    <row r="445" spans="1:3" x14ac:dyDescent="0.2">
      <c r="A445" s="499" t="s">
        <v>3944</v>
      </c>
      <c r="B445" s="497" t="s">
        <v>4098</v>
      </c>
      <c r="C445" s="497" t="s">
        <v>3945</v>
      </c>
    </row>
    <row r="446" spans="1:3" x14ac:dyDescent="0.2">
      <c r="A446" s="499" t="s">
        <v>3959</v>
      </c>
      <c r="B446" s="497" t="s">
        <v>4098</v>
      </c>
      <c r="C446" s="497" t="s">
        <v>3960</v>
      </c>
    </row>
    <row r="447" spans="1:3" x14ac:dyDescent="0.2">
      <c r="A447" s="499" t="s">
        <v>3961</v>
      </c>
      <c r="B447" s="497" t="s">
        <v>4098</v>
      </c>
      <c r="C447" s="497" t="s">
        <v>3962</v>
      </c>
    </row>
    <row r="448" spans="1:3" x14ac:dyDescent="0.2">
      <c r="A448" s="499" t="s">
        <v>3955</v>
      </c>
      <c r="B448" s="497" t="s">
        <v>4098</v>
      </c>
      <c r="C448" s="497" t="s">
        <v>3956</v>
      </c>
    </row>
    <row r="449" spans="1:3" x14ac:dyDescent="0.2">
      <c r="A449" s="499" t="s">
        <v>3953</v>
      </c>
      <c r="B449" s="497" t="s">
        <v>4098</v>
      </c>
      <c r="C449" s="497" t="s">
        <v>3954</v>
      </c>
    </row>
    <row r="450" spans="1:3" x14ac:dyDescent="0.2">
      <c r="A450" s="499" t="s">
        <v>445</v>
      </c>
      <c r="B450" s="497" t="s">
        <v>4098</v>
      </c>
      <c r="C450" s="497" t="s">
        <v>444</v>
      </c>
    </row>
    <row r="451" spans="1:3" x14ac:dyDescent="0.2">
      <c r="A451" s="499" t="s">
        <v>3963</v>
      </c>
      <c r="B451" s="497" t="s">
        <v>4098</v>
      </c>
      <c r="C451" s="497" t="s">
        <v>3964</v>
      </c>
    </row>
    <row r="452" spans="1:3" x14ac:dyDescent="0.2">
      <c r="A452" s="499" t="s">
        <v>3936</v>
      </c>
      <c r="B452" s="497" t="s">
        <v>4100</v>
      </c>
      <c r="C452" s="497" t="s">
        <v>3937</v>
      </c>
    </row>
    <row r="453" spans="1:3" x14ac:dyDescent="0.2">
      <c r="A453" s="499" t="s">
        <v>4101</v>
      </c>
      <c r="B453" s="497" t="s">
        <v>4100</v>
      </c>
      <c r="C453" s="497" t="s">
        <v>4102</v>
      </c>
    </row>
    <row r="454" spans="1:3" x14ac:dyDescent="0.2">
      <c r="A454" s="499" t="s">
        <v>4089</v>
      </c>
      <c r="B454" s="497" t="s">
        <v>4100</v>
      </c>
      <c r="C454" s="497" t="s">
        <v>4090</v>
      </c>
    </row>
    <row r="455" spans="1:3" x14ac:dyDescent="0.2">
      <c r="A455" s="499" t="s">
        <v>4091</v>
      </c>
      <c r="B455" s="497" t="s">
        <v>4100</v>
      </c>
      <c r="C455" s="497" t="s">
        <v>4092</v>
      </c>
    </row>
    <row r="456" spans="1:3" x14ac:dyDescent="0.2">
      <c r="A456" s="499" t="s">
        <v>4093</v>
      </c>
      <c r="B456" s="497" t="s">
        <v>4100</v>
      </c>
      <c r="C456" s="497" t="s">
        <v>4094</v>
      </c>
    </row>
    <row r="457" spans="1:3" x14ac:dyDescent="0.2">
      <c r="A457" s="499" t="s">
        <v>4095</v>
      </c>
      <c r="B457" s="497" t="s">
        <v>4100</v>
      </c>
      <c r="C457" s="497" t="s">
        <v>4096</v>
      </c>
    </row>
    <row r="458" spans="1:3" x14ac:dyDescent="0.2">
      <c r="A458" s="499" t="s">
        <v>3938</v>
      </c>
      <c r="B458" s="497" t="s">
        <v>4103</v>
      </c>
      <c r="C458" s="497" t="s">
        <v>3939</v>
      </c>
    </row>
    <row r="459" spans="1:3" x14ac:dyDescent="0.2">
      <c r="A459" s="499" t="s">
        <v>3969</v>
      </c>
      <c r="B459" s="497" t="s">
        <v>4103</v>
      </c>
      <c r="C459" s="497" t="s">
        <v>3970</v>
      </c>
    </row>
    <row r="460" spans="1:3" x14ac:dyDescent="0.2">
      <c r="A460" s="499" t="s">
        <v>445</v>
      </c>
      <c r="B460" s="497" t="s">
        <v>4103</v>
      </c>
      <c r="C460" s="497" t="s">
        <v>444</v>
      </c>
    </row>
    <row r="461" spans="1:3" x14ac:dyDescent="0.2">
      <c r="A461" s="499" t="s">
        <v>3971</v>
      </c>
      <c r="B461" s="497" t="s">
        <v>4103</v>
      </c>
      <c r="C461" s="497" t="s">
        <v>3972</v>
      </c>
    </row>
    <row r="462" spans="1:3" x14ac:dyDescent="0.2">
      <c r="A462" s="499" t="s">
        <v>4104</v>
      </c>
      <c r="B462" s="497" t="s">
        <v>4105</v>
      </c>
      <c r="C462" s="497" t="s">
        <v>4106</v>
      </c>
    </row>
    <row r="463" spans="1:3" x14ac:dyDescent="0.2">
      <c r="A463" s="499" t="s">
        <v>4001</v>
      </c>
      <c r="B463" s="497" t="s">
        <v>4105</v>
      </c>
      <c r="C463" s="497" t="s">
        <v>4003</v>
      </c>
    </row>
    <row r="464" spans="1:3" x14ac:dyDescent="0.2">
      <c r="A464" s="499" t="s">
        <v>4107</v>
      </c>
      <c r="B464" s="497"/>
      <c r="C464" s="497" t="s">
        <v>4108</v>
      </c>
    </row>
    <row r="465" spans="1:3" x14ac:dyDescent="0.2">
      <c r="A465" s="499" t="s">
        <v>4109</v>
      </c>
      <c r="B465" s="497" t="s">
        <v>4105</v>
      </c>
      <c r="C465" s="497" t="s">
        <v>4110</v>
      </c>
    </row>
    <row r="466" spans="1:3" x14ac:dyDescent="0.2">
      <c r="A466" s="499" t="s">
        <v>4109</v>
      </c>
      <c r="B466" s="497"/>
      <c r="C466" s="497" t="s">
        <v>4110</v>
      </c>
    </row>
    <row r="467" spans="1:3" x14ac:dyDescent="0.2">
      <c r="A467" s="499" t="s">
        <v>4111</v>
      </c>
      <c r="B467" s="497"/>
      <c r="C467" s="497" t="s">
        <v>4112</v>
      </c>
    </row>
    <row r="468" spans="1:3" x14ac:dyDescent="0.2">
      <c r="A468" s="499" t="s">
        <v>4113</v>
      </c>
      <c r="B468" s="497" t="s">
        <v>4105</v>
      </c>
      <c r="C468" s="497" t="s">
        <v>4114</v>
      </c>
    </row>
    <row r="469" spans="1:3" x14ac:dyDescent="0.2">
      <c r="A469" s="499" t="s">
        <v>4115</v>
      </c>
      <c r="B469" s="497" t="s">
        <v>4105</v>
      </c>
      <c r="C469" s="497" t="s">
        <v>4116</v>
      </c>
    </row>
    <row r="470" spans="1:3" x14ac:dyDescent="0.2">
      <c r="A470" s="499" t="s">
        <v>4107</v>
      </c>
      <c r="B470" s="497" t="s">
        <v>4105</v>
      </c>
      <c r="C470" s="497" t="s">
        <v>4108</v>
      </c>
    </row>
    <row r="471" spans="1:3" x14ac:dyDescent="0.2">
      <c r="A471" s="499" t="s">
        <v>4111</v>
      </c>
      <c r="B471" s="497" t="s">
        <v>4105</v>
      </c>
      <c r="C471" s="497" t="s">
        <v>4112</v>
      </c>
    </row>
    <row r="472" spans="1:3" x14ac:dyDescent="0.2">
      <c r="A472" s="499" t="s">
        <v>4115</v>
      </c>
      <c r="B472" s="497"/>
      <c r="C472" s="497" t="s">
        <v>4116</v>
      </c>
    </row>
    <row r="473" spans="1:3" x14ac:dyDescent="0.2">
      <c r="A473" s="499" t="s">
        <v>4001</v>
      </c>
      <c r="B473" s="497"/>
      <c r="C473" s="497" t="s">
        <v>4003</v>
      </c>
    </row>
    <row r="474" spans="1:3" x14ac:dyDescent="0.2">
      <c r="A474" s="499" t="s">
        <v>4117</v>
      </c>
      <c r="B474" s="497" t="s">
        <v>4105</v>
      </c>
      <c r="C474" s="497" t="s">
        <v>4118</v>
      </c>
    </row>
    <row r="475" spans="1:3" x14ac:dyDescent="0.2">
      <c r="A475" s="499" t="s">
        <v>4001</v>
      </c>
      <c r="B475" s="497"/>
      <c r="C475" s="497" t="s">
        <v>4003</v>
      </c>
    </row>
    <row r="476" spans="1:3" x14ac:dyDescent="0.2">
      <c r="A476" s="499" t="s">
        <v>4104</v>
      </c>
      <c r="B476" s="497"/>
      <c r="C476" s="497" t="s">
        <v>4106</v>
      </c>
    </row>
    <row r="477" spans="1:3" x14ac:dyDescent="0.2">
      <c r="A477" s="499" t="s">
        <v>4058</v>
      </c>
      <c r="B477" s="497" t="s">
        <v>4119</v>
      </c>
      <c r="C477" s="497" t="s">
        <v>4059</v>
      </c>
    </row>
    <row r="478" spans="1:3" x14ac:dyDescent="0.2">
      <c r="A478" s="499" t="s">
        <v>4048</v>
      </c>
      <c r="B478" s="497" t="s">
        <v>4119</v>
      </c>
      <c r="C478" s="497" t="s">
        <v>4049</v>
      </c>
    </row>
    <row r="479" spans="1:3" x14ac:dyDescent="0.2">
      <c r="A479" s="499" t="s">
        <v>4026</v>
      </c>
      <c r="B479" s="497" t="s">
        <v>4119</v>
      </c>
      <c r="C479" s="497" t="s">
        <v>4027</v>
      </c>
    </row>
    <row r="480" spans="1:3" x14ac:dyDescent="0.2">
      <c r="A480" s="499" t="s">
        <v>4054</v>
      </c>
      <c r="B480" s="497" t="s">
        <v>4119</v>
      </c>
      <c r="C480" s="497" t="s">
        <v>4055</v>
      </c>
    </row>
    <row r="481" spans="1:3" x14ac:dyDescent="0.2">
      <c r="A481" s="499" t="s">
        <v>4001</v>
      </c>
      <c r="B481" s="497" t="s">
        <v>4120</v>
      </c>
      <c r="C481" s="497" t="s">
        <v>4003</v>
      </c>
    </row>
    <row r="482" spans="1:3" x14ac:dyDescent="0.2">
      <c r="A482" s="499" t="s">
        <v>4117</v>
      </c>
      <c r="B482" s="497" t="s">
        <v>4120</v>
      </c>
      <c r="C482" s="497" t="s">
        <v>4118</v>
      </c>
    </row>
    <row r="483" spans="1:3" x14ac:dyDescent="0.2">
      <c r="A483" s="499" t="s">
        <v>3912</v>
      </c>
      <c r="B483" s="497" t="s">
        <v>4120</v>
      </c>
      <c r="C483" s="497" t="s">
        <v>3913</v>
      </c>
    </row>
    <row r="484" spans="1:3" x14ac:dyDescent="0.2">
      <c r="A484" s="499" t="s">
        <v>3914</v>
      </c>
      <c r="B484" s="497" t="s">
        <v>4120</v>
      </c>
      <c r="C484" s="497" t="s">
        <v>3915</v>
      </c>
    </row>
    <row r="485" spans="1:3" x14ac:dyDescent="0.2">
      <c r="A485" s="499" t="s">
        <v>3910</v>
      </c>
      <c r="B485" s="497" t="s">
        <v>4120</v>
      </c>
      <c r="C485" s="497" t="s">
        <v>3911</v>
      </c>
    </row>
    <row r="486" spans="1:3" x14ac:dyDescent="0.2">
      <c r="A486" s="499" t="s">
        <v>3903</v>
      </c>
      <c r="B486" s="497" t="s">
        <v>4120</v>
      </c>
      <c r="C486" s="497" t="s">
        <v>3905</v>
      </c>
    </row>
    <row r="487" spans="1:3" x14ac:dyDescent="0.2">
      <c r="A487" s="499" t="s">
        <v>3916</v>
      </c>
      <c r="B487" s="497" t="s">
        <v>4120</v>
      </c>
      <c r="C487" s="497" t="s">
        <v>3917</v>
      </c>
    </row>
    <row r="488" spans="1:3" x14ac:dyDescent="0.2">
      <c r="A488" s="499" t="s">
        <v>3906</v>
      </c>
      <c r="B488" s="497" t="s">
        <v>4120</v>
      </c>
      <c r="C488" s="497" t="s">
        <v>3907</v>
      </c>
    </row>
    <row r="489" spans="1:3" x14ac:dyDescent="0.2">
      <c r="A489" s="499" t="s">
        <v>3987</v>
      </c>
      <c r="B489" s="497" t="s">
        <v>4120</v>
      </c>
      <c r="C489" s="497" t="s">
        <v>3988</v>
      </c>
    </row>
    <row r="490" spans="1:3" x14ac:dyDescent="0.2">
      <c r="A490" s="499" t="s">
        <v>4113</v>
      </c>
      <c r="B490" s="497" t="s">
        <v>4120</v>
      </c>
      <c r="C490" s="497" t="s">
        <v>4114</v>
      </c>
    </row>
    <row r="491" spans="1:3" x14ac:dyDescent="0.2">
      <c r="A491" s="499" t="s">
        <v>3908</v>
      </c>
      <c r="B491" s="497" t="s">
        <v>4120</v>
      </c>
      <c r="C491" s="497" t="s">
        <v>3909</v>
      </c>
    </row>
    <row r="492" spans="1:3" x14ac:dyDescent="0.2">
      <c r="A492" s="499" t="s">
        <v>3906</v>
      </c>
      <c r="B492" s="497" t="s">
        <v>4121</v>
      </c>
      <c r="C492" s="497" t="s">
        <v>3907</v>
      </c>
    </row>
    <row r="493" spans="1:3" x14ac:dyDescent="0.2">
      <c r="A493" s="499" t="s">
        <v>4113</v>
      </c>
      <c r="B493" s="497" t="s">
        <v>4121</v>
      </c>
      <c r="C493" s="497" t="s">
        <v>4114</v>
      </c>
    </row>
    <row r="494" spans="1:3" x14ac:dyDescent="0.2">
      <c r="A494" s="499" t="s">
        <v>4115</v>
      </c>
      <c r="B494" s="497" t="s">
        <v>4121</v>
      </c>
      <c r="C494" s="497" t="s">
        <v>4116</v>
      </c>
    </row>
    <row r="495" spans="1:3" x14ac:dyDescent="0.2">
      <c r="A495" s="499" t="s">
        <v>3912</v>
      </c>
      <c r="B495" s="497" t="s">
        <v>4121</v>
      </c>
      <c r="C495" s="497" t="s">
        <v>3913</v>
      </c>
    </row>
    <row r="496" spans="1:3" x14ac:dyDescent="0.2">
      <c r="A496" s="499" t="s">
        <v>4122</v>
      </c>
      <c r="B496" s="497" t="s">
        <v>4123</v>
      </c>
      <c r="C496" s="497" t="s">
        <v>4124</v>
      </c>
    </row>
    <row r="497" spans="1:3" x14ac:dyDescent="0.2">
      <c r="A497" s="499" t="s">
        <v>3946</v>
      </c>
      <c r="B497" s="497" t="s">
        <v>4123</v>
      </c>
      <c r="C497" s="497" t="s">
        <v>3947</v>
      </c>
    </row>
    <row r="498" spans="1:3" x14ac:dyDescent="0.2">
      <c r="A498" s="499" t="s">
        <v>3950</v>
      </c>
      <c r="B498" s="497" t="s">
        <v>4123</v>
      </c>
      <c r="C498" s="497" t="s">
        <v>3951</v>
      </c>
    </row>
    <row r="499" spans="1:3" x14ac:dyDescent="0.2">
      <c r="A499" s="499" t="s">
        <v>3934</v>
      </c>
      <c r="B499" s="497" t="s">
        <v>4123</v>
      </c>
      <c r="C499" s="497" t="s">
        <v>3935</v>
      </c>
    </row>
    <row r="500" spans="1:3" x14ac:dyDescent="0.2">
      <c r="A500" s="499" t="s">
        <v>3930</v>
      </c>
      <c r="B500" s="497" t="s">
        <v>4123</v>
      </c>
      <c r="C500" s="497" t="s">
        <v>3931</v>
      </c>
    </row>
    <row r="501" spans="1:3" x14ac:dyDescent="0.2">
      <c r="A501" s="499" t="s">
        <v>3926</v>
      </c>
      <c r="B501" s="497" t="s">
        <v>4123</v>
      </c>
      <c r="C501" s="497" t="s">
        <v>3927</v>
      </c>
    </row>
    <row r="502" spans="1:3" x14ac:dyDescent="0.2">
      <c r="A502" s="499" t="s">
        <v>3980</v>
      </c>
      <c r="B502" s="497" t="s">
        <v>4125</v>
      </c>
      <c r="C502" s="497" t="s">
        <v>3981</v>
      </c>
    </row>
    <row r="503" spans="1:3" x14ac:dyDescent="0.2">
      <c r="A503" s="499" t="s">
        <v>3978</v>
      </c>
      <c r="B503" s="497" t="s">
        <v>4125</v>
      </c>
      <c r="C503" s="497" t="s">
        <v>3979</v>
      </c>
    </row>
    <row r="504" spans="1:3" x14ac:dyDescent="0.2">
      <c r="A504" s="499" t="s">
        <v>3932</v>
      </c>
      <c r="B504" s="497" t="s">
        <v>4126</v>
      </c>
      <c r="C504" s="497" t="s">
        <v>3933</v>
      </c>
    </row>
    <row r="505" spans="1:3" x14ac:dyDescent="0.2">
      <c r="A505" s="499" t="s">
        <v>3918</v>
      </c>
      <c r="B505" s="497" t="s">
        <v>4126</v>
      </c>
      <c r="C505" s="497" t="s">
        <v>3920</v>
      </c>
    </row>
    <row r="506" spans="1:3" x14ac:dyDescent="0.2">
      <c r="A506" s="499" t="s">
        <v>3961</v>
      </c>
      <c r="B506" s="497" t="s">
        <v>4126</v>
      </c>
      <c r="C506" s="497" t="s">
        <v>3962</v>
      </c>
    </row>
    <row r="507" spans="1:3" x14ac:dyDescent="0.2">
      <c r="A507" s="499" t="s">
        <v>3921</v>
      </c>
      <c r="B507" s="497" t="s">
        <v>4126</v>
      </c>
      <c r="C507" s="497" t="s">
        <v>3922</v>
      </c>
    </row>
    <row r="508" spans="1:3" x14ac:dyDescent="0.2">
      <c r="A508" s="499" t="s">
        <v>3955</v>
      </c>
      <c r="B508" s="497" t="s">
        <v>4126</v>
      </c>
      <c r="C508" s="497" t="s">
        <v>3956</v>
      </c>
    </row>
    <row r="509" spans="1:3" x14ac:dyDescent="0.2">
      <c r="A509" s="499" t="s">
        <v>3957</v>
      </c>
      <c r="B509" s="497" t="s">
        <v>4126</v>
      </c>
      <c r="C509" s="497" t="s">
        <v>3958</v>
      </c>
    </row>
    <row r="510" spans="1:3" x14ac:dyDescent="0.2">
      <c r="A510" s="499" t="s">
        <v>3959</v>
      </c>
      <c r="B510" s="497" t="s">
        <v>4126</v>
      </c>
      <c r="C510" s="497" t="s">
        <v>3960</v>
      </c>
    </row>
    <row r="511" spans="1:3" x14ac:dyDescent="0.2">
      <c r="A511" s="499" t="s">
        <v>3932</v>
      </c>
      <c r="B511" s="497" t="s">
        <v>4127</v>
      </c>
      <c r="C511" s="497" t="s">
        <v>3933</v>
      </c>
    </row>
    <row r="512" spans="1:3" x14ac:dyDescent="0.2">
      <c r="A512" s="499" t="s">
        <v>3946</v>
      </c>
      <c r="B512" s="497" t="s">
        <v>4127</v>
      </c>
      <c r="C512" s="497" t="s">
        <v>3947</v>
      </c>
    </row>
    <row r="513" spans="1:3" x14ac:dyDescent="0.2">
      <c r="A513" s="499" t="s">
        <v>3918</v>
      </c>
      <c r="B513" s="497" t="s">
        <v>4127</v>
      </c>
      <c r="C513" s="497" t="s">
        <v>3920</v>
      </c>
    </row>
    <row r="514" spans="1:3" x14ac:dyDescent="0.2">
      <c r="A514" s="499" t="s">
        <v>3938</v>
      </c>
      <c r="B514" s="497" t="s">
        <v>4127</v>
      </c>
      <c r="C514" s="497" t="s">
        <v>3939</v>
      </c>
    </row>
    <row r="515" spans="1:3" x14ac:dyDescent="0.2">
      <c r="A515" s="499" t="s">
        <v>3934</v>
      </c>
      <c r="B515" s="497" t="s">
        <v>4127</v>
      </c>
      <c r="C515" s="497" t="s">
        <v>3935</v>
      </c>
    </row>
    <row r="516" spans="1:3" x14ac:dyDescent="0.2">
      <c r="A516" s="499" t="s">
        <v>3953</v>
      </c>
      <c r="B516" s="497" t="s">
        <v>4127</v>
      </c>
      <c r="C516" s="497" t="s">
        <v>3954</v>
      </c>
    </row>
    <row r="517" spans="1:3" x14ac:dyDescent="0.2">
      <c r="A517" s="499" t="s">
        <v>4097</v>
      </c>
      <c r="B517" s="497" t="s">
        <v>4127</v>
      </c>
      <c r="C517" s="497" t="s">
        <v>4099</v>
      </c>
    </row>
    <row r="518" spans="1:3" x14ac:dyDescent="0.2">
      <c r="A518" s="499" t="s">
        <v>3971</v>
      </c>
      <c r="B518" s="497" t="s">
        <v>4127</v>
      </c>
      <c r="C518" s="497" t="s">
        <v>3972</v>
      </c>
    </row>
    <row r="519" spans="1:3" x14ac:dyDescent="0.2">
      <c r="A519" s="499" t="s">
        <v>3961</v>
      </c>
      <c r="B519" s="497" t="s">
        <v>4127</v>
      </c>
      <c r="C519" s="497" t="s">
        <v>3962</v>
      </c>
    </row>
    <row r="520" spans="1:3" x14ac:dyDescent="0.2">
      <c r="A520" s="499" t="s">
        <v>3961</v>
      </c>
      <c r="B520" s="497" t="s">
        <v>4128</v>
      </c>
      <c r="C520" s="497" t="s">
        <v>3962</v>
      </c>
    </row>
    <row r="521" spans="1:3" x14ac:dyDescent="0.2">
      <c r="A521" s="499" t="s">
        <v>3921</v>
      </c>
      <c r="B521" s="497" t="s">
        <v>4128</v>
      </c>
      <c r="C521" s="497" t="s">
        <v>3922</v>
      </c>
    </row>
    <row r="522" spans="1:3" x14ac:dyDescent="0.2">
      <c r="A522" s="499" t="s">
        <v>3940</v>
      </c>
      <c r="B522" s="497" t="s">
        <v>4128</v>
      </c>
      <c r="C522" s="497" t="s">
        <v>3941</v>
      </c>
    </row>
    <row r="523" spans="1:3" x14ac:dyDescent="0.2">
      <c r="A523" s="499" t="s">
        <v>3967</v>
      </c>
      <c r="B523" s="497" t="s">
        <v>4128</v>
      </c>
      <c r="C523" s="497" t="s">
        <v>3968</v>
      </c>
    </row>
    <row r="524" spans="1:3" x14ac:dyDescent="0.2">
      <c r="A524" s="499" t="s">
        <v>3955</v>
      </c>
      <c r="B524" s="497" t="s">
        <v>4128</v>
      </c>
      <c r="C524" s="497" t="s">
        <v>3956</v>
      </c>
    </row>
    <row r="525" spans="1:3" x14ac:dyDescent="0.2">
      <c r="A525" s="499" t="s">
        <v>3957</v>
      </c>
      <c r="B525" s="497" t="s">
        <v>4128</v>
      </c>
      <c r="C525" s="497" t="s">
        <v>3958</v>
      </c>
    </row>
    <row r="526" spans="1:3" x14ac:dyDescent="0.2">
      <c r="A526" s="499" t="s">
        <v>445</v>
      </c>
      <c r="B526" s="497" t="s">
        <v>4128</v>
      </c>
      <c r="C526" s="497" t="s">
        <v>444</v>
      </c>
    </row>
    <row r="527" spans="1:3" x14ac:dyDescent="0.2">
      <c r="A527" s="499" t="s">
        <v>3959</v>
      </c>
      <c r="B527" s="497" t="s">
        <v>4128</v>
      </c>
      <c r="C527" s="497" t="s">
        <v>3960</v>
      </c>
    </row>
    <row r="528" spans="1:3" x14ac:dyDescent="0.2">
      <c r="A528" s="499" t="s">
        <v>3938</v>
      </c>
      <c r="B528" s="497" t="s">
        <v>4128</v>
      </c>
      <c r="C528" s="497" t="s">
        <v>3939</v>
      </c>
    </row>
    <row r="529" spans="1:3" x14ac:dyDescent="0.2">
      <c r="A529" s="499" t="s">
        <v>3953</v>
      </c>
      <c r="B529" s="497" t="s">
        <v>4128</v>
      </c>
      <c r="C529" s="497" t="s">
        <v>3954</v>
      </c>
    </row>
    <row r="530" spans="1:3" x14ac:dyDescent="0.2">
      <c r="A530" s="499" t="s">
        <v>3932</v>
      </c>
      <c r="B530" s="497" t="s">
        <v>4128</v>
      </c>
      <c r="C530" s="497" t="s">
        <v>3933</v>
      </c>
    </row>
    <row r="531" spans="1:3" x14ac:dyDescent="0.2">
      <c r="A531" s="499" t="s">
        <v>3918</v>
      </c>
      <c r="B531" s="497" t="s">
        <v>4128</v>
      </c>
      <c r="C531" s="497" t="s">
        <v>3920</v>
      </c>
    </row>
    <row r="532" spans="1:3" x14ac:dyDescent="0.2">
      <c r="A532" s="499" t="s">
        <v>3930</v>
      </c>
      <c r="B532" s="497" t="s">
        <v>4128</v>
      </c>
      <c r="C532" s="497" t="s">
        <v>3931</v>
      </c>
    </row>
    <row r="533" spans="1:3" x14ac:dyDescent="0.2">
      <c r="A533" s="499" t="s">
        <v>4097</v>
      </c>
      <c r="B533" s="497" t="s">
        <v>4128</v>
      </c>
      <c r="C533" s="497" t="s">
        <v>4099</v>
      </c>
    </row>
    <row r="534" spans="1:3" x14ac:dyDescent="0.2">
      <c r="A534" s="499" t="s">
        <v>4001</v>
      </c>
      <c r="B534" s="497" t="s">
        <v>4129</v>
      </c>
      <c r="C534" s="497" t="s">
        <v>4003</v>
      </c>
    </row>
    <row r="535" spans="1:3" x14ac:dyDescent="0.2">
      <c r="A535" s="499" t="s">
        <v>3912</v>
      </c>
      <c r="B535" s="497" t="s">
        <v>4129</v>
      </c>
      <c r="C535" s="497" t="s">
        <v>3913</v>
      </c>
    </row>
    <row r="536" spans="1:3" x14ac:dyDescent="0.2">
      <c r="A536" s="499" t="s">
        <v>3914</v>
      </c>
      <c r="B536" s="497" t="s">
        <v>4129</v>
      </c>
      <c r="C536" s="497" t="s">
        <v>3915</v>
      </c>
    </row>
    <row r="537" spans="1:3" x14ac:dyDescent="0.2">
      <c r="A537" s="499" t="s">
        <v>3903</v>
      </c>
      <c r="B537" s="497" t="s">
        <v>4129</v>
      </c>
      <c r="C537" s="497" t="s">
        <v>3905</v>
      </c>
    </row>
    <row r="538" spans="1:3" x14ac:dyDescent="0.2">
      <c r="A538" s="499" t="s">
        <v>3916</v>
      </c>
      <c r="B538" s="497" t="s">
        <v>4129</v>
      </c>
      <c r="C538" s="497" t="s">
        <v>3917</v>
      </c>
    </row>
    <row r="539" spans="1:3" x14ac:dyDescent="0.2">
      <c r="A539" s="499" t="s">
        <v>4130</v>
      </c>
      <c r="B539" s="497" t="s">
        <v>4131</v>
      </c>
      <c r="C539" s="497" t="s">
        <v>4132</v>
      </c>
    </row>
    <row r="540" spans="1:3" x14ac:dyDescent="0.2">
      <c r="A540" s="499" t="s">
        <v>4133</v>
      </c>
      <c r="B540" s="497" t="s">
        <v>4131</v>
      </c>
      <c r="C540" s="497" t="s">
        <v>4134</v>
      </c>
    </row>
    <row r="541" spans="1:3" x14ac:dyDescent="0.2">
      <c r="A541" s="499" t="s">
        <v>4080</v>
      </c>
      <c r="B541" s="497" t="s">
        <v>4131</v>
      </c>
      <c r="C541" s="497" t="s">
        <v>4082</v>
      </c>
    </row>
    <row r="542" spans="1:3" x14ac:dyDescent="0.2">
      <c r="A542" s="499" t="s">
        <v>4083</v>
      </c>
      <c r="B542" s="497" t="s">
        <v>4131</v>
      </c>
      <c r="C542" s="497" t="s">
        <v>4084</v>
      </c>
    </row>
    <row r="543" spans="1:3" x14ac:dyDescent="0.2">
      <c r="A543" s="499" t="s">
        <v>4135</v>
      </c>
      <c r="B543" s="497" t="s">
        <v>4131</v>
      </c>
      <c r="C543" s="497" t="s">
        <v>4136</v>
      </c>
    </row>
    <row r="544" spans="1:3" x14ac:dyDescent="0.2">
      <c r="A544" s="499" t="s">
        <v>4137</v>
      </c>
      <c r="B544" s="497" t="s">
        <v>4131</v>
      </c>
      <c r="C544" s="497" t="s">
        <v>4138</v>
      </c>
    </row>
    <row r="545" spans="1:3" x14ac:dyDescent="0.2">
      <c r="A545" s="499" t="s">
        <v>4085</v>
      </c>
      <c r="B545" s="497" t="s">
        <v>4131</v>
      </c>
      <c r="C545" s="497" t="s">
        <v>4086</v>
      </c>
    </row>
    <row r="546" spans="1:3" x14ac:dyDescent="0.2">
      <c r="A546" s="499" t="s">
        <v>4139</v>
      </c>
      <c r="B546" s="497" t="s">
        <v>4131</v>
      </c>
      <c r="C546" s="497" t="s">
        <v>4140</v>
      </c>
    </row>
    <row r="547" spans="1:3" x14ac:dyDescent="0.2">
      <c r="A547" s="499" t="s">
        <v>4141</v>
      </c>
      <c r="B547" s="497" t="s">
        <v>4131</v>
      </c>
      <c r="C547" s="497" t="s">
        <v>4142</v>
      </c>
    </row>
    <row r="548" spans="1:3" x14ac:dyDescent="0.2">
      <c r="A548" s="499" t="s">
        <v>4143</v>
      </c>
      <c r="B548" s="497" t="s">
        <v>4131</v>
      </c>
      <c r="C548" s="497" t="s">
        <v>4144</v>
      </c>
    </row>
    <row r="549" spans="1:3" x14ac:dyDescent="0.2">
      <c r="A549" s="499" t="s">
        <v>4143</v>
      </c>
      <c r="B549" s="497" t="s">
        <v>4145</v>
      </c>
      <c r="C549" s="497" t="s">
        <v>4144</v>
      </c>
    </row>
    <row r="550" spans="1:3" x14ac:dyDescent="0.2">
      <c r="A550" s="499" t="s">
        <v>4080</v>
      </c>
      <c r="B550" s="497" t="s">
        <v>4145</v>
      </c>
      <c r="C550" s="497" t="s">
        <v>4082</v>
      </c>
    </row>
    <row r="551" spans="1:3" x14ac:dyDescent="0.2">
      <c r="A551" s="499" t="s">
        <v>4130</v>
      </c>
      <c r="B551" s="497" t="s">
        <v>4145</v>
      </c>
      <c r="C551" s="497" t="s">
        <v>4132</v>
      </c>
    </row>
    <row r="552" spans="1:3" x14ac:dyDescent="0.2">
      <c r="A552" s="499" t="s">
        <v>4135</v>
      </c>
      <c r="B552" s="497" t="s">
        <v>4145</v>
      </c>
      <c r="C552" s="497" t="s">
        <v>4136</v>
      </c>
    </row>
    <row r="553" spans="1:3" x14ac:dyDescent="0.2">
      <c r="A553" s="499" t="s">
        <v>4133</v>
      </c>
      <c r="B553" s="497" t="s">
        <v>4145</v>
      </c>
      <c r="C553" s="497" t="s">
        <v>4134</v>
      </c>
    </row>
    <row r="554" spans="1:3" x14ac:dyDescent="0.2">
      <c r="A554" s="499" t="s">
        <v>4083</v>
      </c>
      <c r="B554" s="497" t="s">
        <v>4145</v>
      </c>
      <c r="C554" s="497" t="s">
        <v>4084</v>
      </c>
    </row>
    <row r="555" spans="1:3" x14ac:dyDescent="0.2">
      <c r="A555" s="499" t="s">
        <v>4137</v>
      </c>
      <c r="B555" s="497" t="s">
        <v>4145</v>
      </c>
      <c r="C555" s="497" t="s">
        <v>4138</v>
      </c>
    </row>
    <row r="556" spans="1:3" x14ac:dyDescent="0.2">
      <c r="A556" s="499" t="s">
        <v>4139</v>
      </c>
      <c r="B556" s="497" t="s">
        <v>4145</v>
      </c>
      <c r="C556" s="497" t="s">
        <v>4140</v>
      </c>
    </row>
    <row r="557" spans="1:3" x14ac:dyDescent="0.2">
      <c r="A557" s="499" t="s">
        <v>4146</v>
      </c>
      <c r="B557" s="497" t="s">
        <v>4145</v>
      </c>
      <c r="C557" s="497" t="s">
        <v>4147</v>
      </c>
    </row>
    <row r="558" spans="1:3" x14ac:dyDescent="0.2">
      <c r="A558" s="499" t="s">
        <v>4085</v>
      </c>
      <c r="B558" s="497" t="s">
        <v>4145</v>
      </c>
      <c r="C558" s="497" t="s">
        <v>4086</v>
      </c>
    </row>
    <row r="559" spans="1:3" x14ac:dyDescent="0.2">
      <c r="A559" s="499" t="s">
        <v>4148</v>
      </c>
      <c r="B559" s="497" t="s">
        <v>4145</v>
      </c>
      <c r="C559" s="497" t="s">
        <v>4149</v>
      </c>
    </row>
    <row r="560" spans="1:3" x14ac:dyDescent="0.2">
      <c r="A560" s="499" t="s">
        <v>4060</v>
      </c>
      <c r="B560" s="497" t="s">
        <v>4145</v>
      </c>
      <c r="C560" s="497" t="s">
        <v>4061</v>
      </c>
    </row>
    <row r="561" spans="1:3" x14ac:dyDescent="0.2">
      <c r="A561" s="499" t="s">
        <v>4150</v>
      </c>
      <c r="B561" s="497" t="s">
        <v>4145</v>
      </c>
      <c r="C561" s="497" t="s">
        <v>4151</v>
      </c>
    </row>
    <row r="562" spans="1:3" x14ac:dyDescent="0.2">
      <c r="A562" s="499" t="s">
        <v>4141</v>
      </c>
      <c r="B562" s="497" t="s">
        <v>4145</v>
      </c>
      <c r="C562" s="497" t="s">
        <v>4142</v>
      </c>
    </row>
    <row r="563" spans="1:3" x14ac:dyDescent="0.2">
      <c r="A563" s="499" t="s">
        <v>4034</v>
      </c>
      <c r="B563" s="497" t="s">
        <v>4119</v>
      </c>
      <c r="C563" s="497" t="s">
        <v>4035</v>
      </c>
    </row>
    <row r="564" spans="1:3" x14ac:dyDescent="0.2">
      <c r="A564" s="499" t="s">
        <v>3923</v>
      </c>
      <c r="B564" s="497" t="s">
        <v>4123</v>
      </c>
      <c r="C564" s="497" t="s">
        <v>3925</v>
      </c>
    </row>
    <row r="565" spans="1:3" x14ac:dyDescent="0.2">
      <c r="A565" s="499" t="s">
        <v>3944</v>
      </c>
      <c r="B565" s="497" t="s">
        <v>4123</v>
      </c>
      <c r="C565" s="497" t="s">
        <v>3945</v>
      </c>
    </row>
    <row r="566" spans="1:3" x14ac:dyDescent="0.2">
      <c r="A566" s="499" t="s">
        <v>3932</v>
      </c>
      <c r="B566" s="497" t="s">
        <v>4123</v>
      </c>
      <c r="C566" s="497" t="s">
        <v>3933</v>
      </c>
    </row>
    <row r="567" spans="1:3" x14ac:dyDescent="0.2">
      <c r="A567" s="499" t="s">
        <v>3991</v>
      </c>
      <c r="B567" s="497" t="s">
        <v>4125</v>
      </c>
      <c r="C567" s="497" t="s">
        <v>3992</v>
      </c>
    </row>
    <row r="568" spans="1:3" x14ac:dyDescent="0.2">
      <c r="A568" s="499" t="s">
        <v>3993</v>
      </c>
      <c r="B568" s="497" t="s">
        <v>4125</v>
      </c>
      <c r="C568" s="497" t="s">
        <v>3994</v>
      </c>
    </row>
    <row r="569" spans="1:3" x14ac:dyDescent="0.2">
      <c r="A569" s="499" t="s">
        <v>3997</v>
      </c>
      <c r="B569" s="497" t="s">
        <v>4125</v>
      </c>
      <c r="C569" s="497" t="s">
        <v>3998</v>
      </c>
    </row>
    <row r="570" spans="1:3" x14ac:dyDescent="0.2">
      <c r="A570" s="499" t="s">
        <v>4062</v>
      </c>
      <c r="B570" s="497" t="s">
        <v>4125</v>
      </c>
      <c r="C570" s="497" t="s">
        <v>4063</v>
      </c>
    </row>
    <row r="571" spans="1:3" x14ac:dyDescent="0.2">
      <c r="A571" s="499" t="s">
        <v>3973</v>
      </c>
      <c r="B571" s="497" t="s">
        <v>4125</v>
      </c>
      <c r="C571" s="497" t="s">
        <v>3975</v>
      </c>
    </row>
    <row r="572" spans="1:3" x14ac:dyDescent="0.2">
      <c r="A572" s="499" t="s">
        <v>3985</v>
      </c>
      <c r="B572" s="497" t="s">
        <v>4125</v>
      </c>
      <c r="C572" s="497" t="s">
        <v>3986</v>
      </c>
    </row>
    <row r="573" spans="1:3" x14ac:dyDescent="0.2">
      <c r="A573" s="499" t="s">
        <v>3999</v>
      </c>
      <c r="B573" s="497" t="s">
        <v>4125</v>
      </c>
      <c r="C573" s="497" t="s">
        <v>4000</v>
      </c>
    </row>
    <row r="574" spans="1:3" x14ac:dyDescent="0.2">
      <c r="A574" s="499" t="s">
        <v>4016</v>
      </c>
      <c r="B574" s="497" t="s">
        <v>4125</v>
      </c>
      <c r="C574" s="497" t="s">
        <v>4017</v>
      </c>
    </row>
    <row r="575" spans="1:3" x14ac:dyDescent="0.2">
      <c r="A575" s="499" t="s">
        <v>3976</v>
      </c>
      <c r="B575" s="497" t="s">
        <v>4125</v>
      </c>
      <c r="C575" s="497" t="s">
        <v>3977</v>
      </c>
    </row>
    <row r="576" spans="1:3" x14ac:dyDescent="0.2">
      <c r="A576" s="499" t="s">
        <v>4115</v>
      </c>
      <c r="B576" s="497" t="s">
        <v>4152</v>
      </c>
      <c r="C576" s="497" t="s">
        <v>4116</v>
      </c>
    </row>
    <row r="577" spans="1:3" x14ac:dyDescent="0.2">
      <c r="A577" s="499" t="s">
        <v>4107</v>
      </c>
      <c r="B577" s="497" t="s">
        <v>4152</v>
      </c>
      <c r="C577" s="497" t="s">
        <v>4108</v>
      </c>
    </row>
    <row r="578" spans="1:3" x14ac:dyDescent="0.2">
      <c r="A578" s="499" t="s">
        <v>4153</v>
      </c>
      <c r="B578" s="497" t="s">
        <v>4154</v>
      </c>
      <c r="C578" s="497" t="s">
        <v>4155</v>
      </c>
    </row>
    <row r="579" spans="1:3" x14ac:dyDescent="0.2">
      <c r="A579" s="499" t="s">
        <v>3987</v>
      </c>
      <c r="B579" s="497" t="s">
        <v>4154</v>
      </c>
      <c r="C579" s="497" t="s">
        <v>3988</v>
      </c>
    </row>
    <row r="580" spans="1:3" x14ac:dyDescent="0.2">
      <c r="A580" s="499" t="s">
        <v>3989</v>
      </c>
      <c r="B580" s="497" t="s">
        <v>4154</v>
      </c>
      <c r="C580" s="497" t="s">
        <v>3990</v>
      </c>
    </row>
    <row r="581" spans="1:3" x14ac:dyDescent="0.2">
      <c r="A581" s="499" t="s">
        <v>4104</v>
      </c>
      <c r="B581" s="497" t="s">
        <v>4154</v>
      </c>
      <c r="C581" s="497" t="s">
        <v>4106</v>
      </c>
    </row>
    <row r="582" spans="1:3" x14ac:dyDescent="0.2">
      <c r="A582" s="499" t="s">
        <v>3908</v>
      </c>
      <c r="B582" s="497" t="s">
        <v>4154</v>
      </c>
      <c r="C582" s="497" t="s">
        <v>3909</v>
      </c>
    </row>
    <row r="583" spans="1:3" x14ac:dyDescent="0.2">
      <c r="A583" s="499" t="s">
        <v>4117</v>
      </c>
      <c r="B583" s="497" t="s">
        <v>4154</v>
      </c>
      <c r="C583" s="497" t="s">
        <v>4118</v>
      </c>
    </row>
    <row r="584" spans="1:3" x14ac:dyDescent="0.2">
      <c r="A584" s="499" t="s">
        <v>3910</v>
      </c>
      <c r="B584" s="497" t="s">
        <v>4154</v>
      </c>
      <c r="C584" s="497" t="s">
        <v>3911</v>
      </c>
    </row>
    <row r="585" spans="1:3" x14ac:dyDescent="0.2">
      <c r="A585" s="499" t="s">
        <v>4156</v>
      </c>
      <c r="B585" s="497" t="s">
        <v>4157</v>
      </c>
      <c r="C585" s="497" t="s">
        <v>4158</v>
      </c>
    </row>
    <row r="586" spans="1:3" x14ac:dyDescent="0.2">
      <c r="A586" s="499" t="s">
        <v>4159</v>
      </c>
      <c r="B586" s="497" t="s">
        <v>4157</v>
      </c>
      <c r="C586" s="497" t="s">
        <v>4160</v>
      </c>
    </row>
    <row r="587" spans="1:3" x14ac:dyDescent="0.2">
      <c r="A587" s="499" t="s">
        <v>4161</v>
      </c>
      <c r="B587" s="497" t="s">
        <v>4157</v>
      </c>
      <c r="C587" s="497" t="s">
        <v>4162</v>
      </c>
    </row>
    <row r="588" spans="1:3" x14ac:dyDescent="0.2">
      <c r="A588" s="499" t="s">
        <v>4163</v>
      </c>
      <c r="B588" s="497" t="s">
        <v>4157</v>
      </c>
      <c r="C588" s="497" t="s">
        <v>4164</v>
      </c>
    </row>
    <row r="589" spans="1:3" x14ac:dyDescent="0.2">
      <c r="A589" s="499" t="s">
        <v>4165</v>
      </c>
      <c r="B589" s="497" t="s">
        <v>4157</v>
      </c>
      <c r="C589" s="497" t="s">
        <v>4166</v>
      </c>
    </row>
    <row r="590" spans="1:3" x14ac:dyDescent="0.2">
      <c r="A590" s="499" t="s">
        <v>4167</v>
      </c>
      <c r="B590" s="497" t="s">
        <v>4157</v>
      </c>
      <c r="C590" s="497" t="s">
        <v>4168</v>
      </c>
    </row>
    <row r="591" spans="1:3" x14ac:dyDescent="0.2">
      <c r="A591" s="499" t="s">
        <v>4169</v>
      </c>
      <c r="B591" s="497" t="s">
        <v>4157</v>
      </c>
      <c r="C591" s="497" t="s">
        <v>4170</v>
      </c>
    </row>
    <row r="592" spans="1:3" x14ac:dyDescent="0.2">
      <c r="A592" s="499" t="s">
        <v>4171</v>
      </c>
      <c r="B592" s="497" t="s">
        <v>4157</v>
      </c>
      <c r="C592" s="497" t="s">
        <v>4172</v>
      </c>
    </row>
    <row r="593" spans="1:3" x14ac:dyDescent="0.2">
      <c r="A593" s="499" t="s">
        <v>4173</v>
      </c>
      <c r="B593" s="497" t="s">
        <v>4157</v>
      </c>
      <c r="C593" s="497" t="s">
        <v>4174</v>
      </c>
    </row>
    <row r="594" spans="1:3" x14ac:dyDescent="0.2">
      <c r="A594" s="499" t="s">
        <v>4175</v>
      </c>
      <c r="B594" s="497" t="s">
        <v>4157</v>
      </c>
      <c r="C594" s="497" t="s">
        <v>4176</v>
      </c>
    </row>
    <row r="595" spans="1:3" x14ac:dyDescent="0.2">
      <c r="A595" s="499" t="s">
        <v>4177</v>
      </c>
      <c r="B595" s="497" t="s">
        <v>4157</v>
      </c>
      <c r="C595" s="497" t="s">
        <v>4178</v>
      </c>
    </row>
    <row r="596" spans="1:3" x14ac:dyDescent="0.2">
      <c r="A596" s="499" t="s">
        <v>3930</v>
      </c>
      <c r="B596" s="497" t="s">
        <v>4127</v>
      </c>
      <c r="C596" s="497" t="s">
        <v>3931</v>
      </c>
    </row>
    <row r="597" spans="1:3" x14ac:dyDescent="0.2">
      <c r="A597" s="499" t="s">
        <v>3921</v>
      </c>
      <c r="B597" s="497" t="s">
        <v>4127</v>
      </c>
      <c r="C597" s="497" t="s">
        <v>3922</v>
      </c>
    </row>
    <row r="598" spans="1:3" x14ac:dyDescent="0.2">
      <c r="A598" s="499" t="s">
        <v>3969</v>
      </c>
      <c r="B598" s="497" t="s">
        <v>4127</v>
      </c>
      <c r="C598" s="497" t="s">
        <v>3970</v>
      </c>
    </row>
    <row r="599" spans="1:3" x14ac:dyDescent="0.2">
      <c r="A599" s="499" t="s">
        <v>3963</v>
      </c>
      <c r="B599" s="497" t="s">
        <v>4127</v>
      </c>
      <c r="C599" s="497" t="s">
        <v>3964</v>
      </c>
    </row>
    <row r="600" spans="1:3" x14ac:dyDescent="0.2">
      <c r="A600" s="499" t="s">
        <v>3940</v>
      </c>
      <c r="B600" s="497" t="s">
        <v>4127</v>
      </c>
      <c r="C600" s="497" t="s">
        <v>3941</v>
      </c>
    </row>
    <row r="601" spans="1:3" x14ac:dyDescent="0.2">
      <c r="A601" s="499" t="s">
        <v>3967</v>
      </c>
      <c r="B601" s="497" t="s">
        <v>4127</v>
      </c>
      <c r="C601" s="497" t="s">
        <v>3968</v>
      </c>
    </row>
    <row r="602" spans="1:3" x14ac:dyDescent="0.2">
      <c r="A602" s="499" t="s">
        <v>3955</v>
      </c>
      <c r="B602" s="497" t="s">
        <v>4127</v>
      </c>
      <c r="C602" s="497" t="s">
        <v>3956</v>
      </c>
    </row>
    <row r="603" spans="1:3" x14ac:dyDescent="0.2">
      <c r="A603" s="499" t="s">
        <v>3957</v>
      </c>
      <c r="B603" s="497" t="s">
        <v>4127</v>
      </c>
      <c r="C603" s="497" t="s">
        <v>3958</v>
      </c>
    </row>
    <row r="604" spans="1:3" x14ac:dyDescent="0.2">
      <c r="A604" s="499" t="s">
        <v>3928</v>
      </c>
      <c r="B604" s="497" t="s">
        <v>4127</v>
      </c>
      <c r="C604" s="497" t="s">
        <v>3929</v>
      </c>
    </row>
    <row r="605" spans="1:3" x14ac:dyDescent="0.2">
      <c r="A605" s="499" t="s">
        <v>3959</v>
      </c>
      <c r="B605" s="497" t="s">
        <v>4127</v>
      </c>
      <c r="C605" s="497" t="s">
        <v>3960</v>
      </c>
    </row>
    <row r="606" spans="1:3" x14ac:dyDescent="0.2">
      <c r="A606" s="499" t="s">
        <v>445</v>
      </c>
      <c r="B606" s="497" t="s">
        <v>4127</v>
      </c>
      <c r="C606" s="497" t="s">
        <v>444</v>
      </c>
    </row>
    <row r="607" spans="1:3" x14ac:dyDescent="0.2">
      <c r="A607" s="499" t="s">
        <v>4056</v>
      </c>
      <c r="B607" s="497" t="s">
        <v>4179</v>
      </c>
      <c r="C607" s="497" t="s">
        <v>4057</v>
      </c>
    </row>
    <row r="608" spans="1:3" x14ac:dyDescent="0.2">
      <c r="A608" s="499" t="s">
        <v>4020</v>
      </c>
      <c r="B608" s="497" t="s">
        <v>4179</v>
      </c>
      <c r="C608" s="497" t="s">
        <v>4021</v>
      </c>
    </row>
    <row r="609" spans="1:3" x14ac:dyDescent="0.2">
      <c r="A609" s="499" t="s">
        <v>4036</v>
      </c>
      <c r="B609" s="497" t="s">
        <v>4179</v>
      </c>
      <c r="C609" s="497" t="s">
        <v>4037</v>
      </c>
    </row>
    <row r="610" spans="1:3" x14ac:dyDescent="0.2">
      <c r="A610" s="499" t="s">
        <v>4040</v>
      </c>
      <c r="B610" s="497" t="s">
        <v>4179</v>
      </c>
      <c r="C610" s="497" t="s">
        <v>4041</v>
      </c>
    </row>
    <row r="611" spans="1:3" x14ac:dyDescent="0.2">
      <c r="A611" s="499" t="s">
        <v>4058</v>
      </c>
      <c r="B611" s="497" t="s">
        <v>4179</v>
      </c>
      <c r="C611" s="497" t="s">
        <v>4059</v>
      </c>
    </row>
    <row r="612" spans="1:3" x14ac:dyDescent="0.2">
      <c r="A612" s="499" t="s">
        <v>3991</v>
      </c>
      <c r="B612" s="497" t="s">
        <v>4180</v>
      </c>
      <c r="C612" s="497" t="s">
        <v>3992</v>
      </c>
    </row>
    <row r="613" spans="1:3" x14ac:dyDescent="0.2">
      <c r="A613" s="499" t="s">
        <v>4181</v>
      </c>
      <c r="B613" s="497" t="s">
        <v>4180</v>
      </c>
      <c r="C613" s="497" t="s">
        <v>4182</v>
      </c>
    </row>
    <row r="614" spans="1:3" x14ac:dyDescent="0.2">
      <c r="A614" s="499" t="s">
        <v>3993</v>
      </c>
      <c r="B614" s="497" t="s">
        <v>4180</v>
      </c>
      <c r="C614" s="497" t="s">
        <v>3994</v>
      </c>
    </row>
    <row r="615" spans="1:3" x14ac:dyDescent="0.2">
      <c r="A615" s="499" t="s">
        <v>4062</v>
      </c>
      <c r="B615" s="497" t="s">
        <v>4180</v>
      </c>
      <c r="C615" s="497" t="s">
        <v>4063</v>
      </c>
    </row>
    <row r="616" spans="1:3" x14ac:dyDescent="0.2">
      <c r="A616" s="499" t="s">
        <v>3997</v>
      </c>
      <c r="B616" s="497" t="s">
        <v>4180</v>
      </c>
      <c r="C616" s="497" t="s">
        <v>3998</v>
      </c>
    </row>
    <row r="617" spans="1:3" x14ac:dyDescent="0.2">
      <c r="A617" s="499" t="s">
        <v>4183</v>
      </c>
      <c r="B617" s="497" t="s">
        <v>4180</v>
      </c>
      <c r="C617" s="497" t="s">
        <v>4184</v>
      </c>
    </row>
    <row r="618" spans="1:3" x14ac:dyDescent="0.2">
      <c r="A618" s="499" t="s">
        <v>3973</v>
      </c>
      <c r="B618" s="497" t="s">
        <v>4180</v>
      </c>
      <c r="C618" s="497" t="s">
        <v>3975</v>
      </c>
    </row>
    <row r="619" spans="1:3" x14ac:dyDescent="0.2">
      <c r="A619" s="499" t="s">
        <v>3985</v>
      </c>
      <c r="B619" s="497" t="s">
        <v>4180</v>
      </c>
      <c r="C619" s="497" t="s">
        <v>3986</v>
      </c>
    </row>
    <row r="620" spans="1:3" x14ac:dyDescent="0.2">
      <c r="A620" s="499" t="s">
        <v>4185</v>
      </c>
      <c r="B620" s="497" t="s">
        <v>4180</v>
      </c>
      <c r="C620" s="497" t="s">
        <v>4186</v>
      </c>
    </row>
    <row r="621" spans="1:3" x14ac:dyDescent="0.2">
      <c r="A621" s="499" t="s">
        <v>4016</v>
      </c>
      <c r="B621" s="497" t="s">
        <v>4180</v>
      </c>
      <c r="C621" s="497" t="s">
        <v>4017</v>
      </c>
    </row>
    <row r="622" spans="1:3" x14ac:dyDescent="0.2">
      <c r="A622" s="499" t="s">
        <v>4187</v>
      </c>
      <c r="B622" s="497" t="s">
        <v>4180</v>
      </c>
      <c r="C622" s="497" t="s">
        <v>4188</v>
      </c>
    </row>
    <row r="623" spans="1:3" x14ac:dyDescent="0.2">
      <c r="A623" s="499" t="s">
        <v>3976</v>
      </c>
      <c r="B623" s="497" t="s">
        <v>4180</v>
      </c>
      <c r="C623" s="497" t="s">
        <v>3977</v>
      </c>
    </row>
    <row r="624" spans="1:3" x14ac:dyDescent="0.2">
      <c r="A624" s="499" t="s">
        <v>3980</v>
      </c>
      <c r="B624" s="497" t="s">
        <v>4180</v>
      </c>
      <c r="C624" s="497" t="s">
        <v>3981</v>
      </c>
    </row>
    <row r="625" spans="1:3" x14ac:dyDescent="0.2">
      <c r="A625" s="499" t="s">
        <v>3995</v>
      </c>
      <c r="B625" s="497" t="s">
        <v>4180</v>
      </c>
      <c r="C625" s="497" t="s">
        <v>3996</v>
      </c>
    </row>
    <row r="626" spans="1:3" x14ac:dyDescent="0.2">
      <c r="A626" s="499" t="s">
        <v>3978</v>
      </c>
      <c r="B626" s="497" t="s">
        <v>4180</v>
      </c>
      <c r="C626" s="497" t="s">
        <v>3979</v>
      </c>
    </row>
    <row r="627" spans="1:3" x14ac:dyDescent="0.2">
      <c r="A627" s="499" t="s">
        <v>4189</v>
      </c>
      <c r="B627" s="497" t="s">
        <v>4190</v>
      </c>
      <c r="C627" s="497" t="s">
        <v>4191</v>
      </c>
    </row>
    <row r="628" spans="1:3" x14ac:dyDescent="0.2">
      <c r="A628" s="499" t="s">
        <v>4137</v>
      </c>
      <c r="B628" s="497" t="s">
        <v>4190</v>
      </c>
      <c r="C628" s="497" t="s">
        <v>4138</v>
      </c>
    </row>
    <row r="629" spans="1:3" x14ac:dyDescent="0.2">
      <c r="A629" s="499" t="s">
        <v>4085</v>
      </c>
      <c r="B629" s="497" t="s">
        <v>4190</v>
      </c>
      <c r="C629" s="497" t="s">
        <v>4086</v>
      </c>
    </row>
    <row r="630" spans="1:3" x14ac:dyDescent="0.2">
      <c r="A630" s="499" t="s">
        <v>4148</v>
      </c>
      <c r="B630" s="497" t="s">
        <v>4190</v>
      </c>
      <c r="C630" s="497" t="s">
        <v>4149</v>
      </c>
    </row>
    <row r="631" spans="1:3" x14ac:dyDescent="0.2">
      <c r="A631" s="499" t="s">
        <v>4139</v>
      </c>
      <c r="B631" s="497" t="s">
        <v>4190</v>
      </c>
      <c r="C631" s="497" t="s">
        <v>4140</v>
      </c>
    </row>
    <row r="632" spans="1:3" x14ac:dyDescent="0.2">
      <c r="A632" s="499" t="s">
        <v>4150</v>
      </c>
      <c r="B632" s="497" t="s">
        <v>4190</v>
      </c>
      <c r="C632" s="497" t="s">
        <v>4151</v>
      </c>
    </row>
    <row r="633" spans="1:3" x14ac:dyDescent="0.2">
      <c r="A633" s="499" t="s">
        <v>4192</v>
      </c>
      <c r="B633" s="497" t="s">
        <v>4190</v>
      </c>
      <c r="C633" s="497" t="s">
        <v>4193</v>
      </c>
    </row>
    <row r="634" spans="1:3" x14ac:dyDescent="0.2">
      <c r="A634" s="499" t="s">
        <v>4032</v>
      </c>
      <c r="B634" s="497" t="s">
        <v>4190</v>
      </c>
      <c r="C634" s="497" t="s">
        <v>4033</v>
      </c>
    </row>
    <row r="635" spans="1:3" x14ac:dyDescent="0.2">
      <c r="A635" s="499" t="s">
        <v>4141</v>
      </c>
      <c r="B635" s="497" t="s">
        <v>4190</v>
      </c>
      <c r="C635" s="497" t="s">
        <v>4142</v>
      </c>
    </row>
    <row r="636" spans="1:3" x14ac:dyDescent="0.2">
      <c r="A636" s="499" t="s">
        <v>4044</v>
      </c>
      <c r="B636" s="497" t="s">
        <v>4190</v>
      </c>
      <c r="C636" s="497" t="s">
        <v>4045</v>
      </c>
    </row>
    <row r="637" spans="1:3" x14ac:dyDescent="0.2">
      <c r="A637" s="499" t="s">
        <v>4080</v>
      </c>
      <c r="B637" s="497" t="s">
        <v>4190</v>
      </c>
      <c r="C637" s="497" t="s">
        <v>4082</v>
      </c>
    </row>
    <row r="638" spans="1:3" x14ac:dyDescent="0.2">
      <c r="A638" s="499" t="s">
        <v>4143</v>
      </c>
      <c r="B638" s="497" t="s">
        <v>4190</v>
      </c>
      <c r="C638" s="497" t="s">
        <v>4144</v>
      </c>
    </row>
    <row r="639" spans="1:3" x14ac:dyDescent="0.2">
      <c r="A639" s="499" t="s">
        <v>4135</v>
      </c>
      <c r="B639" s="497" t="s">
        <v>4190</v>
      </c>
      <c r="C639" s="497" t="s">
        <v>4136</v>
      </c>
    </row>
    <row r="640" spans="1:3" x14ac:dyDescent="0.2">
      <c r="A640" s="499" t="s">
        <v>4038</v>
      </c>
      <c r="B640" s="497" t="s">
        <v>4190</v>
      </c>
      <c r="C640" s="497" t="s">
        <v>4039</v>
      </c>
    </row>
    <row r="641" spans="1:3" x14ac:dyDescent="0.2">
      <c r="A641" s="499" t="s">
        <v>4052</v>
      </c>
      <c r="B641" s="497" t="s">
        <v>4190</v>
      </c>
      <c r="C641" s="497" t="s">
        <v>4053</v>
      </c>
    </row>
    <row r="642" spans="1:3" x14ac:dyDescent="0.2">
      <c r="A642" s="499" t="s">
        <v>4130</v>
      </c>
      <c r="B642" s="497" t="s">
        <v>4190</v>
      </c>
      <c r="C642" s="497" t="s">
        <v>4132</v>
      </c>
    </row>
    <row r="643" spans="1:3" x14ac:dyDescent="0.2">
      <c r="A643" s="499" t="s">
        <v>4133</v>
      </c>
      <c r="B643" s="497" t="s">
        <v>4190</v>
      </c>
      <c r="C643" s="497" t="s">
        <v>4134</v>
      </c>
    </row>
    <row r="644" spans="1:3" x14ac:dyDescent="0.2">
      <c r="A644" s="499" t="s">
        <v>4194</v>
      </c>
      <c r="B644" s="497" t="s">
        <v>4190</v>
      </c>
      <c r="C644" s="497" t="s">
        <v>4195</v>
      </c>
    </row>
    <row r="645" spans="1:3" x14ac:dyDescent="0.2">
      <c r="A645" s="499" t="s">
        <v>4143</v>
      </c>
      <c r="B645" s="497" t="s">
        <v>4196</v>
      </c>
      <c r="C645" s="497" t="s">
        <v>4144</v>
      </c>
    </row>
    <row r="646" spans="1:3" x14ac:dyDescent="0.2">
      <c r="A646" s="499" t="s">
        <v>4133</v>
      </c>
      <c r="B646" s="497" t="s">
        <v>4196</v>
      </c>
      <c r="C646" s="497" t="s">
        <v>4134</v>
      </c>
    </row>
    <row r="647" spans="1:3" x14ac:dyDescent="0.2">
      <c r="A647" s="499" t="s">
        <v>4083</v>
      </c>
      <c r="B647" s="497" t="s">
        <v>4196</v>
      </c>
      <c r="C647" s="497" t="s">
        <v>4084</v>
      </c>
    </row>
    <row r="648" spans="1:3" x14ac:dyDescent="0.2">
      <c r="A648" s="499" t="s">
        <v>4080</v>
      </c>
      <c r="B648" s="497" t="s">
        <v>4196</v>
      </c>
      <c r="C648" s="497" t="s">
        <v>4082</v>
      </c>
    </row>
    <row r="649" spans="1:3" x14ac:dyDescent="0.2">
      <c r="A649" s="499" t="s">
        <v>4137</v>
      </c>
      <c r="B649" s="497" t="s">
        <v>4196</v>
      </c>
      <c r="C649" s="497" t="s">
        <v>4138</v>
      </c>
    </row>
    <row r="650" spans="1:3" x14ac:dyDescent="0.2">
      <c r="A650" s="499" t="s">
        <v>4085</v>
      </c>
      <c r="B650" s="497" t="s">
        <v>4196</v>
      </c>
      <c r="C650" s="497" t="s">
        <v>4086</v>
      </c>
    </row>
    <row r="651" spans="1:3" x14ac:dyDescent="0.2">
      <c r="A651" s="499" t="s">
        <v>4139</v>
      </c>
      <c r="B651" s="497" t="s">
        <v>4196</v>
      </c>
      <c r="C651" s="497" t="s">
        <v>4140</v>
      </c>
    </row>
    <row r="652" spans="1:3" x14ac:dyDescent="0.2">
      <c r="A652" s="499" t="s">
        <v>4146</v>
      </c>
      <c r="B652" s="497" t="s">
        <v>4196</v>
      </c>
      <c r="C652" s="497" t="s">
        <v>4147</v>
      </c>
    </row>
    <row r="653" spans="1:3" x14ac:dyDescent="0.2">
      <c r="A653" s="499" t="s">
        <v>3921</v>
      </c>
      <c r="B653" s="497" t="s">
        <v>4197</v>
      </c>
      <c r="C653" s="497" t="s">
        <v>3922</v>
      </c>
    </row>
    <row r="654" spans="1:3" x14ac:dyDescent="0.2">
      <c r="A654" s="499" t="s">
        <v>3955</v>
      </c>
      <c r="B654" s="497" t="s">
        <v>4197</v>
      </c>
      <c r="C654" s="497" t="s">
        <v>3956</v>
      </c>
    </row>
    <row r="655" spans="1:3" x14ac:dyDescent="0.2">
      <c r="A655" s="499" t="s">
        <v>3957</v>
      </c>
      <c r="B655" s="497" t="s">
        <v>4197</v>
      </c>
      <c r="C655" s="497" t="s">
        <v>3958</v>
      </c>
    </row>
    <row r="656" spans="1:3" x14ac:dyDescent="0.2">
      <c r="A656" s="499" t="s">
        <v>3930</v>
      </c>
      <c r="B656" s="497" t="s">
        <v>4197</v>
      </c>
      <c r="C656" s="497" t="s">
        <v>3931</v>
      </c>
    </row>
    <row r="657" spans="1:3" x14ac:dyDescent="0.2">
      <c r="A657" s="499" t="s">
        <v>3959</v>
      </c>
      <c r="B657" s="497" t="s">
        <v>4197</v>
      </c>
      <c r="C657" s="497" t="s">
        <v>3960</v>
      </c>
    </row>
    <row r="658" spans="1:3" x14ac:dyDescent="0.2">
      <c r="A658" s="499" t="s">
        <v>3932</v>
      </c>
      <c r="B658" s="497" t="s">
        <v>4197</v>
      </c>
      <c r="C658" s="497" t="s">
        <v>3933</v>
      </c>
    </row>
    <row r="659" spans="1:3" x14ac:dyDescent="0.2">
      <c r="A659" s="499" t="s">
        <v>3918</v>
      </c>
      <c r="B659" s="497" t="s">
        <v>4197</v>
      </c>
      <c r="C659" s="497" t="s">
        <v>3920</v>
      </c>
    </row>
    <row r="660" spans="1:3" x14ac:dyDescent="0.2">
      <c r="A660" s="499" t="s">
        <v>3944</v>
      </c>
      <c r="B660" s="497" t="s">
        <v>4197</v>
      </c>
      <c r="C660" s="497" t="s">
        <v>3945</v>
      </c>
    </row>
    <row r="661" spans="1:3" x14ac:dyDescent="0.2">
      <c r="A661" s="499" t="s">
        <v>3961</v>
      </c>
      <c r="B661" s="497" t="s">
        <v>4197</v>
      </c>
      <c r="C661" s="497" t="s">
        <v>3962</v>
      </c>
    </row>
    <row r="662" spans="1:3" x14ac:dyDescent="0.2">
      <c r="A662" s="499" t="s">
        <v>3976</v>
      </c>
      <c r="B662" s="497" t="s">
        <v>4198</v>
      </c>
      <c r="C662" s="497" t="s">
        <v>3977</v>
      </c>
    </row>
    <row r="663" spans="1:3" x14ac:dyDescent="0.2">
      <c r="A663" s="499" t="s">
        <v>4199</v>
      </c>
      <c r="B663" s="497" t="s">
        <v>4198</v>
      </c>
      <c r="C663" s="497" t="s">
        <v>4200</v>
      </c>
    </row>
    <row r="664" spans="1:3" x14ac:dyDescent="0.2">
      <c r="A664" s="499" t="s">
        <v>3991</v>
      </c>
      <c r="B664" s="497" t="s">
        <v>4198</v>
      </c>
      <c r="C664" s="497" t="s">
        <v>3992</v>
      </c>
    </row>
    <row r="665" spans="1:3" x14ac:dyDescent="0.2">
      <c r="A665" s="499" t="s">
        <v>4062</v>
      </c>
      <c r="B665" s="497" t="s">
        <v>4198</v>
      </c>
      <c r="C665" s="497" t="s">
        <v>4063</v>
      </c>
    </row>
    <row r="666" spans="1:3" x14ac:dyDescent="0.2">
      <c r="A666" s="499" t="s">
        <v>3985</v>
      </c>
      <c r="B666" s="497" t="s">
        <v>4198</v>
      </c>
      <c r="C666" s="497" t="s">
        <v>3986</v>
      </c>
    </row>
    <row r="667" spans="1:3" x14ac:dyDescent="0.2">
      <c r="A667" s="499" t="s">
        <v>3993</v>
      </c>
      <c r="B667" s="497" t="s">
        <v>4201</v>
      </c>
      <c r="C667" s="497" t="s">
        <v>3994</v>
      </c>
    </row>
    <row r="668" spans="1:3" x14ac:dyDescent="0.2">
      <c r="A668" s="499" t="s">
        <v>3985</v>
      </c>
      <c r="B668" s="497" t="s">
        <v>4201</v>
      </c>
      <c r="C668" s="497" t="s">
        <v>3986</v>
      </c>
    </row>
    <row r="669" spans="1:3" x14ac:dyDescent="0.2">
      <c r="A669" s="499" t="s">
        <v>3973</v>
      </c>
      <c r="B669" s="497" t="s">
        <v>4201</v>
      </c>
      <c r="C669" s="497" t="s">
        <v>3975</v>
      </c>
    </row>
    <row r="670" spans="1:3" x14ac:dyDescent="0.2">
      <c r="A670" s="499" t="s">
        <v>3980</v>
      </c>
      <c r="B670" s="497" t="s">
        <v>4201</v>
      </c>
      <c r="C670" s="497" t="s">
        <v>3981</v>
      </c>
    </row>
    <row r="671" spans="1:3" x14ac:dyDescent="0.2">
      <c r="A671" s="499" t="s">
        <v>3991</v>
      </c>
      <c r="B671" s="497" t="s">
        <v>4201</v>
      </c>
      <c r="C671" s="497" t="s">
        <v>3992</v>
      </c>
    </row>
    <row r="672" spans="1:3" x14ac:dyDescent="0.2">
      <c r="A672" s="499" t="s">
        <v>4048</v>
      </c>
      <c r="B672" s="497" t="s">
        <v>4202</v>
      </c>
      <c r="C672" s="497" t="s">
        <v>4049</v>
      </c>
    </row>
    <row r="673" spans="1:3" x14ac:dyDescent="0.2">
      <c r="A673" s="499" t="s">
        <v>4014</v>
      </c>
      <c r="B673" s="497" t="s">
        <v>4202</v>
      </c>
      <c r="C673" s="497" t="s">
        <v>4015</v>
      </c>
    </row>
    <row r="674" spans="1:3" x14ac:dyDescent="0.2">
      <c r="A674" s="499" t="s">
        <v>4026</v>
      </c>
      <c r="B674" s="497" t="s">
        <v>4202</v>
      </c>
      <c r="C674" s="497" t="s">
        <v>4027</v>
      </c>
    </row>
    <row r="675" spans="1:3" x14ac:dyDescent="0.2">
      <c r="A675" s="499" t="s">
        <v>4046</v>
      </c>
      <c r="B675" s="497" t="s">
        <v>4202</v>
      </c>
      <c r="C675" s="497" t="s">
        <v>4047</v>
      </c>
    </row>
    <row r="676" spans="1:3" x14ac:dyDescent="0.2">
      <c r="A676" s="499" t="s">
        <v>4054</v>
      </c>
      <c r="B676" s="497" t="s">
        <v>4202</v>
      </c>
      <c r="C676" s="497" t="s">
        <v>4055</v>
      </c>
    </row>
    <row r="677" spans="1:3" x14ac:dyDescent="0.2">
      <c r="A677" s="499" t="s">
        <v>4034</v>
      </c>
      <c r="B677" s="497" t="s">
        <v>4202</v>
      </c>
      <c r="C677" s="497" t="s">
        <v>4035</v>
      </c>
    </row>
    <row r="678" spans="1:3" x14ac:dyDescent="0.2">
      <c r="A678" s="499" t="s">
        <v>4083</v>
      </c>
      <c r="B678" s="497" t="s">
        <v>4203</v>
      </c>
      <c r="C678" s="497" t="s">
        <v>4084</v>
      </c>
    </row>
    <row r="679" spans="1:3" x14ac:dyDescent="0.2">
      <c r="A679" s="499" t="s">
        <v>4137</v>
      </c>
      <c r="B679" s="497" t="s">
        <v>4203</v>
      </c>
      <c r="C679" s="497" t="s">
        <v>4138</v>
      </c>
    </row>
    <row r="680" spans="1:3" x14ac:dyDescent="0.2">
      <c r="A680" s="499" t="s">
        <v>4135</v>
      </c>
      <c r="B680" s="497" t="s">
        <v>4203</v>
      </c>
      <c r="C680" s="497" t="s">
        <v>4136</v>
      </c>
    </row>
    <row r="681" spans="1:3" x14ac:dyDescent="0.2">
      <c r="A681" s="499" t="s">
        <v>4085</v>
      </c>
      <c r="B681" s="497" t="s">
        <v>4203</v>
      </c>
      <c r="C681" s="497" t="s">
        <v>4086</v>
      </c>
    </row>
    <row r="682" spans="1:3" x14ac:dyDescent="0.2">
      <c r="A682" s="499" t="s">
        <v>4139</v>
      </c>
      <c r="B682" s="497" t="s">
        <v>4203</v>
      </c>
      <c r="C682" s="497" t="s">
        <v>4140</v>
      </c>
    </row>
    <row r="683" spans="1:3" x14ac:dyDescent="0.2">
      <c r="A683" s="499" t="s">
        <v>4141</v>
      </c>
      <c r="B683" s="497" t="s">
        <v>4203</v>
      </c>
      <c r="C683" s="497" t="s">
        <v>4142</v>
      </c>
    </row>
    <row r="684" spans="1:3" x14ac:dyDescent="0.2">
      <c r="A684" s="499" t="s">
        <v>4143</v>
      </c>
      <c r="B684" s="497" t="s">
        <v>4203</v>
      </c>
      <c r="C684" s="497" t="s">
        <v>4144</v>
      </c>
    </row>
    <row r="685" spans="1:3" x14ac:dyDescent="0.2">
      <c r="A685" s="499" t="s">
        <v>4133</v>
      </c>
      <c r="B685" s="497" t="s">
        <v>4203</v>
      </c>
      <c r="C685" s="497" t="s">
        <v>4134</v>
      </c>
    </row>
    <row r="686" spans="1:3" x14ac:dyDescent="0.2">
      <c r="A686" s="499" t="s">
        <v>3912</v>
      </c>
      <c r="B686" s="497" t="s">
        <v>4204</v>
      </c>
      <c r="C686" s="497" t="s">
        <v>3913</v>
      </c>
    </row>
    <row r="687" spans="1:3" x14ac:dyDescent="0.2">
      <c r="A687" s="499" t="s">
        <v>3910</v>
      </c>
      <c r="B687" s="497" t="s">
        <v>4204</v>
      </c>
      <c r="C687" s="497" t="s">
        <v>3911</v>
      </c>
    </row>
    <row r="688" spans="1:3" x14ac:dyDescent="0.2">
      <c r="A688" s="499" t="s">
        <v>3914</v>
      </c>
      <c r="B688" s="497" t="s">
        <v>4204</v>
      </c>
      <c r="C688" s="497" t="s">
        <v>3915</v>
      </c>
    </row>
    <row r="689" spans="1:3" x14ac:dyDescent="0.2">
      <c r="A689" s="499" t="s">
        <v>3916</v>
      </c>
      <c r="B689" s="497" t="s">
        <v>4204</v>
      </c>
      <c r="C689" s="497" t="s">
        <v>3917</v>
      </c>
    </row>
    <row r="690" spans="1:3" x14ac:dyDescent="0.2">
      <c r="A690" s="499" t="s">
        <v>4153</v>
      </c>
      <c r="B690" s="497" t="s">
        <v>4204</v>
      </c>
      <c r="C690" s="497" t="s">
        <v>4155</v>
      </c>
    </row>
    <row r="691" spans="1:3" x14ac:dyDescent="0.2">
      <c r="A691" s="499" t="s">
        <v>3906</v>
      </c>
      <c r="B691" s="497" t="s">
        <v>4204</v>
      </c>
      <c r="C691" s="497" t="s">
        <v>3907</v>
      </c>
    </row>
    <row r="692" spans="1:3" x14ac:dyDescent="0.2">
      <c r="A692" s="499" t="s">
        <v>4113</v>
      </c>
      <c r="B692" s="497" t="s">
        <v>4204</v>
      </c>
      <c r="C692" s="497" t="s">
        <v>4114</v>
      </c>
    </row>
    <row r="693" spans="1:3" x14ac:dyDescent="0.2">
      <c r="A693" s="499" t="s">
        <v>4007</v>
      </c>
      <c r="B693" s="497" t="s">
        <v>4205</v>
      </c>
      <c r="C693" s="497" t="s">
        <v>4008</v>
      </c>
    </row>
    <row r="694" spans="1:3" x14ac:dyDescent="0.2">
      <c r="A694" s="499" t="s">
        <v>4052</v>
      </c>
      <c r="B694" s="497" t="s">
        <v>4205</v>
      </c>
      <c r="C694" s="497" t="s">
        <v>4053</v>
      </c>
    </row>
    <row r="695" spans="1:3" x14ac:dyDescent="0.2">
      <c r="A695" s="499" t="s">
        <v>4044</v>
      </c>
      <c r="B695" s="497" t="s">
        <v>4205</v>
      </c>
      <c r="C695" s="497" t="s">
        <v>4045</v>
      </c>
    </row>
    <row r="696" spans="1:3" x14ac:dyDescent="0.2">
      <c r="A696" s="499" t="s">
        <v>4032</v>
      </c>
      <c r="B696" s="497" t="s">
        <v>4205</v>
      </c>
      <c r="C696" s="497" t="s">
        <v>4033</v>
      </c>
    </row>
    <row r="697" spans="1:3" x14ac:dyDescent="0.2">
      <c r="A697" s="499" t="s">
        <v>4030</v>
      </c>
      <c r="B697" s="497" t="s">
        <v>4205</v>
      </c>
      <c r="C697" s="497" t="s">
        <v>4031</v>
      </c>
    </row>
    <row r="698" spans="1:3" x14ac:dyDescent="0.2">
      <c r="A698" s="499" t="s">
        <v>4018</v>
      </c>
      <c r="B698" s="497" t="s">
        <v>4205</v>
      </c>
      <c r="C698" s="497" t="s">
        <v>4019</v>
      </c>
    </row>
    <row r="699" spans="1:3" x14ac:dyDescent="0.2">
      <c r="A699" s="499" t="s">
        <v>4038</v>
      </c>
      <c r="B699" s="497" t="s">
        <v>4205</v>
      </c>
      <c r="C699" s="497" t="s">
        <v>4039</v>
      </c>
    </row>
    <row r="700" spans="1:3" x14ac:dyDescent="0.2">
      <c r="A700" s="499" t="s">
        <v>4040</v>
      </c>
      <c r="B700" s="497" t="s">
        <v>4206</v>
      </c>
      <c r="C700" s="497" t="s">
        <v>4041</v>
      </c>
    </row>
    <row r="701" spans="1:3" x14ac:dyDescent="0.2">
      <c r="A701" s="499" t="s">
        <v>4135</v>
      </c>
      <c r="B701" s="497" t="s">
        <v>4206</v>
      </c>
      <c r="C701" s="497" t="s">
        <v>4136</v>
      </c>
    </row>
    <row r="702" spans="1:3" x14ac:dyDescent="0.2">
      <c r="A702" s="499" t="s">
        <v>4044</v>
      </c>
      <c r="B702" s="497" t="s">
        <v>4206</v>
      </c>
      <c r="C702" s="497" t="s">
        <v>4045</v>
      </c>
    </row>
    <row r="703" spans="1:3" x14ac:dyDescent="0.2">
      <c r="A703" s="499" t="s">
        <v>4194</v>
      </c>
      <c r="B703" s="497" t="s">
        <v>4206</v>
      </c>
      <c r="C703" s="497" t="s">
        <v>4195</v>
      </c>
    </row>
    <row r="704" spans="1:3" x14ac:dyDescent="0.2">
      <c r="A704" s="499" t="s">
        <v>4032</v>
      </c>
      <c r="B704" s="497" t="s">
        <v>4206</v>
      </c>
      <c r="C704" s="497" t="s">
        <v>4033</v>
      </c>
    </row>
    <row r="705" spans="1:3" x14ac:dyDescent="0.2">
      <c r="A705" s="499" t="s">
        <v>4018</v>
      </c>
      <c r="B705" s="497" t="s">
        <v>4206</v>
      </c>
      <c r="C705" s="497" t="s">
        <v>4019</v>
      </c>
    </row>
    <row r="706" spans="1:3" x14ac:dyDescent="0.2">
      <c r="A706" s="499" t="s">
        <v>4130</v>
      </c>
      <c r="B706" s="497" t="s">
        <v>4206</v>
      </c>
      <c r="C706" s="497" t="s">
        <v>4132</v>
      </c>
    </row>
    <row r="707" spans="1:3" x14ac:dyDescent="0.2">
      <c r="A707" s="499" t="s">
        <v>3961</v>
      </c>
      <c r="B707" s="497" t="s">
        <v>4207</v>
      </c>
      <c r="C707" s="497" t="s">
        <v>3962</v>
      </c>
    </row>
    <row r="708" spans="1:3" x14ac:dyDescent="0.2">
      <c r="A708" s="499" t="s">
        <v>3969</v>
      </c>
      <c r="B708" s="497" t="s">
        <v>4207</v>
      </c>
      <c r="C708" s="497" t="s">
        <v>3970</v>
      </c>
    </row>
    <row r="709" spans="1:3" x14ac:dyDescent="0.2">
      <c r="A709" s="499" t="s">
        <v>3921</v>
      </c>
      <c r="B709" s="497" t="s">
        <v>4207</v>
      </c>
      <c r="C709" s="497" t="s">
        <v>3922</v>
      </c>
    </row>
    <row r="710" spans="1:3" x14ac:dyDescent="0.2">
      <c r="A710" s="499" t="s">
        <v>3940</v>
      </c>
      <c r="B710" s="497" t="s">
        <v>4207</v>
      </c>
      <c r="C710" s="497" t="s">
        <v>3941</v>
      </c>
    </row>
    <row r="711" spans="1:3" x14ac:dyDescent="0.2">
      <c r="A711" s="499" t="s">
        <v>3955</v>
      </c>
      <c r="B711" s="497" t="s">
        <v>4207</v>
      </c>
      <c r="C711" s="497" t="s">
        <v>3956</v>
      </c>
    </row>
    <row r="712" spans="1:3" x14ac:dyDescent="0.2">
      <c r="A712" s="499" t="s">
        <v>3957</v>
      </c>
      <c r="B712" s="497" t="s">
        <v>4207</v>
      </c>
      <c r="C712" s="497" t="s">
        <v>3958</v>
      </c>
    </row>
    <row r="713" spans="1:3" x14ac:dyDescent="0.2">
      <c r="A713" s="499" t="s">
        <v>445</v>
      </c>
      <c r="B713" s="497" t="s">
        <v>4207</v>
      </c>
      <c r="C713" s="497" t="s">
        <v>444</v>
      </c>
    </row>
    <row r="714" spans="1:3" x14ac:dyDescent="0.2">
      <c r="A714" s="499" t="s">
        <v>3959</v>
      </c>
      <c r="B714" s="497" t="s">
        <v>4207</v>
      </c>
      <c r="C714" s="497" t="s">
        <v>3960</v>
      </c>
    </row>
    <row r="715" spans="1:3" x14ac:dyDescent="0.2">
      <c r="A715" s="499" t="s">
        <v>3938</v>
      </c>
      <c r="B715" s="497" t="s">
        <v>4207</v>
      </c>
      <c r="C715" s="497" t="s">
        <v>3939</v>
      </c>
    </row>
    <row r="716" spans="1:3" x14ac:dyDescent="0.2">
      <c r="A716" s="499" t="s">
        <v>3930</v>
      </c>
      <c r="B716" s="497" t="s">
        <v>4207</v>
      </c>
      <c r="C716" s="497" t="s">
        <v>3931</v>
      </c>
    </row>
    <row r="717" spans="1:3" x14ac:dyDescent="0.2">
      <c r="A717" s="499" t="s">
        <v>3918</v>
      </c>
      <c r="B717" s="497" t="s">
        <v>4207</v>
      </c>
      <c r="C717" s="497" t="s">
        <v>3920</v>
      </c>
    </row>
    <row r="718" spans="1:3" x14ac:dyDescent="0.2">
      <c r="A718" s="499" t="s">
        <v>3997</v>
      </c>
      <c r="B718" s="497" t="s">
        <v>4208</v>
      </c>
      <c r="C718" s="497" t="s">
        <v>3998</v>
      </c>
    </row>
    <row r="719" spans="1:3" x14ac:dyDescent="0.2">
      <c r="A719" s="499" t="s">
        <v>4209</v>
      </c>
      <c r="B719" s="497" t="s">
        <v>4208</v>
      </c>
      <c r="C719" s="497" t="s">
        <v>4210</v>
      </c>
    </row>
    <row r="720" spans="1:3" x14ac:dyDescent="0.2">
      <c r="A720" s="499" t="s">
        <v>3973</v>
      </c>
      <c r="B720" s="497" t="s">
        <v>4208</v>
      </c>
      <c r="C720" s="497" t="s">
        <v>3975</v>
      </c>
    </row>
    <row r="721" spans="1:3" x14ac:dyDescent="0.2">
      <c r="A721" s="499" t="s">
        <v>3980</v>
      </c>
      <c r="B721" s="497" t="s">
        <v>4208</v>
      </c>
      <c r="C721" s="497" t="s">
        <v>3981</v>
      </c>
    </row>
    <row r="722" spans="1:3" x14ac:dyDescent="0.2">
      <c r="A722" s="499" t="s">
        <v>3991</v>
      </c>
      <c r="B722" s="497" t="s">
        <v>4208</v>
      </c>
      <c r="C722" s="497" t="s">
        <v>3992</v>
      </c>
    </row>
    <row r="723" spans="1:3" x14ac:dyDescent="0.2">
      <c r="A723" s="499" t="s">
        <v>4054</v>
      </c>
      <c r="B723" s="497" t="s">
        <v>4211</v>
      </c>
      <c r="C723" s="497" t="s">
        <v>4055</v>
      </c>
    </row>
    <row r="724" spans="1:3" x14ac:dyDescent="0.2">
      <c r="A724" s="499" t="s">
        <v>4076</v>
      </c>
      <c r="B724" s="497" t="s">
        <v>4211</v>
      </c>
      <c r="C724" s="497" t="s">
        <v>4077</v>
      </c>
    </row>
    <row r="725" spans="1:3" x14ac:dyDescent="0.2">
      <c r="A725" s="499" t="s">
        <v>4072</v>
      </c>
      <c r="B725" s="497" t="s">
        <v>4211</v>
      </c>
      <c r="C725" s="497" t="s">
        <v>4073</v>
      </c>
    </row>
    <row r="726" spans="1:3" x14ac:dyDescent="0.2">
      <c r="A726" s="499" t="s">
        <v>4058</v>
      </c>
      <c r="B726" s="497" t="s">
        <v>4211</v>
      </c>
      <c r="C726" s="497" t="s">
        <v>4059</v>
      </c>
    </row>
    <row r="727" spans="1:3" x14ac:dyDescent="0.2">
      <c r="A727" s="499" t="s">
        <v>4048</v>
      </c>
      <c r="B727" s="497" t="s">
        <v>4211</v>
      </c>
      <c r="C727" s="497" t="s">
        <v>4049</v>
      </c>
    </row>
    <row r="728" spans="1:3" x14ac:dyDescent="0.2">
      <c r="A728" s="499" t="s">
        <v>4212</v>
      </c>
      <c r="B728" s="497" t="s">
        <v>4211</v>
      </c>
      <c r="C728" s="497" t="s">
        <v>4213</v>
      </c>
    </row>
    <row r="729" spans="1:3" x14ac:dyDescent="0.2">
      <c r="A729" s="499" t="s">
        <v>4014</v>
      </c>
      <c r="B729" s="497" t="s">
        <v>4211</v>
      </c>
      <c r="C729" s="497" t="s">
        <v>4015</v>
      </c>
    </row>
    <row r="730" spans="1:3" x14ac:dyDescent="0.2">
      <c r="A730" s="499" t="s">
        <v>4070</v>
      </c>
      <c r="B730" s="497" t="s">
        <v>4211</v>
      </c>
      <c r="C730" s="497" t="s">
        <v>4071</v>
      </c>
    </row>
    <row r="731" spans="1:3" x14ac:dyDescent="0.2">
      <c r="A731" s="499" t="s">
        <v>4020</v>
      </c>
      <c r="B731" s="497" t="s">
        <v>4211</v>
      </c>
      <c r="C731" s="497" t="s">
        <v>4021</v>
      </c>
    </row>
    <row r="732" spans="1:3" x14ac:dyDescent="0.2">
      <c r="A732" s="499" t="s">
        <v>4056</v>
      </c>
      <c r="B732" s="497" t="s">
        <v>4211</v>
      </c>
      <c r="C732" s="497" t="s">
        <v>4057</v>
      </c>
    </row>
    <row r="733" spans="1:3" x14ac:dyDescent="0.2">
      <c r="A733" s="499" t="s">
        <v>4036</v>
      </c>
      <c r="B733" s="497" t="s">
        <v>4211</v>
      </c>
      <c r="C733" s="497" t="s">
        <v>4037</v>
      </c>
    </row>
    <row r="734" spans="1:3" x14ac:dyDescent="0.2">
      <c r="A734" s="499" t="s">
        <v>4052</v>
      </c>
      <c r="B734" s="497" t="s">
        <v>4214</v>
      </c>
      <c r="C734" s="497" t="s">
        <v>4053</v>
      </c>
    </row>
    <row r="735" spans="1:3" x14ac:dyDescent="0.2">
      <c r="A735" s="499" t="s">
        <v>4194</v>
      </c>
      <c r="B735" s="497" t="s">
        <v>4214</v>
      </c>
      <c r="C735" s="497" t="s">
        <v>4195</v>
      </c>
    </row>
    <row r="736" spans="1:3" x14ac:dyDescent="0.2">
      <c r="A736" s="499" t="s">
        <v>4148</v>
      </c>
      <c r="B736" s="497" t="s">
        <v>4214</v>
      </c>
      <c r="C736" s="497" t="s">
        <v>4149</v>
      </c>
    </row>
    <row r="737" spans="1:3" x14ac:dyDescent="0.2">
      <c r="A737" s="499" t="s">
        <v>4032</v>
      </c>
      <c r="B737" s="497" t="s">
        <v>4214</v>
      </c>
      <c r="C737" s="497" t="s">
        <v>4033</v>
      </c>
    </row>
    <row r="738" spans="1:3" x14ac:dyDescent="0.2">
      <c r="A738" s="499" t="s">
        <v>4150</v>
      </c>
      <c r="B738" s="497" t="s">
        <v>4214</v>
      </c>
      <c r="C738" s="497" t="s">
        <v>4151</v>
      </c>
    </row>
    <row r="739" spans="1:3" x14ac:dyDescent="0.2">
      <c r="A739" s="499" t="s">
        <v>4018</v>
      </c>
      <c r="B739" s="497" t="s">
        <v>4214</v>
      </c>
      <c r="C739" s="497" t="s">
        <v>4019</v>
      </c>
    </row>
    <row r="740" spans="1:3" x14ac:dyDescent="0.2">
      <c r="A740" s="499" t="s">
        <v>4130</v>
      </c>
      <c r="B740" s="497" t="s">
        <v>4214</v>
      </c>
      <c r="C740" s="497" t="s">
        <v>4132</v>
      </c>
    </row>
    <row r="741" spans="1:3" x14ac:dyDescent="0.2">
      <c r="A741" s="499" t="s">
        <v>4215</v>
      </c>
      <c r="B741" s="497" t="s">
        <v>4214</v>
      </c>
      <c r="C741" s="497" t="s">
        <v>4216</v>
      </c>
    </row>
    <row r="742" spans="1:3" x14ac:dyDescent="0.2">
      <c r="A742" s="499" t="s">
        <v>3969</v>
      </c>
      <c r="B742" s="497" t="s">
        <v>4217</v>
      </c>
      <c r="C742" s="497" t="s">
        <v>3970</v>
      </c>
    </row>
    <row r="743" spans="1:3" x14ac:dyDescent="0.2">
      <c r="A743" s="499" t="s">
        <v>3963</v>
      </c>
      <c r="B743" s="497" t="s">
        <v>4217</v>
      </c>
      <c r="C743" s="497" t="s">
        <v>3964</v>
      </c>
    </row>
    <row r="744" spans="1:3" x14ac:dyDescent="0.2">
      <c r="A744" s="499" t="s">
        <v>3921</v>
      </c>
      <c r="B744" s="497" t="s">
        <v>4217</v>
      </c>
      <c r="C744" s="497" t="s">
        <v>3922</v>
      </c>
    </row>
    <row r="745" spans="1:3" x14ac:dyDescent="0.2">
      <c r="A745" s="499" t="s">
        <v>3940</v>
      </c>
      <c r="B745" s="497" t="s">
        <v>4217</v>
      </c>
      <c r="C745" s="497" t="s">
        <v>3941</v>
      </c>
    </row>
    <row r="746" spans="1:3" x14ac:dyDescent="0.2">
      <c r="A746" s="499" t="s">
        <v>3967</v>
      </c>
      <c r="B746" s="497" t="s">
        <v>4217</v>
      </c>
      <c r="C746" s="497" t="s">
        <v>3968</v>
      </c>
    </row>
    <row r="747" spans="1:3" x14ac:dyDescent="0.2">
      <c r="A747" s="499" t="s">
        <v>3955</v>
      </c>
      <c r="B747" s="497" t="s">
        <v>4217</v>
      </c>
      <c r="C747" s="497" t="s">
        <v>3956</v>
      </c>
    </row>
    <row r="748" spans="1:3" x14ac:dyDescent="0.2">
      <c r="A748" s="499" t="s">
        <v>3957</v>
      </c>
      <c r="B748" s="497" t="s">
        <v>4217</v>
      </c>
      <c r="C748" s="497" t="s">
        <v>3958</v>
      </c>
    </row>
    <row r="749" spans="1:3" x14ac:dyDescent="0.2">
      <c r="A749" s="499" t="s">
        <v>3928</v>
      </c>
      <c r="B749" s="497" t="s">
        <v>4217</v>
      </c>
      <c r="C749" s="497" t="s">
        <v>3929</v>
      </c>
    </row>
    <row r="750" spans="1:3" x14ac:dyDescent="0.2">
      <c r="A750" s="499" t="s">
        <v>3959</v>
      </c>
      <c r="B750" s="497" t="s">
        <v>4217</v>
      </c>
      <c r="C750" s="497" t="s">
        <v>3960</v>
      </c>
    </row>
    <row r="751" spans="1:3" x14ac:dyDescent="0.2">
      <c r="A751" s="499" t="s">
        <v>3953</v>
      </c>
      <c r="B751" s="497" t="s">
        <v>4217</v>
      </c>
      <c r="C751" s="497" t="s">
        <v>3954</v>
      </c>
    </row>
    <row r="752" spans="1:3" x14ac:dyDescent="0.2">
      <c r="A752" s="499" t="s">
        <v>3918</v>
      </c>
      <c r="B752" s="497" t="s">
        <v>4217</v>
      </c>
      <c r="C752" s="497" t="s">
        <v>3920</v>
      </c>
    </row>
    <row r="753" spans="1:3" x14ac:dyDescent="0.2">
      <c r="A753" s="499" t="s">
        <v>4097</v>
      </c>
      <c r="B753" s="497" t="s">
        <v>4217</v>
      </c>
      <c r="C753" s="497" t="s">
        <v>4099</v>
      </c>
    </row>
    <row r="754" spans="1:3" x14ac:dyDescent="0.2">
      <c r="A754" s="499" t="s">
        <v>3989</v>
      </c>
      <c r="B754" s="497" t="s">
        <v>4218</v>
      </c>
      <c r="C754" s="497" t="s">
        <v>3990</v>
      </c>
    </row>
    <row r="755" spans="1:3" x14ac:dyDescent="0.2">
      <c r="A755" s="499" t="s">
        <v>4028</v>
      </c>
      <c r="B755" s="497" t="s">
        <v>4218</v>
      </c>
      <c r="C755" s="497" t="s">
        <v>4029</v>
      </c>
    </row>
    <row r="756" spans="1:3" x14ac:dyDescent="0.2">
      <c r="A756" s="499" t="s">
        <v>4066</v>
      </c>
      <c r="B756" s="497" t="s">
        <v>4218</v>
      </c>
      <c r="C756" s="497" t="s">
        <v>4067</v>
      </c>
    </row>
    <row r="757" spans="1:3" x14ac:dyDescent="0.2">
      <c r="A757" s="499" t="s">
        <v>4030</v>
      </c>
      <c r="B757" s="497" t="s">
        <v>4218</v>
      </c>
      <c r="C757" s="497" t="s">
        <v>4031</v>
      </c>
    </row>
    <row r="758" spans="1:3" x14ac:dyDescent="0.2">
      <c r="A758" s="499" t="s">
        <v>3982</v>
      </c>
      <c r="B758" s="497" t="s">
        <v>4218</v>
      </c>
      <c r="C758" s="497" t="s">
        <v>3984</v>
      </c>
    </row>
    <row r="759" spans="1:3" x14ac:dyDescent="0.2">
      <c r="A759" s="499" t="s">
        <v>4074</v>
      </c>
      <c r="B759" s="497" t="s">
        <v>4218</v>
      </c>
      <c r="C759" s="497" t="s">
        <v>4075</v>
      </c>
    </row>
    <row r="760" spans="1:3" x14ac:dyDescent="0.2">
      <c r="A760" s="499" t="s">
        <v>4009</v>
      </c>
      <c r="B760" s="497" t="s">
        <v>4218</v>
      </c>
      <c r="C760" s="497" t="s">
        <v>4011</v>
      </c>
    </row>
    <row r="761" spans="1:3" x14ac:dyDescent="0.2">
      <c r="A761" s="499" t="s">
        <v>4219</v>
      </c>
      <c r="B761" s="497" t="s">
        <v>4218</v>
      </c>
      <c r="C761" s="497" t="s">
        <v>4220</v>
      </c>
    </row>
    <row r="762" spans="1:3" x14ac:dyDescent="0.2">
      <c r="A762" s="499" t="s">
        <v>3987</v>
      </c>
      <c r="B762" s="497" t="s">
        <v>4218</v>
      </c>
      <c r="C762" s="497" t="s">
        <v>3988</v>
      </c>
    </row>
    <row r="763" spans="1:3" x14ac:dyDescent="0.2">
      <c r="A763" s="499" t="s">
        <v>4068</v>
      </c>
      <c r="B763" s="497" t="s">
        <v>4218</v>
      </c>
      <c r="C763" s="497" t="s">
        <v>4069</v>
      </c>
    </row>
    <row r="764" spans="1:3" x14ac:dyDescent="0.2">
      <c r="A764" s="499" t="s">
        <v>4068</v>
      </c>
      <c r="B764" s="497" t="s">
        <v>4221</v>
      </c>
      <c r="C764" s="497" t="s">
        <v>4069</v>
      </c>
    </row>
    <row r="765" spans="1:3" x14ac:dyDescent="0.2">
      <c r="A765" s="499" t="s">
        <v>4222</v>
      </c>
      <c r="B765" s="497" t="s">
        <v>4221</v>
      </c>
      <c r="C765" s="497" t="s">
        <v>4223</v>
      </c>
    </row>
    <row r="766" spans="1:3" x14ac:dyDescent="0.2">
      <c r="A766" s="499" t="s">
        <v>4066</v>
      </c>
      <c r="B766" s="497" t="s">
        <v>4221</v>
      </c>
      <c r="C766" s="497" t="s">
        <v>4067</v>
      </c>
    </row>
    <row r="767" spans="1:3" x14ac:dyDescent="0.2">
      <c r="A767" s="499" t="s">
        <v>4224</v>
      </c>
      <c r="B767" s="497" t="s">
        <v>4221</v>
      </c>
      <c r="C767" s="497" t="s">
        <v>4225</v>
      </c>
    </row>
    <row r="768" spans="1:3" x14ac:dyDescent="0.2">
      <c r="A768" s="499" t="s">
        <v>4226</v>
      </c>
      <c r="B768" s="497" t="s">
        <v>4221</v>
      </c>
      <c r="C768" s="497" t="s">
        <v>4227</v>
      </c>
    </row>
    <row r="769" spans="1:3" x14ac:dyDescent="0.2">
      <c r="A769" s="499" t="s">
        <v>4228</v>
      </c>
      <c r="B769" s="497" t="s">
        <v>4221</v>
      </c>
      <c r="C769" s="497" t="s">
        <v>4229</v>
      </c>
    </row>
    <row r="770" spans="1:3" x14ac:dyDescent="0.2">
      <c r="A770" s="499" t="s">
        <v>4083</v>
      </c>
      <c r="B770" s="497" t="s">
        <v>4230</v>
      </c>
      <c r="C770" s="497" t="s">
        <v>4084</v>
      </c>
    </row>
    <row r="771" spans="1:3" x14ac:dyDescent="0.2">
      <c r="A771" s="499" t="s">
        <v>4080</v>
      </c>
      <c r="B771" s="497" t="s">
        <v>4230</v>
      </c>
      <c r="C771" s="497" t="s">
        <v>4082</v>
      </c>
    </row>
    <row r="772" spans="1:3" x14ac:dyDescent="0.2">
      <c r="A772" s="499" t="s">
        <v>4085</v>
      </c>
      <c r="B772" s="497" t="s">
        <v>4230</v>
      </c>
      <c r="C772" s="497" t="s">
        <v>4086</v>
      </c>
    </row>
    <row r="773" spans="1:3" x14ac:dyDescent="0.2">
      <c r="A773" s="499" t="s">
        <v>4089</v>
      </c>
      <c r="B773" s="497" t="s">
        <v>4231</v>
      </c>
      <c r="C773" s="497" t="s">
        <v>4090</v>
      </c>
    </row>
    <row r="774" spans="1:3" x14ac:dyDescent="0.2">
      <c r="A774" s="499" t="s">
        <v>4095</v>
      </c>
      <c r="B774" s="497" t="s">
        <v>4231</v>
      </c>
      <c r="C774" s="497" t="s">
        <v>4096</v>
      </c>
    </row>
    <row r="775" spans="1:3" x14ac:dyDescent="0.2">
      <c r="A775" s="499" t="s">
        <v>3936</v>
      </c>
      <c r="B775" s="497" t="s">
        <v>4231</v>
      </c>
      <c r="C775" s="497" t="s">
        <v>3937</v>
      </c>
    </row>
    <row r="776" spans="1:3" x14ac:dyDescent="0.2">
      <c r="A776" s="499" t="s">
        <v>4091</v>
      </c>
      <c r="B776" s="497" t="s">
        <v>4231</v>
      </c>
      <c r="C776" s="497" t="s">
        <v>4092</v>
      </c>
    </row>
    <row r="777" spans="1:3" x14ac:dyDescent="0.2">
      <c r="A777" s="499" t="s">
        <v>4101</v>
      </c>
      <c r="B777" s="497" t="s">
        <v>4231</v>
      </c>
      <c r="C777" s="497" t="s">
        <v>4102</v>
      </c>
    </row>
    <row r="778" spans="1:3" x14ac:dyDescent="0.2">
      <c r="A778" s="499" t="s">
        <v>4093</v>
      </c>
      <c r="B778" s="497" t="s">
        <v>4231</v>
      </c>
      <c r="C778" s="497" t="s">
        <v>4094</v>
      </c>
    </row>
    <row r="779" spans="1:3" x14ac:dyDescent="0.2">
      <c r="A779" s="499" t="s">
        <v>3934</v>
      </c>
      <c r="B779" s="497" t="s">
        <v>4232</v>
      </c>
      <c r="C779" s="497" t="s">
        <v>3935</v>
      </c>
    </row>
    <row r="780" spans="1:3" x14ac:dyDescent="0.2">
      <c r="A780" s="499" t="s">
        <v>4095</v>
      </c>
      <c r="B780" s="497" t="s">
        <v>4232</v>
      </c>
      <c r="C780" s="497" t="s">
        <v>4096</v>
      </c>
    </row>
    <row r="781" spans="1:3" x14ac:dyDescent="0.2">
      <c r="A781" s="499" t="s">
        <v>3950</v>
      </c>
      <c r="B781" s="497" t="s">
        <v>4232</v>
      </c>
      <c r="C781" s="497" t="s">
        <v>3951</v>
      </c>
    </row>
    <row r="782" spans="1:3" x14ac:dyDescent="0.2">
      <c r="A782" s="499" t="s">
        <v>3948</v>
      </c>
      <c r="B782" s="497" t="s">
        <v>4232</v>
      </c>
      <c r="C782" s="497" t="s">
        <v>3949</v>
      </c>
    </row>
    <row r="783" spans="1:3" x14ac:dyDescent="0.2">
      <c r="A783" s="499" t="s">
        <v>4091</v>
      </c>
      <c r="B783" s="497" t="s">
        <v>4232</v>
      </c>
      <c r="C783" s="497" t="s">
        <v>4092</v>
      </c>
    </row>
    <row r="784" spans="1:3" x14ac:dyDescent="0.2">
      <c r="A784" s="499" t="s">
        <v>4101</v>
      </c>
      <c r="B784" s="497" t="s">
        <v>4232</v>
      </c>
      <c r="C784" s="497" t="s">
        <v>4102</v>
      </c>
    </row>
    <row r="785" spans="1:3" x14ac:dyDescent="0.2">
      <c r="A785" s="499" t="s">
        <v>3930</v>
      </c>
      <c r="B785" s="497" t="s">
        <v>4232</v>
      </c>
      <c r="C785" s="497" t="s">
        <v>3931</v>
      </c>
    </row>
    <row r="786" spans="1:3" x14ac:dyDescent="0.2">
      <c r="A786" s="499" t="s">
        <v>3923</v>
      </c>
      <c r="B786" s="497" t="s">
        <v>4232</v>
      </c>
      <c r="C786" s="497" t="s">
        <v>3925</v>
      </c>
    </row>
    <row r="787" spans="1:3" x14ac:dyDescent="0.2">
      <c r="A787" s="499" t="s">
        <v>3932</v>
      </c>
      <c r="B787" s="497" t="s">
        <v>4232</v>
      </c>
      <c r="C787" s="497" t="s">
        <v>3933</v>
      </c>
    </row>
    <row r="788" spans="1:3" x14ac:dyDescent="0.2">
      <c r="A788" s="499" t="s">
        <v>4093</v>
      </c>
      <c r="B788" s="497" t="s">
        <v>4232</v>
      </c>
      <c r="C788" s="497" t="s">
        <v>4094</v>
      </c>
    </row>
    <row r="789" spans="1:3" x14ac:dyDescent="0.2">
      <c r="A789" s="499" t="s">
        <v>4089</v>
      </c>
      <c r="B789" s="497" t="s">
        <v>4232</v>
      </c>
      <c r="C789" s="497" t="s">
        <v>4090</v>
      </c>
    </row>
    <row r="790" spans="1:3" x14ac:dyDescent="0.2">
      <c r="A790" s="499" t="s">
        <v>3936</v>
      </c>
      <c r="B790" s="497" t="s">
        <v>4232</v>
      </c>
      <c r="C790" s="497" t="s">
        <v>3937</v>
      </c>
    </row>
    <row r="791" spans="1:3" x14ac:dyDescent="0.2">
      <c r="A791" s="499" t="s">
        <v>3926</v>
      </c>
      <c r="B791" s="497" t="s">
        <v>4232</v>
      </c>
      <c r="C791" s="497" t="s">
        <v>3927</v>
      </c>
    </row>
    <row r="792" spans="1:3" x14ac:dyDescent="0.2">
      <c r="A792" s="499" t="s">
        <v>3944</v>
      </c>
      <c r="B792" s="497" t="s">
        <v>4232</v>
      </c>
      <c r="C792" s="497" t="s">
        <v>3945</v>
      </c>
    </row>
    <row r="793" spans="1:3" x14ac:dyDescent="0.2">
      <c r="A793" s="499" t="s">
        <v>3942</v>
      </c>
      <c r="B793" s="497" t="s">
        <v>4232</v>
      </c>
      <c r="C793" s="497" t="s">
        <v>3943</v>
      </c>
    </row>
    <row r="794" spans="1:3" x14ac:dyDescent="0.2">
      <c r="A794" s="499" t="s">
        <v>4233</v>
      </c>
      <c r="B794" s="497" t="s">
        <v>4232</v>
      </c>
      <c r="C794" s="497" t="s">
        <v>4234</v>
      </c>
    </row>
    <row r="795" spans="1:3" x14ac:dyDescent="0.2">
      <c r="A795" s="499" t="s">
        <v>4139</v>
      </c>
      <c r="B795" s="497" t="s">
        <v>4235</v>
      </c>
      <c r="C795" s="497" t="s">
        <v>4140</v>
      </c>
    </row>
    <row r="796" spans="1:3" x14ac:dyDescent="0.2">
      <c r="A796" s="499" t="s">
        <v>4058</v>
      </c>
      <c r="B796" s="497" t="s">
        <v>4235</v>
      </c>
      <c r="C796" s="497" t="s">
        <v>4059</v>
      </c>
    </row>
    <row r="797" spans="1:3" x14ac:dyDescent="0.2">
      <c r="A797" s="499" t="s">
        <v>4032</v>
      </c>
      <c r="B797" s="497" t="s">
        <v>4235</v>
      </c>
      <c r="C797" s="497" t="s">
        <v>4033</v>
      </c>
    </row>
    <row r="798" spans="1:3" x14ac:dyDescent="0.2">
      <c r="A798" s="499" t="s">
        <v>4150</v>
      </c>
      <c r="B798" s="497" t="s">
        <v>4235</v>
      </c>
      <c r="C798" s="497" t="s">
        <v>4151</v>
      </c>
    </row>
    <row r="799" spans="1:3" x14ac:dyDescent="0.2">
      <c r="A799" s="499" t="s">
        <v>4054</v>
      </c>
      <c r="B799" s="497" t="s">
        <v>4235</v>
      </c>
      <c r="C799" s="497" t="s">
        <v>4055</v>
      </c>
    </row>
    <row r="800" spans="1:3" x14ac:dyDescent="0.2">
      <c r="A800" s="499" t="s">
        <v>4130</v>
      </c>
      <c r="B800" s="497" t="s">
        <v>4235</v>
      </c>
      <c r="C800" s="497" t="s">
        <v>4132</v>
      </c>
    </row>
    <row r="801" spans="1:3" x14ac:dyDescent="0.2">
      <c r="A801" s="499" t="s">
        <v>4135</v>
      </c>
      <c r="B801" s="497" t="s">
        <v>4235</v>
      </c>
      <c r="C801" s="497" t="s">
        <v>4136</v>
      </c>
    </row>
    <row r="802" spans="1:3" x14ac:dyDescent="0.2">
      <c r="A802" s="499" t="s">
        <v>4137</v>
      </c>
      <c r="B802" s="497" t="s">
        <v>4235</v>
      </c>
      <c r="C802" s="497" t="s">
        <v>4138</v>
      </c>
    </row>
    <row r="803" spans="1:3" x14ac:dyDescent="0.2">
      <c r="A803" s="499" t="s">
        <v>4052</v>
      </c>
      <c r="B803" s="497" t="s">
        <v>4235</v>
      </c>
      <c r="C803" s="497" t="s">
        <v>4053</v>
      </c>
    </row>
    <row r="804" spans="1:3" x14ac:dyDescent="0.2">
      <c r="A804" s="499" t="s">
        <v>4040</v>
      </c>
      <c r="B804" s="497" t="s">
        <v>4235</v>
      </c>
      <c r="C804" s="497" t="s">
        <v>4041</v>
      </c>
    </row>
    <row r="805" spans="1:3" x14ac:dyDescent="0.2">
      <c r="A805" s="499" t="s">
        <v>3906</v>
      </c>
      <c r="B805" s="497" t="s">
        <v>4152</v>
      </c>
      <c r="C805" s="497" t="s">
        <v>3907</v>
      </c>
    </row>
    <row r="806" spans="1:3" x14ac:dyDescent="0.2">
      <c r="A806" s="499" t="s">
        <v>4113</v>
      </c>
      <c r="B806" s="497" t="s">
        <v>4152</v>
      </c>
      <c r="C806" s="497" t="s">
        <v>4114</v>
      </c>
    </row>
    <row r="808" spans="1:3" x14ac:dyDescent="0.2">
      <c r="A808" s="2" t="s">
        <v>178</v>
      </c>
    </row>
    <row r="809" spans="1:3" x14ac:dyDescent="0.2">
      <c r="A809" s="497" t="s">
        <v>225</v>
      </c>
      <c r="B809" s="497" t="s">
        <v>165</v>
      </c>
      <c r="C809" s="497" t="s">
        <v>182</v>
      </c>
    </row>
    <row r="810" spans="1:3" hidden="1" x14ac:dyDescent="0.2">
      <c r="A810" s="499" t="s">
        <v>30</v>
      </c>
      <c r="B810" s="497" t="s">
        <v>164</v>
      </c>
      <c r="C810" s="497" t="s">
        <v>24</v>
      </c>
    </row>
    <row r="811" spans="1:3" x14ac:dyDescent="0.2">
      <c r="A811" s="499" t="s">
        <v>445</v>
      </c>
      <c r="B811" s="497" t="s">
        <v>4236</v>
      </c>
      <c r="C811" s="497" t="s">
        <v>444</v>
      </c>
    </row>
    <row r="813" spans="1:3" x14ac:dyDescent="0.2">
      <c r="A813" s="2" t="s">
        <v>315</v>
      </c>
    </row>
    <row r="814" spans="1:3" x14ac:dyDescent="0.2">
      <c r="A814" s="1" t="s">
        <v>316</v>
      </c>
      <c r="B814" s="368"/>
    </row>
    <row r="816" spans="1:3" x14ac:dyDescent="0.2">
      <c r="A816" s="2" t="s">
        <v>349</v>
      </c>
    </row>
    <row r="817" spans="1:2" x14ac:dyDescent="0.2">
      <c r="A817" s="1" t="s">
        <v>350</v>
      </c>
      <c r="B817" s="1" t="b">
        <f>IFERROR(TRUE,FALSE)</f>
        <v>1</v>
      </c>
    </row>
  </sheetData>
  <dataValidations count="3">
    <dataValidation type="list" allowBlank="1" showInputMessage="1" showErrorMessage="1" errorTitle="X-Author for Excel" error="Please select either TRUE or FALSE from the dropdown." promptTitle="X-Author for Excel" sqref="B817" xr:uid="{00000000-0002-0000-0200-000000000000}">
      <formula1>"TRUE,FALSE"</formula1>
    </dataValidation>
    <dataValidation type="custom" allowBlank="1" showInputMessage="1" showErrorMessage="1" errorTitle="X-Author for Excel" error="Id and Lookup fields are not editable." promptTitle="X-Author for Excel" sqref="G4:G20 C281 C276:C277 G24:G40 G96:H118 G44:G92 E122:E266 C289:C806 C810:C811" xr:uid="{00000000-0002-0000-0200-000001000000}">
      <formula1>""</formula1>
    </dataValidation>
    <dataValidation type="list" allowBlank="1" showInputMessage="1" showErrorMessage="1" errorTitle="X-Author for Excel" error="Please select a value from the drop-down." promptTitle="X-Author for Excel" sqref="B814" xr:uid="{00000000-0002-0000-0200-000002000000}">
      <formula1>IF(IFERROR(ROWS(INDIRECT(SUBSTITUTE("AIM_Grant_Revision__c.aim_revision_type__c"," ","_"))),-1) &lt; 0, XAuthorInvalidPicklistData,INDIRECT(SUBSTITUTE("AIM_Grant_Revision__c.aim_revision_type__c"," ","_")))</formula1>
    </dataValidation>
  </dataValidations>
  <pageMargins left="0.75" right="0.75" top="1" bottom="1" header="0.5" footer="0.5"/>
  <pageSetup orientation="portrait" r:id="rId1"/>
  <headerFooter alignWithMargins="0"/>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AW125"/>
  <sheetViews>
    <sheetView showGridLines="0" tabSelected="1" zoomScale="60" zoomScaleNormal="60" zoomScaleSheetLayoutView="75" workbookViewId="0">
      <selection activeCell="B11" sqref="B11"/>
    </sheetView>
  </sheetViews>
  <sheetFormatPr baseColWidth="10" defaultColWidth="11" defaultRowHeight="12" x14ac:dyDescent="0.2"/>
  <cols>
    <col min="1" max="1" width="11.75" style="10" customWidth="1"/>
    <col min="2" max="3" width="30.625" style="10" customWidth="1"/>
    <col min="4" max="4" width="12.125" style="10" customWidth="1"/>
    <col min="5" max="5" width="11.75" style="10" customWidth="1"/>
    <col min="6" max="6" width="19.625" style="10" customWidth="1"/>
    <col min="7" max="7" width="18.25" style="10" customWidth="1"/>
    <col min="8" max="8" width="21.75" style="10" customWidth="1"/>
    <col min="9" max="9" width="22.625" style="10" hidden="1" customWidth="1"/>
    <col min="10" max="10" width="23.75" style="10" hidden="1" customWidth="1"/>
    <col min="11" max="11" width="25.125" style="10" hidden="1" customWidth="1"/>
    <col min="12" max="12" width="22" style="10" hidden="1" customWidth="1"/>
    <col min="13" max="13" width="23.125" style="10" hidden="1" customWidth="1"/>
    <col min="14" max="14" width="15.625" style="10" hidden="1" customWidth="1"/>
    <col min="15" max="15" width="7.5" style="10" hidden="1" customWidth="1"/>
    <col min="16" max="16" width="0.25" style="10" customWidth="1"/>
    <col min="17" max="17" width="26.125" style="10" customWidth="1"/>
    <col min="18" max="18" width="33.125" style="10" customWidth="1"/>
    <col min="19" max="29" width="10.125" style="10" hidden="1" customWidth="1"/>
    <col min="30" max="30" width="36.625" style="10" customWidth="1"/>
    <col min="31" max="31" width="29.5" style="10" customWidth="1"/>
    <col min="32" max="33" width="36.5" style="10" customWidth="1"/>
    <col min="34" max="34" width="36.5" style="10" hidden="1" customWidth="1"/>
    <col min="35" max="35" width="0.25" style="10" customWidth="1"/>
    <col min="36" max="36" width="10.125" style="10" customWidth="1"/>
    <col min="37" max="37" width="26.625" style="10" customWidth="1"/>
    <col min="38" max="38" width="0.75" style="10" customWidth="1"/>
    <col min="39" max="39" width="13.625" style="10" customWidth="1"/>
    <col min="40" max="40" width="12" style="11" customWidth="1"/>
    <col min="41" max="41" width="18.125" style="11" customWidth="1"/>
    <col min="42" max="43" width="15.75" style="11" customWidth="1"/>
    <col min="44" max="45" width="11" style="11" customWidth="1"/>
    <col min="46" max="49" width="11" style="11"/>
    <col min="50" max="16384" width="11" style="10"/>
  </cols>
  <sheetData>
    <row r="1" spans="1:37" ht="21" customHeight="1" x14ac:dyDescent="0.2">
      <c r="A1" s="562" t="s">
        <v>260</v>
      </c>
      <c r="B1" s="563"/>
      <c r="C1" s="563"/>
      <c r="D1" s="563"/>
      <c r="E1" s="563"/>
      <c r="F1" s="563"/>
      <c r="G1" s="563"/>
      <c r="H1" s="563"/>
      <c r="I1" s="563"/>
      <c r="J1" s="563"/>
      <c r="K1" s="563"/>
      <c r="L1" s="563"/>
      <c r="M1" s="563"/>
      <c r="N1" s="563"/>
      <c r="O1" s="563"/>
      <c r="P1" s="563"/>
      <c r="Q1" s="564"/>
      <c r="R1" s="14"/>
    </row>
    <row r="2" spans="1:37" ht="41.1" customHeight="1" thickBot="1" x14ac:dyDescent="0.25">
      <c r="A2" s="565"/>
      <c r="B2" s="566"/>
      <c r="C2" s="566"/>
      <c r="D2" s="566"/>
      <c r="E2" s="566"/>
      <c r="F2" s="566"/>
      <c r="G2" s="566"/>
      <c r="H2" s="566"/>
      <c r="I2" s="566"/>
      <c r="J2" s="566"/>
      <c r="K2" s="566"/>
      <c r="L2" s="566"/>
      <c r="M2" s="566"/>
      <c r="N2" s="566"/>
      <c r="O2" s="566"/>
      <c r="P2" s="566"/>
      <c r="Q2" s="567"/>
    </row>
    <row r="3" spans="1:37" ht="12.75" thickBot="1" x14ac:dyDescent="0.25"/>
    <row r="4" spans="1:37" ht="51" customHeight="1" thickBot="1" x14ac:dyDescent="0.25">
      <c r="A4" s="322" t="s">
        <v>237</v>
      </c>
      <c r="B4" s="323" t="s">
        <v>261</v>
      </c>
      <c r="C4" s="324" t="s">
        <v>262</v>
      </c>
      <c r="Q4" s="11"/>
    </row>
    <row r="5" spans="1:37" x14ac:dyDescent="0.2">
      <c r="Q5" s="11"/>
    </row>
    <row r="6" spans="1:37" ht="12.75" thickBot="1" x14ac:dyDescent="0.25">
      <c r="Q6" s="11"/>
    </row>
    <row r="7" spans="1:37" ht="28.5" customHeight="1" thickBot="1" x14ac:dyDescent="0.25">
      <c r="A7" s="568" t="s">
        <v>6</v>
      </c>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292"/>
      <c r="AI7" s="15"/>
    </row>
    <row r="8" spans="1:37" ht="50.25" customHeight="1" x14ac:dyDescent="0.2">
      <c r="A8" s="370" t="s">
        <v>325</v>
      </c>
      <c r="B8" s="370" t="s">
        <v>264</v>
      </c>
      <c r="C8" s="370" t="s">
        <v>265</v>
      </c>
      <c r="D8" s="370" t="s">
        <v>266</v>
      </c>
      <c r="E8" s="370" t="s">
        <v>267</v>
      </c>
      <c r="F8" s="370" t="s">
        <v>268</v>
      </c>
      <c r="G8" s="370" t="s">
        <v>269</v>
      </c>
      <c r="H8" s="370" t="s">
        <v>270</v>
      </c>
      <c r="I8" s="371" t="s">
        <v>187</v>
      </c>
      <c r="J8" s="371" t="s">
        <v>355</v>
      </c>
      <c r="K8" s="371" t="s">
        <v>356</v>
      </c>
      <c r="L8" s="329"/>
      <c r="M8" s="329"/>
      <c r="N8" s="329"/>
      <c r="O8" s="370"/>
      <c r="P8" s="370"/>
      <c r="Q8" s="370" t="s">
        <v>271</v>
      </c>
      <c r="R8" s="370" t="s">
        <v>272</v>
      </c>
      <c r="S8" s="372" t="s">
        <v>97</v>
      </c>
      <c r="T8" s="372" t="s">
        <v>23</v>
      </c>
      <c r="U8" s="372" t="s">
        <v>185</v>
      </c>
      <c r="V8" s="373" t="s">
        <v>98</v>
      </c>
      <c r="W8" s="373" t="s">
        <v>25</v>
      </c>
      <c r="X8" s="373" t="s">
        <v>107</v>
      </c>
      <c r="Y8" s="374" t="s">
        <v>119</v>
      </c>
      <c r="Z8" s="374" t="s">
        <v>131</v>
      </c>
      <c r="AA8" s="374" t="s">
        <v>13</v>
      </c>
      <c r="AB8" s="374" t="s">
        <v>186</v>
      </c>
      <c r="AC8" s="375"/>
      <c r="AD8" s="370" t="s">
        <v>206</v>
      </c>
      <c r="AE8" s="370" t="s">
        <v>207</v>
      </c>
      <c r="AF8" s="370" t="s">
        <v>208</v>
      </c>
      <c r="AG8" s="370" t="s">
        <v>327</v>
      </c>
      <c r="AH8" s="376" t="s">
        <v>321</v>
      </c>
      <c r="AI8" s="108"/>
      <c r="AJ8" s="113"/>
      <c r="AK8" s="114"/>
    </row>
    <row r="9" spans="1:37" ht="47.1" hidden="1" customHeight="1" x14ac:dyDescent="0.2">
      <c r="A9" s="377" t="s">
        <v>44</v>
      </c>
      <c r="B9" s="378" t="str">
        <f>IFERROR(VLOOKUP(Z9,'Reference records(soft deleted)'!$B$6:$D$29,3,FALSE),"")</f>
        <v/>
      </c>
      <c r="C9" s="379" t="s">
        <v>203</v>
      </c>
      <c r="D9" s="380" t="s">
        <v>15</v>
      </c>
      <c r="E9" s="380" t="s">
        <v>16</v>
      </c>
      <c r="F9" s="380" t="s">
        <v>204</v>
      </c>
      <c r="G9" s="381" t="str">
        <f t="array" ref="G9">IFERROR(IF(INDEX('Reference Records'!$D$4:$D$21,MATCH(LEFT(B9,255),LEFT('Reference Records'!$C$4:$C$21,255),0))=0,"",INDEX('Reference Records'!$D$4:$D$21,MATCH(LEFT(B9,255),LEFT('Reference Records'!$C$4:$C$21,255),0))),"")</f>
        <v/>
      </c>
      <c r="H9" s="382" t="str">
        <f>IF('Overview - Section A'!$AN$5="Funding Request",IF(I9="Funding Request Place Holder","",I9),"")</f>
        <v/>
      </c>
      <c r="I9" s="383" t="str">
        <f>IFERROR(IF(AB9="","",VLOOKUP(AB9,'Overview - Section A'!$P$30:$Q$31,2,FALSE)),"")</f>
        <v/>
      </c>
      <c r="J9" s="382" t="str">
        <f>IFERROR(VLOOKUP(B9,'Reference records(soft deleted)'!$D$6:$H$29,5,FALSE),"")</f>
        <v/>
      </c>
      <c r="K9" s="382" t="str">
        <f>IF(AND(VLOOKUP(A9,$A$29:$E122,5,FALSE)&lt;&gt;"",VLOOKUP(A9,$A$29:$F122,6,FALSE)&lt;&gt;"",J9="Number"),"Yes","No")</f>
        <v>No</v>
      </c>
      <c r="L9" s="382"/>
      <c r="M9" s="382"/>
      <c r="N9" s="382"/>
      <c r="O9" s="384"/>
      <c r="P9" s="385"/>
      <c r="Q9" s="384" t="str">
        <f>IFERROR(IF(AA9="","",AA9),"")</f>
        <v>[Country (Name)]</v>
      </c>
      <c r="R9" s="386" t="s">
        <v>205</v>
      </c>
      <c r="S9" s="372" t="str">
        <f>IF(G9&lt;&gt;"",B9&amp;C9,"")</f>
        <v/>
      </c>
      <c r="T9" s="372" t="b">
        <f>IFERROR(IF(OR(B9&lt;&gt;"",C9&lt;&gt;""),TRUE,FALSE),FALSE)</f>
        <v>1</v>
      </c>
      <c r="U9" s="372" t="str">
        <f>IFERROR(IF('Overview - Section A'!$AN$5="Funding Request",VLOOKUP(H9,'Overview - Section A'!$M$30:$P$31,4,FALSE),IF(AB9="","",AB9)),"")</f>
        <v>[Responsible PR]</v>
      </c>
      <c r="V9" s="373" t="str">
        <f>B9&amp;C9</f>
        <v>[Custom Impact Indicator Local]</v>
      </c>
      <c r="W9" s="373" t="s">
        <v>24</v>
      </c>
      <c r="X9" s="373" t="str">
        <f t="array" ref="X9">IFERROR(IF(INDEX('Reference Records'!$G$4:$G$21,MATCH(LEFT(B9,255),LEFT('Reference Records'!$C$4:$C$21,255),0))=0,"",INDEX('Reference Records'!$G$4:$G$21,MATCH(LEFT(B9,255),LEFT('Reference Records'!$C$4:$C$21,255),0))),"")</f>
        <v/>
      </c>
      <c r="Y9" s="373" t="str">
        <f>IFERROR(IF('Overview - Section A'!$AN$5="Funding Request",IF('Reference Records'!$B$276&lt;&gt;"",VLOOKUP(Q9,'Reference Records'!$B$276:$C$277,2,FALSE),VLOOKUP(Q9,'Reference Records'!$A$289:$C$807,3,FALSE)),VLOOKUP(Q9,'Reference Records'!$A$810:$C$812,3,FALSE)),"")</f>
        <v/>
      </c>
      <c r="Z9" s="373" t="s">
        <v>130</v>
      </c>
      <c r="AA9" s="373" t="s">
        <v>132</v>
      </c>
      <c r="AB9" s="387" t="s">
        <v>184</v>
      </c>
      <c r="AC9" s="388"/>
      <c r="AD9" s="386" t="s">
        <v>17</v>
      </c>
      <c r="AE9" s="389" t="s">
        <v>18</v>
      </c>
      <c r="AF9" s="386" t="s">
        <v>14</v>
      </c>
      <c r="AG9" s="386" t="s">
        <v>326</v>
      </c>
      <c r="AH9" s="390" t="s">
        <v>24</v>
      </c>
      <c r="AI9" s="108"/>
      <c r="AJ9" s="113"/>
      <c r="AK9" s="114"/>
    </row>
    <row r="10" spans="1:37" ht="47.1" customHeight="1" x14ac:dyDescent="0.2">
      <c r="A10" s="377">
        <v>1</v>
      </c>
      <c r="B10" s="378" t="s">
        <v>2178</v>
      </c>
      <c r="C10" s="379"/>
      <c r="D10" s="475" t="s">
        <v>4478</v>
      </c>
      <c r="E10" s="380" t="s">
        <v>400</v>
      </c>
      <c r="F10" s="380" t="s">
        <v>4482</v>
      </c>
      <c r="G10" s="381" t="str">
        <f t="array" ref="G10">IFERROR(IF(INDEX('Reference Records'!$D$4:$D$21,MATCH(LEFT(B10,255),LEFT('Reference Records'!$C$4:$C$21,255),0))=0,"",INDEX('Reference Records'!$D$4:$D$21,MATCH(LEFT(B10,255),LEFT('Reference Records'!$C$4:$C$21,255),0))),"")</f>
        <v>Edad</v>
      </c>
      <c r="H10" s="382" t="s">
        <v>559</v>
      </c>
      <c r="I10" s="383" t="str">
        <f>IFERROR(IF(AB10="","",VLOOKUP(AB10,'Overview - Section A'!$P$30:$Q$31,2,FALSE)),"")</f>
        <v/>
      </c>
      <c r="J10" s="382" t="str">
        <f>IFERROR(VLOOKUP(B10,'Reference records(soft deleted)'!$D$6:$H$29,5,FALSE),"")</f>
        <v>Percent</v>
      </c>
      <c r="K10" s="382" t="str">
        <f>IF(AND(VLOOKUP(A10,$A$29:$E123,5,FALSE)&lt;&gt;"",VLOOKUP(A10,$A$29:$F123,6,FALSE)&lt;&gt;"",J10="Number"),"Yes","No")</f>
        <v>No</v>
      </c>
      <c r="L10" s="382"/>
      <c r="M10" s="382"/>
      <c r="N10" s="382"/>
      <c r="O10" s="384"/>
      <c r="P10" s="385"/>
      <c r="Q10" s="384" t="s">
        <v>445</v>
      </c>
      <c r="R10" s="519" t="s">
        <v>4496</v>
      </c>
      <c r="S10" s="520" t="str">
        <f t="shared" ref="S10:S24" si="0">IF(G10&lt;&gt;"",B10&amp;C10,"")</f>
        <v>HIV I-9a(M): Porcentaje de hombres que tienen relaciones sexuales con hombres y viven con el VIH</v>
      </c>
      <c r="T10" s="520" t="b">
        <f t="shared" ref="T10:T24" si="1">IFERROR(IF(OR(B10&lt;&gt;"",C10&lt;&gt;""),TRUE,FALSE),FALSE)</f>
        <v>1</v>
      </c>
      <c r="U10" s="520" t="str">
        <f>IFERROR(IF('Overview - Section A'!$AN$5="Funding Request",VLOOKUP(H10,'Overview - Section A'!$M$30:$P$31,4,FALSE),IF(AB10="","",AB10)),"")</f>
        <v/>
      </c>
      <c r="V10" s="521" t="str">
        <f t="shared" ref="V10:V24" si="2">B10&amp;C10</f>
        <v>HIV I-9a(M): Porcentaje de hombres que tienen relaciones sexuales con hombres y viven con el VIH</v>
      </c>
      <c r="W10" s="521" t="s">
        <v>448</v>
      </c>
      <c r="X10" s="521" t="str">
        <f t="array" ref="X10">IFERROR(IF(INDEX('Reference Records'!$G$4:$G$21,MATCH(LEFT(B10,255),LEFT('Reference Records'!$C$4:$C$21,255),0))=0,"",INDEX('Reference Records'!$G$4:$G$21,MATCH(LEFT(B10,255),LEFT('Reference Records'!$C$4:$C$21,255),0))),"")</f>
        <v>a1J36000002m4EWEAY</v>
      </c>
      <c r="Y10" s="521" t="str">
        <f>IFERROR(IF('Overview - Section A'!$AN$5="Funding Request",IF('Reference Records'!$B$276&lt;&gt;"",VLOOKUP(Q10,'Reference Records'!$B$276:$C$277,2,FALSE),VLOOKUP(Q10,'Reference Records'!$A$289:$C$807,3,FALSE)),VLOOKUP(Q10,'Reference Records'!$A$810:$C$812,3,FALSE)),"")</f>
        <v>a1A360000013LzYEAU</v>
      </c>
      <c r="Z10" s="521"/>
      <c r="AA10" s="521"/>
      <c r="AB10" s="522"/>
      <c r="AC10" s="523"/>
      <c r="AD10" s="524" t="s">
        <v>4482</v>
      </c>
      <c r="AE10" s="525" t="s">
        <v>4497</v>
      </c>
      <c r="AF10" s="386"/>
      <c r="AG10" s="386"/>
      <c r="AH10" s="390" t="s">
        <v>442</v>
      </c>
      <c r="AI10" s="108"/>
      <c r="AJ10" s="113"/>
      <c r="AK10" s="114"/>
    </row>
    <row r="11" spans="1:37" ht="47.1" customHeight="1" x14ac:dyDescent="0.2">
      <c r="A11" s="377">
        <v>2</v>
      </c>
      <c r="B11" s="378" t="s">
        <v>2185</v>
      </c>
      <c r="C11" s="379"/>
      <c r="D11" s="475" t="s">
        <v>4479</v>
      </c>
      <c r="E11" s="380" t="s">
        <v>400</v>
      </c>
      <c r="F11" s="380" t="s">
        <v>4482</v>
      </c>
      <c r="G11" s="381" t="str">
        <f t="array" ref="G11">IFERROR(IF(INDEX('Reference Records'!$D$4:$D$21,MATCH(LEFT(B11,255),LEFT('Reference Records'!$C$4:$C$21,255),0))=0,"",INDEX('Reference Records'!$D$4:$D$21,MATCH(LEFT(B11,255),LEFT('Reference Records'!$C$4:$C$21,255),0))),"")</f>
        <v>Edad</v>
      </c>
      <c r="H11" s="382" t="s">
        <v>559</v>
      </c>
      <c r="I11" s="383" t="str">
        <f>IFERROR(IF(AB11="","",VLOOKUP(AB11,'Overview - Section A'!$P$30:$Q$31,2,FALSE)),"")</f>
        <v/>
      </c>
      <c r="J11" s="382" t="str">
        <f>IFERROR(VLOOKUP(B11,'Reference records(soft deleted)'!$D$6:$H$29,5,FALSE),"")</f>
        <v>Percent</v>
      </c>
      <c r="K11" s="382" t="str">
        <f>IF(AND(VLOOKUP(A11,$A$29:$E124,5,FALSE)&lt;&gt;"",VLOOKUP(A11,$A$29:$F124,6,FALSE)&lt;&gt;"",J11="Number"),"Yes","No")</f>
        <v>No</v>
      </c>
      <c r="L11" s="382"/>
      <c r="M11" s="382"/>
      <c r="N11" s="382"/>
      <c r="O11" s="384"/>
      <c r="P11" s="385"/>
      <c r="Q11" s="384" t="s">
        <v>445</v>
      </c>
      <c r="R11" s="519" t="s">
        <v>4498</v>
      </c>
      <c r="S11" s="520" t="str">
        <f t="shared" si="0"/>
        <v>HIV I-9b(M): Porcentaje de personas transgénero que viven con el VIH</v>
      </c>
      <c r="T11" s="520" t="b">
        <f t="shared" si="1"/>
        <v>1</v>
      </c>
      <c r="U11" s="520" t="str">
        <f>IFERROR(IF('Overview - Section A'!$AN$5="Funding Request",VLOOKUP(H11,'Overview - Section A'!$M$30:$P$31,4,FALSE),IF(AB11="","",AB11)),"")</f>
        <v/>
      </c>
      <c r="V11" s="521" t="str">
        <f t="shared" si="2"/>
        <v>HIV I-9b(M): Porcentaje de personas transgénero que viven con el VIH</v>
      </c>
      <c r="W11" s="521" t="s">
        <v>449</v>
      </c>
      <c r="X11" s="521" t="str">
        <f t="array" ref="X11">IFERROR(IF(INDEX('Reference Records'!$G$4:$G$21,MATCH(LEFT(B11,255),LEFT('Reference Records'!$C$4:$C$21,255),0))=0,"",INDEX('Reference Records'!$G$4:$G$21,MATCH(LEFT(B11,255),LEFT('Reference Records'!$C$4:$C$21,255),0))),"")</f>
        <v>a1J36000002m4EXEAY</v>
      </c>
      <c r="Y11" s="521" t="str">
        <f>IFERROR(IF('Overview - Section A'!$AN$5="Funding Request",IF('Reference Records'!$B$276&lt;&gt;"",VLOOKUP(Q11,'Reference Records'!$B$276:$C$277,2,FALSE),VLOOKUP(Q11,'Reference Records'!$A$289:$C$807,3,FALSE)),VLOOKUP(Q11,'Reference Records'!$A$810:$C$812,3,FALSE)),"")</f>
        <v>a1A360000013LzYEAU</v>
      </c>
      <c r="Z11" s="521"/>
      <c r="AA11" s="521"/>
      <c r="AB11" s="522"/>
      <c r="AC11" s="523"/>
      <c r="AD11" s="524" t="s">
        <v>4482</v>
      </c>
      <c r="AE11" s="525" t="s">
        <v>4497</v>
      </c>
      <c r="AF11" s="386"/>
      <c r="AG11" s="386"/>
      <c r="AH11" s="390" t="s">
        <v>442</v>
      </c>
      <c r="AI11" s="108"/>
      <c r="AJ11" s="113"/>
      <c r="AK11" s="114"/>
    </row>
    <row r="12" spans="1:37" ht="47.1" customHeight="1" x14ac:dyDescent="0.2">
      <c r="A12" s="377">
        <v>3</v>
      </c>
      <c r="B12" s="378" t="str">
        <f>IFERROR(VLOOKUP(Z12,'Reference records(soft deleted)'!$B$6:$D$29,3,FALSE),"")</f>
        <v/>
      </c>
      <c r="C12" s="379"/>
      <c r="D12" s="380"/>
      <c r="E12" s="380"/>
      <c r="F12" s="380"/>
      <c r="G12" s="381" t="str">
        <f t="array" ref="G12">IFERROR(IF(INDEX('Reference Records'!$D$4:$D$21,MATCH(LEFT(B12,255),LEFT('Reference Records'!$C$4:$C$21,255),0))=0,"",INDEX('Reference Records'!$D$4:$D$21,MATCH(LEFT(B12,255),LEFT('Reference Records'!$C$4:$C$21,255),0))),"")</f>
        <v/>
      </c>
      <c r="H12" s="382" t="str">
        <f>IF('Overview - Section A'!$AN$5="Funding Request",IF(I12="Funding Request Place Holder","",I12),"")</f>
        <v/>
      </c>
      <c r="I12" s="383" t="str">
        <f>IFERROR(IF(AB12="","",VLOOKUP(AB12,'Overview - Section A'!$P$30:$Q$31,2,FALSE)),"")</f>
        <v/>
      </c>
      <c r="J12" s="382" t="str">
        <f>IFERROR(VLOOKUP(B12,'Reference records(soft deleted)'!$D$6:$H$29,5,FALSE),"")</f>
        <v/>
      </c>
      <c r="K12" s="382" t="str">
        <f>IF(AND(VLOOKUP(A12,$A$29:$E125,5,FALSE)&lt;&gt;"",VLOOKUP(A12,$A$29:$F125,6,FALSE)&lt;&gt;"",J12="Number"),"Yes","No")</f>
        <v>No</v>
      </c>
      <c r="L12" s="382"/>
      <c r="M12" s="382"/>
      <c r="N12" s="382"/>
      <c r="O12" s="384"/>
      <c r="P12" s="385"/>
      <c r="Q12" s="384" t="str">
        <f t="shared" ref="Q12:Q24" si="3">IFERROR(IF(AA12="","",AA12),"")</f>
        <v/>
      </c>
      <c r="R12" s="386"/>
      <c r="S12" s="372" t="str">
        <f t="shared" si="0"/>
        <v/>
      </c>
      <c r="T12" s="372" t="b">
        <f t="shared" si="1"/>
        <v>0</v>
      </c>
      <c r="U12" s="372" t="str">
        <f>IFERROR(IF('Overview - Section A'!$AN$5="Funding Request",VLOOKUP(H12,'Overview - Section A'!$M$30:$P$31,4,FALSE),IF(AB12="","",AB12)),"")</f>
        <v/>
      </c>
      <c r="V12" s="373" t="str">
        <f t="shared" si="2"/>
        <v/>
      </c>
      <c r="W12" s="373" t="s">
        <v>450</v>
      </c>
      <c r="X12" s="373" t="str">
        <f t="array" ref="X12">IFERROR(IF(INDEX('Reference Records'!$G$4:$G$21,MATCH(LEFT(B12,255),LEFT('Reference Records'!$C$4:$C$21,255),0))=0,"",INDEX('Reference Records'!$G$4:$G$21,MATCH(LEFT(B12,255),LEFT('Reference Records'!$C$4:$C$21,255),0))),"")</f>
        <v/>
      </c>
      <c r="Y12" s="373" t="str">
        <f>IFERROR(IF('Overview - Section A'!$AN$5="Funding Request",IF('Reference Records'!$B$276&lt;&gt;"",VLOOKUP(Q12,'Reference Records'!$B$276:$C$277,2,FALSE),VLOOKUP(Q12,'Reference Records'!$A$289:$C$807,3,FALSE)),VLOOKUP(Q12,'Reference Records'!$A$810:$C$812,3,FALSE)),"")</f>
        <v/>
      </c>
      <c r="Z12" s="373"/>
      <c r="AA12" s="373"/>
      <c r="AB12" s="387"/>
      <c r="AC12" s="388"/>
      <c r="AD12" s="386"/>
      <c r="AE12" s="389"/>
      <c r="AF12" s="386"/>
      <c r="AG12" s="386"/>
      <c r="AH12" s="390" t="s">
        <v>442</v>
      </c>
      <c r="AI12" s="108"/>
      <c r="AJ12" s="113"/>
      <c r="AK12" s="114"/>
    </row>
    <row r="13" spans="1:37" ht="47.1" customHeight="1" x14ac:dyDescent="0.2">
      <c r="A13" s="377">
        <v>4</v>
      </c>
      <c r="B13" s="378" t="str">
        <f>IFERROR(VLOOKUP(Z13,'Reference records(soft deleted)'!$B$6:$D$29,3,FALSE),"")</f>
        <v/>
      </c>
      <c r="C13" s="379"/>
      <c r="D13" s="380"/>
      <c r="E13" s="380"/>
      <c r="F13" s="380"/>
      <c r="G13" s="381" t="str">
        <f t="array" ref="G13">IFERROR(IF(INDEX('Reference Records'!$D$4:$D$21,MATCH(LEFT(B13,255),LEFT('Reference Records'!$C$4:$C$21,255),0))=0,"",INDEX('Reference Records'!$D$4:$D$21,MATCH(LEFT(B13,255),LEFT('Reference Records'!$C$4:$C$21,255),0))),"")</f>
        <v/>
      </c>
      <c r="H13" s="382" t="str">
        <f>IF('Overview - Section A'!$AN$5="Funding Request",IF(I13="Funding Request Place Holder","",I13),"")</f>
        <v/>
      </c>
      <c r="I13" s="383" t="str">
        <f>IFERROR(IF(AB13="","",VLOOKUP(AB13,'Overview - Section A'!$P$30:$Q$31,2,FALSE)),"")</f>
        <v/>
      </c>
      <c r="J13" s="382" t="str">
        <f>IFERROR(VLOOKUP(B13,'Reference records(soft deleted)'!$D$6:$H$29,5,FALSE),"")</f>
        <v/>
      </c>
      <c r="K13" s="382" t="str">
        <f>IF(AND(VLOOKUP(A13,$A$29:$E126,5,FALSE)&lt;&gt;"",VLOOKUP(A13,$A$29:$F126,6,FALSE)&lt;&gt;"",J13="Number"),"Yes","No")</f>
        <v>No</v>
      </c>
      <c r="L13" s="382"/>
      <c r="M13" s="382"/>
      <c r="N13" s="382"/>
      <c r="O13" s="384"/>
      <c r="P13" s="385"/>
      <c r="Q13" s="384" t="str">
        <f t="shared" si="3"/>
        <v/>
      </c>
      <c r="R13" s="386"/>
      <c r="S13" s="372" t="str">
        <f t="shared" si="0"/>
        <v/>
      </c>
      <c r="T13" s="372" t="b">
        <f t="shared" si="1"/>
        <v>0</v>
      </c>
      <c r="U13" s="372" t="str">
        <f>IFERROR(IF('Overview - Section A'!$AN$5="Funding Request",VLOOKUP(H13,'Overview - Section A'!$M$30:$P$31,4,FALSE),IF(AB13="","",AB13)),"")</f>
        <v/>
      </c>
      <c r="V13" s="373" t="str">
        <f t="shared" si="2"/>
        <v/>
      </c>
      <c r="W13" s="373" t="s">
        <v>451</v>
      </c>
      <c r="X13" s="373" t="str">
        <f t="array" ref="X13">IFERROR(IF(INDEX('Reference Records'!$G$4:$G$21,MATCH(LEFT(B13,255),LEFT('Reference Records'!$C$4:$C$21,255),0))=0,"",INDEX('Reference Records'!$G$4:$G$21,MATCH(LEFT(B13,255),LEFT('Reference Records'!$C$4:$C$21,255),0))),"")</f>
        <v/>
      </c>
      <c r="Y13" s="373" t="str">
        <f>IFERROR(IF('Overview - Section A'!$AN$5="Funding Request",IF('Reference Records'!$B$276&lt;&gt;"",VLOOKUP(Q13,'Reference Records'!$B$276:$C$277,2,FALSE),VLOOKUP(Q13,'Reference Records'!$A$289:$C$807,3,FALSE)),VLOOKUP(Q13,'Reference Records'!$A$810:$C$812,3,FALSE)),"")</f>
        <v/>
      </c>
      <c r="Z13" s="373"/>
      <c r="AA13" s="373"/>
      <c r="AB13" s="387"/>
      <c r="AC13" s="388"/>
      <c r="AD13" s="386"/>
      <c r="AE13" s="389"/>
      <c r="AF13" s="386"/>
      <c r="AG13" s="386"/>
      <c r="AH13" s="390" t="s">
        <v>442</v>
      </c>
      <c r="AI13" s="108"/>
      <c r="AJ13" s="113"/>
      <c r="AK13" s="114"/>
    </row>
    <row r="14" spans="1:37" ht="47.1" customHeight="1" x14ac:dyDescent="0.2">
      <c r="A14" s="377">
        <v>5</v>
      </c>
      <c r="B14" s="378" t="str">
        <f>IFERROR(VLOOKUP(Z14,'Reference records(soft deleted)'!$B$6:$D$29,3,FALSE),"")</f>
        <v/>
      </c>
      <c r="C14" s="379"/>
      <c r="D14" s="380"/>
      <c r="E14" s="380"/>
      <c r="F14" s="380"/>
      <c r="G14" s="381" t="str">
        <f t="array" ref="G14">IFERROR(IF(INDEX('Reference Records'!$D$4:$D$21,MATCH(LEFT(B14,255),LEFT('Reference Records'!$C$4:$C$21,255),0))=0,"",INDEX('Reference Records'!$D$4:$D$21,MATCH(LEFT(B14,255),LEFT('Reference Records'!$C$4:$C$21,255),0))),"")</f>
        <v/>
      </c>
      <c r="H14" s="382" t="str">
        <f>IF('Overview - Section A'!$AN$5="Funding Request",IF(I14="Funding Request Place Holder","",I14),"")</f>
        <v/>
      </c>
      <c r="I14" s="383" t="str">
        <f>IFERROR(IF(AB14="","",VLOOKUP(AB14,'Overview - Section A'!$P$30:$Q$31,2,FALSE)),"")</f>
        <v/>
      </c>
      <c r="J14" s="382" t="str">
        <f>IFERROR(VLOOKUP(B14,'Reference records(soft deleted)'!$D$6:$H$29,5,FALSE),"")</f>
        <v/>
      </c>
      <c r="K14" s="382" t="str">
        <f>IF(AND(VLOOKUP(A14,$A$29:$E127,5,FALSE)&lt;&gt;"",VLOOKUP(A14,$A$29:$F127,6,FALSE)&lt;&gt;"",J14="Number"),"Yes","No")</f>
        <v>No</v>
      </c>
      <c r="L14" s="382"/>
      <c r="M14" s="382"/>
      <c r="N14" s="382"/>
      <c r="O14" s="384"/>
      <c r="P14" s="385"/>
      <c r="Q14" s="384" t="str">
        <f t="shared" si="3"/>
        <v/>
      </c>
      <c r="R14" s="386"/>
      <c r="S14" s="372" t="str">
        <f t="shared" si="0"/>
        <v/>
      </c>
      <c r="T14" s="372" t="b">
        <f t="shared" si="1"/>
        <v>0</v>
      </c>
      <c r="U14" s="372" t="str">
        <f>IFERROR(IF('Overview - Section A'!$AN$5="Funding Request",VLOOKUP(H14,'Overview - Section A'!$M$30:$P$31,4,FALSE),IF(AB14="","",AB14)),"")</f>
        <v/>
      </c>
      <c r="V14" s="373" t="str">
        <f t="shared" si="2"/>
        <v/>
      </c>
      <c r="W14" s="373" t="s">
        <v>452</v>
      </c>
      <c r="X14" s="373" t="str">
        <f t="array" ref="X14">IFERROR(IF(INDEX('Reference Records'!$G$4:$G$21,MATCH(LEFT(B14,255),LEFT('Reference Records'!$C$4:$C$21,255),0))=0,"",INDEX('Reference Records'!$G$4:$G$21,MATCH(LEFT(B14,255),LEFT('Reference Records'!$C$4:$C$21,255),0))),"")</f>
        <v/>
      </c>
      <c r="Y14" s="373" t="str">
        <f>IFERROR(IF('Overview - Section A'!$AN$5="Funding Request",IF('Reference Records'!$B$276&lt;&gt;"",VLOOKUP(Q14,'Reference Records'!$B$276:$C$277,2,FALSE),VLOOKUP(Q14,'Reference Records'!$A$289:$C$807,3,FALSE)),VLOOKUP(Q14,'Reference Records'!$A$810:$C$812,3,FALSE)),"")</f>
        <v/>
      </c>
      <c r="Z14" s="373"/>
      <c r="AA14" s="373"/>
      <c r="AB14" s="387"/>
      <c r="AC14" s="388"/>
      <c r="AD14" s="386"/>
      <c r="AE14" s="389"/>
      <c r="AF14" s="386"/>
      <c r="AG14" s="386"/>
      <c r="AH14" s="390" t="s">
        <v>442</v>
      </c>
      <c r="AI14" s="108"/>
      <c r="AJ14" s="113"/>
      <c r="AK14" s="114"/>
    </row>
    <row r="15" spans="1:37" ht="47.1" customHeight="1" x14ac:dyDescent="0.2">
      <c r="A15" s="377">
        <v>6</v>
      </c>
      <c r="B15" s="378" t="str">
        <f>IFERROR(VLOOKUP(Z15,'Reference records(soft deleted)'!$B$6:$D$29,3,FALSE),"")</f>
        <v/>
      </c>
      <c r="C15" s="379"/>
      <c r="D15" s="380"/>
      <c r="E15" s="380"/>
      <c r="F15" s="380"/>
      <c r="G15" s="381" t="str">
        <f t="array" ref="G15">IFERROR(IF(INDEX('Reference Records'!$D$4:$D$21,MATCH(LEFT(B15,255),LEFT('Reference Records'!$C$4:$C$21,255),0))=0,"",INDEX('Reference Records'!$D$4:$D$21,MATCH(LEFT(B15,255),LEFT('Reference Records'!$C$4:$C$21,255),0))),"")</f>
        <v/>
      </c>
      <c r="H15" s="382" t="str">
        <f>IF('Overview - Section A'!$AN$5="Funding Request",IF(I15="Funding Request Place Holder","",I15),"")</f>
        <v/>
      </c>
      <c r="I15" s="383" t="str">
        <f>IFERROR(IF(AB15="","",VLOOKUP(AB15,'Overview - Section A'!$P$30:$Q$31,2,FALSE)),"")</f>
        <v/>
      </c>
      <c r="J15" s="382" t="str">
        <f>IFERROR(VLOOKUP(B15,'Reference records(soft deleted)'!$D$6:$H$29,5,FALSE),"")</f>
        <v/>
      </c>
      <c r="K15" s="382" t="str">
        <f>IF(AND(VLOOKUP(A15,$A$29:$E128,5,FALSE)&lt;&gt;"",VLOOKUP(A15,$A$29:$F128,6,FALSE)&lt;&gt;"",J15="Number"),"Yes","No")</f>
        <v>No</v>
      </c>
      <c r="L15" s="382"/>
      <c r="M15" s="382"/>
      <c r="N15" s="382"/>
      <c r="O15" s="384"/>
      <c r="P15" s="385"/>
      <c r="Q15" s="384" t="str">
        <f t="shared" si="3"/>
        <v/>
      </c>
      <c r="R15" s="386"/>
      <c r="S15" s="372" t="str">
        <f t="shared" si="0"/>
        <v/>
      </c>
      <c r="T15" s="372" t="b">
        <f t="shared" si="1"/>
        <v>0</v>
      </c>
      <c r="U15" s="372" t="str">
        <f>IFERROR(IF('Overview - Section A'!$AN$5="Funding Request",VLOOKUP(H15,'Overview - Section A'!$M$30:$P$31,4,FALSE),IF(AB15="","",AB15)),"")</f>
        <v/>
      </c>
      <c r="V15" s="373" t="str">
        <f t="shared" si="2"/>
        <v/>
      </c>
      <c r="W15" s="373" t="s">
        <v>453</v>
      </c>
      <c r="X15" s="373" t="str">
        <f t="array" ref="X15">IFERROR(IF(INDEX('Reference Records'!$G$4:$G$21,MATCH(LEFT(B15,255),LEFT('Reference Records'!$C$4:$C$21,255),0))=0,"",INDEX('Reference Records'!$G$4:$G$21,MATCH(LEFT(B15,255),LEFT('Reference Records'!$C$4:$C$21,255),0))),"")</f>
        <v/>
      </c>
      <c r="Y15" s="373" t="str">
        <f>IFERROR(IF('Overview - Section A'!$AN$5="Funding Request",IF('Reference Records'!$B$276&lt;&gt;"",VLOOKUP(Q15,'Reference Records'!$B$276:$C$277,2,FALSE),VLOOKUP(Q15,'Reference Records'!$A$289:$C$807,3,FALSE)),VLOOKUP(Q15,'Reference Records'!$A$810:$C$812,3,FALSE)),"")</f>
        <v/>
      </c>
      <c r="Z15" s="373"/>
      <c r="AA15" s="373"/>
      <c r="AB15" s="387"/>
      <c r="AC15" s="388"/>
      <c r="AD15" s="386"/>
      <c r="AE15" s="389"/>
      <c r="AF15" s="386"/>
      <c r="AG15" s="386"/>
      <c r="AH15" s="390" t="s">
        <v>442</v>
      </c>
      <c r="AI15" s="108"/>
      <c r="AJ15" s="113"/>
      <c r="AK15" s="114"/>
    </row>
    <row r="16" spans="1:37" ht="47.1" customHeight="1" x14ac:dyDescent="0.2">
      <c r="A16" s="377">
        <v>7</v>
      </c>
      <c r="B16" s="378" t="str">
        <f>IFERROR(VLOOKUP(Z16,'Reference records(soft deleted)'!$B$6:$D$29,3,FALSE),"")</f>
        <v/>
      </c>
      <c r="C16" s="379"/>
      <c r="D16" s="380"/>
      <c r="E16" s="380"/>
      <c r="F16" s="380"/>
      <c r="G16" s="381" t="str">
        <f t="array" ref="G16">IFERROR(IF(INDEX('Reference Records'!$D$4:$D$21,MATCH(LEFT(B16,255),LEFT('Reference Records'!$C$4:$C$21,255),0))=0,"",INDEX('Reference Records'!$D$4:$D$21,MATCH(LEFT(B16,255),LEFT('Reference Records'!$C$4:$C$21,255),0))),"")</f>
        <v/>
      </c>
      <c r="H16" s="382" t="str">
        <f>IF('Overview - Section A'!$AN$5="Funding Request",IF(I16="Funding Request Place Holder","",I16),"")</f>
        <v/>
      </c>
      <c r="I16" s="383" t="str">
        <f>IFERROR(IF(AB16="","",VLOOKUP(AB16,'Overview - Section A'!$P$30:$Q$31,2,FALSE)),"")</f>
        <v/>
      </c>
      <c r="J16" s="382" t="str">
        <f>IFERROR(VLOOKUP(B16,'Reference records(soft deleted)'!$D$6:$H$29,5,FALSE),"")</f>
        <v/>
      </c>
      <c r="K16" s="382" t="str">
        <f>IF(AND(VLOOKUP(A16,$A$29:$E129,5,FALSE)&lt;&gt;"",VLOOKUP(A16,$A$29:$F129,6,FALSE)&lt;&gt;"",J16="Number"),"Yes","No")</f>
        <v>No</v>
      </c>
      <c r="L16" s="382"/>
      <c r="M16" s="382"/>
      <c r="N16" s="382"/>
      <c r="O16" s="384"/>
      <c r="P16" s="385"/>
      <c r="Q16" s="384" t="str">
        <f t="shared" si="3"/>
        <v/>
      </c>
      <c r="R16" s="386"/>
      <c r="S16" s="372" t="str">
        <f t="shared" si="0"/>
        <v/>
      </c>
      <c r="T16" s="372" t="b">
        <f t="shared" si="1"/>
        <v>0</v>
      </c>
      <c r="U16" s="372" t="str">
        <f>IFERROR(IF('Overview - Section A'!$AN$5="Funding Request",VLOOKUP(H16,'Overview - Section A'!$M$30:$P$31,4,FALSE),IF(AB16="","",AB16)),"")</f>
        <v/>
      </c>
      <c r="V16" s="373" t="str">
        <f t="shared" si="2"/>
        <v/>
      </c>
      <c r="W16" s="373" t="s">
        <v>454</v>
      </c>
      <c r="X16" s="373" t="str">
        <f t="array" ref="X16">IFERROR(IF(INDEX('Reference Records'!$G$4:$G$21,MATCH(LEFT(B16,255),LEFT('Reference Records'!$C$4:$C$21,255),0))=0,"",INDEX('Reference Records'!$G$4:$G$21,MATCH(LEFT(B16,255),LEFT('Reference Records'!$C$4:$C$21,255),0))),"")</f>
        <v/>
      </c>
      <c r="Y16" s="373" t="str">
        <f>IFERROR(IF('Overview - Section A'!$AN$5="Funding Request",IF('Reference Records'!$B$276&lt;&gt;"",VLOOKUP(Q16,'Reference Records'!$B$276:$C$277,2,FALSE),VLOOKUP(Q16,'Reference Records'!$A$289:$C$807,3,FALSE)),VLOOKUP(Q16,'Reference Records'!$A$810:$C$812,3,FALSE)),"")</f>
        <v/>
      </c>
      <c r="Z16" s="373"/>
      <c r="AA16" s="373"/>
      <c r="AB16" s="387"/>
      <c r="AC16" s="388"/>
      <c r="AD16" s="386"/>
      <c r="AE16" s="389"/>
      <c r="AF16" s="386"/>
      <c r="AG16" s="386"/>
      <c r="AH16" s="390" t="s">
        <v>442</v>
      </c>
      <c r="AI16" s="108"/>
      <c r="AJ16" s="113"/>
      <c r="AK16" s="114"/>
    </row>
    <row r="17" spans="1:37" ht="47.1" customHeight="1" x14ac:dyDescent="0.2">
      <c r="A17" s="377">
        <v>8</v>
      </c>
      <c r="B17" s="378" t="str">
        <f>IFERROR(VLOOKUP(Z17,'Reference records(soft deleted)'!$B$6:$D$29,3,FALSE),"")</f>
        <v/>
      </c>
      <c r="C17" s="379"/>
      <c r="D17" s="380"/>
      <c r="E17" s="380"/>
      <c r="F17" s="380"/>
      <c r="G17" s="381" t="str">
        <f t="array" ref="G17">IFERROR(IF(INDEX('Reference Records'!$D$4:$D$21,MATCH(LEFT(B17,255),LEFT('Reference Records'!$C$4:$C$21,255),0))=0,"",INDEX('Reference Records'!$D$4:$D$21,MATCH(LEFT(B17,255),LEFT('Reference Records'!$C$4:$C$21,255),0))),"")</f>
        <v/>
      </c>
      <c r="H17" s="382" t="str">
        <f>IF('Overview - Section A'!$AN$5="Funding Request",IF(I17="Funding Request Place Holder","",I17),"")</f>
        <v/>
      </c>
      <c r="I17" s="383" t="str">
        <f>IFERROR(IF(AB17="","",VLOOKUP(AB17,'Overview - Section A'!$P$30:$Q$31,2,FALSE)),"")</f>
        <v/>
      </c>
      <c r="J17" s="382" t="str">
        <f>IFERROR(VLOOKUP(B17,'Reference records(soft deleted)'!$D$6:$H$29,5,FALSE),"")</f>
        <v/>
      </c>
      <c r="K17" s="382" t="str">
        <f>IF(AND(VLOOKUP(A17,$A$29:$E130,5,FALSE)&lt;&gt;"",VLOOKUP(A17,$A$29:$F130,6,FALSE)&lt;&gt;"",J17="Number"),"Yes","No")</f>
        <v>No</v>
      </c>
      <c r="L17" s="382"/>
      <c r="M17" s="382"/>
      <c r="N17" s="382"/>
      <c r="O17" s="384"/>
      <c r="P17" s="385"/>
      <c r="Q17" s="384" t="str">
        <f t="shared" si="3"/>
        <v/>
      </c>
      <c r="R17" s="386"/>
      <c r="S17" s="372" t="str">
        <f t="shared" si="0"/>
        <v/>
      </c>
      <c r="T17" s="372" t="b">
        <f t="shared" si="1"/>
        <v>0</v>
      </c>
      <c r="U17" s="372" t="str">
        <f>IFERROR(IF('Overview - Section A'!$AN$5="Funding Request",VLOOKUP(H17,'Overview - Section A'!$M$30:$P$31,4,FALSE),IF(AB17="","",AB17)),"")</f>
        <v/>
      </c>
      <c r="V17" s="373" t="str">
        <f t="shared" si="2"/>
        <v/>
      </c>
      <c r="W17" s="373" t="s">
        <v>455</v>
      </c>
      <c r="X17" s="373" t="str">
        <f t="array" ref="X17">IFERROR(IF(INDEX('Reference Records'!$G$4:$G$21,MATCH(LEFT(B17,255),LEFT('Reference Records'!$C$4:$C$21,255),0))=0,"",INDEX('Reference Records'!$G$4:$G$21,MATCH(LEFT(B17,255),LEFT('Reference Records'!$C$4:$C$21,255),0))),"")</f>
        <v/>
      </c>
      <c r="Y17" s="373" t="str">
        <f>IFERROR(IF('Overview - Section A'!$AN$5="Funding Request",IF('Reference Records'!$B$276&lt;&gt;"",VLOOKUP(Q17,'Reference Records'!$B$276:$C$277,2,FALSE),VLOOKUP(Q17,'Reference Records'!$A$289:$C$807,3,FALSE)),VLOOKUP(Q17,'Reference Records'!$A$810:$C$812,3,FALSE)),"")</f>
        <v/>
      </c>
      <c r="Z17" s="373"/>
      <c r="AA17" s="373"/>
      <c r="AB17" s="387"/>
      <c r="AC17" s="388"/>
      <c r="AD17" s="386"/>
      <c r="AE17" s="389"/>
      <c r="AF17" s="386"/>
      <c r="AG17" s="386"/>
      <c r="AH17" s="390" t="s">
        <v>442</v>
      </c>
      <c r="AI17" s="108"/>
      <c r="AJ17" s="113"/>
      <c r="AK17" s="114"/>
    </row>
    <row r="18" spans="1:37" ht="47.1" customHeight="1" x14ac:dyDescent="0.2">
      <c r="A18" s="377">
        <v>9</v>
      </c>
      <c r="B18" s="378" t="str">
        <f>IFERROR(VLOOKUP(Z18,'Reference records(soft deleted)'!$B$6:$D$29,3,FALSE),"")</f>
        <v/>
      </c>
      <c r="C18" s="379"/>
      <c r="D18" s="380"/>
      <c r="E18" s="380"/>
      <c r="F18" s="380"/>
      <c r="G18" s="381" t="str">
        <f t="array" ref="G18">IFERROR(IF(INDEX('Reference Records'!$D$4:$D$21,MATCH(LEFT(B18,255),LEFT('Reference Records'!$C$4:$C$21,255),0))=0,"",INDEX('Reference Records'!$D$4:$D$21,MATCH(LEFT(B18,255),LEFT('Reference Records'!$C$4:$C$21,255),0))),"")</f>
        <v/>
      </c>
      <c r="H18" s="382" t="str">
        <f>IF('Overview - Section A'!$AN$5="Funding Request",IF(I18="Funding Request Place Holder","",I18),"")</f>
        <v/>
      </c>
      <c r="I18" s="383" t="str">
        <f>IFERROR(IF(AB18="","",VLOOKUP(AB18,'Overview - Section A'!$P$30:$Q$31,2,FALSE)),"")</f>
        <v/>
      </c>
      <c r="J18" s="382" t="str">
        <f>IFERROR(VLOOKUP(B18,'Reference records(soft deleted)'!$D$6:$H$29,5,FALSE),"")</f>
        <v/>
      </c>
      <c r="K18" s="382" t="str">
        <f>IF(AND(VLOOKUP(A18,$A$29:$E131,5,FALSE)&lt;&gt;"",VLOOKUP(A18,$A$29:$F131,6,FALSE)&lt;&gt;"",J18="Number"),"Yes","No")</f>
        <v>No</v>
      </c>
      <c r="L18" s="382"/>
      <c r="M18" s="382"/>
      <c r="N18" s="382"/>
      <c r="O18" s="384"/>
      <c r="P18" s="385"/>
      <c r="Q18" s="384" t="str">
        <f t="shared" si="3"/>
        <v/>
      </c>
      <c r="R18" s="386"/>
      <c r="S18" s="372" t="str">
        <f t="shared" si="0"/>
        <v/>
      </c>
      <c r="T18" s="372" t="b">
        <f t="shared" si="1"/>
        <v>0</v>
      </c>
      <c r="U18" s="372" t="str">
        <f>IFERROR(IF('Overview - Section A'!$AN$5="Funding Request",VLOOKUP(H18,'Overview - Section A'!$M$30:$P$31,4,FALSE),IF(AB18="","",AB18)),"")</f>
        <v/>
      </c>
      <c r="V18" s="373" t="str">
        <f t="shared" si="2"/>
        <v/>
      </c>
      <c r="W18" s="373" t="s">
        <v>456</v>
      </c>
      <c r="X18" s="373" t="str">
        <f t="array" ref="X18">IFERROR(IF(INDEX('Reference Records'!$G$4:$G$21,MATCH(LEFT(B18,255),LEFT('Reference Records'!$C$4:$C$21,255),0))=0,"",INDEX('Reference Records'!$G$4:$G$21,MATCH(LEFT(B18,255),LEFT('Reference Records'!$C$4:$C$21,255),0))),"")</f>
        <v/>
      </c>
      <c r="Y18" s="373" t="str">
        <f>IFERROR(IF('Overview - Section A'!$AN$5="Funding Request",IF('Reference Records'!$B$276&lt;&gt;"",VLOOKUP(Q18,'Reference Records'!$B$276:$C$277,2,FALSE),VLOOKUP(Q18,'Reference Records'!$A$289:$C$807,3,FALSE)),VLOOKUP(Q18,'Reference Records'!$A$810:$C$812,3,FALSE)),"")</f>
        <v/>
      </c>
      <c r="Z18" s="373"/>
      <c r="AA18" s="373"/>
      <c r="AB18" s="387"/>
      <c r="AC18" s="388"/>
      <c r="AD18" s="386"/>
      <c r="AE18" s="389"/>
      <c r="AF18" s="386"/>
      <c r="AG18" s="386"/>
      <c r="AH18" s="390" t="s">
        <v>442</v>
      </c>
      <c r="AI18" s="108"/>
      <c r="AJ18" s="113"/>
      <c r="AK18" s="114"/>
    </row>
    <row r="19" spans="1:37" ht="47.1" customHeight="1" x14ac:dyDescent="0.2">
      <c r="A19" s="377">
        <v>10</v>
      </c>
      <c r="B19" s="378" t="str">
        <f>IFERROR(VLOOKUP(Z19,'Reference records(soft deleted)'!$B$6:$D$29,3,FALSE),"")</f>
        <v/>
      </c>
      <c r="C19" s="379"/>
      <c r="D19" s="380"/>
      <c r="E19" s="380"/>
      <c r="F19" s="380"/>
      <c r="G19" s="381" t="str">
        <f t="array" ref="G19">IFERROR(IF(INDEX('Reference Records'!$D$4:$D$21,MATCH(LEFT(B19,255),LEFT('Reference Records'!$C$4:$C$21,255),0))=0,"",INDEX('Reference Records'!$D$4:$D$21,MATCH(LEFT(B19,255),LEFT('Reference Records'!$C$4:$C$21,255),0))),"")</f>
        <v/>
      </c>
      <c r="H19" s="382" t="str">
        <f>IF('Overview - Section A'!$AN$5="Funding Request",IF(I19="Funding Request Place Holder","",I19),"")</f>
        <v/>
      </c>
      <c r="I19" s="383" t="str">
        <f>IFERROR(IF(AB19="","",VLOOKUP(AB19,'Overview - Section A'!$P$30:$Q$31,2,FALSE)),"")</f>
        <v/>
      </c>
      <c r="J19" s="382" t="str">
        <f>IFERROR(VLOOKUP(B19,'Reference records(soft deleted)'!$D$6:$H$29,5,FALSE),"")</f>
        <v/>
      </c>
      <c r="K19" s="382" t="str">
        <f>IF(AND(VLOOKUP(A19,$A$29:$E132,5,FALSE)&lt;&gt;"",VLOOKUP(A19,$A$29:$F132,6,FALSE)&lt;&gt;"",J19="Number"),"Yes","No")</f>
        <v>No</v>
      </c>
      <c r="L19" s="382"/>
      <c r="M19" s="382"/>
      <c r="N19" s="382"/>
      <c r="O19" s="384"/>
      <c r="P19" s="385"/>
      <c r="Q19" s="384" t="str">
        <f t="shared" si="3"/>
        <v/>
      </c>
      <c r="R19" s="386"/>
      <c r="S19" s="372" t="str">
        <f t="shared" si="0"/>
        <v/>
      </c>
      <c r="T19" s="372" t="b">
        <f t="shared" si="1"/>
        <v>0</v>
      </c>
      <c r="U19" s="372" t="str">
        <f>IFERROR(IF('Overview - Section A'!$AN$5="Funding Request",VLOOKUP(H19,'Overview - Section A'!$M$30:$P$31,4,FALSE),IF(AB19="","",AB19)),"")</f>
        <v/>
      </c>
      <c r="V19" s="373" t="str">
        <f t="shared" si="2"/>
        <v/>
      </c>
      <c r="W19" s="373" t="s">
        <v>457</v>
      </c>
      <c r="X19" s="373" t="str">
        <f t="array" ref="X19">IFERROR(IF(INDEX('Reference Records'!$G$4:$G$21,MATCH(LEFT(B19,255),LEFT('Reference Records'!$C$4:$C$21,255),0))=0,"",INDEX('Reference Records'!$G$4:$G$21,MATCH(LEFT(B19,255),LEFT('Reference Records'!$C$4:$C$21,255),0))),"")</f>
        <v/>
      </c>
      <c r="Y19" s="373" t="str">
        <f>IFERROR(IF('Overview - Section A'!$AN$5="Funding Request",IF('Reference Records'!$B$276&lt;&gt;"",VLOOKUP(Q19,'Reference Records'!$B$276:$C$277,2,FALSE),VLOOKUP(Q19,'Reference Records'!$A$289:$C$807,3,FALSE)),VLOOKUP(Q19,'Reference Records'!$A$810:$C$812,3,FALSE)),"")</f>
        <v/>
      </c>
      <c r="Z19" s="373"/>
      <c r="AA19" s="373"/>
      <c r="AB19" s="387"/>
      <c r="AC19" s="388"/>
      <c r="AD19" s="386"/>
      <c r="AE19" s="389"/>
      <c r="AF19" s="386"/>
      <c r="AG19" s="386"/>
      <c r="AH19" s="390" t="s">
        <v>442</v>
      </c>
      <c r="AI19" s="108"/>
      <c r="AJ19" s="113"/>
      <c r="AK19" s="114"/>
    </row>
    <row r="20" spans="1:37" ht="47.1" customHeight="1" x14ac:dyDescent="0.2">
      <c r="A20" s="377">
        <v>11</v>
      </c>
      <c r="B20" s="378" t="str">
        <f>IFERROR(VLOOKUP(Z20,'Reference records(soft deleted)'!$B$6:$D$29,3,FALSE),"")</f>
        <v/>
      </c>
      <c r="C20" s="379"/>
      <c r="D20" s="380"/>
      <c r="E20" s="380"/>
      <c r="F20" s="380"/>
      <c r="G20" s="381" t="str">
        <f t="array" ref="G20">IFERROR(IF(INDEX('Reference Records'!$D$4:$D$21,MATCH(LEFT(B20,255),LEFT('Reference Records'!$C$4:$C$21,255),0))=0,"",INDEX('Reference Records'!$D$4:$D$21,MATCH(LEFT(B20,255),LEFT('Reference Records'!$C$4:$C$21,255),0))),"")</f>
        <v/>
      </c>
      <c r="H20" s="382" t="str">
        <f>IF('Overview - Section A'!$AN$5="Funding Request",IF(I20="Funding Request Place Holder","",I20),"")</f>
        <v/>
      </c>
      <c r="I20" s="383" t="str">
        <f>IFERROR(IF(AB20="","",VLOOKUP(AB20,'Overview - Section A'!$P$30:$Q$31,2,FALSE)),"")</f>
        <v/>
      </c>
      <c r="J20" s="382" t="str">
        <f>IFERROR(VLOOKUP(B20,'Reference records(soft deleted)'!$D$6:$H$29,5,FALSE),"")</f>
        <v/>
      </c>
      <c r="K20" s="382" t="str">
        <f>IF(AND(VLOOKUP(A20,$A$29:$E133,5,FALSE)&lt;&gt;"",VLOOKUP(A20,$A$29:$F133,6,FALSE)&lt;&gt;"",J20="Number"),"Yes","No")</f>
        <v>No</v>
      </c>
      <c r="L20" s="382"/>
      <c r="M20" s="382"/>
      <c r="N20" s="382"/>
      <c r="O20" s="384"/>
      <c r="P20" s="385"/>
      <c r="Q20" s="384" t="str">
        <f t="shared" si="3"/>
        <v/>
      </c>
      <c r="R20" s="386"/>
      <c r="S20" s="372" t="str">
        <f t="shared" si="0"/>
        <v/>
      </c>
      <c r="T20" s="372" t="b">
        <f t="shared" si="1"/>
        <v>0</v>
      </c>
      <c r="U20" s="372" t="str">
        <f>IFERROR(IF('Overview - Section A'!$AN$5="Funding Request",VLOOKUP(H20,'Overview - Section A'!$M$30:$P$31,4,FALSE),IF(AB20="","",AB20)),"")</f>
        <v/>
      </c>
      <c r="V20" s="373" t="str">
        <f t="shared" si="2"/>
        <v/>
      </c>
      <c r="W20" s="373" t="s">
        <v>458</v>
      </c>
      <c r="X20" s="373" t="str">
        <f t="array" ref="X20">IFERROR(IF(INDEX('Reference Records'!$G$4:$G$21,MATCH(LEFT(B20,255),LEFT('Reference Records'!$C$4:$C$21,255),0))=0,"",INDEX('Reference Records'!$G$4:$G$21,MATCH(LEFT(B20,255),LEFT('Reference Records'!$C$4:$C$21,255),0))),"")</f>
        <v/>
      </c>
      <c r="Y20" s="373" t="str">
        <f>IFERROR(IF('Overview - Section A'!$AN$5="Funding Request",IF('Reference Records'!$B$276&lt;&gt;"",VLOOKUP(Q20,'Reference Records'!$B$276:$C$277,2,FALSE),VLOOKUP(Q20,'Reference Records'!$A$289:$C$807,3,FALSE)),VLOOKUP(Q20,'Reference Records'!$A$810:$C$812,3,FALSE)),"")</f>
        <v/>
      </c>
      <c r="Z20" s="373"/>
      <c r="AA20" s="373"/>
      <c r="AB20" s="387"/>
      <c r="AC20" s="388"/>
      <c r="AD20" s="386"/>
      <c r="AE20" s="389"/>
      <c r="AF20" s="386"/>
      <c r="AG20" s="386"/>
      <c r="AH20" s="390" t="s">
        <v>442</v>
      </c>
      <c r="AI20" s="108"/>
      <c r="AJ20" s="113"/>
      <c r="AK20" s="114"/>
    </row>
    <row r="21" spans="1:37" ht="47.1" customHeight="1" x14ac:dyDescent="0.2">
      <c r="A21" s="377">
        <v>12</v>
      </c>
      <c r="B21" s="378" t="str">
        <f>IFERROR(VLOOKUP(Z21,'Reference records(soft deleted)'!$B$6:$D$29,3,FALSE),"")</f>
        <v/>
      </c>
      <c r="C21" s="379"/>
      <c r="D21" s="380"/>
      <c r="E21" s="380"/>
      <c r="F21" s="380"/>
      <c r="G21" s="381" t="str">
        <f t="array" ref="G21">IFERROR(IF(INDEX('Reference Records'!$D$4:$D$21,MATCH(LEFT(B21,255),LEFT('Reference Records'!$C$4:$C$21,255),0))=0,"",INDEX('Reference Records'!$D$4:$D$21,MATCH(LEFT(B21,255),LEFT('Reference Records'!$C$4:$C$21,255),0))),"")</f>
        <v/>
      </c>
      <c r="H21" s="382" t="str">
        <f>IF('Overview - Section A'!$AN$5="Funding Request",IF(I21="Funding Request Place Holder","",I21),"")</f>
        <v/>
      </c>
      <c r="I21" s="383" t="str">
        <f>IFERROR(IF(AB21="","",VLOOKUP(AB21,'Overview - Section A'!$P$30:$Q$31,2,FALSE)),"")</f>
        <v/>
      </c>
      <c r="J21" s="382" t="str">
        <f>IFERROR(VLOOKUP(B21,'Reference records(soft deleted)'!$D$6:$H$29,5,FALSE),"")</f>
        <v/>
      </c>
      <c r="K21" s="382" t="str">
        <f>IF(AND(VLOOKUP(A21,$A$29:$E134,5,FALSE)&lt;&gt;"",VLOOKUP(A21,$A$29:$F134,6,FALSE)&lt;&gt;"",J21="Number"),"Yes","No")</f>
        <v>No</v>
      </c>
      <c r="L21" s="382"/>
      <c r="M21" s="382"/>
      <c r="N21" s="382"/>
      <c r="O21" s="384"/>
      <c r="P21" s="385"/>
      <c r="Q21" s="384" t="str">
        <f t="shared" si="3"/>
        <v/>
      </c>
      <c r="R21" s="386"/>
      <c r="S21" s="372" t="str">
        <f t="shared" si="0"/>
        <v/>
      </c>
      <c r="T21" s="372" t="b">
        <f t="shared" si="1"/>
        <v>0</v>
      </c>
      <c r="U21" s="372" t="str">
        <f>IFERROR(IF('Overview - Section A'!$AN$5="Funding Request",VLOOKUP(H21,'Overview - Section A'!$M$30:$P$31,4,FALSE),IF(AB21="","",AB21)),"")</f>
        <v/>
      </c>
      <c r="V21" s="373" t="str">
        <f t="shared" si="2"/>
        <v/>
      </c>
      <c r="W21" s="373" t="s">
        <v>459</v>
      </c>
      <c r="X21" s="373" t="str">
        <f t="array" ref="X21">IFERROR(IF(INDEX('Reference Records'!$G$4:$G$21,MATCH(LEFT(B21,255),LEFT('Reference Records'!$C$4:$C$21,255),0))=0,"",INDEX('Reference Records'!$G$4:$G$21,MATCH(LEFT(B21,255),LEFT('Reference Records'!$C$4:$C$21,255),0))),"")</f>
        <v/>
      </c>
      <c r="Y21" s="373" t="str">
        <f>IFERROR(IF('Overview - Section A'!$AN$5="Funding Request",IF('Reference Records'!$B$276&lt;&gt;"",VLOOKUP(Q21,'Reference Records'!$B$276:$C$277,2,FALSE),VLOOKUP(Q21,'Reference Records'!$A$289:$C$807,3,FALSE)),VLOOKUP(Q21,'Reference Records'!$A$810:$C$812,3,FALSE)),"")</f>
        <v/>
      </c>
      <c r="Z21" s="373"/>
      <c r="AA21" s="373"/>
      <c r="AB21" s="387"/>
      <c r="AC21" s="388"/>
      <c r="AD21" s="386"/>
      <c r="AE21" s="389"/>
      <c r="AF21" s="386"/>
      <c r="AG21" s="386"/>
      <c r="AH21" s="390" t="s">
        <v>442</v>
      </c>
      <c r="AI21" s="108"/>
      <c r="AJ21" s="113"/>
      <c r="AK21" s="114"/>
    </row>
    <row r="22" spans="1:37" ht="47.1" customHeight="1" x14ac:dyDescent="0.2">
      <c r="A22" s="377">
        <v>13</v>
      </c>
      <c r="B22" s="378" t="str">
        <f>IFERROR(VLOOKUP(Z22,'Reference records(soft deleted)'!$B$6:$D$29,3,FALSE),"")</f>
        <v/>
      </c>
      <c r="C22" s="379"/>
      <c r="D22" s="380"/>
      <c r="E22" s="380"/>
      <c r="F22" s="380"/>
      <c r="G22" s="381" t="str">
        <f t="array" ref="G22">IFERROR(IF(INDEX('Reference Records'!$D$4:$D$21,MATCH(LEFT(B22,255),LEFT('Reference Records'!$C$4:$C$21,255),0))=0,"",INDEX('Reference Records'!$D$4:$D$21,MATCH(LEFT(B22,255),LEFT('Reference Records'!$C$4:$C$21,255),0))),"")</f>
        <v/>
      </c>
      <c r="H22" s="382" t="str">
        <f>IF('Overview - Section A'!$AN$5="Funding Request",IF(I22="Funding Request Place Holder","",I22),"")</f>
        <v/>
      </c>
      <c r="I22" s="383" t="str">
        <f>IFERROR(IF(AB22="","",VLOOKUP(AB22,'Overview - Section A'!$P$30:$Q$31,2,FALSE)),"")</f>
        <v/>
      </c>
      <c r="J22" s="382" t="str">
        <f>IFERROR(VLOOKUP(B22,'Reference records(soft deleted)'!$D$6:$H$29,5,FALSE),"")</f>
        <v/>
      </c>
      <c r="K22" s="382" t="str">
        <f>IF(AND(VLOOKUP(A22,$A$29:$E135,5,FALSE)&lt;&gt;"",VLOOKUP(A22,$A$29:$F135,6,FALSE)&lt;&gt;"",J22="Number"),"Yes","No")</f>
        <v>No</v>
      </c>
      <c r="L22" s="382"/>
      <c r="M22" s="382"/>
      <c r="N22" s="382"/>
      <c r="O22" s="384"/>
      <c r="P22" s="385"/>
      <c r="Q22" s="384" t="str">
        <f t="shared" si="3"/>
        <v/>
      </c>
      <c r="R22" s="386"/>
      <c r="S22" s="372" t="str">
        <f t="shared" si="0"/>
        <v/>
      </c>
      <c r="T22" s="372" t="b">
        <f t="shared" si="1"/>
        <v>0</v>
      </c>
      <c r="U22" s="372" t="str">
        <f>IFERROR(IF('Overview - Section A'!$AN$5="Funding Request",VLOOKUP(H22,'Overview - Section A'!$M$30:$P$31,4,FALSE),IF(AB22="","",AB22)),"")</f>
        <v/>
      </c>
      <c r="V22" s="373" t="str">
        <f t="shared" si="2"/>
        <v/>
      </c>
      <c r="W22" s="373" t="s">
        <v>460</v>
      </c>
      <c r="X22" s="373" t="str">
        <f t="array" ref="X22">IFERROR(IF(INDEX('Reference Records'!$G$4:$G$21,MATCH(LEFT(B22,255),LEFT('Reference Records'!$C$4:$C$21,255),0))=0,"",INDEX('Reference Records'!$G$4:$G$21,MATCH(LEFT(B22,255),LEFT('Reference Records'!$C$4:$C$21,255),0))),"")</f>
        <v/>
      </c>
      <c r="Y22" s="373" t="str">
        <f>IFERROR(IF('Overview - Section A'!$AN$5="Funding Request",IF('Reference Records'!$B$276&lt;&gt;"",VLOOKUP(Q22,'Reference Records'!$B$276:$C$277,2,FALSE),VLOOKUP(Q22,'Reference Records'!$A$289:$C$807,3,FALSE)),VLOOKUP(Q22,'Reference Records'!$A$810:$C$812,3,FALSE)),"")</f>
        <v/>
      </c>
      <c r="Z22" s="373"/>
      <c r="AA22" s="373"/>
      <c r="AB22" s="387"/>
      <c r="AC22" s="388"/>
      <c r="AD22" s="386"/>
      <c r="AE22" s="389"/>
      <c r="AF22" s="386"/>
      <c r="AG22" s="386"/>
      <c r="AH22" s="390" t="s">
        <v>442</v>
      </c>
      <c r="AI22" s="108"/>
      <c r="AJ22" s="113"/>
      <c r="AK22" s="114"/>
    </row>
    <row r="23" spans="1:37" ht="47.1" customHeight="1" x14ac:dyDescent="0.2">
      <c r="A23" s="377">
        <v>14</v>
      </c>
      <c r="B23" s="378" t="str">
        <f>IFERROR(VLOOKUP(Z23,'Reference records(soft deleted)'!$B$6:$D$29,3,FALSE),"")</f>
        <v/>
      </c>
      <c r="C23" s="379"/>
      <c r="D23" s="380"/>
      <c r="E23" s="380"/>
      <c r="F23" s="380"/>
      <c r="G23" s="381" t="str">
        <f t="array" ref="G23">IFERROR(IF(INDEX('Reference Records'!$D$4:$D$21,MATCH(LEFT(B23,255),LEFT('Reference Records'!$C$4:$C$21,255),0))=0,"",INDEX('Reference Records'!$D$4:$D$21,MATCH(LEFT(B23,255),LEFT('Reference Records'!$C$4:$C$21,255),0))),"")</f>
        <v/>
      </c>
      <c r="H23" s="382" t="str">
        <f>IF('Overview - Section A'!$AN$5="Funding Request",IF(I23="Funding Request Place Holder","",I23),"")</f>
        <v/>
      </c>
      <c r="I23" s="383" t="str">
        <f>IFERROR(IF(AB23="","",VLOOKUP(AB23,'Overview - Section A'!$P$30:$Q$31,2,FALSE)),"")</f>
        <v/>
      </c>
      <c r="J23" s="382" t="str">
        <f>IFERROR(VLOOKUP(B23,'Reference records(soft deleted)'!$D$6:$H$29,5,FALSE),"")</f>
        <v/>
      </c>
      <c r="K23" s="382" t="str">
        <f>IF(AND(VLOOKUP(A23,$A$29:$E136,5,FALSE)&lt;&gt;"",VLOOKUP(A23,$A$29:$F136,6,FALSE)&lt;&gt;"",J23="Number"),"Yes","No")</f>
        <v>No</v>
      </c>
      <c r="L23" s="382"/>
      <c r="M23" s="382"/>
      <c r="N23" s="382"/>
      <c r="O23" s="384"/>
      <c r="P23" s="385"/>
      <c r="Q23" s="384" t="str">
        <f t="shared" si="3"/>
        <v/>
      </c>
      <c r="R23" s="386"/>
      <c r="S23" s="372" t="str">
        <f t="shared" si="0"/>
        <v/>
      </c>
      <c r="T23" s="372" t="b">
        <f t="shared" si="1"/>
        <v>0</v>
      </c>
      <c r="U23" s="372" t="str">
        <f>IFERROR(IF('Overview - Section A'!$AN$5="Funding Request",VLOOKUP(H23,'Overview - Section A'!$M$30:$P$31,4,FALSE),IF(AB23="","",AB23)),"")</f>
        <v/>
      </c>
      <c r="V23" s="373" t="str">
        <f t="shared" si="2"/>
        <v/>
      </c>
      <c r="W23" s="373" t="s">
        <v>461</v>
      </c>
      <c r="X23" s="373" t="str">
        <f t="array" ref="X23">IFERROR(IF(INDEX('Reference Records'!$G$4:$G$21,MATCH(LEFT(B23,255),LEFT('Reference Records'!$C$4:$C$21,255),0))=0,"",INDEX('Reference Records'!$G$4:$G$21,MATCH(LEFT(B23,255),LEFT('Reference Records'!$C$4:$C$21,255),0))),"")</f>
        <v/>
      </c>
      <c r="Y23" s="373" t="str">
        <f>IFERROR(IF('Overview - Section A'!$AN$5="Funding Request",IF('Reference Records'!$B$276&lt;&gt;"",VLOOKUP(Q23,'Reference Records'!$B$276:$C$277,2,FALSE),VLOOKUP(Q23,'Reference Records'!$A$289:$C$807,3,FALSE)),VLOOKUP(Q23,'Reference Records'!$A$810:$C$812,3,FALSE)),"")</f>
        <v/>
      </c>
      <c r="Z23" s="373"/>
      <c r="AA23" s="373"/>
      <c r="AB23" s="387"/>
      <c r="AC23" s="388"/>
      <c r="AD23" s="386"/>
      <c r="AE23" s="389"/>
      <c r="AF23" s="386"/>
      <c r="AG23" s="386"/>
      <c r="AH23" s="390" t="s">
        <v>442</v>
      </c>
      <c r="AI23" s="108"/>
      <c r="AJ23" s="113"/>
      <c r="AK23" s="114"/>
    </row>
    <row r="24" spans="1:37" ht="47.1" customHeight="1" x14ac:dyDescent="0.2">
      <c r="A24" s="377">
        <v>15</v>
      </c>
      <c r="B24" s="378" t="str">
        <f>IFERROR(VLOOKUP(Z24,'Reference records(soft deleted)'!$B$6:$D$29,3,FALSE),"")</f>
        <v/>
      </c>
      <c r="C24" s="379"/>
      <c r="D24" s="380"/>
      <c r="E24" s="380"/>
      <c r="F24" s="380"/>
      <c r="G24" s="381" t="str">
        <f t="array" ref="G24">IFERROR(IF(INDEX('Reference Records'!$D$4:$D$21,MATCH(LEFT(B24,255),LEFT('Reference Records'!$C$4:$C$21,255),0))=0,"",INDEX('Reference Records'!$D$4:$D$21,MATCH(LEFT(B24,255),LEFT('Reference Records'!$C$4:$C$21,255),0))),"")</f>
        <v/>
      </c>
      <c r="H24" s="382" t="str">
        <f>IF('Overview - Section A'!$AN$5="Funding Request",IF(I24="Funding Request Place Holder","",I24),"")</f>
        <v/>
      </c>
      <c r="I24" s="383" t="str">
        <f>IFERROR(IF(AB24="","",VLOOKUP(AB24,'Overview - Section A'!$P$30:$Q$31,2,FALSE)),"")</f>
        <v/>
      </c>
      <c r="J24" s="382" t="str">
        <f>IFERROR(VLOOKUP(B24,'Reference records(soft deleted)'!$D$6:$H$29,5,FALSE),"")</f>
        <v/>
      </c>
      <c r="K24" s="382" t="str">
        <f>IF(AND(VLOOKUP(A24,$A$29:$E137,5,FALSE)&lt;&gt;"",VLOOKUP(A24,$A$29:$F137,6,FALSE)&lt;&gt;"",J24="Number"),"Yes","No")</f>
        <v>No</v>
      </c>
      <c r="L24" s="382"/>
      <c r="M24" s="382"/>
      <c r="N24" s="382"/>
      <c r="O24" s="384"/>
      <c r="P24" s="385"/>
      <c r="Q24" s="384" t="str">
        <f t="shared" si="3"/>
        <v/>
      </c>
      <c r="R24" s="386"/>
      <c r="S24" s="372" t="str">
        <f t="shared" si="0"/>
        <v/>
      </c>
      <c r="T24" s="372" t="b">
        <f t="shared" si="1"/>
        <v>0</v>
      </c>
      <c r="U24" s="372" t="str">
        <f>IFERROR(IF('Overview - Section A'!$AN$5="Funding Request",VLOOKUP(H24,'Overview - Section A'!$M$30:$P$31,4,FALSE),IF(AB24="","",AB24)),"")</f>
        <v/>
      </c>
      <c r="V24" s="373" t="str">
        <f t="shared" si="2"/>
        <v/>
      </c>
      <c r="W24" s="373" t="s">
        <v>462</v>
      </c>
      <c r="X24" s="373" t="str">
        <f t="array" ref="X24">IFERROR(IF(INDEX('Reference Records'!$G$4:$G$21,MATCH(LEFT(B24,255),LEFT('Reference Records'!$C$4:$C$21,255),0))=0,"",INDEX('Reference Records'!$G$4:$G$21,MATCH(LEFT(B24,255),LEFT('Reference Records'!$C$4:$C$21,255),0))),"")</f>
        <v/>
      </c>
      <c r="Y24" s="373" t="str">
        <f>IFERROR(IF('Overview - Section A'!$AN$5="Funding Request",IF('Reference Records'!$B$276&lt;&gt;"",VLOOKUP(Q24,'Reference Records'!$B$276:$C$277,2,FALSE),VLOOKUP(Q24,'Reference Records'!$A$289:$C$807,3,FALSE)),VLOOKUP(Q24,'Reference Records'!$A$810:$C$812,3,FALSE)),"")</f>
        <v/>
      </c>
      <c r="Z24" s="373"/>
      <c r="AA24" s="373"/>
      <c r="AB24" s="387"/>
      <c r="AC24" s="388"/>
      <c r="AD24" s="386"/>
      <c r="AE24" s="389"/>
      <c r="AF24" s="386"/>
      <c r="AG24" s="386"/>
      <c r="AH24" s="390" t="s">
        <v>442</v>
      </c>
      <c r="AI24" s="108"/>
      <c r="AJ24" s="113"/>
      <c r="AK24" s="114"/>
    </row>
    <row r="25" spans="1:37" ht="2.65" customHeight="1" thickBot="1" x14ac:dyDescent="0.25">
      <c r="A25" s="24"/>
      <c r="B25" s="25"/>
      <c r="C25" s="26"/>
      <c r="D25" s="26"/>
      <c r="E25" s="26"/>
      <c r="F25" s="26"/>
      <c r="G25" s="27"/>
      <c r="H25" s="27"/>
      <c r="I25" s="27"/>
      <c r="J25" s="27"/>
      <c r="K25" s="27"/>
      <c r="L25" s="27"/>
      <c r="M25" s="27"/>
      <c r="N25" s="27"/>
      <c r="O25" s="28"/>
      <c r="P25" s="26"/>
      <c r="Q25" s="26"/>
      <c r="R25" s="17"/>
      <c r="S25" s="17"/>
      <c r="T25" s="17"/>
      <c r="U25" s="17"/>
      <c r="V25" s="26"/>
      <c r="W25" s="26"/>
      <c r="X25" s="26"/>
      <c r="Y25" s="26"/>
      <c r="Z25" s="26"/>
      <c r="AA25" s="26"/>
      <c r="AB25" s="26"/>
      <c r="AC25" s="26"/>
      <c r="AD25" s="26"/>
      <c r="AE25" s="26"/>
      <c r="AF25" s="26"/>
      <c r="AG25" s="26"/>
      <c r="AH25" s="26"/>
      <c r="AI25" s="29"/>
      <c r="AJ25" s="113"/>
      <c r="AK25" s="114"/>
    </row>
    <row r="26" spans="1:37" ht="23.65" customHeight="1" thickBot="1" x14ac:dyDescent="0.25">
      <c r="B26" s="31"/>
      <c r="C26" s="12"/>
      <c r="D26" s="13"/>
      <c r="E26" s="13"/>
      <c r="F26" s="13"/>
      <c r="G26" s="13"/>
      <c r="H26" s="13"/>
      <c r="I26" s="13"/>
      <c r="J26" s="13"/>
      <c r="K26" s="13"/>
      <c r="L26" s="13"/>
      <c r="M26" s="13"/>
      <c r="N26" s="13"/>
      <c r="O26" s="13"/>
      <c r="P26" s="13"/>
      <c r="Q26" s="13"/>
      <c r="R26" s="13"/>
      <c r="AJ26" s="114"/>
      <c r="AK26" s="114"/>
    </row>
    <row r="27" spans="1:37" ht="27.75" customHeight="1" thickBot="1" x14ac:dyDescent="0.25">
      <c r="A27" s="560" t="s">
        <v>262</v>
      </c>
      <c r="B27" s="561"/>
      <c r="C27" s="561"/>
      <c r="D27" s="561"/>
      <c r="E27" s="561"/>
      <c r="F27" s="561"/>
      <c r="G27" s="561"/>
      <c r="H27" s="561"/>
      <c r="I27" s="30"/>
      <c r="J27" s="30"/>
      <c r="K27" s="30"/>
      <c r="L27" s="30"/>
      <c r="M27" s="30"/>
      <c r="N27" s="288"/>
      <c r="O27" s="14"/>
      <c r="P27" s="15"/>
    </row>
    <row r="28" spans="1:37" ht="47.1" customHeight="1" x14ac:dyDescent="0.2">
      <c r="A28" s="370" t="s">
        <v>263</v>
      </c>
      <c r="B28" s="436" t="s">
        <v>273</v>
      </c>
      <c r="C28" s="436" t="s">
        <v>274</v>
      </c>
      <c r="D28" s="436" t="s">
        <v>275</v>
      </c>
      <c r="E28" s="436" t="s">
        <v>276</v>
      </c>
      <c r="F28" s="436" t="s">
        <v>277</v>
      </c>
      <c r="G28" s="436" t="s">
        <v>278</v>
      </c>
      <c r="H28" s="437" t="s">
        <v>91</v>
      </c>
      <c r="I28" s="438"/>
      <c r="J28" s="439" t="s">
        <v>142</v>
      </c>
      <c r="K28" s="439" t="s">
        <v>23</v>
      </c>
      <c r="L28" s="439" t="s">
        <v>143</v>
      </c>
      <c r="M28" s="439" t="s">
        <v>25</v>
      </c>
      <c r="N28" s="439" t="s">
        <v>141</v>
      </c>
      <c r="O28" s="439" t="s">
        <v>162</v>
      </c>
      <c r="P28" s="333"/>
    </row>
    <row r="29" spans="1:37" ht="47.1" hidden="1" customHeight="1" x14ac:dyDescent="0.2">
      <c r="A29" s="440" t="s">
        <v>44</v>
      </c>
      <c r="B29" s="395" t="str">
        <f>IF(A29=A28,"",VLOOKUP(A29,$A$9:$V$26,22,FALSE))</f>
        <v>[Custom Impact Indicator Local]</v>
      </c>
      <c r="C29" s="382" t="str">
        <f>IFERROR(IF(N29&lt;&gt;"",N29,IF(A29=A28,IF(C28&lt;YEAR('Overview - Section A'!$E$8),C28+1,""),YEAR('Overview - Section A'!$E$7))),"")</f>
        <v>[Year of Target]</v>
      </c>
      <c r="D29" s="441" t="s">
        <v>19</v>
      </c>
      <c r="E29" s="398" t="s">
        <v>20</v>
      </c>
      <c r="F29" s="399" t="str">
        <f>IF(IF(AND(D29="",E29=""),O29,IFERROR((D29/E29)*100,""))=0,"",IF(AND(D29="",E29=""),O29,IFERROR((D29/E29)*100,"")))</f>
        <v/>
      </c>
      <c r="G29" s="400" t="s">
        <v>21</v>
      </c>
      <c r="H29" s="401" t="s">
        <v>90</v>
      </c>
      <c r="I29" s="442"/>
      <c r="J29" s="443" t="s">
        <v>24</v>
      </c>
      <c r="K29" s="444" t="b">
        <f>IFERROR(IF(VLOOKUP(A29,$A$9:$V$26,22,FALSE)&lt;&gt;"",TRUE,FALSE),FALSE)</f>
        <v>1</v>
      </c>
      <c r="L29" s="444" t="str">
        <f ca="1">IFERROR(IF(G29&lt;&gt;"",INDEX('Overview - Section A'!$U$37:$U$44,MATCH(G29,'Overview - Section A'!$A$37:$A$44,1)),J29),"")</f>
        <v>[Record ID]</v>
      </c>
      <c r="M29" s="445" t="s">
        <v>24</v>
      </c>
      <c r="N29" s="444" t="s">
        <v>166</v>
      </c>
      <c r="O29" s="444" t="s">
        <v>140</v>
      </c>
      <c r="P29" s="333"/>
    </row>
    <row r="30" spans="1:37" ht="47.1" customHeight="1" x14ac:dyDescent="0.2">
      <c r="A30" s="440">
        <v>1</v>
      </c>
      <c r="B30" s="395" t="str">
        <f t="shared" ref="B30:B93" si="4">IF(A30=A29,"",VLOOKUP(A30,$A$9:$V$26,22,FALSE))</f>
        <v>HIV I-9a(M): Porcentaje de hombres que tienen relaciones sexuales con hombres y viven con el VIH</v>
      </c>
      <c r="C30" s="382">
        <f>IFERROR(IF(N30&lt;&gt;"",N30,IF(A30=A29,IF(C29&lt;YEAR('Overview - Section A'!$E$8),C29+1,""),YEAR('Overview - Section A'!$E$7))),"")</f>
        <v>2019</v>
      </c>
      <c r="D30" s="441"/>
      <c r="E30" s="398"/>
      <c r="F30" s="526">
        <v>12.2</v>
      </c>
      <c r="G30" s="527">
        <v>43875</v>
      </c>
      <c r="H30" s="401"/>
      <c r="I30" s="442"/>
      <c r="J30" s="443" t="s">
        <v>463</v>
      </c>
      <c r="K30" s="444" t="b">
        <f t="shared" ref="K30:K93" si="5">IFERROR(IF(VLOOKUP(A30,$A$9:$V$26,22,FALSE)&lt;&gt;"",TRUE,FALSE),FALSE)</f>
        <v>1</v>
      </c>
      <c r="L30" s="444" t="str">
        <f ca="1">IFERROR(IF(G30&lt;&gt;"",INDEX('Overview - Section A'!$U$37:$U$44,MATCH(G30,'Overview - Section A'!$A$37:$A$44,1)),J30),"")</f>
        <v>a1Y36000003ygFUEAY</v>
      </c>
      <c r="M30" s="445" t="s">
        <v>700</v>
      </c>
      <c r="N30" s="444"/>
      <c r="O30" s="444"/>
      <c r="P30" s="333"/>
    </row>
    <row r="31" spans="1:37" ht="47.1" customHeight="1" x14ac:dyDescent="0.2">
      <c r="A31" s="440">
        <v>1</v>
      </c>
      <c r="B31" s="395" t="str">
        <f t="shared" si="4"/>
        <v/>
      </c>
      <c r="C31" s="382">
        <f>IFERROR(IF(N31&lt;&gt;"",N31,IF(A31=A30,IF(C30&lt;YEAR('Overview - Section A'!$E$8),C30+1,""),YEAR('Overview - Section A'!$E$7))),"")</f>
        <v>2020</v>
      </c>
      <c r="D31" s="441"/>
      <c r="E31" s="398"/>
      <c r="F31" s="528"/>
      <c r="G31" s="529"/>
      <c r="H31" s="401"/>
      <c r="I31" s="442"/>
      <c r="J31" s="443" t="s">
        <v>465</v>
      </c>
      <c r="K31" s="444" t="b">
        <f t="shared" si="5"/>
        <v>1</v>
      </c>
      <c r="L31" s="444" t="str">
        <f>IFERROR(IF(G31&lt;&gt;"",INDEX('Overview - Section A'!$U$37:$U$44,MATCH(G31,'Overview - Section A'!$A$37:$A$44,1)),J31),"")</f>
        <v>a1Y36000003ygFUEAY</v>
      </c>
      <c r="M31" s="445" t="s">
        <v>701</v>
      </c>
      <c r="N31" s="444"/>
      <c r="O31" s="444"/>
      <c r="P31" s="333"/>
    </row>
    <row r="32" spans="1:37" ht="47.1" customHeight="1" x14ac:dyDescent="0.2">
      <c r="A32" s="440">
        <v>1</v>
      </c>
      <c r="B32" s="395" t="str">
        <f t="shared" si="4"/>
        <v/>
      </c>
      <c r="C32" s="382">
        <f>IFERROR(IF(N32&lt;&gt;"",N32,IF(A32=A31,IF(C31&lt;YEAR('Overview - Section A'!$E$8),C31+1,""),YEAR('Overview - Section A'!$E$7))),"")</f>
        <v>2021</v>
      </c>
      <c r="D32" s="509"/>
      <c r="E32" s="510"/>
      <c r="F32" s="526"/>
      <c r="G32" s="527"/>
      <c r="H32" s="401"/>
      <c r="I32" s="442"/>
      <c r="J32" s="443" t="s">
        <v>467</v>
      </c>
      <c r="K32" s="444" t="b">
        <f t="shared" si="5"/>
        <v>1</v>
      </c>
      <c r="L32" s="444" t="str">
        <f>IFERROR(IF(G32&lt;&gt;"",INDEX('Overview - Section A'!$U$37:$U$44,MATCH(G32,'Overview - Section A'!$A$37:$A$44,1)),J32),"")</f>
        <v>a1Y36000003ygFVEAY</v>
      </c>
      <c r="M32" s="445" t="s">
        <v>702</v>
      </c>
      <c r="N32" s="444"/>
      <c r="O32" s="444"/>
      <c r="P32" s="333"/>
    </row>
    <row r="33" spans="1:16" ht="47.1" customHeight="1" x14ac:dyDescent="0.2">
      <c r="A33" s="440">
        <v>1</v>
      </c>
      <c r="B33" s="395" t="str">
        <f t="shared" si="4"/>
        <v/>
      </c>
      <c r="C33" s="382">
        <f>IFERROR(IF(N33&lt;&gt;"",N33,IF(A33=A32,IF(C32&lt;YEAR('Overview - Section A'!$E$8),C32+1,""),YEAR('Overview - Section A'!$E$7))),"")</f>
        <v>2022</v>
      </c>
      <c r="D33" s="509"/>
      <c r="E33" s="510"/>
      <c r="F33" s="526" t="str">
        <f t="shared" ref="F33:F93" si="6">IF(IF(AND(D33="",E33=""),O33,IFERROR((D33/E33)*100,""))=0,"",IF(AND(D33="",E33=""),O33,IFERROR((D33/E33)*100,"")))</f>
        <v/>
      </c>
      <c r="G33" s="527"/>
      <c r="H33" s="401"/>
      <c r="I33" s="442"/>
      <c r="J33" s="443" t="s">
        <v>469</v>
      </c>
      <c r="K33" s="444" t="b">
        <f t="shared" si="5"/>
        <v>1</v>
      </c>
      <c r="L33" s="444" t="str">
        <f>IFERROR(IF(G33&lt;&gt;"",INDEX('Overview - Section A'!$U$37:$U$44,MATCH(G33,'Overview - Section A'!$A$37:$A$44,1)),J33),"")</f>
        <v>a1Y36000003ygFWEAY</v>
      </c>
      <c r="M33" s="445" t="s">
        <v>703</v>
      </c>
      <c r="N33" s="444"/>
      <c r="O33" s="444"/>
      <c r="P33" s="333"/>
    </row>
    <row r="34" spans="1:16" ht="47.1" customHeight="1" x14ac:dyDescent="0.2">
      <c r="A34" s="440">
        <v>1</v>
      </c>
      <c r="B34" s="395" t="str">
        <f t="shared" si="4"/>
        <v/>
      </c>
      <c r="C34" s="382" t="str">
        <f>IFERROR(IF(N34&lt;&gt;"",N34,IF(A34=A33,IF(C33&lt;YEAR('Overview - Section A'!$E$8),C33+1,""),YEAR('Overview - Section A'!$E$7))),"")</f>
        <v/>
      </c>
      <c r="D34" s="441"/>
      <c r="E34" s="398"/>
      <c r="F34" s="526" t="str">
        <f t="shared" si="6"/>
        <v/>
      </c>
      <c r="G34" s="527"/>
      <c r="H34" s="401"/>
      <c r="I34" s="442"/>
      <c r="J34" s="443" t="s">
        <v>471</v>
      </c>
      <c r="K34" s="444" t="b">
        <f t="shared" si="5"/>
        <v>1</v>
      </c>
      <c r="L34" s="444" t="str">
        <f>IFERROR(IF(G34&lt;&gt;"",INDEX('Overview - Section A'!$U$37:$U$44,MATCH(G34,'Overview - Section A'!$A$37:$A$44,1)),J34),"")</f>
        <v>a1Y36000003ygFXEAY</v>
      </c>
      <c r="M34" s="445" t="s">
        <v>704</v>
      </c>
      <c r="N34" s="444"/>
      <c r="O34" s="444"/>
      <c r="P34" s="333"/>
    </row>
    <row r="35" spans="1:16" ht="47.1" customHeight="1" x14ac:dyDescent="0.2">
      <c r="A35" s="440">
        <v>1</v>
      </c>
      <c r="B35" s="395" t="str">
        <f t="shared" si="4"/>
        <v/>
      </c>
      <c r="C35" s="382" t="str">
        <f>IFERROR(IF(N35&lt;&gt;"",N35,IF(A35=A34,IF(C34&lt;YEAR('Overview - Section A'!$E$8),C34+1,""),YEAR('Overview - Section A'!$E$7))),"")</f>
        <v/>
      </c>
      <c r="D35" s="441"/>
      <c r="E35" s="398"/>
      <c r="F35" s="526" t="str">
        <f t="shared" si="6"/>
        <v/>
      </c>
      <c r="G35" s="527"/>
      <c r="H35" s="401"/>
      <c r="I35" s="442"/>
      <c r="J35" s="443" t="s">
        <v>473</v>
      </c>
      <c r="K35" s="444" t="b">
        <f t="shared" si="5"/>
        <v>1</v>
      </c>
      <c r="L35" s="444" t="str">
        <f>IFERROR(IF(G35&lt;&gt;"",INDEX('Overview - Section A'!$U$37:$U$44,MATCH(G35,'Overview - Section A'!$A$37:$A$44,1)),J35),"")</f>
        <v>a1Y36000003ygFYEAY</v>
      </c>
      <c r="M35" s="445" t="s">
        <v>705</v>
      </c>
      <c r="N35" s="444"/>
      <c r="O35" s="444"/>
      <c r="P35" s="333"/>
    </row>
    <row r="36" spans="1:16" ht="47.1" customHeight="1" x14ac:dyDescent="0.2">
      <c r="A36" s="440">
        <v>2</v>
      </c>
      <c r="B36" s="395" t="str">
        <f t="shared" si="4"/>
        <v>HIV I-9b(M): Porcentaje de personas transgénero que viven con el VIH</v>
      </c>
      <c r="C36" s="382">
        <f>IFERROR(IF(N36&lt;&gt;"",N36,IF(A36=A35,IF(C35&lt;YEAR('Overview - Section A'!$E$8),C35+1,""),YEAR('Overview - Section A'!$E$7))),"")</f>
        <v>2019</v>
      </c>
      <c r="D36" s="441"/>
      <c r="E36" s="398"/>
      <c r="F36" s="526">
        <v>15.6</v>
      </c>
      <c r="G36" s="527">
        <v>43875</v>
      </c>
      <c r="H36" s="401"/>
      <c r="I36" s="442"/>
      <c r="J36" s="443" t="s">
        <v>463</v>
      </c>
      <c r="K36" s="444" t="b">
        <f t="shared" si="5"/>
        <v>1</v>
      </c>
      <c r="L36" s="444" t="str">
        <f ca="1">IFERROR(IF(G36&lt;&gt;"",INDEX('Overview - Section A'!$U$37:$U$44,MATCH(G36,'Overview - Section A'!$A$37:$A$44,1)),J36),"")</f>
        <v>a1Y36000003ygFUEAY</v>
      </c>
      <c r="M36" s="445" t="s">
        <v>706</v>
      </c>
      <c r="N36" s="444"/>
      <c r="O36" s="444"/>
      <c r="P36" s="333"/>
    </row>
    <row r="37" spans="1:16" ht="47.1" customHeight="1" x14ac:dyDescent="0.2">
      <c r="A37" s="440">
        <v>2</v>
      </c>
      <c r="B37" s="395" t="str">
        <f t="shared" si="4"/>
        <v/>
      </c>
      <c r="C37" s="382">
        <f>IFERROR(IF(N37&lt;&gt;"",N37,IF(A37=A36,IF(C36&lt;YEAR('Overview - Section A'!$E$8),C36+1,""),YEAR('Overview - Section A'!$E$7))),"")</f>
        <v>2020</v>
      </c>
      <c r="D37" s="441"/>
      <c r="E37" s="398"/>
      <c r="F37" s="399"/>
      <c r="G37" s="515"/>
      <c r="H37" s="401"/>
      <c r="I37" s="442"/>
      <c r="J37" s="443" t="s">
        <v>465</v>
      </c>
      <c r="K37" s="444" t="b">
        <f t="shared" si="5"/>
        <v>1</v>
      </c>
      <c r="L37" s="444" t="str">
        <f>IFERROR(IF(G37&lt;&gt;"",INDEX('Overview - Section A'!$U$37:$U$44,MATCH(G37,'Overview - Section A'!$A$37:$A$44,1)),J37),"")</f>
        <v>a1Y36000003ygFUEAY</v>
      </c>
      <c r="M37" s="445" t="s">
        <v>707</v>
      </c>
      <c r="N37" s="444"/>
      <c r="O37" s="444"/>
      <c r="P37" s="333"/>
    </row>
    <row r="38" spans="1:16" ht="47.1" customHeight="1" x14ac:dyDescent="0.2">
      <c r="A38" s="440">
        <v>2</v>
      </c>
      <c r="B38" s="395" t="str">
        <f t="shared" si="4"/>
        <v/>
      </c>
      <c r="C38" s="382">
        <f>IFERROR(IF(N38&lt;&gt;"",N38,IF(A38=A37,IF(C37&lt;YEAR('Overview - Section A'!$E$8),C37+1,""),YEAR('Overview - Section A'!$E$7))),"")</f>
        <v>2021</v>
      </c>
      <c r="D38" s="509"/>
      <c r="E38" s="510"/>
      <c r="F38" s="513"/>
      <c r="G38" s="511"/>
      <c r="H38" s="401"/>
      <c r="I38" s="442"/>
      <c r="J38" s="443" t="s">
        <v>467</v>
      </c>
      <c r="K38" s="444" t="b">
        <f t="shared" si="5"/>
        <v>1</v>
      </c>
      <c r="L38" s="444" t="str">
        <f>IFERROR(IF(G38&lt;&gt;"",INDEX('Overview - Section A'!$U$37:$U$44,MATCH(G38,'Overview - Section A'!$A$37:$A$44,1)),J38),"")</f>
        <v>a1Y36000003ygFVEAY</v>
      </c>
      <c r="M38" s="445" t="s">
        <v>708</v>
      </c>
      <c r="N38" s="444"/>
      <c r="O38" s="444"/>
      <c r="P38" s="333"/>
    </row>
    <row r="39" spans="1:16" ht="47.1" customHeight="1" x14ac:dyDescent="0.2">
      <c r="A39" s="440">
        <v>2</v>
      </c>
      <c r="B39" s="395" t="str">
        <f t="shared" si="4"/>
        <v/>
      </c>
      <c r="C39" s="382">
        <f>IFERROR(IF(N39&lt;&gt;"",N39,IF(A39=A38,IF(C38&lt;YEAR('Overview - Section A'!$E$8),C38+1,""),YEAR('Overview - Section A'!$E$7))),"")</f>
        <v>2022</v>
      </c>
      <c r="D39" s="509"/>
      <c r="E39" s="510"/>
      <c r="F39" s="513"/>
      <c r="G39" s="511"/>
      <c r="H39" s="401"/>
      <c r="I39" s="442"/>
      <c r="J39" s="443" t="s">
        <v>469</v>
      </c>
      <c r="K39" s="444" t="b">
        <f t="shared" si="5"/>
        <v>1</v>
      </c>
      <c r="L39" s="444" t="str">
        <f>IFERROR(IF(G39&lt;&gt;"",INDEX('Overview - Section A'!$U$37:$U$44,MATCH(G39,'Overview - Section A'!$A$37:$A$44,1)),J39),"")</f>
        <v>a1Y36000003ygFWEAY</v>
      </c>
      <c r="M39" s="445" t="s">
        <v>709</v>
      </c>
      <c r="N39" s="444"/>
      <c r="O39" s="444"/>
      <c r="P39" s="333"/>
    </row>
    <row r="40" spans="1:16" ht="47.1" customHeight="1" x14ac:dyDescent="0.2">
      <c r="A40" s="440">
        <v>2</v>
      </c>
      <c r="B40" s="395" t="str">
        <f t="shared" si="4"/>
        <v/>
      </c>
      <c r="C40" s="382" t="str">
        <f>IFERROR(IF(N40&lt;&gt;"",N40,IF(A40=A39,IF(C39&lt;YEAR('Overview - Section A'!$E$8),C39+1,""),YEAR('Overview - Section A'!$E$7))),"")</f>
        <v/>
      </c>
      <c r="D40" s="509"/>
      <c r="E40" s="510"/>
      <c r="F40" s="513" t="str">
        <f t="shared" si="6"/>
        <v/>
      </c>
      <c r="G40" s="511"/>
      <c r="H40" s="401"/>
      <c r="I40" s="442"/>
      <c r="J40" s="443" t="s">
        <v>471</v>
      </c>
      <c r="K40" s="444" t="b">
        <f t="shared" si="5"/>
        <v>1</v>
      </c>
      <c r="L40" s="444" t="str">
        <f>IFERROR(IF(G40&lt;&gt;"",INDEX('Overview - Section A'!$U$37:$U$44,MATCH(G40,'Overview - Section A'!$A$37:$A$44,1)),J40),"")</f>
        <v>a1Y36000003ygFXEAY</v>
      </c>
      <c r="M40" s="445" t="s">
        <v>710</v>
      </c>
      <c r="N40" s="444"/>
      <c r="O40" s="444"/>
      <c r="P40" s="333"/>
    </row>
    <row r="41" spans="1:16" ht="47.1" customHeight="1" x14ac:dyDescent="0.2">
      <c r="A41" s="440">
        <v>2</v>
      </c>
      <c r="B41" s="395" t="str">
        <f t="shared" si="4"/>
        <v/>
      </c>
      <c r="C41" s="382" t="str">
        <f>IFERROR(IF(N41&lt;&gt;"",N41,IF(A41=A40,IF(C40&lt;YEAR('Overview - Section A'!$E$8),C40+1,""),YEAR('Overview - Section A'!$E$7))),"")</f>
        <v/>
      </c>
      <c r="D41" s="441"/>
      <c r="E41" s="398"/>
      <c r="F41" s="399" t="str">
        <f t="shared" si="6"/>
        <v/>
      </c>
      <c r="G41" s="400"/>
      <c r="H41" s="401"/>
      <c r="I41" s="442"/>
      <c r="J41" s="443" t="s">
        <v>473</v>
      </c>
      <c r="K41" s="444" t="b">
        <f t="shared" si="5"/>
        <v>1</v>
      </c>
      <c r="L41" s="444" t="str">
        <f>IFERROR(IF(G41&lt;&gt;"",INDEX('Overview - Section A'!$U$37:$U$44,MATCH(G41,'Overview - Section A'!$A$37:$A$44,1)),J41),"")</f>
        <v>a1Y36000003ygFYEAY</v>
      </c>
      <c r="M41" s="445" t="s">
        <v>711</v>
      </c>
      <c r="N41" s="444"/>
      <c r="O41" s="444"/>
      <c r="P41" s="333"/>
    </row>
    <row r="42" spans="1:16" ht="47.1" customHeight="1" x14ac:dyDescent="0.2">
      <c r="A42" s="440">
        <v>3</v>
      </c>
      <c r="B42" s="395" t="str">
        <f t="shared" si="4"/>
        <v/>
      </c>
      <c r="C42" s="382">
        <f>IFERROR(IF(N42&lt;&gt;"",N42,IF(A42=A41,IF(C41&lt;YEAR('Overview - Section A'!$E$8),C41+1,""),YEAR('Overview - Section A'!$E$7))),"")</f>
        <v>2019</v>
      </c>
      <c r="D42" s="441"/>
      <c r="E42" s="398"/>
      <c r="F42" s="399" t="str">
        <f t="shared" si="6"/>
        <v/>
      </c>
      <c r="G42" s="400"/>
      <c r="H42" s="401"/>
      <c r="I42" s="442"/>
      <c r="J42" s="443" t="s">
        <v>463</v>
      </c>
      <c r="K42" s="444" t="b">
        <f t="shared" si="5"/>
        <v>0</v>
      </c>
      <c r="L42" s="444" t="str">
        <f>IFERROR(IF(G42&lt;&gt;"",INDEX('Overview - Section A'!$U$37:$U$44,MATCH(G42,'Overview - Section A'!$A$37:$A$44,1)),J42),"")</f>
        <v>a1Y36000003ygFTEAY</v>
      </c>
      <c r="M42" s="445" t="s">
        <v>712</v>
      </c>
      <c r="N42" s="444"/>
      <c r="O42" s="444"/>
      <c r="P42" s="333"/>
    </row>
    <row r="43" spans="1:16" ht="47.1" customHeight="1" x14ac:dyDescent="0.2">
      <c r="A43" s="440">
        <v>3</v>
      </c>
      <c r="B43" s="395" t="str">
        <f t="shared" si="4"/>
        <v/>
      </c>
      <c r="C43" s="382">
        <f>IFERROR(IF(N43&lt;&gt;"",N43,IF(A43=A42,IF(C42&lt;YEAR('Overview - Section A'!$E$8),C42+1,""),YEAR('Overview - Section A'!$E$7))),"")</f>
        <v>2020</v>
      </c>
      <c r="D43" s="441"/>
      <c r="E43" s="398"/>
      <c r="F43" s="399" t="str">
        <f t="shared" si="6"/>
        <v/>
      </c>
      <c r="G43" s="400"/>
      <c r="H43" s="401"/>
      <c r="I43" s="442"/>
      <c r="J43" s="443" t="s">
        <v>465</v>
      </c>
      <c r="K43" s="444" t="b">
        <f t="shared" si="5"/>
        <v>0</v>
      </c>
      <c r="L43" s="444" t="str">
        <f>IFERROR(IF(G43&lt;&gt;"",INDEX('Overview - Section A'!$U$37:$U$44,MATCH(G43,'Overview - Section A'!$A$37:$A$44,1)),J43),"")</f>
        <v>a1Y36000003ygFUEAY</v>
      </c>
      <c r="M43" s="445" t="s">
        <v>713</v>
      </c>
      <c r="N43" s="444"/>
      <c r="O43" s="444"/>
      <c r="P43" s="333"/>
    </row>
    <row r="44" spans="1:16" ht="47.1" customHeight="1" x14ac:dyDescent="0.2">
      <c r="A44" s="440">
        <v>3</v>
      </c>
      <c r="B44" s="395" t="str">
        <f t="shared" si="4"/>
        <v/>
      </c>
      <c r="C44" s="382">
        <f>IFERROR(IF(N44&lt;&gt;"",N44,IF(A44=A43,IF(C43&lt;YEAR('Overview - Section A'!$E$8),C43+1,""),YEAR('Overview - Section A'!$E$7))),"")</f>
        <v>2021</v>
      </c>
      <c r="D44" s="441"/>
      <c r="E44" s="398"/>
      <c r="F44" s="399" t="str">
        <f t="shared" si="6"/>
        <v/>
      </c>
      <c r="G44" s="400"/>
      <c r="H44" s="401"/>
      <c r="I44" s="442"/>
      <c r="J44" s="443" t="s">
        <v>467</v>
      </c>
      <c r="K44" s="444" t="b">
        <f t="shared" si="5"/>
        <v>0</v>
      </c>
      <c r="L44" s="444" t="str">
        <f>IFERROR(IF(G44&lt;&gt;"",INDEX('Overview - Section A'!$U$37:$U$44,MATCH(G44,'Overview - Section A'!$A$37:$A$44,1)),J44),"")</f>
        <v>a1Y36000003ygFVEAY</v>
      </c>
      <c r="M44" s="445" t="s">
        <v>714</v>
      </c>
      <c r="N44" s="444"/>
      <c r="O44" s="444"/>
      <c r="P44" s="333"/>
    </row>
    <row r="45" spans="1:16" ht="47.1" customHeight="1" x14ac:dyDescent="0.2">
      <c r="A45" s="440">
        <v>3</v>
      </c>
      <c r="B45" s="395" t="str">
        <f t="shared" si="4"/>
        <v/>
      </c>
      <c r="C45" s="382">
        <f>IFERROR(IF(N45&lt;&gt;"",N45,IF(A45=A44,IF(C44&lt;YEAR('Overview - Section A'!$E$8),C44+1,""),YEAR('Overview - Section A'!$E$7))),"")</f>
        <v>2022</v>
      </c>
      <c r="D45" s="441"/>
      <c r="E45" s="398"/>
      <c r="F45" s="399" t="str">
        <f t="shared" si="6"/>
        <v/>
      </c>
      <c r="G45" s="400"/>
      <c r="H45" s="401"/>
      <c r="I45" s="442"/>
      <c r="J45" s="443" t="s">
        <v>469</v>
      </c>
      <c r="K45" s="444" t="b">
        <f t="shared" si="5"/>
        <v>0</v>
      </c>
      <c r="L45" s="444" t="str">
        <f>IFERROR(IF(G45&lt;&gt;"",INDEX('Overview - Section A'!$U$37:$U$44,MATCH(G45,'Overview - Section A'!$A$37:$A$44,1)),J45),"")</f>
        <v>a1Y36000003ygFWEAY</v>
      </c>
      <c r="M45" s="445" t="s">
        <v>715</v>
      </c>
      <c r="N45" s="444"/>
      <c r="O45" s="444"/>
      <c r="P45" s="333"/>
    </row>
    <row r="46" spans="1:16" ht="47.1" customHeight="1" x14ac:dyDescent="0.2">
      <c r="A46" s="440">
        <v>3</v>
      </c>
      <c r="B46" s="395" t="str">
        <f t="shared" si="4"/>
        <v/>
      </c>
      <c r="C46" s="382" t="str">
        <f>IFERROR(IF(N46&lt;&gt;"",N46,IF(A46=A45,IF(C45&lt;YEAR('Overview - Section A'!$E$8),C45+1,""),YEAR('Overview - Section A'!$E$7))),"")</f>
        <v/>
      </c>
      <c r="D46" s="441"/>
      <c r="E46" s="398"/>
      <c r="F46" s="399" t="str">
        <f t="shared" si="6"/>
        <v/>
      </c>
      <c r="G46" s="400"/>
      <c r="H46" s="401"/>
      <c r="I46" s="442"/>
      <c r="J46" s="443" t="s">
        <v>471</v>
      </c>
      <c r="K46" s="444" t="b">
        <f t="shared" si="5"/>
        <v>0</v>
      </c>
      <c r="L46" s="444" t="str">
        <f>IFERROR(IF(G46&lt;&gt;"",INDEX('Overview - Section A'!$U$37:$U$44,MATCH(G46,'Overview - Section A'!$A$37:$A$44,1)),J46),"")</f>
        <v>a1Y36000003ygFXEAY</v>
      </c>
      <c r="M46" s="445" t="s">
        <v>716</v>
      </c>
      <c r="N46" s="444"/>
      <c r="O46" s="444"/>
      <c r="P46" s="333"/>
    </row>
    <row r="47" spans="1:16" ht="47.1" customHeight="1" x14ac:dyDescent="0.2">
      <c r="A47" s="440">
        <v>3</v>
      </c>
      <c r="B47" s="395" t="str">
        <f t="shared" si="4"/>
        <v/>
      </c>
      <c r="C47" s="382" t="str">
        <f>IFERROR(IF(N47&lt;&gt;"",N47,IF(A47=A46,IF(C46&lt;YEAR('Overview - Section A'!$E$8),C46+1,""),YEAR('Overview - Section A'!$E$7))),"")</f>
        <v/>
      </c>
      <c r="D47" s="441"/>
      <c r="E47" s="398"/>
      <c r="F47" s="399" t="str">
        <f t="shared" si="6"/>
        <v/>
      </c>
      <c r="G47" s="400"/>
      <c r="H47" s="401"/>
      <c r="I47" s="442"/>
      <c r="J47" s="443" t="s">
        <v>473</v>
      </c>
      <c r="K47" s="444" t="b">
        <f t="shared" si="5"/>
        <v>0</v>
      </c>
      <c r="L47" s="444" t="str">
        <f>IFERROR(IF(G47&lt;&gt;"",INDEX('Overview - Section A'!$U$37:$U$44,MATCH(G47,'Overview - Section A'!$A$37:$A$44,1)),J47),"")</f>
        <v>a1Y36000003ygFYEAY</v>
      </c>
      <c r="M47" s="445" t="s">
        <v>717</v>
      </c>
      <c r="N47" s="444"/>
      <c r="O47" s="444"/>
      <c r="P47" s="333"/>
    </row>
    <row r="48" spans="1:16" ht="47.1" customHeight="1" x14ac:dyDescent="0.2">
      <c r="A48" s="440">
        <v>4</v>
      </c>
      <c r="B48" s="395" t="str">
        <f t="shared" si="4"/>
        <v/>
      </c>
      <c r="C48" s="382">
        <f>IFERROR(IF(N48&lt;&gt;"",N48,IF(A48=A47,IF(C47&lt;YEAR('Overview - Section A'!$E$8),C47+1,""),YEAR('Overview - Section A'!$E$7))),"")</f>
        <v>2019</v>
      </c>
      <c r="D48" s="441"/>
      <c r="E48" s="398"/>
      <c r="F48" s="399" t="str">
        <f t="shared" si="6"/>
        <v/>
      </c>
      <c r="G48" s="400"/>
      <c r="H48" s="401"/>
      <c r="I48" s="442"/>
      <c r="J48" s="443" t="s">
        <v>463</v>
      </c>
      <c r="K48" s="444" t="b">
        <f t="shared" si="5"/>
        <v>0</v>
      </c>
      <c r="L48" s="444" t="str">
        <f>IFERROR(IF(G48&lt;&gt;"",INDEX('Overview - Section A'!$U$37:$U$44,MATCH(G48,'Overview - Section A'!$A$37:$A$44,1)),J48),"")</f>
        <v>a1Y36000003ygFTEAY</v>
      </c>
      <c r="M48" s="445" t="s">
        <v>718</v>
      </c>
      <c r="N48" s="444"/>
      <c r="O48" s="444"/>
      <c r="P48" s="333"/>
    </row>
    <row r="49" spans="1:16" ht="47.1" customHeight="1" x14ac:dyDescent="0.2">
      <c r="A49" s="440">
        <v>4</v>
      </c>
      <c r="B49" s="395" t="str">
        <f t="shared" si="4"/>
        <v/>
      </c>
      <c r="C49" s="382">
        <f>IFERROR(IF(N49&lt;&gt;"",N49,IF(A49=A48,IF(C48&lt;YEAR('Overview - Section A'!$E$8),C48+1,""),YEAR('Overview - Section A'!$E$7))),"")</f>
        <v>2020</v>
      </c>
      <c r="D49" s="441"/>
      <c r="E49" s="398"/>
      <c r="F49" s="399" t="str">
        <f t="shared" si="6"/>
        <v/>
      </c>
      <c r="G49" s="400"/>
      <c r="H49" s="401"/>
      <c r="I49" s="442"/>
      <c r="J49" s="443" t="s">
        <v>465</v>
      </c>
      <c r="K49" s="444" t="b">
        <f t="shared" si="5"/>
        <v>0</v>
      </c>
      <c r="L49" s="444" t="str">
        <f>IFERROR(IF(G49&lt;&gt;"",INDEX('Overview - Section A'!$U$37:$U$44,MATCH(G49,'Overview - Section A'!$A$37:$A$44,1)),J49),"")</f>
        <v>a1Y36000003ygFUEAY</v>
      </c>
      <c r="M49" s="445" t="s">
        <v>719</v>
      </c>
      <c r="N49" s="444"/>
      <c r="O49" s="444"/>
      <c r="P49" s="333"/>
    </row>
    <row r="50" spans="1:16" ht="47.1" customHeight="1" x14ac:dyDescent="0.2">
      <c r="A50" s="440">
        <v>4</v>
      </c>
      <c r="B50" s="395" t="str">
        <f t="shared" si="4"/>
        <v/>
      </c>
      <c r="C50" s="382">
        <f>IFERROR(IF(N50&lt;&gt;"",N50,IF(A50=A49,IF(C49&lt;YEAR('Overview - Section A'!$E$8),C49+1,""),YEAR('Overview - Section A'!$E$7))),"")</f>
        <v>2021</v>
      </c>
      <c r="D50" s="441"/>
      <c r="E50" s="398"/>
      <c r="F50" s="399" t="str">
        <f t="shared" si="6"/>
        <v/>
      </c>
      <c r="G50" s="400"/>
      <c r="H50" s="401"/>
      <c r="I50" s="442"/>
      <c r="J50" s="443" t="s">
        <v>467</v>
      </c>
      <c r="K50" s="444" t="b">
        <f t="shared" si="5"/>
        <v>0</v>
      </c>
      <c r="L50" s="444" t="str">
        <f>IFERROR(IF(G50&lt;&gt;"",INDEX('Overview - Section A'!$U$37:$U$44,MATCH(G50,'Overview - Section A'!$A$37:$A$44,1)),J50),"")</f>
        <v>a1Y36000003ygFVEAY</v>
      </c>
      <c r="M50" s="445" t="s">
        <v>720</v>
      </c>
      <c r="N50" s="444"/>
      <c r="O50" s="444"/>
      <c r="P50" s="333"/>
    </row>
    <row r="51" spans="1:16" ht="47.1" customHeight="1" x14ac:dyDescent="0.2">
      <c r="A51" s="440">
        <v>4</v>
      </c>
      <c r="B51" s="395" t="str">
        <f t="shared" si="4"/>
        <v/>
      </c>
      <c r="C51" s="382">
        <f>IFERROR(IF(N51&lt;&gt;"",N51,IF(A51=A50,IF(C50&lt;YEAR('Overview - Section A'!$E$8),C50+1,""),YEAR('Overview - Section A'!$E$7))),"")</f>
        <v>2022</v>
      </c>
      <c r="D51" s="441"/>
      <c r="E51" s="398"/>
      <c r="F51" s="399" t="str">
        <f t="shared" si="6"/>
        <v/>
      </c>
      <c r="G51" s="400"/>
      <c r="H51" s="401"/>
      <c r="I51" s="442"/>
      <c r="J51" s="443" t="s">
        <v>469</v>
      </c>
      <c r="K51" s="444" t="b">
        <f t="shared" si="5"/>
        <v>0</v>
      </c>
      <c r="L51" s="444" t="str">
        <f>IFERROR(IF(G51&lt;&gt;"",INDEX('Overview - Section A'!$U$37:$U$44,MATCH(G51,'Overview - Section A'!$A$37:$A$44,1)),J51),"")</f>
        <v>a1Y36000003ygFWEAY</v>
      </c>
      <c r="M51" s="445" t="s">
        <v>721</v>
      </c>
      <c r="N51" s="444"/>
      <c r="O51" s="444"/>
      <c r="P51" s="333"/>
    </row>
    <row r="52" spans="1:16" ht="47.1" customHeight="1" x14ac:dyDescent="0.2">
      <c r="A52" s="440">
        <v>4</v>
      </c>
      <c r="B52" s="395" t="str">
        <f t="shared" si="4"/>
        <v/>
      </c>
      <c r="C52" s="382" t="str">
        <f>IFERROR(IF(N52&lt;&gt;"",N52,IF(A52=A51,IF(C51&lt;YEAR('Overview - Section A'!$E$8),C51+1,""),YEAR('Overview - Section A'!$E$7))),"")</f>
        <v/>
      </c>
      <c r="D52" s="441"/>
      <c r="E52" s="398"/>
      <c r="F52" s="399" t="str">
        <f t="shared" si="6"/>
        <v/>
      </c>
      <c r="G52" s="400"/>
      <c r="H52" s="401"/>
      <c r="I52" s="442"/>
      <c r="J52" s="443" t="s">
        <v>471</v>
      </c>
      <c r="K52" s="444" t="b">
        <f t="shared" si="5"/>
        <v>0</v>
      </c>
      <c r="L52" s="444" t="str">
        <f>IFERROR(IF(G52&lt;&gt;"",INDEX('Overview - Section A'!$U$37:$U$44,MATCH(G52,'Overview - Section A'!$A$37:$A$44,1)),J52),"")</f>
        <v>a1Y36000003ygFXEAY</v>
      </c>
      <c r="M52" s="445" t="s">
        <v>722</v>
      </c>
      <c r="N52" s="444"/>
      <c r="O52" s="444"/>
      <c r="P52" s="333"/>
    </row>
    <row r="53" spans="1:16" ht="47.1" customHeight="1" x14ac:dyDescent="0.2">
      <c r="A53" s="440">
        <v>4</v>
      </c>
      <c r="B53" s="395" t="str">
        <f t="shared" si="4"/>
        <v/>
      </c>
      <c r="C53" s="382" t="str">
        <f>IFERROR(IF(N53&lt;&gt;"",N53,IF(A53=A52,IF(C52&lt;YEAR('Overview - Section A'!$E$8),C52+1,""),YEAR('Overview - Section A'!$E$7))),"")</f>
        <v/>
      </c>
      <c r="D53" s="441"/>
      <c r="E53" s="398"/>
      <c r="F53" s="399" t="str">
        <f t="shared" si="6"/>
        <v/>
      </c>
      <c r="G53" s="400"/>
      <c r="H53" s="401"/>
      <c r="I53" s="442"/>
      <c r="J53" s="443" t="s">
        <v>473</v>
      </c>
      <c r="K53" s="444" t="b">
        <f t="shared" si="5"/>
        <v>0</v>
      </c>
      <c r="L53" s="444" t="str">
        <f>IFERROR(IF(G53&lt;&gt;"",INDEX('Overview - Section A'!$U$37:$U$44,MATCH(G53,'Overview - Section A'!$A$37:$A$44,1)),J53),"")</f>
        <v>a1Y36000003ygFYEAY</v>
      </c>
      <c r="M53" s="445" t="s">
        <v>723</v>
      </c>
      <c r="N53" s="444"/>
      <c r="O53" s="444"/>
      <c r="P53" s="333"/>
    </row>
    <row r="54" spans="1:16" ht="47.1" customHeight="1" x14ac:dyDescent="0.2">
      <c r="A54" s="440">
        <v>5</v>
      </c>
      <c r="B54" s="395" t="str">
        <f t="shared" si="4"/>
        <v/>
      </c>
      <c r="C54" s="382">
        <f>IFERROR(IF(N54&lt;&gt;"",N54,IF(A54=A53,IF(C53&lt;YEAR('Overview - Section A'!$E$8),C53+1,""),YEAR('Overview - Section A'!$E$7))),"")</f>
        <v>2019</v>
      </c>
      <c r="D54" s="441"/>
      <c r="E54" s="398"/>
      <c r="F54" s="399" t="str">
        <f t="shared" si="6"/>
        <v/>
      </c>
      <c r="G54" s="400"/>
      <c r="H54" s="401"/>
      <c r="I54" s="442"/>
      <c r="J54" s="443" t="s">
        <v>463</v>
      </c>
      <c r="K54" s="444" t="b">
        <f t="shared" si="5"/>
        <v>0</v>
      </c>
      <c r="L54" s="444" t="str">
        <f>IFERROR(IF(G54&lt;&gt;"",INDEX('Overview - Section A'!$U$37:$U$44,MATCH(G54,'Overview - Section A'!$A$37:$A$44,1)),J54),"")</f>
        <v>a1Y36000003ygFTEAY</v>
      </c>
      <c r="M54" s="445" t="s">
        <v>724</v>
      </c>
      <c r="N54" s="444"/>
      <c r="O54" s="444"/>
      <c r="P54" s="333"/>
    </row>
    <row r="55" spans="1:16" ht="47.1" customHeight="1" x14ac:dyDescent="0.2">
      <c r="A55" s="440">
        <v>5</v>
      </c>
      <c r="B55" s="395" t="str">
        <f t="shared" si="4"/>
        <v/>
      </c>
      <c r="C55" s="382">
        <f>IFERROR(IF(N55&lt;&gt;"",N55,IF(A55=A54,IF(C54&lt;YEAR('Overview - Section A'!$E$8),C54+1,""),YEAR('Overview - Section A'!$E$7))),"")</f>
        <v>2020</v>
      </c>
      <c r="D55" s="441"/>
      <c r="E55" s="398"/>
      <c r="F55" s="399" t="str">
        <f t="shared" si="6"/>
        <v/>
      </c>
      <c r="G55" s="400"/>
      <c r="H55" s="401"/>
      <c r="I55" s="442"/>
      <c r="J55" s="443" t="s">
        <v>465</v>
      </c>
      <c r="K55" s="444" t="b">
        <f t="shared" si="5"/>
        <v>0</v>
      </c>
      <c r="L55" s="444" t="str">
        <f>IFERROR(IF(G55&lt;&gt;"",INDEX('Overview - Section A'!$U$37:$U$44,MATCH(G55,'Overview - Section A'!$A$37:$A$44,1)),J55),"")</f>
        <v>a1Y36000003ygFUEAY</v>
      </c>
      <c r="M55" s="445" t="s">
        <v>725</v>
      </c>
      <c r="N55" s="444"/>
      <c r="O55" s="444"/>
      <c r="P55" s="333"/>
    </row>
    <row r="56" spans="1:16" ht="47.1" customHeight="1" x14ac:dyDescent="0.2">
      <c r="A56" s="440">
        <v>5</v>
      </c>
      <c r="B56" s="395" t="str">
        <f t="shared" si="4"/>
        <v/>
      </c>
      <c r="C56" s="382">
        <f>IFERROR(IF(N56&lt;&gt;"",N56,IF(A56=A55,IF(C55&lt;YEAR('Overview - Section A'!$E$8),C55+1,""),YEAR('Overview - Section A'!$E$7))),"")</f>
        <v>2021</v>
      </c>
      <c r="D56" s="441"/>
      <c r="E56" s="398"/>
      <c r="F56" s="399" t="str">
        <f t="shared" si="6"/>
        <v/>
      </c>
      <c r="G56" s="400"/>
      <c r="H56" s="401"/>
      <c r="I56" s="442"/>
      <c r="J56" s="443" t="s">
        <v>467</v>
      </c>
      <c r="K56" s="444" t="b">
        <f t="shared" si="5"/>
        <v>0</v>
      </c>
      <c r="L56" s="444" t="str">
        <f>IFERROR(IF(G56&lt;&gt;"",INDEX('Overview - Section A'!$U$37:$U$44,MATCH(G56,'Overview - Section A'!$A$37:$A$44,1)),J56),"")</f>
        <v>a1Y36000003ygFVEAY</v>
      </c>
      <c r="M56" s="445" t="s">
        <v>726</v>
      </c>
      <c r="N56" s="444"/>
      <c r="O56" s="444"/>
      <c r="P56" s="333"/>
    </row>
    <row r="57" spans="1:16" ht="47.1" customHeight="1" x14ac:dyDescent="0.2">
      <c r="A57" s="440">
        <v>5</v>
      </c>
      <c r="B57" s="395" t="str">
        <f t="shared" si="4"/>
        <v/>
      </c>
      <c r="C57" s="382">
        <f>IFERROR(IF(N57&lt;&gt;"",N57,IF(A57=A56,IF(C56&lt;YEAR('Overview - Section A'!$E$8),C56+1,""),YEAR('Overview - Section A'!$E$7))),"")</f>
        <v>2022</v>
      </c>
      <c r="D57" s="441"/>
      <c r="E57" s="398"/>
      <c r="F57" s="399" t="str">
        <f t="shared" si="6"/>
        <v/>
      </c>
      <c r="G57" s="400"/>
      <c r="H57" s="401"/>
      <c r="I57" s="442"/>
      <c r="J57" s="443" t="s">
        <v>469</v>
      </c>
      <c r="K57" s="444" t="b">
        <f t="shared" si="5"/>
        <v>0</v>
      </c>
      <c r="L57" s="444" t="str">
        <f>IFERROR(IF(G57&lt;&gt;"",INDEX('Overview - Section A'!$U$37:$U$44,MATCH(G57,'Overview - Section A'!$A$37:$A$44,1)),J57),"")</f>
        <v>a1Y36000003ygFWEAY</v>
      </c>
      <c r="M57" s="445" t="s">
        <v>727</v>
      </c>
      <c r="N57" s="444"/>
      <c r="O57" s="444"/>
      <c r="P57" s="333"/>
    </row>
    <row r="58" spans="1:16" ht="47.1" customHeight="1" x14ac:dyDescent="0.2">
      <c r="A58" s="440">
        <v>5</v>
      </c>
      <c r="B58" s="395" t="str">
        <f t="shared" si="4"/>
        <v/>
      </c>
      <c r="C58" s="382" t="str">
        <f>IFERROR(IF(N58&lt;&gt;"",N58,IF(A58=A57,IF(C57&lt;YEAR('Overview - Section A'!$E$8),C57+1,""),YEAR('Overview - Section A'!$E$7))),"")</f>
        <v/>
      </c>
      <c r="D58" s="441"/>
      <c r="E58" s="398"/>
      <c r="F58" s="399" t="str">
        <f t="shared" si="6"/>
        <v/>
      </c>
      <c r="G58" s="400"/>
      <c r="H58" s="401"/>
      <c r="I58" s="442"/>
      <c r="J58" s="443" t="s">
        <v>471</v>
      </c>
      <c r="K58" s="444" t="b">
        <f t="shared" si="5"/>
        <v>0</v>
      </c>
      <c r="L58" s="444" t="str">
        <f>IFERROR(IF(G58&lt;&gt;"",INDEX('Overview - Section A'!$U$37:$U$44,MATCH(G58,'Overview - Section A'!$A$37:$A$44,1)),J58),"")</f>
        <v>a1Y36000003ygFXEAY</v>
      </c>
      <c r="M58" s="445" t="s">
        <v>728</v>
      </c>
      <c r="N58" s="444"/>
      <c r="O58" s="444"/>
      <c r="P58" s="333"/>
    </row>
    <row r="59" spans="1:16" ht="47.1" customHeight="1" x14ac:dyDescent="0.2">
      <c r="A59" s="440">
        <v>5</v>
      </c>
      <c r="B59" s="395" t="str">
        <f t="shared" si="4"/>
        <v/>
      </c>
      <c r="C59" s="382" t="str">
        <f>IFERROR(IF(N59&lt;&gt;"",N59,IF(A59=A58,IF(C58&lt;YEAR('Overview - Section A'!$E$8),C58+1,""),YEAR('Overview - Section A'!$E$7))),"")</f>
        <v/>
      </c>
      <c r="D59" s="441"/>
      <c r="E59" s="398"/>
      <c r="F59" s="399" t="str">
        <f t="shared" si="6"/>
        <v/>
      </c>
      <c r="G59" s="400"/>
      <c r="H59" s="401"/>
      <c r="I59" s="442"/>
      <c r="J59" s="443" t="s">
        <v>473</v>
      </c>
      <c r="K59" s="444" t="b">
        <f t="shared" si="5"/>
        <v>0</v>
      </c>
      <c r="L59" s="444" t="str">
        <f>IFERROR(IF(G59&lt;&gt;"",INDEX('Overview - Section A'!$U$37:$U$44,MATCH(G59,'Overview - Section A'!$A$37:$A$44,1)),J59),"")</f>
        <v>a1Y36000003ygFYEAY</v>
      </c>
      <c r="M59" s="445" t="s">
        <v>729</v>
      </c>
      <c r="N59" s="444"/>
      <c r="O59" s="444"/>
      <c r="P59" s="333"/>
    </row>
    <row r="60" spans="1:16" ht="47.1" customHeight="1" x14ac:dyDescent="0.2">
      <c r="A60" s="440">
        <v>6</v>
      </c>
      <c r="B60" s="395" t="str">
        <f t="shared" si="4"/>
        <v/>
      </c>
      <c r="C60" s="382">
        <f>IFERROR(IF(N60&lt;&gt;"",N60,IF(A60=A59,IF(C59&lt;YEAR('Overview - Section A'!$E$8),C59+1,""),YEAR('Overview - Section A'!$E$7))),"")</f>
        <v>2019</v>
      </c>
      <c r="D60" s="441"/>
      <c r="E60" s="398"/>
      <c r="F60" s="399" t="str">
        <f t="shared" si="6"/>
        <v/>
      </c>
      <c r="G60" s="400"/>
      <c r="H60" s="401"/>
      <c r="I60" s="442"/>
      <c r="J60" s="443" t="s">
        <v>463</v>
      </c>
      <c r="K60" s="444" t="b">
        <f t="shared" si="5"/>
        <v>0</v>
      </c>
      <c r="L60" s="444" t="str">
        <f>IFERROR(IF(G60&lt;&gt;"",INDEX('Overview - Section A'!$U$37:$U$44,MATCH(G60,'Overview - Section A'!$A$37:$A$44,1)),J60),"")</f>
        <v>a1Y36000003ygFTEAY</v>
      </c>
      <c r="M60" s="445" t="s">
        <v>730</v>
      </c>
      <c r="N60" s="444"/>
      <c r="O60" s="444"/>
      <c r="P60" s="333"/>
    </row>
    <row r="61" spans="1:16" ht="47.1" customHeight="1" x14ac:dyDescent="0.2">
      <c r="A61" s="440">
        <v>6</v>
      </c>
      <c r="B61" s="395" t="str">
        <f t="shared" si="4"/>
        <v/>
      </c>
      <c r="C61" s="382">
        <f>IFERROR(IF(N61&lt;&gt;"",N61,IF(A61=A60,IF(C60&lt;YEAR('Overview - Section A'!$E$8),C60+1,""),YEAR('Overview - Section A'!$E$7))),"")</f>
        <v>2020</v>
      </c>
      <c r="D61" s="441"/>
      <c r="E61" s="398"/>
      <c r="F61" s="399" t="str">
        <f t="shared" si="6"/>
        <v/>
      </c>
      <c r="G61" s="400"/>
      <c r="H61" s="401"/>
      <c r="I61" s="442"/>
      <c r="J61" s="443" t="s">
        <v>465</v>
      </c>
      <c r="K61" s="444" t="b">
        <f t="shared" si="5"/>
        <v>0</v>
      </c>
      <c r="L61" s="444" t="str">
        <f>IFERROR(IF(G61&lt;&gt;"",INDEX('Overview - Section A'!$U$37:$U$44,MATCH(G61,'Overview - Section A'!$A$37:$A$44,1)),J61),"")</f>
        <v>a1Y36000003ygFUEAY</v>
      </c>
      <c r="M61" s="445" t="s">
        <v>731</v>
      </c>
      <c r="N61" s="444"/>
      <c r="O61" s="444"/>
      <c r="P61" s="333"/>
    </row>
    <row r="62" spans="1:16" ht="47.1" customHeight="1" x14ac:dyDescent="0.2">
      <c r="A62" s="440">
        <v>6</v>
      </c>
      <c r="B62" s="395" t="str">
        <f t="shared" si="4"/>
        <v/>
      </c>
      <c r="C62" s="382">
        <f>IFERROR(IF(N62&lt;&gt;"",N62,IF(A62=A61,IF(C61&lt;YEAR('Overview - Section A'!$E$8),C61+1,""),YEAR('Overview - Section A'!$E$7))),"")</f>
        <v>2021</v>
      </c>
      <c r="D62" s="441"/>
      <c r="E62" s="398"/>
      <c r="F62" s="399" t="str">
        <f t="shared" si="6"/>
        <v/>
      </c>
      <c r="G62" s="400"/>
      <c r="H62" s="401"/>
      <c r="I62" s="442"/>
      <c r="J62" s="443" t="s">
        <v>467</v>
      </c>
      <c r="K62" s="444" t="b">
        <f t="shared" si="5"/>
        <v>0</v>
      </c>
      <c r="L62" s="444" t="str">
        <f>IFERROR(IF(G62&lt;&gt;"",INDEX('Overview - Section A'!$U$37:$U$44,MATCH(G62,'Overview - Section A'!$A$37:$A$44,1)),J62),"")</f>
        <v>a1Y36000003ygFVEAY</v>
      </c>
      <c r="M62" s="445" t="s">
        <v>732</v>
      </c>
      <c r="N62" s="444"/>
      <c r="O62" s="444"/>
      <c r="P62" s="333"/>
    </row>
    <row r="63" spans="1:16" ht="47.1" customHeight="1" x14ac:dyDescent="0.2">
      <c r="A63" s="440">
        <v>6</v>
      </c>
      <c r="B63" s="395" t="str">
        <f t="shared" si="4"/>
        <v/>
      </c>
      <c r="C63" s="382">
        <f>IFERROR(IF(N63&lt;&gt;"",N63,IF(A63=A62,IF(C62&lt;YEAR('Overview - Section A'!$E$8),C62+1,""),YEAR('Overview - Section A'!$E$7))),"")</f>
        <v>2022</v>
      </c>
      <c r="D63" s="441"/>
      <c r="E63" s="398"/>
      <c r="F63" s="399" t="str">
        <f t="shared" si="6"/>
        <v/>
      </c>
      <c r="G63" s="400"/>
      <c r="H63" s="401"/>
      <c r="I63" s="442"/>
      <c r="J63" s="443" t="s">
        <v>469</v>
      </c>
      <c r="K63" s="444" t="b">
        <f t="shared" si="5"/>
        <v>0</v>
      </c>
      <c r="L63" s="444" t="str">
        <f>IFERROR(IF(G63&lt;&gt;"",INDEX('Overview - Section A'!$U$37:$U$44,MATCH(G63,'Overview - Section A'!$A$37:$A$44,1)),J63),"")</f>
        <v>a1Y36000003ygFWEAY</v>
      </c>
      <c r="M63" s="445" t="s">
        <v>733</v>
      </c>
      <c r="N63" s="444"/>
      <c r="O63" s="444"/>
      <c r="P63" s="333"/>
    </row>
    <row r="64" spans="1:16" ht="47.1" customHeight="1" x14ac:dyDescent="0.2">
      <c r="A64" s="440">
        <v>6</v>
      </c>
      <c r="B64" s="395" t="str">
        <f t="shared" si="4"/>
        <v/>
      </c>
      <c r="C64" s="382" t="str">
        <f>IFERROR(IF(N64&lt;&gt;"",N64,IF(A64=A63,IF(C63&lt;YEAR('Overview - Section A'!$E$8),C63+1,""),YEAR('Overview - Section A'!$E$7))),"")</f>
        <v/>
      </c>
      <c r="D64" s="441"/>
      <c r="E64" s="398"/>
      <c r="F64" s="399" t="str">
        <f t="shared" si="6"/>
        <v/>
      </c>
      <c r="G64" s="400"/>
      <c r="H64" s="401"/>
      <c r="I64" s="442"/>
      <c r="J64" s="443" t="s">
        <v>471</v>
      </c>
      <c r="K64" s="444" t="b">
        <f t="shared" si="5"/>
        <v>0</v>
      </c>
      <c r="L64" s="444" t="str">
        <f>IFERROR(IF(G64&lt;&gt;"",INDEX('Overview - Section A'!$U$37:$U$44,MATCH(G64,'Overview - Section A'!$A$37:$A$44,1)),J64),"")</f>
        <v>a1Y36000003ygFXEAY</v>
      </c>
      <c r="M64" s="445" t="s">
        <v>734</v>
      </c>
      <c r="N64" s="444"/>
      <c r="O64" s="444"/>
      <c r="P64" s="333"/>
    </row>
    <row r="65" spans="1:16" ht="47.1" customHeight="1" x14ac:dyDescent="0.2">
      <c r="A65" s="440">
        <v>6</v>
      </c>
      <c r="B65" s="395" t="str">
        <f t="shared" si="4"/>
        <v/>
      </c>
      <c r="C65" s="382" t="str">
        <f>IFERROR(IF(N65&lt;&gt;"",N65,IF(A65=A64,IF(C64&lt;YEAR('Overview - Section A'!$E$8),C64+1,""),YEAR('Overview - Section A'!$E$7))),"")</f>
        <v/>
      </c>
      <c r="D65" s="441"/>
      <c r="E65" s="398"/>
      <c r="F65" s="399" t="str">
        <f t="shared" si="6"/>
        <v/>
      </c>
      <c r="G65" s="400"/>
      <c r="H65" s="401"/>
      <c r="I65" s="442"/>
      <c r="J65" s="443" t="s">
        <v>473</v>
      </c>
      <c r="K65" s="444" t="b">
        <f t="shared" si="5"/>
        <v>0</v>
      </c>
      <c r="L65" s="444" t="str">
        <f>IFERROR(IF(G65&lt;&gt;"",INDEX('Overview - Section A'!$U$37:$U$44,MATCH(G65,'Overview - Section A'!$A$37:$A$44,1)),J65),"")</f>
        <v>a1Y36000003ygFYEAY</v>
      </c>
      <c r="M65" s="445" t="s">
        <v>735</v>
      </c>
      <c r="N65" s="444"/>
      <c r="O65" s="444"/>
      <c r="P65" s="333"/>
    </row>
    <row r="66" spans="1:16" ht="47.1" customHeight="1" x14ac:dyDescent="0.2">
      <c r="A66" s="440">
        <v>7</v>
      </c>
      <c r="B66" s="395" t="str">
        <f t="shared" si="4"/>
        <v/>
      </c>
      <c r="C66" s="382">
        <f>IFERROR(IF(N66&lt;&gt;"",N66,IF(A66=A65,IF(C65&lt;YEAR('Overview - Section A'!$E$8),C65+1,""),YEAR('Overview - Section A'!$E$7))),"")</f>
        <v>2019</v>
      </c>
      <c r="D66" s="441"/>
      <c r="E66" s="398"/>
      <c r="F66" s="399" t="str">
        <f t="shared" si="6"/>
        <v/>
      </c>
      <c r="G66" s="400"/>
      <c r="H66" s="401"/>
      <c r="I66" s="442"/>
      <c r="J66" s="443" t="s">
        <v>463</v>
      </c>
      <c r="K66" s="444" t="b">
        <f t="shared" si="5"/>
        <v>0</v>
      </c>
      <c r="L66" s="444" t="str">
        <f>IFERROR(IF(G66&lt;&gt;"",INDEX('Overview - Section A'!$U$37:$U$44,MATCH(G66,'Overview - Section A'!$A$37:$A$44,1)),J66),"")</f>
        <v>a1Y36000003ygFTEAY</v>
      </c>
      <c r="M66" s="445" t="s">
        <v>736</v>
      </c>
      <c r="N66" s="444"/>
      <c r="O66" s="444"/>
      <c r="P66" s="333"/>
    </row>
    <row r="67" spans="1:16" ht="47.1" customHeight="1" x14ac:dyDescent="0.2">
      <c r="A67" s="440">
        <v>7</v>
      </c>
      <c r="B67" s="395" t="str">
        <f t="shared" si="4"/>
        <v/>
      </c>
      <c r="C67" s="382">
        <f>IFERROR(IF(N67&lt;&gt;"",N67,IF(A67=A66,IF(C66&lt;YEAR('Overview - Section A'!$E$8),C66+1,""),YEAR('Overview - Section A'!$E$7))),"")</f>
        <v>2020</v>
      </c>
      <c r="D67" s="441"/>
      <c r="E67" s="398"/>
      <c r="F67" s="399" t="str">
        <f t="shared" si="6"/>
        <v/>
      </c>
      <c r="G67" s="400"/>
      <c r="H67" s="401"/>
      <c r="I67" s="442"/>
      <c r="J67" s="443" t="s">
        <v>465</v>
      </c>
      <c r="K67" s="444" t="b">
        <f t="shared" si="5"/>
        <v>0</v>
      </c>
      <c r="L67" s="444" t="str">
        <f>IFERROR(IF(G67&lt;&gt;"",INDEX('Overview - Section A'!$U$37:$U$44,MATCH(G67,'Overview - Section A'!$A$37:$A$44,1)),J67),"")</f>
        <v>a1Y36000003ygFUEAY</v>
      </c>
      <c r="M67" s="445" t="s">
        <v>737</v>
      </c>
      <c r="N67" s="444"/>
      <c r="O67" s="444"/>
      <c r="P67" s="333"/>
    </row>
    <row r="68" spans="1:16" ht="47.1" customHeight="1" x14ac:dyDescent="0.2">
      <c r="A68" s="440">
        <v>7</v>
      </c>
      <c r="B68" s="395" t="str">
        <f t="shared" si="4"/>
        <v/>
      </c>
      <c r="C68" s="382">
        <f>IFERROR(IF(N68&lt;&gt;"",N68,IF(A68=A67,IF(C67&lt;YEAR('Overview - Section A'!$E$8),C67+1,""),YEAR('Overview - Section A'!$E$7))),"")</f>
        <v>2021</v>
      </c>
      <c r="D68" s="441"/>
      <c r="E68" s="398"/>
      <c r="F68" s="399" t="str">
        <f t="shared" si="6"/>
        <v/>
      </c>
      <c r="G68" s="400"/>
      <c r="H68" s="401"/>
      <c r="I68" s="442"/>
      <c r="J68" s="443" t="s">
        <v>467</v>
      </c>
      <c r="K68" s="444" t="b">
        <f t="shared" si="5"/>
        <v>0</v>
      </c>
      <c r="L68" s="444" t="str">
        <f>IFERROR(IF(G68&lt;&gt;"",INDEX('Overview - Section A'!$U$37:$U$44,MATCH(G68,'Overview - Section A'!$A$37:$A$44,1)),J68),"")</f>
        <v>a1Y36000003ygFVEAY</v>
      </c>
      <c r="M68" s="445" t="s">
        <v>738</v>
      </c>
      <c r="N68" s="444"/>
      <c r="O68" s="444"/>
      <c r="P68" s="333"/>
    </row>
    <row r="69" spans="1:16" ht="47.1" customHeight="1" x14ac:dyDescent="0.2">
      <c r="A69" s="440">
        <v>7</v>
      </c>
      <c r="B69" s="395" t="str">
        <f t="shared" si="4"/>
        <v/>
      </c>
      <c r="C69" s="382">
        <f>IFERROR(IF(N69&lt;&gt;"",N69,IF(A69=A68,IF(C68&lt;YEAR('Overview - Section A'!$E$8),C68+1,""),YEAR('Overview - Section A'!$E$7))),"")</f>
        <v>2022</v>
      </c>
      <c r="D69" s="441"/>
      <c r="E69" s="398"/>
      <c r="F69" s="399" t="str">
        <f t="shared" si="6"/>
        <v/>
      </c>
      <c r="G69" s="400"/>
      <c r="H69" s="401"/>
      <c r="I69" s="442"/>
      <c r="J69" s="443" t="s">
        <v>469</v>
      </c>
      <c r="K69" s="444" t="b">
        <f t="shared" si="5"/>
        <v>0</v>
      </c>
      <c r="L69" s="444" t="str">
        <f>IFERROR(IF(G69&lt;&gt;"",INDEX('Overview - Section A'!$U$37:$U$44,MATCH(G69,'Overview - Section A'!$A$37:$A$44,1)),J69),"")</f>
        <v>a1Y36000003ygFWEAY</v>
      </c>
      <c r="M69" s="445" t="s">
        <v>739</v>
      </c>
      <c r="N69" s="444"/>
      <c r="O69" s="444"/>
      <c r="P69" s="333"/>
    </row>
    <row r="70" spans="1:16" ht="47.1" customHeight="1" x14ac:dyDescent="0.2">
      <c r="A70" s="440">
        <v>7</v>
      </c>
      <c r="B70" s="395" t="str">
        <f t="shared" si="4"/>
        <v/>
      </c>
      <c r="C70" s="382" t="str">
        <f>IFERROR(IF(N70&lt;&gt;"",N70,IF(A70=A69,IF(C69&lt;YEAR('Overview - Section A'!$E$8),C69+1,""),YEAR('Overview - Section A'!$E$7))),"")</f>
        <v/>
      </c>
      <c r="D70" s="441"/>
      <c r="E70" s="398"/>
      <c r="F70" s="399" t="str">
        <f t="shared" si="6"/>
        <v/>
      </c>
      <c r="G70" s="400"/>
      <c r="H70" s="401"/>
      <c r="I70" s="442"/>
      <c r="J70" s="443" t="s">
        <v>471</v>
      </c>
      <c r="K70" s="444" t="b">
        <f t="shared" si="5"/>
        <v>0</v>
      </c>
      <c r="L70" s="444" t="str">
        <f>IFERROR(IF(G70&lt;&gt;"",INDEX('Overview - Section A'!$U$37:$U$44,MATCH(G70,'Overview - Section A'!$A$37:$A$44,1)),J70),"")</f>
        <v>a1Y36000003ygFXEAY</v>
      </c>
      <c r="M70" s="445" t="s">
        <v>740</v>
      </c>
      <c r="N70" s="444"/>
      <c r="O70" s="444"/>
      <c r="P70" s="333"/>
    </row>
    <row r="71" spans="1:16" ht="47.1" customHeight="1" x14ac:dyDescent="0.2">
      <c r="A71" s="440">
        <v>7</v>
      </c>
      <c r="B71" s="395" t="str">
        <f t="shared" si="4"/>
        <v/>
      </c>
      <c r="C71" s="382" t="str">
        <f>IFERROR(IF(N71&lt;&gt;"",N71,IF(A71=A70,IF(C70&lt;YEAR('Overview - Section A'!$E$8),C70+1,""),YEAR('Overview - Section A'!$E$7))),"")</f>
        <v/>
      </c>
      <c r="D71" s="441"/>
      <c r="E71" s="398"/>
      <c r="F71" s="399" t="str">
        <f t="shared" si="6"/>
        <v/>
      </c>
      <c r="G71" s="400"/>
      <c r="H71" s="401"/>
      <c r="I71" s="442"/>
      <c r="J71" s="443" t="s">
        <v>473</v>
      </c>
      <c r="K71" s="444" t="b">
        <f t="shared" si="5"/>
        <v>0</v>
      </c>
      <c r="L71" s="444" t="str">
        <f>IFERROR(IF(G71&lt;&gt;"",INDEX('Overview - Section A'!$U$37:$U$44,MATCH(G71,'Overview - Section A'!$A$37:$A$44,1)),J71),"")</f>
        <v>a1Y36000003ygFYEAY</v>
      </c>
      <c r="M71" s="445" t="s">
        <v>741</v>
      </c>
      <c r="N71" s="444"/>
      <c r="O71" s="444"/>
      <c r="P71" s="333"/>
    </row>
    <row r="72" spans="1:16" ht="47.1" customHeight="1" x14ac:dyDescent="0.2">
      <c r="A72" s="440">
        <v>8</v>
      </c>
      <c r="B72" s="395" t="str">
        <f t="shared" si="4"/>
        <v/>
      </c>
      <c r="C72" s="382">
        <f>IFERROR(IF(N72&lt;&gt;"",N72,IF(A72=A71,IF(C71&lt;YEAR('Overview - Section A'!$E$8),C71+1,""),YEAR('Overview - Section A'!$E$7))),"")</f>
        <v>2019</v>
      </c>
      <c r="D72" s="441"/>
      <c r="E72" s="398"/>
      <c r="F72" s="399" t="str">
        <f t="shared" si="6"/>
        <v/>
      </c>
      <c r="G72" s="400"/>
      <c r="H72" s="401"/>
      <c r="I72" s="442"/>
      <c r="J72" s="443" t="s">
        <v>463</v>
      </c>
      <c r="K72" s="444" t="b">
        <f t="shared" si="5"/>
        <v>0</v>
      </c>
      <c r="L72" s="444" t="str">
        <f>IFERROR(IF(G72&lt;&gt;"",INDEX('Overview - Section A'!$U$37:$U$44,MATCH(G72,'Overview - Section A'!$A$37:$A$44,1)),J72),"")</f>
        <v>a1Y36000003ygFTEAY</v>
      </c>
      <c r="M72" s="445" t="s">
        <v>742</v>
      </c>
      <c r="N72" s="444"/>
      <c r="O72" s="444"/>
      <c r="P72" s="333"/>
    </row>
    <row r="73" spans="1:16" ht="47.1" customHeight="1" x14ac:dyDescent="0.2">
      <c r="A73" s="440">
        <v>8</v>
      </c>
      <c r="B73" s="395" t="str">
        <f t="shared" si="4"/>
        <v/>
      </c>
      <c r="C73" s="382">
        <f>IFERROR(IF(N73&lt;&gt;"",N73,IF(A73=A72,IF(C72&lt;YEAR('Overview - Section A'!$E$8),C72+1,""),YEAR('Overview - Section A'!$E$7))),"")</f>
        <v>2020</v>
      </c>
      <c r="D73" s="441"/>
      <c r="E73" s="398"/>
      <c r="F73" s="399" t="str">
        <f t="shared" si="6"/>
        <v/>
      </c>
      <c r="G73" s="400"/>
      <c r="H73" s="401"/>
      <c r="I73" s="442"/>
      <c r="J73" s="443" t="s">
        <v>465</v>
      </c>
      <c r="K73" s="444" t="b">
        <f t="shared" si="5"/>
        <v>0</v>
      </c>
      <c r="L73" s="444" t="str">
        <f>IFERROR(IF(G73&lt;&gt;"",INDEX('Overview - Section A'!$U$37:$U$44,MATCH(G73,'Overview - Section A'!$A$37:$A$44,1)),J73),"")</f>
        <v>a1Y36000003ygFUEAY</v>
      </c>
      <c r="M73" s="445" t="s">
        <v>743</v>
      </c>
      <c r="N73" s="444"/>
      <c r="O73" s="444"/>
      <c r="P73" s="333"/>
    </row>
    <row r="74" spans="1:16" ht="47.1" customHeight="1" x14ac:dyDescent="0.2">
      <c r="A74" s="440">
        <v>8</v>
      </c>
      <c r="B74" s="395" t="str">
        <f t="shared" si="4"/>
        <v/>
      </c>
      <c r="C74" s="382">
        <f>IFERROR(IF(N74&lt;&gt;"",N74,IF(A74=A73,IF(C73&lt;YEAR('Overview - Section A'!$E$8),C73+1,""),YEAR('Overview - Section A'!$E$7))),"")</f>
        <v>2021</v>
      </c>
      <c r="D74" s="441"/>
      <c r="E74" s="398"/>
      <c r="F74" s="399" t="str">
        <f t="shared" si="6"/>
        <v/>
      </c>
      <c r="G74" s="400"/>
      <c r="H74" s="401"/>
      <c r="I74" s="442"/>
      <c r="J74" s="443" t="s">
        <v>467</v>
      </c>
      <c r="K74" s="444" t="b">
        <f t="shared" si="5"/>
        <v>0</v>
      </c>
      <c r="L74" s="444" t="str">
        <f>IFERROR(IF(G74&lt;&gt;"",INDEX('Overview - Section A'!$U$37:$U$44,MATCH(G74,'Overview - Section A'!$A$37:$A$44,1)),J74),"")</f>
        <v>a1Y36000003ygFVEAY</v>
      </c>
      <c r="M74" s="445" t="s">
        <v>744</v>
      </c>
      <c r="N74" s="444"/>
      <c r="O74" s="444"/>
      <c r="P74" s="333"/>
    </row>
    <row r="75" spans="1:16" ht="47.1" customHeight="1" x14ac:dyDescent="0.2">
      <c r="A75" s="440">
        <v>8</v>
      </c>
      <c r="B75" s="395" t="str">
        <f t="shared" si="4"/>
        <v/>
      </c>
      <c r="C75" s="382">
        <f>IFERROR(IF(N75&lt;&gt;"",N75,IF(A75=A74,IF(C74&lt;YEAR('Overview - Section A'!$E$8),C74+1,""),YEAR('Overview - Section A'!$E$7))),"")</f>
        <v>2022</v>
      </c>
      <c r="D75" s="441"/>
      <c r="E75" s="398"/>
      <c r="F75" s="399" t="str">
        <f t="shared" si="6"/>
        <v/>
      </c>
      <c r="G75" s="400"/>
      <c r="H75" s="401"/>
      <c r="I75" s="442"/>
      <c r="J75" s="443" t="s">
        <v>469</v>
      </c>
      <c r="K75" s="444" t="b">
        <f t="shared" si="5"/>
        <v>0</v>
      </c>
      <c r="L75" s="444" t="str">
        <f>IFERROR(IF(G75&lt;&gt;"",INDEX('Overview - Section A'!$U$37:$U$44,MATCH(G75,'Overview - Section A'!$A$37:$A$44,1)),J75),"")</f>
        <v>a1Y36000003ygFWEAY</v>
      </c>
      <c r="M75" s="445" t="s">
        <v>745</v>
      </c>
      <c r="N75" s="444"/>
      <c r="O75" s="444"/>
      <c r="P75" s="333"/>
    </row>
    <row r="76" spans="1:16" ht="47.1" customHeight="1" x14ac:dyDescent="0.2">
      <c r="A76" s="440">
        <v>8</v>
      </c>
      <c r="B76" s="395" t="str">
        <f t="shared" si="4"/>
        <v/>
      </c>
      <c r="C76" s="382" t="str">
        <f>IFERROR(IF(N76&lt;&gt;"",N76,IF(A76=A75,IF(C75&lt;YEAR('Overview - Section A'!$E$8),C75+1,""),YEAR('Overview - Section A'!$E$7))),"")</f>
        <v/>
      </c>
      <c r="D76" s="441"/>
      <c r="E76" s="398"/>
      <c r="F76" s="399" t="str">
        <f t="shared" si="6"/>
        <v/>
      </c>
      <c r="G76" s="400"/>
      <c r="H76" s="401"/>
      <c r="I76" s="442"/>
      <c r="J76" s="443" t="s">
        <v>471</v>
      </c>
      <c r="K76" s="444" t="b">
        <f t="shared" si="5"/>
        <v>0</v>
      </c>
      <c r="L76" s="444" t="str">
        <f>IFERROR(IF(G76&lt;&gt;"",INDEX('Overview - Section A'!$U$37:$U$44,MATCH(G76,'Overview - Section A'!$A$37:$A$44,1)),J76),"")</f>
        <v>a1Y36000003ygFXEAY</v>
      </c>
      <c r="M76" s="445" t="s">
        <v>746</v>
      </c>
      <c r="N76" s="444"/>
      <c r="O76" s="444"/>
      <c r="P76" s="333"/>
    </row>
    <row r="77" spans="1:16" ht="47.1" customHeight="1" x14ac:dyDescent="0.2">
      <c r="A77" s="440">
        <v>8</v>
      </c>
      <c r="B77" s="395" t="str">
        <f t="shared" si="4"/>
        <v/>
      </c>
      <c r="C77" s="382" t="str">
        <f>IFERROR(IF(N77&lt;&gt;"",N77,IF(A77=A76,IF(C76&lt;YEAR('Overview - Section A'!$E$8),C76+1,""),YEAR('Overview - Section A'!$E$7))),"")</f>
        <v/>
      </c>
      <c r="D77" s="441"/>
      <c r="E77" s="398"/>
      <c r="F77" s="399" t="str">
        <f t="shared" si="6"/>
        <v/>
      </c>
      <c r="G77" s="400"/>
      <c r="H77" s="401"/>
      <c r="I77" s="442"/>
      <c r="J77" s="443" t="s">
        <v>473</v>
      </c>
      <c r="K77" s="444" t="b">
        <f t="shared" si="5"/>
        <v>0</v>
      </c>
      <c r="L77" s="444" t="str">
        <f>IFERROR(IF(G77&lt;&gt;"",INDEX('Overview - Section A'!$U$37:$U$44,MATCH(G77,'Overview - Section A'!$A$37:$A$44,1)),J77),"")</f>
        <v>a1Y36000003ygFYEAY</v>
      </c>
      <c r="M77" s="445" t="s">
        <v>747</v>
      </c>
      <c r="N77" s="444"/>
      <c r="O77" s="444"/>
      <c r="P77" s="333"/>
    </row>
    <row r="78" spans="1:16" ht="47.1" customHeight="1" x14ac:dyDescent="0.2">
      <c r="A78" s="440">
        <v>9</v>
      </c>
      <c r="B78" s="395" t="str">
        <f t="shared" si="4"/>
        <v/>
      </c>
      <c r="C78" s="382">
        <f>IFERROR(IF(N78&lt;&gt;"",N78,IF(A78=A77,IF(C77&lt;YEAR('Overview - Section A'!$E$8),C77+1,""),YEAR('Overview - Section A'!$E$7))),"")</f>
        <v>2019</v>
      </c>
      <c r="D78" s="441"/>
      <c r="E78" s="398"/>
      <c r="F78" s="399" t="str">
        <f t="shared" si="6"/>
        <v/>
      </c>
      <c r="G78" s="400"/>
      <c r="H78" s="401"/>
      <c r="I78" s="442"/>
      <c r="J78" s="443" t="s">
        <v>463</v>
      </c>
      <c r="K78" s="444" t="b">
        <f t="shared" si="5"/>
        <v>0</v>
      </c>
      <c r="L78" s="444" t="str">
        <f>IFERROR(IF(G78&lt;&gt;"",INDEX('Overview - Section A'!$U$37:$U$44,MATCH(G78,'Overview - Section A'!$A$37:$A$44,1)),J78),"")</f>
        <v>a1Y36000003ygFTEAY</v>
      </c>
      <c r="M78" s="445" t="s">
        <v>748</v>
      </c>
      <c r="N78" s="444"/>
      <c r="O78" s="444"/>
      <c r="P78" s="333"/>
    </row>
    <row r="79" spans="1:16" ht="47.1" customHeight="1" x14ac:dyDescent="0.2">
      <c r="A79" s="440">
        <v>9</v>
      </c>
      <c r="B79" s="395" t="str">
        <f t="shared" si="4"/>
        <v/>
      </c>
      <c r="C79" s="382">
        <f>IFERROR(IF(N79&lt;&gt;"",N79,IF(A79=A78,IF(C78&lt;YEAR('Overview - Section A'!$E$8),C78+1,""),YEAR('Overview - Section A'!$E$7))),"")</f>
        <v>2020</v>
      </c>
      <c r="D79" s="441"/>
      <c r="E79" s="398"/>
      <c r="F79" s="399" t="str">
        <f t="shared" si="6"/>
        <v/>
      </c>
      <c r="G79" s="400"/>
      <c r="H79" s="401"/>
      <c r="I79" s="442"/>
      <c r="J79" s="443" t="s">
        <v>465</v>
      </c>
      <c r="K79" s="444" t="b">
        <f t="shared" si="5"/>
        <v>0</v>
      </c>
      <c r="L79" s="444" t="str">
        <f>IFERROR(IF(G79&lt;&gt;"",INDEX('Overview - Section A'!$U$37:$U$44,MATCH(G79,'Overview - Section A'!$A$37:$A$44,1)),J79),"")</f>
        <v>a1Y36000003ygFUEAY</v>
      </c>
      <c r="M79" s="445" t="s">
        <v>749</v>
      </c>
      <c r="N79" s="444"/>
      <c r="O79" s="444"/>
      <c r="P79" s="333"/>
    </row>
    <row r="80" spans="1:16" ht="47.1" customHeight="1" x14ac:dyDescent="0.2">
      <c r="A80" s="440">
        <v>9</v>
      </c>
      <c r="B80" s="395" t="str">
        <f t="shared" si="4"/>
        <v/>
      </c>
      <c r="C80" s="382">
        <f>IFERROR(IF(N80&lt;&gt;"",N80,IF(A80=A79,IF(C79&lt;YEAR('Overview - Section A'!$E$8),C79+1,""),YEAR('Overview - Section A'!$E$7))),"")</f>
        <v>2021</v>
      </c>
      <c r="D80" s="441"/>
      <c r="E80" s="398"/>
      <c r="F80" s="399" t="str">
        <f t="shared" si="6"/>
        <v/>
      </c>
      <c r="G80" s="400"/>
      <c r="H80" s="401"/>
      <c r="I80" s="442"/>
      <c r="J80" s="443" t="s">
        <v>467</v>
      </c>
      <c r="K80" s="444" t="b">
        <f t="shared" si="5"/>
        <v>0</v>
      </c>
      <c r="L80" s="444" t="str">
        <f>IFERROR(IF(G80&lt;&gt;"",INDEX('Overview - Section A'!$U$37:$U$44,MATCH(G80,'Overview - Section A'!$A$37:$A$44,1)),J80),"")</f>
        <v>a1Y36000003ygFVEAY</v>
      </c>
      <c r="M80" s="445" t="s">
        <v>750</v>
      </c>
      <c r="N80" s="444"/>
      <c r="O80" s="444"/>
      <c r="P80" s="333"/>
    </row>
    <row r="81" spans="1:16" ht="47.1" customHeight="1" x14ac:dyDescent="0.2">
      <c r="A81" s="440">
        <v>9</v>
      </c>
      <c r="B81" s="395" t="str">
        <f t="shared" si="4"/>
        <v/>
      </c>
      <c r="C81" s="382">
        <f>IFERROR(IF(N81&lt;&gt;"",N81,IF(A81=A80,IF(C80&lt;YEAR('Overview - Section A'!$E$8),C80+1,""),YEAR('Overview - Section A'!$E$7))),"")</f>
        <v>2022</v>
      </c>
      <c r="D81" s="441"/>
      <c r="E81" s="398"/>
      <c r="F81" s="399" t="str">
        <f t="shared" si="6"/>
        <v/>
      </c>
      <c r="G81" s="400"/>
      <c r="H81" s="401"/>
      <c r="I81" s="442"/>
      <c r="J81" s="443" t="s">
        <v>469</v>
      </c>
      <c r="K81" s="444" t="b">
        <f t="shared" si="5"/>
        <v>0</v>
      </c>
      <c r="L81" s="444" t="str">
        <f>IFERROR(IF(G81&lt;&gt;"",INDEX('Overview - Section A'!$U$37:$U$44,MATCH(G81,'Overview - Section A'!$A$37:$A$44,1)),J81),"")</f>
        <v>a1Y36000003ygFWEAY</v>
      </c>
      <c r="M81" s="445" t="s">
        <v>751</v>
      </c>
      <c r="N81" s="444"/>
      <c r="O81" s="444"/>
      <c r="P81" s="333"/>
    </row>
    <row r="82" spans="1:16" ht="47.1" customHeight="1" x14ac:dyDescent="0.2">
      <c r="A82" s="440">
        <v>9</v>
      </c>
      <c r="B82" s="395" t="str">
        <f t="shared" si="4"/>
        <v/>
      </c>
      <c r="C82" s="382" t="str">
        <f>IFERROR(IF(N82&lt;&gt;"",N82,IF(A82=A81,IF(C81&lt;YEAR('Overview - Section A'!$E$8),C81+1,""),YEAR('Overview - Section A'!$E$7))),"")</f>
        <v/>
      </c>
      <c r="D82" s="441"/>
      <c r="E82" s="398"/>
      <c r="F82" s="399" t="str">
        <f t="shared" si="6"/>
        <v/>
      </c>
      <c r="G82" s="400"/>
      <c r="H82" s="401"/>
      <c r="I82" s="442"/>
      <c r="J82" s="443" t="s">
        <v>471</v>
      </c>
      <c r="K82" s="444" t="b">
        <f t="shared" si="5"/>
        <v>0</v>
      </c>
      <c r="L82" s="444" t="str">
        <f>IFERROR(IF(G82&lt;&gt;"",INDEX('Overview - Section A'!$U$37:$U$44,MATCH(G82,'Overview - Section A'!$A$37:$A$44,1)),J82),"")</f>
        <v>a1Y36000003ygFXEAY</v>
      </c>
      <c r="M82" s="445" t="s">
        <v>752</v>
      </c>
      <c r="N82" s="444"/>
      <c r="O82" s="444"/>
      <c r="P82" s="333"/>
    </row>
    <row r="83" spans="1:16" ht="47.1" customHeight="1" x14ac:dyDescent="0.2">
      <c r="A83" s="440">
        <v>9</v>
      </c>
      <c r="B83" s="395" t="str">
        <f t="shared" si="4"/>
        <v/>
      </c>
      <c r="C83" s="382" t="str">
        <f>IFERROR(IF(N83&lt;&gt;"",N83,IF(A83=A82,IF(C82&lt;YEAR('Overview - Section A'!$E$8),C82+1,""),YEAR('Overview - Section A'!$E$7))),"")</f>
        <v/>
      </c>
      <c r="D83" s="441"/>
      <c r="E83" s="398"/>
      <c r="F83" s="399" t="str">
        <f t="shared" si="6"/>
        <v/>
      </c>
      <c r="G83" s="400"/>
      <c r="H83" s="401"/>
      <c r="I83" s="442"/>
      <c r="J83" s="443" t="s">
        <v>473</v>
      </c>
      <c r="K83" s="444" t="b">
        <f t="shared" si="5"/>
        <v>0</v>
      </c>
      <c r="L83" s="444" t="str">
        <f>IFERROR(IF(G83&lt;&gt;"",INDEX('Overview - Section A'!$U$37:$U$44,MATCH(G83,'Overview - Section A'!$A$37:$A$44,1)),J83),"")</f>
        <v>a1Y36000003ygFYEAY</v>
      </c>
      <c r="M83" s="445" t="s">
        <v>753</v>
      </c>
      <c r="N83" s="444"/>
      <c r="O83" s="444"/>
      <c r="P83" s="333"/>
    </row>
    <row r="84" spans="1:16" ht="47.1" customHeight="1" x14ac:dyDescent="0.2">
      <c r="A84" s="440">
        <v>10</v>
      </c>
      <c r="B84" s="395" t="str">
        <f t="shared" si="4"/>
        <v/>
      </c>
      <c r="C84" s="382">
        <f>IFERROR(IF(N84&lt;&gt;"",N84,IF(A84=A83,IF(C83&lt;YEAR('Overview - Section A'!$E$8),C83+1,""),YEAR('Overview - Section A'!$E$7))),"")</f>
        <v>2019</v>
      </c>
      <c r="D84" s="441"/>
      <c r="E84" s="398"/>
      <c r="F84" s="399" t="str">
        <f t="shared" si="6"/>
        <v/>
      </c>
      <c r="G84" s="400"/>
      <c r="H84" s="401"/>
      <c r="I84" s="442"/>
      <c r="J84" s="443" t="s">
        <v>463</v>
      </c>
      <c r="K84" s="444" t="b">
        <f t="shared" si="5"/>
        <v>0</v>
      </c>
      <c r="L84" s="444" t="str">
        <f>IFERROR(IF(G84&lt;&gt;"",INDEX('Overview - Section A'!$U$37:$U$44,MATCH(G84,'Overview - Section A'!$A$37:$A$44,1)),J84),"")</f>
        <v>a1Y36000003ygFTEAY</v>
      </c>
      <c r="M84" s="445" t="s">
        <v>754</v>
      </c>
      <c r="N84" s="444"/>
      <c r="O84" s="444"/>
      <c r="P84" s="333"/>
    </row>
    <row r="85" spans="1:16" ht="47.1" customHeight="1" x14ac:dyDescent="0.2">
      <c r="A85" s="440">
        <v>10</v>
      </c>
      <c r="B85" s="395" t="str">
        <f t="shared" si="4"/>
        <v/>
      </c>
      <c r="C85" s="382">
        <f>IFERROR(IF(N85&lt;&gt;"",N85,IF(A85=A84,IF(C84&lt;YEAR('Overview - Section A'!$E$8),C84+1,""),YEAR('Overview - Section A'!$E$7))),"")</f>
        <v>2020</v>
      </c>
      <c r="D85" s="441"/>
      <c r="E85" s="398"/>
      <c r="F85" s="399" t="str">
        <f t="shared" si="6"/>
        <v/>
      </c>
      <c r="G85" s="400"/>
      <c r="H85" s="401"/>
      <c r="I85" s="442"/>
      <c r="J85" s="443" t="s">
        <v>465</v>
      </c>
      <c r="K85" s="444" t="b">
        <f t="shared" si="5"/>
        <v>0</v>
      </c>
      <c r="L85" s="444" t="str">
        <f>IFERROR(IF(G85&lt;&gt;"",INDEX('Overview - Section A'!$U$37:$U$44,MATCH(G85,'Overview - Section A'!$A$37:$A$44,1)),J85),"")</f>
        <v>a1Y36000003ygFUEAY</v>
      </c>
      <c r="M85" s="445" t="s">
        <v>755</v>
      </c>
      <c r="N85" s="444"/>
      <c r="O85" s="444"/>
      <c r="P85" s="333"/>
    </row>
    <row r="86" spans="1:16" ht="47.1" customHeight="1" x14ac:dyDescent="0.2">
      <c r="A86" s="440">
        <v>10</v>
      </c>
      <c r="B86" s="395" t="str">
        <f t="shared" si="4"/>
        <v/>
      </c>
      <c r="C86" s="382">
        <f>IFERROR(IF(N86&lt;&gt;"",N86,IF(A86=A85,IF(C85&lt;YEAR('Overview - Section A'!$E$8),C85+1,""),YEAR('Overview - Section A'!$E$7))),"")</f>
        <v>2021</v>
      </c>
      <c r="D86" s="441"/>
      <c r="E86" s="398"/>
      <c r="F86" s="399" t="str">
        <f t="shared" si="6"/>
        <v/>
      </c>
      <c r="G86" s="400"/>
      <c r="H86" s="401"/>
      <c r="I86" s="442"/>
      <c r="J86" s="443" t="s">
        <v>467</v>
      </c>
      <c r="K86" s="444" t="b">
        <f t="shared" si="5"/>
        <v>0</v>
      </c>
      <c r="L86" s="444" t="str">
        <f>IFERROR(IF(G86&lt;&gt;"",INDEX('Overview - Section A'!$U$37:$U$44,MATCH(G86,'Overview - Section A'!$A$37:$A$44,1)),J86),"")</f>
        <v>a1Y36000003ygFVEAY</v>
      </c>
      <c r="M86" s="445" t="s">
        <v>756</v>
      </c>
      <c r="N86" s="444"/>
      <c r="O86" s="444"/>
      <c r="P86" s="333"/>
    </row>
    <row r="87" spans="1:16" ht="47.1" customHeight="1" x14ac:dyDescent="0.2">
      <c r="A87" s="440">
        <v>10</v>
      </c>
      <c r="B87" s="395" t="str">
        <f t="shared" si="4"/>
        <v/>
      </c>
      <c r="C87" s="382">
        <f>IFERROR(IF(N87&lt;&gt;"",N87,IF(A87=A86,IF(C86&lt;YEAR('Overview - Section A'!$E$8),C86+1,""),YEAR('Overview - Section A'!$E$7))),"")</f>
        <v>2022</v>
      </c>
      <c r="D87" s="441"/>
      <c r="E87" s="398"/>
      <c r="F87" s="399" t="str">
        <f t="shared" si="6"/>
        <v/>
      </c>
      <c r="G87" s="400"/>
      <c r="H87" s="401"/>
      <c r="I87" s="442"/>
      <c r="J87" s="443" t="s">
        <v>469</v>
      </c>
      <c r="K87" s="444" t="b">
        <f t="shared" si="5"/>
        <v>0</v>
      </c>
      <c r="L87" s="444" t="str">
        <f>IFERROR(IF(G87&lt;&gt;"",INDEX('Overview - Section A'!$U$37:$U$44,MATCH(G87,'Overview - Section A'!$A$37:$A$44,1)),J87),"")</f>
        <v>a1Y36000003ygFWEAY</v>
      </c>
      <c r="M87" s="445" t="s">
        <v>757</v>
      </c>
      <c r="N87" s="444"/>
      <c r="O87" s="444"/>
      <c r="P87" s="333"/>
    </row>
    <row r="88" spans="1:16" ht="47.1" customHeight="1" x14ac:dyDescent="0.2">
      <c r="A88" s="440">
        <v>10</v>
      </c>
      <c r="B88" s="395" t="str">
        <f t="shared" si="4"/>
        <v/>
      </c>
      <c r="C88" s="382" t="str">
        <f>IFERROR(IF(N88&lt;&gt;"",N88,IF(A88=A87,IF(C87&lt;YEAR('Overview - Section A'!$E$8),C87+1,""),YEAR('Overview - Section A'!$E$7))),"")</f>
        <v/>
      </c>
      <c r="D88" s="441"/>
      <c r="E88" s="398"/>
      <c r="F88" s="399" t="str">
        <f t="shared" si="6"/>
        <v/>
      </c>
      <c r="G88" s="400"/>
      <c r="H88" s="401"/>
      <c r="I88" s="442"/>
      <c r="J88" s="443" t="s">
        <v>471</v>
      </c>
      <c r="K88" s="444" t="b">
        <f t="shared" si="5"/>
        <v>0</v>
      </c>
      <c r="L88" s="444" t="str">
        <f>IFERROR(IF(G88&lt;&gt;"",INDEX('Overview - Section A'!$U$37:$U$44,MATCH(G88,'Overview - Section A'!$A$37:$A$44,1)),J88),"")</f>
        <v>a1Y36000003ygFXEAY</v>
      </c>
      <c r="M88" s="445" t="s">
        <v>758</v>
      </c>
      <c r="N88" s="444"/>
      <c r="O88" s="444"/>
      <c r="P88" s="333"/>
    </row>
    <row r="89" spans="1:16" ht="47.1" customHeight="1" x14ac:dyDescent="0.2">
      <c r="A89" s="440">
        <v>10</v>
      </c>
      <c r="B89" s="395" t="str">
        <f t="shared" si="4"/>
        <v/>
      </c>
      <c r="C89" s="382" t="str">
        <f>IFERROR(IF(N89&lt;&gt;"",N89,IF(A89=A88,IF(C88&lt;YEAR('Overview - Section A'!$E$8),C88+1,""),YEAR('Overview - Section A'!$E$7))),"")</f>
        <v/>
      </c>
      <c r="D89" s="441"/>
      <c r="E89" s="398"/>
      <c r="F89" s="399" t="str">
        <f t="shared" si="6"/>
        <v/>
      </c>
      <c r="G89" s="400"/>
      <c r="H89" s="401"/>
      <c r="I89" s="442"/>
      <c r="J89" s="443" t="s">
        <v>473</v>
      </c>
      <c r="K89" s="444" t="b">
        <f t="shared" si="5"/>
        <v>0</v>
      </c>
      <c r="L89" s="444" t="str">
        <f>IFERROR(IF(G89&lt;&gt;"",INDEX('Overview - Section A'!$U$37:$U$44,MATCH(G89,'Overview - Section A'!$A$37:$A$44,1)),J89),"")</f>
        <v>a1Y36000003ygFYEAY</v>
      </c>
      <c r="M89" s="445" t="s">
        <v>759</v>
      </c>
      <c r="N89" s="444"/>
      <c r="O89" s="444"/>
      <c r="P89" s="333"/>
    </row>
    <row r="90" spans="1:16" ht="47.1" customHeight="1" x14ac:dyDescent="0.2">
      <c r="A90" s="440">
        <v>11</v>
      </c>
      <c r="B90" s="395" t="str">
        <f t="shared" si="4"/>
        <v/>
      </c>
      <c r="C90" s="382">
        <f>IFERROR(IF(N90&lt;&gt;"",N90,IF(A90=A89,IF(C89&lt;YEAR('Overview - Section A'!$E$8),C89+1,""),YEAR('Overview - Section A'!$E$7))),"")</f>
        <v>2019</v>
      </c>
      <c r="D90" s="441"/>
      <c r="E90" s="398"/>
      <c r="F90" s="399" t="str">
        <f t="shared" si="6"/>
        <v/>
      </c>
      <c r="G90" s="400"/>
      <c r="H90" s="401"/>
      <c r="I90" s="442"/>
      <c r="J90" s="443" t="s">
        <v>463</v>
      </c>
      <c r="K90" s="444" t="b">
        <f t="shared" si="5"/>
        <v>0</v>
      </c>
      <c r="L90" s="444" t="str">
        <f>IFERROR(IF(G90&lt;&gt;"",INDEX('Overview - Section A'!$U$37:$U$44,MATCH(G90,'Overview - Section A'!$A$37:$A$44,1)),J90),"")</f>
        <v>a1Y36000003ygFTEAY</v>
      </c>
      <c r="M90" s="445" t="s">
        <v>760</v>
      </c>
      <c r="N90" s="444"/>
      <c r="O90" s="444"/>
      <c r="P90" s="333"/>
    </row>
    <row r="91" spans="1:16" ht="47.1" customHeight="1" x14ac:dyDescent="0.2">
      <c r="A91" s="440">
        <v>11</v>
      </c>
      <c r="B91" s="395" t="str">
        <f t="shared" si="4"/>
        <v/>
      </c>
      <c r="C91" s="382">
        <f>IFERROR(IF(N91&lt;&gt;"",N91,IF(A91=A90,IF(C90&lt;YEAR('Overview - Section A'!$E$8),C90+1,""),YEAR('Overview - Section A'!$E$7))),"")</f>
        <v>2020</v>
      </c>
      <c r="D91" s="441"/>
      <c r="E91" s="398"/>
      <c r="F91" s="399" t="str">
        <f t="shared" si="6"/>
        <v/>
      </c>
      <c r="G91" s="400"/>
      <c r="H91" s="401"/>
      <c r="I91" s="442"/>
      <c r="J91" s="443" t="s">
        <v>465</v>
      </c>
      <c r="K91" s="444" t="b">
        <f t="shared" si="5"/>
        <v>0</v>
      </c>
      <c r="L91" s="444" t="str">
        <f>IFERROR(IF(G91&lt;&gt;"",INDEX('Overview - Section A'!$U$37:$U$44,MATCH(G91,'Overview - Section A'!$A$37:$A$44,1)),J91),"")</f>
        <v>a1Y36000003ygFUEAY</v>
      </c>
      <c r="M91" s="445" t="s">
        <v>761</v>
      </c>
      <c r="N91" s="444"/>
      <c r="O91" s="444"/>
      <c r="P91" s="333"/>
    </row>
    <row r="92" spans="1:16" ht="47.1" customHeight="1" x14ac:dyDescent="0.2">
      <c r="A92" s="440">
        <v>11</v>
      </c>
      <c r="B92" s="395" t="str">
        <f t="shared" si="4"/>
        <v/>
      </c>
      <c r="C92" s="382">
        <f>IFERROR(IF(N92&lt;&gt;"",N92,IF(A92=A91,IF(C91&lt;YEAR('Overview - Section A'!$E$8),C91+1,""),YEAR('Overview - Section A'!$E$7))),"")</f>
        <v>2021</v>
      </c>
      <c r="D92" s="441"/>
      <c r="E92" s="398"/>
      <c r="F92" s="399" t="str">
        <f t="shared" si="6"/>
        <v/>
      </c>
      <c r="G92" s="400"/>
      <c r="H92" s="401"/>
      <c r="I92" s="442"/>
      <c r="J92" s="443" t="s">
        <v>467</v>
      </c>
      <c r="K92" s="444" t="b">
        <f t="shared" si="5"/>
        <v>0</v>
      </c>
      <c r="L92" s="444" t="str">
        <f>IFERROR(IF(G92&lt;&gt;"",INDEX('Overview - Section A'!$U$37:$U$44,MATCH(G92,'Overview - Section A'!$A$37:$A$44,1)),J92),"")</f>
        <v>a1Y36000003ygFVEAY</v>
      </c>
      <c r="M92" s="445" t="s">
        <v>762</v>
      </c>
      <c r="N92" s="444"/>
      <c r="O92" s="444"/>
      <c r="P92" s="333"/>
    </row>
    <row r="93" spans="1:16" ht="47.1" customHeight="1" x14ac:dyDescent="0.2">
      <c r="A93" s="440">
        <v>11</v>
      </c>
      <c r="B93" s="395" t="str">
        <f t="shared" si="4"/>
        <v/>
      </c>
      <c r="C93" s="382">
        <f>IFERROR(IF(N93&lt;&gt;"",N93,IF(A93=A92,IF(C92&lt;YEAR('Overview - Section A'!$E$8),C92+1,""),YEAR('Overview - Section A'!$E$7))),"")</f>
        <v>2022</v>
      </c>
      <c r="D93" s="441"/>
      <c r="E93" s="398"/>
      <c r="F93" s="399" t="str">
        <f t="shared" si="6"/>
        <v/>
      </c>
      <c r="G93" s="400"/>
      <c r="H93" s="401"/>
      <c r="I93" s="442"/>
      <c r="J93" s="443" t="s">
        <v>469</v>
      </c>
      <c r="K93" s="444" t="b">
        <f t="shared" si="5"/>
        <v>0</v>
      </c>
      <c r="L93" s="444" t="str">
        <f>IFERROR(IF(G93&lt;&gt;"",INDEX('Overview - Section A'!$U$37:$U$44,MATCH(G93,'Overview - Section A'!$A$37:$A$44,1)),J93),"")</f>
        <v>a1Y36000003ygFWEAY</v>
      </c>
      <c r="M93" s="445" t="s">
        <v>763</v>
      </c>
      <c r="N93" s="444"/>
      <c r="O93" s="444"/>
      <c r="P93" s="333"/>
    </row>
    <row r="94" spans="1:16" ht="47.1" customHeight="1" x14ac:dyDescent="0.2">
      <c r="A94" s="440">
        <v>11</v>
      </c>
      <c r="B94" s="395" t="str">
        <f t="shared" ref="B94:B119" si="7">IF(A94=A93,"",VLOOKUP(A94,$A$9:$V$26,22,FALSE))</f>
        <v/>
      </c>
      <c r="C94" s="382" t="str">
        <f>IFERROR(IF(N94&lt;&gt;"",N94,IF(A94=A93,IF(C93&lt;YEAR('Overview - Section A'!$E$8),C93+1,""),YEAR('Overview - Section A'!$E$7))),"")</f>
        <v/>
      </c>
      <c r="D94" s="441"/>
      <c r="E94" s="398"/>
      <c r="F94" s="399" t="str">
        <f t="shared" ref="F94:F119" si="8">IF(IF(AND(D94="",E94=""),O94,IFERROR((D94/E94)*100,""))=0,"",IF(AND(D94="",E94=""),O94,IFERROR((D94/E94)*100,"")))</f>
        <v/>
      </c>
      <c r="G94" s="400"/>
      <c r="H94" s="401"/>
      <c r="I94" s="442"/>
      <c r="J94" s="443" t="s">
        <v>471</v>
      </c>
      <c r="K94" s="444" t="b">
        <f t="shared" ref="K94:K119" si="9">IFERROR(IF(VLOOKUP(A94,$A$9:$V$26,22,FALSE)&lt;&gt;"",TRUE,FALSE),FALSE)</f>
        <v>0</v>
      </c>
      <c r="L94" s="444" t="str">
        <f>IFERROR(IF(G94&lt;&gt;"",INDEX('Overview - Section A'!$U$37:$U$44,MATCH(G94,'Overview - Section A'!$A$37:$A$44,1)),J94),"")</f>
        <v>a1Y36000003ygFXEAY</v>
      </c>
      <c r="M94" s="445" t="s">
        <v>764</v>
      </c>
      <c r="N94" s="444"/>
      <c r="O94" s="444"/>
      <c r="P94" s="333"/>
    </row>
    <row r="95" spans="1:16" ht="47.1" customHeight="1" x14ac:dyDescent="0.2">
      <c r="A95" s="440">
        <v>11</v>
      </c>
      <c r="B95" s="395" t="str">
        <f t="shared" si="7"/>
        <v/>
      </c>
      <c r="C95" s="382" t="str">
        <f>IFERROR(IF(N95&lt;&gt;"",N95,IF(A95=A94,IF(C94&lt;YEAR('Overview - Section A'!$E$8),C94+1,""),YEAR('Overview - Section A'!$E$7))),"")</f>
        <v/>
      </c>
      <c r="D95" s="441"/>
      <c r="E95" s="398"/>
      <c r="F95" s="399" t="str">
        <f t="shared" si="8"/>
        <v/>
      </c>
      <c r="G95" s="400"/>
      <c r="H95" s="401"/>
      <c r="I95" s="442"/>
      <c r="J95" s="443" t="s">
        <v>473</v>
      </c>
      <c r="K95" s="444" t="b">
        <f t="shared" si="9"/>
        <v>0</v>
      </c>
      <c r="L95" s="444" t="str">
        <f>IFERROR(IF(G95&lt;&gt;"",INDEX('Overview - Section A'!$U$37:$U$44,MATCH(G95,'Overview - Section A'!$A$37:$A$44,1)),J95),"")</f>
        <v>a1Y36000003ygFYEAY</v>
      </c>
      <c r="M95" s="445" t="s">
        <v>765</v>
      </c>
      <c r="N95" s="444"/>
      <c r="O95" s="444"/>
      <c r="P95" s="333"/>
    </row>
    <row r="96" spans="1:16" ht="47.1" customHeight="1" x14ac:dyDescent="0.2">
      <c r="A96" s="440">
        <v>12</v>
      </c>
      <c r="B96" s="395" t="str">
        <f t="shared" si="7"/>
        <v/>
      </c>
      <c r="C96" s="382">
        <f>IFERROR(IF(N96&lt;&gt;"",N96,IF(A96=A95,IF(C95&lt;YEAR('Overview - Section A'!$E$8),C95+1,""),YEAR('Overview - Section A'!$E$7))),"")</f>
        <v>2019</v>
      </c>
      <c r="D96" s="441"/>
      <c r="E96" s="398"/>
      <c r="F96" s="399" t="str">
        <f t="shared" si="8"/>
        <v/>
      </c>
      <c r="G96" s="400"/>
      <c r="H96" s="401"/>
      <c r="I96" s="442"/>
      <c r="J96" s="443" t="s">
        <v>463</v>
      </c>
      <c r="K96" s="444" t="b">
        <f t="shared" si="9"/>
        <v>0</v>
      </c>
      <c r="L96" s="444" t="str">
        <f>IFERROR(IF(G96&lt;&gt;"",INDEX('Overview - Section A'!$U$37:$U$44,MATCH(G96,'Overview - Section A'!$A$37:$A$44,1)),J96),"")</f>
        <v>a1Y36000003ygFTEAY</v>
      </c>
      <c r="M96" s="445" t="s">
        <v>766</v>
      </c>
      <c r="N96" s="444"/>
      <c r="O96" s="444"/>
      <c r="P96" s="333"/>
    </row>
    <row r="97" spans="1:16" ht="47.1" customHeight="1" x14ac:dyDescent="0.2">
      <c r="A97" s="440">
        <v>12</v>
      </c>
      <c r="B97" s="395" t="str">
        <f t="shared" si="7"/>
        <v/>
      </c>
      <c r="C97" s="382">
        <f>IFERROR(IF(N97&lt;&gt;"",N97,IF(A97=A96,IF(C96&lt;YEAR('Overview - Section A'!$E$8),C96+1,""),YEAR('Overview - Section A'!$E$7))),"")</f>
        <v>2020</v>
      </c>
      <c r="D97" s="441"/>
      <c r="E97" s="398"/>
      <c r="F97" s="399" t="str">
        <f t="shared" si="8"/>
        <v/>
      </c>
      <c r="G97" s="400"/>
      <c r="H97" s="401"/>
      <c r="I97" s="442"/>
      <c r="J97" s="443" t="s">
        <v>465</v>
      </c>
      <c r="K97" s="444" t="b">
        <f t="shared" si="9"/>
        <v>0</v>
      </c>
      <c r="L97" s="444" t="str">
        <f>IFERROR(IF(G97&lt;&gt;"",INDEX('Overview - Section A'!$U$37:$U$44,MATCH(G97,'Overview - Section A'!$A$37:$A$44,1)),J97),"")</f>
        <v>a1Y36000003ygFUEAY</v>
      </c>
      <c r="M97" s="445" t="s">
        <v>767</v>
      </c>
      <c r="N97" s="444"/>
      <c r="O97" s="444"/>
      <c r="P97" s="333"/>
    </row>
    <row r="98" spans="1:16" ht="47.1" customHeight="1" x14ac:dyDescent="0.2">
      <c r="A98" s="440">
        <v>12</v>
      </c>
      <c r="B98" s="395" t="str">
        <f t="shared" si="7"/>
        <v/>
      </c>
      <c r="C98" s="382">
        <f>IFERROR(IF(N98&lt;&gt;"",N98,IF(A98=A97,IF(C97&lt;YEAR('Overview - Section A'!$E$8),C97+1,""),YEAR('Overview - Section A'!$E$7))),"")</f>
        <v>2021</v>
      </c>
      <c r="D98" s="441"/>
      <c r="E98" s="398"/>
      <c r="F98" s="399" t="str">
        <f t="shared" si="8"/>
        <v/>
      </c>
      <c r="G98" s="400"/>
      <c r="H98" s="401"/>
      <c r="I98" s="442"/>
      <c r="J98" s="443" t="s">
        <v>467</v>
      </c>
      <c r="K98" s="444" t="b">
        <f t="shared" si="9"/>
        <v>0</v>
      </c>
      <c r="L98" s="444" t="str">
        <f>IFERROR(IF(G98&lt;&gt;"",INDEX('Overview - Section A'!$U$37:$U$44,MATCH(G98,'Overview - Section A'!$A$37:$A$44,1)),J98),"")</f>
        <v>a1Y36000003ygFVEAY</v>
      </c>
      <c r="M98" s="445" t="s">
        <v>768</v>
      </c>
      <c r="N98" s="444"/>
      <c r="O98" s="444"/>
      <c r="P98" s="333"/>
    </row>
    <row r="99" spans="1:16" ht="47.1" customHeight="1" x14ac:dyDescent="0.2">
      <c r="A99" s="440">
        <v>12</v>
      </c>
      <c r="B99" s="395" t="str">
        <f t="shared" si="7"/>
        <v/>
      </c>
      <c r="C99" s="382">
        <f>IFERROR(IF(N99&lt;&gt;"",N99,IF(A99=A98,IF(C98&lt;YEAR('Overview - Section A'!$E$8),C98+1,""),YEAR('Overview - Section A'!$E$7))),"")</f>
        <v>2022</v>
      </c>
      <c r="D99" s="441"/>
      <c r="E99" s="398"/>
      <c r="F99" s="399" t="str">
        <f t="shared" si="8"/>
        <v/>
      </c>
      <c r="G99" s="400"/>
      <c r="H99" s="401"/>
      <c r="I99" s="442"/>
      <c r="J99" s="443" t="s">
        <v>469</v>
      </c>
      <c r="K99" s="444" t="b">
        <f t="shared" si="9"/>
        <v>0</v>
      </c>
      <c r="L99" s="444" t="str">
        <f>IFERROR(IF(G99&lt;&gt;"",INDEX('Overview - Section A'!$U$37:$U$44,MATCH(G99,'Overview - Section A'!$A$37:$A$44,1)),J99),"")</f>
        <v>a1Y36000003ygFWEAY</v>
      </c>
      <c r="M99" s="445" t="s">
        <v>769</v>
      </c>
      <c r="N99" s="444"/>
      <c r="O99" s="444"/>
      <c r="P99" s="333"/>
    </row>
    <row r="100" spans="1:16" ht="47.1" customHeight="1" x14ac:dyDescent="0.2">
      <c r="A100" s="440">
        <v>12</v>
      </c>
      <c r="B100" s="395" t="str">
        <f t="shared" si="7"/>
        <v/>
      </c>
      <c r="C100" s="382" t="str">
        <f>IFERROR(IF(N100&lt;&gt;"",N100,IF(A100=A99,IF(C99&lt;YEAR('Overview - Section A'!$E$8),C99+1,""),YEAR('Overview - Section A'!$E$7))),"")</f>
        <v/>
      </c>
      <c r="D100" s="441"/>
      <c r="E100" s="398"/>
      <c r="F100" s="399" t="str">
        <f t="shared" si="8"/>
        <v/>
      </c>
      <c r="G100" s="400"/>
      <c r="H100" s="401"/>
      <c r="I100" s="442"/>
      <c r="J100" s="443" t="s">
        <v>471</v>
      </c>
      <c r="K100" s="444" t="b">
        <f t="shared" si="9"/>
        <v>0</v>
      </c>
      <c r="L100" s="444" t="str">
        <f>IFERROR(IF(G100&lt;&gt;"",INDEX('Overview - Section A'!$U$37:$U$44,MATCH(G100,'Overview - Section A'!$A$37:$A$44,1)),J100),"")</f>
        <v>a1Y36000003ygFXEAY</v>
      </c>
      <c r="M100" s="445" t="s">
        <v>770</v>
      </c>
      <c r="N100" s="444"/>
      <c r="O100" s="444"/>
      <c r="P100" s="333"/>
    </row>
    <row r="101" spans="1:16" ht="47.1" customHeight="1" x14ac:dyDescent="0.2">
      <c r="A101" s="440">
        <v>12</v>
      </c>
      <c r="B101" s="395" t="str">
        <f t="shared" si="7"/>
        <v/>
      </c>
      <c r="C101" s="382" t="str">
        <f>IFERROR(IF(N101&lt;&gt;"",N101,IF(A101=A100,IF(C100&lt;YEAR('Overview - Section A'!$E$8),C100+1,""),YEAR('Overview - Section A'!$E$7))),"")</f>
        <v/>
      </c>
      <c r="D101" s="441"/>
      <c r="E101" s="398"/>
      <c r="F101" s="399" t="str">
        <f t="shared" si="8"/>
        <v/>
      </c>
      <c r="G101" s="400"/>
      <c r="H101" s="401"/>
      <c r="I101" s="442"/>
      <c r="J101" s="443" t="s">
        <v>473</v>
      </c>
      <c r="K101" s="444" t="b">
        <f t="shared" si="9"/>
        <v>0</v>
      </c>
      <c r="L101" s="444" t="str">
        <f>IFERROR(IF(G101&lt;&gt;"",INDEX('Overview - Section A'!$U$37:$U$44,MATCH(G101,'Overview - Section A'!$A$37:$A$44,1)),J101),"")</f>
        <v>a1Y36000003ygFYEAY</v>
      </c>
      <c r="M101" s="445" t="s">
        <v>771</v>
      </c>
      <c r="N101" s="444"/>
      <c r="O101" s="444"/>
      <c r="P101" s="333"/>
    </row>
    <row r="102" spans="1:16" ht="47.1" customHeight="1" x14ac:dyDescent="0.2">
      <c r="A102" s="440">
        <v>13</v>
      </c>
      <c r="B102" s="395" t="str">
        <f t="shared" si="7"/>
        <v/>
      </c>
      <c r="C102" s="382">
        <f>IFERROR(IF(N102&lt;&gt;"",N102,IF(A102=A101,IF(C101&lt;YEAR('Overview - Section A'!$E$8),C101+1,""),YEAR('Overview - Section A'!$E$7))),"")</f>
        <v>2019</v>
      </c>
      <c r="D102" s="441"/>
      <c r="E102" s="398"/>
      <c r="F102" s="399" t="str">
        <f t="shared" si="8"/>
        <v/>
      </c>
      <c r="G102" s="400"/>
      <c r="H102" s="401"/>
      <c r="I102" s="442"/>
      <c r="J102" s="443" t="s">
        <v>463</v>
      </c>
      <c r="K102" s="444" t="b">
        <f t="shared" si="9"/>
        <v>0</v>
      </c>
      <c r="L102" s="444" t="str">
        <f>IFERROR(IF(G102&lt;&gt;"",INDEX('Overview - Section A'!$U$37:$U$44,MATCH(G102,'Overview - Section A'!$A$37:$A$44,1)),J102),"")</f>
        <v>a1Y36000003ygFTEAY</v>
      </c>
      <c r="M102" s="445" t="s">
        <v>772</v>
      </c>
      <c r="N102" s="444"/>
      <c r="O102" s="444"/>
      <c r="P102" s="333"/>
    </row>
    <row r="103" spans="1:16" ht="47.1" customHeight="1" x14ac:dyDescent="0.2">
      <c r="A103" s="440">
        <v>13</v>
      </c>
      <c r="B103" s="395" t="str">
        <f t="shared" si="7"/>
        <v/>
      </c>
      <c r="C103" s="382">
        <f>IFERROR(IF(N103&lt;&gt;"",N103,IF(A103=A102,IF(C102&lt;YEAR('Overview - Section A'!$E$8),C102+1,""),YEAR('Overview - Section A'!$E$7))),"")</f>
        <v>2020</v>
      </c>
      <c r="D103" s="441"/>
      <c r="E103" s="398"/>
      <c r="F103" s="399" t="str">
        <f t="shared" si="8"/>
        <v/>
      </c>
      <c r="G103" s="400"/>
      <c r="H103" s="401"/>
      <c r="I103" s="442"/>
      <c r="J103" s="443" t="s">
        <v>465</v>
      </c>
      <c r="K103" s="444" t="b">
        <f t="shared" si="9"/>
        <v>0</v>
      </c>
      <c r="L103" s="444" t="str">
        <f>IFERROR(IF(G103&lt;&gt;"",INDEX('Overview - Section A'!$U$37:$U$44,MATCH(G103,'Overview - Section A'!$A$37:$A$44,1)),J103),"")</f>
        <v>a1Y36000003ygFUEAY</v>
      </c>
      <c r="M103" s="445" t="s">
        <v>773</v>
      </c>
      <c r="N103" s="444"/>
      <c r="O103" s="444"/>
      <c r="P103" s="333"/>
    </row>
    <row r="104" spans="1:16" ht="47.1" customHeight="1" x14ac:dyDescent="0.2">
      <c r="A104" s="440">
        <v>13</v>
      </c>
      <c r="B104" s="395" t="str">
        <f t="shared" si="7"/>
        <v/>
      </c>
      <c r="C104" s="382">
        <f>IFERROR(IF(N104&lt;&gt;"",N104,IF(A104=A103,IF(C103&lt;YEAR('Overview - Section A'!$E$8),C103+1,""),YEAR('Overview - Section A'!$E$7))),"")</f>
        <v>2021</v>
      </c>
      <c r="D104" s="441"/>
      <c r="E104" s="398"/>
      <c r="F104" s="399" t="str">
        <f t="shared" si="8"/>
        <v/>
      </c>
      <c r="G104" s="400"/>
      <c r="H104" s="401"/>
      <c r="I104" s="442"/>
      <c r="J104" s="443" t="s">
        <v>467</v>
      </c>
      <c r="K104" s="444" t="b">
        <f t="shared" si="9"/>
        <v>0</v>
      </c>
      <c r="L104" s="444" t="str">
        <f>IFERROR(IF(G104&lt;&gt;"",INDEX('Overview - Section A'!$U$37:$U$44,MATCH(G104,'Overview - Section A'!$A$37:$A$44,1)),J104),"")</f>
        <v>a1Y36000003ygFVEAY</v>
      </c>
      <c r="M104" s="445" t="s">
        <v>774</v>
      </c>
      <c r="N104" s="444"/>
      <c r="O104" s="444"/>
      <c r="P104" s="333"/>
    </row>
    <row r="105" spans="1:16" ht="47.1" customHeight="1" x14ac:dyDescent="0.2">
      <c r="A105" s="440">
        <v>13</v>
      </c>
      <c r="B105" s="395" t="str">
        <f t="shared" si="7"/>
        <v/>
      </c>
      <c r="C105" s="382">
        <f>IFERROR(IF(N105&lt;&gt;"",N105,IF(A105=A104,IF(C104&lt;YEAR('Overview - Section A'!$E$8),C104+1,""),YEAR('Overview - Section A'!$E$7))),"")</f>
        <v>2022</v>
      </c>
      <c r="D105" s="441"/>
      <c r="E105" s="398"/>
      <c r="F105" s="399" t="str">
        <f t="shared" si="8"/>
        <v/>
      </c>
      <c r="G105" s="400"/>
      <c r="H105" s="401"/>
      <c r="I105" s="442"/>
      <c r="J105" s="443" t="s">
        <v>469</v>
      </c>
      <c r="K105" s="444" t="b">
        <f t="shared" si="9"/>
        <v>0</v>
      </c>
      <c r="L105" s="444" t="str">
        <f>IFERROR(IF(G105&lt;&gt;"",INDEX('Overview - Section A'!$U$37:$U$44,MATCH(G105,'Overview - Section A'!$A$37:$A$44,1)),J105),"")</f>
        <v>a1Y36000003ygFWEAY</v>
      </c>
      <c r="M105" s="445" t="s">
        <v>775</v>
      </c>
      <c r="N105" s="444"/>
      <c r="O105" s="444"/>
      <c r="P105" s="333"/>
    </row>
    <row r="106" spans="1:16" ht="47.1" customHeight="1" x14ac:dyDescent="0.2">
      <c r="A106" s="440">
        <v>13</v>
      </c>
      <c r="B106" s="395" t="str">
        <f t="shared" si="7"/>
        <v/>
      </c>
      <c r="C106" s="382" t="str">
        <f>IFERROR(IF(N106&lt;&gt;"",N106,IF(A106=A105,IF(C105&lt;YEAR('Overview - Section A'!$E$8),C105+1,""),YEAR('Overview - Section A'!$E$7))),"")</f>
        <v/>
      </c>
      <c r="D106" s="441"/>
      <c r="E106" s="398"/>
      <c r="F106" s="399" t="str">
        <f t="shared" si="8"/>
        <v/>
      </c>
      <c r="G106" s="400"/>
      <c r="H106" s="401"/>
      <c r="I106" s="442"/>
      <c r="J106" s="443" t="s">
        <v>471</v>
      </c>
      <c r="K106" s="444" t="b">
        <f t="shared" si="9"/>
        <v>0</v>
      </c>
      <c r="L106" s="444" t="str">
        <f>IFERROR(IF(G106&lt;&gt;"",INDEX('Overview - Section A'!$U$37:$U$44,MATCH(G106,'Overview - Section A'!$A$37:$A$44,1)),J106),"")</f>
        <v>a1Y36000003ygFXEAY</v>
      </c>
      <c r="M106" s="445" t="s">
        <v>776</v>
      </c>
      <c r="N106" s="444"/>
      <c r="O106" s="444"/>
      <c r="P106" s="333"/>
    </row>
    <row r="107" spans="1:16" ht="47.1" customHeight="1" x14ac:dyDescent="0.2">
      <c r="A107" s="440">
        <v>13</v>
      </c>
      <c r="B107" s="395" t="str">
        <f t="shared" si="7"/>
        <v/>
      </c>
      <c r="C107" s="382" t="str">
        <f>IFERROR(IF(N107&lt;&gt;"",N107,IF(A107=A106,IF(C106&lt;YEAR('Overview - Section A'!$E$8),C106+1,""),YEAR('Overview - Section A'!$E$7))),"")</f>
        <v/>
      </c>
      <c r="D107" s="441"/>
      <c r="E107" s="398"/>
      <c r="F107" s="399" t="str">
        <f t="shared" si="8"/>
        <v/>
      </c>
      <c r="G107" s="400"/>
      <c r="H107" s="401"/>
      <c r="I107" s="442"/>
      <c r="J107" s="443" t="s">
        <v>473</v>
      </c>
      <c r="K107" s="444" t="b">
        <f t="shared" si="9"/>
        <v>0</v>
      </c>
      <c r="L107" s="444" t="str">
        <f>IFERROR(IF(G107&lt;&gt;"",INDEX('Overview - Section A'!$U$37:$U$44,MATCH(G107,'Overview - Section A'!$A$37:$A$44,1)),J107),"")</f>
        <v>a1Y36000003ygFYEAY</v>
      </c>
      <c r="M107" s="445" t="s">
        <v>777</v>
      </c>
      <c r="N107" s="444"/>
      <c r="O107" s="444"/>
      <c r="P107" s="333"/>
    </row>
    <row r="108" spans="1:16" ht="47.1" customHeight="1" x14ac:dyDescent="0.2">
      <c r="A108" s="440">
        <v>14</v>
      </c>
      <c r="B108" s="395" t="str">
        <f t="shared" si="7"/>
        <v/>
      </c>
      <c r="C108" s="382">
        <f>IFERROR(IF(N108&lt;&gt;"",N108,IF(A108=A107,IF(C107&lt;YEAR('Overview - Section A'!$E$8),C107+1,""),YEAR('Overview - Section A'!$E$7))),"")</f>
        <v>2019</v>
      </c>
      <c r="D108" s="441"/>
      <c r="E108" s="398"/>
      <c r="F108" s="399" t="str">
        <f t="shared" si="8"/>
        <v/>
      </c>
      <c r="G108" s="400"/>
      <c r="H108" s="401"/>
      <c r="I108" s="442"/>
      <c r="J108" s="443" t="s">
        <v>463</v>
      </c>
      <c r="K108" s="444" t="b">
        <f t="shared" si="9"/>
        <v>0</v>
      </c>
      <c r="L108" s="444" t="str">
        <f>IFERROR(IF(G108&lt;&gt;"",INDEX('Overview - Section A'!$U$37:$U$44,MATCH(G108,'Overview - Section A'!$A$37:$A$44,1)),J108),"")</f>
        <v>a1Y36000003ygFTEAY</v>
      </c>
      <c r="M108" s="445" t="s">
        <v>778</v>
      </c>
      <c r="N108" s="444"/>
      <c r="O108" s="444"/>
      <c r="P108" s="333"/>
    </row>
    <row r="109" spans="1:16" ht="47.1" customHeight="1" x14ac:dyDescent="0.2">
      <c r="A109" s="440">
        <v>14</v>
      </c>
      <c r="B109" s="395" t="str">
        <f t="shared" si="7"/>
        <v/>
      </c>
      <c r="C109" s="382">
        <f>IFERROR(IF(N109&lt;&gt;"",N109,IF(A109=A108,IF(C108&lt;YEAR('Overview - Section A'!$E$8),C108+1,""),YEAR('Overview - Section A'!$E$7))),"")</f>
        <v>2020</v>
      </c>
      <c r="D109" s="441"/>
      <c r="E109" s="398"/>
      <c r="F109" s="399" t="str">
        <f t="shared" si="8"/>
        <v/>
      </c>
      <c r="G109" s="400"/>
      <c r="H109" s="401"/>
      <c r="I109" s="442"/>
      <c r="J109" s="443" t="s">
        <v>465</v>
      </c>
      <c r="K109" s="444" t="b">
        <f t="shared" si="9"/>
        <v>0</v>
      </c>
      <c r="L109" s="444" t="str">
        <f>IFERROR(IF(G109&lt;&gt;"",INDEX('Overview - Section A'!$U$37:$U$44,MATCH(G109,'Overview - Section A'!$A$37:$A$44,1)),J109),"")</f>
        <v>a1Y36000003ygFUEAY</v>
      </c>
      <c r="M109" s="445" t="s">
        <v>779</v>
      </c>
      <c r="N109" s="444"/>
      <c r="O109" s="444"/>
      <c r="P109" s="333"/>
    </row>
    <row r="110" spans="1:16" ht="47.1" customHeight="1" x14ac:dyDescent="0.2">
      <c r="A110" s="440">
        <v>14</v>
      </c>
      <c r="B110" s="395" t="str">
        <f t="shared" si="7"/>
        <v/>
      </c>
      <c r="C110" s="382">
        <f>IFERROR(IF(N110&lt;&gt;"",N110,IF(A110=A109,IF(C109&lt;YEAR('Overview - Section A'!$E$8),C109+1,""),YEAR('Overview - Section A'!$E$7))),"")</f>
        <v>2021</v>
      </c>
      <c r="D110" s="441"/>
      <c r="E110" s="398"/>
      <c r="F110" s="399" t="str">
        <f t="shared" si="8"/>
        <v/>
      </c>
      <c r="G110" s="400"/>
      <c r="H110" s="401"/>
      <c r="I110" s="442"/>
      <c r="J110" s="443" t="s">
        <v>467</v>
      </c>
      <c r="K110" s="444" t="b">
        <f t="shared" si="9"/>
        <v>0</v>
      </c>
      <c r="L110" s="444" t="str">
        <f>IFERROR(IF(G110&lt;&gt;"",INDEX('Overview - Section A'!$U$37:$U$44,MATCH(G110,'Overview - Section A'!$A$37:$A$44,1)),J110),"")</f>
        <v>a1Y36000003ygFVEAY</v>
      </c>
      <c r="M110" s="445" t="s">
        <v>780</v>
      </c>
      <c r="N110" s="444"/>
      <c r="O110" s="444"/>
      <c r="P110" s="333"/>
    </row>
    <row r="111" spans="1:16" ht="47.1" customHeight="1" x14ac:dyDescent="0.2">
      <c r="A111" s="440">
        <v>14</v>
      </c>
      <c r="B111" s="395" t="str">
        <f t="shared" si="7"/>
        <v/>
      </c>
      <c r="C111" s="382">
        <f>IFERROR(IF(N111&lt;&gt;"",N111,IF(A111=A110,IF(C110&lt;YEAR('Overview - Section A'!$E$8),C110+1,""),YEAR('Overview - Section A'!$E$7))),"")</f>
        <v>2022</v>
      </c>
      <c r="D111" s="441"/>
      <c r="E111" s="398"/>
      <c r="F111" s="399" t="str">
        <f t="shared" si="8"/>
        <v/>
      </c>
      <c r="G111" s="400"/>
      <c r="H111" s="401"/>
      <c r="I111" s="442"/>
      <c r="J111" s="443" t="s">
        <v>469</v>
      </c>
      <c r="K111" s="444" t="b">
        <f t="shared" si="9"/>
        <v>0</v>
      </c>
      <c r="L111" s="444" t="str">
        <f>IFERROR(IF(G111&lt;&gt;"",INDEX('Overview - Section A'!$U$37:$U$44,MATCH(G111,'Overview - Section A'!$A$37:$A$44,1)),J111),"")</f>
        <v>a1Y36000003ygFWEAY</v>
      </c>
      <c r="M111" s="445" t="s">
        <v>781</v>
      </c>
      <c r="N111" s="444"/>
      <c r="O111" s="444"/>
      <c r="P111" s="333"/>
    </row>
    <row r="112" spans="1:16" ht="47.1" customHeight="1" x14ac:dyDescent="0.2">
      <c r="A112" s="440">
        <v>14</v>
      </c>
      <c r="B112" s="395" t="str">
        <f t="shared" si="7"/>
        <v/>
      </c>
      <c r="C112" s="382" t="str">
        <f>IFERROR(IF(N112&lt;&gt;"",N112,IF(A112=A111,IF(C111&lt;YEAR('Overview - Section A'!$E$8),C111+1,""),YEAR('Overview - Section A'!$E$7))),"")</f>
        <v/>
      </c>
      <c r="D112" s="441"/>
      <c r="E112" s="398"/>
      <c r="F112" s="399" t="str">
        <f t="shared" si="8"/>
        <v/>
      </c>
      <c r="G112" s="400"/>
      <c r="H112" s="401"/>
      <c r="I112" s="442"/>
      <c r="J112" s="443" t="s">
        <v>471</v>
      </c>
      <c r="K112" s="444" t="b">
        <f t="shared" si="9"/>
        <v>0</v>
      </c>
      <c r="L112" s="444" t="str">
        <f>IFERROR(IF(G112&lt;&gt;"",INDEX('Overview - Section A'!$U$37:$U$44,MATCH(G112,'Overview - Section A'!$A$37:$A$44,1)),J112),"")</f>
        <v>a1Y36000003ygFXEAY</v>
      </c>
      <c r="M112" s="445" t="s">
        <v>782</v>
      </c>
      <c r="N112" s="444"/>
      <c r="O112" s="444"/>
      <c r="P112" s="333"/>
    </row>
    <row r="113" spans="1:16" ht="47.1" customHeight="1" x14ac:dyDescent="0.2">
      <c r="A113" s="440">
        <v>14</v>
      </c>
      <c r="B113" s="395" t="str">
        <f t="shared" si="7"/>
        <v/>
      </c>
      <c r="C113" s="382" t="str">
        <f>IFERROR(IF(N113&lt;&gt;"",N113,IF(A113=A112,IF(C112&lt;YEAR('Overview - Section A'!$E$8),C112+1,""),YEAR('Overview - Section A'!$E$7))),"")</f>
        <v/>
      </c>
      <c r="D113" s="441"/>
      <c r="E113" s="398"/>
      <c r="F113" s="399" t="str">
        <f t="shared" si="8"/>
        <v/>
      </c>
      <c r="G113" s="400"/>
      <c r="H113" s="401"/>
      <c r="I113" s="442"/>
      <c r="J113" s="443" t="s">
        <v>473</v>
      </c>
      <c r="K113" s="444" t="b">
        <f t="shared" si="9"/>
        <v>0</v>
      </c>
      <c r="L113" s="444" t="str">
        <f>IFERROR(IF(G113&lt;&gt;"",INDEX('Overview - Section A'!$U$37:$U$44,MATCH(G113,'Overview - Section A'!$A$37:$A$44,1)),J113),"")</f>
        <v>a1Y36000003ygFYEAY</v>
      </c>
      <c r="M113" s="445" t="s">
        <v>783</v>
      </c>
      <c r="N113" s="444"/>
      <c r="O113" s="444"/>
      <c r="P113" s="333"/>
    </row>
    <row r="114" spans="1:16" ht="47.1" customHeight="1" x14ac:dyDescent="0.2">
      <c r="A114" s="440">
        <v>15</v>
      </c>
      <c r="B114" s="395" t="str">
        <f t="shared" si="7"/>
        <v/>
      </c>
      <c r="C114" s="382">
        <f>IFERROR(IF(N114&lt;&gt;"",N114,IF(A114=A113,IF(C113&lt;YEAR('Overview - Section A'!$E$8),C113+1,""),YEAR('Overview - Section A'!$E$7))),"")</f>
        <v>2019</v>
      </c>
      <c r="D114" s="441"/>
      <c r="E114" s="398"/>
      <c r="F114" s="399" t="str">
        <f t="shared" si="8"/>
        <v/>
      </c>
      <c r="G114" s="400"/>
      <c r="H114" s="401"/>
      <c r="I114" s="442"/>
      <c r="J114" s="443" t="s">
        <v>463</v>
      </c>
      <c r="K114" s="444" t="b">
        <f t="shared" si="9"/>
        <v>0</v>
      </c>
      <c r="L114" s="444" t="str">
        <f>IFERROR(IF(G114&lt;&gt;"",INDEX('Overview - Section A'!$U$37:$U$44,MATCH(G114,'Overview - Section A'!$A$37:$A$44,1)),J114),"")</f>
        <v>a1Y36000003ygFTEAY</v>
      </c>
      <c r="M114" s="445" t="s">
        <v>784</v>
      </c>
      <c r="N114" s="444"/>
      <c r="O114" s="444"/>
      <c r="P114" s="333"/>
    </row>
    <row r="115" spans="1:16" ht="47.1" customHeight="1" x14ac:dyDescent="0.2">
      <c r="A115" s="440">
        <v>15</v>
      </c>
      <c r="B115" s="395" t="str">
        <f t="shared" si="7"/>
        <v/>
      </c>
      <c r="C115" s="382">
        <f>IFERROR(IF(N115&lt;&gt;"",N115,IF(A115=A114,IF(C114&lt;YEAR('Overview - Section A'!$E$8),C114+1,""),YEAR('Overview - Section A'!$E$7))),"")</f>
        <v>2020</v>
      </c>
      <c r="D115" s="441"/>
      <c r="E115" s="398"/>
      <c r="F115" s="399" t="str">
        <f t="shared" si="8"/>
        <v/>
      </c>
      <c r="G115" s="400"/>
      <c r="H115" s="401"/>
      <c r="I115" s="442"/>
      <c r="J115" s="443" t="s">
        <v>465</v>
      </c>
      <c r="K115" s="444" t="b">
        <f t="shared" si="9"/>
        <v>0</v>
      </c>
      <c r="L115" s="444" t="str">
        <f>IFERROR(IF(G115&lt;&gt;"",INDEX('Overview - Section A'!$U$37:$U$44,MATCH(G115,'Overview - Section A'!$A$37:$A$44,1)),J115),"")</f>
        <v>a1Y36000003ygFUEAY</v>
      </c>
      <c r="M115" s="445" t="s">
        <v>785</v>
      </c>
      <c r="N115" s="444"/>
      <c r="O115" s="444"/>
      <c r="P115" s="333"/>
    </row>
    <row r="116" spans="1:16" ht="47.1" customHeight="1" x14ac:dyDescent="0.2">
      <c r="A116" s="440">
        <v>15</v>
      </c>
      <c r="B116" s="395" t="str">
        <f t="shared" si="7"/>
        <v/>
      </c>
      <c r="C116" s="382">
        <f>IFERROR(IF(N116&lt;&gt;"",N116,IF(A116=A115,IF(C115&lt;YEAR('Overview - Section A'!$E$8),C115+1,""),YEAR('Overview - Section A'!$E$7))),"")</f>
        <v>2021</v>
      </c>
      <c r="D116" s="441"/>
      <c r="E116" s="398"/>
      <c r="F116" s="399" t="str">
        <f t="shared" si="8"/>
        <v/>
      </c>
      <c r="G116" s="400"/>
      <c r="H116" s="401"/>
      <c r="I116" s="442"/>
      <c r="J116" s="443" t="s">
        <v>467</v>
      </c>
      <c r="K116" s="444" t="b">
        <f t="shared" si="9"/>
        <v>0</v>
      </c>
      <c r="L116" s="444" t="str">
        <f>IFERROR(IF(G116&lt;&gt;"",INDEX('Overview - Section A'!$U$37:$U$44,MATCH(G116,'Overview - Section A'!$A$37:$A$44,1)),J116),"")</f>
        <v>a1Y36000003ygFVEAY</v>
      </c>
      <c r="M116" s="445" t="s">
        <v>786</v>
      </c>
      <c r="N116" s="444"/>
      <c r="O116" s="444"/>
      <c r="P116" s="333"/>
    </row>
    <row r="117" spans="1:16" ht="47.1" customHeight="1" x14ac:dyDescent="0.2">
      <c r="A117" s="440">
        <v>15</v>
      </c>
      <c r="B117" s="395" t="str">
        <f t="shared" si="7"/>
        <v/>
      </c>
      <c r="C117" s="382">
        <f>IFERROR(IF(N117&lt;&gt;"",N117,IF(A117=A116,IF(C116&lt;YEAR('Overview - Section A'!$E$8),C116+1,""),YEAR('Overview - Section A'!$E$7))),"")</f>
        <v>2022</v>
      </c>
      <c r="D117" s="441"/>
      <c r="E117" s="398"/>
      <c r="F117" s="399" t="str">
        <f t="shared" si="8"/>
        <v/>
      </c>
      <c r="G117" s="400"/>
      <c r="H117" s="401"/>
      <c r="I117" s="442"/>
      <c r="J117" s="443" t="s">
        <v>469</v>
      </c>
      <c r="K117" s="444" t="b">
        <f t="shared" si="9"/>
        <v>0</v>
      </c>
      <c r="L117" s="444" t="str">
        <f>IFERROR(IF(G117&lt;&gt;"",INDEX('Overview - Section A'!$U$37:$U$44,MATCH(G117,'Overview - Section A'!$A$37:$A$44,1)),J117),"")</f>
        <v>a1Y36000003ygFWEAY</v>
      </c>
      <c r="M117" s="445" t="s">
        <v>787</v>
      </c>
      <c r="N117" s="444"/>
      <c r="O117" s="444"/>
      <c r="P117" s="333"/>
    </row>
    <row r="118" spans="1:16" ht="47.1" customHeight="1" x14ac:dyDescent="0.2">
      <c r="A118" s="440">
        <v>15</v>
      </c>
      <c r="B118" s="395" t="str">
        <f t="shared" si="7"/>
        <v/>
      </c>
      <c r="C118" s="382" t="str">
        <f>IFERROR(IF(N118&lt;&gt;"",N118,IF(A118=A117,IF(C117&lt;YEAR('Overview - Section A'!$E$8),C117+1,""),YEAR('Overview - Section A'!$E$7))),"")</f>
        <v/>
      </c>
      <c r="D118" s="441"/>
      <c r="E118" s="398"/>
      <c r="F118" s="399" t="str">
        <f t="shared" si="8"/>
        <v/>
      </c>
      <c r="G118" s="400"/>
      <c r="H118" s="401"/>
      <c r="I118" s="442"/>
      <c r="J118" s="443" t="s">
        <v>471</v>
      </c>
      <c r="K118" s="444" t="b">
        <f t="shared" si="9"/>
        <v>0</v>
      </c>
      <c r="L118" s="444" t="str">
        <f>IFERROR(IF(G118&lt;&gt;"",INDEX('Overview - Section A'!$U$37:$U$44,MATCH(G118,'Overview - Section A'!$A$37:$A$44,1)),J118),"")</f>
        <v>a1Y36000003ygFXEAY</v>
      </c>
      <c r="M118" s="445" t="s">
        <v>788</v>
      </c>
      <c r="N118" s="444"/>
      <c r="O118" s="444"/>
      <c r="P118" s="333"/>
    </row>
    <row r="119" spans="1:16" ht="47.1" customHeight="1" x14ac:dyDescent="0.2">
      <c r="A119" s="440">
        <v>15</v>
      </c>
      <c r="B119" s="395" t="str">
        <f t="shared" si="7"/>
        <v/>
      </c>
      <c r="C119" s="382" t="str">
        <f>IFERROR(IF(N119&lt;&gt;"",N119,IF(A119=A118,IF(C118&lt;YEAR('Overview - Section A'!$E$8),C118+1,""),YEAR('Overview - Section A'!$E$7))),"")</f>
        <v/>
      </c>
      <c r="D119" s="441"/>
      <c r="E119" s="398"/>
      <c r="F119" s="399" t="str">
        <f t="shared" si="8"/>
        <v/>
      </c>
      <c r="G119" s="400"/>
      <c r="H119" s="401"/>
      <c r="I119" s="442"/>
      <c r="J119" s="443" t="s">
        <v>473</v>
      </c>
      <c r="K119" s="444" t="b">
        <f t="shared" si="9"/>
        <v>0</v>
      </c>
      <c r="L119" s="444" t="str">
        <f>IFERROR(IF(G119&lt;&gt;"",INDEX('Overview - Section A'!$U$37:$U$44,MATCH(G119,'Overview - Section A'!$A$37:$A$44,1)),J119),"")</f>
        <v>a1Y36000003ygFYEAY</v>
      </c>
      <c r="M119" s="445" t="s">
        <v>789</v>
      </c>
      <c r="N119" s="444"/>
      <c r="O119" s="444"/>
      <c r="P119" s="333"/>
    </row>
    <row r="120" spans="1:16" ht="0.6" customHeight="1" thickBot="1" x14ac:dyDescent="0.25">
      <c r="A120" s="16"/>
      <c r="B120" s="17"/>
      <c r="C120" s="17"/>
      <c r="D120" s="17"/>
      <c r="E120" s="17"/>
      <c r="F120" s="17"/>
      <c r="G120" s="17"/>
      <c r="H120" s="17"/>
      <c r="I120" s="17"/>
      <c r="J120" s="17"/>
      <c r="K120" s="17"/>
      <c r="L120" s="17"/>
      <c r="M120" s="17"/>
      <c r="N120" s="17"/>
      <c r="O120" s="290"/>
      <c r="P120" s="291"/>
    </row>
    <row r="121" spans="1:16" ht="30" customHeight="1" x14ac:dyDescent="0.2">
      <c r="O121" s="114"/>
      <c r="P121" s="114"/>
    </row>
    <row r="125" spans="1:16" x14ac:dyDescent="0.2">
      <c r="A125" s="18" t="s">
        <v>33</v>
      </c>
    </row>
  </sheetData>
  <sheetProtection algorithmName="SHA-512" hashValue="0NS/x/nVCVFnLXRGfbhNevetWCr1FtF4Uhea3RC2XT/ZzW5U08hIxSNzSoWua0Cd/P/LnlOoHz03E5pJvwYwVA==" saltValue="IzXRM8bhMjSqpx7SYEmWsA==" spinCount="100000" sheet="1" objects="1" scenarios="1" formatCells="0" sort="0" autoFilter="0"/>
  <mergeCells count="3">
    <mergeCell ref="A27:H27"/>
    <mergeCell ref="A1:Q2"/>
    <mergeCell ref="A7:AG7"/>
  </mergeCells>
  <conditionalFormatting sqref="A29:C119">
    <cfRule type="expression" dxfId="63" priority="11">
      <formula>MOD($A29,2)=0</formula>
    </cfRule>
    <cfRule type="expression" dxfId="62" priority="12">
      <formula>MOD($A29,2)=1</formula>
    </cfRule>
  </conditionalFormatting>
  <conditionalFormatting sqref="B9:C24">
    <cfRule type="expression" dxfId="61" priority="6">
      <formula>AND($B9&lt;&gt;"",$C9&lt;&gt;"")</formula>
    </cfRule>
  </conditionalFormatting>
  <conditionalFormatting sqref="A9:AG13">
    <cfRule type="expression" dxfId="60" priority="4">
      <formula>$W9:$W25="[Record ID]"</formula>
    </cfRule>
  </conditionalFormatting>
  <conditionalFormatting sqref="A29:H119">
    <cfRule type="expression" dxfId="59" priority="3">
      <formula>$M29:$M120="[Record ID]"</formula>
    </cfRule>
  </conditionalFormatting>
  <conditionalFormatting sqref="A9:AG25">
    <cfRule type="expression" dxfId="58" priority="2">
      <formula>$K9="Yes"</formula>
    </cfRule>
  </conditionalFormatting>
  <conditionalFormatting sqref="G29:G120">
    <cfRule type="expression" dxfId="57" priority="1">
      <formula>AND($H29="TBD",$G29&lt;&gt;"")</formula>
    </cfRule>
  </conditionalFormatting>
  <conditionalFormatting sqref="A14:AG24">
    <cfRule type="expression" dxfId="56" priority="34">
      <formula>$W14:$W120="[Record ID]"</formula>
    </cfRule>
  </conditionalFormatting>
  <dataValidations count="15">
    <dataValidation type="list" allowBlank="1" showInputMessage="1" showErrorMessage="1" sqref="B9:B24" xr:uid="{00000000-0002-0000-0300-000000000000}">
      <formula1>ImpactIndicator</formula1>
    </dataValidation>
    <dataValidation type="custom" allowBlank="1" showInputMessage="1" showErrorMessage="1" errorTitle="Indicators" error="Cannot enter both Standard and Impact indicators on the same line" sqref="C9:C24" xr:uid="{00000000-0002-0000-0300-000001000000}">
      <formula1>B9=""</formula1>
    </dataValidation>
    <dataValidation type="list" allowBlank="1" showInputMessage="1" showErrorMessage="1" sqref="H9:H24" xr:uid="{00000000-0002-0000-0300-000002000000}">
      <formula1>ResponsiblePR</formula1>
    </dataValidation>
    <dataValidation type="list" allowBlank="1" showInputMessage="1" showErrorMessage="1" sqref="Q9:Q24" xr:uid="{00000000-0002-0000-0300-000003000000}">
      <formula1>Country</formula1>
    </dataValidation>
    <dataValidation allowBlank="1" showInputMessage="1" showErrorMessage="1" prompt="To ensure data consistency please ensure that all thousands are separated with a comma and all decimals are separated with a decimal. (e.g. 1,000,000.96)" sqref="D29:F119" xr:uid="{00000000-0002-0000-0300-000004000000}"/>
    <dataValidation type="decimal" allowBlank="1" showInputMessage="1" showErrorMessage="1" errorTitle="X-Author for Excel" error="Please enter a valid numeric value. Valid range for Impact Indicator Number is -1E+18 to 1E+18." promptTitle="X-Author for Excel" sqref="A9:A24 A29:A119" xr:uid="{00000000-0002-0000-0300-000005000000}">
      <formula1>-1000000000000000000</formula1>
      <formula2>1000000000000000000</formula2>
    </dataValidation>
    <dataValidation type="list" allowBlank="1" showInputMessage="1" showErrorMessage="1" errorTitle="X-Author for Excel" error="Please select a value from the drop-down." promptTitle="X-Author for Excel" sqref="E9:E24" xr:uid="{00000000-0002-0000-0300-000006000000}">
      <formula1>IF(IFERROR(ROWS(INDIRECT(SUBSTITUTE("AIM_Impact_Indicator__c.AIM_Baseline_Year__c"," ","_"))),-1) &lt; 0, XAuthorInvalidPicklistData,INDIRECT(SUBSTITUTE("AIM_Impact_Indicator__c.AIM_Baseline_Year__c"," ","_")))</formula1>
    </dataValidation>
    <dataValidation type="list" allowBlank="1" showInputMessage="1" showErrorMessage="1" errorTitle="X-Author for Excel" error="Please select either TRUE or FALSE from the dropdown." promptTitle="X-Author for Excel" sqref="T9:T24 K29:K119" xr:uid="{00000000-0002-0000-0300-000007000000}">
      <formula1>"TRUE,FALSE"</formula1>
    </dataValidation>
    <dataValidation type="custom" allowBlank="1" showInputMessage="1" showErrorMessage="1" errorTitle="X-Author for Excel" error="Id and Lookup fields are not editable." promptTitle="X-Author for Excel" sqref="AH9:AH24 W9:Y24 M29:M119 J29:J119" xr:uid="{00000000-0002-0000-0300-000008000000}">
      <formula1>""</formula1>
    </dataValidation>
    <dataValidation type="list" allowBlank="1" showInputMessage="1" showErrorMessage="1" errorTitle="X-Author for Excel" error="Please select a value from the drop-down." promptTitle="X-Author for Excel" sqref="AG9:AG24" xr:uid="{00000000-0002-0000-0300-000009000000}">
      <formula1>IF(IFERROR(ROWS(INDIRECT(SUBSTITUTE("AIM_Impact_Indicator__c.AIM_Deactivate_indicator__c"," ","_"))),-1) &lt; 0, XAuthorInvalidPicklistData,INDIRECT(SUBSTITUTE("AIM_Impact_Indicator__c.AIM_Deactivate_indicator__c"," ","_")))</formula1>
    </dataValidation>
    <dataValidation type="date" allowBlank="1" showInputMessage="1" showErrorMessage="1" errorTitle="X-Author for Excel" error="Please enter a valid date." promptTitle="X-Author for Excel" sqref="G29 G102:G119" xr:uid="{00000000-0002-0000-0300-00000A000000}">
      <formula1>36526</formula1>
      <formula2>36891</formula2>
    </dataValidation>
    <dataValidation type="list" allowBlank="1" showInputMessage="1" showErrorMessage="1" errorTitle="X-Author for Excel" error="Please select a value from the drop-down." promptTitle="X-Author for Excel" sqref="H29:H119" xr:uid="{00000000-0002-0000-0300-00000B000000}">
      <formula1>IF(IFERROR(ROWS(INDIRECT(SUBSTITUTE("AIM_Impact_Indicator_Targets_Results__c.AIM_Mark_if_target_is_TBD__c"," ","_"))),-1) &lt; 0, XAuthorInvalidPicklistData,INDIRECT(SUBSTITUTE("AIM_Impact_Indicator_Targets_Results__c.AIM_Mark_if_target_is_TBD__c"," ","_")))</formula1>
    </dataValidation>
    <dataValidation type="list" allowBlank="1" showInputMessage="1" showErrorMessage="1" errorTitle="X-Author for Excel" error="Please select a value from the drop-down." promptTitle="X-Author for Excel" sqref="N29:N119" xr:uid="{00000000-0002-0000-0300-00000C000000}">
      <formula1>IF(IFERROR(ROWS(INDIRECT(SUBSTITUTE("AIM_Impact_Indicator_Targets_Results__c.AIM_Year_of_Target__c"," ","_"))),-1) &lt; 0, XAuthorInvalidPicklistData,INDIRECT(SUBSTITUTE("AIM_Impact_Indicator_Targets_Results__c.AIM_Year_of_Target__c"," ","_")))</formula1>
    </dataValidation>
    <dataValidation type="decimal" allowBlank="1" showInputMessage="1" showErrorMessage="1" errorTitle="X-Author for Excel" error="Please enter a valid numeric value. Valid range for Target % is -999.99 to 999.99." promptTitle="X-Author for Excel" sqref="O29:O119" xr:uid="{00000000-0002-0000-0300-00000D000000}">
      <formula1>-999.99</formula1>
      <formula2>999.99</formula2>
    </dataValidation>
    <dataValidation type="date" allowBlank="1" showInputMessage="1" showErrorMessage="1" errorTitle="X-Author for Excel" error="Please enter a valid date." promptTitle="X-Author for Excel" sqref="G30:G101" xr:uid="{00000000-0002-0000-0300-00000E000000}">
      <formula1>36526</formula1>
      <formula2>767376</formula2>
    </dataValidation>
  </dataValidations>
  <hyperlinks>
    <hyperlink ref="A125" location="'Impact Indicators - Section B'!A4" display="Impact Indicators - Section B'!A4" xr:uid="{00000000-0004-0000-0300-000000000000}"/>
    <hyperlink ref="B4" location="'Impact Indicators - Section B'!A7" display="Impact Indicators" xr:uid="{00000000-0004-0000-0300-000001000000}"/>
    <hyperlink ref="C4" location="_8d9f9399_d674_44d3_98fa_9bdc7c2dff17" display="Impact Indicator Targets" xr:uid="{00000000-0004-0000-0300-000002000000}"/>
  </hyperlinks>
  <pageMargins left="0.7" right="0.7" top="0.75" bottom="0.75" header="0.3" footer="0.3"/>
  <pageSetup paperSize="8" scale="90" fitToHeight="0" orientation="landscape" r:id="rId1"/>
  <colBreaks count="1" manualBreakCount="1">
    <brk id="36" max="1048575" man="1"/>
  </colBreaks>
  <extLst>
    <ext xmlns:x14="http://schemas.microsoft.com/office/spreadsheetml/2009/9/main" uri="{78C0D931-6437-407d-A8EE-F0AAD7539E65}">
      <x14:conditionalFormattings>
        <x14:conditionalFormatting xmlns:xm="http://schemas.microsoft.com/office/excel/2006/main">
          <x14:cfRule type="expression" priority="7" id="{D4C8394A-9D66-42A4-B2BF-3D05CF5025B5}">
            <xm:f>INDEX('Overview - Section A'!$E$35:$E$36,MATCH($J29,'Overview - Section A'!$I$35:$I$36,0))&gt;'Overview - Section A'!$E$8</xm:f>
            <x14:dxf>
              <font>
                <color theme="0" tint="-0.24994659260841701"/>
              </font>
              <fill>
                <patternFill>
                  <bgColor theme="0" tint="-0.24994659260841701"/>
                </patternFill>
              </fill>
            </x14:dxf>
          </x14:cfRule>
          <xm:sqref>B29:H120</xm:sqref>
        </x14:conditionalFormatting>
        <x14:conditionalFormatting xmlns:xm="http://schemas.microsoft.com/office/excel/2006/main">
          <x14:cfRule type="expression" priority="5" id="{489D8B93-4F47-4368-AC62-84E9BDB3C11E}">
            <xm:f>OR('Overview - Section A'!$AN$5="Grant Making", 'Overview - Section A'!$AN$5="Grant Revision")</xm:f>
            <x14:dxf>
              <font>
                <color theme="0" tint="-0.24994659260841701"/>
              </font>
              <fill>
                <patternFill>
                  <bgColor theme="0" tint="-0.24994659260841701"/>
                </patternFill>
              </fill>
              <border>
                <left/>
                <right/>
                <top/>
                <bottom/>
              </border>
            </x14:dxf>
          </x14:cfRule>
          <xm:sqref>H8:H24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F000000}">
          <x14:formula1>
            <xm:f>'Reference Records'!$C$2:$C$3</xm:f>
          </x14:formula1>
          <xm:sqref>B25</xm:sqref>
        </x14:dataValidation>
        <x14:dataValidation type="list" allowBlank="1" showInputMessage="1" showErrorMessage="1" xr:uid="{00000000-0002-0000-0300-000010000000}">
          <x14:formula1>
            <xm:f>'Overview - Section A'!$AO$25:$AO$32</xm:f>
          </x14:formula1>
          <xm:sqref>N9:N24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BJ129"/>
  <sheetViews>
    <sheetView showGridLines="0" topLeftCell="A29" zoomScale="70" zoomScaleNormal="70" zoomScaleSheetLayoutView="40" workbookViewId="0">
      <selection activeCell="B13" sqref="B13"/>
    </sheetView>
  </sheetViews>
  <sheetFormatPr baseColWidth="10" defaultColWidth="11" defaultRowHeight="15.75" x14ac:dyDescent="0.25"/>
  <cols>
    <col min="1" max="1" width="12" customWidth="1"/>
    <col min="2" max="3" width="30.625" customWidth="1"/>
    <col min="4" max="4" width="12.125" customWidth="1"/>
    <col min="5" max="5" width="11.75" customWidth="1"/>
    <col min="6" max="6" width="19.625" customWidth="1"/>
    <col min="7" max="7" width="17.75" customWidth="1"/>
    <col min="8" max="8" width="22.75" customWidth="1"/>
    <col min="9" max="9" width="33.5" hidden="1" customWidth="1"/>
    <col min="10" max="10" width="28.25" hidden="1" customWidth="1"/>
    <col min="11" max="11" width="26.125" hidden="1" customWidth="1"/>
    <col min="12" max="12" width="24.25" hidden="1" customWidth="1"/>
    <col min="13" max="13" width="22.625" hidden="1" customWidth="1"/>
    <col min="14" max="14" width="22.25" hidden="1" customWidth="1"/>
    <col min="15" max="15" width="34.125" hidden="1" customWidth="1"/>
    <col min="16" max="16" width="0.25" customWidth="1"/>
    <col min="17" max="17" width="25.75" customWidth="1"/>
    <col min="18" max="18" width="39.625" customWidth="1"/>
    <col min="19" max="19" width="17.25" hidden="1" customWidth="1"/>
    <col min="20" max="20" width="29.5" hidden="1" customWidth="1"/>
    <col min="21" max="21" width="24.625" hidden="1" customWidth="1"/>
    <col min="22" max="22" width="31.25" hidden="1" customWidth="1"/>
    <col min="23" max="29" width="27.5" hidden="1" customWidth="1"/>
    <col min="30" max="33" width="27.5" customWidth="1"/>
    <col min="34" max="34" width="27.5" hidden="1" customWidth="1"/>
    <col min="35" max="35" width="0.25" customWidth="1"/>
    <col min="36" max="36" width="26.625" customWidth="1"/>
    <col min="37" max="37" width="20.25" customWidth="1"/>
    <col min="38" max="38" width="24.625" customWidth="1"/>
    <col min="39" max="40" width="11" customWidth="1"/>
    <col min="41" max="41" width="11" style="6" customWidth="1"/>
    <col min="42" max="42" width="22.625" style="6" customWidth="1"/>
    <col min="43" max="46" width="11" style="6" customWidth="1"/>
    <col min="47" max="62" width="11" style="6"/>
  </cols>
  <sheetData>
    <row r="1" spans="1:37" ht="21" customHeight="1" x14ac:dyDescent="0.25">
      <c r="A1" s="562" t="s">
        <v>279</v>
      </c>
      <c r="B1" s="563"/>
      <c r="C1" s="563"/>
      <c r="D1" s="563"/>
      <c r="E1" s="563"/>
      <c r="F1" s="563"/>
      <c r="G1" s="563"/>
      <c r="H1" s="563"/>
      <c r="I1" s="563"/>
      <c r="J1" s="563"/>
      <c r="K1" s="563"/>
      <c r="L1" s="563"/>
      <c r="M1" s="563"/>
      <c r="N1" s="563"/>
      <c r="O1" s="563"/>
      <c r="P1" s="563"/>
      <c r="Q1" s="564"/>
    </row>
    <row r="2" spans="1:37" ht="41.1" customHeight="1" thickBot="1" x14ac:dyDescent="0.3">
      <c r="A2" s="565"/>
      <c r="B2" s="566"/>
      <c r="C2" s="566"/>
      <c r="D2" s="566"/>
      <c r="E2" s="566"/>
      <c r="F2" s="566"/>
      <c r="G2" s="566"/>
      <c r="H2" s="566"/>
      <c r="I2" s="566"/>
      <c r="J2" s="566"/>
      <c r="K2" s="566"/>
      <c r="L2" s="566"/>
      <c r="M2" s="566"/>
      <c r="N2" s="566"/>
      <c r="O2" s="566"/>
      <c r="P2" s="566"/>
      <c r="Q2" s="567"/>
    </row>
    <row r="3" spans="1:37" ht="16.5" thickBot="1" x14ac:dyDescent="0.3"/>
    <row r="4" spans="1:37" ht="39.75" customHeight="1" thickBot="1" x14ac:dyDescent="0.3">
      <c r="A4" s="322" t="s">
        <v>237</v>
      </c>
      <c r="B4" s="323" t="s">
        <v>280</v>
      </c>
      <c r="C4" s="324" t="s">
        <v>281</v>
      </c>
    </row>
    <row r="6" spans="1:37" x14ac:dyDescent="0.25">
      <c r="Q6" s="6"/>
    </row>
    <row r="7" spans="1:37" ht="24.75" customHeight="1" thickBot="1" x14ac:dyDescent="0.3">
      <c r="C7" s="33"/>
      <c r="D7" s="34"/>
      <c r="E7" s="34"/>
      <c r="F7" s="34"/>
      <c r="G7" s="34"/>
      <c r="H7" s="34"/>
      <c r="I7" s="34"/>
      <c r="J7" s="34"/>
      <c r="K7" s="34"/>
      <c r="L7" s="34"/>
      <c r="M7" s="34"/>
      <c r="N7" s="34"/>
      <c r="O7" s="34"/>
      <c r="P7" s="34"/>
      <c r="Q7" s="6"/>
      <c r="R7" s="34"/>
      <c r="S7" s="34"/>
    </row>
    <row r="8" spans="1:37" ht="29.25" customHeight="1" thickBot="1" x14ac:dyDescent="0.3">
      <c r="A8" s="548" t="s">
        <v>282</v>
      </c>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334"/>
      <c r="AI8" s="36"/>
    </row>
    <row r="9" spans="1:37" ht="49.5" customHeight="1" x14ac:dyDescent="0.25">
      <c r="A9" s="370" t="s">
        <v>283</v>
      </c>
      <c r="B9" s="370" t="s">
        <v>284</v>
      </c>
      <c r="C9" s="370" t="s">
        <v>265</v>
      </c>
      <c r="D9" s="329" t="s">
        <v>266</v>
      </c>
      <c r="E9" s="329" t="s">
        <v>267</v>
      </c>
      <c r="F9" s="329" t="s">
        <v>268</v>
      </c>
      <c r="G9" s="329" t="s">
        <v>269</v>
      </c>
      <c r="H9" s="370" t="s">
        <v>270</v>
      </c>
      <c r="I9" s="371" t="s">
        <v>187</v>
      </c>
      <c r="J9" s="371" t="s">
        <v>355</v>
      </c>
      <c r="K9" s="371" t="s">
        <v>356</v>
      </c>
      <c r="L9" s="329"/>
      <c r="M9" s="329"/>
      <c r="N9" s="329"/>
      <c r="O9" s="370"/>
      <c r="P9" s="370"/>
      <c r="Q9" s="370" t="s">
        <v>271</v>
      </c>
      <c r="R9" s="370" t="s">
        <v>272</v>
      </c>
      <c r="S9" s="446" t="s">
        <v>72</v>
      </c>
      <c r="T9" s="447" t="s">
        <v>185</v>
      </c>
      <c r="U9" s="447" t="s">
        <v>23</v>
      </c>
      <c r="V9" s="447" t="s">
        <v>94</v>
      </c>
      <c r="W9" s="447" t="s">
        <v>25</v>
      </c>
      <c r="X9" s="447" t="s">
        <v>108</v>
      </c>
      <c r="Y9" s="448" t="s">
        <v>119</v>
      </c>
      <c r="Z9" s="448" t="s">
        <v>134</v>
      </c>
      <c r="AA9" s="448" t="s">
        <v>13</v>
      </c>
      <c r="AB9" s="448" t="s">
        <v>186</v>
      </c>
      <c r="AC9" s="448"/>
      <c r="AD9" s="370" t="s">
        <v>206</v>
      </c>
      <c r="AE9" s="370" t="s">
        <v>207</v>
      </c>
      <c r="AF9" s="370" t="s">
        <v>208</v>
      </c>
      <c r="AG9" s="370" t="s">
        <v>327</v>
      </c>
      <c r="AH9" s="448" t="s">
        <v>321</v>
      </c>
      <c r="AI9" s="109"/>
      <c r="AJ9" s="111"/>
      <c r="AK9" s="111"/>
    </row>
    <row r="10" spans="1:37" ht="47.1" hidden="1" customHeight="1" x14ac:dyDescent="0.25">
      <c r="A10" s="377" t="s">
        <v>46</v>
      </c>
      <c r="B10" s="378" t="str">
        <f>IFERROR(VLOOKUP(Z10,'Reference records(soft deleted)'!$B$34:$D$57,3,FALSE),"")</f>
        <v/>
      </c>
      <c r="C10" s="415" t="s">
        <v>209</v>
      </c>
      <c r="D10" s="401" t="s">
        <v>15</v>
      </c>
      <c r="E10" s="401" t="s">
        <v>16</v>
      </c>
      <c r="F10" s="401" t="s">
        <v>204</v>
      </c>
      <c r="G10" s="381" t="str">
        <f t="array" ref="G10">IFERROR(IF(INDEX('Reference Records'!$D$24:$D$41,MATCH(LEFT(B10,255),LEFT('Reference Records'!$C$24:$C$41,255),0))=0,"",INDEX('Reference Records'!$D$24:$D$41,MATCH(LEFT(B10,255),LEFT('Reference Records'!$C$24:$C$41,255),0))),"")</f>
        <v/>
      </c>
      <c r="H10" s="449" t="str">
        <f>IF('Overview - Section A'!$AN$5="Funding Request",IF(I10="Funding Request Place Holder","",I10),"")</f>
        <v/>
      </c>
      <c r="I10" s="450" t="str">
        <f>IFERROR(IF(AB10="","",VLOOKUP(AB10,'Overview - Section A'!$P$30:$Q$31,2,FALSE)),"")</f>
        <v/>
      </c>
      <c r="J10" s="449" t="str">
        <f>IFERROR(VLOOKUP(B10,'Reference records(soft deleted)'!$D$34:$H$57,5,FALSE),"")</f>
        <v/>
      </c>
      <c r="K10" s="449" t="str">
        <f>IF(AND(VLOOKUP(A10,$A$30:$E$122,5,FALSE)&lt;&gt;"",VLOOKUP(A10,$A$30:$F122,6,FALSE)&lt;&gt;"",J10="Number"),"Yes","No")</f>
        <v>No</v>
      </c>
      <c r="L10" s="449"/>
      <c r="M10" s="449"/>
      <c r="N10" s="449"/>
      <c r="O10" s="449"/>
      <c r="P10" s="449"/>
      <c r="Q10" s="449" t="str">
        <f>IFERROR(IF(AA10="","",AA10),"")</f>
        <v>[Country (Name)]</v>
      </c>
      <c r="R10" s="415" t="s">
        <v>205</v>
      </c>
      <c r="S10" s="447" t="str">
        <f>IF(G10&lt;&gt;"",B10&amp;C10,"")</f>
        <v/>
      </c>
      <c r="T10" s="447" t="str">
        <f>IFERROR(IF('Overview - Section A'!$AN$5="Funding Request",VLOOKUP(H10,'Overview - Section A'!$M$30:$P$31,4,FALSE),IF(AB10="","",AB10)),"")</f>
        <v>[Responsible PR]</v>
      </c>
      <c r="U10" s="447" t="b">
        <f>IFERROR(IF(OR(B10&lt;&gt;"",C10&lt;&gt;""),TRUE,FALSE),FALSE)</f>
        <v>1</v>
      </c>
      <c r="V10" s="447" t="str">
        <f>B10&amp;C10</f>
        <v>[Custom Outcome Indicator Local]</v>
      </c>
      <c r="W10" s="447" t="s">
        <v>24</v>
      </c>
      <c r="X10" s="451" t="str">
        <f t="array" ref="X10">IFERROR(IF(INDEX('Reference Records'!$G$24:$G$41,MATCH(LEFT(B10,255),LEFT('Reference Records'!$C$24:$C$41,255),0))=0,"",INDEX('Reference Records'!$G$24:$G$41,MATCH(LEFT(B10,255),LEFT('Reference Records'!$C$24:$C$41,255),0))),"")</f>
        <v/>
      </c>
      <c r="Y10" s="451" t="str">
        <f>IFERROR(IF('Overview - Section A'!$AN$5="Funding Request",IF('Reference Records'!$B$276&lt;&gt;"",VLOOKUP(Q10,'Reference Records'!$B$276:$C$277,2,FALSE),VLOOKUP(Q10,'Reference Records'!$A$289:$C$807,3,FALSE)),VLOOKUP(Q10,'Reference Records'!$A$810:$C$812,3,FALSE)),"")</f>
        <v/>
      </c>
      <c r="Z10" s="451" t="s">
        <v>133</v>
      </c>
      <c r="AA10" s="451" t="s">
        <v>132</v>
      </c>
      <c r="AB10" s="452" t="s">
        <v>184</v>
      </c>
      <c r="AC10" s="451"/>
      <c r="AD10" s="401" t="s">
        <v>17</v>
      </c>
      <c r="AE10" s="415" t="s">
        <v>18</v>
      </c>
      <c r="AF10" s="401" t="s">
        <v>26</v>
      </c>
      <c r="AG10" s="401" t="s">
        <v>326</v>
      </c>
      <c r="AH10" s="451" t="s">
        <v>24</v>
      </c>
      <c r="AI10" s="109"/>
      <c r="AJ10" s="111"/>
      <c r="AK10" s="111"/>
    </row>
    <row r="11" spans="1:37" ht="47.1" customHeight="1" x14ac:dyDescent="0.25">
      <c r="A11" s="377">
        <v>1</v>
      </c>
      <c r="B11" s="516" t="s">
        <v>2327</v>
      </c>
      <c r="C11" s="517"/>
      <c r="D11" s="401" t="s">
        <v>4483</v>
      </c>
      <c r="E11" s="514" t="s">
        <v>394</v>
      </c>
      <c r="F11" s="514" t="s">
        <v>4480</v>
      </c>
      <c r="G11" s="381" t="str">
        <f t="array" ref="G11">IFERROR(IF(INDEX('Reference Records'!$D$24:$D$41,MATCH(LEFT(B11,255),LEFT('Reference Records'!$C$24:$C$41,255),0))=0,"",INDEX('Reference Records'!$D$24:$D$41,MATCH(LEFT(B11,255),LEFT('Reference Records'!$C$24:$C$41,255),0))),"")</f>
        <v>Edad</v>
      </c>
      <c r="H11" s="449" t="s">
        <v>559</v>
      </c>
      <c r="I11" s="450" t="str">
        <f>IFERROR(IF(AB11="","",VLOOKUP(AB11,'Overview - Section A'!$P$30:$Q$31,2,FALSE)),"")</f>
        <v/>
      </c>
      <c r="J11" s="449" t="str">
        <f>IFERROR(VLOOKUP(B11,'Reference records(soft deleted)'!$D$34:$H$57,5,FALSE),"")</f>
        <v>Percent</v>
      </c>
      <c r="K11" s="449" t="str">
        <f>IF(AND(VLOOKUP(A11,$A$30:$E$122,5,FALSE)&lt;&gt;"",VLOOKUP(A11,$A$30:$F123,6,FALSE)&lt;&gt;"",J11="Number"),"Yes","No")</f>
        <v>No</v>
      </c>
      <c r="L11" s="449"/>
      <c r="M11" s="449"/>
      <c r="N11" s="449"/>
      <c r="O11" s="449"/>
      <c r="P11" s="449"/>
      <c r="Q11" s="449" t="s">
        <v>445</v>
      </c>
      <c r="R11" s="517" t="s">
        <v>4499</v>
      </c>
      <c r="S11" s="532" t="str">
        <f t="shared" ref="S11:S25" si="0">IF(G11&lt;&gt;"",B11&amp;C11,"")</f>
        <v>HIV O-4.1b(M): Porcentaje de personas transgénero que reportan uso de condón la última vez que sostuvieron relaciones sexuales con una pareja</v>
      </c>
      <c r="T11" s="532" t="str">
        <f>IFERROR(IF('Overview - Section A'!$AN$5="Funding Request",VLOOKUP(H11,'Overview - Section A'!$M$30:$P$31,4,FALSE),IF(AB11="","",AB11)),"")</f>
        <v/>
      </c>
      <c r="U11" s="532" t="b">
        <f t="shared" ref="U11:U25" si="1">IFERROR(IF(OR(B11&lt;&gt;"",C11&lt;&gt;""),TRUE,FALSE),FALSE)</f>
        <v>1</v>
      </c>
      <c r="V11" s="532" t="str">
        <f t="shared" ref="V11:V25" si="2">B11&amp;C11</f>
        <v>HIV O-4.1b(M): Porcentaje de personas transgénero que reportan uso de condón la última vez que sostuvieron relaciones sexuales con una pareja</v>
      </c>
      <c r="W11" s="532" t="s">
        <v>790</v>
      </c>
      <c r="X11" s="532" t="str">
        <f t="array" ref="X11">IFERROR(IF(INDEX('Reference Records'!$G$24:$G$41,MATCH(LEFT(B11,255),LEFT('Reference Records'!$C$24:$C$41,255),0))=0,"",INDEX('Reference Records'!$G$24:$G$41,MATCH(LEFT(B11,255),LEFT('Reference Records'!$C$24:$C$41,255),0))),"")</f>
        <v>a1J36000003YBHvEAO</v>
      </c>
      <c r="Y11" s="532" t="str">
        <f>IFERROR(IF('Overview - Section A'!$AN$5="Funding Request",IF('Reference Records'!$B$276&lt;&gt;"",VLOOKUP(Q11,'Reference Records'!$B$276:$C$277,2,FALSE),VLOOKUP(Q11,'Reference Records'!$A$289:$C$807,3,FALSE)),VLOOKUP(Q11,'Reference Records'!$A$810:$C$812,3,FALSE)),"")</f>
        <v>a1A360000013LzYEAU</v>
      </c>
      <c r="Z11" s="532"/>
      <c r="AA11" s="532"/>
      <c r="AB11" s="533"/>
      <c r="AC11" s="532"/>
      <c r="AD11" s="534" t="s">
        <v>4480</v>
      </c>
      <c r="AE11" s="517" t="s">
        <v>4500</v>
      </c>
      <c r="AF11" s="401"/>
      <c r="AG11" s="401"/>
      <c r="AH11" s="451" t="s">
        <v>442</v>
      </c>
      <c r="AI11" s="109"/>
      <c r="AJ11" s="111"/>
      <c r="AK11" s="111"/>
    </row>
    <row r="12" spans="1:37" ht="47.1" customHeight="1" x14ac:dyDescent="0.25">
      <c r="A12" s="377">
        <v>2</v>
      </c>
      <c r="B12" s="516" t="s">
        <v>2299</v>
      </c>
      <c r="C12" s="517"/>
      <c r="D12" s="401" t="s">
        <v>4483</v>
      </c>
      <c r="E12" s="514" t="s">
        <v>394</v>
      </c>
      <c r="F12" s="514" t="s">
        <v>4480</v>
      </c>
      <c r="G12" s="381" t="str">
        <f t="array" ref="G12">IFERROR(IF(INDEX('Reference Records'!$D$24:$D$41,MATCH(LEFT(B12,255),LEFT('Reference Records'!$C$24:$C$41,255),0))=0,"",INDEX('Reference Records'!$D$24:$D$41,MATCH(LEFT(B12,255),LEFT('Reference Records'!$C$24:$C$41,255),0))),"")</f>
        <v>Edad</v>
      </c>
      <c r="H12" s="449" t="s">
        <v>559</v>
      </c>
      <c r="I12" s="450" t="str">
        <f>IFERROR(IF(AB12="","",VLOOKUP(AB12,'Overview - Section A'!$P$30:$Q$31,2,FALSE)),"")</f>
        <v/>
      </c>
      <c r="J12" s="449" t="str">
        <f>IFERROR(VLOOKUP(B12,'Reference records(soft deleted)'!$D$34:$H$57,5,FALSE),"")</f>
        <v>Percent</v>
      </c>
      <c r="K12" s="449" t="str">
        <f>IF(AND(VLOOKUP(A12,$A$30:$E$122,5,FALSE)&lt;&gt;"",VLOOKUP(A12,$A$30:$F124,6,FALSE)&lt;&gt;"",J12="Number"),"Yes","No")</f>
        <v>No</v>
      </c>
      <c r="L12" s="449"/>
      <c r="M12" s="449"/>
      <c r="N12" s="449"/>
      <c r="O12" s="449"/>
      <c r="P12" s="449"/>
      <c r="Q12" s="449" t="s">
        <v>445</v>
      </c>
      <c r="R12" s="517" t="s">
        <v>4499</v>
      </c>
      <c r="S12" s="532" t="str">
        <f t="shared" si="0"/>
        <v>HIV O-4a(M): Porcentaje de hombres que afirman haber utilizado preservativo en su última relación de sexo anal con otro hombre</v>
      </c>
      <c r="T12" s="532" t="str">
        <f>IFERROR(IF('Overview - Section A'!$AN$5="Funding Request",VLOOKUP(H12,'Overview - Section A'!$M$30:$P$31,4,FALSE),IF(AB12="","",AB12)),"")</f>
        <v/>
      </c>
      <c r="U12" s="532" t="b">
        <f t="shared" si="1"/>
        <v>1</v>
      </c>
      <c r="V12" s="532" t="str">
        <f t="shared" si="2"/>
        <v>HIV O-4a(M): Porcentaje de hombres que afirman haber utilizado preservativo en su última relación de sexo anal con otro hombre</v>
      </c>
      <c r="W12" s="532" t="s">
        <v>791</v>
      </c>
      <c r="X12" s="532" t="str">
        <f t="array" ref="X12">IFERROR(IF(INDEX('Reference Records'!$G$24:$G$41,MATCH(LEFT(B12,255),LEFT('Reference Records'!$C$24:$C$41,255),0))=0,"",INDEX('Reference Records'!$G$24:$G$41,MATCH(LEFT(B12,255),LEFT('Reference Records'!$C$24:$C$41,255),0))),"")</f>
        <v>a1J36000002m4E3EAI</v>
      </c>
      <c r="Y12" s="532" t="str">
        <f>IFERROR(IF('Overview - Section A'!$AN$5="Funding Request",IF('Reference Records'!$B$276&lt;&gt;"",VLOOKUP(Q12,'Reference Records'!$B$276:$C$277,2,FALSE),VLOOKUP(Q12,'Reference Records'!$A$289:$C$807,3,FALSE)),VLOOKUP(Q12,'Reference Records'!$A$810:$C$812,3,FALSE)),"")</f>
        <v>a1A360000013LzYEAU</v>
      </c>
      <c r="Z12" s="532"/>
      <c r="AA12" s="532"/>
      <c r="AB12" s="533"/>
      <c r="AC12" s="532"/>
      <c r="AD12" s="534" t="s">
        <v>4480</v>
      </c>
      <c r="AE12" s="517" t="s">
        <v>4500</v>
      </c>
      <c r="AF12" s="401"/>
      <c r="AG12" s="401"/>
      <c r="AH12" s="451" t="s">
        <v>442</v>
      </c>
      <c r="AI12" s="109"/>
      <c r="AJ12" s="111"/>
      <c r="AK12" s="111"/>
    </row>
    <row r="13" spans="1:37" ht="47.1" customHeight="1" x14ac:dyDescent="0.25">
      <c r="A13" s="377">
        <v>3</v>
      </c>
      <c r="B13" s="516" t="s">
        <v>2286</v>
      </c>
      <c r="C13" s="517"/>
      <c r="D13" s="514" t="s">
        <v>4481</v>
      </c>
      <c r="E13" s="401" t="s">
        <v>401</v>
      </c>
      <c r="F13" s="401" t="s">
        <v>4482</v>
      </c>
      <c r="G13" s="381" t="str">
        <f t="array" ref="G13">IFERROR(IF(INDEX('Reference Records'!$D$24:$D$41,MATCH(LEFT(B13,255),LEFT('Reference Records'!$C$24:$C$41,255),0))=0,"",INDEX('Reference Records'!$D$24:$D$41,MATCH(LEFT(B13,255),LEFT('Reference Records'!$C$24:$C$41,255),0))),"")</f>
        <v>Duración del tratamiento,Edad,Sexo</v>
      </c>
      <c r="H13" s="449" t="s">
        <v>559</v>
      </c>
      <c r="I13" s="450" t="str">
        <f>IFERROR(IF(AB13="","",VLOOKUP(AB13,'Overview - Section A'!$P$30:$Q$31,2,FALSE)),"")</f>
        <v/>
      </c>
      <c r="J13" s="449" t="str">
        <f>IFERROR(VLOOKUP(B13,'Reference records(soft deleted)'!$D$34:$H$57,5,FALSE),"")</f>
        <v>Percent</v>
      </c>
      <c r="K13" s="449" t="str">
        <f>IF(AND(VLOOKUP(A13,$A$30:$E$122,5,FALSE)&lt;&gt;"",VLOOKUP(A13,$A$30:$F125,6,FALSE)&lt;&gt;"",J13="Number"),"Yes","No")</f>
        <v>No</v>
      </c>
      <c r="L13" s="449"/>
      <c r="M13" s="449"/>
      <c r="N13" s="449"/>
      <c r="O13" s="449"/>
      <c r="P13" s="449"/>
      <c r="Q13" s="449" t="s">
        <v>445</v>
      </c>
      <c r="R13" s="518" t="s">
        <v>4492</v>
      </c>
      <c r="S13" s="532" t="str">
        <f t="shared" si="0"/>
        <v>HIV O-1(M): Porcentaje de adultos y niños con VIH que se sabe que continúan con el tratamiento 12 meses después de iniciar la terapia antirretroviral</v>
      </c>
      <c r="T13" s="532" t="str">
        <f>IFERROR(IF('Overview - Section A'!$AN$5="Funding Request",VLOOKUP(H13,'Overview - Section A'!$M$30:$P$31,4,FALSE),IF(AB13="","",AB13)),"")</f>
        <v/>
      </c>
      <c r="U13" s="532" t="b">
        <f t="shared" si="1"/>
        <v>1</v>
      </c>
      <c r="V13" s="532" t="str">
        <f t="shared" si="2"/>
        <v>HIV O-1(M): Porcentaje de adultos y niños con VIH que se sabe que continúan con el tratamiento 12 meses después de iniciar la terapia antirretroviral</v>
      </c>
      <c r="W13" s="532" t="s">
        <v>792</v>
      </c>
      <c r="X13" s="532" t="str">
        <f t="array" ref="X13">IFERROR(IF(INDEX('Reference Records'!$G$24:$G$41,MATCH(LEFT(B13,255),LEFT('Reference Records'!$C$24:$C$41,255),0))=0,"",INDEX('Reference Records'!$G$24:$G$41,MATCH(LEFT(B13,255),LEFT('Reference Records'!$C$24:$C$41,255),0))),"")</f>
        <v>a1J36000002m4E0EAI</v>
      </c>
      <c r="Y13" s="532" t="str">
        <f>IFERROR(IF('Overview - Section A'!$AN$5="Funding Request",IF('Reference Records'!$B$276&lt;&gt;"",VLOOKUP(Q13,'Reference Records'!$B$276:$C$277,2,FALSE),VLOOKUP(Q13,'Reference Records'!$A$289:$C$807,3,FALSE)),VLOOKUP(Q13,'Reference Records'!$A$810:$C$812,3,FALSE)),"")</f>
        <v>a1A360000013LzYEAU</v>
      </c>
      <c r="Z13" s="532"/>
      <c r="AA13" s="532"/>
      <c r="AB13" s="533"/>
      <c r="AC13" s="532"/>
      <c r="AD13" s="534" t="s">
        <v>4482</v>
      </c>
      <c r="AE13" s="518" t="s">
        <v>4493</v>
      </c>
      <c r="AF13" s="401"/>
      <c r="AG13" s="401"/>
      <c r="AH13" s="451" t="s">
        <v>442</v>
      </c>
      <c r="AI13" s="109"/>
      <c r="AJ13" s="111"/>
      <c r="AK13" s="111"/>
    </row>
    <row r="14" spans="1:37" ht="47.1" customHeight="1" x14ac:dyDescent="0.25">
      <c r="A14" s="377">
        <v>4</v>
      </c>
      <c r="B14" s="378" t="str">
        <f>IFERROR(VLOOKUP(Z14,'Reference records(soft deleted)'!$B$34:$D$57,3,FALSE),"")</f>
        <v/>
      </c>
      <c r="C14" s="415"/>
      <c r="D14" s="401"/>
      <c r="E14" s="401"/>
      <c r="F14" s="401"/>
      <c r="G14" s="381" t="str">
        <f t="array" ref="G14">IFERROR(IF(INDEX('Reference Records'!$D$24:$D$41,MATCH(LEFT(B14,255),LEFT('Reference Records'!$C$24:$C$41,255),0))=0,"",INDEX('Reference Records'!$D$24:$D$41,MATCH(LEFT(B14,255),LEFT('Reference Records'!$C$24:$C$41,255),0))),"")</f>
        <v/>
      </c>
      <c r="H14" s="449" t="str">
        <f>IF('Overview - Section A'!$AN$5="Funding Request",IF(I14="Funding Request Place Holder","",I14),"")</f>
        <v/>
      </c>
      <c r="I14" s="450" t="str">
        <f>IFERROR(IF(AB14="","",VLOOKUP(AB14,'Overview - Section A'!$P$30:$Q$31,2,FALSE)),"")</f>
        <v/>
      </c>
      <c r="J14" s="449" t="str">
        <f>IFERROR(VLOOKUP(B14,'Reference records(soft deleted)'!$D$34:$H$57,5,FALSE),"")</f>
        <v/>
      </c>
      <c r="K14" s="449" t="str">
        <f>IF(AND(VLOOKUP(A14,$A$30:$E$122,5,FALSE)&lt;&gt;"",VLOOKUP(A14,$A$30:$F126,6,FALSE)&lt;&gt;"",J14="Number"),"Yes","No")</f>
        <v>No</v>
      </c>
      <c r="L14" s="449"/>
      <c r="M14" s="449"/>
      <c r="N14" s="449"/>
      <c r="O14" s="449"/>
      <c r="P14" s="449"/>
      <c r="Q14" s="449" t="str">
        <f t="shared" ref="Q14:Q25" si="3">IFERROR(IF(AA14="","",AA14),"")</f>
        <v/>
      </c>
      <c r="R14" s="415"/>
      <c r="S14" s="447" t="str">
        <f t="shared" si="0"/>
        <v/>
      </c>
      <c r="T14" s="447" t="str">
        <f>IFERROR(IF('Overview - Section A'!$AN$5="Funding Request",VLOOKUP(H14,'Overview - Section A'!$M$30:$P$31,4,FALSE),IF(AB14="","",AB14)),"")</f>
        <v/>
      </c>
      <c r="U14" s="447" t="b">
        <f t="shared" si="1"/>
        <v>0</v>
      </c>
      <c r="V14" s="447" t="str">
        <f t="shared" si="2"/>
        <v/>
      </c>
      <c r="W14" s="447" t="s">
        <v>793</v>
      </c>
      <c r="X14" s="451" t="str">
        <f t="array" ref="X14">IFERROR(IF(INDEX('Reference Records'!$G$24:$G$41,MATCH(LEFT(B14,255),LEFT('Reference Records'!$C$24:$C$41,255),0))=0,"",INDEX('Reference Records'!$G$24:$G$41,MATCH(LEFT(B14,255),LEFT('Reference Records'!$C$24:$C$41,255),0))),"")</f>
        <v/>
      </c>
      <c r="Y14" s="451" t="str">
        <f>IFERROR(IF('Overview - Section A'!$AN$5="Funding Request",IF('Reference Records'!$B$276&lt;&gt;"",VLOOKUP(Q14,'Reference Records'!$B$276:$C$277,2,FALSE),VLOOKUP(Q14,'Reference Records'!$A$289:$C$807,3,FALSE)),VLOOKUP(Q14,'Reference Records'!$A$810:$C$812,3,FALSE)),"")</f>
        <v/>
      </c>
      <c r="Z14" s="451"/>
      <c r="AA14" s="451"/>
      <c r="AB14" s="452"/>
      <c r="AC14" s="451"/>
      <c r="AD14" s="401"/>
      <c r="AE14" s="415"/>
      <c r="AF14" s="401"/>
      <c r="AG14" s="401"/>
      <c r="AH14" s="451" t="s">
        <v>442</v>
      </c>
      <c r="AI14" s="109"/>
      <c r="AJ14" s="111"/>
      <c r="AK14" s="111"/>
    </row>
    <row r="15" spans="1:37" ht="47.1" customHeight="1" x14ac:dyDescent="0.25">
      <c r="A15" s="377">
        <v>5</v>
      </c>
      <c r="B15" s="378" t="str">
        <f>IFERROR(VLOOKUP(Z15,'Reference records(soft deleted)'!$B$34:$D$57,3,FALSE),"")</f>
        <v/>
      </c>
      <c r="C15" s="415"/>
      <c r="D15" s="401"/>
      <c r="E15" s="401"/>
      <c r="F15" s="401"/>
      <c r="G15" s="381" t="str">
        <f t="array" ref="G15">IFERROR(IF(INDEX('Reference Records'!$D$24:$D$41,MATCH(LEFT(B15,255),LEFT('Reference Records'!$C$24:$C$41,255),0))=0,"",INDEX('Reference Records'!$D$24:$D$41,MATCH(LEFT(B15,255),LEFT('Reference Records'!$C$24:$C$41,255),0))),"")</f>
        <v/>
      </c>
      <c r="H15" s="449" t="str">
        <f>IF('Overview - Section A'!$AN$5="Funding Request",IF(I15="Funding Request Place Holder","",I15),"")</f>
        <v/>
      </c>
      <c r="I15" s="450" t="str">
        <f>IFERROR(IF(AB15="","",VLOOKUP(AB15,'Overview - Section A'!$P$30:$Q$31,2,FALSE)),"")</f>
        <v/>
      </c>
      <c r="J15" s="449" t="str">
        <f>IFERROR(VLOOKUP(B15,'Reference records(soft deleted)'!$D$34:$H$57,5,FALSE),"")</f>
        <v/>
      </c>
      <c r="K15" s="449" t="str">
        <f>IF(AND(VLOOKUP(A15,$A$30:$E$122,5,FALSE)&lt;&gt;"",VLOOKUP(A15,$A$30:$F127,6,FALSE)&lt;&gt;"",J15="Number"),"Yes","No")</f>
        <v>No</v>
      </c>
      <c r="L15" s="449"/>
      <c r="M15" s="449"/>
      <c r="N15" s="449"/>
      <c r="O15" s="449"/>
      <c r="P15" s="449"/>
      <c r="Q15" s="449" t="str">
        <f t="shared" si="3"/>
        <v/>
      </c>
      <c r="R15" s="415"/>
      <c r="S15" s="447" t="str">
        <f t="shared" si="0"/>
        <v/>
      </c>
      <c r="T15" s="447" t="str">
        <f>IFERROR(IF('Overview - Section A'!$AN$5="Funding Request",VLOOKUP(H15,'Overview - Section A'!$M$30:$P$31,4,FALSE),IF(AB15="","",AB15)),"")</f>
        <v/>
      </c>
      <c r="U15" s="447" t="b">
        <f t="shared" si="1"/>
        <v>0</v>
      </c>
      <c r="V15" s="447" t="str">
        <f t="shared" si="2"/>
        <v/>
      </c>
      <c r="W15" s="447" t="s">
        <v>794</v>
      </c>
      <c r="X15" s="451" t="str">
        <f t="array" ref="X15">IFERROR(IF(INDEX('Reference Records'!$G$24:$G$41,MATCH(LEFT(B15,255),LEFT('Reference Records'!$C$24:$C$41,255),0))=0,"",INDEX('Reference Records'!$G$24:$G$41,MATCH(LEFT(B15,255),LEFT('Reference Records'!$C$24:$C$41,255),0))),"")</f>
        <v/>
      </c>
      <c r="Y15" s="451" t="str">
        <f>IFERROR(IF('Overview - Section A'!$AN$5="Funding Request",IF('Reference Records'!$B$276&lt;&gt;"",VLOOKUP(Q15,'Reference Records'!$B$276:$C$277,2,FALSE),VLOOKUP(Q15,'Reference Records'!$A$289:$C$807,3,FALSE)),VLOOKUP(Q15,'Reference Records'!$A$810:$C$812,3,FALSE)),"")</f>
        <v/>
      </c>
      <c r="Z15" s="451"/>
      <c r="AA15" s="451"/>
      <c r="AB15" s="452"/>
      <c r="AC15" s="451"/>
      <c r="AD15" s="401"/>
      <c r="AE15" s="415"/>
      <c r="AF15" s="401"/>
      <c r="AG15" s="401"/>
      <c r="AH15" s="451" t="s">
        <v>442</v>
      </c>
      <c r="AI15" s="109"/>
      <c r="AJ15" s="111"/>
      <c r="AK15" s="111"/>
    </row>
    <row r="16" spans="1:37" ht="47.1" customHeight="1" x14ac:dyDescent="0.25">
      <c r="A16" s="377">
        <v>6</v>
      </c>
      <c r="B16" s="378" t="str">
        <f>IFERROR(VLOOKUP(Z16,'Reference records(soft deleted)'!$B$34:$D$57,3,FALSE),"")</f>
        <v/>
      </c>
      <c r="C16" s="415"/>
      <c r="D16" s="401"/>
      <c r="E16" s="401"/>
      <c r="F16" s="401"/>
      <c r="G16" s="381" t="str">
        <f t="array" ref="G16">IFERROR(IF(INDEX('Reference Records'!$D$24:$D$41,MATCH(LEFT(B16,255),LEFT('Reference Records'!$C$24:$C$41,255),0))=0,"",INDEX('Reference Records'!$D$24:$D$41,MATCH(LEFT(B16,255),LEFT('Reference Records'!$C$24:$C$41,255),0))),"")</f>
        <v/>
      </c>
      <c r="H16" s="449" t="str">
        <f>IF('Overview - Section A'!$AN$5="Funding Request",IF(I16="Funding Request Place Holder","",I16),"")</f>
        <v/>
      </c>
      <c r="I16" s="450" t="str">
        <f>IFERROR(IF(AB16="","",VLOOKUP(AB16,'Overview - Section A'!$P$30:$Q$31,2,FALSE)),"")</f>
        <v/>
      </c>
      <c r="J16" s="449" t="str">
        <f>IFERROR(VLOOKUP(B16,'Reference records(soft deleted)'!$D$34:$H$57,5,FALSE),"")</f>
        <v/>
      </c>
      <c r="K16" s="449" t="str">
        <f>IF(AND(VLOOKUP(A16,$A$30:$E$122,5,FALSE)&lt;&gt;"",VLOOKUP(A16,$A$30:$F128,6,FALSE)&lt;&gt;"",J16="Number"),"Yes","No")</f>
        <v>No</v>
      </c>
      <c r="L16" s="449"/>
      <c r="M16" s="449"/>
      <c r="N16" s="449"/>
      <c r="O16" s="449"/>
      <c r="P16" s="449"/>
      <c r="Q16" s="449" t="str">
        <f t="shared" si="3"/>
        <v/>
      </c>
      <c r="R16" s="415"/>
      <c r="S16" s="447" t="str">
        <f t="shared" si="0"/>
        <v/>
      </c>
      <c r="T16" s="447" t="str">
        <f>IFERROR(IF('Overview - Section A'!$AN$5="Funding Request",VLOOKUP(H16,'Overview - Section A'!$M$30:$P$31,4,FALSE),IF(AB16="","",AB16)),"")</f>
        <v/>
      </c>
      <c r="U16" s="447" t="b">
        <f t="shared" si="1"/>
        <v>0</v>
      </c>
      <c r="V16" s="447" t="str">
        <f t="shared" si="2"/>
        <v/>
      </c>
      <c r="W16" s="447" t="s">
        <v>795</v>
      </c>
      <c r="X16" s="451" t="str">
        <f t="array" ref="X16">IFERROR(IF(INDEX('Reference Records'!$G$24:$G$41,MATCH(LEFT(B16,255),LEFT('Reference Records'!$C$24:$C$41,255),0))=0,"",INDEX('Reference Records'!$G$24:$G$41,MATCH(LEFT(B16,255),LEFT('Reference Records'!$C$24:$C$41,255),0))),"")</f>
        <v/>
      </c>
      <c r="Y16" s="451" t="str">
        <f>IFERROR(IF('Overview - Section A'!$AN$5="Funding Request",IF('Reference Records'!$B$276&lt;&gt;"",VLOOKUP(Q16,'Reference Records'!$B$276:$C$277,2,FALSE),VLOOKUP(Q16,'Reference Records'!$A$289:$C$807,3,FALSE)),VLOOKUP(Q16,'Reference Records'!$A$810:$C$812,3,FALSE)),"")</f>
        <v/>
      </c>
      <c r="Z16" s="451"/>
      <c r="AA16" s="451"/>
      <c r="AB16" s="452"/>
      <c r="AC16" s="451"/>
      <c r="AD16" s="401"/>
      <c r="AE16" s="415"/>
      <c r="AF16" s="401"/>
      <c r="AG16" s="401"/>
      <c r="AH16" s="451" t="s">
        <v>442</v>
      </c>
      <c r="AI16" s="109"/>
      <c r="AJ16" s="111"/>
      <c r="AK16" s="111"/>
    </row>
    <row r="17" spans="1:37" ht="47.1" customHeight="1" x14ac:dyDescent="0.25">
      <c r="A17" s="377">
        <v>7</v>
      </c>
      <c r="B17" s="378" t="str">
        <f>IFERROR(VLOOKUP(Z17,'Reference records(soft deleted)'!$B$34:$D$57,3,FALSE),"")</f>
        <v/>
      </c>
      <c r="C17" s="415"/>
      <c r="D17" s="401"/>
      <c r="E17" s="401"/>
      <c r="F17" s="401"/>
      <c r="G17" s="381" t="str">
        <f t="array" ref="G17">IFERROR(IF(INDEX('Reference Records'!$D$24:$D$41,MATCH(LEFT(B17,255),LEFT('Reference Records'!$C$24:$C$41,255),0))=0,"",INDEX('Reference Records'!$D$24:$D$41,MATCH(LEFT(B17,255),LEFT('Reference Records'!$C$24:$C$41,255),0))),"")</f>
        <v/>
      </c>
      <c r="H17" s="449" t="str">
        <f>IF('Overview - Section A'!$AN$5="Funding Request",IF(I17="Funding Request Place Holder","",I17),"")</f>
        <v/>
      </c>
      <c r="I17" s="450" t="str">
        <f>IFERROR(IF(AB17="","",VLOOKUP(AB17,'Overview - Section A'!$P$30:$Q$31,2,FALSE)),"")</f>
        <v/>
      </c>
      <c r="J17" s="449" t="str">
        <f>IFERROR(VLOOKUP(B17,'Reference records(soft deleted)'!$D$34:$H$57,5,FALSE),"")</f>
        <v/>
      </c>
      <c r="K17" s="449" t="str">
        <f>IF(AND(VLOOKUP(A17,$A$30:$E$122,5,FALSE)&lt;&gt;"",VLOOKUP(A17,$A$30:$F129,6,FALSE)&lt;&gt;"",J17="Number"),"Yes","No")</f>
        <v>No</v>
      </c>
      <c r="L17" s="449"/>
      <c r="M17" s="449"/>
      <c r="N17" s="449"/>
      <c r="O17" s="449"/>
      <c r="P17" s="449"/>
      <c r="Q17" s="449" t="str">
        <f t="shared" si="3"/>
        <v/>
      </c>
      <c r="R17" s="415"/>
      <c r="S17" s="447" t="str">
        <f t="shared" si="0"/>
        <v/>
      </c>
      <c r="T17" s="447" t="str">
        <f>IFERROR(IF('Overview - Section A'!$AN$5="Funding Request",VLOOKUP(H17,'Overview - Section A'!$M$30:$P$31,4,FALSE),IF(AB17="","",AB17)),"")</f>
        <v/>
      </c>
      <c r="U17" s="447" t="b">
        <f t="shared" si="1"/>
        <v>0</v>
      </c>
      <c r="V17" s="447" t="str">
        <f t="shared" si="2"/>
        <v/>
      </c>
      <c r="W17" s="447" t="s">
        <v>796</v>
      </c>
      <c r="X17" s="451" t="str">
        <f t="array" ref="X17">IFERROR(IF(INDEX('Reference Records'!$G$24:$G$41,MATCH(LEFT(B17,255),LEFT('Reference Records'!$C$24:$C$41,255),0))=0,"",INDEX('Reference Records'!$G$24:$G$41,MATCH(LEFT(B17,255),LEFT('Reference Records'!$C$24:$C$41,255),0))),"")</f>
        <v/>
      </c>
      <c r="Y17" s="451" t="str">
        <f>IFERROR(IF('Overview - Section A'!$AN$5="Funding Request",IF('Reference Records'!$B$276&lt;&gt;"",VLOOKUP(Q17,'Reference Records'!$B$276:$C$277,2,FALSE),VLOOKUP(Q17,'Reference Records'!$A$289:$C$807,3,FALSE)),VLOOKUP(Q17,'Reference Records'!$A$810:$C$812,3,FALSE)),"")</f>
        <v/>
      </c>
      <c r="Z17" s="451"/>
      <c r="AA17" s="451"/>
      <c r="AB17" s="452"/>
      <c r="AC17" s="451"/>
      <c r="AD17" s="401"/>
      <c r="AE17" s="415"/>
      <c r="AF17" s="401"/>
      <c r="AG17" s="401"/>
      <c r="AH17" s="451" t="s">
        <v>442</v>
      </c>
      <c r="AI17" s="109"/>
      <c r="AJ17" s="111"/>
      <c r="AK17" s="111"/>
    </row>
    <row r="18" spans="1:37" ht="47.1" customHeight="1" x14ac:dyDescent="0.25">
      <c r="A18" s="377">
        <v>8</v>
      </c>
      <c r="B18" s="378" t="str">
        <f>IFERROR(VLOOKUP(Z18,'Reference records(soft deleted)'!$B$34:$D$57,3,FALSE),"")</f>
        <v/>
      </c>
      <c r="C18" s="415"/>
      <c r="D18" s="401"/>
      <c r="E18" s="401"/>
      <c r="F18" s="401"/>
      <c r="G18" s="381" t="str">
        <f t="array" ref="G18">IFERROR(IF(INDEX('Reference Records'!$D$24:$D$41,MATCH(LEFT(B18,255),LEFT('Reference Records'!$C$24:$C$41,255),0))=0,"",INDEX('Reference Records'!$D$24:$D$41,MATCH(LEFT(B18,255),LEFT('Reference Records'!$C$24:$C$41,255),0))),"")</f>
        <v/>
      </c>
      <c r="H18" s="449" t="str">
        <f>IF('Overview - Section A'!$AN$5="Funding Request",IF(I18="Funding Request Place Holder","",I18),"")</f>
        <v/>
      </c>
      <c r="I18" s="450" t="str">
        <f>IFERROR(IF(AB18="","",VLOOKUP(AB18,'Overview - Section A'!$P$30:$Q$31,2,FALSE)),"")</f>
        <v/>
      </c>
      <c r="J18" s="449" t="str">
        <f>IFERROR(VLOOKUP(B18,'Reference records(soft deleted)'!$D$34:$H$57,5,FALSE),"")</f>
        <v/>
      </c>
      <c r="K18" s="449" t="str">
        <f>IF(AND(VLOOKUP(A18,$A$30:$E$122,5,FALSE)&lt;&gt;"",VLOOKUP(A18,$A$30:$F130,6,FALSE)&lt;&gt;"",J18="Number"),"Yes","No")</f>
        <v>No</v>
      </c>
      <c r="L18" s="449"/>
      <c r="M18" s="449"/>
      <c r="N18" s="449"/>
      <c r="O18" s="449"/>
      <c r="P18" s="449"/>
      <c r="Q18" s="449" t="str">
        <f t="shared" si="3"/>
        <v/>
      </c>
      <c r="R18" s="415"/>
      <c r="S18" s="447" t="str">
        <f t="shared" si="0"/>
        <v/>
      </c>
      <c r="T18" s="447" t="str">
        <f>IFERROR(IF('Overview - Section A'!$AN$5="Funding Request",VLOOKUP(H18,'Overview - Section A'!$M$30:$P$31,4,FALSE),IF(AB18="","",AB18)),"")</f>
        <v/>
      </c>
      <c r="U18" s="447" t="b">
        <f t="shared" si="1"/>
        <v>0</v>
      </c>
      <c r="V18" s="447" t="str">
        <f t="shared" si="2"/>
        <v/>
      </c>
      <c r="W18" s="447" t="s">
        <v>797</v>
      </c>
      <c r="X18" s="451" t="str">
        <f t="array" ref="X18">IFERROR(IF(INDEX('Reference Records'!$G$24:$G$41,MATCH(LEFT(B18,255),LEFT('Reference Records'!$C$24:$C$41,255),0))=0,"",INDEX('Reference Records'!$G$24:$G$41,MATCH(LEFT(B18,255),LEFT('Reference Records'!$C$24:$C$41,255),0))),"")</f>
        <v/>
      </c>
      <c r="Y18" s="451" t="str">
        <f>IFERROR(IF('Overview - Section A'!$AN$5="Funding Request",IF('Reference Records'!$B$276&lt;&gt;"",VLOOKUP(Q18,'Reference Records'!$B$276:$C$277,2,FALSE),VLOOKUP(Q18,'Reference Records'!$A$289:$C$807,3,FALSE)),VLOOKUP(Q18,'Reference Records'!$A$810:$C$812,3,FALSE)),"")</f>
        <v/>
      </c>
      <c r="Z18" s="451"/>
      <c r="AA18" s="451"/>
      <c r="AB18" s="452"/>
      <c r="AC18" s="451"/>
      <c r="AD18" s="401"/>
      <c r="AE18" s="415"/>
      <c r="AF18" s="401"/>
      <c r="AG18" s="401"/>
      <c r="AH18" s="451" t="s">
        <v>442</v>
      </c>
      <c r="AI18" s="109"/>
      <c r="AJ18" s="111"/>
      <c r="AK18" s="111"/>
    </row>
    <row r="19" spans="1:37" ht="47.1" customHeight="1" x14ac:dyDescent="0.25">
      <c r="A19" s="377">
        <v>9</v>
      </c>
      <c r="B19" s="378" t="str">
        <f>IFERROR(VLOOKUP(Z19,'Reference records(soft deleted)'!$B$34:$D$57,3,FALSE),"")</f>
        <v/>
      </c>
      <c r="C19" s="415"/>
      <c r="D19" s="401"/>
      <c r="E19" s="401"/>
      <c r="F19" s="401"/>
      <c r="G19" s="381" t="str">
        <f t="array" ref="G19">IFERROR(IF(INDEX('Reference Records'!$D$24:$D$41,MATCH(LEFT(B19,255),LEFT('Reference Records'!$C$24:$C$41,255),0))=0,"",INDEX('Reference Records'!$D$24:$D$41,MATCH(LEFT(B19,255),LEFT('Reference Records'!$C$24:$C$41,255),0))),"")</f>
        <v/>
      </c>
      <c r="H19" s="449" t="str">
        <f>IF('Overview - Section A'!$AN$5="Funding Request",IF(I19="Funding Request Place Holder","",I19),"")</f>
        <v/>
      </c>
      <c r="I19" s="450" t="str">
        <f>IFERROR(IF(AB19="","",VLOOKUP(AB19,'Overview - Section A'!$P$30:$Q$31,2,FALSE)),"")</f>
        <v/>
      </c>
      <c r="J19" s="449" t="str">
        <f>IFERROR(VLOOKUP(B19,'Reference records(soft deleted)'!$D$34:$H$57,5,FALSE),"")</f>
        <v/>
      </c>
      <c r="K19" s="449" t="str">
        <f>IF(AND(VLOOKUP(A19,$A$30:$E$122,5,FALSE)&lt;&gt;"",VLOOKUP(A19,$A$30:$F131,6,FALSE)&lt;&gt;"",J19="Number"),"Yes","No")</f>
        <v>No</v>
      </c>
      <c r="L19" s="449"/>
      <c r="M19" s="449"/>
      <c r="N19" s="449"/>
      <c r="O19" s="449"/>
      <c r="P19" s="449"/>
      <c r="Q19" s="449" t="str">
        <f t="shared" si="3"/>
        <v/>
      </c>
      <c r="R19" s="415"/>
      <c r="S19" s="447" t="str">
        <f t="shared" si="0"/>
        <v/>
      </c>
      <c r="T19" s="447" t="str">
        <f>IFERROR(IF('Overview - Section A'!$AN$5="Funding Request",VLOOKUP(H19,'Overview - Section A'!$M$30:$P$31,4,FALSE),IF(AB19="","",AB19)),"")</f>
        <v/>
      </c>
      <c r="U19" s="447" t="b">
        <f t="shared" si="1"/>
        <v>0</v>
      </c>
      <c r="V19" s="447" t="str">
        <f t="shared" si="2"/>
        <v/>
      </c>
      <c r="W19" s="447" t="s">
        <v>798</v>
      </c>
      <c r="X19" s="451" t="str">
        <f t="array" ref="X19">IFERROR(IF(INDEX('Reference Records'!$G$24:$G$41,MATCH(LEFT(B19,255),LEFT('Reference Records'!$C$24:$C$41,255),0))=0,"",INDEX('Reference Records'!$G$24:$G$41,MATCH(LEFT(B19,255),LEFT('Reference Records'!$C$24:$C$41,255),0))),"")</f>
        <v/>
      </c>
      <c r="Y19" s="451" t="str">
        <f>IFERROR(IF('Overview - Section A'!$AN$5="Funding Request",IF('Reference Records'!$B$276&lt;&gt;"",VLOOKUP(Q19,'Reference Records'!$B$276:$C$277,2,FALSE),VLOOKUP(Q19,'Reference Records'!$A$289:$C$807,3,FALSE)),VLOOKUP(Q19,'Reference Records'!$A$810:$C$812,3,FALSE)),"")</f>
        <v/>
      </c>
      <c r="Z19" s="451"/>
      <c r="AA19" s="451"/>
      <c r="AB19" s="452"/>
      <c r="AC19" s="451"/>
      <c r="AD19" s="401"/>
      <c r="AE19" s="415"/>
      <c r="AF19" s="401"/>
      <c r="AG19" s="401"/>
      <c r="AH19" s="451" t="s">
        <v>442</v>
      </c>
      <c r="AI19" s="109"/>
      <c r="AJ19" s="111"/>
      <c r="AK19" s="111"/>
    </row>
    <row r="20" spans="1:37" ht="47.1" customHeight="1" x14ac:dyDescent="0.25">
      <c r="A20" s="377">
        <v>10</v>
      </c>
      <c r="B20" s="378" t="str">
        <f>IFERROR(VLOOKUP(Z20,'Reference records(soft deleted)'!$B$34:$D$57,3,FALSE),"")</f>
        <v/>
      </c>
      <c r="C20" s="415"/>
      <c r="D20" s="401"/>
      <c r="E20" s="401"/>
      <c r="F20" s="401"/>
      <c r="G20" s="381" t="str">
        <f t="array" ref="G20">IFERROR(IF(INDEX('Reference Records'!$D$24:$D$41,MATCH(LEFT(B20,255),LEFT('Reference Records'!$C$24:$C$41,255),0))=0,"",INDEX('Reference Records'!$D$24:$D$41,MATCH(LEFT(B20,255),LEFT('Reference Records'!$C$24:$C$41,255),0))),"")</f>
        <v/>
      </c>
      <c r="H20" s="449" t="str">
        <f>IF('Overview - Section A'!$AN$5="Funding Request",IF(I20="Funding Request Place Holder","",I20),"")</f>
        <v/>
      </c>
      <c r="I20" s="450" t="str">
        <f>IFERROR(IF(AB20="","",VLOOKUP(AB20,'Overview - Section A'!$P$30:$Q$31,2,FALSE)),"")</f>
        <v/>
      </c>
      <c r="J20" s="449" t="str">
        <f>IFERROR(VLOOKUP(B20,'Reference records(soft deleted)'!$D$34:$H$57,5,FALSE),"")</f>
        <v/>
      </c>
      <c r="K20" s="449" t="str">
        <f>IF(AND(VLOOKUP(A20,$A$30:$E$122,5,FALSE)&lt;&gt;"",VLOOKUP(A20,$A$30:$F132,6,FALSE)&lt;&gt;"",J20="Number"),"Yes","No")</f>
        <v>No</v>
      </c>
      <c r="L20" s="449"/>
      <c r="M20" s="449"/>
      <c r="N20" s="449"/>
      <c r="O20" s="449"/>
      <c r="P20" s="449"/>
      <c r="Q20" s="449" t="str">
        <f t="shared" si="3"/>
        <v/>
      </c>
      <c r="R20" s="415"/>
      <c r="S20" s="447" t="str">
        <f t="shared" si="0"/>
        <v/>
      </c>
      <c r="T20" s="447" t="str">
        <f>IFERROR(IF('Overview - Section A'!$AN$5="Funding Request",VLOOKUP(H20,'Overview - Section A'!$M$30:$P$31,4,FALSE),IF(AB20="","",AB20)),"")</f>
        <v/>
      </c>
      <c r="U20" s="447" t="b">
        <f t="shared" si="1"/>
        <v>0</v>
      </c>
      <c r="V20" s="447" t="str">
        <f t="shared" si="2"/>
        <v/>
      </c>
      <c r="W20" s="447" t="s">
        <v>799</v>
      </c>
      <c r="X20" s="451" t="str">
        <f t="array" ref="X20">IFERROR(IF(INDEX('Reference Records'!$G$24:$G$41,MATCH(LEFT(B20,255),LEFT('Reference Records'!$C$24:$C$41,255),0))=0,"",INDEX('Reference Records'!$G$24:$G$41,MATCH(LEFT(B20,255),LEFT('Reference Records'!$C$24:$C$41,255),0))),"")</f>
        <v/>
      </c>
      <c r="Y20" s="451" t="str">
        <f>IFERROR(IF('Overview - Section A'!$AN$5="Funding Request",IF('Reference Records'!$B$276&lt;&gt;"",VLOOKUP(Q20,'Reference Records'!$B$276:$C$277,2,FALSE),VLOOKUP(Q20,'Reference Records'!$A$289:$C$807,3,FALSE)),VLOOKUP(Q20,'Reference Records'!$A$810:$C$812,3,FALSE)),"")</f>
        <v/>
      </c>
      <c r="Z20" s="451"/>
      <c r="AA20" s="451"/>
      <c r="AB20" s="452"/>
      <c r="AC20" s="451"/>
      <c r="AD20" s="401"/>
      <c r="AE20" s="415"/>
      <c r="AF20" s="401"/>
      <c r="AG20" s="401"/>
      <c r="AH20" s="451" t="s">
        <v>442</v>
      </c>
      <c r="AI20" s="109"/>
      <c r="AJ20" s="111"/>
      <c r="AK20" s="111"/>
    </row>
    <row r="21" spans="1:37" ht="47.1" customHeight="1" x14ac:dyDescent="0.25">
      <c r="A21" s="377">
        <v>11</v>
      </c>
      <c r="B21" s="378" t="str">
        <f>IFERROR(VLOOKUP(Z21,'Reference records(soft deleted)'!$B$34:$D$57,3,FALSE),"")</f>
        <v/>
      </c>
      <c r="C21" s="415"/>
      <c r="D21" s="401"/>
      <c r="E21" s="401"/>
      <c r="F21" s="401"/>
      <c r="G21" s="381" t="str">
        <f t="array" ref="G21">IFERROR(IF(INDEX('Reference Records'!$D$24:$D$41,MATCH(LEFT(B21,255),LEFT('Reference Records'!$C$24:$C$41,255),0))=0,"",INDEX('Reference Records'!$D$24:$D$41,MATCH(LEFT(B21,255),LEFT('Reference Records'!$C$24:$C$41,255),0))),"")</f>
        <v/>
      </c>
      <c r="H21" s="449" t="str">
        <f>IF('Overview - Section A'!$AN$5="Funding Request",IF(I21="Funding Request Place Holder","",I21),"")</f>
        <v/>
      </c>
      <c r="I21" s="450" t="str">
        <f>IFERROR(IF(AB21="","",VLOOKUP(AB21,'Overview - Section A'!$P$30:$Q$31,2,FALSE)),"")</f>
        <v/>
      </c>
      <c r="J21" s="449" t="str">
        <f>IFERROR(VLOOKUP(B21,'Reference records(soft deleted)'!$D$34:$H$57,5,FALSE),"")</f>
        <v/>
      </c>
      <c r="K21" s="449" t="str">
        <f>IF(AND(VLOOKUP(A21,$A$30:$E$122,5,FALSE)&lt;&gt;"",VLOOKUP(A21,$A$30:$F133,6,FALSE)&lt;&gt;"",J21="Number"),"Yes","No")</f>
        <v>No</v>
      </c>
      <c r="L21" s="449"/>
      <c r="M21" s="449"/>
      <c r="N21" s="449"/>
      <c r="O21" s="449"/>
      <c r="P21" s="449"/>
      <c r="Q21" s="449" t="str">
        <f t="shared" si="3"/>
        <v/>
      </c>
      <c r="R21" s="415"/>
      <c r="S21" s="447" t="str">
        <f t="shared" si="0"/>
        <v/>
      </c>
      <c r="T21" s="447" t="str">
        <f>IFERROR(IF('Overview - Section A'!$AN$5="Funding Request",VLOOKUP(H21,'Overview - Section A'!$M$30:$P$31,4,FALSE),IF(AB21="","",AB21)),"")</f>
        <v/>
      </c>
      <c r="U21" s="447" t="b">
        <f t="shared" si="1"/>
        <v>0</v>
      </c>
      <c r="V21" s="447" t="str">
        <f t="shared" si="2"/>
        <v/>
      </c>
      <c r="W21" s="447" t="s">
        <v>800</v>
      </c>
      <c r="X21" s="451" t="str">
        <f t="array" ref="X21">IFERROR(IF(INDEX('Reference Records'!$G$24:$G$41,MATCH(LEFT(B21,255),LEFT('Reference Records'!$C$24:$C$41,255),0))=0,"",INDEX('Reference Records'!$G$24:$G$41,MATCH(LEFT(B21,255),LEFT('Reference Records'!$C$24:$C$41,255),0))),"")</f>
        <v/>
      </c>
      <c r="Y21" s="451" t="str">
        <f>IFERROR(IF('Overview - Section A'!$AN$5="Funding Request",IF('Reference Records'!$B$276&lt;&gt;"",VLOOKUP(Q21,'Reference Records'!$B$276:$C$277,2,FALSE),VLOOKUP(Q21,'Reference Records'!$A$289:$C$807,3,FALSE)),VLOOKUP(Q21,'Reference Records'!$A$810:$C$812,3,FALSE)),"")</f>
        <v/>
      </c>
      <c r="Z21" s="451"/>
      <c r="AA21" s="451"/>
      <c r="AB21" s="452"/>
      <c r="AC21" s="451"/>
      <c r="AD21" s="401"/>
      <c r="AE21" s="415"/>
      <c r="AF21" s="401"/>
      <c r="AG21" s="401"/>
      <c r="AH21" s="451" t="s">
        <v>442</v>
      </c>
      <c r="AI21" s="109"/>
      <c r="AJ21" s="111"/>
      <c r="AK21" s="111"/>
    </row>
    <row r="22" spans="1:37" ht="47.1" customHeight="1" x14ac:dyDescent="0.25">
      <c r="A22" s="377">
        <v>12</v>
      </c>
      <c r="B22" s="378" t="str">
        <f>IFERROR(VLOOKUP(Z22,'Reference records(soft deleted)'!$B$34:$D$57,3,FALSE),"")</f>
        <v/>
      </c>
      <c r="C22" s="415"/>
      <c r="D22" s="401"/>
      <c r="E22" s="401"/>
      <c r="F22" s="401"/>
      <c r="G22" s="381" t="str">
        <f t="array" ref="G22">IFERROR(IF(INDEX('Reference Records'!$D$24:$D$41,MATCH(LEFT(B22,255),LEFT('Reference Records'!$C$24:$C$41,255),0))=0,"",INDEX('Reference Records'!$D$24:$D$41,MATCH(LEFT(B22,255),LEFT('Reference Records'!$C$24:$C$41,255),0))),"")</f>
        <v/>
      </c>
      <c r="H22" s="449" t="str">
        <f>IF('Overview - Section A'!$AN$5="Funding Request",IF(I22="Funding Request Place Holder","",I22),"")</f>
        <v/>
      </c>
      <c r="I22" s="450" t="str">
        <f>IFERROR(IF(AB22="","",VLOOKUP(AB22,'Overview - Section A'!$P$30:$Q$31,2,FALSE)),"")</f>
        <v/>
      </c>
      <c r="J22" s="449" t="str">
        <f>IFERROR(VLOOKUP(B22,'Reference records(soft deleted)'!$D$34:$H$57,5,FALSE),"")</f>
        <v/>
      </c>
      <c r="K22" s="449" t="str">
        <f>IF(AND(VLOOKUP(A22,$A$30:$E$122,5,FALSE)&lt;&gt;"",VLOOKUP(A22,$A$30:$F134,6,FALSE)&lt;&gt;"",J22="Number"),"Yes","No")</f>
        <v>No</v>
      </c>
      <c r="L22" s="449"/>
      <c r="M22" s="449"/>
      <c r="N22" s="449"/>
      <c r="O22" s="449"/>
      <c r="P22" s="449"/>
      <c r="Q22" s="449" t="str">
        <f t="shared" si="3"/>
        <v/>
      </c>
      <c r="R22" s="415"/>
      <c r="S22" s="447" t="str">
        <f t="shared" si="0"/>
        <v/>
      </c>
      <c r="T22" s="447" t="str">
        <f>IFERROR(IF('Overview - Section A'!$AN$5="Funding Request",VLOOKUP(H22,'Overview - Section A'!$M$30:$P$31,4,FALSE),IF(AB22="","",AB22)),"")</f>
        <v/>
      </c>
      <c r="U22" s="447" t="b">
        <f t="shared" si="1"/>
        <v>0</v>
      </c>
      <c r="V22" s="447" t="str">
        <f t="shared" si="2"/>
        <v/>
      </c>
      <c r="W22" s="447" t="s">
        <v>801</v>
      </c>
      <c r="X22" s="451" t="str">
        <f t="array" ref="X22">IFERROR(IF(INDEX('Reference Records'!$G$24:$G$41,MATCH(LEFT(B22,255),LEFT('Reference Records'!$C$24:$C$41,255),0))=0,"",INDEX('Reference Records'!$G$24:$G$41,MATCH(LEFT(B22,255),LEFT('Reference Records'!$C$24:$C$41,255),0))),"")</f>
        <v/>
      </c>
      <c r="Y22" s="451" t="str">
        <f>IFERROR(IF('Overview - Section A'!$AN$5="Funding Request",IF('Reference Records'!$B$276&lt;&gt;"",VLOOKUP(Q22,'Reference Records'!$B$276:$C$277,2,FALSE),VLOOKUP(Q22,'Reference Records'!$A$289:$C$807,3,FALSE)),VLOOKUP(Q22,'Reference Records'!$A$810:$C$812,3,FALSE)),"")</f>
        <v/>
      </c>
      <c r="Z22" s="451"/>
      <c r="AA22" s="451"/>
      <c r="AB22" s="452"/>
      <c r="AC22" s="451"/>
      <c r="AD22" s="401"/>
      <c r="AE22" s="415"/>
      <c r="AF22" s="401"/>
      <c r="AG22" s="401"/>
      <c r="AH22" s="451" t="s">
        <v>442</v>
      </c>
      <c r="AI22" s="109"/>
      <c r="AJ22" s="111"/>
      <c r="AK22" s="111"/>
    </row>
    <row r="23" spans="1:37" ht="47.1" customHeight="1" x14ac:dyDescent="0.25">
      <c r="A23" s="377">
        <v>13</v>
      </c>
      <c r="B23" s="378" t="str">
        <f>IFERROR(VLOOKUP(Z23,'Reference records(soft deleted)'!$B$34:$D$57,3,FALSE),"")</f>
        <v/>
      </c>
      <c r="C23" s="415"/>
      <c r="D23" s="401"/>
      <c r="E23" s="401"/>
      <c r="F23" s="401"/>
      <c r="G23" s="381" t="str">
        <f t="array" ref="G23">IFERROR(IF(INDEX('Reference Records'!$D$24:$D$41,MATCH(LEFT(B23,255),LEFT('Reference Records'!$C$24:$C$41,255),0))=0,"",INDEX('Reference Records'!$D$24:$D$41,MATCH(LEFT(B23,255),LEFT('Reference Records'!$C$24:$C$41,255),0))),"")</f>
        <v/>
      </c>
      <c r="H23" s="449" t="str">
        <f>IF('Overview - Section A'!$AN$5="Funding Request",IF(I23="Funding Request Place Holder","",I23),"")</f>
        <v/>
      </c>
      <c r="I23" s="450" t="str">
        <f>IFERROR(IF(AB23="","",VLOOKUP(AB23,'Overview - Section A'!$P$30:$Q$31,2,FALSE)),"")</f>
        <v/>
      </c>
      <c r="J23" s="449" t="str">
        <f>IFERROR(VLOOKUP(B23,'Reference records(soft deleted)'!$D$34:$H$57,5,FALSE),"")</f>
        <v/>
      </c>
      <c r="K23" s="449" t="str">
        <f>IF(AND(VLOOKUP(A23,$A$30:$E$122,5,FALSE)&lt;&gt;"",VLOOKUP(A23,$A$30:$F135,6,FALSE)&lt;&gt;"",J23="Number"),"Yes","No")</f>
        <v>No</v>
      </c>
      <c r="L23" s="449"/>
      <c r="M23" s="449"/>
      <c r="N23" s="449"/>
      <c r="O23" s="449"/>
      <c r="P23" s="449"/>
      <c r="Q23" s="449" t="str">
        <f t="shared" si="3"/>
        <v/>
      </c>
      <c r="R23" s="415"/>
      <c r="S23" s="447" t="str">
        <f t="shared" si="0"/>
        <v/>
      </c>
      <c r="T23" s="447" t="str">
        <f>IFERROR(IF('Overview - Section A'!$AN$5="Funding Request",VLOOKUP(H23,'Overview - Section A'!$M$30:$P$31,4,FALSE),IF(AB23="","",AB23)),"")</f>
        <v/>
      </c>
      <c r="U23" s="447" t="b">
        <f t="shared" si="1"/>
        <v>0</v>
      </c>
      <c r="V23" s="447" t="str">
        <f t="shared" si="2"/>
        <v/>
      </c>
      <c r="W23" s="447" t="s">
        <v>802</v>
      </c>
      <c r="X23" s="451" t="str">
        <f t="array" ref="X23">IFERROR(IF(INDEX('Reference Records'!$G$24:$G$41,MATCH(LEFT(B23,255),LEFT('Reference Records'!$C$24:$C$41,255),0))=0,"",INDEX('Reference Records'!$G$24:$G$41,MATCH(LEFT(B23,255),LEFT('Reference Records'!$C$24:$C$41,255),0))),"")</f>
        <v/>
      </c>
      <c r="Y23" s="451" t="str">
        <f>IFERROR(IF('Overview - Section A'!$AN$5="Funding Request",IF('Reference Records'!$B$276&lt;&gt;"",VLOOKUP(Q23,'Reference Records'!$B$276:$C$277,2,FALSE),VLOOKUP(Q23,'Reference Records'!$A$289:$C$807,3,FALSE)),VLOOKUP(Q23,'Reference Records'!$A$810:$C$812,3,FALSE)),"")</f>
        <v/>
      </c>
      <c r="Z23" s="451"/>
      <c r="AA23" s="451"/>
      <c r="AB23" s="452"/>
      <c r="AC23" s="451"/>
      <c r="AD23" s="401"/>
      <c r="AE23" s="415"/>
      <c r="AF23" s="401"/>
      <c r="AG23" s="401"/>
      <c r="AH23" s="451" t="s">
        <v>442</v>
      </c>
      <c r="AI23" s="109"/>
      <c r="AJ23" s="111"/>
      <c r="AK23" s="111"/>
    </row>
    <row r="24" spans="1:37" ht="47.1" customHeight="1" x14ac:dyDescent="0.25">
      <c r="A24" s="377">
        <v>14</v>
      </c>
      <c r="B24" s="378" t="str">
        <f>IFERROR(VLOOKUP(Z24,'Reference records(soft deleted)'!$B$34:$D$57,3,FALSE),"")</f>
        <v/>
      </c>
      <c r="C24" s="415"/>
      <c r="D24" s="401"/>
      <c r="E24" s="401"/>
      <c r="F24" s="401"/>
      <c r="G24" s="381" t="str">
        <f t="array" ref="G24">IFERROR(IF(INDEX('Reference Records'!$D$24:$D$41,MATCH(LEFT(B24,255),LEFT('Reference Records'!$C$24:$C$41,255),0))=0,"",INDEX('Reference Records'!$D$24:$D$41,MATCH(LEFT(B24,255),LEFT('Reference Records'!$C$24:$C$41,255),0))),"")</f>
        <v/>
      </c>
      <c r="H24" s="449" t="str">
        <f>IF('Overview - Section A'!$AN$5="Funding Request",IF(I24="Funding Request Place Holder","",I24),"")</f>
        <v/>
      </c>
      <c r="I24" s="450" t="str">
        <f>IFERROR(IF(AB24="","",VLOOKUP(AB24,'Overview - Section A'!$P$30:$Q$31,2,FALSE)),"")</f>
        <v/>
      </c>
      <c r="J24" s="449" t="str">
        <f>IFERROR(VLOOKUP(B24,'Reference records(soft deleted)'!$D$34:$H$57,5,FALSE),"")</f>
        <v/>
      </c>
      <c r="K24" s="449" t="str">
        <f>IF(AND(VLOOKUP(A24,$A$30:$E$122,5,FALSE)&lt;&gt;"",VLOOKUP(A24,$A$30:$F136,6,FALSE)&lt;&gt;"",J24="Number"),"Yes","No")</f>
        <v>No</v>
      </c>
      <c r="L24" s="449"/>
      <c r="M24" s="449"/>
      <c r="N24" s="449"/>
      <c r="O24" s="449"/>
      <c r="P24" s="449"/>
      <c r="Q24" s="449" t="str">
        <f t="shared" si="3"/>
        <v/>
      </c>
      <c r="R24" s="415"/>
      <c r="S24" s="447" t="str">
        <f t="shared" si="0"/>
        <v/>
      </c>
      <c r="T24" s="447" t="str">
        <f>IFERROR(IF('Overview - Section A'!$AN$5="Funding Request",VLOOKUP(H24,'Overview - Section A'!$M$30:$P$31,4,FALSE),IF(AB24="","",AB24)),"")</f>
        <v/>
      </c>
      <c r="U24" s="447" t="b">
        <f t="shared" si="1"/>
        <v>0</v>
      </c>
      <c r="V24" s="447" t="str">
        <f t="shared" si="2"/>
        <v/>
      </c>
      <c r="W24" s="447" t="s">
        <v>803</v>
      </c>
      <c r="X24" s="451" t="str">
        <f t="array" ref="X24">IFERROR(IF(INDEX('Reference Records'!$G$24:$G$41,MATCH(LEFT(B24,255),LEFT('Reference Records'!$C$24:$C$41,255),0))=0,"",INDEX('Reference Records'!$G$24:$G$41,MATCH(LEFT(B24,255),LEFT('Reference Records'!$C$24:$C$41,255),0))),"")</f>
        <v/>
      </c>
      <c r="Y24" s="451" t="str">
        <f>IFERROR(IF('Overview - Section A'!$AN$5="Funding Request",IF('Reference Records'!$B$276&lt;&gt;"",VLOOKUP(Q24,'Reference Records'!$B$276:$C$277,2,FALSE),VLOOKUP(Q24,'Reference Records'!$A$289:$C$807,3,FALSE)),VLOOKUP(Q24,'Reference Records'!$A$810:$C$812,3,FALSE)),"")</f>
        <v/>
      </c>
      <c r="Z24" s="451"/>
      <c r="AA24" s="451"/>
      <c r="AB24" s="452"/>
      <c r="AC24" s="451"/>
      <c r="AD24" s="401"/>
      <c r="AE24" s="415"/>
      <c r="AF24" s="401"/>
      <c r="AG24" s="401"/>
      <c r="AH24" s="451" t="s">
        <v>442</v>
      </c>
      <c r="AI24" s="109"/>
      <c r="AJ24" s="111"/>
      <c r="AK24" s="111"/>
    </row>
    <row r="25" spans="1:37" ht="47.1" customHeight="1" x14ac:dyDescent="0.25">
      <c r="A25" s="377">
        <v>15</v>
      </c>
      <c r="B25" s="378" t="str">
        <f>IFERROR(VLOOKUP(Z25,'Reference records(soft deleted)'!$B$34:$D$57,3,FALSE),"")</f>
        <v/>
      </c>
      <c r="C25" s="415"/>
      <c r="D25" s="401"/>
      <c r="E25" s="401"/>
      <c r="F25" s="401"/>
      <c r="G25" s="381" t="str">
        <f t="array" ref="G25">IFERROR(IF(INDEX('Reference Records'!$D$24:$D$41,MATCH(LEFT(B25,255),LEFT('Reference Records'!$C$24:$C$41,255),0))=0,"",INDEX('Reference Records'!$D$24:$D$41,MATCH(LEFT(B25,255),LEFT('Reference Records'!$C$24:$C$41,255),0))),"")</f>
        <v/>
      </c>
      <c r="H25" s="449" t="str">
        <f>IF('Overview - Section A'!$AN$5="Funding Request",IF(I25="Funding Request Place Holder","",I25),"")</f>
        <v/>
      </c>
      <c r="I25" s="450" t="str">
        <f>IFERROR(IF(AB25="","",VLOOKUP(AB25,'Overview - Section A'!$P$30:$Q$31,2,FALSE)),"")</f>
        <v/>
      </c>
      <c r="J25" s="449" t="str">
        <f>IFERROR(VLOOKUP(B25,'Reference records(soft deleted)'!$D$34:$H$57,5,FALSE),"")</f>
        <v/>
      </c>
      <c r="K25" s="449" t="str">
        <f>IF(AND(VLOOKUP(A25,$A$30:$E$122,5,FALSE)&lt;&gt;"",VLOOKUP(A25,$A$30:$F137,6,FALSE)&lt;&gt;"",J25="Number"),"Yes","No")</f>
        <v>No</v>
      </c>
      <c r="L25" s="449"/>
      <c r="M25" s="449"/>
      <c r="N25" s="449"/>
      <c r="O25" s="449"/>
      <c r="P25" s="449"/>
      <c r="Q25" s="449" t="str">
        <f t="shared" si="3"/>
        <v/>
      </c>
      <c r="R25" s="415"/>
      <c r="S25" s="447" t="str">
        <f t="shared" si="0"/>
        <v/>
      </c>
      <c r="T25" s="447" t="str">
        <f>IFERROR(IF('Overview - Section A'!$AN$5="Funding Request",VLOOKUP(H25,'Overview - Section A'!$M$30:$P$31,4,FALSE),IF(AB25="","",AB25)),"")</f>
        <v/>
      </c>
      <c r="U25" s="447" t="b">
        <f t="shared" si="1"/>
        <v>0</v>
      </c>
      <c r="V25" s="447" t="str">
        <f t="shared" si="2"/>
        <v/>
      </c>
      <c r="W25" s="447" t="s">
        <v>804</v>
      </c>
      <c r="X25" s="451" t="str">
        <f t="array" ref="X25">IFERROR(IF(INDEX('Reference Records'!$G$24:$G$41,MATCH(LEFT(B25,255),LEFT('Reference Records'!$C$24:$C$41,255),0))=0,"",INDEX('Reference Records'!$G$24:$G$41,MATCH(LEFT(B25,255),LEFT('Reference Records'!$C$24:$C$41,255),0))),"")</f>
        <v/>
      </c>
      <c r="Y25" s="451" t="str">
        <f>IFERROR(IF('Overview - Section A'!$AN$5="Funding Request",IF('Reference Records'!$B$276&lt;&gt;"",VLOOKUP(Q25,'Reference Records'!$B$276:$C$277,2,FALSE),VLOOKUP(Q25,'Reference Records'!$A$289:$C$807,3,FALSE)),VLOOKUP(Q25,'Reference Records'!$A$810:$C$812,3,FALSE)),"")</f>
        <v/>
      </c>
      <c r="Z25" s="451"/>
      <c r="AA25" s="451"/>
      <c r="AB25" s="452"/>
      <c r="AC25" s="451"/>
      <c r="AD25" s="401"/>
      <c r="AE25" s="415"/>
      <c r="AF25" s="401"/>
      <c r="AG25" s="401"/>
      <c r="AH25" s="451" t="s">
        <v>442</v>
      </c>
      <c r="AI25" s="109"/>
      <c r="AJ25" s="111"/>
      <c r="AK25" s="111"/>
    </row>
    <row r="26" spans="1:37" ht="2.65" customHeight="1" thickBot="1" x14ac:dyDescent="0.3">
      <c r="A26" s="38"/>
      <c r="B26" s="38"/>
      <c r="C26" s="38"/>
      <c r="D26" s="38"/>
      <c r="E26" s="39"/>
      <c r="F26" s="39"/>
      <c r="G26" s="40"/>
      <c r="H26" s="39"/>
      <c r="I26" s="39"/>
      <c r="J26" s="39"/>
      <c r="K26" s="41"/>
      <c r="L26" s="42"/>
      <c r="M26" s="42"/>
      <c r="N26" s="42"/>
      <c r="O26" s="43"/>
      <c r="P26" s="43"/>
      <c r="Q26" s="44"/>
      <c r="R26" s="45"/>
      <c r="S26" s="45"/>
      <c r="T26" s="45"/>
      <c r="U26" s="45"/>
      <c r="V26" s="45"/>
      <c r="W26" s="45"/>
      <c r="X26" s="45"/>
      <c r="Y26" s="45"/>
      <c r="Z26" s="45"/>
      <c r="AA26" s="45"/>
      <c r="AB26" s="45"/>
      <c r="AC26" s="45"/>
      <c r="AD26" s="45"/>
      <c r="AE26" s="45"/>
      <c r="AF26" s="45"/>
      <c r="AG26" s="45"/>
      <c r="AH26" s="45"/>
      <c r="AI26" s="46"/>
      <c r="AJ26" s="111"/>
      <c r="AK26" s="111"/>
    </row>
    <row r="27" spans="1:37" ht="35.65" customHeight="1" thickBot="1" x14ac:dyDescent="0.3">
      <c r="A27" s="47"/>
      <c r="D27" s="48"/>
      <c r="E27" s="48"/>
      <c r="AJ27" s="111"/>
      <c r="AK27" s="111"/>
    </row>
    <row r="28" spans="1:37" ht="27" customHeight="1" thickBot="1" x14ac:dyDescent="0.3">
      <c r="A28" s="548" t="s">
        <v>285</v>
      </c>
      <c r="B28" s="549"/>
      <c r="C28" s="549"/>
      <c r="D28" s="549"/>
      <c r="E28" s="549"/>
      <c r="F28" s="549"/>
      <c r="G28" s="549"/>
      <c r="H28" s="549"/>
      <c r="I28" s="49"/>
      <c r="J28" s="49"/>
      <c r="K28" s="49"/>
      <c r="L28" s="49"/>
      <c r="M28" s="49"/>
      <c r="N28" s="49"/>
      <c r="O28" s="292"/>
      <c r="P28" s="293"/>
      <c r="Q28" s="34"/>
    </row>
    <row r="29" spans="1:37" ht="45.6" customHeight="1" x14ac:dyDescent="0.25">
      <c r="A29" s="370" t="s">
        <v>283</v>
      </c>
      <c r="B29" s="370" t="s">
        <v>280</v>
      </c>
      <c r="C29" s="301" t="s">
        <v>274</v>
      </c>
      <c r="D29" s="301" t="s">
        <v>275</v>
      </c>
      <c r="E29" s="301" t="s">
        <v>276</v>
      </c>
      <c r="F29" s="391" t="s">
        <v>277</v>
      </c>
      <c r="G29" s="301" t="s">
        <v>278</v>
      </c>
      <c r="H29" s="301" t="s">
        <v>91</v>
      </c>
      <c r="I29" s="392"/>
      <c r="J29" s="393" t="s">
        <v>142</v>
      </c>
      <c r="K29" s="393" t="s">
        <v>141</v>
      </c>
      <c r="L29" s="393" t="s">
        <v>23</v>
      </c>
      <c r="M29" s="393" t="s">
        <v>143</v>
      </c>
      <c r="N29" s="394" t="s">
        <v>162</v>
      </c>
      <c r="O29" s="393" t="s">
        <v>25</v>
      </c>
      <c r="P29" s="294"/>
      <c r="Q29" s="34"/>
    </row>
    <row r="30" spans="1:37" ht="47.1" hidden="1" customHeight="1" x14ac:dyDescent="0.25">
      <c r="A30" s="377" t="s">
        <v>46</v>
      </c>
      <c r="B30" s="395" t="str">
        <f t="shared" ref="B30:B61" si="4">IF(A30=A29,"",VLOOKUP(A30,$A$10:$V$26,22,FALSE))</f>
        <v>[Custom Outcome Indicator Local]</v>
      </c>
      <c r="C30" s="396" t="str">
        <f>IFERROR(IF(K30&lt;&gt;"",K30,IF(A30=A29,IF(C29&lt;YEAR('Overview - Section A'!$E$8),C29+1,""),YEAR('Overview - Section A'!$E$7))),"")</f>
        <v>[Year of Target]</v>
      </c>
      <c r="D30" s="397" t="s">
        <v>19</v>
      </c>
      <c r="E30" s="398" t="s">
        <v>20</v>
      </c>
      <c r="F30" s="399" t="str">
        <f>IF(IF(AND(D30="",E30=""),N30,IFERROR((D30/E30)*100,""))=0,"",IF(AND(D30="",E30=""),N30,IFERROR((D30/E30)*100,"")))</f>
        <v/>
      </c>
      <c r="G30" s="400" t="s">
        <v>21</v>
      </c>
      <c r="H30" s="401" t="s">
        <v>90</v>
      </c>
      <c r="I30" s="402"/>
      <c r="J30" s="403" t="s">
        <v>24</v>
      </c>
      <c r="K30" s="404" t="s">
        <v>166</v>
      </c>
      <c r="L30" s="405" t="b">
        <f t="shared" ref="L30:L61" si="5">IFERROR(IF(VLOOKUP(A30,$A$10:$V$26,22,FALSE)&lt;&gt;"",TRUE,FALSE),FALSE)</f>
        <v>1</v>
      </c>
      <c r="M30" s="405" t="str">
        <f ca="1">IFERROR(IF(G30&lt;&gt;"",INDEX('Overview - Section A'!$U$37:$U$44,MATCH(G30,'Overview - Section A'!$A$37:$A$44,1)),J30),"")</f>
        <v>[Record ID]</v>
      </c>
      <c r="N30" s="405" t="s">
        <v>140</v>
      </c>
      <c r="O30" s="405" t="s">
        <v>24</v>
      </c>
      <c r="P30" s="295"/>
      <c r="Q30" s="34"/>
    </row>
    <row r="31" spans="1:37" ht="47.1" customHeight="1" x14ac:dyDescent="0.25">
      <c r="A31" s="377">
        <v>1</v>
      </c>
      <c r="B31" s="395" t="str">
        <f t="shared" si="4"/>
        <v>HIV O-4.1b(M): Porcentaje de personas transgénero que reportan uso de condón la última vez que sostuvieron relaciones sexuales con una pareja</v>
      </c>
      <c r="C31" s="396">
        <f>IFERROR(IF(K31&lt;&gt;"",K31,IF(A31=A30,IF(C30&lt;YEAR('Overview - Section A'!$E$8),C30+1,""),YEAR('Overview - Section A'!$E$7))),"")</f>
        <v>2019</v>
      </c>
      <c r="D31" s="397"/>
      <c r="E31" s="398"/>
      <c r="F31" s="526">
        <v>54</v>
      </c>
      <c r="G31" s="527">
        <v>43875</v>
      </c>
      <c r="H31" s="401"/>
      <c r="I31" s="402"/>
      <c r="J31" s="403" t="s">
        <v>463</v>
      </c>
      <c r="K31" s="404"/>
      <c r="L31" s="405" t="b">
        <f t="shared" si="5"/>
        <v>1</v>
      </c>
      <c r="M31" s="405" t="str">
        <f ca="1">IFERROR(IF(G31&lt;&gt;"",INDEX('Overview - Section A'!$U$37:$U$44,MATCH(G31,'Overview - Section A'!$A$37:$A$44,1)),J31),"")</f>
        <v>a1Y36000003ygFUEAY</v>
      </c>
      <c r="N31" s="405"/>
      <c r="O31" s="405" t="s">
        <v>464</v>
      </c>
      <c r="P31" s="295"/>
      <c r="Q31" s="34"/>
    </row>
    <row r="32" spans="1:37" ht="47.1" customHeight="1" x14ac:dyDescent="0.25">
      <c r="A32" s="377">
        <v>1</v>
      </c>
      <c r="B32" s="395" t="str">
        <f t="shared" si="4"/>
        <v/>
      </c>
      <c r="C32" s="396">
        <f>IFERROR(IF(K32&lt;&gt;"",K32,IF(A32=A31,IF(C31&lt;YEAR('Overview - Section A'!$E$8),C31+1,""),YEAR('Overview - Section A'!$E$7))),"")</f>
        <v>2020</v>
      </c>
      <c r="D32" s="397"/>
      <c r="E32" s="398"/>
      <c r="F32" s="399"/>
      <c r="G32" s="400"/>
      <c r="H32" s="401"/>
      <c r="I32" s="402"/>
      <c r="J32" s="403" t="s">
        <v>465</v>
      </c>
      <c r="K32" s="404"/>
      <c r="L32" s="405" t="b">
        <f t="shared" si="5"/>
        <v>1</v>
      </c>
      <c r="M32" s="405" t="str">
        <f>IFERROR(IF(G32&lt;&gt;"",INDEX('Overview - Section A'!$U$37:$U$44,MATCH(G32,'Overview - Section A'!$A$37:$A$44,1)),J32),"")</f>
        <v>a1Y36000003ygFUEAY</v>
      </c>
      <c r="N32" s="405"/>
      <c r="O32" s="405" t="s">
        <v>466</v>
      </c>
      <c r="P32" s="295"/>
      <c r="Q32" s="34"/>
    </row>
    <row r="33" spans="1:17" ht="47.1" customHeight="1" x14ac:dyDescent="0.25">
      <c r="A33" s="377">
        <v>1</v>
      </c>
      <c r="B33" s="395" t="str">
        <f t="shared" si="4"/>
        <v/>
      </c>
      <c r="C33" s="396">
        <f>IFERROR(IF(K33&lt;&gt;"",K33,IF(A33=A32,IF(C32&lt;YEAR('Overview - Section A'!$E$8),C32+1,""),YEAR('Overview - Section A'!$E$7))),"")</f>
        <v>2021</v>
      </c>
      <c r="D33" s="397"/>
      <c r="E33" s="398"/>
      <c r="F33" s="399"/>
      <c r="G33" s="400"/>
      <c r="H33" s="401"/>
      <c r="I33" s="402"/>
      <c r="J33" s="403" t="s">
        <v>467</v>
      </c>
      <c r="K33" s="404"/>
      <c r="L33" s="405" t="b">
        <f t="shared" si="5"/>
        <v>1</v>
      </c>
      <c r="M33" s="405" t="str">
        <f>IFERROR(IF(G33&lt;&gt;"",INDEX('Overview - Section A'!$U$37:$U$44,MATCH(G33,'Overview - Section A'!$A$37:$A$44,1)),J33),"")</f>
        <v>a1Y36000003ygFVEAY</v>
      </c>
      <c r="N33" s="405"/>
      <c r="O33" s="405" t="s">
        <v>468</v>
      </c>
      <c r="P33" s="295"/>
      <c r="Q33" s="34"/>
    </row>
    <row r="34" spans="1:17" ht="47.1" customHeight="1" x14ac:dyDescent="0.25">
      <c r="A34" s="377">
        <v>1</v>
      </c>
      <c r="B34" s="395" t="str">
        <f t="shared" si="4"/>
        <v/>
      </c>
      <c r="C34" s="396">
        <f>IFERROR(IF(K34&lt;&gt;"",K34,IF(A34=A33,IF(C33&lt;YEAR('Overview - Section A'!$E$8),C33+1,""),YEAR('Overview - Section A'!$E$7))),"")</f>
        <v>2022</v>
      </c>
      <c r="D34" s="397"/>
      <c r="E34" s="398"/>
      <c r="F34" s="399" t="str">
        <f t="shared" ref="F34:F94" si="6">IF(IF(AND(D34="",E34=""),N34,IFERROR((D34/E34)*100,""))=0,"",IF(AND(D34="",E34=""),N34,IFERROR((D34/E34)*100,"")))</f>
        <v/>
      </c>
      <c r="G34" s="400"/>
      <c r="H34" s="401"/>
      <c r="I34" s="402"/>
      <c r="J34" s="403" t="s">
        <v>469</v>
      </c>
      <c r="K34" s="404"/>
      <c r="L34" s="405" t="b">
        <f t="shared" si="5"/>
        <v>1</v>
      </c>
      <c r="M34" s="405" t="str">
        <f>IFERROR(IF(G34&lt;&gt;"",INDEX('Overview - Section A'!$U$37:$U$44,MATCH(G34,'Overview - Section A'!$A$37:$A$44,1)),J34),"")</f>
        <v>a1Y36000003ygFWEAY</v>
      </c>
      <c r="N34" s="405"/>
      <c r="O34" s="405" t="s">
        <v>470</v>
      </c>
      <c r="P34" s="295"/>
      <c r="Q34" s="34"/>
    </row>
    <row r="35" spans="1:17" ht="47.1" customHeight="1" x14ac:dyDescent="0.25">
      <c r="A35" s="377">
        <v>1</v>
      </c>
      <c r="B35" s="395" t="str">
        <f t="shared" si="4"/>
        <v/>
      </c>
      <c r="C35" s="396" t="str">
        <f>IFERROR(IF(K35&lt;&gt;"",K35,IF(A35=A34,IF(C34&lt;YEAR('Overview - Section A'!$E$8),C34+1,""),YEAR('Overview - Section A'!$E$7))),"")</f>
        <v/>
      </c>
      <c r="D35" s="397"/>
      <c r="E35" s="398"/>
      <c r="F35" s="399" t="str">
        <f t="shared" si="6"/>
        <v/>
      </c>
      <c r="G35" s="400"/>
      <c r="H35" s="401"/>
      <c r="I35" s="402"/>
      <c r="J35" s="403" t="s">
        <v>471</v>
      </c>
      <c r="K35" s="404"/>
      <c r="L35" s="405" t="b">
        <f t="shared" si="5"/>
        <v>1</v>
      </c>
      <c r="M35" s="405" t="str">
        <f>IFERROR(IF(G35&lt;&gt;"",INDEX('Overview - Section A'!$U$37:$U$44,MATCH(G35,'Overview - Section A'!$A$37:$A$44,1)),J35),"")</f>
        <v>a1Y36000003ygFXEAY</v>
      </c>
      <c r="N35" s="405"/>
      <c r="O35" s="405" t="s">
        <v>472</v>
      </c>
      <c r="P35" s="295"/>
      <c r="Q35" s="34"/>
    </row>
    <row r="36" spans="1:17" ht="47.1" customHeight="1" x14ac:dyDescent="0.25">
      <c r="A36" s="377">
        <v>1</v>
      </c>
      <c r="B36" s="395" t="str">
        <f t="shared" si="4"/>
        <v/>
      </c>
      <c r="C36" s="396" t="str">
        <f>IFERROR(IF(K36&lt;&gt;"",K36,IF(A36=A35,IF(C35&lt;YEAR('Overview - Section A'!$E$8),C35+1,""),YEAR('Overview - Section A'!$E$7))),"")</f>
        <v/>
      </c>
      <c r="D36" s="397"/>
      <c r="E36" s="398"/>
      <c r="F36" s="399" t="str">
        <f t="shared" si="6"/>
        <v/>
      </c>
      <c r="G36" s="400"/>
      <c r="H36" s="401"/>
      <c r="I36" s="402"/>
      <c r="J36" s="403" t="s">
        <v>473</v>
      </c>
      <c r="K36" s="404"/>
      <c r="L36" s="405" t="b">
        <f t="shared" si="5"/>
        <v>1</v>
      </c>
      <c r="M36" s="405" t="str">
        <f>IFERROR(IF(G36&lt;&gt;"",INDEX('Overview - Section A'!$U$37:$U$44,MATCH(G36,'Overview - Section A'!$A$37:$A$44,1)),J36),"")</f>
        <v>a1Y36000003ygFYEAY</v>
      </c>
      <c r="N36" s="405"/>
      <c r="O36" s="405" t="s">
        <v>474</v>
      </c>
      <c r="P36" s="295"/>
      <c r="Q36" s="34"/>
    </row>
    <row r="37" spans="1:17" ht="47.1" customHeight="1" x14ac:dyDescent="0.25">
      <c r="A37" s="377">
        <v>2</v>
      </c>
      <c r="B37" s="395" t="str">
        <f t="shared" si="4"/>
        <v>HIV O-4a(M): Porcentaje de hombres que afirman haber utilizado preservativo en su última relación de sexo anal con otro hombre</v>
      </c>
      <c r="C37" s="396">
        <f>IFERROR(IF(K37&lt;&gt;"",K37,IF(A37=A36,IF(C36&lt;YEAR('Overview - Section A'!$E$8),C36+1,""),YEAR('Overview - Section A'!$E$7))),"")</f>
        <v>2019</v>
      </c>
      <c r="D37" s="397"/>
      <c r="E37" s="398"/>
      <c r="F37" s="526">
        <v>54</v>
      </c>
      <c r="G37" s="527">
        <v>43875</v>
      </c>
      <c r="H37" s="401"/>
      <c r="I37" s="402"/>
      <c r="J37" s="403" t="s">
        <v>463</v>
      </c>
      <c r="K37" s="404"/>
      <c r="L37" s="405" t="b">
        <f t="shared" si="5"/>
        <v>1</v>
      </c>
      <c r="M37" s="405" t="str">
        <f ca="1">IFERROR(IF(G37&lt;&gt;"",INDEX('Overview - Section A'!$U$37:$U$44,MATCH(G37,'Overview - Section A'!$A$37:$A$44,1)),J37),"")</f>
        <v>a1Y36000003ygFUEAY</v>
      </c>
      <c r="N37" s="405"/>
      <c r="O37" s="405" t="s">
        <v>475</v>
      </c>
      <c r="P37" s="295"/>
      <c r="Q37" s="34"/>
    </row>
    <row r="38" spans="1:17" ht="47.1" customHeight="1" x14ac:dyDescent="0.25">
      <c r="A38" s="377">
        <v>2</v>
      </c>
      <c r="B38" s="395" t="str">
        <f t="shared" si="4"/>
        <v/>
      </c>
      <c r="C38" s="396">
        <f>IFERROR(IF(K38&lt;&gt;"",K38,IF(A38=A37,IF(C37&lt;YEAR('Overview - Section A'!$E$8),C37+1,""),YEAR('Overview - Section A'!$E$7))),"")</f>
        <v>2020</v>
      </c>
      <c r="D38" s="397"/>
      <c r="E38" s="398"/>
      <c r="F38" s="399"/>
      <c r="G38" s="400"/>
      <c r="H38" s="401"/>
      <c r="I38" s="402"/>
      <c r="J38" s="403" t="s">
        <v>465</v>
      </c>
      <c r="K38" s="404"/>
      <c r="L38" s="405" t="b">
        <f t="shared" si="5"/>
        <v>1</v>
      </c>
      <c r="M38" s="405" t="str">
        <f>IFERROR(IF(G38&lt;&gt;"",INDEX('Overview - Section A'!$U$37:$U$44,MATCH(G38,'Overview - Section A'!$A$37:$A$44,1)),J38),"")</f>
        <v>a1Y36000003ygFUEAY</v>
      </c>
      <c r="N38" s="405"/>
      <c r="O38" s="405" t="s">
        <v>476</v>
      </c>
      <c r="P38" s="295"/>
      <c r="Q38" s="34"/>
    </row>
    <row r="39" spans="1:17" ht="47.1" customHeight="1" x14ac:dyDescent="0.25">
      <c r="A39" s="377">
        <v>2</v>
      </c>
      <c r="B39" s="395" t="str">
        <f t="shared" si="4"/>
        <v/>
      </c>
      <c r="C39" s="396">
        <f>IFERROR(IF(K39&lt;&gt;"",K39,IF(A39=A38,IF(C38&lt;YEAR('Overview - Section A'!$E$8),C38+1,""),YEAR('Overview - Section A'!$E$7))),"")</f>
        <v>2021</v>
      </c>
      <c r="D39" s="397"/>
      <c r="E39" s="398"/>
      <c r="F39" s="399"/>
      <c r="G39" s="400"/>
      <c r="H39" s="401"/>
      <c r="I39" s="402"/>
      <c r="J39" s="403" t="s">
        <v>467</v>
      </c>
      <c r="K39" s="404"/>
      <c r="L39" s="405" t="b">
        <f t="shared" si="5"/>
        <v>1</v>
      </c>
      <c r="M39" s="405" t="str">
        <f>IFERROR(IF(G39&lt;&gt;"",INDEX('Overview - Section A'!$U$37:$U$44,MATCH(G39,'Overview - Section A'!$A$37:$A$44,1)),J39),"")</f>
        <v>a1Y36000003ygFVEAY</v>
      </c>
      <c r="N39" s="405"/>
      <c r="O39" s="405" t="s">
        <v>477</v>
      </c>
      <c r="P39" s="295"/>
      <c r="Q39" s="34"/>
    </row>
    <row r="40" spans="1:17" ht="47.1" customHeight="1" x14ac:dyDescent="0.25">
      <c r="A40" s="377">
        <v>2</v>
      </c>
      <c r="B40" s="395" t="str">
        <f t="shared" si="4"/>
        <v/>
      </c>
      <c r="C40" s="396">
        <f>IFERROR(IF(K40&lt;&gt;"",K40,IF(A40=A39,IF(C39&lt;YEAR('Overview - Section A'!$E$8),C39+1,""),YEAR('Overview - Section A'!$E$7))),"")</f>
        <v>2022</v>
      </c>
      <c r="D40" s="397"/>
      <c r="E40" s="398"/>
      <c r="F40" s="399" t="str">
        <f t="shared" si="6"/>
        <v/>
      </c>
      <c r="G40" s="400"/>
      <c r="H40" s="401"/>
      <c r="I40" s="402"/>
      <c r="J40" s="403" t="s">
        <v>469</v>
      </c>
      <c r="K40" s="404"/>
      <c r="L40" s="405" t="b">
        <f t="shared" si="5"/>
        <v>1</v>
      </c>
      <c r="M40" s="405" t="str">
        <f>IFERROR(IF(G40&lt;&gt;"",INDEX('Overview - Section A'!$U$37:$U$44,MATCH(G40,'Overview - Section A'!$A$37:$A$44,1)),J40),"")</f>
        <v>a1Y36000003ygFWEAY</v>
      </c>
      <c r="N40" s="405"/>
      <c r="O40" s="405" t="s">
        <v>478</v>
      </c>
      <c r="P40" s="295"/>
      <c r="Q40" s="34"/>
    </row>
    <row r="41" spans="1:17" ht="47.1" customHeight="1" x14ac:dyDescent="0.25">
      <c r="A41" s="377">
        <v>2</v>
      </c>
      <c r="B41" s="395" t="str">
        <f t="shared" si="4"/>
        <v/>
      </c>
      <c r="C41" s="396" t="str">
        <f>IFERROR(IF(K41&lt;&gt;"",K41,IF(A41=A40,IF(C40&lt;YEAR('Overview - Section A'!$E$8),C40+1,""),YEAR('Overview - Section A'!$E$7))),"")</f>
        <v/>
      </c>
      <c r="D41" s="397"/>
      <c r="E41" s="398"/>
      <c r="F41" s="399" t="str">
        <f t="shared" si="6"/>
        <v/>
      </c>
      <c r="G41" s="400"/>
      <c r="H41" s="401"/>
      <c r="I41" s="402"/>
      <c r="J41" s="403" t="s">
        <v>471</v>
      </c>
      <c r="K41" s="404"/>
      <c r="L41" s="405" t="b">
        <f t="shared" si="5"/>
        <v>1</v>
      </c>
      <c r="M41" s="405" t="str">
        <f>IFERROR(IF(G41&lt;&gt;"",INDEX('Overview - Section A'!$U$37:$U$44,MATCH(G41,'Overview - Section A'!$A$37:$A$44,1)),J41),"")</f>
        <v>a1Y36000003ygFXEAY</v>
      </c>
      <c r="N41" s="405"/>
      <c r="O41" s="405" t="s">
        <v>479</v>
      </c>
      <c r="P41" s="295"/>
      <c r="Q41" s="34"/>
    </row>
    <row r="42" spans="1:17" ht="47.1" customHeight="1" x14ac:dyDescent="0.25">
      <c r="A42" s="377">
        <v>2</v>
      </c>
      <c r="B42" s="395" t="str">
        <f t="shared" si="4"/>
        <v/>
      </c>
      <c r="C42" s="396" t="str">
        <f>IFERROR(IF(K42&lt;&gt;"",K42,IF(A42=A41,IF(C41&lt;YEAR('Overview - Section A'!$E$8),C41+1,""),YEAR('Overview - Section A'!$E$7))),"")</f>
        <v/>
      </c>
      <c r="D42" s="397"/>
      <c r="E42" s="398"/>
      <c r="F42" s="399" t="str">
        <f t="shared" si="6"/>
        <v/>
      </c>
      <c r="G42" s="400"/>
      <c r="H42" s="401"/>
      <c r="I42" s="402"/>
      <c r="J42" s="403" t="s">
        <v>473</v>
      </c>
      <c r="K42" s="404"/>
      <c r="L42" s="405" t="b">
        <f t="shared" si="5"/>
        <v>1</v>
      </c>
      <c r="M42" s="405" t="str">
        <f>IFERROR(IF(G42&lt;&gt;"",INDEX('Overview - Section A'!$U$37:$U$44,MATCH(G42,'Overview - Section A'!$A$37:$A$44,1)),J42),"")</f>
        <v>a1Y36000003ygFYEAY</v>
      </c>
      <c r="N42" s="405"/>
      <c r="O42" s="405" t="s">
        <v>480</v>
      </c>
      <c r="P42" s="295"/>
      <c r="Q42" s="34"/>
    </row>
    <row r="43" spans="1:17" ht="47.1" customHeight="1" x14ac:dyDescent="0.25">
      <c r="A43" s="377">
        <v>3</v>
      </c>
      <c r="B43" s="395" t="str">
        <f t="shared" si="4"/>
        <v>HIV O-1(M): Porcentaje de adultos y niños con VIH que se sabe que continúan con el tratamiento 12 meses después de iniciar la terapia antirretroviral</v>
      </c>
      <c r="C43" s="396">
        <f>IFERROR(IF(K43&lt;&gt;"",K43,IF(A43=A42,IF(C42&lt;YEAR('Overview - Section A'!$E$8),C42+1,""),YEAR('Overview - Section A'!$E$7))),"")</f>
        <v>2019</v>
      </c>
      <c r="D43" s="530"/>
      <c r="E43" s="531"/>
      <c r="F43" s="526">
        <v>88</v>
      </c>
      <c r="G43" s="527">
        <v>43875</v>
      </c>
      <c r="H43" s="401"/>
      <c r="I43" s="402"/>
      <c r="J43" s="403" t="s">
        <v>463</v>
      </c>
      <c r="K43" s="404"/>
      <c r="L43" s="405" t="b">
        <f t="shared" si="5"/>
        <v>1</v>
      </c>
      <c r="M43" s="405" t="str">
        <f ca="1">IFERROR(IF(G43&lt;&gt;"",INDEX('Overview - Section A'!$U$37:$U$44,MATCH(G43,'Overview - Section A'!$A$37:$A$44,1)),J43),"")</f>
        <v>a1Y36000003ygFUEAY</v>
      </c>
      <c r="N43" s="405"/>
      <c r="O43" s="405" t="s">
        <v>481</v>
      </c>
      <c r="P43" s="295"/>
      <c r="Q43" s="34"/>
    </row>
    <row r="44" spans="1:17" ht="47.1" customHeight="1" x14ac:dyDescent="0.25">
      <c r="A44" s="377">
        <v>3</v>
      </c>
      <c r="B44" s="395" t="str">
        <f t="shared" si="4"/>
        <v/>
      </c>
      <c r="C44" s="396">
        <f>IFERROR(IF(K44&lt;&gt;"",K44,IF(A44=A43,IF(C43&lt;YEAR('Overview - Section A'!$E$8),C43+1,""),YEAR('Overview - Section A'!$E$7))),"")</f>
        <v>2020</v>
      </c>
      <c r="D44" s="530"/>
      <c r="E44" s="531"/>
      <c r="F44" s="526">
        <v>88.4</v>
      </c>
      <c r="G44" s="527">
        <v>44256</v>
      </c>
      <c r="H44" s="401"/>
      <c r="I44" s="402"/>
      <c r="J44" s="403" t="s">
        <v>465</v>
      </c>
      <c r="K44" s="404"/>
      <c r="L44" s="405" t="b">
        <f t="shared" si="5"/>
        <v>1</v>
      </c>
      <c r="M44" s="405" t="str">
        <f ca="1">IFERROR(IF(G44&lt;&gt;"",INDEX('Overview - Section A'!$U$37:$U$44,MATCH(G44,'Overview - Section A'!$A$37:$A$44,1)),J44),"")</f>
        <v>a1Y36000003ygFVEAY</v>
      </c>
      <c r="N44" s="405"/>
      <c r="O44" s="405" t="s">
        <v>482</v>
      </c>
      <c r="P44" s="295"/>
      <c r="Q44" s="34"/>
    </row>
    <row r="45" spans="1:17" ht="47.1" customHeight="1" x14ac:dyDescent="0.25">
      <c r="A45" s="377">
        <v>3</v>
      </c>
      <c r="B45" s="395" t="str">
        <f t="shared" si="4"/>
        <v/>
      </c>
      <c r="C45" s="396">
        <f>IFERROR(IF(K45&lt;&gt;"",K45,IF(A45=A44,IF(C44&lt;YEAR('Overview - Section A'!$E$8),C44+1,""),YEAR('Overview - Section A'!$E$7))),"")</f>
        <v>2021</v>
      </c>
      <c r="D45" s="530"/>
      <c r="E45" s="531"/>
      <c r="F45" s="526">
        <v>89</v>
      </c>
      <c r="G45" s="527">
        <v>44621</v>
      </c>
      <c r="H45" s="401"/>
      <c r="I45" s="402"/>
      <c r="J45" s="403" t="s">
        <v>467</v>
      </c>
      <c r="K45" s="404"/>
      <c r="L45" s="405" t="b">
        <f t="shared" si="5"/>
        <v>1</v>
      </c>
      <c r="M45" s="405" t="str">
        <f ca="1">IFERROR(IF(G45&lt;&gt;"",INDEX('Overview - Section A'!$U$37:$U$44,MATCH(G45,'Overview - Section A'!$A$37:$A$44,1)),J45),"")</f>
        <v>a1Y36000003ygFWEAY</v>
      </c>
      <c r="N45" s="405"/>
      <c r="O45" s="405" t="s">
        <v>483</v>
      </c>
      <c r="P45" s="295"/>
      <c r="Q45" s="34"/>
    </row>
    <row r="46" spans="1:17" ht="47.1" customHeight="1" x14ac:dyDescent="0.25">
      <c r="A46" s="377">
        <v>3</v>
      </c>
      <c r="B46" s="395" t="str">
        <f t="shared" si="4"/>
        <v/>
      </c>
      <c r="C46" s="396">
        <f>IFERROR(IF(K46&lt;&gt;"",K46,IF(A46=A45,IF(C45&lt;YEAR('Overview - Section A'!$E$8),C45+1,""),YEAR('Overview - Section A'!$E$7))),"")</f>
        <v>2022</v>
      </c>
      <c r="D46" s="530"/>
      <c r="E46" s="531"/>
      <c r="F46" s="526"/>
      <c r="G46" s="527"/>
      <c r="H46" s="401"/>
      <c r="I46" s="402"/>
      <c r="J46" s="403" t="s">
        <v>469</v>
      </c>
      <c r="K46" s="404"/>
      <c r="L46" s="405" t="b">
        <f t="shared" si="5"/>
        <v>1</v>
      </c>
      <c r="M46" s="405" t="str">
        <f>IFERROR(IF(G46&lt;&gt;"",INDEX('Overview - Section A'!$U$37:$U$44,MATCH(G46,'Overview - Section A'!$A$37:$A$44,1)),J46),"")</f>
        <v>a1Y36000003ygFWEAY</v>
      </c>
      <c r="N46" s="405"/>
      <c r="O46" s="405" t="s">
        <v>484</v>
      </c>
      <c r="P46" s="295"/>
      <c r="Q46" s="34"/>
    </row>
    <row r="47" spans="1:17" ht="47.1" customHeight="1" x14ac:dyDescent="0.25">
      <c r="A47" s="377">
        <v>3</v>
      </c>
      <c r="B47" s="395" t="str">
        <f t="shared" si="4"/>
        <v/>
      </c>
      <c r="C47" s="396" t="str">
        <f>IFERROR(IF(K47&lt;&gt;"",K47,IF(A47=A46,IF(C46&lt;YEAR('Overview - Section A'!$E$8),C46+1,""),YEAR('Overview - Section A'!$E$7))),"")</f>
        <v/>
      </c>
      <c r="D47" s="397"/>
      <c r="E47" s="398"/>
      <c r="F47" s="399" t="str">
        <f t="shared" si="6"/>
        <v/>
      </c>
      <c r="G47" s="400"/>
      <c r="H47" s="401"/>
      <c r="I47" s="402"/>
      <c r="J47" s="403" t="s">
        <v>471</v>
      </c>
      <c r="K47" s="404"/>
      <c r="L47" s="405" t="b">
        <f t="shared" si="5"/>
        <v>1</v>
      </c>
      <c r="M47" s="405" t="str">
        <f>IFERROR(IF(G47&lt;&gt;"",INDEX('Overview - Section A'!$U$37:$U$44,MATCH(G47,'Overview - Section A'!$A$37:$A$44,1)),J47),"")</f>
        <v>a1Y36000003ygFXEAY</v>
      </c>
      <c r="N47" s="405"/>
      <c r="O47" s="405" t="s">
        <v>485</v>
      </c>
      <c r="P47" s="295"/>
      <c r="Q47" s="34"/>
    </row>
    <row r="48" spans="1:17" ht="47.1" customHeight="1" x14ac:dyDescent="0.25">
      <c r="A48" s="377">
        <v>3</v>
      </c>
      <c r="B48" s="395" t="str">
        <f t="shared" si="4"/>
        <v/>
      </c>
      <c r="C48" s="396" t="str">
        <f>IFERROR(IF(K48&lt;&gt;"",K48,IF(A48=A47,IF(C47&lt;YEAR('Overview - Section A'!$E$8),C47+1,""),YEAR('Overview - Section A'!$E$7))),"")</f>
        <v/>
      </c>
      <c r="D48" s="397"/>
      <c r="E48" s="398"/>
      <c r="F48" s="399" t="str">
        <f t="shared" si="6"/>
        <v/>
      </c>
      <c r="G48" s="400"/>
      <c r="H48" s="401"/>
      <c r="I48" s="402"/>
      <c r="J48" s="403" t="s">
        <v>473</v>
      </c>
      <c r="K48" s="404"/>
      <c r="L48" s="405" t="b">
        <f t="shared" si="5"/>
        <v>1</v>
      </c>
      <c r="M48" s="405" t="str">
        <f>IFERROR(IF(G48&lt;&gt;"",INDEX('Overview - Section A'!$U$37:$U$44,MATCH(G48,'Overview - Section A'!$A$37:$A$44,1)),J48),"")</f>
        <v>a1Y36000003ygFYEAY</v>
      </c>
      <c r="N48" s="405"/>
      <c r="O48" s="405" t="s">
        <v>486</v>
      </c>
      <c r="P48" s="295"/>
      <c r="Q48" s="34"/>
    </row>
    <row r="49" spans="1:17" ht="47.1" customHeight="1" x14ac:dyDescent="0.25">
      <c r="A49" s="377">
        <v>4</v>
      </c>
      <c r="B49" s="395" t="str">
        <f t="shared" si="4"/>
        <v/>
      </c>
      <c r="C49" s="396">
        <f>IFERROR(IF(K49&lt;&gt;"",K49,IF(A49=A48,IF(C48&lt;YEAR('Overview - Section A'!$E$8),C48+1,""),YEAR('Overview - Section A'!$E$7))),"")</f>
        <v>2019</v>
      </c>
      <c r="D49" s="397"/>
      <c r="E49" s="398"/>
      <c r="F49" s="399" t="str">
        <f t="shared" si="6"/>
        <v/>
      </c>
      <c r="G49" s="400"/>
      <c r="H49" s="401"/>
      <c r="I49" s="402"/>
      <c r="J49" s="403" t="s">
        <v>463</v>
      </c>
      <c r="K49" s="404"/>
      <c r="L49" s="405" t="b">
        <f t="shared" si="5"/>
        <v>0</v>
      </c>
      <c r="M49" s="405" t="str">
        <f>IFERROR(IF(G49&lt;&gt;"",INDEX('Overview - Section A'!$U$37:$U$44,MATCH(G49,'Overview - Section A'!$A$37:$A$44,1)),J49),"")</f>
        <v>a1Y36000003ygFTEAY</v>
      </c>
      <c r="N49" s="405"/>
      <c r="O49" s="405" t="s">
        <v>487</v>
      </c>
      <c r="P49" s="295"/>
      <c r="Q49" s="34"/>
    </row>
    <row r="50" spans="1:17" ht="47.1" customHeight="1" x14ac:dyDescent="0.25">
      <c r="A50" s="377">
        <v>4</v>
      </c>
      <c r="B50" s="395" t="str">
        <f t="shared" si="4"/>
        <v/>
      </c>
      <c r="C50" s="396">
        <f>IFERROR(IF(K50&lt;&gt;"",K50,IF(A50=A49,IF(C49&lt;YEAR('Overview - Section A'!$E$8),C49+1,""),YEAR('Overview - Section A'!$E$7))),"")</f>
        <v>2020</v>
      </c>
      <c r="D50" s="397"/>
      <c r="E50" s="398"/>
      <c r="F50" s="399" t="str">
        <f t="shared" si="6"/>
        <v/>
      </c>
      <c r="G50" s="400"/>
      <c r="H50" s="401"/>
      <c r="I50" s="402"/>
      <c r="J50" s="403" t="s">
        <v>465</v>
      </c>
      <c r="K50" s="404"/>
      <c r="L50" s="405" t="b">
        <f t="shared" si="5"/>
        <v>0</v>
      </c>
      <c r="M50" s="405" t="str">
        <f>IFERROR(IF(G50&lt;&gt;"",INDEX('Overview - Section A'!$U$37:$U$44,MATCH(G50,'Overview - Section A'!$A$37:$A$44,1)),J50),"")</f>
        <v>a1Y36000003ygFUEAY</v>
      </c>
      <c r="N50" s="405"/>
      <c r="O50" s="405" t="s">
        <v>488</v>
      </c>
      <c r="P50" s="295"/>
      <c r="Q50" s="34"/>
    </row>
    <row r="51" spans="1:17" ht="47.1" customHeight="1" x14ac:dyDescent="0.25">
      <c r="A51" s="377">
        <v>4</v>
      </c>
      <c r="B51" s="395" t="str">
        <f t="shared" si="4"/>
        <v/>
      </c>
      <c r="C51" s="396">
        <f>IFERROR(IF(K51&lt;&gt;"",K51,IF(A51=A50,IF(C50&lt;YEAR('Overview - Section A'!$E$8),C50+1,""),YEAR('Overview - Section A'!$E$7))),"")</f>
        <v>2021</v>
      </c>
      <c r="D51" s="397"/>
      <c r="E51" s="398"/>
      <c r="F51" s="399" t="str">
        <f t="shared" si="6"/>
        <v/>
      </c>
      <c r="G51" s="400"/>
      <c r="H51" s="401"/>
      <c r="I51" s="402"/>
      <c r="J51" s="403" t="s">
        <v>467</v>
      </c>
      <c r="K51" s="404"/>
      <c r="L51" s="405" t="b">
        <f t="shared" si="5"/>
        <v>0</v>
      </c>
      <c r="M51" s="405" t="str">
        <f>IFERROR(IF(G51&lt;&gt;"",INDEX('Overview - Section A'!$U$37:$U$44,MATCH(G51,'Overview - Section A'!$A$37:$A$44,1)),J51),"")</f>
        <v>a1Y36000003ygFVEAY</v>
      </c>
      <c r="N51" s="405"/>
      <c r="O51" s="405" t="s">
        <v>489</v>
      </c>
      <c r="P51" s="295"/>
      <c r="Q51" s="34"/>
    </row>
    <row r="52" spans="1:17" ht="47.1" customHeight="1" x14ac:dyDescent="0.25">
      <c r="A52" s="377">
        <v>4</v>
      </c>
      <c r="B52" s="395" t="str">
        <f t="shared" si="4"/>
        <v/>
      </c>
      <c r="C52" s="396">
        <f>IFERROR(IF(K52&lt;&gt;"",K52,IF(A52=A51,IF(C51&lt;YEAR('Overview - Section A'!$E$8),C51+1,""),YEAR('Overview - Section A'!$E$7))),"")</f>
        <v>2022</v>
      </c>
      <c r="D52" s="397"/>
      <c r="E52" s="398"/>
      <c r="F52" s="399" t="str">
        <f t="shared" si="6"/>
        <v/>
      </c>
      <c r="G52" s="400"/>
      <c r="H52" s="401"/>
      <c r="I52" s="402"/>
      <c r="J52" s="403" t="s">
        <v>469</v>
      </c>
      <c r="K52" s="404"/>
      <c r="L52" s="405" t="b">
        <f t="shared" si="5"/>
        <v>0</v>
      </c>
      <c r="M52" s="405" t="str">
        <f>IFERROR(IF(G52&lt;&gt;"",INDEX('Overview - Section A'!$U$37:$U$44,MATCH(G52,'Overview - Section A'!$A$37:$A$44,1)),J52),"")</f>
        <v>a1Y36000003ygFWEAY</v>
      </c>
      <c r="N52" s="405"/>
      <c r="O52" s="405" t="s">
        <v>490</v>
      </c>
      <c r="P52" s="295"/>
      <c r="Q52" s="34"/>
    </row>
    <row r="53" spans="1:17" ht="47.1" customHeight="1" x14ac:dyDescent="0.25">
      <c r="A53" s="377">
        <v>4</v>
      </c>
      <c r="B53" s="395" t="str">
        <f t="shared" si="4"/>
        <v/>
      </c>
      <c r="C53" s="396" t="str">
        <f>IFERROR(IF(K53&lt;&gt;"",K53,IF(A53=A52,IF(C52&lt;YEAR('Overview - Section A'!$E$8),C52+1,""),YEAR('Overview - Section A'!$E$7))),"")</f>
        <v/>
      </c>
      <c r="D53" s="397"/>
      <c r="E53" s="398"/>
      <c r="F53" s="399" t="str">
        <f t="shared" si="6"/>
        <v/>
      </c>
      <c r="G53" s="400"/>
      <c r="H53" s="401"/>
      <c r="I53" s="402"/>
      <c r="J53" s="403" t="s">
        <v>471</v>
      </c>
      <c r="K53" s="404"/>
      <c r="L53" s="405" t="b">
        <f t="shared" si="5"/>
        <v>0</v>
      </c>
      <c r="M53" s="405" t="str">
        <f>IFERROR(IF(G53&lt;&gt;"",INDEX('Overview - Section A'!$U$37:$U$44,MATCH(G53,'Overview - Section A'!$A$37:$A$44,1)),J53),"")</f>
        <v>a1Y36000003ygFXEAY</v>
      </c>
      <c r="N53" s="405"/>
      <c r="O53" s="405" t="s">
        <v>491</v>
      </c>
      <c r="P53" s="295"/>
      <c r="Q53" s="34"/>
    </row>
    <row r="54" spans="1:17" ht="47.1" customHeight="1" x14ac:dyDescent="0.25">
      <c r="A54" s="377">
        <v>4</v>
      </c>
      <c r="B54" s="395" t="str">
        <f t="shared" si="4"/>
        <v/>
      </c>
      <c r="C54" s="396" t="str">
        <f>IFERROR(IF(K54&lt;&gt;"",K54,IF(A54=A53,IF(C53&lt;YEAR('Overview - Section A'!$E$8),C53+1,""),YEAR('Overview - Section A'!$E$7))),"")</f>
        <v/>
      </c>
      <c r="D54" s="397"/>
      <c r="E54" s="398"/>
      <c r="F54" s="399" t="str">
        <f t="shared" si="6"/>
        <v/>
      </c>
      <c r="G54" s="400"/>
      <c r="H54" s="401"/>
      <c r="I54" s="402"/>
      <c r="J54" s="403" t="s">
        <v>473</v>
      </c>
      <c r="K54" s="404"/>
      <c r="L54" s="405" t="b">
        <f t="shared" si="5"/>
        <v>0</v>
      </c>
      <c r="M54" s="405" t="str">
        <f>IFERROR(IF(G54&lt;&gt;"",INDEX('Overview - Section A'!$U$37:$U$44,MATCH(G54,'Overview - Section A'!$A$37:$A$44,1)),J54),"")</f>
        <v>a1Y36000003ygFYEAY</v>
      </c>
      <c r="N54" s="405"/>
      <c r="O54" s="405" t="s">
        <v>492</v>
      </c>
      <c r="P54" s="295"/>
      <c r="Q54" s="34"/>
    </row>
    <row r="55" spans="1:17" ht="47.1" customHeight="1" x14ac:dyDescent="0.25">
      <c r="A55" s="377">
        <v>5</v>
      </c>
      <c r="B55" s="395" t="str">
        <f t="shared" si="4"/>
        <v/>
      </c>
      <c r="C55" s="396">
        <f>IFERROR(IF(K55&lt;&gt;"",K55,IF(A55=A54,IF(C54&lt;YEAR('Overview - Section A'!$E$8),C54+1,""),YEAR('Overview - Section A'!$E$7))),"")</f>
        <v>2019</v>
      </c>
      <c r="D55" s="397"/>
      <c r="E55" s="398"/>
      <c r="F55" s="399" t="str">
        <f t="shared" si="6"/>
        <v/>
      </c>
      <c r="G55" s="400"/>
      <c r="H55" s="401"/>
      <c r="I55" s="402"/>
      <c r="J55" s="403" t="s">
        <v>463</v>
      </c>
      <c r="K55" s="404"/>
      <c r="L55" s="405" t="b">
        <f t="shared" si="5"/>
        <v>0</v>
      </c>
      <c r="M55" s="405" t="str">
        <f>IFERROR(IF(G55&lt;&gt;"",INDEX('Overview - Section A'!$U$37:$U$44,MATCH(G55,'Overview - Section A'!$A$37:$A$44,1)),J55),"")</f>
        <v>a1Y36000003ygFTEAY</v>
      </c>
      <c r="N55" s="405"/>
      <c r="O55" s="405" t="s">
        <v>493</v>
      </c>
      <c r="P55" s="295"/>
      <c r="Q55" s="34"/>
    </row>
    <row r="56" spans="1:17" ht="47.1" customHeight="1" x14ac:dyDescent="0.25">
      <c r="A56" s="377">
        <v>5</v>
      </c>
      <c r="B56" s="395" t="str">
        <f t="shared" si="4"/>
        <v/>
      </c>
      <c r="C56" s="396">
        <f>IFERROR(IF(K56&lt;&gt;"",K56,IF(A56=A55,IF(C55&lt;YEAR('Overview - Section A'!$E$8),C55+1,""),YEAR('Overview - Section A'!$E$7))),"")</f>
        <v>2020</v>
      </c>
      <c r="D56" s="397"/>
      <c r="E56" s="398"/>
      <c r="F56" s="399" t="str">
        <f t="shared" si="6"/>
        <v/>
      </c>
      <c r="G56" s="400"/>
      <c r="H56" s="401"/>
      <c r="I56" s="402"/>
      <c r="J56" s="403" t="s">
        <v>465</v>
      </c>
      <c r="K56" s="404"/>
      <c r="L56" s="405" t="b">
        <f t="shared" si="5"/>
        <v>0</v>
      </c>
      <c r="M56" s="405" t="str">
        <f>IFERROR(IF(G56&lt;&gt;"",INDEX('Overview - Section A'!$U$37:$U$44,MATCH(G56,'Overview - Section A'!$A$37:$A$44,1)),J56),"")</f>
        <v>a1Y36000003ygFUEAY</v>
      </c>
      <c r="N56" s="405"/>
      <c r="O56" s="405" t="s">
        <v>494</v>
      </c>
      <c r="P56" s="295"/>
      <c r="Q56" s="34"/>
    </row>
    <row r="57" spans="1:17" ht="47.1" customHeight="1" x14ac:dyDescent="0.25">
      <c r="A57" s="377">
        <v>5</v>
      </c>
      <c r="B57" s="395" t="str">
        <f t="shared" si="4"/>
        <v/>
      </c>
      <c r="C57" s="396">
        <f>IFERROR(IF(K57&lt;&gt;"",K57,IF(A57=A56,IF(C56&lt;YEAR('Overview - Section A'!$E$8),C56+1,""),YEAR('Overview - Section A'!$E$7))),"")</f>
        <v>2021</v>
      </c>
      <c r="D57" s="397"/>
      <c r="E57" s="398"/>
      <c r="F57" s="399" t="str">
        <f t="shared" si="6"/>
        <v/>
      </c>
      <c r="G57" s="400"/>
      <c r="H57" s="401"/>
      <c r="I57" s="402"/>
      <c r="J57" s="403" t="s">
        <v>467</v>
      </c>
      <c r="K57" s="404"/>
      <c r="L57" s="405" t="b">
        <f t="shared" si="5"/>
        <v>0</v>
      </c>
      <c r="M57" s="405" t="str">
        <f>IFERROR(IF(G57&lt;&gt;"",INDEX('Overview - Section A'!$U$37:$U$44,MATCH(G57,'Overview - Section A'!$A$37:$A$44,1)),J57),"")</f>
        <v>a1Y36000003ygFVEAY</v>
      </c>
      <c r="N57" s="405"/>
      <c r="O57" s="405" t="s">
        <v>495</v>
      </c>
      <c r="P57" s="295"/>
      <c r="Q57" s="34"/>
    </row>
    <row r="58" spans="1:17" ht="47.1" customHeight="1" x14ac:dyDescent="0.25">
      <c r="A58" s="377">
        <v>5</v>
      </c>
      <c r="B58" s="395" t="str">
        <f t="shared" si="4"/>
        <v/>
      </c>
      <c r="C58" s="396">
        <f>IFERROR(IF(K58&lt;&gt;"",K58,IF(A58=A57,IF(C57&lt;YEAR('Overview - Section A'!$E$8),C57+1,""),YEAR('Overview - Section A'!$E$7))),"")</f>
        <v>2022</v>
      </c>
      <c r="D58" s="397"/>
      <c r="E58" s="398"/>
      <c r="F58" s="399" t="str">
        <f t="shared" si="6"/>
        <v/>
      </c>
      <c r="G58" s="400"/>
      <c r="H58" s="401"/>
      <c r="I58" s="402"/>
      <c r="J58" s="403" t="s">
        <v>469</v>
      </c>
      <c r="K58" s="404"/>
      <c r="L58" s="405" t="b">
        <f t="shared" si="5"/>
        <v>0</v>
      </c>
      <c r="M58" s="405" t="str">
        <f>IFERROR(IF(G58&lt;&gt;"",INDEX('Overview - Section A'!$U$37:$U$44,MATCH(G58,'Overview - Section A'!$A$37:$A$44,1)),J58),"")</f>
        <v>a1Y36000003ygFWEAY</v>
      </c>
      <c r="N58" s="405"/>
      <c r="O58" s="405" t="s">
        <v>496</v>
      </c>
      <c r="P58" s="295"/>
      <c r="Q58" s="34"/>
    </row>
    <row r="59" spans="1:17" ht="47.1" customHeight="1" x14ac:dyDescent="0.25">
      <c r="A59" s="377">
        <v>5</v>
      </c>
      <c r="B59" s="395" t="str">
        <f t="shared" si="4"/>
        <v/>
      </c>
      <c r="C59" s="396" t="str">
        <f>IFERROR(IF(K59&lt;&gt;"",K59,IF(A59=A58,IF(C58&lt;YEAR('Overview - Section A'!$E$8),C58+1,""),YEAR('Overview - Section A'!$E$7))),"")</f>
        <v/>
      </c>
      <c r="D59" s="397"/>
      <c r="E59" s="398"/>
      <c r="F59" s="399" t="str">
        <f t="shared" si="6"/>
        <v/>
      </c>
      <c r="G59" s="400"/>
      <c r="H59" s="401"/>
      <c r="I59" s="402"/>
      <c r="J59" s="403" t="s">
        <v>471</v>
      </c>
      <c r="K59" s="404"/>
      <c r="L59" s="405" t="b">
        <f t="shared" si="5"/>
        <v>0</v>
      </c>
      <c r="M59" s="405" t="str">
        <f>IFERROR(IF(G59&lt;&gt;"",INDEX('Overview - Section A'!$U$37:$U$44,MATCH(G59,'Overview - Section A'!$A$37:$A$44,1)),J59),"")</f>
        <v>a1Y36000003ygFXEAY</v>
      </c>
      <c r="N59" s="405"/>
      <c r="O59" s="405" t="s">
        <v>497</v>
      </c>
      <c r="P59" s="295"/>
      <c r="Q59" s="34"/>
    </row>
    <row r="60" spans="1:17" ht="47.1" customHeight="1" x14ac:dyDescent="0.25">
      <c r="A60" s="377">
        <v>5</v>
      </c>
      <c r="B60" s="395" t="str">
        <f t="shared" si="4"/>
        <v/>
      </c>
      <c r="C60" s="396" t="str">
        <f>IFERROR(IF(K60&lt;&gt;"",K60,IF(A60=A59,IF(C59&lt;YEAR('Overview - Section A'!$E$8),C59+1,""),YEAR('Overview - Section A'!$E$7))),"")</f>
        <v/>
      </c>
      <c r="D60" s="397"/>
      <c r="E60" s="398"/>
      <c r="F60" s="399" t="str">
        <f t="shared" si="6"/>
        <v/>
      </c>
      <c r="G60" s="400"/>
      <c r="H60" s="401"/>
      <c r="I60" s="402"/>
      <c r="J60" s="403" t="s">
        <v>473</v>
      </c>
      <c r="K60" s="404"/>
      <c r="L60" s="405" t="b">
        <f t="shared" si="5"/>
        <v>0</v>
      </c>
      <c r="M60" s="405" t="str">
        <f>IFERROR(IF(G60&lt;&gt;"",INDEX('Overview - Section A'!$U$37:$U$44,MATCH(G60,'Overview - Section A'!$A$37:$A$44,1)),J60),"")</f>
        <v>a1Y36000003ygFYEAY</v>
      </c>
      <c r="N60" s="405"/>
      <c r="O60" s="405" t="s">
        <v>498</v>
      </c>
      <c r="P60" s="295"/>
      <c r="Q60" s="34"/>
    </row>
    <row r="61" spans="1:17" ht="47.1" customHeight="1" x14ac:dyDescent="0.25">
      <c r="A61" s="377">
        <v>6</v>
      </c>
      <c r="B61" s="395" t="str">
        <f t="shared" si="4"/>
        <v/>
      </c>
      <c r="C61" s="396">
        <f>IFERROR(IF(K61&lt;&gt;"",K61,IF(A61=A60,IF(C60&lt;YEAR('Overview - Section A'!$E$8),C60+1,""),YEAR('Overview - Section A'!$E$7))),"")</f>
        <v>2019</v>
      </c>
      <c r="D61" s="397"/>
      <c r="E61" s="398"/>
      <c r="F61" s="399" t="str">
        <f t="shared" si="6"/>
        <v/>
      </c>
      <c r="G61" s="400"/>
      <c r="H61" s="401"/>
      <c r="I61" s="402"/>
      <c r="J61" s="403" t="s">
        <v>463</v>
      </c>
      <c r="K61" s="404"/>
      <c r="L61" s="405" t="b">
        <f t="shared" si="5"/>
        <v>0</v>
      </c>
      <c r="M61" s="405" t="str">
        <f>IFERROR(IF(G61&lt;&gt;"",INDEX('Overview - Section A'!$U$37:$U$44,MATCH(G61,'Overview - Section A'!$A$37:$A$44,1)),J61),"")</f>
        <v>a1Y36000003ygFTEAY</v>
      </c>
      <c r="N61" s="405"/>
      <c r="O61" s="405" t="s">
        <v>499</v>
      </c>
      <c r="P61" s="295"/>
      <c r="Q61" s="34"/>
    </row>
    <row r="62" spans="1:17" ht="47.1" customHeight="1" x14ac:dyDescent="0.25">
      <c r="A62" s="377">
        <v>6</v>
      </c>
      <c r="B62" s="395" t="str">
        <f t="shared" ref="B62:B93" si="7">IF(A62=A61,"",VLOOKUP(A62,$A$10:$V$26,22,FALSE))</f>
        <v/>
      </c>
      <c r="C62" s="396">
        <f>IFERROR(IF(K62&lt;&gt;"",K62,IF(A62=A61,IF(C61&lt;YEAR('Overview - Section A'!$E$8),C61+1,""),YEAR('Overview - Section A'!$E$7))),"")</f>
        <v>2020</v>
      </c>
      <c r="D62" s="397"/>
      <c r="E62" s="398"/>
      <c r="F62" s="399" t="str">
        <f t="shared" si="6"/>
        <v/>
      </c>
      <c r="G62" s="400"/>
      <c r="H62" s="401"/>
      <c r="I62" s="402"/>
      <c r="J62" s="403" t="s">
        <v>465</v>
      </c>
      <c r="K62" s="404"/>
      <c r="L62" s="405" t="b">
        <f t="shared" ref="L62:L93" si="8">IFERROR(IF(VLOOKUP(A62,$A$10:$V$26,22,FALSE)&lt;&gt;"",TRUE,FALSE),FALSE)</f>
        <v>0</v>
      </c>
      <c r="M62" s="405" t="str">
        <f>IFERROR(IF(G62&lt;&gt;"",INDEX('Overview - Section A'!$U$37:$U$44,MATCH(G62,'Overview - Section A'!$A$37:$A$44,1)),J62),"")</f>
        <v>a1Y36000003ygFUEAY</v>
      </c>
      <c r="N62" s="405"/>
      <c r="O62" s="405" t="s">
        <v>500</v>
      </c>
      <c r="P62" s="295"/>
      <c r="Q62" s="34"/>
    </row>
    <row r="63" spans="1:17" ht="47.1" customHeight="1" x14ac:dyDescent="0.25">
      <c r="A63" s="377">
        <v>6</v>
      </c>
      <c r="B63" s="395" t="str">
        <f t="shared" si="7"/>
        <v/>
      </c>
      <c r="C63" s="396">
        <f>IFERROR(IF(K63&lt;&gt;"",K63,IF(A63=A62,IF(C62&lt;YEAR('Overview - Section A'!$E$8),C62+1,""),YEAR('Overview - Section A'!$E$7))),"")</f>
        <v>2021</v>
      </c>
      <c r="D63" s="397"/>
      <c r="E63" s="398"/>
      <c r="F63" s="399" t="str">
        <f t="shared" si="6"/>
        <v/>
      </c>
      <c r="G63" s="400"/>
      <c r="H63" s="401"/>
      <c r="I63" s="402"/>
      <c r="J63" s="403" t="s">
        <v>467</v>
      </c>
      <c r="K63" s="404"/>
      <c r="L63" s="405" t="b">
        <f t="shared" si="8"/>
        <v>0</v>
      </c>
      <c r="M63" s="405" t="str">
        <f>IFERROR(IF(G63&lt;&gt;"",INDEX('Overview - Section A'!$U$37:$U$44,MATCH(G63,'Overview - Section A'!$A$37:$A$44,1)),J63),"")</f>
        <v>a1Y36000003ygFVEAY</v>
      </c>
      <c r="N63" s="405"/>
      <c r="O63" s="405" t="s">
        <v>501</v>
      </c>
      <c r="P63" s="295"/>
      <c r="Q63" s="34"/>
    </row>
    <row r="64" spans="1:17" ht="47.1" customHeight="1" x14ac:dyDescent="0.25">
      <c r="A64" s="377">
        <v>6</v>
      </c>
      <c r="B64" s="395" t="str">
        <f t="shared" si="7"/>
        <v/>
      </c>
      <c r="C64" s="396">
        <f>IFERROR(IF(K64&lt;&gt;"",K64,IF(A64=A63,IF(C63&lt;YEAR('Overview - Section A'!$E$8),C63+1,""),YEAR('Overview - Section A'!$E$7))),"")</f>
        <v>2022</v>
      </c>
      <c r="D64" s="397"/>
      <c r="E64" s="398"/>
      <c r="F64" s="399" t="str">
        <f t="shared" si="6"/>
        <v/>
      </c>
      <c r="G64" s="400"/>
      <c r="H64" s="401"/>
      <c r="I64" s="402"/>
      <c r="J64" s="403" t="s">
        <v>469</v>
      </c>
      <c r="K64" s="404"/>
      <c r="L64" s="405" t="b">
        <f t="shared" si="8"/>
        <v>0</v>
      </c>
      <c r="M64" s="405" t="str">
        <f>IFERROR(IF(G64&lt;&gt;"",INDEX('Overview - Section A'!$U$37:$U$44,MATCH(G64,'Overview - Section A'!$A$37:$A$44,1)),J64),"")</f>
        <v>a1Y36000003ygFWEAY</v>
      </c>
      <c r="N64" s="405"/>
      <c r="O64" s="405" t="s">
        <v>502</v>
      </c>
      <c r="P64" s="295"/>
      <c r="Q64" s="34"/>
    </row>
    <row r="65" spans="1:17" ht="47.1" customHeight="1" x14ac:dyDescent="0.25">
      <c r="A65" s="377">
        <v>6</v>
      </c>
      <c r="B65" s="395" t="str">
        <f t="shared" si="7"/>
        <v/>
      </c>
      <c r="C65" s="396" t="str">
        <f>IFERROR(IF(K65&lt;&gt;"",K65,IF(A65=A64,IF(C64&lt;YEAR('Overview - Section A'!$E$8),C64+1,""),YEAR('Overview - Section A'!$E$7))),"")</f>
        <v/>
      </c>
      <c r="D65" s="397"/>
      <c r="E65" s="398"/>
      <c r="F65" s="399" t="str">
        <f t="shared" si="6"/>
        <v/>
      </c>
      <c r="G65" s="400"/>
      <c r="H65" s="401"/>
      <c r="I65" s="402"/>
      <c r="J65" s="403" t="s">
        <v>471</v>
      </c>
      <c r="K65" s="404"/>
      <c r="L65" s="405" t="b">
        <f t="shared" si="8"/>
        <v>0</v>
      </c>
      <c r="M65" s="405" t="str">
        <f>IFERROR(IF(G65&lt;&gt;"",INDEX('Overview - Section A'!$U$37:$U$44,MATCH(G65,'Overview - Section A'!$A$37:$A$44,1)),J65),"")</f>
        <v>a1Y36000003ygFXEAY</v>
      </c>
      <c r="N65" s="405"/>
      <c r="O65" s="405" t="s">
        <v>503</v>
      </c>
      <c r="P65" s="295"/>
      <c r="Q65" s="34"/>
    </row>
    <row r="66" spans="1:17" ht="47.1" customHeight="1" x14ac:dyDescent="0.25">
      <c r="A66" s="377">
        <v>6</v>
      </c>
      <c r="B66" s="395" t="str">
        <f t="shared" si="7"/>
        <v/>
      </c>
      <c r="C66" s="396" t="str">
        <f>IFERROR(IF(K66&lt;&gt;"",K66,IF(A66=A65,IF(C65&lt;YEAR('Overview - Section A'!$E$8),C65+1,""),YEAR('Overview - Section A'!$E$7))),"")</f>
        <v/>
      </c>
      <c r="D66" s="397"/>
      <c r="E66" s="398"/>
      <c r="F66" s="399" t="str">
        <f t="shared" si="6"/>
        <v/>
      </c>
      <c r="G66" s="400"/>
      <c r="H66" s="401"/>
      <c r="I66" s="402"/>
      <c r="J66" s="403" t="s">
        <v>473</v>
      </c>
      <c r="K66" s="404"/>
      <c r="L66" s="405" t="b">
        <f t="shared" si="8"/>
        <v>0</v>
      </c>
      <c r="M66" s="405" t="str">
        <f>IFERROR(IF(G66&lt;&gt;"",INDEX('Overview - Section A'!$U$37:$U$44,MATCH(G66,'Overview - Section A'!$A$37:$A$44,1)),J66),"")</f>
        <v>a1Y36000003ygFYEAY</v>
      </c>
      <c r="N66" s="405"/>
      <c r="O66" s="405" t="s">
        <v>504</v>
      </c>
      <c r="P66" s="295"/>
      <c r="Q66" s="34"/>
    </row>
    <row r="67" spans="1:17" ht="47.1" customHeight="1" x14ac:dyDescent="0.25">
      <c r="A67" s="377">
        <v>7</v>
      </c>
      <c r="B67" s="395" t="str">
        <f t="shared" si="7"/>
        <v/>
      </c>
      <c r="C67" s="396">
        <f>IFERROR(IF(K67&lt;&gt;"",K67,IF(A67=A66,IF(C66&lt;YEAR('Overview - Section A'!$E$8),C66+1,""),YEAR('Overview - Section A'!$E$7))),"")</f>
        <v>2019</v>
      </c>
      <c r="D67" s="397"/>
      <c r="E67" s="398"/>
      <c r="F67" s="399" t="str">
        <f t="shared" si="6"/>
        <v/>
      </c>
      <c r="G67" s="400"/>
      <c r="H67" s="401"/>
      <c r="I67" s="402"/>
      <c r="J67" s="403" t="s">
        <v>463</v>
      </c>
      <c r="K67" s="404"/>
      <c r="L67" s="405" t="b">
        <f t="shared" si="8"/>
        <v>0</v>
      </c>
      <c r="M67" s="405" t="str">
        <f>IFERROR(IF(G67&lt;&gt;"",INDEX('Overview - Section A'!$U$37:$U$44,MATCH(G67,'Overview - Section A'!$A$37:$A$44,1)),J67),"")</f>
        <v>a1Y36000003ygFTEAY</v>
      </c>
      <c r="N67" s="405"/>
      <c r="O67" s="405" t="s">
        <v>505</v>
      </c>
      <c r="P67" s="295"/>
      <c r="Q67" s="34"/>
    </row>
    <row r="68" spans="1:17" ht="47.1" customHeight="1" x14ac:dyDescent="0.25">
      <c r="A68" s="377">
        <v>7</v>
      </c>
      <c r="B68" s="395" t="str">
        <f t="shared" si="7"/>
        <v/>
      </c>
      <c r="C68" s="396">
        <f>IFERROR(IF(K68&lt;&gt;"",K68,IF(A68=A67,IF(C67&lt;YEAR('Overview - Section A'!$E$8),C67+1,""),YEAR('Overview - Section A'!$E$7))),"")</f>
        <v>2020</v>
      </c>
      <c r="D68" s="397"/>
      <c r="E68" s="398"/>
      <c r="F68" s="399" t="str">
        <f t="shared" si="6"/>
        <v/>
      </c>
      <c r="G68" s="400"/>
      <c r="H68" s="401"/>
      <c r="I68" s="402"/>
      <c r="J68" s="403" t="s">
        <v>465</v>
      </c>
      <c r="K68" s="404"/>
      <c r="L68" s="405" t="b">
        <f t="shared" si="8"/>
        <v>0</v>
      </c>
      <c r="M68" s="405" t="str">
        <f>IFERROR(IF(G68&lt;&gt;"",INDEX('Overview - Section A'!$U$37:$U$44,MATCH(G68,'Overview - Section A'!$A$37:$A$44,1)),J68),"")</f>
        <v>a1Y36000003ygFUEAY</v>
      </c>
      <c r="N68" s="405"/>
      <c r="O68" s="405" t="s">
        <v>506</v>
      </c>
      <c r="P68" s="295"/>
      <c r="Q68" s="34"/>
    </row>
    <row r="69" spans="1:17" ht="47.1" customHeight="1" x14ac:dyDescent="0.25">
      <c r="A69" s="377">
        <v>7</v>
      </c>
      <c r="B69" s="395" t="str">
        <f t="shared" si="7"/>
        <v/>
      </c>
      <c r="C69" s="396">
        <f>IFERROR(IF(K69&lt;&gt;"",K69,IF(A69=A68,IF(C68&lt;YEAR('Overview - Section A'!$E$8),C68+1,""),YEAR('Overview - Section A'!$E$7))),"")</f>
        <v>2021</v>
      </c>
      <c r="D69" s="397"/>
      <c r="E69" s="398"/>
      <c r="F69" s="399" t="str">
        <f t="shared" si="6"/>
        <v/>
      </c>
      <c r="G69" s="400"/>
      <c r="H69" s="401"/>
      <c r="I69" s="402"/>
      <c r="J69" s="403" t="s">
        <v>467</v>
      </c>
      <c r="K69" s="404"/>
      <c r="L69" s="405" t="b">
        <f t="shared" si="8"/>
        <v>0</v>
      </c>
      <c r="M69" s="405" t="str">
        <f>IFERROR(IF(G69&lt;&gt;"",INDEX('Overview - Section A'!$U$37:$U$44,MATCH(G69,'Overview - Section A'!$A$37:$A$44,1)),J69),"")</f>
        <v>a1Y36000003ygFVEAY</v>
      </c>
      <c r="N69" s="405"/>
      <c r="O69" s="405" t="s">
        <v>507</v>
      </c>
      <c r="P69" s="295"/>
      <c r="Q69" s="34"/>
    </row>
    <row r="70" spans="1:17" ht="47.1" customHeight="1" x14ac:dyDescent="0.25">
      <c r="A70" s="377">
        <v>7</v>
      </c>
      <c r="B70" s="395" t="str">
        <f t="shared" si="7"/>
        <v/>
      </c>
      <c r="C70" s="396">
        <f>IFERROR(IF(K70&lt;&gt;"",K70,IF(A70=A69,IF(C69&lt;YEAR('Overview - Section A'!$E$8),C69+1,""),YEAR('Overview - Section A'!$E$7))),"")</f>
        <v>2022</v>
      </c>
      <c r="D70" s="397"/>
      <c r="E70" s="398"/>
      <c r="F70" s="399" t="str">
        <f t="shared" si="6"/>
        <v/>
      </c>
      <c r="G70" s="400"/>
      <c r="H70" s="401"/>
      <c r="I70" s="402"/>
      <c r="J70" s="403" t="s">
        <v>469</v>
      </c>
      <c r="K70" s="404"/>
      <c r="L70" s="405" t="b">
        <f t="shared" si="8"/>
        <v>0</v>
      </c>
      <c r="M70" s="405" t="str">
        <f>IFERROR(IF(G70&lt;&gt;"",INDEX('Overview - Section A'!$U$37:$U$44,MATCH(G70,'Overview - Section A'!$A$37:$A$44,1)),J70),"")</f>
        <v>a1Y36000003ygFWEAY</v>
      </c>
      <c r="N70" s="405"/>
      <c r="O70" s="405" t="s">
        <v>508</v>
      </c>
      <c r="P70" s="295"/>
      <c r="Q70" s="34"/>
    </row>
    <row r="71" spans="1:17" ht="47.1" customHeight="1" x14ac:dyDescent="0.25">
      <c r="A71" s="377">
        <v>7</v>
      </c>
      <c r="B71" s="395" t="str">
        <f t="shared" si="7"/>
        <v/>
      </c>
      <c r="C71" s="396" t="str">
        <f>IFERROR(IF(K71&lt;&gt;"",K71,IF(A71=A70,IF(C70&lt;YEAR('Overview - Section A'!$E$8),C70+1,""),YEAR('Overview - Section A'!$E$7))),"")</f>
        <v/>
      </c>
      <c r="D71" s="397"/>
      <c r="E71" s="398"/>
      <c r="F71" s="399" t="str">
        <f t="shared" si="6"/>
        <v/>
      </c>
      <c r="G71" s="400"/>
      <c r="H71" s="401"/>
      <c r="I71" s="402"/>
      <c r="J71" s="403" t="s">
        <v>471</v>
      </c>
      <c r="K71" s="404"/>
      <c r="L71" s="405" t="b">
        <f t="shared" si="8"/>
        <v>0</v>
      </c>
      <c r="M71" s="405" t="str">
        <f>IFERROR(IF(G71&lt;&gt;"",INDEX('Overview - Section A'!$U$37:$U$44,MATCH(G71,'Overview - Section A'!$A$37:$A$44,1)),J71),"")</f>
        <v>a1Y36000003ygFXEAY</v>
      </c>
      <c r="N71" s="405"/>
      <c r="O71" s="405" t="s">
        <v>509</v>
      </c>
      <c r="P71" s="295"/>
      <c r="Q71" s="34"/>
    </row>
    <row r="72" spans="1:17" ht="47.1" customHeight="1" x14ac:dyDescent="0.25">
      <c r="A72" s="377">
        <v>7</v>
      </c>
      <c r="B72" s="395" t="str">
        <f t="shared" si="7"/>
        <v/>
      </c>
      <c r="C72" s="396" t="str">
        <f>IFERROR(IF(K72&lt;&gt;"",K72,IF(A72=A71,IF(C71&lt;YEAR('Overview - Section A'!$E$8),C71+1,""),YEAR('Overview - Section A'!$E$7))),"")</f>
        <v/>
      </c>
      <c r="D72" s="397"/>
      <c r="E72" s="398"/>
      <c r="F72" s="399" t="str">
        <f t="shared" si="6"/>
        <v/>
      </c>
      <c r="G72" s="400"/>
      <c r="H72" s="401"/>
      <c r="I72" s="402"/>
      <c r="J72" s="403" t="s">
        <v>473</v>
      </c>
      <c r="K72" s="404"/>
      <c r="L72" s="405" t="b">
        <f t="shared" si="8"/>
        <v>0</v>
      </c>
      <c r="M72" s="405" t="str">
        <f>IFERROR(IF(G72&lt;&gt;"",INDEX('Overview - Section A'!$U$37:$U$44,MATCH(G72,'Overview - Section A'!$A$37:$A$44,1)),J72),"")</f>
        <v>a1Y36000003ygFYEAY</v>
      </c>
      <c r="N72" s="405"/>
      <c r="O72" s="405" t="s">
        <v>510</v>
      </c>
      <c r="P72" s="295"/>
      <c r="Q72" s="34"/>
    </row>
    <row r="73" spans="1:17" ht="47.1" customHeight="1" x14ac:dyDescent="0.25">
      <c r="A73" s="377">
        <v>8</v>
      </c>
      <c r="B73" s="395" t="str">
        <f t="shared" si="7"/>
        <v/>
      </c>
      <c r="C73" s="396">
        <f>IFERROR(IF(K73&lt;&gt;"",K73,IF(A73=A72,IF(C72&lt;YEAR('Overview - Section A'!$E$8),C72+1,""),YEAR('Overview - Section A'!$E$7))),"")</f>
        <v>2019</v>
      </c>
      <c r="D73" s="397"/>
      <c r="E73" s="398"/>
      <c r="F73" s="399" t="str">
        <f t="shared" si="6"/>
        <v/>
      </c>
      <c r="G73" s="400"/>
      <c r="H73" s="401"/>
      <c r="I73" s="402"/>
      <c r="J73" s="403" t="s">
        <v>463</v>
      </c>
      <c r="K73" s="404"/>
      <c r="L73" s="405" t="b">
        <f t="shared" si="8"/>
        <v>0</v>
      </c>
      <c r="M73" s="405" t="str">
        <f>IFERROR(IF(G73&lt;&gt;"",INDEX('Overview - Section A'!$U$37:$U$44,MATCH(G73,'Overview - Section A'!$A$37:$A$44,1)),J73),"")</f>
        <v>a1Y36000003ygFTEAY</v>
      </c>
      <c r="N73" s="405"/>
      <c r="O73" s="405" t="s">
        <v>511</v>
      </c>
      <c r="P73" s="295"/>
      <c r="Q73" s="34"/>
    </row>
    <row r="74" spans="1:17" ht="47.1" customHeight="1" x14ac:dyDescent="0.25">
      <c r="A74" s="377">
        <v>8</v>
      </c>
      <c r="B74" s="395" t="str">
        <f t="shared" si="7"/>
        <v/>
      </c>
      <c r="C74" s="396">
        <f>IFERROR(IF(K74&lt;&gt;"",K74,IF(A74=A73,IF(C73&lt;YEAR('Overview - Section A'!$E$8),C73+1,""),YEAR('Overview - Section A'!$E$7))),"")</f>
        <v>2020</v>
      </c>
      <c r="D74" s="397"/>
      <c r="E74" s="398"/>
      <c r="F74" s="399" t="str">
        <f t="shared" si="6"/>
        <v/>
      </c>
      <c r="G74" s="400"/>
      <c r="H74" s="401"/>
      <c r="I74" s="402"/>
      <c r="J74" s="403" t="s">
        <v>465</v>
      </c>
      <c r="K74" s="404"/>
      <c r="L74" s="405" t="b">
        <f t="shared" si="8"/>
        <v>0</v>
      </c>
      <c r="M74" s="405" t="str">
        <f>IFERROR(IF(G74&lt;&gt;"",INDEX('Overview - Section A'!$U$37:$U$44,MATCH(G74,'Overview - Section A'!$A$37:$A$44,1)),J74),"")</f>
        <v>a1Y36000003ygFUEAY</v>
      </c>
      <c r="N74" s="405"/>
      <c r="O74" s="405" t="s">
        <v>512</v>
      </c>
      <c r="P74" s="295"/>
      <c r="Q74" s="34"/>
    </row>
    <row r="75" spans="1:17" ht="47.1" customHeight="1" x14ac:dyDescent="0.25">
      <c r="A75" s="377">
        <v>8</v>
      </c>
      <c r="B75" s="395" t="str">
        <f t="shared" si="7"/>
        <v/>
      </c>
      <c r="C75" s="396">
        <f>IFERROR(IF(K75&lt;&gt;"",K75,IF(A75=A74,IF(C74&lt;YEAR('Overview - Section A'!$E$8),C74+1,""),YEAR('Overview - Section A'!$E$7))),"")</f>
        <v>2021</v>
      </c>
      <c r="D75" s="397"/>
      <c r="E75" s="398"/>
      <c r="F75" s="399" t="str">
        <f t="shared" si="6"/>
        <v/>
      </c>
      <c r="G75" s="400"/>
      <c r="H75" s="401"/>
      <c r="I75" s="402"/>
      <c r="J75" s="403" t="s">
        <v>467</v>
      </c>
      <c r="K75" s="404"/>
      <c r="L75" s="405" t="b">
        <f t="shared" si="8"/>
        <v>0</v>
      </c>
      <c r="M75" s="405" t="str">
        <f>IFERROR(IF(G75&lt;&gt;"",INDEX('Overview - Section A'!$U$37:$U$44,MATCH(G75,'Overview - Section A'!$A$37:$A$44,1)),J75),"")</f>
        <v>a1Y36000003ygFVEAY</v>
      </c>
      <c r="N75" s="405"/>
      <c r="O75" s="405" t="s">
        <v>513</v>
      </c>
      <c r="P75" s="295"/>
      <c r="Q75" s="34"/>
    </row>
    <row r="76" spans="1:17" ht="47.1" customHeight="1" x14ac:dyDescent="0.25">
      <c r="A76" s="377">
        <v>8</v>
      </c>
      <c r="B76" s="395" t="str">
        <f t="shared" si="7"/>
        <v/>
      </c>
      <c r="C76" s="396">
        <f>IFERROR(IF(K76&lt;&gt;"",K76,IF(A76=A75,IF(C75&lt;YEAR('Overview - Section A'!$E$8),C75+1,""),YEAR('Overview - Section A'!$E$7))),"")</f>
        <v>2022</v>
      </c>
      <c r="D76" s="397"/>
      <c r="E76" s="398"/>
      <c r="F76" s="399" t="str">
        <f t="shared" si="6"/>
        <v/>
      </c>
      <c r="G76" s="400"/>
      <c r="H76" s="401"/>
      <c r="I76" s="402"/>
      <c r="J76" s="403" t="s">
        <v>469</v>
      </c>
      <c r="K76" s="404"/>
      <c r="L76" s="405" t="b">
        <f t="shared" si="8"/>
        <v>0</v>
      </c>
      <c r="M76" s="405" t="str">
        <f>IFERROR(IF(G76&lt;&gt;"",INDEX('Overview - Section A'!$U$37:$U$44,MATCH(G76,'Overview - Section A'!$A$37:$A$44,1)),J76),"")</f>
        <v>a1Y36000003ygFWEAY</v>
      </c>
      <c r="N76" s="405"/>
      <c r="O76" s="405" t="s">
        <v>514</v>
      </c>
      <c r="P76" s="295"/>
      <c r="Q76" s="34"/>
    </row>
    <row r="77" spans="1:17" ht="47.1" customHeight="1" x14ac:dyDescent="0.25">
      <c r="A77" s="377">
        <v>8</v>
      </c>
      <c r="B77" s="395" t="str">
        <f t="shared" si="7"/>
        <v/>
      </c>
      <c r="C77" s="396" t="str">
        <f>IFERROR(IF(K77&lt;&gt;"",K77,IF(A77=A76,IF(C76&lt;YEAR('Overview - Section A'!$E$8),C76+1,""),YEAR('Overview - Section A'!$E$7))),"")</f>
        <v/>
      </c>
      <c r="D77" s="397"/>
      <c r="E77" s="398"/>
      <c r="F77" s="399" t="str">
        <f t="shared" si="6"/>
        <v/>
      </c>
      <c r="G77" s="400"/>
      <c r="H77" s="401"/>
      <c r="I77" s="402"/>
      <c r="J77" s="403" t="s">
        <v>471</v>
      </c>
      <c r="K77" s="404"/>
      <c r="L77" s="405" t="b">
        <f t="shared" si="8"/>
        <v>0</v>
      </c>
      <c r="M77" s="405" t="str">
        <f>IFERROR(IF(G77&lt;&gt;"",INDEX('Overview - Section A'!$U$37:$U$44,MATCH(G77,'Overview - Section A'!$A$37:$A$44,1)),J77),"")</f>
        <v>a1Y36000003ygFXEAY</v>
      </c>
      <c r="N77" s="405"/>
      <c r="O77" s="405" t="s">
        <v>515</v>
      </c>
      <c r="P77" s="295"/>
      <c r="Q77" s="34"/>
    </row>
    <row r="78" spans="1:17" ht="47.1" customHeight="1" x14ac:dyDescent="0.25">
      <c r="A78" s="377">
        <v>8</v>
      </c>
      <c r="B78" s="395" t="str">
        <f t="shared" si="7"/>
        <v/>
      </c>
      <c r="C78" s="396" t="str">
        <f>IFERROR(IF(K78&lt;&gt;"",K78,IF(A78=A77,IF(C77&lt;YEAR('Overview - Section A'!$E$8),C77+1,""),YEAR('Overview - Section A'!$E$7))),"")</f>
        <v/>
      </c>
      <c r="D78" s="397"/>
      <c r="E78" s="398"/>
      <c r="F78" s="399" t="str">
        <f t="shared" si="6"/>
        <v/>
      </c>
      <c r="G78" s="400"/>
      <c r="H78" s="401"/>
      <c r="I78" s="402"/>
      <c r="J78" s="403" t="s">
        <v>473</v>
      </c>
      <c r="K78" s="404"/>
      <c r="L78" s="405" t="b">
        <f t="shared" si="8"/>
        <v>0</v>
      </c>
      <c r="M78" s="405" t="str">
        <f>IFERROR(IF(G78&lt;&gt;"",INDEX('Overview - Section A'!$U$37:$U$44,MATCH(G78,'Overview - Section A'!$A$37:$A$44,1)),J78),"")</f>
        <v>a1Y36000003ygFYEAY</v>
      </c>
      <c r="N78" s="405"/>
      <c r="O78" s="405" t="s">
        <v>516</v>
      </c>
      <c r="P78" s="295"/>
      <c r="Q78" s="34"/>
    </row>
    <row r="79" spans="1:17" ht="47.1" customHeight="1" x14ac:dyDescent="0.25">
      <c r="A79" s="377">
        <v>9</v>
      </c>
      <c r="B79" s="395" t="str">
        <f t="shared" si="7"/>
        <v/>
      </c>
      <c r="C79" s="396">
        <f>IFERROR(IF(K79&lt;&gt;"",K79,IF(A79=A78,IF(C78&lt;YEAR('Overview - Section A'!$E$8),C78+1,""),YEAR('Overview - Section A'!$E$7))),"")</f>
        <v>2019</v>
      </c>
      <c r="D79" s="397"/>
      <c r="E79" s="398"/>
      <c r="F79" s="399" t="str">
        <f t="shared" si="6"/>
        <v/>
      </c>
      <c r="G79" s="400"/>
      <c r="H79" s="401"/>
      <c r="I79" s="402"/>
      <c r="J79" s="403" t="s">
        <v>463</v>
      </c>
      <c r="K79" s="404"/>
      <c r="L79" s="405" t="b">
        <f t="shared" si="8"/>
        <v>0</v>
      </c>
      <c r="M79" s="405" t="str">
        <f>IFERROR(IF(G79&lt;&gt;"",INDEX('Overview - Section A'!$U$37:$U$44,MATCH(G79,'Overview - Section A'!$A$37:$A$44,1)),J79),"")</f>
        <v>a1Y36000003ygFTEAY</v>
      </c>
      <c r="N79" s="405"/>
      <c r="O79" s="405" t="s">
        <v>517</v>
      </c>
      <c r="P79" s="295"/>
      <c r="Q79" s="34"/>
    </row>
    <row r="80" spans="1:17" ht="47.1" customHeight="1" x14ac:dyDescent="0.25">
      <c r="A80" s="377">
        <v>9</v>
      </c>
      <c r="B80" s="395" t="str">
        <f t="shared" si="7"/>
        <v/>
      </c>
      <c r="C80" s="396">
        <f>IFERROR(IF(K80&lt;&gt;"",K80,IF(A80=A79,IF(C79&lt;YEAR('Overview - Section A'!$E$8),C79+1,""),YEAR('Overview - Section A'!$E$7))),"")</f>
        <v>2020</v>
      </c>
      <c r="D80" s="397"/>
      <c r="E80" s="398"/>
      <c r="F80" s="399" t="str">
        <f t="shared" si="6"/>
        <v/>
      </c>
      <c r="G80" s="400"/>
      <c r="H80" s="401"/>
      <c r="I80" s="402"/>
      <c r="J80" s="403" t="s">
        <v>465</v>
      </c>
      <c r="K80" s="404"/>
      <c r="L80" s="405" t="b">
        <f t="shared" si="8"/>
        <v>0</v>
      </c>
      <c r="M80" s="405" t="str">
        <f>IFERROR(IF(G80&lt;&gt;"",INDEX('Overview - Section A'!$U$37:$U$44,MATCH(G80,'Overview - Section A'!$A$37:$A$44,1)),J80),"")</f>
        <v>a1Y36000003ygFUEAY</v>
      </c>
      <c r="N80" s="405"/>
      <c r="O80" s="405" t="s">
        <v>518</v>
      </c>
      <c r="P80" s="295"/>
      <c r="Q80" s="34"/>
    </row>
    <row r="81" spans="1:17" ht="47.1" customHeight="1" x14ac:dyDescent="0.25">
      <c r="A81" s="377">
        <v>9</v>
      </c>
      <c r="B81" s="395" t="str">
        <f t="shared" si="7"/>
        <v/>
      </c>
      <c r="C81" s="396">
        <f>IFERROR(IF(K81&lt;&gt;"",K81,IF(A81=A80,IF(C80&lt;YEAR('Overview - Section A'!$E$8),C80+1,""),YEAR('Overview - Section A'!$E$7))),"")</f>
        <v>2021</v>
      </c>
      <c r="D81" s="397"/>
      <c r="E81" s="398"/>
      <c r="F81" s="399" t="str">
        <f t="shared" si="6"/>
        <v/>
      </c>
      <c r="G81" s="400"/>
      <c r="H81" s="401"/>
      <c r="I81" s="402"/>
      <c r="J81" s="403" t="s">
        <v>467</v>
      </c>
      <c r="K81" s="404"/>
      <c r="L81" s="405" t="b">
        <f t="shared" si="8"/>
        <v>0</v>
      </c>
      <c r="M81" s="405" t="str">
        <f>IFERROR(IF(G81&lt;&gt;"",INDEX('Overview - Section A'!$U$37:$U$44,MATCH(G81,'Overview - Section A'!$A$37:$A$44,1)),J81),"")</f>
        <v>a1Y36000003ygFVEAY</v>
      </c>
      <c r="N81" s="405"/>
      <c r="O81" s="405" t="s">
        <v>519</v>
      </c>
      <c r="P81" s="295"/>
      <c r="Q81" s="34"/>
    </row>
    <row r="82" spans="1:17" ht="47.1" customHeight="1" x14ac:dyDescent="0.25">
      <c r="A82" s="377">
        <v>9</v>
      </c>
      <c r="B82" s="395" t="str">
        <f t="shared" si="7"/>
        <v/>
      </c>
      <c r="C82" s="396">
        <f>IFERROR(IF(K82&lt;&gt;"",K82,IF(A82=A81,IF(C81&lt;YEAR('Overview - Section A'!$E$8),C81+1,""),YEAR('Overview - Section A'!$E$7))),"")</f>
        <v>2022</v>
      </c>
      <c r="D82" s="397"/>
      <c r="E82" s="398"/>
      <c r="F82" s="399" t="str">
        <f t="shared" si="6"/>
        <v/>
      </c>
      <c r="G82" s="400"/>
      <c r="H82" s="401"/>
      <c r="I82" s="402"/>
      <c r="J82" s="403" t="s">
        <v>469</v>
      </c>
      <c r="K82" s="404"/>
      <c r="L82" s="405" t="b">
        <f t="shared" si="8"/>
        <v>0</v>
      </c>
      <c r="M82" s="405" t="str">
        <f>IFERROR(IF(G82&lt;&gt;"",INDEX('Overview - Section A'!$U$37:$U$44,MATCH(G82,'Overview - Section A'!$A$37:$A$44,1)),J82),"")</f>
        <v>a1Y36000003ygFWEAY</v>
      </c>
      <c r="N82" s="405"/>
      <c r="O82" s="405" t="s">
        <v>520</v>
      </c>
      <c r="P82" s="295"/>
      <c r="Q82" s="34"/>
    </row>
    <row r="83" spans="1:17" ht="47.1" customHeight="1" x14ac:dyDescent="0.25">
      <c r="A83" s="377">
        <v>9</v>
      </c>
      <c r="B83" s="395" t="str">
        <f t="shared" si="7"/>
        <v/>
      </c>
      <c r="C83" s="396" t="str">
        <f>IFERROR(IF(K83&lt;&gt;"",K83,IF(A83=A82,IF(C82&lt;YEAR('Overview - Section A'!$E$8),C82+1,""),YEAR('Overview - Section A'!$E$7))),"")</f>
        <v/>
      </c>
      <c r="D83" s="397"/>
      <c r="E83" s="398"/>
      <c r="F83" s="399" t="str">
        <f t="shared" si="6"/>
        <v/>
      </c>
      <c r="G83" s="400"/>
      <c r="H83" s="401"/>
      <c r="I83" s="402"/>
      <c r="J83" s="403" t="s">
        <v>471</v>
      </c>
      <c r="K83" s="404"/>
      <c r="L83" s="405" t="b">
        <f t="shared" si="8"/>
        <v>0</v>
      </c>
      <c r="M83" s="405" t="str">
        <f>IFERROR(IF(G83&lt;&gt;"",INDEX('Overview - Section A'!$U$37:$U$44,MATCH(G83,'Overview - Section A'!$A$37:$A$44,1)),J83),"")</f>
        <v>a1Y36000003ygFXEAY</v>
      </c>
      <c r="N83" s="405"/>
      <c r="O83" s="405" t="s">
        <v>521</v>
      </c>
      <c r="P83" s="295"/>
      <c r="Q83" s="34"/>
    </row>
    <row r="84" spans="1:17" ht="47.1" customHeight="1" x14ac:dyDescent="0.25">
      <c r="A84" s="377">
        <v>9</v>
      </c>
      <c r="B84" s="395" t="str">
        <f t="shared" si="7"/>
        <v/>
      </c>
      <c r="C84" s="396" t="str">
        <f>IFERROR(IF(K84&lt;&gt;"",K84,IF(A84=A83,IF(C83&lt;YEAR('Overview - Section A'!$E$8),C83+1,""),YEAR('Overview - Section A'!$E$7))),"")</f>
        <v/>
      </c>
      <c r="D84" s="397"/>
      <c r="E84" s="398"/>
      <c r="F84" s="399" t="str">
        <f t="shared" si="6"/>
        <v/>
      </c>
      <c r="G84" s="400"/>
      <c r="H84" s="401"/>
      <c r="I84" s="402"/>
      <c r="J84" s="403" t="s">
        <v>473</v>
      </c>
      <c r="K84" s="404"/>
      <c r="L84" s="405" t="b">
        <f t="shared" si="8"/>
        <v>0</v>
      </c>
      <c r="M84" s="405" t="str">
        <f>IFERROR(IF(G84&lt;&gt;"",INDEX('Overview - Section A'!$U$37:$U$44,MATCH(G84,'Overview - Section A'!$A$37:$A$44,1)),J84),"")</f>
        <v>a1Y36000003ygFYEAY</v>
      </c>
      <c r="N84" s="405"/>
      <c r="O84" s="405" t="s">
        <v>522</v>
      </c>
      <c r="P84" s="295"/>
      <c r="Q84" s="34"/>
    </row>
    <row r="85" spans="1:17" ht="47.1" customHeight="1" x14ac:dyDescent="0.25">
      <c r="A85" s="377">
        <v>10</v>
      </c>
      <c r="B85" s="395" t="str">
        <f t="shared" si="7"/>
        <v/>
      </c>
      <c r="C85" s="396">
        <f>IFERROR(IF(K85&lt;&gt;"",K85,IF(A85=A84,IF(C84&lt;YEAR('Overview - Section A'!$E$8),C84+1,""),YEAR('Overview - Section A'!$E$7))),"")</f>
        <v>2019</v>
      </c>
      <c r="D85" s="397"/>
      <c r="E85" s="398"/>
      <c r="F85" s="399" t="str">
        <f t="shared" si="6"/>
        <v/>
      </c>
      <c r="G85" s="400"/>
      <c r="H85" s="401"/>
      <c r="I85" s="402"/>
      <c r="J85" s="403" t="s">
        <v>463</v>
      </c>
      <c r="K85" s="404"/>
      <c r="L85" s="405" t="b">
        <f t="shared" si="8"/>
        <v>0</v>
      </c>
      <c r="M85" s="405" t="str">
        <f>IFERROR(IF(G85&lt;&gt;"",INDEX('Overview - Section A'!$U$37:$U$44,MATCH(G85,'Overview - Section A'!$A$37:$A$44,1)),J85),"")</f>
        <v>a1Y36000003ygFTEAY</v>
      </c>
      <c r="N85" s="405"/>
      <c r="O85" s="405" t="s">
        <v>523</v>
      </c>
      <c r="P85" s="295"/>
      <c r="Q85" s="34"/>
    </row>
    <row r="86" spans="1:17" ht="47.1" customHeight="1" x14ac:dyDescent="0.25">
      <c r="A86" s="377">
        <v>10</v>
      </c>
      <c r="B86" s="395" t="str">
        <f t="shared" si="7"/>
        <v/>
      </c>
      <c r="C86" s="396">
        <f>IFERROR(IF(K86&lt;&gt;"",K86,IF(A86=A85,IF(C85&lt;YEAR('Overview - Section A'!$E$8),C85+1,""),YEAR('Overview - Section A'!$E$7))),"")</f>
        <v>2020</v>
      </c>
      <c r="D86" s="397"/>
      <c r="E86" s="398"/>
      <c r="F86" s="399" t="str">
        <f t="shared" si="6"/>
        <v/>
      </c>
      <c r="G86" s="400"/>
      <c r="H86" s="401"/>
      <c r="I86" s="402"/>
      <c r="J86" s="403" t="s">
        <v>465</v>
      </c>
      <c r="K86" s="404"/>
      <c r="L86" s="405" t="b">
        <f t="shared" si="8"/>
        <v>0</v>
      </c>
      <c r="M86" s="405" t="str">
        <f>IFERROR(IF(G86&lt;&gt;"",INDEX('Overview - Section A'!$U$37:$U$44,MATCH(G86,'Overview - Section A'!$A$37:$A$44,1)),J86),"")</f>
        <v>a1Y36000003ygFUEAY</v>
      </c>
      <c r="N86" s="405"/>
      <c r="O86" s="405" t="s">
        <v>524</v>
      </c>
      <c r="P86" s="295"/>
      <c r="Q86" s="34"/>
    </row>
    <row r="87" spans="1:17" ht="47.1" customHeight="1" x14ac:dyDescent="0.25">
      <c r="A87" s="377">
        <v>10</v>
      </c>
      <c r="B87" s="395" t="str">
        <f t="shared" si="7"/>
        <v/>
      </c>
      <c r="C87" s="396">
        <f>IFERROR(IF(K87&lt;&gt;"",K87,IF(A87=A86,IF(C86&lt;YEAR('Overview - Section A'!$E$8),C86+1,""),YEAR('Overview - Section A'!$E$7))),"")</f>
        <v>2021</v>
      </c>
      <c r="D87" s="397"/>
      <c r="E87" s="398"/>
      <c r="F87" s="399" t="str">
        <f t="shared" si="6"/>
        <v/>
      </c>
      <c r="G87" s="400"/>
      <c r="H87" s="401"/>
      <c r="I87" s="402"/>
      <c r="J87" s="403" t="s">
        <v>467</v>
      </c>
      <c r="K87" s="404"/>
      <c r="L87" s="405" t="b">
        <f t="shared" si="8"/>
        <v>0</v>
      </c>
      <c r="M87" s="405" t="str">
        <f>IFERROR(IF(G87&lt;&gt;"",INDEX('Overview - Section A'!$U$37:$U$44,MATCH(G87,'Overview - Section A'!$A$37:$A$44,1)),J87),"")</f>
        <v>a1Y36000003ygFVEAY</v>
      </c>
      <c r="N87" s="405"/>
      <c r="O87" s="405" t="s">
        <v>525</v>
      </c>
      <c r="P87" s="295"/>
      <c r="Q87" s="34"/>
    </row>
    <row r="88" spans="1:17" ht="47.1" customHeight="1" x14ac:dyDescent="0.25">
      <c r="A88" s="377">
        <v>10</v>
      </c>
      <c r="B88" s="395" t="str">
        <f t="shared" si="7"/>
        <v/>
      </c>
      <c r="C88" s="396">
        <f>IFERROR(IF(K88&lt;&gt;"",K88,IF(A88=A87,IF(C87&lt;YEAR('Overview - Section A'!$E$8),C87+1,""),YEAR('Overview - Section A'!$E$7))),"")</f>
        <v>2022</v>
      </c>
      <c r="D88" s="397"/>
      <c r="E88" s="398"/>
      <c r="F88" s="399" t="str">
        <f t="shared" si="6"/>
        <v/>
      </c>
      <c r="G88" s="400"/>
      <c r="H88" s="401"/>
      <c r="I88" s="402"/>
      <c r="J88" s="403" t="s">
        <v>469</v>
      </c>
      <c r="K88" s="404"/>
      <c r="L88" s="405" t="b">
        <f t="shared" si="8"/>
        <v>0</v>
      </c>
      <c r="M88" s="405" t="str">
        <f>IFERROR(IF(G88&lt;&gt;"",INDEX('Overview - Section A'!$U$37:$U$44,MATCH(G88,'Overview - Section A'!$A$37:$A$44,1)),J88),"")</f>
        <v>a1Y36000003ygFWEAY</v>
      </c>
      <c r="N88" s="405"/>
      <c r="O88" s="405" t="s">
        <v>526</v>
      </c>
      <c r="P88" s="295"/>
      <c r="Q88" s="34"/>
    </row>
    <row r="89" spans="1:17" ht="47.1" customHeight="1" x14ac:dyDescent="0.25">
      <c r="A89" s="377">
        <v>10</v>
      </c>
      <c r="B89" s="395" t="str">
        <f t="shared" si="7"/>
        <v/>
      </c>
      <c r="C89" s="396" t="str">
        <f>IFERROR(IF(K89&lt;&gt;"",K89,IF(A89=A88,IF(C88&lt;YEAR('Overview - Section A'!$E$8),C88+1,""),YEAR('Overview - Section A'!$E$7))),"")</f>
        <v/>
      </c>
      <c r="D89" s="397"/>
      <c r="E89" s="398"/>
      <c r="F89" s="399" t="str">
        <f t="shared" si="6"/>
        <v/>
      </c>
      <c r="G89" s="400"/>
      <c r="H89" s="401"/>
      <c r="I89" s="402"/>
      <c r="J89" s="403" t="s">
        <v>471</v>
      </c>
      <c r="K89" s="404"/>
      <c r="L89" s="405" t="b">
        <f t="shared" si="8"/>
        <v>0</v>
      </c>
      <c r="M89" s="405" t="str">
        <f>IFERROR(IF(G89&lt;&gt;"",INDEX('Overview - Section A'!$U$37:$U$44,MATCH(G89,'Overview - Section A'!$A$37:$A$44,1)),J89),"")</f>
        <v>a1Y36000003ygFXEAY</v>
      </c>
      <c r="N89" s="405"/>
      <c r="O89" s="405" t="s">
        <v>527</v>
      </c>
      <c r="P89" s="295"/>
      <c r="Q89" s="34"/>
    </row>
    <row r="90" spans="1:17" ht="47.1" customHeight="1" x14ac:dyDescent="0.25">
      <c r="A90" s="377">
        <v>10</v>
      </c>
      <c r="B90" s="395" t="str">
        <f t="shared" si="7"/>
        <v/>
      </c>
      <c r="C90" s="396" t="str">
        <f>IFERROR(IF(K90&lt;&gt;"",K90,IF(A90=A89,IF(C89&lt;YEAR('Overview - Section A'!$E$8),C89+1,""),YEAR('Overview - Section A'!$E$7))),"")</f>
        <v/>
      </c>
      <c r="D90" s="397"/>
      <c r="E90" s="398"/>
      <c r="F90" s="399" t="str">
        <f t="shared" si="6"/>
        <v/>
      </c>
      <c r="G90" s="400"/>
      <c r="H90" s="401"/>
      <c r="I90" s="402"/>
      <c r="J90" s="403" t="s">
        <v>473</v>
      </c>
      <c r="K90" s="404"/>
      <c r="L90" s="405" t="b">
        <f t="shared" si="8"/>
        <v>0</v>
      </c>
      <c r="M90" s="405" t="str">
        <f>IFERROR(IF(G90&lt;&gt;"",INDEX('Overview - Section A'!$U$37:$U$44,MATCH(G90,'Overview - Section A'!$A$37:$A$44,1)),J90),"")</f>
        <v>a1Y36000003ygFYEAY</v>
      </c>
      <c r="N90" s="405"/>
      <c r="O90" s="405" t="s">
        <v>528</v>
      </c>
      <c r="P90" s="295"/>
      <c r="Q90" s="34"/>
    </row>
    <row r="91" spans="1:17" ht="47.1" customHeight="1" x14ac:dyDescent="0.25">
      <c r="A91" s="377">
        <v>11</v>
      </c>
      <c r="B91" s="395" t="str">
        <f t="shared" si="7"/>
        <v/>
      </c>
      <c r="C91" s="396">
        <f>IFERROR(IF(K91&lt;&gt;"",K91,IF(A91=A90,IF(C90&lt;YEAR('Overview - Section A'!$E$8),C90+1,""),YEAR('Overview - Section A'!$E$7))),"")</f>
        <v>2019</v>
      </c>
      <c r="D91" s="397"/>
      <c r="E91" s="398"/>
      <c r="F91" s="399" t="str">
        <f t="shared" si="6"/>
        <v/>
      </c>
      <c r="G91" s="400"/>
      <c r="H91" s="401"/>
      <c r="I91" s="402"/>
      <c r="J91" s="403" t="s">
        <v>463</v>
      </c>
      <c r="K91" s="404"/>
      <c r="L91" s="405" t="b">
        <f t="shared" si="8"/>
        <v>0</v>
      </c>
      <c r="M91" s="405" t="str">
        <f>IFERROR(IF(G91&lt;&gt;"",INDEX('Overview - Section A'!$U$37:$U$44,MATCH(G91,'Overview - Section A'!$A$37:$A$44,1)),J91),"")</f>
        <v>a1Y36000003ygFTEAY</v>
      </c>
      <c r="N91" s="405"/>
      <c r="O91" s="405" t="s">
        <v>529</v>
      </c>
      <c r="P91" s="295"/>
      <c r="Q91" s="34"/>
    </row>
    <row r="92" spans="1:17" ht="47.1" customHeight="1" x14ac:dyDescent="0.25">
      <c r="A92" s="377">
        <v>11</v>
      </c>
      <c r="B92" s="395" t="str">
        <f t="shared" si="7"/>
        <v/>
      </c>
      <c r="C92" s="396">
        <f>IFERROR(IF(K92&lt;&gt;"",K92,IF(A92=A91,IF(C91&lt;YEAR('Overview - Section A'!$E$8),C91+1,""),YEAR('Overview - Section A'!$E$7))),"")</f>
        <v>2020</v>
      </c>
      <c r="D92" s="397"/>
      <c r="E92" s="398"/>
      <c r="F92" s="399" t="str">
        <f t="shared" si="6"/>
        <v/>
      </c>
      <c r="G92" s="400"/>
      <c r="H92" s="401"/>
      <c r="I92" s="402"/>
      <c r="J92" s="403" t="s">
        <v>465</v>
      </c>
      <c r="K92" s="404"/>
      <c r="L92" s="405" t="b">
        <f t="shared" si="8"/>
        <v>0</v>
      </c>
      <c r="M92" s="405" t="str">
        <f>IFERROR(IF(G92&lt;&gt;"",INDEX('Overview - Section A'!$U$37:$U$44,MATCH(G92,'Overview - Section A'!$A$37:$A$44,1)),J92),"")</f>
        <v>a1Y36000003ygFUEAY</v>
      </c>
      <c r="N92" s="405"/>
      <c r="O92" s="405" t="s">
        <v>530</v>
      </c>
      <c r="P92" s="295"/>
      <c r="Q92" s="34"/>
    </row>
    <row r="93" spans="1:17" ht="47.1" customHeight="1" x14ac:dyDescent="0.25">
      <c r="A93" s="377">
        <v>11</v>
      </c>
      <c r="B93" s="395" t="str">
        <f t="shared" si="7"/>
        <v/>
      </c>
      <c r="C93" s="396">
        <f>IFERROR(IF(K93&lt;&gt;"",K93,IF(A93=A92,IF(C92&lt;YEAR('Overview - Section A'!$E$8),C92+1,""),YEAR('Overview - Section A'!$E$7))),"")</f>
        <v>2021</v>
      </c>
      <c r="D93" s="397"/>
      <c r="E93" s="398"/>
      <c r="F93" s="399" t="str">
        <f t="shared" si="6"/>
        <v/>
      </c>
      <c r="G93" s="400"/>
      <c r="H93" s="401"/>
      <c r="I93" s="402"/>
      <c r="J93" s="403" t="s">
        <v>467</v>
      </c>
      <c r="K93" s="404"/>
      <c r="L93" s="405" t="b">
        <f t="shared" si="8"/>
        <v>0</v>
      </c>
      <c r="M93" s="405" t="str">
        <f>IFERROR(IF(G93&lt;&gt;"",INDEX('Overview - Section A'!$U$37:$U$44,MATCH(G93,'Overview - Section A'!$A$37:$A$44,1)),J93),"")</f>
        <v>a1Y36000003ygFVEAY</v>
      </c>
      <c r="N93" s="405"/>
      <c r="O93" s="405" t="s">
        <v>531</v>
      </c>
      <c r="P93" s="295"/>
      <c r="Q93" s="34"/>
    </row>
    <row r="94" spans="1:17" ht="47.1" customHeight="1" x14ac:dyDescent="0.25">
      <c r="A94" s="377">
        <v>11</v>
      </c>
      <c r="B94" s="395" t="str">
        <f t="shared" ref="B94:B120" si="9">IF(A94=A93,"",VLOOKUP(A94,$A$10:$V$26,22,FALSE))</f>
        <v/>
      </c>
      <c r="C94" s="396">
        <f>IFERROR(IF(K94&lt;&gt;"",K94,IF(A94=A93,IF(C93&lt;YEAR('Overview - Section A'!$E$8),C93+1,""),YEAR('Overview - Section A'!$E$7))),"")</f>
        <v>2022</v>
      </c>
      <c r="D94" s="397"/>
      <c r="E94" s="398"/>
      <c r="F94" s="399" t="str">
        <f t="shared" si="6"/>
        <v/>
      </c>
      <c r="G94" s="400"/>
      <c r="H94" s="401"/>
      <c r="I94" s="402"/>
      <c r="J94" s="403" t="s">
        <v>469</v>
      </c>
      <c r="K94" s="404"/>
      <c r="L94" s="405" t="b">
        <f t="shared" ref="L94:L120" si="10">IFERROR(IF(VLOOKUP(A94,$A$10:$V$26,22,FALSE)&lt;&gt;"",TRUE,FALSE),FALSE)</f>
        <v>0</v>
      </c>
      <c r="M94" s="405" t="str">
        <f>IFERROR(IF(G94&lt;&gt;"",INDEX('Overview - Section A'!$U$37:$U$44,MATCH(G94,'Overview - Section A'!$A$37:$A$44,1)),J94),"")</f>
        <v>a1Y36000003ygFWEAY</v>
      </c>
      <c r="N94" s="405"/>
      <c r="O94" s="405" t="s">
        <v>532</v>
      </c>
      <c r="P94" s="295"/>
      <c r="Q94" s="34"/>
    </row>
    <row r="95" spans="1:17" ht="47.1" customHeight="1" x14ac:dyDescent="0.25">
      <c r="A95" s="377">
        <v>11</v>
      </c>
      <c r="B95" s="395" t="str">
        <f t="shared" si="9"/>
        <v/>
      </c>
      <c r="C95" s="396" t="str">
        <f>IFERROR(IF(K95&lt;&gt;"",K95,IF(A95=A94,IF(C94&lt;YEAR('Overview - Section A'!$E$8),C94+1,""),YEAR('Overview - Section A'!$E$7))),"")</f>
        <v/>
      </c>
      <c r="D95" s="397"/>
      <c r="E95" s="398"/>
      <c r="F95" s="399" t="str">
        <f t="shared" ref="F95:F120" si="11">IF(IF(AND(D95="",E95=""),N95,IFERROR((D95/E95)*100,""))=0,"",IF(AND(D95="",E95=""),N95,IFERROR((D95/E95)*100,"")))</f>
        <v/>
      </c>
      <c r="G95" s="400"/>
      <c r="H95" s="401"/>
      <c r="I95" s="402"/>
      <c r="J95" s="403" t="s">
        <v>471</v>
      </c>
      <c r="K95" s="404"/>
      <c r="L95" s="405" t="b">
        <f t="shared" si="10"/>
        <v>0</v>
      </c>
      <c r="M95" s="405" t="str">
        <f>IFERROR(IF(G95&lt;&gt;"",INDEX('Overview - Section A'!$U$37:$U$44,MATCH(G95,'Overview - Section A'!$A$37:$A$44,1)),J95),"")</f>
        <v>a1Y36000003ygFXEAY</v>
      </c>
      <c r="N95" s="405"/>
      <c r="O95" s="405" t="s">
        <v>533</v>
      </c>
      <c r="P95" s="295"/>
      <c r="Q95" s="34"/>
    </row>
    <row r="96" spans="1:17" ht="47.1" customHeight="1" x14ac:dyDescent="0.25">
      <c r="A96" s="377">
        <v>11</v>
      </c>
      <c r="B96" s="395" t="str">
        <f t="shared" si="9"/>
        <v/>
      </c>
      <c r="C96" s="396" t="str">
        <f>IFERROR(IF(K96&lt;&gt;"",K96,IF(A96=A95,IF(C95&lt;YEAR('Overview - Section A'!$E$8),C95+1,""),YEAR('Overview - Section A'!$E$7))),"")</f>
        <v/>
      </c>
      <c r="D96" s="397"/>
      <c r="E96" s="398"/>
      <c r="F96" s="399" t="str">
        <f t="shared" si="11"/>
        <v/>
      </c>
      <c r="G96" s="400"/>
      <c r="H96" s="401"/>
      <c r="I96" s="402"/>
      <c r="J96" s="403" t="s">
        <v>473</v>
      </c>
      <c r="K96" s="404"/>
      <c r="L96" s="405" t="b">
        <f t="shared" si="10"/>
        <v>0</v>
      </c>
      <c r="M96" s="405" t="str">
        <f>IFERROR(IF(G96&lt;&gt;"",INDEX('Overview - Section A'!$U$37:$U$44,MATCH(G96,'Overview - Section A'!$A$37:$A$44,1)),J96),"")</f>
        <v>a1Y36000003ygFYEAY</v>
      </c>
      <c r="N96" s="405"/>
      <c r="O96" s="405" t="s">
        <v>534</v>
      </c>
      <c r="P96" s="295"/>
      <c r="Q96" s="34"/>
    </row>
    <row r="97" spans="1:17" ht="47.1" customHeight="1" x14ac:dyDescent="0.25">
      <c r="A97" s="377">
        <v>12</v>
      </c>
      <c r="B97" s="395" t="str">
        <f t="shared" si="9"/>
        <v/>
      </c>
      <c r="C97" s="396">
        <f>IFERROR(IF(K97&lt;&gt;"",K97,IF(A97=A96,IF(C96&lt;YEAR('Overview - Section A'!$E$8),C96+1,""),YEAR('Overview - Section A'!$E$7))),"")</f>
        <v>2019</v>
      </c>
      <c r="D97" s="397"/>
      <c r="E97" s="398"/>
      <c r="F97" s="399" t="str">
        <f t="shared" si="11"/>
        <v/>
      </c>
      <c r="G97" s="400"/>
      <c r="H97" s="401"/>
      <c r="I97" s="402"/>
      <c r="J97" s="403" t="s">
        <v>463</v>
      </c>
      <c r="K97" s="404"/>
      <c r="L97" s="405" t="b">
        <f t="shared" si="10"/>
        <v>0</v>
      </c>
      <c r="M97" s="405" t="str">
        <f>IFERROR(IF(G97&lt;&gt;"",INDEX('Overview - Section A'!$U$37:$U$44,MATCH(G97,'Overview - Section A'!$A$37:$A$44,1)),J97),"")</f>
        <v>a1Y36000003ygFTEAY</v>
      </c>
      <c r="N97" s="405"/>
      <c r="O97" s="405" t="s">
        <v>535</v>
      </c>
      <c r="P97" s="295"/>
      <c r="Q97" s="34"/>
    </row>
    <row r="98" spans="1:17" ht="47.1" customHeight="1" x14ac:dyDescent="0.25">
      <c r="A98" s="377">
        <v>12</v>
      </c>
      <c r="B98" s="395" t="str">
        <f t="shared" si="9"/>
        <v/>
      </c>
      <c r="C98" s="396">
        <f>IFERROR(IF(K98&lt;&gt;"",K98,IF(A98=A97,IF(C97&lt;YEAR('Overview - Section A'!$E$8),C97+1,""),YEAR('Overview - Section A'!$E$7))),"")</f>
        <v>2020</v>
      </c>
      <c r="D98" s="397"/>
      <c r="E98" s="398"/>
      <c r="F98" s="399" t="str">
        <f t="shared" si="11"/>
        <v/>
      </c>
      <c r="G98" s="400"/>
      <c r="H98" s="401"/>
      <c r="I98" s="402"/>
      <c r="J98" s="403" t="s">
        <v>465</v>
      </c>
      <c r="K98" s="404"/>
      <c r="L98" s="405" t="b">
        <f t="shared" si="10"/>
        <v>0</v>
      </c>
      <c r="M98" s="405" t="str">
        <f>IFERROR(IF(G98&lt;&gt;"",INDEX('Overview - Section A'!$U$37:$U$44,MATCH(G98,'Overview - Section A'!$A$37:$A$44,1)),J98),"")</f>
        <v>a1Y36000003ygFUEAY</v>
      </c>
      <c r="N98" s="405"/>
      <c r="O98" s="405" t="s">
        <v>536</v>
      </c>
      <c r="P98" s="295"/>
      <c r="Q98" s="34"/>
    </row>
    <row r="99" spans="1:17" ht="47.1" customHeight="1" x14ac:dyDescent="0.25">
      <c r="A99" s="377">
        <v>12</v>
      </c>
      <c r="B99" s="395" t="str">
        <f t="shared" si="9"/>
        <v/>
      </c>
      <c r="C99" s="396">
        <f>IFERROR(IF(K99&lt;&gt;"",K99,IF(A99=A98,IF(C98&lt;YEAR('Overview - Section A'!$E$8),C98+1,""),YEAR('Overview - Section A'!$E$7))),"")</f>
        <v>2021</v>
      </c>
      <c r="D99" s="397"/>
      <c r="E99" s="398"/>
      <c r="F99" s="399" t="str">
        <f t="shared" si="11"/>
        <v/>
      </c>
      <c r="G99" s="400"/>
      <c r="H99" s="401"/>
      <c r="I99" s="402"/>
      <c r="J99" s="403" t="s">
        <v>467</v>
      </c>
      <c r="K99" s="404"/>
      <c r="L99" s="405" t="b">
        <f t="shared" si="10"/>
        <v>0</v>
      </c>
      <c r="M99" s="405" t="str">
        <f>IFERROR(IF(G99&lt;&gt;"",INDEX('Overview - Section A'!$U$37:$U$44,MATCH(G99,'Overview - Section A'!$A$37:$A$44,1)),J99),"")</f>
        <v>a1Y36000003ygFVEAY</v>
      </c>
      <c r="N99" s="405"/>
      <c r="O99" s="405" t="s">
        <v>537</v>
      </c>
      <c r="P99" s="295"/>
      <c r="Q99" s="34"/>
    </row>
    <row r="100" spans="1:17" ht="47.1" customHeight="1" x14ac:dyDescent="0.25">
      <c r="A100" s="377">
        <v>12</v>
      </c>
      <c r="B100" s="395" t="str">
        <f t="shared" si="9"/>
        <v/>
      </c>
      <c r="C100" s="396">
        <f>IFERROR(IF(K100&lt;&gt;"",K100,IF(A100=A99,IF(C99&lt;YEAR('Overview - Section A'!$E$8),C99+1,""),YEAR('Overview - Section A'!$E$7))),"")</f>
        <v>2022</v>
      </c>
      <c r="D100" s="397"/>
      <c r="E100" s="398"/>
      <c r="F100" s="399" t="str">
        <f t="shared" si="11"/>
        <v/>
      </c>
      <c r="G100" s="400"/>
      <c r="H100" s="401"/>
      <c r="I100" s="402"/>
      <c r="J100" s="403" t="s">
        <v>469</v>
      </c>
      <c r="K100" s="404"/>
      <c r="L100" s="405" t="b">
        <f t="shared" si="10"/>
        <v>0</v>
      </c>
      <c r="M100" s="405" t="str">
        <f>IFERROR(IF(G100&lt;&gt;"",INDEX('Overview - Section A'!$U$37:$U$44,MATCH(G100,'Overview - Section A'!$A$37:$A$44,1)),J100),"")</f>
        <v>a1Y36000003ygFWEAY</v>
      </c>
      <c r="N100" s="405"/>
      <c r="O100" s="405" t="s">
        <v>538</v>
      </c>
      <c r="P100" s="295"/>
      <c r="Q100" s="34"/>
    </row>
    <row r="101" spans="1:17" ht="47.1" customHeight="1" x14ac:dyDescent="0.25">
      <c r="A101" s="377">
        <v>12</v>
      </c>
      <c r="B101" s="395" t="str">
        <f t="shared" si="9"/>
        <v/>
      </c>
      <c r="C101" s="396" t="str">
        <f>IFERROR(IF(K101&lt;&gt;"",K101,IF(A101=A100,IF(C100&lt;YEAR('Overview - Section A'!$E$8),C100+1,""),YEAR('Overview - Section A'!$E$7))),"")</f>
        <v/>
      </c>
      <c r="D101" s="397"/>
      <c r="E101" s="398"/>
      <c r="F101" s="399" t="str">
        <f t="shared" si="11"/>
        <v/>
      </c>
      <c r="G101" s="400"/>
      <c r="H101" s="401"/>
      <c r="I101" s="402"/>
      <c r="J101" s="403" t="s">
        <v>471</v>
      </c>
      <c r="K101" s="404"/>
      <c r="L101" s="405" t="b">
        <f t="shared" si="10"/>
        <v>0</v>
      </c>
      <c r="M101" s="405" t="str">
        <f>IFERROR(IF(G101&lt;&gt;"",INDEX('Overview - Section A'!$U$37:$U$44,MATCH(G101,'Overview - Section A'!$A$37:$A$44,1)),J101),"")</f>
        <v>a1Y36000003ygFXEAY</v>
      </c>
      <c r="N101" s="405"/>
      <c r="O101" s="405" t="s">
        <v>539</v>
      </c>
      <c r="P101" s="295"/>
      <c r="Q101" s="34"/>
    </row>
    <row r="102" spans="1:17" ht="47.1" customHeight="1" x14ac:dyDescent="0.25">
      <c r="A102" s="377">
        <v>12</v>
      </c>
      <c r="B102" s="395" t="str">
        <f t="shared" si="9"/>
        <v/>
      </c>
      <c r="C102" s="396" t="str">
        <f>IFERROR(IF(K102&lt;&gt;"",K102,IF(A102=A101,IF(C101&lt;YEAR('Overview - Section A'!$E$8),C101+1,""),YEAR('Overview - Section A'!$E$7))),"")</f>
        <v/>
      </c>
      <c r="D102" s="397"/>
      <c r="E102" s="398"/>
      <c r="F102" s="399" t="str">
        <f t="shared" si="11"/>
        <v/>
      </c>
      <c r="G102" s="400"/>
      <c r="H102" s="401"/>
      <c r="I102" s="402"/>
      <c r="J102" s="403" t="s">
        <v>473</v>
      </c>
      <c r="K102" s="404"/>
      <c r="L102" s="405" t="b">
        <f t="shared" si="10"/>
        <v>0</v>
      </c>
      <c r="M102" s="405" t="str">
        <f>IFERROR(IF(G102&lt;&gt;"",INDEX('Overview - Section A'!$U$37:$U$44,MATCH(G102,'Overview - Section A'!$A$37:$A$44,1)),J102),"")</f>
        <v>a1Y36000003ygFYEAY</v>
      </c>
      <c r="N102" s="405"/>
      <c r="O102" s="405" t="s">
        <v>540</v>
      </c>
      <c r="P102" s="295"/>
      <c r="Q102" s="34"/>
    </row>
    <row r="103" spans="1:17" ht="47.1" customHeight="1" x14ac:dyDescent="0.25">
      <c r="A103" s="377">
        <v>13</v>
      </c>
      <c r="B103" s="395" t="str">
        <f t="shared" si="9"/>
        <v/>
      </c>
      <c r="C103" s="396">
        <f>IFERROR(IF(K103&lt;&gt;"",K103,IF(A103=A102,IF(C102&lt;YEAR('Overview - Section A'!$E$8),C102+1,""),YEAR('Overview - Section A'!$E$7))),"")</f>
        <v>2019</v>
      </c>
      <c r="D103" s="397"/>
      <c r="E103" s="398"/>
      <c r="F103" s="399" t="str">
        <f t="shared" si="11"/>
        <v/>
      </c>
      <c r="G103" s="400"/>
      <c r="H103" s="401"/>
      <c r="I103" s="402"/>
      <c r="J103" s="403" t="s">
        <v>463</v>
      </c>
      <c r="K103" s="404"/>
      <c r="L103" s="405" t="b">
        <f t="shared" si="10"/>
        <v>0</v>
      </c>
      <c r="M103" s="405" t="str">
        <f>IFERROR(IF(G103&lt;&gt;"",INDEX('Overview - Section A'!$U$37:$U$44,MATCH(G103,'Overview - Section A'!$A$37:$A$44,1)),J103),"")</f>
        <v>a1Y36000003ygFTEAY</v>
      </c>
      <c r="N103" s="405"/>
      <c r="O103" s="405" t="s">
        <v>541</v>
      </c>
      <c r="P103" s="295"/>
      <c r="Q103" s="34"/>
    </row>
    <row r="104" spans="1:17" ht="47.1" customHeight="1" x14ac:dyDescent="0.25">
      <c r="A104" s="377">
        <v>13</v>
      </c>
      <c r="B104" s="395" t="str">
        <f t="shared" si="9"/>
        <v/>
      </c>
      <c r="C104" s="396">
        <f>IFERROR(IF(K104&lt;&gt;"",K104,IF(A104=A103,IF(C103&lt;YEAR('Overview - Section A'!$E$8),C103+1,""),YEAR('Overview - Section A'!$E$7))),"")</f>
        <v>2020</v>
      </c>
      <c r="D104" s="397"/>
      <c r="E104" s="398"/>
      <c r="F104" s="399" t="str">
        <f t="shared" si="11"/>
        <v/>
      </c>
      <c r="G104" s="400"/>
      <c r="H104" s="401"/>
      <c r="I104" s="402"/>
      <c r="J104" s="403" t="s">
        <v>465</v>
      </c>
      <c r="K104" s="404"/>
      <c r="L104" s="405" t="b">
        <f t="shared" si="10"/>
        <v>0</v>
      </c>
      <c r="M104" s="405" t="str">
        <f>IFERROR(IF(G104&lt;&gt;"",INDEX('Overview - Section A'!$U$37:$U$44,MATCH(G104,'Overview - Section A'!$A$37:$A$44,1)),J104),"")</f>
        <v>a1Y36000003ygFUEAY</v>
      </c>
      <c r="N104" s="405"/>
      <c r="O104" s="405" t="s">
        <v>542</v>
      </c>
      <c r="P104" s="295"/>
      <c r="Q104" s="34"/>
    </row>
    <row r="105" spans="1:17" ht="47.1" customHeight="1" x14ac:dyDescent="0.25">
      <c r="A105" s="377">
        <v>13</v>
      </c>
      <c r="B105" s="395" t="str">
        <f t="shared" si="9"/>
        <v/>
      </c>
      <c r="C105" s="396">
        <f>IFERROR(IF(K105&lt;&gt;"",K105,IF(A105=A104,IF(C104&lt;YEAR('Overview - Section A'!$E$8),C104+1,""),YEAR('Overview - Section A'!$E$7))),"")</f>
        <v>2021</v>
      </c>
      <c r="D105" s="397"/>
      <c r="E105" s="398"/>
      <c r="F105" s="399" t="str">
        <f t="shared" si="11"/>
        <v/>
      </c>
      <c r="G105" s="400"/>
      <c r="H105" s="401"/>
      <c r="I105" s="402"/>
      <c r="J105" s="403" t="s">
        <v>467</v>
      </c>
      <c r="K105" s="404"/>
      <c r="L105" s="405" t="b">
        <f t="shared" si="10"/>
        <v>0</v>
      </c>
      <c r="M105" s="405" t="str">
        <f>IFERROR(IF(G105&lt;&gt;"",INDEX('Overview - Section A'!$U$37:$U$44,MATCH(G105,'Overview - Section A'!$A$37:$A$44,1)),J105),"")</f>
        <v>a1Y36000003ygFVEAY</v>
      </c>
      <c r="N105" s="405"/>
      <c r="O105" s="405" t="s">
        <v>543</v>
      </c>
      <c r="P105" s="295"/>
      <c r="Q105" s="34"/>
    </row>
    <row r="106" spans="1:17" ht="47.1" customHeight="1" x14ac:dyDescent="0.25">
      <c r="A106" s="377">
        <v>13</v>
      </c>
      <c r="B106" s="395" t="str">
        <f t="shared" si="9"/>
        <v/>
      </c>
      <c r="C106" s="396">
        <f>IFERROR(IF(K106&lt;&gt;"",K106,IF(A106=A105,IF(C105&lt;YEAR('Overview - Section A'!$E$8),C105+1,""),YEAR('Overview - Section A'!$E$7))),"")</f>
        <v>2022</v>
      </c>
      <c r="D106" s="397"/>
      <c r="E106" s="398"/>
      <c r="F106" s="399" t="str">
        <f t="shared" si="11"/>
        <v/>
      </c>
      <c r="G106" s="400"/>
      <c r="H106" s="401"/>
      <c r="I106" s="402"/>
      <c r="J106" s="403" t="s">
        <v>469</v>
      </c>
      <c r="K106" s="404"/>
      <c r="L106" s="405" t="b">
        <f t="shared" si="10"/>
        <v>0</v>
      </c>
      <c r="M106" s="405" t="str">
        <f>IFERROR(IF(G106&lt;&gt;"",INDEX('Overview - Section A'!$U$37:$U$44,MATCH(G106,'Overview - Section A'!$A$37:$A$44,1)),J106),"")</f>
        <v>a1Y36000003ygFWEAY</v>
      </c>
      <c r="N106" s="405"/>
      <c r="O106" s="405" t="s">
        <v>544</v>
      </c>
      <c r="P106" s="295"/>
      <c r="Q106" s="34"/>
    </row>
    <row r="107" spans="1:17" ht="47.1" customHeight="1" x14ac:dyDescent="0.25">
      <c r="A107" s="377">
        <v>13</v>
      </c>
      <c r="B107" s="395" t="str">
        <f t="shared" si="9"/>
        <v/>
      </c>
      <c r="C107" s="396" t="str">
        <f>IFERROR(IF(K107&lt;&gt;"",K107,IF(A107=A106,IF(C106&lt;YEAR('Overview - Section A'!$E$8),C106+1,""),YEAR('Overview - Section A'!$E$7))),"")</f>
        <v/>
      </c>
      <c r="D107" s="397"/>
      <c r="E107" s="398"/>
      <c r="F107" s="399" t="str">
        <f t="shared" si="11"/>
        <v/>
      </c>
      <c r="G107" s="400"/>
      <c r="H107" s="401"/>
      <c r="I107" s="402"/>
      <c r="J107" s="403" t="s">
        <v>471</v>
      </c>
      <c r="K107" s="404"/>
      <c r="L107" s="405" t="b">
        <f t="shared" si="10"/>
        <v>0</v>
      </c>
      <c r="M107" s="405" t="str">
        <f>IFERROR(IF(G107&lt;&gt;"",INDEX('Overview - Section A'!$U$37:$U$44,MATCH(G107,'Overview - Section A'!$A$37:$A$44,1)),J107),"")</f>
        <v>a1Y36000003ygFXEAY</v>
      </c>
      <c r="N107" s="405"/>
      <c r="O107" s="405" t="s">
        <v>545</v>
      </c>
      <c r="P107" s="295"/>
      <c r="Q107" s="34"/>
    </row>
    <row r="108" spans="1:17" ht="47.1" customHeight="1" x14ac:dyDescent="0.25">
      <c r="A108" s="377">
        <v>13</v>
      </c>
      <c r="B108" s="395" t="str">
        <f t="shared" si="9"/>
        <v/>
      </c>
      <c r="C108" s="396" t="str">
        <f>IFERROR(IF(K108&lt;&gt;"",K108,IF(A108=A107,IF(C107&lt;YEAR('Overview - Section A'!$E$8),C107+1,""),YEAR('Overview - Section A'!$E$7))),"")</f>
        <v/>
      </c>
      <c r="D108" s="397"/>
      <c r="E108" s="398"/>
      <c r="F108" s="399" t="str">
        <f t="shared" si="11"/>
        <v/>
      </c>
      <c r="G108" s="400"/>
      <c r="H108" s="401"/>
      <c r="I108" s="402"/>
      <c r="J108" s="403" t="s">
        <v>473</v>
      </c>
      <c r="K108" s="404"/>
      <c r="L108" s="405" t="b">
        <f t="shared" si="10"/>
        <v>0</v>
      </c>
      <c r="M108" s="405" t="str">
        <f>IFERROR(IF(G108&lt;&gt;"",INDEX('Overview - Section A'!$U$37:$U$44,MATCH(G108,'Overview - Section A'!$A$37:$A$44,1)),J108),"")</f>
        <v>a1Y36000003ygFYEAY</v>
      </c>
      <c r="N108" s="405"/>
      <c r="O108" s="405" t="s">
        <v>546</v>
      </c>
      <c r="P108" s="295"/>
      <c r="Q108" s="34"/>
    </row>
    <row r="109" spans="1:17" ht="47.1" customHeight="1" x14ac:dyDescent="0.25">
      <c r="A109" s="377">
        <v>14</v>
      </c>
      <c r="B109" s="395" t="str">
        <f t="shared" si="9"/>
        <v/>
      </c>
      <c r="C109" s="396">
        <f>IFERROR(IF(K109&lt;&gt;"",K109,IF(A109=A108,IF(C108&lt;YEAR('Overview - Section A'!$E$8),C108+1,""),YEAR('Overview - Section A'!$E$7))),"")</f>
        <v>2019</v>
      </c>
      <c r="D109" s="397"/>
      <c r="E109" s="398"/>
      <c r="F109" s="399" t="str">
        <f t="shared" si="11"/>
        <v/>
      </c>
      <c r="G109" s="400"/>
      <c r="H109" s="401"/>
      <c r="I109" s="402"/>
      <c r="J109" s="403" t="s">
        <v>463</v>
      </c>
      <c r="K109" s="404"/>
      <c r="L109" s="405" t="b">
        <f t="shared" si="10"/>
        <v>0</v>
      </c>
      <c r="M109" s="405" t="str">
        <f>IFERROR(IF(G109&lt;&gt;"",INDEX('Overview - Section A'!$U$37:$U$44,MATCH(G109,'Overview - Section A'!$A$37:$A$44,1)),J109),"")</f>
        <v>a1Y36000003ygFTEAY</v>
      </c>
      <c r="N109" s="405"/>
      <c r="O109" s="405" t="s">
        <v>547</v>
      </c>
      <c r="P109" s="295"/>
      <c r="Q109" s="34"/>
    </row>
    <row r="110" spans="1:17" ht="47.1" customHeight="1" x14ac:dyDescent="0.25">
      <c r="A110" s="377">
        <v>14</v>
      </c>
      <c r="B110" s="395" t="str">
        <f t="shared" si="9"/>
        <v/>
      </c>
      <c r="C110" s="396">
        <f>IFERROR(IF(K110&lt;&gt;"",K110,IF(A110=A109,IF(C109&lt;YEAR('Overview - Section A'!$E$8),C109+1,""),YEAR('Overview - Section A'!$E$7))),"")</f>
        <v>2020</v>
      </c>
      <c r="D110" s="397"/>
      <c r="E110" s="398"/>
      <c r="F110" s="399" t="str">
        <f t="shared" si="11"/>
        <v/>
      </c>
      <c r="G110" s="400"/>
      <c r="H110" s="401"/>
      <c r="I110" s="402"/>
      <c r="J110" s="403" t="s">
        <v>465</v>
      </c>
      <c r="K110" s="404"/>
      <c r="L110" s="405" t="b">
        <f t="shared" si="10"/>
        <v>0</v>
      </c>
      <c r="M110" s="405" t="str">
        <f>IFERROR(IF(G110&lt;&gt;"",INDEX('Overview - Section A'!$U$37:$U$44,MATCH(G110,'Overview - Section A'!$A$37:$A$44,1)),J110),"")</f>
        <v>a1Y36000003ygFUEAY</v>
      </c>
      <c r="N110" s="405"/>
      <c r="O110" s="405" t="s">
        <v>548</v>
      </c>
      <c r="P110" s="295"/>
      <c r="Q110" s="34"/>
    </row>
    <row r="111" spans="1:17" ht="47.1" customHeight="1" x14ac:dyDescent="0.25">
      <c r="A111" s="377">
        <v>14</v>
      </c>
      <c r="B111" s="395" t="str">
        <f t="shared" si="9"/>
        <v/>
      </c>
      <c r="C111" s="396">
        <f>IFERROR(IF(K111&lt;&gt;"",K111,IF(A111=A110,IF(C110&lt;YEAR('Overview - Section A'!$E$8),C110+1,""),YEAR('Overview - Section A'!$E$7))),"")</f>
        <v>2021</v>
      </c>
      <c r="D111" s="397"/>
      <c r="E111" s="398"/>
      <c r="F111" s="399" t="str">
        <f t="shared" si="11"/>
        <v/>
      </c>
      <c r="G111" s="400"/>
      <c r="H111" s="401"/>
      <c r="I111" s="402"/>
      <c r="J111" s="403" t="s">
        <v>467</v>
      </c>
      <c r="K111" s="404"/>
      <c r="L111" s="405" t="b">
        <f t="shared" si="10"/>
        <v>0</v>
      </c>
      <c r="M111" s="405" t="str">
        <f>IFERROR(IF(G111&lt;&gt;"",INDEX('Overview - Section A'!$U$37:$U$44,MATCH(G111,'Overview - Section A'!$A$37:$A$44,1)),J111),"")</f>
        <v>a1Y36000003ygFVEAY</v>
      </c>
      <c r="N111" s="405"/>
      <c r="O111" s="405" t="s">
        <v>549</v>
      </c>
      <c r="P111" s="295"/>
      <c r="Q111" s="34"/>
    </row>
    <row r="112" spans="1:17" ht="47.1" customHeight="1" x14ac:dyDescent="0.25">
      <c r="A112" s="377">
        <v>14</v>
      </c>
      <c r="B112" s="395" t="str">
        <f t="shared" si="9"/>
        <v/>
      </c>
      <c r="C112" s="396">
        <f>IFERROR(IF(K112&lt;&gt;"",K112,IF(A112=A111,IF(C111&lt;YEAR('Overview - Section A'!$E$8),C111+1,""),YEAR('Overview - Section A'!$E$7))),"")</f>
        <v>2022</v>
      </c>
      <c r="D112" s="397"/>
      <c r="E112" s="398"/>
      <c r="F112" s="399" t="str">
        <f t="shared" si="11"/>
        <v/>
      </c>
      <c r="G112" s="400"/>
      <c r="H112" s="401"/>
      <c r="I112" s="402"/>
      <c r="J112" s="403" t="s">
        <v>469</v>
      </c>
      <c r="K112" s="404"/>
      <c r="L112" s="405" t="b">
        <f t="shared" si="10"/>
        <v>0</v>
      </c>
      <c r="M112" s="405" t="str">
        <f>IFERROR(IF(G112&lt;&gt;"",INDEX('Overview - Section A'!$U$37:$U$44,MATCH(G112,'Overview - Section A'!$A$37:$A$44,1)),J112),"")</f>
        <v>a1Y36000003ygFWEAY</v>
      </c>
      <c r="N112" s="405"/>
      <c r="O112" s="405" t="s">
        <v>550</v>
      </c>
      <c r="P112" s="295"/>
      <c r="Q112" s="34"/>
    </row>
    <row r="113" spans="1:17" ht="47.1" customHeight="1" x14ac:dyDescent="0.25">
      <c r="A113" s="377">
        <v>14</v>
      </c>
      <c r="B113" s="395" t="str">
        <f t="shared" si="9"/>
        <v/>
      </c>
      <c r="C113" s="396" t="str">
        <f>IFERROR(IF(K113&lt;&gt;"",K113,IF(A113=A112,IF(C112&lt;YEAR('Overview - Section A'!$E$8),C112+1,""),YEAR('Overview - Section A'!$E$7))),"")</f>
        <v/>
      </c>
      <c r="D113" s="397"/>
      <c r="E113" s="398"/>
      <c r="F113" s="399" t="str">
        <f t="shared" si="11"/>
        <v/>
      </c>
      <c r="G113" s="400"/>
      <c r="H113" s="401"/>
      <c r="I113" s="402"/>
      <c r="J113" s="403" t="s">
        <v>471</v>
      </c>
      <c r="K113" s="404"/>
      <c r="L113" s="405" t="b">
        <f t="shared" si="10"/>
        <v>0</v>
      </c>
      <c r="M113" s="405" t="str">
        <f>IFERROR(IF(G113&lt;&gt;"",INDEX('Overview - Section A'!$U$37:$U$44,MATCH(G113,'Overview - Section A'!$A$37:$A$44,1)),J113),"")</f>
        <v>a1Y36000003ygFXEAY</v>
      </c>
      <c r="N113" s="405"/>
      <c r="O113" s="405" t="s">
        <v>551</v>
      </c>
      <c r="P113" s="295"/>
      <c r="Q113" s="34"/>
    </row>
    <row r="114" spans="1:17" ht="47.1" customHeight="1" x14ac:dyDescent="0.25">
      <c r="A114" s="377">
        <v>14</v>
      </c>
      <c r="B114" s="395" t="str">
        <f t="shared" si="9"/>
        <v/>
      </c>
      <c r="C114" s="396" t="str">
        <f>IFERROR(IF(K114&lt;&gt;"",K114,IF(A114=A113,IF(C113&lt;YEAR('Overview - Section A'!$E$8),C113+1,""),YEAR('Overview - Section A'!$E$7))),"")</f>
        <v/>
      </c>
      <c r="D114" s="397"/>
      <c r="E114" s="398"/>
      <c r="F114" s="399" t="str">
        <f t="shared" si="11"/>
        <v/>
      </c>
      <c r="G114" s="400"/>
      <c r="H114" s="401"/>
      <c r="I114" s="402"/>
      <c r="J114" s="403" t="s">
        <v>473</v>
      </c>
      <c r="K114" s="404"/>
      <c r="L114" s="405" t="b">
        <f t="shared" si="10"/>
        <v>0</v>
      </c>
      <c r="M114" s="405" t="str">
        <f>IFERROR(IF(G114&lt;&gt;"",INDEX('Overview - Section A'!$U$37:$U$44,MATCH(G114,'Overview - Section A'!$A$37:$A$44,1)),J114),"")</f>
        <v>a1Y36000003ygFYEAY</v>
      </c>
      <c r="N114" s="405"/>
      <c r="O114" s="405" t="s">
        <v>552</v>
      </c>
      <c r="P114" s="295"/>
      <c r="Q114" s="34"/>
    </row>
    <row r="115" spans="1:17" ht="47.1" customHeight="1" x14ac:dyDescent="0.25">
      <c r="A115" s="377">
        <v>15</v>
      </c>
      <c r="B115" s="395" t="str">
        <f t="shared" si="9"/>
        <v/>
      </c>
      <c r="C115" s="396">
        <f>IFERROR(IF(K115&lt;&gt;"",K115,IF(A115=A114,IF(C114&lt;YEAR('Overview - Section A'!$E$8),C114+1,""),YEAR('Overview - Section A'!$E$7))),"")</f>
        <v>2019</v>
      </c>
      <c r="D115" s="397"/>
      <c r="E115" s="398"/>
      <c r="F115" s="399" t="str">
        <f t="shared" si="11"/>
        <v/>
      </c>
      <c r="G115" s="400"/>
      <c r="H115" s="401"/>
      <c r="I115" s="402"/>
      <c r="J115" s="403" t="s">
        <v>463</v>
      </c>
      <c r="K115" s="404"/>
      <c r="L115" s="405" t="b">
        <f t="shared" si="10"/>
        <v>0</v>
      </c>
      <c r="M115" s="405" t="str">
        <f>IFERROR(IF(G115&lt;&gt;"",INDEX('Overview - Section A'!$U$37:$U$44,MATCH(G115,'Overview - Section A'!$A$37:$A$44,1)),J115),"")</f>
        <v>a1Y36000003ygFTEAY</v>
      </c>
      <c r="N115" s="405"/>
      <c r="O115" s="405" t="s">
        <v>553</v>
      </c>
      <c r="P115" s="295"/>
      <c r="Q115" s="34"/>
    </row>
    <row r="116" spans="1:17" ht="47.1" customHeight="1" x14ac:dyDescent="0.25">
      <c r="A116" s="377">
        <v>15</v>
      </c>
      <c r="B116" s="395" t="str">
        <f t="shared" si="9"/>
        <v/>
      </c>
      <c r="C116" s="396">
        <f>IFERROR(IF(K116&lt;&gt;"",K116,IF(A116=A115,IF(C115&lt;YEAR('Overview - Section A'!$E$8),C115+1,""),YEAR('Overview - Section A'!$E$7))),"")</f>
        <v>2020</v>
      </c>
      <c r="D116" s="397"/>
      <c r="E116" s="398"/>
      <c r="F116" s="399" t="str">
        <f t="shared" si="11"/>
        <v/>
      </c>
      <c r="G116" s="400"/>
      <c r="H116" s="401"/>
      <c r="I116" s="402"/>
      <c r="J116" s="403" t="s">
        <v>465</v>
      </c>
      <c r="K116" s="404"/>
      <c r="L116" s="405" t="b">
        <f t="shared" si="10"/>
        <v>0</v>
      </c>
      <c r="M116" s="405" t="str">
        <f>IFERROR(IF(G116&lt;&gt;"",INDEX('Overview - Section A'!$U$37:$U$44,MATCH(G116,'Overview - Section A'!$A$37:$A$44,1)),J116),"")</f>
        <v>a1Y36000003ygFUEAY</v>
      </c>
      <c r="N116" s="405"/>
      <c r="O116" s="405" t="s">
        <v>554</v>
      </c>
      <c r="P116" s="295"/>
      <c r="Q116" s="34"/>
    </row>
    <row r="117" spans="1:17" ht="47.1" customHeight="1" x14ac:dyDescent="0.25">
      <c r="A117" s="377">
        <v>15</v>
      </c>
      <c r="B117" s="395" t="str">
        <f t="shared" si="9"/>
        <v/>
      </c>
      <c r="C117" s="396">
        <f>IFERROR(IF(K117&lt;&gt;"",K117,IF(A117=A116,IF(C116&lt;YEAR('Overview - Section A'!$E$8),C116+1,""),YEAR('Overview - Section A'!$E$7))),"")</f>
        <v>2021</v>
      </c>
      <c r="D117" s="397"/>
      <c r="E117" s="398"/>
      <c r="F117" s="399" t="str">
        <f t="shared" si="11"/>
        <v/>
      </c>
      <c r="G117" s="400"/>
      <c r="H117" s="401"/>
      <c r="I117" s="402"/>
      <c r="J117" s="403" t="s">
        <v>467</v>
      </c>
      <c r="K117" s="404"/>
      <c r="L117" s="405" t="b">
        <f t="shared" si="10"/>
        <v>0</v>
      </c>
      <c r="M117" s="405" t="str">
        <f>IFERROR(IF(G117&lt;&gt;"",INDEX('Overview - Section A'!$U$37:$U$44,MATCH(G117,'Overview - Section A'!$A$37:$A$44,1)),J117),"")</f>
        <v>a1Y36000003ygFVEAY</v>
      </c>
      <c r="N117" s="405"/>
      <c r="O117" s="405" t="s">
        <v>555</v>
      </c>
      <c r="P117" s="295"/>
      <c r="Q117" s="34"/>
    </row>
    <row r="118" spans="1:17" ht="47.1" customHeight="1" x14ac:dyDescent="0.25">
      <c r="A118" s="377">
        <v>15</v>
      </c>
      <c r="B118" s="395" t="str">
        <f t="shared" si="9"/>
        <v/>
      </c>
      <c r="C118" s="396">
        <f>IFERROR(IF(K118&lt;&gt;"",K118,IF(A118=A117,IF(C117&lt;YEAR('Overview - Section A'!$E$8),C117+1,""),YEAR('Overview - Section A'!$E$7))),"")</f>
        <v>2022</v>
      </c>
      <c r="D118" s="397"/>
      <c r="E118" s="398"/>
      <c r="F118" s="399" t="str">
        <f t="shared" si="11"/>
        <v/>
      </c>
      <c r="G118" s="400"/>
      <c r="H118" s="401"/>
      <c r="I118" s="402"/>
      <c r="J118" s="403" t="s">
        <v>469</v>
      </c>
      <c r="K118" s="404"/>
      <c r="L118" s="405" t="b">
        <f t="shared" si="10"/>
        <v>0</v>
      </c>
      <c r="M118" s="405" t="str">
        <f>IFERROR(IF(G118&lt;&gt;"",INDEX('Overview - Section A'!$U$37:$U$44,MATCH(G118,'Overview - Section A'!$A$37:$A$44,1)),J118),"")</f>
        <v>a1Y36000003ygFWEAY</v>
      </c>
      <c r="N118" s="405"/>
      <c r="O118" s="405" t="s">
        <v>556</v>
      </c>
      <c r="P118" s="295"/>
      <c r="Q118" s="34"/>
    </row>
    <row r="119" spans="1:17" ht="47.1" customHeight="1" x14ac:dyDescent="0.25">
      <c r="A119" s="377">
        <v>15</v>
      </c>
      <c r="B119" s="395" t="str">
        <f t="shared" si="9"/>
        <v/>
      </c>
      <c r="C119" s="396" t="str">
        <f>IFERROR(IF(K119&lt;&gt;"",K119,IF(A119=A118,IF(C118&lt;YEAR('Overview - Section A'!$E$8),C118+1,""),YEAR('Overview - Section A'!$E$7))),"")</f>
        <v/>
      </c>
      <c r="D119" s="397"/>
      <c r="E119" s="398"/>
      <c r="F119" s="399" t="str">
        <f t="shared" si="11"/>
        <v/>
      </c>
      <c r="G119" s="400"/>
      <c r="H119" s="401"/>
      <c r="I119" s="402"/>
      <c r="J119" s="403" t="s">
        <v>471</v>
      </c>
      <c r="K119" s="404"/>
      <c r="L119" s="405" t="b">
        <f t="shared" si="10"/>
        <v>0</v>
      </c>
      <c r="M119" s="405" t="str">
        <f>IFERROR(IF(G119&lt;&gt;"",INDEX('Overview - Section A'!$U$37:$U$44,MATCH(G119,'Overview - Section A'!$A$37:$A$44,1)),J119),"")</f>
        <v>a1Y36000003ygFXEAY</v>
      </c>
      <c r="N119" s="405"/>
      <c r="O119" s="405" t="s">
        <v>557</v>
      </c>
      <c r="P119" s="295"/>
      <c r="Q119" s="34"/>
    </row>
    <row r="120" spans="1:17" ht="47.1" customHeight="1" x14ac:dyDescent="0.25">
      <c r="A120" s="377">
        <v>15</v>
      </c>
      <c r="B120" s="395" t="str">
        <f t="shared" si="9"/>
        <v/>
      </c>
      <c r="C120" s="396" t="str">
        <f>IFERROR(IF(K120&lt;&gt;"",K120,IF(A120=A119,IF(C119&lt;YEAR('Overview - Section A'!$E$8),C119+1,""),YEAR('Overview - Section A'!$E$7))),"")</f>
        <v/>
      </c>
      <c r="D120" s="397"/>
      <c r="E120" s="398"/>
      <c r="F120" s="399" t="str">
        <f t="shared" si="11"/>
        <v/>
      </c>
      <c r="G120" s="400"/>
      <c r="H120" s="401"/>
      <c r="I120" s="402"/>
      <c r="J120" s="403" t="s">
        <v>473</v>
      </c>
      <c r="K120" s="404"/>
      <c r="L120" s="405" t="b">
        <f t="shared" si="10"/>
        <v>0</v>
      </c>
      <c r="M120" s="405" t="str">
        <f>IFERROR(IF(G120&lt;&gt;"",INDEX('Overview - Section A'!$U$37:$U$44,MATCH(G120,'Overview - Section A'!$A$37:$A$44,1)),J120),"")</f>
        <v>a1Y36000003ygFYEAY</v>
      </c>
      <c r="N120" s="405"/>
      <c r="O120" s="405" t="s">
        <v>558</v>
      </c>
      <c r="P120" s="295"/>
      <c r="Q120" s="34"/>
    </row>
    <row r="121" spans="1:17" ht="1.35" customHeight="1" thickBot="1" x14ac:dyDescent="0.3">
      <c r="A121" s="50"/>
      <c r="B121" s="51"/>
      <c r="C121" s="51"/>
      <c r="D121" s="51"/>
      <c r="E121" s="51"/>
      <c r="F121" s="51"/>
      <c r="G121" s="51"/>
      <c r="H121" s="51"/>
      <c r="I121" s="51"/>
      <c r="J121" s="51"/>
      <c r="K121" s="51"/>
      <c r="L121" s="51"/>
      <c r="M121" s="51"/>
      <c r="N121" s="51"/>
      <c r="O121" s="296"/>
      <c r="P121" s="297"/>
    </row>
    <row r="122" spans="1:17" x14ac:dyDescent="0.25">
      <c r="O122" s="111"/>
      <c r="P122" s="111"/>
    </row>
    <row r="129" spans="1:1" x14ac:dyDescent="0.25">
      <c r="A129" s="52" t="s">
        <v>47</v>
      </c>
    </row>
  </sheetData>
  <sheetProtection algorithmName="SHA-512" hashValue="wVwi5JPOrjKG0GqdO3t7LxY51Dubvgm20IYlnh29AvIMtJXSxKuliA/1vIXHnVHsLvcylkM/bX4LKW1kG94HCA==" saltValue="g30ByCjBEpJgDlDQ21tuQg==" spinCount="100000" sheet="1" objects="1" scenarios="1" formatCells="0" sort="0" autoFilter="0"/>
  <mergeCells count="3">
    <mergeCell ref="A28:H28"/>
    <mergeCell ref="A1:Q2"/>
    <mergeCell ref="A8:AG8"/>
  </mergeCells>
  <conditionalFormatting sqref="A30:C120">
    <cfRule type="expression" dxfId="53" priority="8">
      <formula>MOD($A30,2)=0</formula>
    </cfRule>
    <cfRule type="expression" dxfId="52" priority="9">
      <formula>MOD($A30,2)=1</formula>
    </cfRule>
  </conditionalFormatting>
  <conditionalFormatting sqref="A30:H120">
    <cfRule type="expression" dxfId="51" priority="3">
      <formula>$O30:$O121="[Record ID]"</formula>
    </cfRule>
  </conditionalFormatting>
  <conditionalFormatting sqref="G30:G121">
    <cfRule type="expression" dxfId="50" priority="1">
      <formula>AND($H30="TBD",$G30&lt;&gt;"")</formula>
    </cfRule>
  </conditionalFormatting>
  <dataValidations count="15">
    <dataValidation type="list" allowBlank="1" showInputMessage="1" showErrorMessage="1" sqref="B10:B25" xr:uid="{00000000-0002-0000-0400-000000000000}">
      <formula1>OutcomeIndicator</formula1>
    </dataValidation>
    <dataValidation type="custom" allowBlank="1" showInputMessage="1" showErrorMessage="1" errorTitle="Outcome Indicator" error="Should not have both a Standard Indicator and Custom Indicator on same line." sqref="C10:C25" xr:uid="{00000000-0002-0000-0400-000001000000}">
      <formula1>B10=""</formula1>
    </dataValidation>
    <dataValidation type="list" allowBlank="1" showInputMessage="1" showErrorMessage="1" sqref="H10:H25" xr:uid="{00000000-0002-0000-0400-000002000000}">
      <formula1>ResponsiblePR</formula1>
    </dataValidation>
    <dataValidation type="list" allowBlank="1" showInputMessage="1" showErrorMessage="1" sqref="Q10:Q25" xr:uid="{00000000-0002-0000-0400-000003000000}">
      <formula1>Country</formula1>
    </dataValidation>
    <dataValidation allowBlank="1" showInputMessage="1" showErrorMessage="1" prompt="To ensure data consistency please ensure that all thousands are separated with a comma and all decimals are separated with a decimal. (e.g. 1,000,000.96)" sqref="D30:F120" xr:uid="{00000000-0002-0000-0400-000004000000}"/>
    <dataValidation type="decimal" allowBlank="1" showInputMessage="1" showErrorMessage="1" errorTitle="X-Author for Excel" error="Please enter a valid numeric value. Valid range for Outcome Indicator Number is -1E+18 to 1E+18." promptTitle="X-Author for Excel" sqref="A30:A120 A10:A25" xr:uid="{00000000-0002-0000-0400-000005000000}">
      <formula1>-1000000000000000000</formula1>
      <formula2>1000000000000000000</formula2>
    </dataValidation>
    <dataValidation type="date" allowBlank="1" showInputMessage="1" showErrorMessage="1" errorTitle="X-Author for Excel" error="Please enter a valid date." promptTitle="X-Author for Excel" sqref="G30" xr:uid="{00000000-0002-0000-0400-000006000000}">
      <formula1>36526</formula1>
      <formula2>36891</formula2>
    </dataValidation>
    <dataValidation type="list" allowBlank="1" showInputMessage="1" showErrorMessage="1" errorTitle="X-Author for Excel" error="Please select a value from the drop-down." promptTitle="X-Author for Excel" sqref="H30:H120" xr:uid="{00000000-0002-0000-0400-000007000000}">
      <formula1>IF(IFERROR(ROWS(INDIRECT(SUBSTITUTE("AIM_Outcome_Indicator_Targets_Result__c.AIM_Mark_if_target_is_TBD__c"," ","_"))),-1) &lt; 0, XAuthorInvalidPicklistData,INDIRECT(SUBSTITUTE("AIM_Outcome_Indicator_Targets_Result__c.AIM_Mark_if_target_is_TBD__c"," ","_")))</formula1>
    </dataValidation>
    <dataValidation type="custom" allowBlank="1" showInputMessage="1" showErrorMessage="1" errorTitle="X-Author for Excel" error="Id and Lookup fields are not editable." promptTitle="X-Author for Excel" sqref="J30:J120 O30:O120 AH10:AH25 W10:Y25" xr:uid="{00000000-0002-0000-0400-000008000000}">
      <formula1>""</formula1>
    </dataValidation>
    <dataValidation type="list" allowBlank="1" showInputMessage="1" showErrorMessage="1" errorTitle="X-Author for Excel" error="Please select a value from the drop-down." promptTitle="X-Author for Excel" sqref="K30:K120" xr:uid="{00000000-0002-0000-0400-000009000000}">
      <formula1>IF(IFERROR(ROWS(INDIRECT(SUBSTITUTE("AIM_Outcome_Indicator_Targets_Result__c.AIM_Year_of_Target__c"," ","_"))),-1) &lt; 0, XAuthorInvalidPicklistData,INDIRECT(SUBSTITUTE("AIM_Outcome_Indicator_Targets_Result__c.AIM_Year_of_Target__c"," ","_")))</formula1>
    </dataValidation>
    <dataValidation type="list" allowBlank="1" showInputMessage="1" showErrorMessage="1" errorTitle="X-Author for Excel" error="Please select either TRUE or FALSE from the dropdown." promptTitle="X-Author for Excel" sqref="L30:L120 U10:U25" xr:uid="{00000000-0002-0000-0400-00000A000000}">
      <formula1>"TRUE,FALSE"</formula1>
    </dataValidation>
    <dataValidation type="decimal" allowBlank="1" showInputMessage="1" showErrorMessage="1" errorTitle="X-Author for Excel" error="Please enter a valid numeric value. Valid range for Target % is -999.99 to 999.99." promptTitle="X-Author for Excel" sqref="N30:N120" xr:uid="{00000000-0002-0000-0400-00000B000000}">
      <formula1>-999.99</formula1>
      <formula2>999.99</formula2>
    </dataValidation>
    <dataValidation type="list" allowBlank="1" showInputMessage="1" showErrorMessage="1" errorTitle="X-Author for Excel" error="Please select a value from the drop-down." promptTitle="X-Author for Excel" sqref="E10:E25" xr:uid="{00000000-0002-0000-0400-00000C000000}">
      <formula1>IF(IFERROR(ROWS(INDIRECT(SUBSTITUTE("AIM_Outcome_Indicator__c.AIM_Baseline_Year__c"," ","_"))),-1) &lt; 0, XAuthorInvalidPicklistData,INDIRECT(SUBSTITUTE("AIM_Outcome_Indicator__c.AIM_Baseline_Year__c"," ","_")))</formula1>
    </dataValidation>
    <dataValidation type="list" allowBlank="1" showInputMessage="1" showErrorMessage="1" errorTitle="X-Author for Excel" error="Please select a value from the drop-down." promptTitle="X-Author for Excel" sqref="AG10:AG25" xr:uid="{00000000-0002-0000-0400-00000D000000}">
      <formula1>IF(IFERROR(ROWS(INDIRECT(SUBSTITUTE("AIM_Outcome_Indicator__c.AIM_Deactivate_indicator__c"," ","_"))),-1) &lt; 0, XAuthorInvalidPicklistData,INDIRECT(SUBSTITUTE("AIM_Outcome_Indicator__c.AIM_Deactivate_indicator__c"," ","_")))</formula1>
    </dataValidation>
    <dataValidation type="date" allowBlank="1" showInputMessage="1" showErrorMessage="1" errorTitle="X-Author for Excel" error="Please enter a valid date." promptTitle="X-Author for Excel" sqref="G31:G120" xr:uid="{00000000-0002-0000-0400-00000E000000}">
      <formula1>36526</formula1>
      <formula2>767376</formula2>
    </dataValidation>
  </dataValidations>
  <hyperlinks>
    <hyperlink ref="A129" location="'Outcome Indicators - Section C'!A4" display="'Outcome Indicators - Section C'!A4" xr:uid="{00000000-0004-0000-0400-000000000000}"/>
    <hyperlink ref="B4" location="'Outcome Indicators - Section C'!A8" display="Outcome Indicators" xr:uid="{00000000-0004-0000-0400-000001000000}"/>
    <hyperlink ref="C4" location="_6017e447_f4b2_4605_8be3_67be82447dcf" display="Outcome Indicator Targets" xr:uid="{00000000-0004-0000-0400-000002000000}"/>
  </hyperlinks>
  <pageMargins left="0.7" right="0.7" top="0.75" bottom="0.75" header="0.3" footer="0.3"/>
  <pageSetup paperSize="8" scale="46" fitToHeight="0" orientation="landscape" r:id="rId1"/>
  <colBreaks count="1" manualBreakCount="1">
    <brk id="35" max="1048575" man="1"/>
  </colBreaks>
  <extLst>
    <ext xmlns:x14="http://schemas.microsoft.com/office/spreadsheetml/2009/9/main" uri="{78C0D931-6437-407d-A8EE-F0AAD7539E65}">
      <x14:conditionalFormattings>
        <x14:conditionalFormatting xmlns:xm="http://schemas.microsoft.com/office/excel/2006/main">
          <x14:cfRule type="expression" priority="7" id="{F8B86FC9-38F2-421F-BC8E-80A7C8DC9982}">
            <xm:f>INDEX('Overview - Section A'!$E$35:$E$36,MATCH($J30,'Overview - Section A'!$I$35:$I$36,0))&gt;'Overview - Section A'!$E$8</xm:f>
            <x14:dxf>
              <font>
                <color theme="0" tint="-0.24994659260841701"/>
              </font>
              <fill>
                <patternFill>
                  <bgColor theme="0" tint="-0.24994659260841701"/>
                </patternFill>
              </fill>
            </x14:dxf>
          </x14:cfRule>
          <xm:sqref>A30:H121</xm:sqref>
        </x14:conditionalFormatting>
        <x14:conditionalFormatting xmlns:xm="http://schemas.microsoft.com/office/excel/2006/main">
          <x14:cfRule type="expression" priority="5" id="{087DD156-1FF4-40B2-B2C5-19DF8DEF4B67}">
            <xm:f>OR('Overview - Section A'!$AN$5="Grant Making", 'Overview - Section A'!$AN$5="Grant Revision")</xm:f>
            <x14:dxf>
              <font>
                <color theme="0" tint="-0.24994659260841701"/>
              </font>
              <fill>
                <patternFill>
                  <bgColor theme="0" tint="-0.24994659260841701"/>
                </patternFill>
              </fill>
              <border>
                <left/>
                <right/>
                <top/>
                <bottom/>
              </border>
            </x14:dxf>
          </x14:cfRule>
          <xm:sqref>H9:H25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F000000}">
          <x14:formula1>
            <xm:f>'Overview - Section A'!$AO$25:$AO$32</xm:f>
          </x14:formula1>
          <xm:sqref>L10:N25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BE234"/>
  <sheetViews>
    <sheetView showGridLines="0" zoomScale="60" zoomScaleNormal="60" zoomScaleSheetLayoutView="30" workbookViewId="0">
      <selection activeCell="P84" sqref="P84"/>
    </sheetView>
  </sheetViews>
  <sheetFormatPr baseColWidth="10" defaultColWidth="11" defaultRowHeight="15.75" x14ac:dyDescent="0.25"/>
  <cols>
    <col min="1" max="1" width="11.5" customWidth="1"/>
    <col min="2" max="2" width="24.125" customWidth="1"/>
    <col min="3" max="4" width="30.625" customWidth="1"/>
    <col min="5" max="6" width="12.125" customWidth="1"/>
    <col min="7" max="7" width="15.125" customWidth="1"/>
    <col min="8" max="8" width="15" customWidth="1"/>
    <col min="9" max="11" width="27.625" hidden="1" customWidth="1"/>
    <col min="12" max="12" width="26.625" hidden="1" customWidth="1"/>
    <col min="13" max="14" width="27.625" hidden="1" customWidth="1"/>
    <col min="15" max="15" width="0.25" customWidth="1"/>
    <col min="16" max="16" width="20.625" customWidth="1"/>
    <col min="17" max="17" width="19.75" customWidth="1"/>
    <col min="18" max="18" width="21.625" customWidth="1"/>
    <col min="19" max="20" width="20.625" customWidth="1"/>
    <col min="21" max="21" width="20" customWidth="1"/>
    <col min="22" max="22" width="25.125" customWidth="1"/>
    <col min="23" max="23" width="52.5" customWidth="1"/>
    <col min="24" max="24" width="27.5" style="4" hidden="1" customWidth="1"/>
    <col min="25" max="25" width="19.75" style="4" hidden="1" customWidth="1"/>
    <col min="26" max="26" width="23.125" style="4" hidden="1" customWidth="1"/>
    <col min="27" max="27" width="20.25" style="4" hidden="1" customWidth="1"/>
    <col min="28" max="28" width="14.125" style="4" hidden="1" customWidth="1"/>
    <col min="29" max="29" width="15.25" style="4" hidden="1" customWidth="1"/>
    <col min="30" max="32" width="11" style="4" hidden="1" customWidth="1"/>
    <col min="33" max="33" width="26" style="4" hidden="1" customWidth="1"/>
    <col min="34" max="34" width="12" style="4" hidden="1" customWidth="1"/>
    <col min="35" max="35" width="14.625" style="4" hidden="1" customWidth="1"/>
    <col min="36" max="36" width="22.5" style="4" hidden="1" customWidth="1"/>
    <col min="37" max="43" width="22.75" style="4" hidden="1" customWidth="1"/>
    <col min="44" max="44" width="22.75" style="4" customWidth="1"/>
    <col min="45" max="45" width="35.75" style="4" customWidth="1"/>
    <col min="46" max="47" width="22.75" style="4" customWidth="1"/>
    <col min="48" max="48" width="8.75" style="4" hidden="1" customWidth="1"/>
    <col min="49" max="49" width="28.25" style="4" customWidth="1"/>
    <col min="50" max="50" width="0.5" style="6" customWidth="1"/>
    <col min="51" max="51" width="27" style="6" customWidth="1"/>
    <col min="52" max="52" width="12.75" style="6" customWidth="1"/>
    <col min="53" max="57" width="11" style="6"/>
  </cols>
  <sheetData>
    <row r="1" spans="1:52" ht="21" customHeight="1" x14ac:dyDescent="0.25">
      <c r="A1" s="562" t="s">
        <v>286</v>
      </c>
      <c r="B1" s="563"/>
      <c r="C1" s="563"/>
      <c r="D1" s="563"/>
      <c r="E1" s="563"/>
      <c r="F1" s="563"/>
      <c r="G1" s="563"/>
      <c r="H1" s="563"/>
      <c r="I1" s="563"/>
      <c r="J1" s="563"/>
      <c r="K1" s="563"/>
      <c r="L1" s="563"/>
      <c r="M1" s="563"/>
      <c r="N1" s="563"/>
      <c r="O1" s="563"/>
      <c r="P1" s="563"/>
      <c r="Q1" s="563"/>
      <c r="R1" s="563"/>
      <c r="S1" s="563"/>
      <c r="T1" s="563"/>
      <c r="U1" s="563"/>
      <c r="V1" s="564"/>
    </row>
    <row r="2" spans="1:52" ht="41.1" customHeight="1" thickBot="1" x14ac:dyDescent="0.3">
      <c r="A2" s="565"/>
      <c r="B2" s="566"/>
      <c r="C2" s="566"/>
      <c r="D2" s="566"/>
      <c r="E2" s="566"/>
      <c r="F2" s="566"/>
      <c r="G2" s="566"/>
      <c r="H2" s="566"/>
      <c r="I2" s="566"/>
      <c r="J2" s="566"/>
      <c r="K2" s="566"/>
      <c r="L2" s="566"/>
      <c r="M2" s="566"/>
      <c r="N2" s="566"/>
      <c r="O2" s="566"/>
      <c r="P2" s="566"/>
      <c r="Q2" s="566"/>
      <c r="R2" s="566"/>
      <c r="S2" s="566"/>
      <c r="T2" s="566"/>
      <c r="U2" s="566"/>
      <c r="V2" s="567"/>
    </row>
    <row r="3" spans="1:52" ht="16.5" thickBot="1" x14ac:dyDescent="0.3"/>
    <row r="4" spans="1:52" ht="61.5" customHeight="1" thickBot="1" x14ac:dyDescent="0.3">
      <c r="A4" s="322" t="s">
        <v>237</v>
      </c>
      <c r="B4" s="324" t="s">
        <v>287</v>
      </c>
      <c r="C4" s="324" t="s">
        <v>288</v>
      </c>
    </row>
    <row r="7" spans="1:52" ht="16.5" thickBot="1" x14ac:dyDescent="0.3">
      <c r="D7" s="48"/>
      <c r="E7" s="48"/>
    </row>
    <row r="8" spans="1:52" ht="33" customHeight="1" thickBot="1" x14ac:dyDescent="0.3">
      <c r="A8" s="548" t="s">
        <v>287</v>
      </c>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8"/>
    </row>
    <row r="9" spans="1:52" ht="80.25" customHeight="1" x14ac:dyDescent="0.25">
      <c r="A9" s="453" t="s">
        <v>289</v>
      </c>
      <c r="B9" s="453" t="s">
        <v>242</v>
      </c>
      <c r="C9" s="453" t="s">
        <v>290</v>
      </c>
      <c r="D9" s="370" t="s">
        <v>265</v>
      </c>
      <c r="E9" s="453" t="s">
        <v>291</v>
      </c>
      <c r="F9" s="453" t="s">
        <v>292</v>
      </c>
      <c r="G9" s="453" t="s">
        <v>293</v>
      </c>
      <c r="H9" s="370" t="s">
        <v>267</v>
      </c>
      <c r="I9" s="454" t="s">
        <v>355</v>
      </c>
      <c r="J9" s="454" t="s">
        <v>356</v>
      </c>
      <c r="K9" s="455"/>
      <c r="L9" s="455"/>
      <c r="M9" s="455"/>
      <c r="N9" s="371" t="s">
        <v>187</v>
      </c>
      <c r="O9" s="455"/>
      <c r="P9" s="455" t="s">
        <v>268</v>
      </c>
      <c r="Q9" s="329" t="s">
        <v>269</v>
      </c>
      <c r="R9" s="453" t="s">
        <v>294</v>
      </c>
      <c r="S9" s="370" t="s">
        <v>270</v>
      </c>
      <c r="T9" s="370" t="s">
        <v>271</v>
      </c>
      <c r="U9" s="453" t="s">
        <v>295</v>
      </c>
      <c r="V9" s="453" t="s">
        <v>296</v>
      </c>
      <c r="W9" s="453" t="s">
        <v>272</v>
      </c>
      <c r="X9" s="456" t="s">
        <v>38</v>
      </c>
      <c r="Y9" s="457" t="s">
        <v>72</v>
      </c>
      <c r="Z9" s="457"/>
      <c r="AA9" s="457" t="s">
        <v>99</v>
      </c>
      <c r="AB9" s="457" t="s">
        <v>185</v>
      </c>
      <c r="AC9" s="457" t="s">
        <v>23</v>
      </c>
      <c r="AD9" s="457"/>
      <c r="AE9" s="457" t="s">
        <v>52</v>
      </c>
      <c r="AF9" s="457" t="s">
        <v>25</v>
      </c>
      <c r="AG9" s="457" t="s">
        <v>109</v>
      </c>
      <c r="AH9" s="458" t="s">
        <v>119</v>
      </c>
      <c r="AI9" s="458" t="s">
        <v>128</v>
      </c>
      <c r="AJ9" s="458" t="s">
        <v>138</v>
      </c>
      <c r="AK9" s="458" t="s">
        <v>13</v>
      </c>
      <c r="AL9" s="458" t="s">
        <v>163</v>
      </c>
      <c r="AM9" s="458" t="s">
        <v>186</v>
      </c>
      <c r="AN9" s="458"/>
      <c r="AO9" s="458" t="s">
        <v>212</v>
      </c>
      <c r="AP9" s="458" t="s">
        <v>211</v>
      </c>
      <c r="AQ9" s="458"/>
      <c r="AR9" s="453" t="s">
        <v>206</v>
      </c>
      <c r="AS9" s="453" t="s">
        <v>207</v>
      </c>
      <c r="AT9" s="453" t="s">
        <v>208</v>
      </c>
      <c r="AU9" s="453" t="s">
        <v>357</v>
      </c>
      <c r="AV9" s="458" t="s">
        <v>321</v>
      </c>
      <c r="AW9" s="455" t="s">
        <v>327</v>
      </c>
      <c r="AX9" s="109"/>
      <c r="AY9" s="112"/>
      <c r="AZ9" s="112"/>
    </row>
    <row r="10" spans="1:52" ht="47.1" hidden="1" customHeight="1" x14ac:dyDescent="0.25">
      <c r="A10" s="377" t="s">
        <v>45</v>
      </c>
      <c r="B10" s="378" t="str">
        <f>IFERROR(IF(AND(C10="",D10=""),"",VLOOKUP(AI10,'Reference records(soft deleted)'!$B$61:$D$89,3,FALSE)),"")</f>
        <v/>
      </c>
      <c r="C10" s="378" t="str">
        <f>IFERROR(VLOOKUP(AJ10,'Reference records(soft deleted)'!$B$94:$D$169,3,FALSE),"")</f>
        <v/>
      </c>
      <c r="D10" s="415" t="s">
        <v>210</v>
      </c>
      <c r="E10" s="397" t="s">
        <v>34</v>
      </c>
      <c r="F10" s="398" t="s">
        <v>35</v>
      </c>
      <c r="G10" s="459" t="str">
        <f>IF(IF(AND(E10="",F10=""),IF(AL10="0.00","",AL10),IFERROR((E10/F10)*100,""))=0,"",IF(AND(E10="",F10=""),IF(AL10="0.00","",AL10),IFERROR((E10/F10)*100,"")))</f>
        <v/>
      </c>
      <c r="H10" s="401" t="s">
        <v>36</v>
      </c>
      <c r="I10" s="449" t="str">
        <f>IFERROR(VLOOKUP(C10,'Reference records(soft deleted)'!$D$94:$H$166,5,FALSE),"")</f>
        <v/>
      </c>
      <c r="J10" s="449" t="str">
        <f>IF(AND(OR(AND(F10&lt;&gt;"",G10&lt;&gt;""),AND(VLOOKUP(A10,$B$45:$F$227,5,FALSE)&lt;&gt;"",VLOOKUP(A10,$B$45:$G$227,6,FALSE)&lt;&gt;"")),I10="Number"),"Yes","No")</f>
        <v>No</v>
      </c>
      <c r="K10" s="449"/>
      <c r="L10" s="449"/>
      <c r="M10" s="449"/>
      <c r="N10" s="450" t="str">
        <f>IFERROR(IF(AM10="","",VLOOKUP(AM10,'Overview - Section A'!$P$30:$Q$31,2,FALSE)),"")</f>
        <v/>
      </c>
      <c r="O10" s="449"/>
      <c r="P10" s="401" t="s">
        <v>204</v>
      </c>
      <c r="Q10" s="381" t="str">
        <f t="array" ref="Q10">IFERROR(IF(INDEX('Reference Records'!$D$44:$D$93,MATCH(LEFT(C10,255),LEFT('Reference Records'!$C$44:$C$93,255),0))=0,"",INDEX('Reference Records'!$D$44:$D$93,MATCH(LEFT(C10,255),LEFT('Reference Records'!$C$44:$C$93,255),0))),"")</f>
        <v/>
      </c>
      <c r="R10" s="460"/>
      <c r="S10" s="449" t="str">
        <f>IF('Overview - Section A'!$AN$5="Funding Request",IF(N10="Funding Request Place Holder","",N10),"")</f>
        <v/>
      </c>
      <c r="T10" s="449" t="str">
        <f>IFERROR(IF(AK10="","",AK10),"")</f>
        <v>[Country (Name)]</v>
      </c>
      <c r="U10" s="449" t="str">
        <f>IFERROR(IF(AP10="","",VLOOKUP(AP10,'Picklist Mapping'!$C$3:$D$4,2,FALSE)),"")</f>
        <v/>
      </c>
      <c r="V10" s="401" t="s">
        <v>93</v>
      </c>
      <c r="W10" s="415" t="s">
        <v>205</v>
      </c>
      <c r="X10" s="456" t="str">
        <f>IFERROR(IF(VLOOKUP(B10,'Reference Records'!$C$96:$D$119,2,FALSE)=0,"",VLOOKUP(B10,'Reference Records'!$C$96:$D$119,2,FALSE)),"")</f>
        <v/>
      </c>
      <c r="Y10" s="434" t="str">
        <f>IF(Q10&lt;&gt;"",C10&amp;D10,"")</f>
        <v/>
      </c>
      <c r="Z10" s="434"/>
      <c r="AA10" s="434" t="str">
        <f>C10&amp;D10</f>
        <v>[Custom Coverage Indicator Name - Local]</v>
      </c>
      <c r="AB10" s="434" t="str">
        <f>IFERROR(IF('Overview - Section A'!$AN$5="Funding Request",VLOOKUP(S10,'Overview - Section A'!$M$30:$P$31,4,FALSE),IF(AM10="","",AM10)),"")</f>
        <v>[Responsible PR]</v>
      </c>
      <c r="AC10" s="434" t="b">
        <f>IFERROR(IF(OR(C10&lt;&gt;"",D10&lt;&gt;""),TRUE,FALSE),FALSE)</f>
        <v>1</v>
      </c>
      <c r="AD10" s="434"/>
      <c r="AE10" s="434" t="str">
        <f t="array" ref="AE10">IFERROR(IF(INDEX('Overview - Section A'!$H$92:$H$109,MATCH(LEFT(B10,255),LEFT('Overview - Section A'!$E$92:$E$109,255),0))=0,"",INDEX('Overview - Section A'!$H$92:$H$109,MATCH(LEFT(B10,255),LEFT('Overview - Section A'!$E$92:$E$109,255),0))),"")</f>
        <v>a1P36000002ots4EAA</v>
      </c>
      <c r="AF10" s="434" t="s">
        <v>24</v>
      </c>
      <c r="AG10" s="434" t="str">
        <f t="array" ref="AG10">IFERROR(IF(INDEX('Reference Records'!$G$44:$G$93,MATCH(LEFT(C10,255),LEFT('Reference Records'!$C$44:$C$93,255),0))=0,"",INDEX('Reference Records'!$G$44:$G$93,MATCH(LEFT(C10,255),LEFT('Reference Records'!$C$44:$C$93,255),0))),"")</f>
        <v/>
      </c>
      <c r="AH10" s="434" t="str">
        <f>IFERROR(IF('Overview - Section A'!$AN$5="Funding Request",IF('Reference Records'!$B$276&lt;&gt;"",VLOOKUP(T10,'Reference Records'!$B$276:$C$277,2,FALSE),VLOOKUP(T10,'Reference Records'!$A$289:$C$807,3,FALSE)),VLOOKUP(T10,'Reference Records'!$A$810:$C$812,3,FALSE)),"")</f>
        <v/>
      </c>
      <c r="AI10" s="461" t="s">
        <v>127</v>
      </c>
      <c r="AJ10" s="434" t="s">
        <v>137</v>
      </c>
      <c r="AK10" s="434" t="s">
        <v>132</v>
      </c>
      <c r="AL10" s="462" t="s">
        <v>161</v>
      </c>
      <c r="AM10" s="461" t="s">
        <v>184</v>
      </c>
      <c r="AN10" s="434"/>
      <c r="AO10" s="458" t="str">
        <f>IFERROR(VLOOKUP(U10,'Picklist Mapping'!$B$3:$C$4,2,FALSE),"")</f>
        <v/>
      </c>
      <c r="AP10" s="463" t="s">
        <v>92</v>
      </c>
      <c r="AQ10" s="458"/>
      <c r="AR10" s="401" t="s">
        <v>17</v>
      </c>
      <c r="AS10" s="415" t="s">
        <v>18</v>
      </c>
      <c r="AT10" s="401" t="s">
        <v>135</v>
      </c>
      <c r="AU10" s="464" t="str">
        <f>IF(U10&lt;&gt;"","Please enter the geographic area in the comments section","")</f>
        <v/>
      </c>
      <c r="AV10" s="434" t="s">
        <v>24</v>
      </c>
      <c r="AW10" s="401" t="s">
        <v>328</v>
      </c>
      <c r="AX10" s="109"/>
      <c r="AY10" s="112" t="str">
        <f>IF(U10&lt;&gt;"","Please enter the geographic area in the comments section","")</f>
        <v/>
      </c>
      <c r="AZ10" s="112"/>
    </row>
    <row r="11" spans="1:52" ht="47.1" customHeight="1" x14ac:dyDescent="0.25">
      <c r="A11" s="377">
        <v>1</v>
      </c>
      <c r="B11" s="378" t="s">
        <v>2646</v>
      </c>
      <c r="C11" s="378" t="s">
        <v>2790</v>
      </c>
      <c r="D11" s="415"/>
      <c r="E11" s="397">
        <v>60796</v>
      </c>
      <c r="F11" s="398">
        <v>252004</v>
      </c>
      <c r="G11" s="459">
        <f t="shared" ref="G11:G40" si="0">IF(IF(AND(E11="",F11=""),IF(AL11="0.00","",AL11),IFERROR((E11/F11)*100,""))=0,"",IF(AND(E11="",F11=""),IF(AL11="0.00","",AL11),IFERROR((E11/F11)*100,"")))</f>
        <v>24.125013888668434</v>
      </c>
      <c r="H11" s="401" t="s">
        <v>401</v>
      </c>
      <c r="I11" s="449">
        <f>IFERROR(VLOOKUP(C11,'Reference records(soft deleted)'!$D$94:$H$166,5,FALSE),"")</f>
        <v>0</v>
      </c>
      <c r="J11" s="449" t="str">
        <f t="shared" ref="J11:J40" si="1">IF(AND(OR(AND(F11&lt;&gt;"",G11&lt;&gt;""),AND(VLOOKUP(A11,$B$45:$F$227,5,FALSE)&lt;&gt;"",VLOOKUP(A11,$B$45:$G$227,6,FALSE)&lt;&gt;"")),I11="Number"),"Yes","No")</f>
        <v>No</v>
      </c>
      <c r="K11" s="449"/>
      <c r="L11" s="449"/>
      <c r="M11" s="449"/>
      <c r="N11" s="450" t="str">
        <f>IFERROR(IF(AM11="","",VLOOKUP(AM11,'Overview - Section A'!$P$30:$Q$31,2,FALSE)),"")</f>
        <v/>
      </c>
      <c r="O11" s="449"/>
      <c r="P11" s="401" t="s">
        <v>4482</v>
      </c>
      <c r="Q11" s="381" t="str">
        <f t="array" ref="Q11">IFERROR(IF(INDEX('Reference Records'!$D$44:$D$93,MATCH(LEFT(C11,255),LEFT('Reference Records'!$C$44:$C$93,255),0))=0,"",INDEX('Reference Records'!$D$44:$D$93,MATCH(LEFT(C11,255),LEFT('Reference Records'!$C$44:$C$93,255),0))),"")</f>
        <v/>
      </c>
      <c r="R11" s="460"/>
      <c r="S11" s="449" t="s">
        <v>559</v>
      </c>
      <c r="T11" s="449" t="s">
        <v>445</v>
      </c>
      <c r="U11" s="449" t="s">
        <v>199</v>
      </c>
      <c r="V11" s="401" t="s">
        <v>380</v>
      </c>
      <c r="W11" s="415" t="s">
        <v>4514</v>
      </c>
      <c r="X11" s="456" t="str">
        <f>IFERROR(IF(VLOOKUP(B11,'Reference Records'!$C$96:$D$119,2,FALSE)=0,"",VLOOKUP(B11,'Reference Records'!$C$96:$D$119,2,FALSE)),"")</f>
        <v>MCI-00534</v>
      </c>
      <c r="Y11" s="434" t="str">
        <f t="shared" ref="Y11:Y40" si="2">IF(Q11&lt;&gt;"",C11&amp;D11,"")</f>
        <v/>
      </c>
      <c r="Z11" s="434"/>
      <c r="AA11" s="434" t="str">
        <f t="shared" ref="AA11:AA40" si="3">C11&amp;D11</f>
        <v>KP-1a(M): Porcentaje de hombres que tienen relaciones sexuales con hombres cubiertos por programas de prevención del VIH (paquetes definidos de servicios)</v>
      </c>
      <c r="AB11" s="434" t="str">
        <f>IFERROR(IF('Overview - Section A'!$AN$5="Funding Request",VLOOKUP(S11,'Overview - Section A'!$M$30:$P$31,4,FALSE),IF(AM11="","",AM11)),"")</f>
        <v/>
      </c>
      <c r="AC11" s="434" t="b">
        <f t="shared" ref="AC11:AC40" si="4">IFERROR(IF(OR(C11&lt;&gt;"",D11&lt;&gt;""),TRUE,FALSE),FALSE)</f>
        <v>1</v>
      </c>
      <c r="AD11" s="434"/>
      <c r="AE11" s="434" t="str">
        <f t="array" ref="AE11">IFERROR(IF(INDEX('Overview - Section A'!$H$92:$H$109,MATCH(LEFT(B11,255),LEFT('Overview - Section A'!$E$92:$E$109,255),0))=0,"",INDEX('Overview - Section A'!$H$92:$H$109,MATCH(LEFT(B11,255),LEFT('Overview - Section A'!$E$92:$E$109,255),0))),"")</f>
        <v>a1P36000002otryEAA</v>
      </c>
      <c r="AF11" s="434" t="s">
        <v>805</v>
      </c>
      <c r="AG11" s="434" t="str">
        <f t="array" ref="AG11">IFERROR(IF(INDEX('Reference Records'!$G$44:$G$93,MATCH(LEFT(C11,255),LEFT('Reference Records'!$C$44:$C$93,255),0))=0,"",INDEX('Reference Records'!$G$44:$G$93,MATCH(LEFT(C11,255),LEFT('Reference Records'!$C$44:$C$93,255),0))),"")</f>
        <v>a1O36000001qZ9bEAE</v>
      </c>
      <c r="AH11" s="434" t="str">
        <f>IFERROR(IF('Overview - Section A'!$AN$5="Funding Request",IF('Reference Records'!$B$276&lt;&gt;"",VLOOKUP(T11,'Reference Records'!$B$276:$C$277,2,FALSE),VLOOKUP(T11,'Reference Records'!$A$289:$C$807,3,FALSE)),VLOOKUP(T11,'Reference Records'!$A$810:$C$812,3,FALSE)),"")</f>
        <v>a1A360000013LzYEAU</v>
      </c>
      <c r="AI11" s="461"/>
      <c r="AJ11" s="434"/>
      <c r="AK11" s="434"/>
      <c r="AL11" s="462"/>
      <c r="AM11" s="461"/>
      <c r="AN11" s="434"/>
      <c r="AO11" s="458" t="str">
        <f>IFERROR(VLOOKUP(U11,'Picklist Mapping'!$B$3:$C$4,2,FALSE),"")</f>
        <v>National</v>
      </c>
      <c r="AP11" s="463"/>
      <c r="AQ11" s="458"/>
      <c r="AR11" s="401" t="s">
        <v>4482</v>
      </c>
      <c r="AS11" s="415" t="s">
        <v>4515</v>
      </c>
      <c r="AT11" s="401"/>
      <c r="AU11" s="464" t="str">
        <f t="shared" ref="AU11:AU40" si="5">IF(U11&lt;&gt;"","Please enter the geographic area in the comments section","")</f>
        <v>Please enter the geographic area in the comments section</v>
      </c>
      <c r="AV11" s="434" t="s">
        <v>442</v>
      </c>
      <c r="AW11" s="401"/>
      <c r="AX11" s="109"/>
      <c r="AY11" s="112"/>
      <c r="AZ11" s="112"/>
    </row>
    <row r="12" spans="1:52" ht="47.1" customHeight="1" x14ac:dyDescent="0.25">
      <c r="A12" s="377">
        <v>2</v>
      </c>
      <c r="B12" s="378" t="s">
        <v>2646</v>
      </c>
      <c r="C12" s="378" t="s">
        <v>2793</v>
      </c>
      <c r="D12" s="415"/>
      <c r="E12" s="397">
        <v>59503</v>
      </c>
      <c r="F12" s="398">
        <v>252004</v>
      </c>
      <c r="G12" s="459">
        <f t="shared" si="0"/>
        <v>23.611926794812781</v>
      </c>
      <c r="H12" s="401" t="s">
        <v>401</v>
      </c>
      <c r="I12" s="449">
        <f>IFERROR(VLOOKUP(C12,'Reference records(soft deleted)'!$D$94:$H$166,5,FALSE),"")</f>
        <v>0</v>
      </c>
      <c r="J12" s="449" t="str">
        <f t="shared" si="1"/>
        <v>No</v>
      </c>
      <c r="K12" s="449"/>
      <c r="L12" s="449"/>
      <c r="M12" s="449"/>
      <c r="N12" s="450" t="str">
        <f>IFERROR(IF(AM12="","",VLOOKUP(AM12,'Overview - Section A'!$P$30:$Q$31,2,FALSE)),"")</f>
        <v/>
      </c>
      <c r="O12" s="449"/>
      <c r="P12" s="401" t="s">
        <v>4482</v>
      </c>
      <c r="Q12" s="381" t="str">
        <f t="array" ref="Q12">IFERROR(IF(INDEX('Reference Records'!$D$44:$D$93,MATCH(LEFT(C12,255),LEFT('Reference Records'!$C$44:$C$93,255),0))=0,"",INDEX('Reference Records'!$D$44:$D$93,MATCH(LEFT(C12,255),LEFT('Reference Records'!$C$44:$C$93,255),0))),"")</f>
        <v/>
      </c>
      <c r="R12" s="460"/>
      <c r="S12" s="449" t="s">
        <v>559</v>
      </c>
      <c r="T12" s="449" t="s">
        <v>445</v>
      </c>
      <c r="U12" s="449" t="s">
        <v>199</v>
      </c>
      <c r="V12" s="401" t="s">
        <v>380</v>
      </c>
      <c r="W12" s="415" t="s">
        <v>4502</v>
      </c>
      <c r="X12" s="456" t="str">
        <f>IFERROR(IF(VLOOKUP(B12,'Reference Records'!$C$96:$D$119,2,FALSE)=0,"",VLOOKUP(B12,'Reference Records'!$C$96:$D$119,2,FALSE)),"")</f>
        <v>MCI-00534</v>
      </c>
      <c r="Y12" s="434" t="str">
        <f t="shared" si="2"/>
        <v/>
      </c>
      <c r="Z12" s="434"/>
      <c r="AA12" s="434" t="str">
        <f t="shared" si="3"/>
        <v>KP-3a(M): Porcentaje de hombres que tienen relaciones sexuales con hombres que se han sometido a pruebas de VIH durante el período de informe y conocen los resultados</v>
      </c>
      <c r="AB12" s="434" t="str">
        <f>IFERROR(IF('Overview - Section A'!$AN$5="Funding Request",VLOOKUP(S12,'Overview - Section A'!$M$30:$P$31,4,FALSE),IF(AM12="","",AM12)),"")</f>
        <v/>
      </c>
      <c r="AC12" s="434" t="b">
        <f t="shared" si="4"/>
        <v>1</v>
      </c>
      <c r="AD12" s="434"/>
      <c r="AE12" s="434" t="str">
        <f t="array" ref="AE12">IFERROR(IF(INDEX('Overview - Section A'!$H$92:$H$109,MATCH(LEFT(B12,255),LEFT('Overview - Section A'!$E$92:$E$109,255),0))=0,"",INDEX('Overview - Section A'!$H$92:$H$109,MATCH(LEFT(B12,255),LEFT('Overview - Section A'!$E$92:$E$109,255),0))),"")</f>
        <v>a1P36000002otryEAA</v>
      </c>
      <c r="AF12" s="434" t="s">
        <v>806</v>
      </c>
      <c r="AG12" s="434" t="str">
        <f t="array" ref="AG12">IFERROR(IF(INDEX('Reference Records'!$G$44:$G$93,MATCH(LEFT(C12,255),LEFT('Reference Records'!$C$44:$C$93,255),0))=0,"",INDEX('Reference Records'!$G$44:$G$93,MATCH(LEFT(C12,255),LEFT('Reference Records'!$C$44:$C$93,255),0))),"")</f>
        <v>a1O36000001qZ9cEAE</v>
      </c>
      <c r="AH12" s="434" t="str">
        <f>IFERROR(IF('Overview - Section A'!$AN$5="Funding Request",IF('Reference Records'!$B$276&lt;&gt;"",VLOOKUP(T12,'Reference Records'!$B$276:$C$277,2,FALSE),VLOOKUP(T12,'Reference Records'!$A$289:$C$807,3,FALSE)),VLOOKUP(T12,'Reference Records'!$A$810:$C$812,3,FALSE)),"")</f>
        <v>a1A360000013LzYEAU</v>
      </c>
      <c r="AI12" s="461"/>
      <c r="AJ12" s="434"/>
      <c r="AK12" s="434"/>
      <c r="AL12" s="462"/>
      <c r="AM12" s="461"/>
      <c r="AN12" s="434"/>
      <c r="AO12" s="458" t="str">
        <f>IFERROR(VLOOKUP(U12,'Picklist Mapping'!$B$3:$C$4,2,FALSE),"")</f>
        <v>National</v>
      </c>
      <c r="AP12" s="463"/>
      <c r="AQ12" s="458"/>
      <c r="AR12" s="401" t="s">
        <v>4482</v>
      </c>
      <c r="AS12" s="415" t="s">
        <v>4501</v>
      </c>
      <c r="AT12" s="401"/>
      <c r="AU12" s="464" t="str">
        <f t="shared" si="5"/>
        <v>Please enter the geographic area in the comments section</v>
      </c>
      <c r="AV12" s="434" t="s">
        <v>442</v>
      </c>
      <c r="AW12" s="401"/>
      <c r="AX12" s="109"/>
      <c r="AY12" s="112"/>
      <c r="AZ12" s="112"/>
    </row>
    <row r="13" spans="1:52" ht="47.1" customHeight="1" x14ac:dyDescent="0.25">
      <c r="A13" s="377">
        <v>3</v>
      </c>
      <c r="B13" s="378" t="s">
        <v>2634</v>
      </c>
      <c r="C13" s="378" t="s">
        <v>2779</v>
      </c>
      <c r="D13" s="415"/>
      <c r="E13" s="397">
        <v>6367</v>
      </c>
      <c r="F13" s="398">
        <v>33640</v>
      </c>
      <c r="G13" s="459">
        <f t="shared" si="0"/>
        <v>18.926872770511295</v>
      </c>
      <c r="H13" s="401" t="s">
        <v>401</v>
      </c>
      <c r="I13" s="449">
        <f>IFERROR(VLOOKUP(C13,'Reference records(soft deleted)'!$D$94:$H$166,5,FALSE),"")</f>
        <v>0</v>
      </c>
      <c r="J13" s="449" t="str">
        <f t="shared" si="1"/>
        <v>No</v>
      </c>
      <c r="K13" s="449"/>
      <c r="L13" s="449"/>
      <c r="M13" s="449"/>
      <c r="N13" s="450" t="str">
        <f>IFERROR(IF(AM13="","",VLOOKUP(AM13,'Overview - Section A'!$P$30:$Q$31,2,FALSE)),"")</f>
        <v/>
      </c>
      <c r="O13" s="449"/>
      <c r="P13" s="401" t="s">
        <v>4482</v>
      </c>
      <c r="Q13" s="381" t="str">
        <f t="array" ref="Q13">IFERROR(IF(INDEX('Reference Records'!$D$44:$D$93,MATCH(LEFT(C13,255),LEFT('Reference Records'!$C$44:$C$93,255),0))=0,"",INDEX('Reference Records'!$D$44:$D$93,MATCH(LEFT(C13,255),LEFT('Reference Records'!$C$44:$C$93,255),0))),"")</f>
        <v/>
      </c>
      <c r="R13" s="460"/>
      <c r="S13" s="449" t="s">
        <v>559</v>
      </c>
      <c r="T13" s="449" t="s">
        <v>445</v>
      </c>
      <c r="U13" s="449" t="s">
        <v>199</v>
      </c>
      <c r="V13" s="401" t="s">
        <v>380</v>
      </c>
      <c r="W13" s="415" t="s">
        <v>4514</v>
      </c>
      <c r="X13" s="456" t="str">
        <f>IFERROR(IF(VLOOKUP(B13,'Reference Records'!$C$96:$D$119,2,FALSE)=0,"",VLOOKUP(B13,'Reference Records'!$C$96:$D$119,2,FALSE)),"")</f>
        <v>MCI-00531</v>
      </c>
      <c r="Y13" s="434" t="str">
        <f t="shared" si="2"/>
        <v/>
      </c>
      <c r="Z13" s="434"/>
      <c r="AA13" s="434" t="str">
        <f t="shared" si="3"/>
        <v>KP-1b(M): Porcentaje de personas transgénero cubiertas por programas de prevención del VIH; paquete definido de servicios</v>
      </c>
      <c r="AB13" s="434" t="str">
        <f>IFERROR(IF('Overview - Section A'!$AN$5="Funding Request",VLOOKUP(S13,'Overview - Section A'!$M$30:$P$31,4,FALSE),IF(AM13="","",AM13)),"")</f>
        <v/>
      </c>
      <c r="AC13" s="434" t="b">
        <f t="shared" si="4"/>
        <v>1</v>
      </c>
      <c r="AD13" s="434"/>
      <c r="AE13" s="434" t="str">
        <f t="array" ref="AE13">IFERROR(IF(INDEX('Overview - Section A'!$H$92:$H$109,MATCH(LEFT(B13,255),LEFT('Overview - Section A'!$E$92:$E$109,255),0))=0,"",INDEX('Overview - Section A'!$H$92:$H$109,MATCH(LEFT(B13,255),LEFT('Overview - Section A'!$E$92:$E$109,255),0))),"")</f>
        <v>a1P36000002otrzEAA</v>
      </c>
      <c r="AF13" s="434" t="s">
        <v>807</v>
      </c>
      <c r="AG13" s="434" t="str">
        <f t="array" ref="AG13">IFERROR(IF(INDEX('Reference Records'!$G$44:$G$93,MATCH(LEFT(C13,255),LEFT('Reference Records'!$C$44:$C$93,255),0))=0,"",INDEX('Reference Records'!$G$44:$G$93,MATCH(LEFT(C13,255),LEFT('Reference Records'!$C$44:$C$93,255),0))),"")</f>
        <v>a1O36000001qZ9dEAE</v>
      </c>
      <c r="AH13" s="434" t="str">
        <f>IFERROR(IF('Overview - Section A'!$AN$5="Funding Request",IF('Reference Records'!$B$276&lt;&gt;"",VLOOKUP(T13,'Reference Records'!$B$276:$C$277,2,FALSE),VLOOKUP(T13,'Reference Records'!$A$289:$C$807,3,FALSE)),VLOOKUP(T13,'Reference Records'!$A$810:$C$812,3,FALSE)),"")</f>
        <v>a1A360000013LzYEAU</v>
      </c>
      <c r="AI13" s="461"/>
      <c r="AJ13" s="434"/>
      <c r="AK13" s="434"/>
      <c r="AL13" s="462"/>
      <c r="AM13" s="461"/>
      <c r="AN13" s="434"/>
      <c r="AO13" s="458" t="str">
        <f>IFERROR(VLOOKUP(U13,'Picklist Mapping'!$B$3:$C$4,2,FALSE),"")</f>
        <v>National</v>
      </c>
      <c r="AP13" s="463"/>
      <c r="AQ13" s="458"/>
      <c r="AR13" s="401" t="s">
        <v>4482</v>
      </c>
      <c r="AS13" s="415" t="s">
        <v>4515</v>
      </c>
      <c r="AT13" s="401"/>
      <c r="AU13" s="464" t="str">
        <f t="shared" si="5"/>
        <v>Please enter the geographic area in the comments section</v>
      </c>
      <c r="AV13" s="434" t="s">
        <v>442</v>
      </c>
      <c r="AW13" s="401"/>
      <c r="AX13" s="109"/>
      <c r="AY13" s="112"/>
      <c r="AZ13" s="112"/>
    </row>
    <row r="14" spans="1:52" ht="47.1" customHeight="1" x14ac:dyDescent="0.25">
      <c r="A14" s="377">
        <v>4</v>
      </c>
      <c r="B14" s="378" t="s">
        <v>2634</v>
      </c>
      <c r="C14" s="378" t="s">
        <v>2782</v>
      </c>
      <c r="D14" s="415"/>
      <c r="E14" s="397">
        <v>5756</v>
      </c>
      <c r="F14" s="398">
        <v>33640</v>
      </c>
      <c r="G14" s="459">
        <f t="shared" si="0"/>
        <v>17.110582639714625</v>
      </c>
      <c r="H14" s="401" t="s">
        <v>401</v>
      </c>
      <c r="I14" s="449">
        <f>IFERROR(VLOOKUP(C14,'Reference records(soft deleted)'!$D$94:$H$166,5,FALSE),"")</f>
        <v>0</v>
      </c>
      <c r="J14" s="449" t="str">
        <f t="shared" si="1"/>
        <v>No</v>
      </c>
      <c r="K14" s="449"/>
      <c r="L14" s="449"/>
      <c r="M14" s="449"/>
      <c r="N14" s="450" t="str">
        <f>IFERROR(IF(AM14="","",VLOOKUP(AM14,'Overview - Section A'!$P$30:$Q$31,2,FALSE)),"")</f>
        <v/>
      </c>
      <c r="O14" s="449"/>
      <c r="P14" s="401" t="s">
        <v>4482</v>
      </c>
      <c r="Q14" s="381" t="str">
        <f t="array" ref="Q14">IFERROR(IF(INDEX('Reference Records'!$D$44:$D$93,MATCH(LEFT(C14,255),LEFT('Reference Records'!$C$44:$C$93,255),0))=0,"",INDEX('Reference Records'!$D$44:$D$93,MATCH(LEFT(C14,255),LEFT('Reference Records'!$C$44:$C$93,255),0))),"")</f>
        <v/>
      </c>
      <c r="R14" s="460"/>
      <c r="S14" s="449" t="s">
        <v>559</v>
      </c>
      <c r="T14" s="449" t="s">
        <v>445</v>
      </c>
      <c r="U14" s="449" t="s">
        <v>199</v>
      </c>
      <c r="V14" s="401" t="s">
        <v>380</v>
      </c>
      <c r="W14" s="415" t="s">
        <v>4502</v>
      </c>
      <c r="X14" s="456" t="str">
        <f>IFERROR(IF(VLOOKUP(B14,'Reference Records'!$C$96:$D$119,2,FALSE)=0,"",VLOOKUP(B14,'Reference Records'!$C$96:$D$119,2,FALSE)),"")</f>
        <v>MCI-00531</v>
      </c>
      <c r="Y14" s="434" t="str">
        <f t="shared" si="2"/>
        <v/>
      </c>
      <c r="Z14" s="434"/>
      <c r="AA14" s="434" t="str">
        <f t="shared" si="3"/>
        <v>KP-3b(M): Porcentaje de personas transgénero que se han sometido a pruebas de VIH durante el período de informe y conocen los resultados</v>
      </c>
      <c r="AB14" s="434" t="str">
        <f>IFERROR(IF('Overview - Section A'!$AN$5="Funding Request",VLOOKUP(S14,'Overview - Section A'!$M$30:$P$31,4,FALSE),IF(AM14="","",AM14)),"")</f>
        <v/>
      </c>
      <c r="AC14" s="434" t="b">
        <f t="shared" si="4"/>
        <v>1</v>
      </c>
      <c r="AD14" s="434"/>
      <c r="AE14" s="434" t="str">
        <f t="array" ref="AE14">IFERROR(IF(INDEX('Overview - Section A'!$H$92:$H$109,MATCH(LEFT(B14,255),LEFT('Overview - Section A'!$E$92:$E$109,255),0))=0,"",INDEX('Overview - Section A'!$H$92:$H$109,MATCH(LEFT(B14,255),LEFT('Overview - Section A'!$E$92:$E$109,255),0))),"")</f>
        <v>a1P36000002otrzEAA</v>
      </c>
      <c r="AF14" s="434" t="s">
        <v>808</v>
      </c>
      <c r="AG14" s="434" t="str">
        <f t="array" ref="AG14">IFERROR(IF(INDEX('Reference Records'!$G$44:$G$93,MATCH(LEFT(C14,255),LEFT('Reference Records'!$C$44:$C$93,255),0))=0,"",INDEX('Reference Records'!$G$44:$G$93,MATCH(LEFT(C14,255),LEFT('Reference Records'!$C$44:$C$93,255),0))),"")</f>
        <v>a1O36000001qZ9eEAE</v>
      </c>
      <c r="AH14" s="434" t="str">
        <f>IFERROR(IF('Overview - Section A'!$AN$5="Funding Request",IF('Reference Records'!$B$276&lt;&gt;"",VLOOKUP(T14,'Reference Records'!$B$276:$C$277,2,FALSE),VLOOKUP(T14,'Reference Records'!$A$289:$C$807,3,FALSE)),VLOOKUP(T14,'Reference Records'!$A$810:$C$812,3,FALSE)),"")</f>
        <v>a1A360000013LzYEAU</v>
      </c>
      <c r="AI14" s="461"/>
      <c r="AJ14" s="434"/>
      <c r="AK14" s="434"/>
      <c r="AL14" s="462"/>
      <c r="AM14" s="461"/>
      <c r="AN14" s="434"/>
      <c r="AO14" s="458" t="str">
        <f>IFERROR(VLOOKUP(U14,'Picklist Mapping'!$B$3:$C$4,2,FALSE),"")</f>
        <v>National</v>
      </c>
      <c r="AP14" s="463"/>
      <c r="AQ14" s="458"/>
      <c r="AR14" s="401" t="s">
        <v>4482</v>
      </c>
      <c r="AS14" s="415" t="s">
        <v>4501</v>
      </c>
      <c r="AT14" s="401"/>
      <c r="AU14" s="464" t="str">
        <f t="shared" si="5"/>
        <v>Please enter the geographic area in the comments section</v>
      </c>
      <c r="AV14" s="434" t="s">
        <v>442</v>
      </c>
      <c r="AW14" s="401"/>
      <c r="AX14" s="109"/>
      <c r="AY14" s="112"/>
      <c r="AZ14" s="112"/>
    </row>
    <row r="15" spans="1:52" ht="47.1" customHeight="1" x14ac:dyDescent="0.25">
      <c r="A15" s="377">
        <v>5</v>
      </c>
      <c r="B15" s="378" t="s">
        <v>2594</v>
      </c>
      <c r="C15" s="378" t="s">
        <v>2420</v>
      </c>
      <c r="D15" s="415"/>
      <c r="E15" s="397">
        <v>55500</v>
      </c>
      <c r="F15" s="398">
        <v>72000</v>
      </c>
      <c r="G15" s="459">
        <f t="shared" si="0"/>
        <v>77.083333333333343</v>
      </c>
      <c r="H15" s="401" t="s">
        <v>401</v>
      </c>
      <c r="I15" s="449">
        <f>IFERROR(VLOOKUP(C15,'Reference records(soft deleted)'!$D$94:$H$166,5,FALSE),"")</f>
        <v>0</v>
      </c>
      <c r="J15" s="449" t="str">
        <f t="shared" si="1"/>
        <v>No</v>
      </c>
      <c r="K15" s="449"/>
      <c r="L15" s="449"/>
      <c r="M15" s="449"/>
      <c r="N15" s="450" t="str">
        <f>IFERROR(IF(AM15="","",VLOOKUP(AM15,'Overview - Section A'!$P$30:$Q$31,2,FALSE)),"")</f>
        <v/>
      </c>
      <c r="O15" s="449"/>
      <c r="P15" s="401" t="s">
        <v>4482</v>
      </c>
      <c r="Q15" s="381" t="str">
        <f t="array" ref="Q15">IFERROR(IF(INDEX('Reference Records'!$D$44:$D$93,MATCH(LEFT(C15,255),LEFT('Reference Records'!$C$44:$C$93,255),0))=0,"",INDEX('Reference Records'!$D$44:$D$93,MATCH(LEFT(C15,255),LEFT('Reference Records'!$C$44:$C$93,255),0))),"")</f>
        <v>Grupo de riesgo objetivo,Edad,Sexo</v>
      </c>
      <c r="R15" s="460"/>
      <c r="S15" s="449" t="s">
        <v>559</v>
      </c>
      <c r="T15" s="449" t="s">
        <v>445</v>
      </c>
      <c r="U15" s="449" t="s">
        <v>199</v>
      </c>
      <c r="V15" s="401" t="s">
        <v>382</v>
      </c>
      <c r="W15" s="415" t="s">
        <v>4504</v>
      </c>
      <c r="X15" s="456" t="str">
        <f>IFERROR(IF(VLOOKUP(B15,'Reference Records'!$C$96:$D$119,2,FALSE)=0,"",VLOOKUP(B15,'Reference Records'!$C$96:$D$119,2,FALSE)),"")</f>
        <v>MCI-00007</v>
      </c>
      <c r="Y15" s="434" t="str">
        <f t="shared" si="2"/>
        <v>TCS-1(M): Porcentaje de personas que viven con el VIH  que actualmente reciben tratamiento antirretroviral</v>
      </c>
      <c r="Z15" s="434"/>
      <c r="AA15" s="434" t="str">
        <f t="shared" si="3"/>
        <v>TCS-1(M): Porcentaje de personas que viven con el VIH  que actualmente reciben tratamiento antirretroviral</v>
      </c>
      <c r="AB15" s="434" t="str">
        <f>IFERROR(IF('Overview - Section A'!$AN$5="Funding Request",VLOOKUP(S15,'Overview - Section A'!$M$30:$P$31,4,FALSE),IF(AM15="","",AM15)),"")</f>
        <v/>
      </c>
      <c r="AC15" s="434" t="b">
        <f t="shared" si="4"/>
        <v>1</v>
      </c>
      <c r="AD15" s="434"/>
      <c r="AE15" s="434" t="str">
        <f t="array" ref="AE15">IFERROR(IF(INDEX('Overview - Section A'!$H$92:$H$109,MATCH(LEFT(B15,255),LEFT('Overview - Section A'!$E$92:$E$109,255),0))=0,"",INDEX('Overview - Section A'!$H$92:$H$109,MATCH(LEFT(B15,255),LEFT('Overview - Section A'!$E$92:$E$109,255),0))),"")</f>
        <v>a1P36000002ots2EAA</v>
      </c>
      <c r="AF15" s="434" t="s">
        <v>809</v>
      </c>
      <c r="AG15" s="434" t="str">
        <f t="array" ref="AG15">IFERROR(IF(INDEX('Reference Records'!$G$44:$G$93,MATCH(LEFT(C15,255),LEFT('Reference Records'!$C$44:$C$93,255),0))=0,"",INDEX('Reference Records'!$G$44:$G$93,MATCH(LEFT(C15,255),LEFT('Reference Records'!$C$44:$C$93,255),0))),"")</f>
        <v>a1O36000001EGJ0EAO</v>
      </c>
      <c r="AH15" s="434" t="str">
        <f>IFERROR(IF('Overview - Section A'!$AN$5="Funding Request",IF('Reference Records'!$B$276&lt;&gt;"",VLOOKUP(T15,'Reference Records'!$B$276:$C$277,2,FALSE),VLOOKUP(T15,'Reference Records'!$A$289:$C$807,3,FALSE)),VLOOKUP(T15,'Reference Records'!$A$810:$C$812,3,FALSE)),"")</f>
        <v>a1A360000013LzYEAU</v>
      </c>
      <c r="AI15" s="461"/>
      <c r="AJ15" s="434"/>
      <c r="AK15" s="434"/>
      <c r="AL15" s="462"/>
      <c r="AM15" s="461"/>
      <c r="AN15" s="434"/>
      <c r="AO15" s="458" t="str">
        <f>IFERROR(VLOOKUP(U15,'Picklist Mapping'!$B$3:$C$4,2,FALSE),"")</f>
        <v>National</v>
      </c>
      <c r="AP15" s="463"/>
      <c r="AQ15" s="458"/>
      <c r="AR15" s="401" t="s">
        <v>4482</v>
      </c>
      <c r="AS15" s="415" t="s">
        <v>4503</v>
      </c>
      <c r="AT15" s="401"/>
      <c r="AU15" s="464" t="str">
        <f t="shared" si="5"/>
        <v>Please enter the geographic area in the comments section</v>
      </c>
      <c r="AV15" s="434" t="s">
        <v>442</v>
      </c>
      <c r="AW15" s="401"/>
      <c r="AX15" s="109"/>
      <c r="AY15" s="112"/>
      <c r="AZ15" s="112"/>
    </row>
    <row r="16" spans="1:52" ht="47.1" customHeight="1" x14ac:dyDescent="0.25">
      <c r="A16" s="377">
        <v>6</v>
      </c>
      <c r="B16" s="378" t="s">
        <v>2598</v>
      </c>
      <c r="C16" s="378" t="s">
        <v>2728</v>
      </c>
      <c r="D16" s="415"/>
      <c r="E16" s="397">
        <v>935</v>
      </c>
      <c r="F16" s="398">
        <v>1847</v>
      </c>
      <c r="G16" s="459">
        <f t="shared" si="0"/>
        <v>50.622631293990253</v>
      </c>
      <c r="H16" s="401" t="s">
        <v>401</v>
      </c>
      <c r="I16" s="449">
        <f>IFERROR(VLOOKUP(C16,'Reference records(soft deleted)'!$D$94:$H$166,5,FALSE),"")</f>
        <v>0</v>
      </c>
      <c r="J16" s="449" t="str">
        <f t="shared" si="1"/>
        <v>No</v>
      </c>
      <c r="K16" s="449"/>
      <c r="L16" s="449"/>
      <c r="M16" s="449"/>
      <c r="N16" s="450" t="str">
        <f>IFERROR(IF(AM16="","",VLOOKUP(AM16,'Overview - Section A'!$P$30:$Q$31,2,FALSE)),"")</f>
        <v/>
      </c>
      <c r="O16" s="449"/>
      <c r="P16" s="401" t="s">
        <v>4482</v>
      </c>
      <c r="Q16" s="381" t="str">
        <f t="array" ref="Q16">IFERROR(IF(INDEX('Reference Records'!$D$44:$D$93,MATCH(LEFT(C16,255),LEFT('Reference Records'!$C$44:$C$93,255),0))=0,"",INDEX('Reference Records'!$D$44:$D$93,MATCH(LEFT(C16,255),LEFT('Reference Records'!$C$44:$C$93,255),0))),"")</f>
        <v/>
      </c>
      <c r="R16" s="460"/>
      <c r="S16" s="449" t="s">
        <v>559</v>
      </c>
      <c r="T16" s="449" t="s">
        <v>445</v>
      </c>
      <c r="U16" s="449" t="s">
        <v>199</v>
      </c>
      <c r="V16" s="401" t="s">
        <v>382</v>
      </c>
      <c r="W16" s="415" t="s">
        <v>4505</v>
      </c>
      <c r="X16" s="456" t="str">
        <f>IFERROR(IF(VLOOKUP(B16,'Reference Records'!$C$96:$D$119,2,FALSE)=0,"",VLOOKUP(B16,'Reference Records'!$C$96:$D$119,2,FALSE)),"")</f>
        <v>MCI-00009</v>
      </c>
      <c r="Y16" s="434" t="str">
        <f t="shared" si="2"/>
        <v/>
      </c>
      <c r="Z16" s="434"/>
      <c r="AA16" s="434" t="str">
        <f t="shared" si="3"/>
        <v>TB/HIV-6(M): Porcentaje de casos de TB nuevos y recaídas VIH+ en TARV durante el tratamiento para la tuberculosis</v>
      </c>
      <c r="AB16" s="434" t="str">
        <f>IFERROR(IF('Overview - Section A'!$AN$5="Funding Request",VLOOKUP(S16,'Overview - Section A'!$M$30:$P$31,4,FALSE),IF(AM16="","",AM16)),"")</f>
        <v/>
      </c>
      <c r="AC16" s="434" t="b">
        <f t="shared" si="4"/>
        <v>1</v>
      </c>
      <c r="AD16" s="434"/>
      <c r="AE16" s="434" t="str">
        <f t="array" ref="AE16">IFERROR(IF(INDEX('Overview - Section A'!$H$92:$H$109,MATCH(LEFT(B16,255),LEFT('Overview - Section A'!$E$92:$E$109,255),0))=0,"",INDEX('Overview - Section A'!$H$92:$H$109,MATCH(LEFT(B16,255),LEFT('Overview - Section A'!$E$92:$E$109,255),0))),"")</f>
        <v>a1P36000002ots1EAA</v>
      </c>
      <c r="AF16" s="434" t="s">
        <v>810</v>
      </c>
      <c r="AG16" s="434" t="str">
        <f t="array" ref="AG16">IFERROR(IF(INDEX('Reference Records'!$G$44:$G$93,MATCH(LEFT(C16,255),LEFT('Reference Records'!$C$44:$C$93,255),0))=0,"",INDEX('Reference Records'!$G$44:$G$93,MATCH(LEFT(C16,255),LEFT('Reference Records'!$C$44:$C$93,255),0))),"")</f>
        <v>a1O36000001qZ9MEAU</v>
      </c>
      <c r="AH16" s="434" t="str">
        <f>IFERROR(IF('Overview - Section A'!$AN$5="Funding Request",IF('Reference Records'!$B$276&lt;&gt;"",VLOOKUP(T16,'Reference Records'!$B$276:$C$277,2,FALSE),VLOOKUP(T16,'Reference Records'!$A$289:$C$807,3,FALSE)),VLOOKUP(T16,'Reference Records'!$A$810:$C$812,3,FALSE)),"")</f>
        <v>a1A360000013LzYEAU</v>
      </c>
      <c r="AI16" s="461"/>
      <c r="AJ16" s="434"/>
      <c r="AK16" s="434"/>
      <c r="AL16" s="462"/>
      <c r="AM16" s="461"/>
      <c r="AN16" s="434"/>
      <c r="AO16" s="458" t="str">
        <f>IFERROR(VLOOKUP(U16,'Picklist Mapping'!$B$3:$C$4,2,FALSE),"")</f>
        <v>National</v>
      </c>
      <c r="AP16" s="463"/>
      <c r="AQ16" s="458"/>
      <c r="AR16" s="401" t="s">
        <v>4482</v>
      </c>
      <c r="AS16" s="415" t="s">
        <v>4506</v>
      </c>
      <c r="AT16" s="401"/>
      <c r="AU16" s="464" t="str">
        <f t="shared" si="5"/>
        <v>Please enter the geographic area in the comments section</v>
      </c>
      <c r="AV16" s="434" t="s">
        <v>442</v>
      </c>
      <c r="AW16" s="401"/>
      <c r="AX16" s="109"/>
      <c r="AY16" s="112"/>
      <c r="AZ16" s="112"/>
    </row>
    <row r="17" spans="1:52" ht="47.1" customHeight="1" x14ac:dyDescent="0.25">
      <c r="A17" s="377">
        <v>7</v>
      </c>
      <c r="B17" s="378" t="s">
        <v>2594</v>
      </c>
      <c r="C17" s="378" t="s">
        <v>2718</v>
      </c>
      <c r="D17" s="415"/>
      <c r="E17" s="397">
        <v>3446</v>
      </c>
      <c r="F17" s="398">
        <v>4300</v>
      </c>
      <c r="G17" s="459">
        <f t="shared" si="0"/>
        <v>80.139534883720927</v>
      </c>
      <c r="H17" s="401" t="s">
        <v>401</v>
      </c>
      <c r="I17" s="449">
        <f>IFERROR(VLOOKUP(C17,'Reference records(soft deleted)'!$D$94:$H$166,5,FALSE),"")</f>
        <v>0</v>
      </c>
      <c r="J17" s="449" t="str">
        <f t="shared" si="1"/>
        <v>No</v>
      </c>
      <c r="K17" s="449"/>
      <c r="L17" s="449"/>
      <c r="M17" s="449"/>
      <c r="N17" s="450" t="str">
        <f>IFERROR(IF(AM17="","",VLOOKUP(AM17,'Overview - Section A'!$P$30:$Q$31,2,FALSE)),"")</f>
        <v/>
      </c>
      <c r="O17" s="449"/>
      <c r="P17" s="401" t="s">
        <v>4482</v>
      </c>
      <c r="Q17" s="381" t="str">
        <f t="array" ref="Q17">IFERROR(IF(INDEX('Reference Records'!$D$44:$D$93,MATCH(LEFT(C17,255),LEFT('Reference Records'!$C$44:$C$93,255),0))=0,"",INDEX('Reference Records'!$D$44:$D$93,MATCH(LEFT(C17,255),LEFT('Reference Records'!$C$44:$C$93,255),0))),"")</f>
        <v/>
      </c>
      <c r="R17" s="460"/>
      <c r="S17" s="449" t="s">
        <v>559</v>
      </c>
      <c r="T17" s="449" t="s">
        <v>445</v>
      </c>
      <c r="U17" s="449" t="s">
        <v>199</v>
      </c>
      <c r="V17" s="401" t="s">
        <v>380</v>
      </c>
      <c r="W17" s="415" t="s">
        <v>4505</v>
      </c>
      <c r="X17" s="456" t="str">
        <f>IFERROR(IF(VLOOKUP(B17,'Reference Records'!$C$96:$D$119,2,FALSE)=0,"",VLOOKUP(B17,'Reference Records'!$C$96:$D$119,2,FALSE)),"")</f>
        <v>MCI-00007</v>
      </c>
      <c r="Y17" s="434" t="str">
        <f t="shared" si="2"/>
        <v/>
      </c>
      <c r="Z17" s="434"/>
      <c r="AA17" s="434" t="str">
        <f t="shared" si="3"/>
        <v>TCS-7: Porcentaje de nuevas personas diagnosticadas con VIH que son vinculadas a la atención (vinculación individual)</v>
      </c>
      <c r="AB17" s="434" t="str">
        <f>IFERROR(IF('Overview - Section A'!$AN$5="Funding Request",VLOOKUP(S17,'Overview - Section A'!$M$30:$P$31,4,FALSE),IF(AM17="","",AM17)),"")</f>
        <v/>
      </c>
      <c r="AC17" s="434" t="b">
        <f t="shared" si="4"/>
        <v>1</v>
      </c>
      <c r="AD17" s="434"/>
      <c r="AE17" s="434" t="str">
        <f t="array" ref="AE17">IFERROR(IF(INDEX('Overview - Section A'!$H$92:$H$109,MATCH(LEFT(B17,255),LEFT('Overview - Section A'!$E$92:$E$109,255),0))=0,"",INDEX('Overview - Section A'!$H$92:$H$109,MATCH(LEFT(B17,255),LEFT('Overview - Section A'!$E$92:$E$109,255),0))),"")</f>
        <v>a1P36000002ots2EAA</v>
      </c>
      <c r="AF17" s="434" t="s">
        <v>811</v>
      </c>
      <c r="AG17" s="434" t="str">
        <f t="array" ref="AG17">IFERROR(IF(INDEX('Reference Records'!$G$44:$G$93,MATCH(LEFT(C17,255),LEFT('Reference Records'!$C$44:$C$93,255),0))=0,"",INDEX('Reference Records'!$G$44:$G$93,MATCH(LEFT(C17,255),LEFT('Reference Records'!$C$44:$C$93,255),0))),"")</f>
        <v>a1O36000001qZ9JEAU</v>
      </c>
      <c r="AH17" s="434" t="str">
        <f>IFERROR(IF('Overview - Section A'!$AN$5="Funding Request",IF('Reference Records'!$B$276&lt;&gt;"",VLOOKUP(T17,'Reference Records'!$B$276:$C$277,2,FALSE),VLOOKUP(T17,'Reference Records'!$A$289:$C$807,3,FALSE)),VLOOKUP(T17,'Reference Records'!$A$810:$C$812,3,FALSE)),"")</f>
        <v>a1A360000013LzYEAU</v>
      </c>
      <c r="AI17" s="461"/>
      <c r="AJ17" s="434"/>
      <c r="AK17" s="434"/>
      <c r="AL17" s="462"/>
      <c r="AM17" s="461"/>
      <c r="AN17" s="434"/>
      <c r="AO17" s="458" t="str">
        <f>IFERROR(VLOOKUP(U17,'Picklist Mapping'!$B$3:$C$4,2,FALSE),"")</f>
        <v>National</v>
      </c>
      <c r="AP17" s="463"/>
      <c r="AQ17" s="458"/>
      <c r="AR17" s="401" t="s">
        <v>4482</v>
      </c>
      <c r="AS17" s="415" t="s">
        <v>4506</v>
      </c>
      <c r="AT17" s="401"/>
      <c r="AU17" s="464" t="str">
        <f t="shared" si="5"/>
        <v>Please enter the geographic area in the comments section</v>
      </c>
      <c r="AV17" s="434" t="s">
        <v>442</v>
      </c>
      <c r="AW17" s="401"/>
      <c r="AX17" s="109"/>
      <c r="AY17" s="112"/>
      <c r="AZ17" s="112"/>
    </row>
    <row r="18" spans="1:52" ht="47.1" customHeight="1" x14ac:dyDescent="0.25">
      <c r="A18" s="377">
        <v>8</v>
      </c>
      <c r="B18" s="378"/>
      <c r="C18" s="378"/>
      <c r="D18" s="415"/>
      <c r="E18" s="397"/>
      <c r="F18" s="398"/>
      <c r="G18" s="459" t="str">
        <f t="shared" si="0"/>
        <v/>
      </c>
      <c r="H18" s="401"/>
      <c r="I18" s="449" t="str">
        <f>IFERROR(VLOOKUP(C18,'Reference records(soft deleted)'!$D$94:$H$166,5,FALSE),"")</f>
        <v/>
      </c>
      <c r="J18" s="449" t="str">
        <f t="shared" si="1"/>
        <v>No</v>
      </c>
      <c r="K18" s="449"/>
      <c r="L18" s="449"/>
      <c r="M18" s="449"/>
      <c r="N18" s="450" t="str">
        <f>IFERROR(IF(AM18="","",VLOOKUP(AM18,'Overview - Section A'!$P$30:$Q$31,2,FALSE)),"")</f>
        <v/>
      </c>
      <c r="O18" s="449"/>
      <c r="P18" s="401"/>
      <c r="Q18" s="381" t="str">
        <f t="array" ref="Q18">IFERROR(IF(INDEX('Reference Records'!$D$44:$D$93,MATCH(LEFT(C18,255),LEFT('Reference Records'!$C$44:$C$93,255),0))=0,"",INDEX('Reference Records'!$D$44:$D$93,MATCH(LEFT(C18,255),LEFT('Reference Records'!$C$44:$C$93,255),0))),"")</f>
        <v/>
      </c>
      <c r="R18" s="460"/>
      <c r="S18" s="449"/>
      <c r="T18" s="449"/>
      <c r="U18" s="449"/>
      <c r="V18" s="401"/>
      <c r="W18" s="415"/>
      <c r="X18" s="456" t="str">
        <f>IFERROR(IF(VLOOKUP(B18,'Reference Records'!$C$96:$D$119,2,FALSE)=0,"",VLOOKUP(B18,'Reference Records'!$C$96:$D$119,2,FALSE)),"")</f>
        <v/>
      </c>
      <c r="Y18" s="434" t="str">
        <f t="shared" si="2"/>
        <v/>
      </c>
      <c r="Z18" s="434"/>
      <c r="AA18" s="434" t="str">
        <f t="shared" si="3"/>
        <v/>
      </c>
      <c r="AB18" s="434" t="str">
        <f>IFERROR(IF('Overview - Section A'!$AN$5="Funding Request",VLOOKUP(S18,'Overview - Section A'!$M$30:$P$31,4,FALSE),IF(AM18="","",AM18)),"")</f>
        <v/>
      </c>
      <c r="AC18" s="434" t="b">
        <f t="shared" si="4"/>
        <v>0</v>
      </c>
      <c r="AD18" s="434"/>
      <c r="AE18" s="434" t="str">
        <f t="array" ref="AE18">IFERROR(IF(INDEX('Overview - Section A'!$H$92:$H$109,MATCH(LEFT(B18,255),LEFT('Overview - Section A'!$E$92:$E$109,255),0))=0,"",INDEX('Overview - Section A'!$H$92:$H$109,MATCH(LEFT(B18,255),LEFT('Overview - Section A'!$E$92:$E$109,255),0))),"")</f>
        <v>a1P36000002ots4EAA</v>
      </c>
      <c r="AF18" s="434" t="s">
        <v>812</v>
      </c>
      <c r="AG18" s="434" t="str">
        <f t="array" ref="AG18">IFERROR(IF(INDEX('Reference Records'!$G$44:$G$93,MATCH(LEFT(C18,255),LEFT('Reference Records'!$C$44:$C$93,255),0))=0,"",INDEX('Reference Records'!$G$44:$G$93,MATCH(LEFT(C18,255),LEFT('Reference Records'!$C$44:$C$93,255),0))),"")</f>
        <v/>
      </c>
      <c r="AH18" s="434" t="str">
        <f>IFERROR(IF('Overview - Section A'!$AN$5="Funding Request",IF('Reference Records'!$B$276&lt;&gt;"",VLOOKUP(T18,'Reference Records'!$B$276:$C$277,2,FALSE),VLOOKUP(T18,'Reference Records'!$A$289:$C$807,3,FALSE)),VLOOKUP(T18,'Reference Records'!$A$810:$C$812,3,FALSE)),"")</f>
        <v/>
      </c>
      <c r="AI18" s="461"/>
      <c r="AJ18" s="434"/>
      <c r="AK18" s="434"/>
      <c r="AL18" s="462"/>
      <c r="AM18" s="461"/>
      <c r="AN18" s="434"/>
      <c r="AO18" s="458" t="str">
        <f>IFERROR(VLOOKUP(U18,'Picklist Mapping'!$B$3:$C$4,2,FALSE),"")</f>
        <v/>
      </c>
      <c r="AP18" s="463"/>
      <c r="AQ18" s="458"/>
      <c r="AR18" s="401"/>
      <c r="AS18" s="415"/>
      <c r="AT18" s="401"/>
      <c r="AU18" s="464" t="str">
        <f t="shared" si="5"/>
        <v/>
      </c>
      <c r="AV18" s="434" t="s">
        <v>442</v>
      </c>
      <c r="AW18" s="401"/>
      <c r="AX18" s="109"/>
      <c r="AY18" s="112"/>
      <c r="AZ18" s="112"/>
    </row>
    <row r="19" spans="1:52" ht="47.1" customHeight="1" x14ac:dyDescent="0.25">
      <c r="A19" s="377">
        <v>9</v>
      </c>
      <c r="B19" s="378" t="str">
        <f>IFERROR(IF(AND(C19="",D19=""),"",VLOOKUP(AI19,'Reference records(soft deleted)'!$B$61:$D$89,3,FALSE)),"")</f>
        <v/>
      </c>
      <c r="C19" s="378" t="str">
        <f>IFERROR(VLOOKUP(AJ19,'Reference records(soft deleted)'!$B$94:$D$169,3,FALSE),"")</f>
        <v/>
      </c>
      <c r="D19" s="415"/>
      <c r="E19" s="397"/>
      <c r="F19" s="398"/>
      <c r="G19" s="459" t="str">
        <f t="shared" si="0"/>
        <v/>
      </c>
      <c r="H19" s="401"/>
      <c r="I19" s="449" t="str">
        <f>IFERROR(VLOOKUP(C19,'Reference records(soft deleted)'!$D$94:$H$166,5,FALSE),"")</f>
        <v/>
      </c>
      <c r="J19" s="449" t="str">
        <f t="shared" si="1"/>
        <v>No</v>
      </c>
      <c r="K19" s="449"/>
      <c r="L19" s="449"/>
      <c r="M19" s="449"/>
      <c r="N19" s="450" t="str">
        <f>IFERROR(IF(AM19="","",VLOOKUP(AM19,'Overview - Section A'!$P$30:$Q$31,2,FALSE)),"")</f>
        <v/>
      </c>
      <c r="O19" s="449"/>
      <c r="P19" s="401"/>
      <c r="Q19" s="381" t="str">
        <f t="array" ref="Q19">IFERROR(IF(INDEX('Reference Records'!$D$44:$D$93,MATCH(LEFT(C19,255),LEFT('Reference Records'!$C$44:$C$93,255),0))=0,"",INDEX('Reference Records'!$D$44:$D$93,MATCH(LEFT(C19,255),LEFT('Reference Records'!$C$44:$C$93,255),0))),"")</f>
        <v/>
      </c>
      <c r="R19" s="460"/>
      <c r="S19" s="449" t="str">
        <f>IF('Overview - Section A'!$AN$5="Funding Request",IF(N19="Funding Request Place Holder","",N19),"")</f>
        <v/>
      </c>
      <c r="T19" s="449" t="str">
        <f t="shared" ref="T19:T40" si="6">IFERROR(IF(AK19="","",AK19),"")</f>
        <v/>
      </c>
      <c r="U19" s="449" t="str">
        <f>IFERROR(IF(AP19="","",VLOOKUP(AP19,'Picklist Mapping'!$C$3:$D$4,2,FALSE)),"")</f>
        <v/>
      </c>
      <c r="V19" s="401"/>
      <c r="W19" s="415"/>
      <c r="X19" s="456" t="str">
        <f>IFERROR(IF(VLOOKUP(B19,'Reference Records'!$C$96:$D$119,2,FALSE)=0,"",VLOOKUP(B19,'Reference Records'!$C$96:$D$119,2,FALSE)),"")</f>
        <v/>
      </c>
      <c r="Y19" s="434" t="str">
        <f t="shared" si="2"/>
        <v/>
      </c>
      <c r="Z19" s="434"/>
      <c r="AA19" s="434" t="str">
        <f t="shared" si="3"/>
        <v/>
      </c>
      <c r="AB19" s="434" t="str">
        <f>IFERROR(IF('Overview - Section A'!$AN$5="Funding Request",VLOOKUP(S19,'Overview - Section A'!$M$30:$P$31,4,FALSE),IF(AM19="","",AM19)),"")</f>
        <v/>
      </c>
      <c r="AC19" s="434" t="b">
        <f t="shared" si="4"/>
        <v>0</v>
      </c>
      <c r="AD19" s="434"/>
      <c r="AE19" s="434" t="str">
        <f t="array" ref="AE19">IFERROR(IF(INDEX('Overview - Section A'!$H$92:$H$109,MATCH(LEFT(B19,255),LEFT('Overview - Section A'!$E$92:$E$109,255),0))=0,"",INDEX('Overview - Section A'!$H$92:$H$109,MATCH(LEFT(B19,255),LEFT('Overview - Section A'!$E$92:$E$109,255),0))),"")</f>
        <v>a1P36000002ots4EAA</v>
      </c>
      <c r="AF19" s="434" t="s">
        <v>813</v>
      </c>
      <c r="AG19" s="434" t="str">
        <f t="array" ref="AG19">IFERROR(IF(INDEX('Reference Records'!$G$44:$G$93,MATCH(LEFT(C19,255),LEFT('Reference Records'!$C$44:$C$93,255),0))=0,"",INDEX('Reference Records'!$G$44:$G$93,MATCH(LEFT(C19,255),LEFT('Reference Records'!$C$44:$C$93,255),0))),"")</f>
        <v/>
      </c>
      <c r="AH19" s="434" t="str">
        <f>IFERROR(IF('Overview - Section A'!$AN$5="Funding Request",IF('Reference Records'!$B$276&lt;&gt;"",VLOOKUP(T19,'Reference Records'!$B$276:$C$277,2,FALSE),VLOOKUP(T19,'Reference Records'!$A$289:$C$807,3,FALSE)),VLOOKUP(T19,'Reference Records'!$A$810:$C$812,3,FALSE)),"")</f>
        <v/>
      </c>
      <c r="AI19" s="461"/>
      <c r="AJ19" s="434"/>
      <c r="AK19" s="434"/>
      <c r="AL19" s="462"/>
      <c r="AM19" s="461"/>
      <c r="AN19" s="434"/>
      <c r="AO19" s="458" t="str">
        <f>IFERROR(VLOOKUP(U19,'Picklist Mapping'!$B$3:$C$4,2,FALSE),"")</f>
        <v/>
      </c>
      <c r="AP19" s="463"/>
      <c r="AQ19" s="458"/>
      <c r="AR19" s="401"/>
      <c r="AS19" s="415"/>
      <c r="AT19" s="401"/>
      <c r="AU19" s="464" t="str">
        <f t="shared" si="5"/>
        <v/>
      </c>
      <c r="AV19" s="434" t="s">
        <v>442</v>
      </c>
      <c r="AW19" s="401"/>
      <c r="AX19" s="109"/>
      <c r="AY19" s="112"/>
      <c r="AZ19" s="112"/>
    </row>
    <row r="20" spans="1:52" ht="47.1" customHeight="1" x14ac:dyDescent="0.25">
      <c r="A20" s="377">
        <v>10</v>
      </c>
      <c r="B20" s="378" t="str">
        <f>IFERROR(IF(AND(C20="",D20=""),"",VLOOKUP(AI20,'Reference records(soft deleted)'!$B$61:$D$89,3,FALSE)),"")</f>
        <v/>
      </c>
      <c r="C20" s="378" t="str">
        <f>IFERROR(VLOOKUP(AJ20,'Reference records(soft deleted)'!$B$94:$D$169,3,FALSE),"")</f>
        <v/>
      </c>
      <c r="D20" s="415"/>
      <c r="E20" s="397"/>
      <c r="F20" s="398"/>
      <c r="G20" s="459" t="str">
        <f t="shared" si="0"/>
        <v/>
      </c>
      <c r="H20" s="401"/>
      <c r="I20" s="449" t="str">
        <f>IFERROR(VLOOKUP(C20,'Reference records(soft deleted)'!$D$94:$H$166,5,FALSE),"")</f>
        <v/>
      </c>
      <c r="J20" s="449" t="str">
        <f t="shared" si="1"/>
        <v>No</v>
      </c>
      <c r="K20" s="449"/>
      <c r="L20" s="449"/>
      <c r="M20" s="449"/>
      <c r="N20" s="450" t="str">
        <f>IFERROR(IF(AM20="","",VLOOKUP(AM20,'Overview - Section A'!$P$30:$Q$31,2,FALSE)),"")</f>
        <v/>
      </c>
      <c r="O20" s="449"/>
      <c r="P20" s="401"/>
      <c r="Q20" s="381" t="str">
        <f t="array" ref="Q20">IFERROR(IF(INDEX('Reference Records'!$D$44:$D$93,MATCH(LEFT(C20,255),LEFT('Reference Records'!$C$44:$C$93,255),0))=0,"",INDEX('Reference Records'!$D$44:$D$93,MATCH(LEFT(C20,255),LEFT('Reference Records'!$C$44:$C$93,255),0))),"")</f>
        <v/>
      </c>
      <c r="R20" s="460"/>
      <c r="S20" s="449" t="str">
        <f>IF('Overview - Section A'!$AN$5="Funding Request",IF(N20="Funding Request Place Holder","",N20),"")</f>
        <v/>
      </c>
      <c r="T20" s="449" t="str">
        <f t="shared" si="6"/>
        <v/>
      </c>
      <c r="U20" s="449" t="str">
        <f>IFERROR(IF(AP20="","",VLOOKUP(AP20,'Picklist Mapping'!$C$3:$D$4,2,FALSE)),"")</f>
        <v/>
      </c>
      <c r="V20" s="401"/>
      <c r="W20" s="415"/>
      <c r="X20" s="456" t="str">
        <f>IFERROR(IF(VLOOKUP(B20,'Reference Records'!$C$96:$D$119,2,FALSE)=0,"",VLOOKUP(B20,'Reference Records'!$C$96:$D$119,2,FALSE)),"")</f>
        <v/>
      </c>
      <c r="Y20" s="434" t="str">
        <f t="shared" si="2"/>
        <v/>
      </c>
      <c r="Z20" s="434"/>
      <c r="AA20" s="434" t="str">
        <f t="shared" si="3"/>
        <v/>
      </c>
      <c r="AB20" s="434" t="str">
        <f>IFERROR(IF('Overview - Section A'!$AN$5="Funding Request",VLOOKUP(S20,'Overview - Section A'!$M$30:$P$31,4,FALSE),IF(AM20="","",AM20)),"")</f>
        <v/>
      </c>
      <c r="AC20" s="434" t="b">
        <f t="shared" si="4"/>
        <v>0</v>
      </c>
      <c r="AD20" s="434"/>
      <c r="AE20" s="434" t="str">
        <f t="array" ref="AE20">IFERROR(IF(INDEX('Overview - Section A'!$H$92:$H$109,MATCH(LEFT(B20,255),LEFT('Overview - Section A'!$E$92:$E$109,255),0))=0,"",INDEX('Overview - Section A'!$H$92:$H$109,MATCH(LEFT(B20,255),LEFT('Overview - Section A'!$E$92:$E$109,255),0))),"")</f>
        <v>a1P36000002ots4EAA</v>
      </c>
      <c r="AF20" s="434" t="s">
        <v>814</v>
      </c>
      <c r="AG20" s="434" t="str">
        <f t="array" ref="AG20">IFERROR(IF(INDEX('Reference Records'!$G$44:$G$93,MATCH(LEFT(C20,255),LEFT('Reference Records'!$C$44:$C$93,255),0))=0,"",INDEX('Reference Records'!$G$44:$G$93,MATCH(LEFT(C20,255),LEFT('Reference Records'!$C$44:$C$93,255),0))),"")</f>
        <v/>
      </c>
      <c r="AH20" s="434" t="str">
        <f>IFERROR(IF('Overview - Section A'!$AN$5="Funding Request",IF('Reference Records'!$B$276&lt;&gt;"",VLOOKUP(T20,'Reference Records'!$B$276:$C$277,2,FALSE),VLOOKUP(T20,'Reference Records'!$A$289:$C$807,3,FALSE)),VLOOKUP(T20,'Reference Records'!$A$810:$C$812,3,FALSE)),"")</f>
        <v/>
      </c>
      <c r="AI20" s="461"/>
      <c r="AJ20" s="434"/>
      <c r="AK20" s="434"/>
      <c r="AL20" s="462"/>
      <c r="AM20" s="461"/>
      <c r="AN20" s="434"/>
      <c r="AO20" s="458" t="str">
        <f>IFERROR(VLOOKUP(U20,'Picklist Mapping'!$B$3:$C$4,2,FALSE),"")</f>
        <v/>
      </c>
      <c r="AP20" s="463"/>
      <c r="AQ20" s="458"/>
      <c r="AR20" s="401"/>
      <c r="AS20" s="415"/>
      <c r="AT20" s="401"/>
      <c r="AU20" s="464" t="str">
        <f t="shared" si="5"/>
        <v/>
      </c>
      <c r="AV20" s="434" t="s">
        <v>442</v>
      </c>
      <c r="AW20" s="401"/>
      <c r="AX20" s="109"/>
      <c r="AY20" s="112"/>
      <c r="AZ20" s="112"/>
    </row>
    <row r="21" spans="1:52" ht="47.1" customHeight="1" x14ac:dyDescent="0.25">
      <c r="A21" s="377">
        <v>11</v>
      </c>
      <c r="B21" s="378" t="str">
        <f>IFERROR(IF(AND(C21="",D21=""),"",VLOOKUP(AI21,'Reference records(soft deleted)'!$B$61:$D$89,3,FALSE)),"")</f>
        <v/>
      </c>
      <c r="C21" s="378" t="str">
        <f>IFERROR(VLOOKUP(AJ21,'Reference records(soft deleted)'!$B$94:$D$169,3,FALSE),"")</f>
        <v/>
      </c>
      <c r="D21" s="415"/>
      <c r="E21" s="397"/>
      <c r="F21" s="398"/>
      <c r="G21" s="459" t="str">
        <f t="shared" si="0"/>
        <v/>
      </c>
      <c r="H21" s="401"/>
      <c r="I21" s="449" t="str">
        <f>IFERROR(VLOOKUP(C21,'Reference records(soft deleted)'!$D$94:$H$166,5,FALSE),"")</f>
        <v/>
      </c>
      <c r="J21" s="449" t="str">
        <f t="shared" si="1"/>
        <v>No</v>
      </c>
      <c r="K21" s="449"/>
      <c r="L21" s="449"/>
      <c r="M21" s="449"/>
      <c r="N21" s="450" t="str">
        <f>IFERROR(IF(AM21="","",VLOOKUP(AM21,'Overview - Section A'!$P$30:$Q$31,2,FALSE)),"")</f>
        <v/>
      </c>
      <c r="O21" s="449"/>
      <c r="P21" s="401"/>
      <c r="Q21" s="381" t="str">
        <f t="array" ref="Q21">IFERROR(IF(INDEX('Reference Records'!$D$44:$D$93,MATCH(LEFT(C21,255),LEFT('Reference Records'!$C$44:$C$93,255),0))=0,"",INDEX('Reference Records'!$D$44:$D$93,MATCH(LEFT(C21,255),LEFT('Reference Records'!$C$44:$C$93,255),0))),"")</f>
        <v/>
      </c>
      <c r="R21" s="460"/>
      <c r="S21" s="449" t="str">
        <f>IF('Overview - Section A'!$AN$5="Funding Request",IF(N21="Funding Request Place Holder","",N21),"")</f>
        <v/>
      </c>
      <c r="T21" s="449" t="str">
        <f t="shared" si="6"/>
        <v/>
      </c>
      <c r="U21" s="449" t="str">
        <f>IFERROR(IF(AP21="","",VLOOKUP(AP21,'Picklist Mapping'!$C$3:$D$4,2,FALSE)),"")</f>
        <v/>
      </c>
      <c r="V21" s="401"/>
      <c r="W21" s="415"/>
      <c r="X21" s="456" t="str">
        <f>IFERROR(IF(VLOOKUP(B21,'Reference Records'!$C$96:$D$119,2,FALSE)=0,"",VLOOKUP(B21,'Reference Records'!$C$96:$D$119,2,FALSE)),"")</f>
        <v/>
      </c>
      <c r="Y21" s="434" t="str">
        <f t="shared" si="2"/>
        <v/>
      </c>
      <c r="Z21" s="434"/>
      <c r="AA21" s="434" t="str">
        <f t="shared" si="3"/>
        <v/>
      </c>
      <c r="AB21" s="434" t="str">
        <f>IFERROR(IF('Overview - Section A'!$AN$5="Funding Request",VLOOKUP(S21,'Overview - Section A'!$M$30:$P$31,4,FALSE),IF(AM21="","",AM21)),"")</f>
        <v/>
      </c>
      <c r="AC21" s="434" t="b">
        <f t="shared" si="4"/>
        <v>0</v>
      </c>
      <c r="AD21" s="434"/>
      <c r="AE21" s="434" t="str">
        <f t="array" ref="AE21">IFERROR(IF(INDEX('Overview - Section A'!$H$92:$H$109,MATCH(LEFT(B21,255),LEFT('Overview - Section A'!$E$92:$E$109,255),0))=0,"",INDEX('Overview - Section A'!$H$92:$H$109,MATCH(LEFT(B21,255),LEFT('Overview - Section A'!$E$92:$E$109,255),0))),"")</f>
        <v>a1P36000002ots4EAA</v>
      </c>
      <c r="AF21" s="434" t="s">
        <v>815</v>
      </c>
      <c r="AG21" s="434" t="str">
        <f t="array" ref="AG21">IFERROR(IF(INDEX('Reference Records'!$G$44:$G$93,MATCH(LEFT(C21,255),LEFT('Reference Records'!$C$44:$C$93,255),0))=0,"",INDEX('Reference Records'!$G$44:$G$93,MATCH(LEFT(C21,255),LEFT('Reference Records'!$C$44:$C$93,255),0))),"")</f>
        <v/>
      </c>
      <c r="AH21" s="434" t="str">
        <f>IFERROR(IF('Overview - Section A'!$AN$5="Funding Request",IF('Reference Records'!$B$276&lt;&gt;"",VLOOKUP(T21,'Reference Records'!$B$276:$C$277,2,FALSE),VLOOKUP(T21,'Reference Records'!$A$289:$C$807,3,FALSE)),VLOOKUP(T21,'Reference Records'!$A$810:$C$812,3,FALSE)),"")</f>
        <v/>
      </c>
      <c r="AI21" s="461"/>
      <c r="AJ21" s="434"/>
      <c r="AK21" s="434"/>
      <c r="AL21" s="462"/>
      <c r="AM21" s="461"/>
      <c r="AN21" s="434"/>
      <c r="AO21" s="458" t="str">
        <f>IFERROR(VLOOKUP(U21,'Picklist Mapping'!$B$3:$C$4,2,FALSE),"")</f>
        <v/>
      </c>
      <c r="AP21" s="463"/>
      <c r="AQ21" s="458"/>
      <c r="AR21" s="401"/>
      <c r="AS21" s="415"/>
      <c r="AT21" s="401"/>
      <c r="AU21" s="464" t="str">
        <f t="shared" si="5"/>
        <v/>
      </c>
      <c r="AV21" s="434" t="s">
        <v>442</v>
      </c>
      <c r="AW21" s="401"/>
      <c r="AX21" s="109"/>
      <c r="AY21" s="112"/>
      <c r="AZ21" s="112"/>
    </row>
    <row r="22" spans="1:52" ht="47.1" customHeight="1" x14ac:dyDescent="0.25">
      <c r="A22" s="377">
        <v>12</v>
      </c>
      <c r="B22" s="378" t="str">
        <f>IFERROR(IF(AND(C22="",D22=""),"",VLOOKUP(AI22,'Reference records(soft deleted)'!$B$61:$D$89,3,FALSE)),"")</f>
        <v/>
      </c>
      <c r="C22" s="378" t="str">
        <f>IFERROR(VLOOKUP(AJ22,'Reference records(soft deleted)'!$B$94:$D$169,3,FALSE),"")</f>
        <v/>
      </c>
      <c r="D22" s="415"/>
      <c r="E22" s="397"/>
      <c r="F22" s="398"/>
      <c r="G22" s="459" t="str">
        <f t="shared" si="0"/>
        <v/>
      </c>
      <c r="H22" s="401"/>
      <c r="I22" s="449" t="str">
        <f>IFERROR(VLOOKUP(C22,'Reference records(soft deleted)'!$D$94:$H$166,5,FALSE),"")</f>
        <v/>
      </c>
      <c r="J22" s="449" t="str">
        <f t="shared" si="1"/>
        <v>No</v>
      </c>
      <c r="K22" s="449"/>
      <c r="L22" s="449"/>
      <c r="M22" s="449"/>
      <c r="N22" s="450" t="str">
        <f>IFERROR(IF(AM22="","",VLOOKUP(AM22,'Overview - Section A'!$P$30:$Q$31,2,FALSE)),"")</f>
        <v/>
      </c>
      <c r="O22" s="449"/>
      <c r="P22" s="401"/>
      <c r="Q22" s="381" t="str">
        <f t="array" ref="Q22">IFERROR(IF(INDEX('Reference Records'!$D$44:$D$93,MATCH(LEFT(C22,255),LEFT('Reference Records'!$C$44:$C$93,255),0))=0,"",INDEX('Reference Records'!$D$44:$D$93,MATCH(LEFT(C22,255),LEFT('Reference Records'!$C$44:$C$93,255),0))),"")</f>
        <v/>
      </c>
      <c r="R22" s="460"/>
      <c r="S22" s="449" t="str">
        <f>IF('Overview - Section A'!$AN$5="Funding Request",IF(N22="Funding Request Place Holder","",N22),"")</f>
        <v/>
      </c>
      <c r="T22" s="449" t="str">
        <f t="shared" si="6"/>
        <v/>
      </c>
      <c r="U22" s="449" t="str">
        <f>IFERROR(IF(AP22="","",VLOOKUP(AP22,'Picklist Mapping'!$C$3:$D$4,2,FALSE)),"")</f>
        <v/>
      </c>
      <c r="V22" s="401"/>
      <c r="W22" s="415"/>
      <c r="X22" s="456" t="str">
        <f>IFERROR(IF(VLOOKUP(B22,'Reference Records'!$C$96:$D$119,2,FALSE)=0,"",VLOOKUP(B22,'Reference Records'!$C$96:$D$119,2,FALSE)),"")</f>
        <v/>
      </c>
      <c r="Y22" s="434" t="str">
        <f t="shared" si="2"/>
        <v/>
      </c>
      <c r="Z22" s="434"/>
      <c r="AA22" s="434" t="str">
        <f t="shared" si="3"/>
        <v/>
      </c>
      <c r="AB22" s="434" t="str">
        <f>IFERROR(IF('Overview - Section A'!$AN$5="Funding Request",VLOOKUP(S22,'Overview - Section A'!$M$30:$P$31,4,FALSE),IF(AM22="","",AM22)),"")</f>
        <v/>
      </c>
      <c r="AC22" s="434" t="b">
        <f t="shared" si="4"/>
        <v>0</v>
      </c>
      <c r="AD22" s="434"/>
      <c r="AE22" s="434" t="str">
        <f t="array" ref="AE22">IFERROR(IF(INDEX('Overview - Section A'!$H$92:$H$109,MATCH(LEFT(B22,255),LEFT('Overview - Section A'!$E$92:$E$109,255),0))=0,"",INDEX('Overview - Section A'!$H$92:$H$109,MATCH(LEFT(B22,255),LEFT('Overview - Section A'!$E$92:$E$109,255),0))),"")</f>
        <v>a1P36000002ots4EAA</v>
      </c>
      <c r="AF22" s="434" t="s">
        <v>816</v>
      </c>
      <c r="AG22" s="434" t="str">
        <f t="array" ref="AG22">IFERROR(IF(INDEX('Reference Records'!$G$44:$G$93,MATCH(LEFT(C22,255),LEFT('Reference Records'!$C$44:$C$93,255),0))=0,"",INDEX('Reference Records'!$G$44:$G$93,MATCH(LEFT(C22,255),LEFT('Reference Records'!$C$44:$C$93,255),0))),"")</f>
        <v/>
      </c>
      <c r="AH22" s="434" t="str">
        <f>IFERROR(IF('Overview - Section A'!$AN$5="Funding Request",IF('Reference Records'!$B$276&lt;&gt;"",VLOOKUP(T22,'Reference Records'!$B$276:$C$277,2,FALSE),VLOOKUP(T22,'Reference Records'!$A$289:$C$807,3,FALSE)),VLOOKUP(T22,'Reference Records'!$A$810:$C$812,3,FALSE)),"")</f>
        <v/>
      </c>
      <c r="AI22" s="461"/>
      <c r="AJ22" s="434"/>
      <c r="AK22" s="434"/>
      <c r="AL22" s="462"/>
      <c r="AM22" s="461"/>
      <c r="AN22" s="434"/>
      <c r="AO22" s="458" t="str">
        <f>IFERROR(VLOOKUP(U22,'Picklist Mapping'!$B$3:$C$4,2,FALSE),"")</f>
        <v/>
      </c>
      <c r="AP22" s="463"/>
      <c r="AQ22" s="458"/>
      <c r="AR22" s="401"/>
      <c r="AS22" s="415"/>
      <c r="AT22" s="401"/>
      <c r="AU22" s="464" t="str">
        <f t="shared" si="5"/>
        <v/>
      </c>
      <c r="AV22" s="434" t="s">
        <v>442</v>
      </c>
      <c r="AW22" s="401"/>
      <c r="AX22" s="109"/>
      <c r="AY22" s="112"/>
      <c r="AZ22" s="112"/>
    </row>
    <row r="23" spans="1:52" ht="47.1" customHeight="1" x14ac:dyDescent="0.25">
      <c r="A23" s="377">
        <v>13</v>
      </c>
      <c r="B23" s="378" t="str">
        <f>IFERROR(IF(AND(C23="",D23=""),"",VLOOKUP(AI23,'Reference records(soft deleted)'!$B$61:$D$89,3,FALSE)),"")</f>
        <v/>
      </c>
      <c r="C23" s="378" t="str">
        <f>IFERROR(VLOOKUP(AJ23,'Reference records(soft deleted)'!$B$94:$D$169,3,FALSE),"")</f>
        <v/>
      </c>
      <c r="D23" s="415"/>
      <c r="E23" s="397"/>
      <c r="F23" s="398"/>
      <c r="G23" s="459" t="str">
        <f t="shared" si="0"/>
        <v/>
      </c>
      <c r="H23" s="401"/>
      <c r="I23" s="449" t="str">
        <f>IFERROR(VLOOKUP(C23,'Reference records(soft deleted)'!$D$94:$H$166,5,FALSE),"")</f>
        <v/>
      </c>
      <c r="J23" s="449" t="str">
        <f t="shared" si="1"/>
        <v>No</v>
      </c>
      <c r="K23" s="449"/>
      <c r="L23" s="449"/>
      <c r="M23" s="449"/>
      <c r="N23" s="450" t="str">
        <f>IFERROR(IF(AM23="","",VLOOKUP(AM23,'Overview - Section A'!$P$30:$Q$31,2,FALSE)),"")</f>
        <v/>
      </c>
      <c r="O23" s="449"/>
      <c r="P23" s="401"/>
      <c r="Q23" s="381" t="str">
        <f t="array" ref="Q23">IFERROR(IF(INDEX('Reference Records'!$D$44:$D$93,MATCH(LEFT(C23,255),LEFT('Reference Records'!$C$44:$C$93,255),0))=0,"",INDEX('Reference Records'!$D$44:$D$93,MATCH(LEFT(C23,255),LEFT('Reference Records'!$C$44:$C$93,255),0))),"")</f>
        <v/>
      </c>
      <c r="R23" s="460"/>
      <c r="S23" s="449" t="str">
        <f>IF('Overview - Section A'!$AN$5="Funding Request",IF(N23="Funding Request Place Holder","",N23),"")</f>
        <v/>
      </c>
      <c r="T23" s="449" t="str">
        <f t="shared" si="6"/>
        <v/>
      </c>
      <c r="U23" s="449" t="str">
        <f>IFERROR(IF(AP23="","",VLOOKUP(AP23,'Picklist Mapping'!$C$3:$D$4,2,FALSE)),"")</f>
        <v/>
      </c>
      <c r="V23" s="401"/>
      <c r="W23" s="415"/>
      <c r="X23" s="456" t="str">
        <f>IFERROR(IF(VLOOKUP(B23,'Reference Records'!$C$96:$D$119,2,FALSE)=0,"",VLOOKUP(B23,'Reference Records'!$C$96:$D$119,2,FALSE)),"")</f>
        <v/>
      </c>
      <c r="Y23" s="434" t="str">
        <f t="shared" si="2"/>
        <v/>
      </c>
      <c r="Z23" s="434"/>
      <c r="AA23" s="434" t="str">
        <f t="shared" si="3"/>
        <v/>
      </c>
      <c r="AB23" s="434" t="str">
        <f>IFERROR(IF('Overview - Section A'!$AN$5="Funding Request",VLOOKUP(S23,'Overview - Section A'!$M$30:$P$31,4,FALSE),IF(AM23="","",AM23)),"")</f>
        <v/>
      </c>
      <c r="AC23" s="434" t="b">
        <f t="shared" si="4"/>
        <v>0</v>
      </c>
      <c r="AD23" s="434"/>
      <c r="AE23" s="434" t="str">
        <f t="array" ref="AE23">IFERROR(IF(INDEX('Overview - Section A'!$H$92:$H$109,MATCH(LEFT(B23,255),LEFT('Overview - Section A'!$E$92:$E$109,255),0))=0,"",INDEX('Overview - Section A'!$H$92:$H$109,MATCH(LEFT(B23,255),LEFT('Overview - Section A'!$E$92:$E$109,255),0))),"")</f>
        <v>a1P36000002ots4EAA</v>
      </c>
      <c r="AF23" s="434" t="s">
        <v>817</v>
      </c>
      <c r="AG23" s="434" t="str">
        <f t="array" ref="AG23">IFERROR(IF(INDEX('Reference Records'!$G$44:$G$93,MATCH(LEFT(C23,255),LEFT('Reference Records'!$C$44:$C$93,255),0))=0,"",INDEX('Reference Records'!$G$44:$G$93,MATCH(LEFT(C23,255),LEFT('Reference Records'!$C$44:$C$93,255),0))),"")</f>
        <v/>
      </c>
      <c r="AH23" s="434" t="str">
        <f>IFERROR(IF('Overview - Section A'!$AN$5="Funding Request",IF('Reference Records'!$B$276&lt;&gt;"",VLOOKUP(T23,'Reference Records'!$B$276:$C$277,2,FALSE),VLOOKUP(T23,'Reference Records'!$A$289:$C$807,3,FALSE)),VLOOKUP(T23,'Reference Records'!$A$810:$C$812,3,FALSE)),"")</f>
        <v/>
      </c>
      <c r="AI23" s="461"/>
      <c r="AJ23" s="434"/>
      <c r="AK23" s="434"/>
      <c r="AL23" s="462"/>
      <c r="AM23" s="461"/>
      <c r="AN23" s="434"/>
      <c r="AO23" s="458" t="str">
        <f>IFERROR(VLOOKUP(U23,'Picklist Mapping'!$B$3:$C$4,2,FALSE),"")</f>
        <v/>
      </c>
      <c r="AP23" s="463"/>
      <c r="AQ23" s="458"/>
      <c r="AR23" s="401"/>
      <c r="AS23" s="415"/>
      <c r="AT23" s="401"/>
      <c r="AU23" s="464" t="str">
        <f t="shared" si="5"/>
        <v/>
      </c>
      <c r="AV23" s="434" t="s">
        <v>442</v>
      </c>
      <c r="AW23" s="401"/>
      <c r="AX23" s="109"/>
      <c r="AY23" s="112"/>
      <c r="AZ23" s="112"/>
    </row>
    <row r="24" spans="1:52" ht="47.1" customHeight="1" x14ac:dyDescent="0.25">
      <c r="A24" s="377">
        <v>14</v>
      </c>
      <c r="B24" s="378" t="str">
        <f>IFERROR(IF(AND(C24="",D24=""),"",VLOOKUP(AI24,'Reference records(soft deleted)'!$B$61:$D$89,3,FALSE)),"")</f>
        <v/>
      </c>
      <c r="C24" s="378" t="str">
        <f>IFERROR(VLOOKUP(AJ24,'Reference records(soft deleted)'!$B$94:$D$169,3,FALSE),"")</f>
        <v/>
      </c>
      <c r="D24" s="415"/>
      <c r="E24" s="397"/>
      <c r="F24" s="398"/>
      <c r="G24" s="459" t="str">
        <f t="shared" si="0"/>
        <v/>
      </c>
      <c r="H24" s="401"/>
      <c r="I24" s="449" t="str">
        <f>IFERROR(VLOOKUP(C24,'Reference records(soft deleted)'!$D$94:$H$166,5,FALSE),"")</f>
        <v/>
      </c>
      <c r="J24" s="449" t="str">
        <f t="shared" si="1"/>
        <v>No</v>
      </c>
      <c r="K24" s="449"/>
      <c r="L24" s="449"/>
      <c r="M24" s="449"/>
      <c r="N24" s="450" t="str">
        <f>IFERROR(IF(AM24="","",VLOOKUP(AM24,'Overview - Section A'!$P$30:$Q$31,2,FALSE)),"")</f>
        <v/>
      </c>
      <c r="O24" s="449"/>
      <c r="P24" s="401"/>
      <c r="Q24" s="381" t="str">
        <f t="array" ref="Q24">IFERROR(IF(INDEX('Reference Records'!$D$44:$D$93,MATCH(LEFT(C24,255),LEFT('Reference Records'!$C$44:$C$93,255),0))=0,"",INDEX('Reference Records'!$D$44:$D$93,MATCH(LEFT(C24,255),LEFT('Reference Records'!$C$44:$C$93,255),0))),"")</f>
        <v/>
      </c>
      <c r="R24" s="460"/>
      <c r="S24" s="449" t="str">
        <f>IF('Overview - Section A'!$AN$5="Funding Request",IF(N24="Funding Request Place Holder","",N24),"")</f>
        <v/>
      </c>
      <c r="T24" s="449" t="str">
        <f t="shared" si="6"/>
        <v/>
      </c>
      <c r="U24" s="449" t="str">
        <f>IFERROR(IF(AP24="","",VLOOKUP(AP24,'Picklist Mapping'!$C$3:$D$4,2,FALSE)),"")</f>
        <v/>
      </c>
      <c r="V24" s="401"/>
      <c r="W24" s="415"/>
      <c r="X24" s="456" t="str">
        <f>IFERROR(IF(VLOOKUP(B24,'Reference Records'!$C$96:$D$119,2,FALSE)=0,"",VLOOKUP(B24,'Reference Records'!$C$96:$D$119,2,FALSE)),"")</f>
        <v/>
      </c>
      <c r="Y24" s="434" t="str">
        <f t="shared" si="2"/>
        <v/>
      </c>
      <c r="Z24" s="434"/>
      <c r="AA24" s="434" t="str">
        <f t="shared" si="3"/>
        <v/>
      </c>
      <c r="AB24" s="434" t="str">
        <f>IFERROR(IF('Overview - Section A'!$AN$5="Funding Request",VLOOKUP(S24,'Overview - Section A'!$M$30:$P$31,4,FALSE),IF(AM24="","",AM24)),"")</f>
        <v/>
      </c>
      <c r="AC24" s="434" t="b">
        <f t="shared" si="4"/>
        <v>0</v>
      </c>
      <c r="AD24" s="434"/>
      <c r="AE24" s="434" t="str">
        <f t="array" ref="AE24">IFERROR(IF(INDEX('Overview - Section A'!$H$92:$H$109,MATCH(LEFT(B24,255),LEFT('Overview - Section A'!$E$92:$E$109,255),0))=0,"",INDEX('Overview - Section A'!$H$92:$H$109,MATCH(LEFT(B24,255),LEFT('Overview - Section A'!$E$92:$E$109,255),0))),"")</f>
        <v>a1P36000002ots4EAA</v>
      </c>
      <c r="AF24" s="434" t="s">
        <v>818</v>
      </c>
      <c r="AG24" s="434" t="str">
        <f t="array" ref="AG24">IFERROR(IF(INDEX('Reference Records'!$G$44:$G$93,MATCH(LEFT(C24,255),LEFT('Reference Records'!$C$44:$C$93,255),0))=0,"",INDEX('Reference Records'!$G$44:$G$93,MATCH(LEFT(C24,255),LEFT('Reference Records'!$C$44:$C$93,255),0))),"")</f>
        <v/>
      </c>
      <c r="AH24" s="434" t="str">
        <f>IFERROR(IF('Overview - Section A'!$AN$5="Funding Request",IF('Reference Records'!$B$276&lt;&gt;"",VLOOKUP(T24,'Reference Records'!$B$276:$C$277,2,FALSE),VLOOKUP(T24,'Reference Records'!$A$289:$C$807,3,FALSE)),VLOOKUP(T24,'Reference Records'!$A$810:$C$812,3,FALSE)),"")</f>
        <v/>
      </c>
      <c r="AI24" s="461"/>
      <c r="AJ24" s="434"/>
      <c r="AK24" s="434"/>
      <c r="AL24" s="462"/>
      <c r="AM24" s="461"/>
      <c r="AN24" s="434"/>
      <c r="AO24" s="458" t="str">
        <f>IFERROR(VLOOKUP(U24,'Picklist Mapping'!$B$3:$C$4,2,FALSE),"")</f>
        <v/>
      </c>
      <c r="AP24" s="463"/>
      <c r="AQ24" s="458"/>
      <c r="AR24" s="401"/>
      <c r="AS24" s="415"/>
      <c r="AT24" s="401"/>
      <c r="AU24" s="464" t="str">
        <f t="shared" si="5"/>
        <v/>
      </c>
      <c r="AV24" s="434" t="s">
        <v>442</v>
      </c>
      <c r="AW24" s="401"/>
      <c r="AX24" s="109"/>
      <c r="AY24" s="112"/>
      <c r="AZ24" s="112"/>
    </row>
    <row r="25" spans="1:52" ht="47.1" customHeight="1" x14ac:dyDescent="0.25">
      <c r="A25" s="377">
        <v>15</v>
      </c>
      <c r="B25" s="378" t="str">
        <f>IFERROR(IF(AND(C25="",D25=""),"",VLOOKUP(AI25,'Reference records(soft deleted)'!$B$61:$D$89,3,FALSE)),"")</f>
        <v/>
      </c>
      <c r="C25" s="378" t="str">
        <f>IFERROR(VLOOKUP(AJ25,'Reference records(soft deleted)'!$B$94:$D$169,3,FALSE),"")</f>
        <v/>
      </c>
      <c r="D25" s="415"/>
      <c r="E25" s="397"/>
      <c r="F25" s="398"/>
      <c r="G25" s="459" t="str">
        <f t="shared" si="0"/>
        <v/>
      </c>
      <c r="H25" s="401"/>
      <c r="I25" s="449" t="str">
        <f>IFERROR(VLOOKUP(C25,'Reference records(soft deleted)'!$D$94:$H$166,5,FALSE),"")</f>
        <v/>
      </c>
      <c r="J25" s="449" t="str">
        <f t="shared" si="1"/>
        <v>No</v>
      </c>
      <c r="K25" s="449"/>
      <c r="L25" s="449"/>
      <c r="M25" s="449"/>
      <c r="N25" s="450" t="str">
        <f>IFERROR(IF(AM25="","",VLOOKUP(AM25,'Overview - Section A'!$P$30:$Q$31,2,FALSE)),"")</f>
        <v/>
      </c>
      <c r="O25" s="449"/>
      <c r="P25" s="401"/>
      <c r="Q25" s="381" t="str">
        <f t="array" ref="Q25">IFERROR(IF(INDEX('Reference Records'!$D$44:$D$93,MATCH(LEFT(C25,255),LEFT('Reference Records'!$C$44:$C$93,255),0))=0,"",INDEX('Reference Records'!$D$44:$D$93,MATCH(LEFT(C25,255),LEFT('Reference Records'!$C$44:$C$93,255),0))),"")</f>
        <v/>
      </c>
      <c r="R25" s="460"/>
      <c r="S25" s="449" t="str">
        <f>IF('Overview - Section A'!$AN$5="Funding Request",IF(N25="Funding Request Place Holder","",N25),"")</f>
        <v/>
      </c>
      <c r="T25" s="449" t="str">
        <f t="shared" si="6"/>
        <v/>
      </c>
      <c r="U25" s="449" t="str">
        <f>IFERROR(IF(AP25="","",VLOOKUP(AP25,'Picklist Mapping'!$C$3:$D$4,2,FALSE)),"")</f>
        <v/>
      </c>
      <c r="V25" s="401"/>
      <c r="W25" s="415"/>
      <c r="X25" s="456" t="str">
        <f>IFERROR(IF(VLOOKUP(B25,'Reference Records'!$C$96:$D$119,2,FALSE)=0,"",VLOOKUP(B25,'Reference Records'!$C$96:$D$119,2,FALSE)),"")</f>
        <v/>
      </c>
      <c r="Y25" s="434" t="str">
        <f t="shared" si="2"/>
        <v/>
      </c>
      <c r="Z25" s="434"/>
      <c r="AA25" s="434" t="str">
        <f t="shared" si="3"/>
        <v/>
      </c>
      <c r="AB25" s="434" t="str">
        <f>IFERROR(IF('Overview - Section A'!$AN$5="Funding Request",VLOOKUP(S25,'Overview - Section A'!$M$30:$P$31,4,FALSE),IF(AM25="","",AM25)),"")</f>
        <v/>
      </c>
      <c r="AC25" s="434" t="b">
        <f t="shared" si="4"/>
        <v>0</v>
      </c>
      <c r="AD25" s="434"/>
      <c r="AE25" s="434" t="str">
        <f t="array" ref="AE25">IFERROR(IF(INDEX('Overview - Section A'!$H$92:$H$109,MATCH(LEFT(B25,255),LEFT('Overview - Section A'!$E$92:$E$109,255),0))=0,"",INDEX('Overview - Section A'!$H$92:$H$109,MATCH(LEFT(B25,255),LEFT('Overview - Section A'!$E$92:$E$109,255),0))),"")</f>
        <v>a1P36000002ots4EAA</v>
      </c>
      <c r="AF25" s="434" t="s">
        <v>819</v>
      </c>
      <c r="AG25" s="434" t="str">
        <f t="array" ref="AG25">IFERROR(IF(INDEX('Reference Records'!$G$44:$G$93,MATCH(LEFT(C25,255),LEFT('Reference Records'!$C$44:$C$93,255),0))=0,"",INDEX('Reference Records'!$G$44:$G$93,MATCH(LEFT(C25,255),LEFT('Reference Records'!$C$44:$C$93,255),0))),"")</f>
        <v/>
      </c>
      <c r="AH25" s="434" t="str">
        <f>IFERROR(IF('Overview - Section A'!$AN$5="Funding Request",IF('Reference Records'!$B$276&lt;&gt;"",VLOOKUP(T25,'Reference Records'!$B$276:$C$277,2,FALSE),VLOOKUP(T25,'Reference Records'!$A$289:$C$807,3,FALSE)),VLOOKUP(T25,'Reference Records'!$A$810:$C$812,3,FALSE)),"")</f>
        <v/>
      </c>
      <c r="AI25" s="461"/>
      <c r="AJ25" s="434"/>
      <c r="AK25" s="434"/>
      <c r="AL25" s="462"/>
      <c r="AM25" s="461"/>
      <c r="AN25" s="434"/>
      <c r="AO25" s="458" t="str">
        <f>IFERROR(VLOOKUP(U25,'Picklist Mapping'!$B$3:$C$4,2,FALSE),"")</f>
        <v/>
      </c>
      <c r="AP25" s="463"/>
      <c r="AQ25" s="458"/>
      <c r="AR25" s="401"/>
      <c r="AS25" s="415"/>
      <c r="AT25" s="401"/>
      <c r="AU25" s="464" t="str">
        <f t="shared" si="5"/>
        <v/>
      </c>
      <c r="AV25" s="434" t="s">
        <v>442</v>
      </c>
      <c r="AW25" s="401"/>
      <c r="AX25" s="109"/>
      <c r="AY25" s="112"/>
      <c r="AZ25" s="112"/>
    </row>
    <row r="26" spans="1:52" ht="47.1" customHeight="1" x14ac:dyDescent="0.25">
      <c r="A26" s="377">
        <v>16</v>
      </c>
      <c r="B26" s="378" t="str">
        <f>IFERROR(IF(AND(C26="",D26=""),"",VLOOKUP(AI26,'Reference records(soft deleted)'!$B$61:$D$89,3,FALSE)),"")</f>
        <v/>
      </c>
      <c r="C26" s="378" t="str">
        <f>IFERROR(VLOOKUP(AJ26,'Reference records(soft deleted)'!$B$94:$D$169,3,FALSE),"")</f>
        <v/>
      </c>
      <c r="D26" s="415"/>
      <c r="E26" s="397"/>
      <c r="F26" s="398"/>
      <c r="G26" s="459" t="str">
        <f t="shared" si="0"/>
        <v/>
      </c>
      <c r="H26" s="401"/>
      <c r="I26" s="449" t="str">
        <f>IFERROR(VLOOKUP(C26,'Reference records(soft deleted)'!$D$94:$H$166,5,FALSE),"")</f>
        <v/>
      </c>
      <c r="J26" s="449" t="str">
        <f t="shared" si="1"/>
        <v>No</v>
      </c>
      <c r="K26" s="449"/>
      <c r="L26" s="449"/>
      <c r="M26" s="449"/>
      <c r="N26" s="450" t="str">
        <f>IFERROR(IF(AM26="","",VLOOKUP(AM26,'Overview - Section A'!$P$30:$Q$31,2,FALSE)),"")</f>
        <v/>
      </c>
      <c r="O26" s="449"/>
      <c r="P26" s="401"/>
      <c r="Q26" s="381" t="str">
        <f t="array" ref="Q26">IFERROR(IF(INDEX('Reference Records'!$D$44:$D$93,MATCH(LEFT(C26,255),LEFT('Reference Records'!$C$44:$C$93,255),0))=0,"",INDEX('Reference Records'!$D$44:$D$93,MATCH(LEFT(C26,255),LEFT('Reference Records'!$C$44:$C$93,255),0))),"")</f>
        <v/>
      </c>
      <c r="R26" s="460"/>
      <c r="S26" s="449" t="str">
        <f>IF('Overview - Section A'!$AN$5="Funding Request",IF(N26="Funding Request Place Holder","",N26),"")</f>
        <v/>
      </c>
      <c r="T26" s="449" t="str">
        <f t="shared" si="6"/>
        <v/>
      </c>
      <c r="U26" s="449" t="str">
        <f>IFERROR(IF(AP26="","",VLOOKUP(AP26,'Picklist Mapping'!$C$3:$D$4,2,FALSE)),"")</f>
        <v/>
      </c>
      <c r="V26" s="401"/>
      <c r="W26" s="415"/>
      <c r="X26" s="456" t="str">
        <f>IFERROR(IF(VLOOKUP(B26,'Reference Records'!$C$96:$D$119,2,FALSE)=0,"",VLOOKUP(B26,'Reference Records'!$C$96:$D$119,2,FALSE)),"")</f>
        <v/>
      </c>
      <c r="Y26" s="434" t="str">
        <f t="shared" si="2"/>
        <v/>
      </c>
      <c r="Z26" s="434"/>
      <c r="AA26" s="434" t="str">
        <f t="shared" si="3"/>
        <v/>
      </c>
      <c r="AB26" s="434" t="str">
        <f>IFERROR(IF('Overview - Section A'!$AN$5="Funding Request",VLOOKUP(S26,'Overview - Section A'!$M$30:$P$31,4,FALSE),IF(AM26="","",AM26)),"")</f>
        <v/>
      </c>
      <c r="AC26" s="434" t="b">
        <f t="shared" si="4"/>
        <v>0</v>
      </c>
      <c r="AD26" s="434"/>
      <c r="AE26" s="434" t="str">
        <f t="array" ref="AE26">IFERROR(IF(INDEX('Overview - Section A'!$H$92:$H$109,MATCH(LEFT(B26,255),LEFT('Overview - Section A'!$E$92:$E$109,255),0))=0,"",INDEX('Overview - Section A'!$H$92:$H$109,MATCH(LEFT(B26,255),LEFT('Overview - Section A'!$E$92:$E$109,255),0))),"")</f>
        <v>a1P36000002ots4EAA</v>
      </c>
      <c r="AF26" s="434" t="s">
        <v>820</v>
      </c>
      <c r="AG26" s="434" t="str">
        <f t="array" ref="AG26">IFERROR(IF(INDEX('Reference Records'!$G$44:$G$93,MATCH(LEFT(C26,255),LEFT('Reference Records'!$C$44:$C$93,255),0))=0,"",INDEX('Reference Records'!$G$44:$G$93,MATCH(LEFT(C26,255),LEFT('Reference Records'!$C$44:$C$93,255),0))),"")</f>
        <v/>
      </c>
      <c r="AH26" s="434" t="str">
        <f>IFERROR(IF('Overview - Section A'!$AN$5="Funding Request",IF('Reference Records'!$B$276&lt;&gt;"",VLOOKUP(T26,'Reference Records'!$B$276:$C$277,2,FALSE),VLOOKUP(T26,'Reference Records'!$A$289:$C$807,3,FALSE)),VLOOKUP(T26,'Reference Records'!$A$810:$C$812,3,FALSE)),"")</f>
        <v/>
      </c>
      <c r="AI26" s="461"/>
      <c r="AJ26" s="434"/>
      <c r="AK26" s="434"/>
      <c r="AL26" s="462"/>
      <c r="AM26" s="461"/>
      <c r="AN26" s="434"/>
      <c r="AO26" s="458" t="str">
        <f>IFERROR(VLOOKUP(U26,'Picklist Mapping'!$B$3:$C$4,2,FALSE),"")</f>
        <v/>
      </c>
      <c r="AP26" s="463"/>
      <c r="AQ26" s="458"/>
      <c r="AR26" s="401"/>
      <c r="AS26" s="415"/>
      <c r="AT26" s="401"/>
      <c r="AU26" s="464" t="str">
        <f t="shared" si="5"/>
        <v/>
      </c>
      <c r="AV26" s="434" t="s">
        <v>442</v>
      </c>
      <c r="AW26" s="401"/>
      <c r="AX26" s="109"/>
      <c r="AY26" s="112"/>
      <c r="AZ26" s="112"/>
    </row>
    <row r="27" spans="1:52" ht="47.1" customHeight="1" x14ac:dyDescent="0.25">
      <c r="A27" s="377">
        <v>17</v>
      </c>
      <c r="B27" s="378" t="str">
        <f>IFERROR(IF(AND(C27="",D27=""),"",VLOOKUP(AI27,'Reference records(soft deleted)'!$B$61:$D$89,3,FALSE)),"")</f>
        <v/>
      </c>
      <c r="C27" s="378" t="str">
        <f>IFERROR(VLOOKUP(AJ27,'Reference records(soft deleted)'!$B$94:$D$169,3,FALSE),"")</f>
        <v/>
      </c>
      <c r="D27" s="415"/>
      <c r="E27" s="397"/>
      <c r="F27" s="398"/>
      <c r="G27" s="459" t="str">
        <f t="shared" si="0"/>
        <v/>
      </c>
      <c r="H27" s="401"/>
      <c r="I27" s="449" t="str">
        <f>IFERROR(VLOOKUP(C27,'Reference records(soft deleted)'!$D$94:$H$166,5,FALSE),"")</f>
        <v/>
      </c>
      <c r="J27" s="449" t="str">
        <f t="shared" si="1"/>
        <v>No</v>
      </c>
      <c r="K27" s="449"/>
      <c r="L27" s="449"/>
      <c r="M27" s="449"/>
      <c r="N27" s="450" t="str">
        <f>IFERROR(IF(AM27="","",VLOOKUP(AM27,'Overview - Section A'!$P$30:$Q$31,2,FALSE)),"")</f>
        <v/>
      </c>
      <c r="O27" s="449"/>
      <c r="P27" s="401"/>
      <c r="Q27" s="381" t="str">
        <f t="array" ref="Q27">IFERROR(IF(INDEX('Reference Records'!$D$44:$D$93,MATCH(LEFT(C27,255),LEFT('Reference Records'!$C$44:$C$93,255),0))=0,"",INDEX('Reference Records'!$D$44:$D$93,MATCH(LEFT(C27,255),LEFT('Reference Records'!$C$44:$C$93,255),0))),"")</f>
        <v/>
      </c>
      <c r="R27" s="460"/>
      <c r="S27" s="449" t="str">
        <f>IF('Overview - Section A'!$AN$5="Funding Request",IF(N27="Funding Request Place Holder","",N27),"")</f>
        <v/>
      </c>
      <c r="T27" s="449" t="str">
        <f t="shared" si="6"/>
        <v/>
      </c>
      <c r="U27" s="449" t="str">
        <f>IFERROR(IF(AP27="","",VLOOKUP(AP27,'Picklist Mapping'!$C$3:$D$4,2,FALSE)),"")</f>
        <v/>
      </c>
      <c r="V27" s="401"/>
      <c r="W27" s="415"/>
      <c r="X27" s="456" t="str">
        <f>IFERROR(IF(VLOOKUP(B27,'Reference Records'!$C$96:$D$119,2,FALSE)=0,"",VLOOKUP(B27,'Reference Records'!$C$96:$D$119,2,FALSE)),"")</f>
        <v/>
      </c>
      <c r="Y27" s="434" t="str">
        <f t="shared" si="2"/>
        <v/>
      </c>
      <c r="Z27" s="434"/>
      <c r="AA27" s="434" t="str">
        <f t="shared" si="3"/>
        <v/>
      </c>
      <c r="AB27" s="434" t="str">
        <f>IFERROR(IF('Overview - Section A'!$AN$5="Funding Request",VLOOKUP(S27,'Overview - Section A'!$M$30:$P$31,4,FALSE),IF(AM27="","",AM27)),"")</f>
        <v/>
      </c>
      <c r="AC27" s="434" t="b">
        <f t="shared" si="4"/>
        <v>0</v>
      </c>
      <c r="AD27" s="434"/>
      <c r="AE27" s="434" t="str">
        <f t="array" ref="AE27">IFERROR(IF(INDEX('Overview - Section A'!$H$92:$H$109,MATCH(LEFT(B27,255),LEFT('Overview - Section A'!$E$92:$E$109,255),0))=0,"",INDEX('Overview - Section A'!$H$92:$H$109,MATCH(LEFT(B27,255),LEFT('Overview - Section A'!$E$92:$E$109,255),0))),"")</f>
        <v>a1P36000002ots4EAA</v>
      </c>
      <c r="AF27" s="434" t="s">
        <v>821</v>
      </c>
      <c r="AG27" s="434" t="str">
        <f t="array" ref="AG27">IFERROR(IF(INDEX('Reference Records'!$G$44:$G$93,MATCH(LEFT(C27,255),LEFT('Reference Records'!$C$44:$C$93,255),0))=0,"",INDEX('Reference Records'!$G$44:$G$93,MATCH(LEFT(C27,255),LEFT('Reference Records'!$C$44:$C$93,255),0))),"")</f>
        <v/>
      </c>
      <c r="AH27" s="434" t="str">
        <f>IFERROR(IF('Overview - Section A'!$AN$5="Funding Request",IF('Reference Records'!$B$276&lt;&gt;"",VLOOKUP(T27,'Reference Records'!$B$276:$C$277,2,FALSE),VLOOKUP(T27,'Reference Records'!$A$289:$C$807,3,FALSE)),VLOOKUP(T27,'Reference Records'!$A$810:$C$812,3,FALSE)),"")</f>
        <v/>
      </c>
      <c r="AI27" s="461"/>
      <c r="AJ27" s="434"/>
      <c r="AK27" s="434"/>
      <c r="AL27" s="462"/>
      <c r="AM27" s="461"/>
      <c r="AN27" s="434"/>
      <c r="AO27" s="458" t="str">
        <f>IFERROR(VLOOKUP(U27,'Picklist Mapping'!$B$3:$C$4,2,FALSE),"")</f>
        <v/>
      </c>
      <c r="AP27" s="463"/>
      <c r="AQ27" s="458"/>
      <c r="AR27" s="401"/>
      <c r="AS27" s="415"/>
      <c r="AT27" s="401"/>
      <c r="AU27" s="464" t="str">
        <f t="shared" si="5"/>
        <v/>
      </c>
      <c r="AV27" s="434" t="s">
        <v>442</v>
      </c>
      <c r="AW27" s="401"/>
      <c r="AX27" s="109"/>
      <c r="AY27" s="112"/>
      <c r="AZ27" s="112"/>
    </row>
    <row r="28" spans="1:52" ht="47.1" customHeight="1" x14ac:dyDescent="0.25">
      <c r="A28" s="377">
        <v>18</v>
      </c>
      <c r="B28" s="378" t="str">
        <f>IFERROR(IF(AND(C28="",D28=""),"",VLOOKUP(AI28,'Reference records(soft deleted)'!$B$61:$D$89,3,FALSE)),"")</f>
        <v/>
      </c>
      <c r="C28" s="378" t="str">
        <f>IFERROR(VLOOKUP(AJ28,'Reference records(soft deleted)'!$B$94:$D$169,3,FALSE),"")</f>
        <v/>
      </c>
      <c r="D28" s="415"/>
      <c r="E28" s="397"/>
      <c r="F28" s="398"/>
      <c r="G28" s="459" t="str">
        <f t="shared" si="0"/>
        <v/>
      </c>
      <c r="H28" s="401"/>
      <c r="I28" s="449" t="str">
        <f>IFERROR(VLOOKUP(C28,'Reference records(soft deleted)'!$D$94:$H$166,5,FALSE),"")</f>
        <v/>
      </c>
      <c r="J28" s="449" t="str">
        <f t="shared" si="1"/>
        <v>No</v>
      </c>
      <c r="K28" s="449"/>
      <c r="L28" s="449"/>
      <c r="M28" s="449"/>
      <c r="N28" s="450" t="str">
        <f>IFERROR(IF(AM28="","",VLOOKUP(AM28,'Overview - Section A'!$P$30:$Q$31,2,FALSE)),"")</f>
        <v/>
      </c>
      <c r="O28" s="449"/>
      <c r="P28" s="401"/>
      <c r="Q28" s="381" t="str">
        <f t="array" ref="Q28">IFERROR(IF(INDEX('Reference Records'!$D$44:$D$93,MATCH(LEFT(C28,255),LEFT('Reference Records'!$C$44:$C$93,255),0))=0,"",INDEX('Reference Records'!$D$44:$D$93,MATCH(LEFT(C28,255),LEFT('Reference Records'!$C$44:$C$93,255),0))),"")</f>
        <v/>
      </c>
      <c r="R28" s="460"/>
      <c r="S28" s="449" t="str">
        <f>IF('Overview - Section A'!$AN$5="Funding Request",IF(N28="Funding Request Place Holder","",N28),"")</f>
        <v/>
      </c>
      <c r="T28" s="449" t="str">
        <f t="shared" si="6"/>
        <v/>
      </c>
      <c r="U28" s="449" t="str">
        <f>IFERROR(IF(AP28="","",VLOOKUP(AP28,'Picklist Mapping'!$C$3:$D$4,2,FALSE)),"")</f>
        <v/>
      </c>
      <c r="V28" s="401"/>
      <c r="W28" s="415"/>
      <c r="X28" s="456" t="str">
        <f>IFERROR(IF(VLOOKUP(B28,'Reference Records'!$C$96:$D$119,2,FALSE)=0,"",VLOOKUP(B28,'Reference Records'!$C$96:$D$119,2,FALSE)),"")</f>
        <v/>
      </c>
      <c r="Y28" s="434" t="str">
        <f t="shared" si="2"/>
        <v/>
      </c>
      <c r="Z28" s="434"/>
      <c r="AA28" s="434" t="str">
        <f t="shared" si="3"/>
        <v/>
      </c>
      <c r="AB28" s="434" t="str">
        <f>IFERROR(IF('Overview - Section A'!$AN$5="Funding Request",VLOOKUP(S28,'Overview - Section A'!$M$30:$P$31,4,FALSE),IF(AM28="","",AM28)),"")</f>
        <v/>
      </c>
      <c r="AC28" s="434" t="b">
        <f t="shared" si="4"/>
        <v>0</v>
      </c>
      <c r="AD28" s="434"/>
      <c r="AE28" s="434" t="str">
        <f t="array" ref="AE28">IFERROR(IF(INDEX('Overview - Section A'!$H$92:$H$109,MATCH(LEFT(B28,255),LEFT('Overview - Section A'!$E$92:$E$109,255),0))=0,"",INDEX('Overview - Section A'!$H$92:$H$109,MATCH(LEFT(B28,255),LEFT('Overview - Section A'!$E$92:$E$109,255),0))),"")</f>
        <v>a1P36000002ots4EAA</v>
      </c>
      <c r="AF28" s="434" t="s">
        <v>822</v>
      </c>
      <c r="AG28" s="434" t="str">
        <f t="array" ref="AG28">IFERROR(IF(INDEX('Reference Records'!$G$44:$G$93,MATCH(LEFT(C28,255),LEFT('Reference Records'!$C$44:$C$93,255),0))=0,"",INDEX('Reference Records'!$G$44:$G$93,MATCH(LEFT(C28,255),LEFT('Reference Records'!$C$44:$C$93,255),0))),"")</f>
        <v/>
      </c>
      <c r="AH28" s="434" t="str">
        <f>IFERROR(IF('Overview - Section A'!$AN$5="Funding Request",IF('Reference Records'!$B$276&lt;&gt;"",VLOOKUP(T28,'Reference Records'!$B$276:$C$277,2,FALSE),VLOOKUP(T28,'Reference Records'!$A$289:$C$807,3,FALSE)),VLOOKUP(T28,'Reference Records'!$A$810:$C$812,3,FALSE)),"")</f>
        <v/>
      </c>
      <c r="AI28" s="461"/>
      <c r="AJ28" s="434"/>
      <c r="AK28" s="434"/>
      <c r="AL28" s="462"/>
      <c r="AM28" s="461"/>
      <c r="AN28" s="434"/>
      <c r="AO28" s="458" t="str">
        <f>IFERROR(VLOOKUP(U28,'Picklist Mapping'!$B$3:$C$4,2,FALSE),"")</f>
        <v/>
      </c>
      <c r="AP28" s="463"/>
      <c r="AQ28" s="458"/>
      <c r="AR28" s="401"/>
      <c r="AS28" s="415"/>
      <c r="AT28" s="401"/>
      <c r="AU28" s="464" t="str">
        <f t="shared" si="5"/>
        <v/>
      </c>
      <c r="AV28" s="434" t="s">
        <v>442</v>
      </c>
      <c r="AW28" s="401"/>
      <c r="AX28" s="109"/>
      <c r="AY28" s="112"/>
      <c r="AZ28" s="112"/>
    </row>
    <row r="29" spans="1:52" ht="47.1" customHeight="1" x14ac:dyDescent="0.25">
      <c r="A29" s="377">
        <v>19</v>
      </c>
      <c r="B29" s="378" t="str">
        <f>IFERROR(IF(AND(C29="",D29=""),"",VLOOKUP(AI29,'Reference records(soft deleted)'!$B$61:$D$89,3,FALSE)),"")</f>
        <v/>
      </c>
      <c r="C29" s="378" t="str">
        <f>IFERROR(VLOOKUP(AJ29,'Reference records(soft deleted)'!$B$94:$D$169,3,FALSE),"")</f>
        <v/>
      </c>
      <c r="D29" s="415"/>
      <c r="E29" s="397"/>
      <c r="F29" s="398"/>
      <c r="G29" s="459" t="str">
        <f t="shared" si="0"/>
        <v/>
      </c>
      <c r="H29" s="401"/>
      <c r="I29" s="449" t="str">
        <f>IFERROR(VLOOKUP(C29,'Reference records(soft deleted)'!$D$94:$H$166,5,FALSE),"")</f>
        <v/>
      </c>
      <c r="J29" s="449" t="str">
        <f t="shared" si="1"/>
        <v>No</v>
      </c>
      <c r="K29" s="449"/>
      <c r="L29" s="449"/>
      <c r="M29" s="449"/>
      <c r="N29" s="450" t="str">
        <f>IFERROR(IF(AM29="","",VLOOKUP(AM29,'Overview - Section A'!$P$30:$Q$31,2,FALSE)),"")</f>
        <v/>
      </c>
      <c r="O29" s="449"/>
      <c r="P29" s="401"/>
      <c r="Q29" s="381" t="str">
        <f t="array" ref="Q29">IFERROR(IF(INDEX('Reference Records'!$D$44:$D$93,MATCH(LEFT(C29,255),LEFT('Reference Records'!$C$44:$C$93,255),0))=0,"",INDEX('Reference Records'!$D$44:$D$93,MATCH(LEFT(C29,255),LEFT('Reference Records'!$C$44:$C$93,255),0))),"")</f>
        <v/>
      </c>
      <c r="R29" s="460"/>
      <c r="S29" s="449" t="str">
        <f>IF('Overview - Section A'!$AN$5="Funding Request",IF(N29="Funding Request Place Holder","",N29),"")</f>
        <v/>
      </c>
      <c r="T29" s="449" t="str">
        <f t="shared" si="6"/>
        <v/>
      </c>
      <c r="U29" s="449" t="str">
        <f>IFERROR(IF(AP29="","",VLOOKUP(AP29,'Picklist Mapping'!$C$3:$D$4,2,FALSE)),"")</f>
        <v/>
      </c>
      <c r="V29" s="401"/>
      <c r="W29" s="415"/>
      <c r="X29" s="456" t="str">
        <f>IFERROR(IF(VLOOKUP(B29,'Reference Records'!$C$96:$D$119,2,FALSE)=0,"",VLOOKUP(B29,'Reference Records'!$C$96:$D$119,2,FALSE)),"")</f>
        <v/>
      </c>
      <c r="Y29" s="434" t="str">
        <f t="shared" si="2"/>
        <v/>
      </c>
      <c r="Z29" s="434"/>
      <c r="AA29" s="434" t="str">
        <f t="shared" si="3"/>
        <v/>
      </c>
      <c r="AB29" s="434" t="str">
        <f>IFERROR(IF('Overview - Section A'!$AN$5="Funding Request",VLOOKUP(S29,'Overview - Section A'!$M$30:$P$31,4,FALSE),IF(AM29="","",AM29)),"")</f>
        <v/>
      </c>
      <c r="AC29" s="434" t="b">
        <f t="shared" si="4"/>
        <v>0</v>
      </c>
      <c r="AD29" s="434"/>
      <c r="AE29" s="434" t="str">
        <f t="array" ref="AE29">IFERROR(IF(INDEX('Overview - Section A'!$H$92:$H$109,MATCH(LEFT(B29,255),LEFT('Overview - Section A'!$E$92:$E$109,255),0))=0,"",INDEX('Overview - Section A'!$H$92:$H$109,MATCH(LEFT(B29,255),LEFT('Overview - Section A'!$E$92:$E$109,255),0))),"")</f>
        <v>a1P36000002ots4EAA</v>
      </c>
      <c r="AF29" s="434" t="s">
        <v>823</v>
      </c>
      <c r="AG29" s="434" t="str">
        <f t="array" ref="AG29">IFERROR(IF(INDEX('Reference Records'!$G$44:$G$93,MATCH(LEFT(C29,255),LEFT('Reference Records'!$C$44:$C$93,255),0))=0,"",INDEX('Reference Records'!$G$44:$G$93,MATCH(LEFT(C29,255),LEFT('Reference Records'!$C$44:$C$93,255),0))),"")</f>
        <v/>
      </c>
      <c r="AH29" s="434" t="str">
        <f>IFERROR(IF('Overview - Section A'!$AN$5="Funding Request",IF('Reference Records'!$B$276&lt;&gt;"",VLOOKUP(T29,'Reference Records'!$B$276:$C$277,2,FALSE),VLOOKUP(T29,'Reference Records'!$A$289:$C$807,3,FALSE)),VLOOKUP(T29,'Reference Records'!$A$810:$C$812,3,FALSE)),"")</f>
        <v/>
      </c>
      <c r="AI29" s="461"/>
      <c r="AJ29" s="434"/>
      <c r="AK29" s="434"/>
      <c r="AL29" s="462"/>
      <c r="AM29" s="461"/>
      <c r="AN29" s="434"/>
      <c r="AO29" s="458" t="str">
        <f>IFERROR(VLOOKUP(U29,'Picklist Mapping'!$B$3:$C$4,2,FALSE),"")</f>
        <v/>
      </c>
      <c r="AP29" s="463"/>
      <c r="AQ29" s="458"/>
      <c r="AR29" s="401"/>
      <c r="AS29" s="415"/>
      <c r="AT29" s="401"/>
      <c r="AU29" s="464" t="str">
        <f t="shared" si="5"/>
        <v/>
      </c>
      <c r="AV29" s="434" t="s">
        <v>442</v>
      </c>
      <c r="AW29" s="401"/>
      <c r="AX29" s="109"/>
      <c r="AY29" s="112"/>
      <c r="AZ29" s="112"/>
    </row>
    <row r="30" spans="1:52" ht="47.1" customHeight="1" x14ac:dyDescent="0.25">
      <c r="A30" s="377">
        <v>20</v>
      </c>
      <c r="B30" s="378" t="str">
        <f>IFERROR(IF(AND(C30="",D30=""),"",VLOOKUP(AI30,'Reference records(soft deleted)'!$B$61:$D$89,3,FALSE)),"")</f>
        <v/>
      </c>
      <c r="C30" s="378" t="str">
        <f>IFERROR(VLOOKUP(AJ30,'Reference records(soft deleted)'!$B$94:$D$169,3,FALSE),"")</f>
        <v/>
      </c>
      <c r="D30" s="415"/>
      <c r="E30" s="397"/>
      <c r="F30" s="398"/>
      <c r="G30" s="459" t="str">
        <f t="shared" si="0"/>
        <v/>
      </c>
      <c r="H30" s="401"/>
      <c r="I30" s="449" t="str">
        <f>IFERROR(VLOOKUP(C30,'Reference records(soft deleted)'!$D$94:$H$166,5,FALSE),"")</f>
        <v/>
      </c>
      <c r="J30" s="449" t="str">
        <f t="shared" si="1"/>
        <v>No</v>
      </c>
      <c r="K30" s="449"/>
      <c r="L30" s="449"/>
      <c r="M30" s="449"/>
      <c r="N30" s="450" t="str">
        <f>IFERROR(IF(AM30="","",VLOOKUP(AM30,'Overview - Section A'!$P$30:$Q$31,2,FALSE)),"")</f>
        <v/>
      </c>
      <c r="O30" s="449"/>
      <c r="P30" s="401"/>
      <c r="Q30" s="381" t="str">
        <f t="array" ref="Q30">IFERROR(IF(INDEX('Reference Records'!$D$44:$D$93,MATCH(LEFT(C30,255),LEFT('Reference Records'!$C$44:$C$93,255),0))=0,"",INDEX('Reference Records'!$D$44:$D$93,MATCH(LEFT(C30,255),LEFT('Reference Records'!$C$44:$C$93,255),0))),"")</f>
        <v/>
      </c>
      <c r="R30" s="460"/>
      <c r="S30" s="449" t="str">
        <f>IF('Overview - Section A'!$AN$5="Funding Request",IF(N30="Funding Request Place Holder","",N30),"")</f>
        <v/>
      </c>
      <c r="T30" s="449" t="str">
        <f t="shared" si="6"/>
        <v/>
      </c>
      <c r="U30" s="449" t="str">
        <f>IFERROR(IF(AP30="","",VLOOKUP(AP30,'Picklist Mapping'!$C$3:$D$4,2,FALSE)),"")</f>
        <v/>
      </c>
      <c r="V30" s="401"/>
      <c r="W30" s="415"/>
      <c r="X30" s="456" t="str">
        <f>IFERROR(IF(VLOOKUP(B30,'Reference Records'!$C$96:$D$119,2,FALSE)=0,"",VLOOKUP(B30,'Reference Records'!$C$96:$D$119,2,FALSE)),"")</f>
        <v/>
      </c>
      <c r="Y30" s="434" t="str">
        <f t="shared" si="2"/>
        <v/>
      </c>
      <c r="Z30" s="434"/>
      <c r="AA30" s="434" t="str">
        <f t="shared" si="3"/>
        <v/>
      </c>
      <c r="AB30" s="434" t="str">
        <f>IFERROR(IF('Overview - Section A'!$AN$5="Funding Request",VLOOKUP(S30,'Overview - Section A'!$M$30:$P$31,4,FALSE),IF(AM30="","",AM30)),"")</f>
        <v/>
      </c>
      <c r="AC30" s="434" t="b">
        <f t="shared" si="4"/>
        <v>0</v>
      </c>
      <c r="AD30" s="434"/>
      <c r="AE30" s="434" t="str">
        <f t="array" ref="AE30">IFERROR(IF(INDEX('Overview - Section A'!$H$92:$H$109,MATCH(LEFT(B30,255),LEFT('Overview - Section A'!$E$92:$E$109,255),0))=0,"",INDEX('Overview - Section A'!$H$92:$H$109,MATCH(LEFT(B30,255),LEFT('Overview - Section A'!$E$92:$E$109,255),0))),"")</f>
        <v>a1P36000002ots4EAA</v>
      </c>
      <c r="AF30" s="434" t="s">
        <v>824</v>
      </c>
      <c r="AG30" s="434" t="str">
        <f t="array" ref="AG30">IFERROR(IF(INDEX('Reference Records'!$G$44:$G$93,MATCH(LEFT(C30,255),LEFT('Reference Records'!$C$44:$C$93,255),0))=0,"",INDEX('Reference Records'!$G$44:$G$93,MATCH(LEFT(C30,255),LEFT('Reference Records'!$C$44:$C$93,255),0))),"")</f>
        <v/>
      </c>
      <c r="AH30" s="434" t="str">
        <f>IFERROR(IF('Overview - Section A'!$AN$5="Funding Request",IF('Reference Records'!$B$276&lt;&gt;"",VLOOKUP(T30,'Reference Records'!$B$276:$C$277,2,FALSE),VLOOKUP(T30,'Reference Records'!$A$289:$C$807,3,FALSE)),VLOOKUP(T30,'Reference Records'!$A$810:$C$812,3,FALSE)),"")</f>
        <v/>
      </c>
      <c r="AI30" s="461"/>
      <c r="AJ30" s="434"/>
      <c r="AK30" s="434"/>
      <c r="AL30" s="462"/>
      <c r="AM30" s="461"/>
      <c r="AN30" s="434"/>
      <c r="AO30" s="458" t="str">
        <f>IFERROR(VLOOKUP(U30,'Picklist Mapping'!$B$3:$C$4,2,FALSE),"")</f>
        <v/>
      </c>
      <c r="AP30" s="463"/>
      <c r="AQ30" s="458"/>
      <c r="AR30" s="401"/>
      <c r="AS30" s="415"/>
      <c r="AT30" s="401"/>
      <c r="AU30" s="464" t="str">
        <f t="shared" si="5"/>
        <v/>
      </c>
      <c r="AV30" s="434" t="s">
        <v>442</v>
      </c>
      <c r="AW30" s="401"/>
      <c r="AX30" s="109"/>
      <c r="AY30" s="112"/>
      <c r="AZ30" s="112"/>
    </row>
    <row r="31" spans="1:52" ht="47.1" customHeight="1" x14ac:dyDescent="0.25">
      <c r="A31" s="377">
        <v>21</v>
      </c>
      <c r="B31" s="378" t="str">
        <f>IFERROR(IF(AND(C31="",D31=""),"",VLOOKUP(AI31,'Reference records(soft deleted)'!$B$61:$D$89,3,FALSE)),"")</f>
        <v/>
      </c>
      <c r="C31" s="378" t="str">
        <f>IFERROR(VLOOKUP(AJ31,'Reference records(soft deleted)'!$B$94:$D$169,3,FALSE),"")</f>
        <v/>
      </c>
      <c r="D31" s="415"/>
      <c r="E31" s="397"/>
      <c r="F31" s="398"/>
      <c r="G31" s="459" t="str">
        <f t="shared" si="0"/>
        <v/>
      </c>
      <c r="H31" s="401"/>
      <c r="I31" s="449" t="str">
        <f>IFERROR(VLOOKUP(C31,'Reference records(soft deleted)'!$D$94:$H$166,5,FALSE),"")</f>
        <v/>
      </c>
      <c r="J31" s="449" t="str">
        <f t="shared" si="1"/>
        <v>No</v>
      </c>
      <c r="K31" s="449"/>
      <c r="L31" s="449"/>
      <c r="M31" s="449"/>
      <c r="N31" s="450" t="str">
        <f>IFERROR(IF(AM31="","",VLOOKUP(AM31,'Overview - Section A'!$P$30:$Q$31,2,FALSE)),"")</f>
        <v/>
      </c>
      <c r="O31" s="449"/>
      <c r="P31" s="401"/>
      <c r="Q31" s="381" t="str">
        <f t="array" ref="Q31">IFERROR(IF(INDEX('Reference Records'!$D$44:$D$93,MATCH(LEFT(C31,255),LEFT('Reference Records'!$C$44:$C$93,255),0))=0,"",INDEX('Reference Records'!$D$44:$D$93,MATCH(LEFT(C31,255),LEFT('Reference Records'!$C$44:$C$93,255),0))),"")</f>
        <v/>
      </c>
      <c r="R31" s="460"/>
      <c r="S31" s="449" t="str">
        <f>IF('Overview - Section A'!$AN$5="Funding Request",IF(N31="Funding Request Place Holder","",N31),"")</f>
        <v/>
      </c>
      <c r="T31" s="449" t="str">
        <f t="shared" si="6"/>
        <v/>
      </c>
      <c r="U31" s="449" t="str">
        <f>IFERROR(IF(AP31="","",VLOOKUP(AP31,'Picklist Mapping'!$C$3:$D$4,2,FALSE)),"")</f>
        <v/>
      </c>
      <c r="V31" s="401"/>
      <c r="W31" s="415"/>
      <c r="X31" s="456" t="str">
        <f>IFERROR(IF(VLOOKUP(B31,'Reference Records'!$C$96:$D$119,2,FALSE)=0,"",VLOOKUP(B31,'Reference Records'!$C$96:$D$119,2,FALSE)),"")</f>
        <v/>
      </c>
      <c r="Y31" s="434" t="str">
        <f t="shared" si="2"/>
        <v/>
      </c>
      <c r="Z31" s="434"/>
      <c r="AA31" s="434" t="str">
        <f t="shared" si="3"/>
        <v/>
      </c>
      <c r="AB31" s="434" t="str">
        <f>IFERROR(IF('Overview - Section A'!$AN$5="Funding Request",VLOOKUP(S31,'Overview - Section A'!$M$30:$P$31,4,FALSE),IF(AM31="","",AM31)),"")</f>
        <v/>
      </c>
      <c r="AC31" s="434" t="b">
        <f t="shared" si="4"/>
        <v>0</v>
      </c>
      <c r="AD31" s="434"/>
      <c r="AE31" s="434" t="str">
        <f t="array" ref="AE31">IFERROR(IF(INDEX('Overview - Section A'!$H$92:$H$109,MATCH(LEFT(B31,255),LEFT('Overview - Section A'!$E$92:$E$109,255),0))=0,"",INDEX('Overview - Section A'!$H$92:$H$109,MATCH(LEFT(B31,255),LEFT('Overview - Section A'!$E$92:$E$109,255),0))),"")</f>
        <v>a1P36000002ots4EAA</v>
      </c>
      <c r="AF31" s="434" t="s">
        <v>825</v>
      </c>
      <c r="AG31" s="434" t="str">
        <f t="array" ref="AG31">IFERROR(IF(INDEX('Reference Records'!$G$44:$G$93,MATCH(LEFT(C31,255),LEFT('Reference Records'!$C$44:$C$93,255),0))=0,"",INDEX('Reference Records'!$G$44:$G$93,MATCH(LEFT(C31,255),LEFT('Reference Records'!$C$44:$C$93,255),0))),"")</f>
        <v/>
      </c>
      <c r="AH31" s="434" t="str">
        <f>IFERROR(IF('Overview - Section A'!$AN$5="Funding Request",IF('Reference Records'!$B$276&lt;&gt;"",VLOOKUP(T31,'Reference Records'!$B$276:$C$277,2,FALSE),VLOOKUP(T31,'Reference Records'!$A$289:$C$807,3,FALSE)),VLOOKUP(T31,'Reference Records'!$A$810:$C$812,3,FALSE)),"")</f>
        <v/>
      </c>
      <c r="AI31" s="461"/>
      <c r="AJ31" s="434"/>
      <c r="AK31" s="434"/>
      <c r="AL31" s="462"/>
      <c r="AM31" s="461"/>
      <c r="AN31" s="434"/>
      <c r="AO31" s="458" t="str">
        <f>IFERROR(VLOOKUP(U31,'Picklist Mapping'!$B$3:$C$4,2,FALSE),"")</f>
        <v/>
      </c>
      <c r="AP31" s="463"/>
      <c r="AQ31" s="458"/>
      <c r="AR31" s="401"/>
      <c r="AS31" s="415"/>
      <c r="AT31" s="401"/>
      <c r="AU31" s="464" t="str">
        <f t="shared" si="5"/>
        <v/>
      </c>
      <c r="AV31" s="434" t="s">
        <v>442</v>
      </c>
      <c r="AW31" s="401"/>
      <c r="AX31" s="109"/>
      <c r="AY31" s="112"/>
      <c r="AZ31" s="112"/>
    </row>
    <row r="32" spans="1:52" ht="47.1" customHeight="1" x14ac:dyDescent="0.25">
      <c r="A32" s="377">
        <v>22</v>
      </c>
      <c r="B32" s="378" t="str">
        <f>IFERROR(IF(AND(C32="",D32=""),"",VLOOKUP(AI32,'Reference records(soft deleted)'!$B$61:$D$89,3,FALSE)),"")</f>
        <v/>
      </c>
      <c r="C32" s="378" t="str">
        <f>IFERROR(VLOOKUP(AJ32,'Reference records(soft deleted)'!$B$94:$D$169,3,FALSE),"")</f>
        <v/>
      </c>
      <c r="D32" s="415"/>
      <c r="E32" s="397"/>
      <c r="F32" s="398"/>
      <c r="G32" s="459" t="str">
        <f t="shared" si="0"/>
        <v/>
      </c>
      <c r="H32" s="401"/>
      <c r="I32" s="449" t="str">
        <f>IFERROR(VLOOKUP(C32,'Reference records(soft deleted)'!$D$94:$H$166,5,FALSE),"")</f>
        <v/>
      </c>
      <c r="J32" s="449" t="str">
        <f t="shared" si="1"/>
        <v>No</v>
      </c>
      <c r="K32" s="449"/>
      <c r="L32" s="449"/>
      <c r="M32" s="449"/>
      <c r="N32" s="450" t="str">
        <f>IFERROR(IF(AM32="","",VLOOKUP(AM32,'Overview - Section A'!$P$30:$Q$31,2,FALSE)),"")</f>
        <v/>
      </c>
      <c r="O32" s="449"/>
      <c r="P32" s="401"/>
      <c r="Q32" s="381" t="str">
        <f t="array" ref="Q32">IFERROR(IF(INDEX('Reference Records'!$D$44:$D$93,MATCH(LEFT(C32,255),LEFT('Reference Records'!$C$44:$C$93,255),0))=0,"",INDEX('Reference Records'!$D$44:$D$93,MATCH(LEFT(C32,255),LEFT('Reference Records'!$C$44:$C$93,255),0))),"")</f>
        <v/>
      </c>
      <c r="R32" s="460"/>
      <c r="S32" s="449" t="str">
        <f>IF('Overview - Section A'!$AN$5="Funding Request",IF(N32="Funding Request Place Holder","",N32),"")</f>
        <v/>
      </c>
      <c r="T32" s="449" t="str">
        <f t="shared" si="6"/>
        <v/>
      </c>
      <c r="U32" s="449" t="str">
        <f>IFERROR(IF(AP32="","",VLOOKUP(AP32,'Picklist Mapping'!$C$3:$D$4,2,FALSE)),"")</f>
        <v/>
      </c>
      <c r="V32" s="401"/>
      <c r="W32" s="415"/>
      <c r="X32" s="456" t="str">
        <f>IFERROR(IF(VLOOKUP(B32,'Reference Records'!$C$96:$D$119,2,FALSE)=0,"",VLOOKUP(B32,'Reference Records'!$C$96:$D$119,2,FALSE)),"")</f>
        <v/>
      </c>
      <c r="Y32" s="434" t="str">
        <f t="shared" si="2"/>
        <v/>
      </c>
      <c r="Z32" s="434"/>
      <c r="AA32" s="434" t="str">
        <f t="shared" si="3"/>
        <v/>
      </c>
      <c r="AB32" s="434" t="str">
        <f>IFERROR(IF('Overview - Section A'!$AN$5="Funding Request",VLOOKUP(S32,'Overview - Section A'!$M$30:$P$31,4,FALSE),IF(AM32="","",AM32)),"")</f>
        <v/>
      </c>
      <c r="AC32" s="434" t="b">
        <f t="shared" si="4"/>
        <v>0</v>
      </c>
      <c r="AD32" s="434"/>
      <c r="AE32" s="434" t="str">
        <f t="array" ref="AE32">IFERROR(IF(INDEX('Overview - Section A'!$H$92:$H$109,MATCH(LEFT(B32,255),LEFT('Overview - Section A'!$E$92:$E$109,255),0))=0,"",INDEX('Overview - Section A'!$H$92:$H$109,MATCH(LEFT(B32,255),LEFT('Overview - Section A'!$E$92:$E$109,255),0))),"")</f>
        <v>a1P36000002ots4EAA</v>
      </c>
      <c r="AF32" s="434" t="s">
        <v>826</v>
      </c>
      <c r="AG32" s="434" t="str">
        <f t="array" ref="AG32">IFERROR(IF(INDEX('Reference Records'!$G$44:$G$93,MATCH(LEFT(C32,255),LEFT('Reference Records'!$C$44:$C$93,255),0))=0,"",INDEX('Reference Records'!$G$44:$G$93,MATCH(LEFT(C32,255),LEFT('Reference Records'!$C$44:$C$93,255),0))),"")</f>
        <v/>
      </c>
      <c r="AH32" s="434" t="str">
        <f>IFERROR(IF('Overview - Section A'!$AN$5="Funding Request",IF('Reference Records'!$B$276&lt;&gt;"",VLOOKUP(T32,'Reference Records'!$B$276:$C$277,2,FALSE),VLOOKUP(T32,'Reference Records'!$A$289:$C$807,3,FALSE)),VLOOKUP(T32,'Reference Records'!$A$810:$C$812,3,FALSE)),"")</f>
        <v/>
      </c>
      <c r="AI32" s="461"/>
      <c r="AJ32" s="434"/>
      <c r="AK32" s="434"/>
      <c r="AL32" s="462"/>
      <c r="AM32" s="461"/>
      <c r="AN32" s="434"/>
      <c r="AO32" s="458" t="str">
        <f>IFERROR(VLOOKUP(U32,'Picklist Mapping'!$B$3:$C$4,2,FALSE),"")</f>
        <v/>
      </c>
      <c r="AP32" s="463"/>
      <c r="AQ32" s="458"/>
      <c r="AR32" s="401"/>
      <c r="AS32" s="415"/>
      <c r="AT32" s="401"/>
      <c r="AU32" s="464" t="str">
        <f t="shared" si="5"/>
        <v/>
      </c>
      <c r="AV32" s="434" t="s">
        <v>442</v>
      </c>
      <c r="AW32" s="401"/>
      <c r="AX32" s="109"/>
      <c r="AY32" s="112"/>
      <c r="AZ32" s="112"/>
    </row>
    <row r="33" spans="1:52" ht="47.1" customHeight="1" x14ac:dyDescent="0.25">
      <c r="A33" s="377">
        <v>23</v>
      </c>
      <c r="B33" s="378" t="str">
        <f>IFERROR(IF(AND(C33="",D33=""),"",VLOOKUP(AI33,'Reference records(soft deleted)'!$B$61:$D$89,3,FALSE)),"")</f>
        <v/>
      </c>
      <c r="C33" s="378" t="str">
        <f>IFERROR(VLOOKUP(AJ33,'Reference records(soft deleted)'!$B$94:$D$169,3,FALSE),"")</f>
        <v/>
      </c>
      <c r="D33" s="415"/>
      <c r="E33" s="397"/>
      <c r="F33" s="398"/>
      <c r="G33" s="459" t="str">
        <f t="shared" si="0"/>
        <v/>
      </c>
      <c r="H33" s="401"/>
      <c r="I33" s="449" t="str">
        <f>IFERROR(VLOOKUP(C33,'Reference records(soft deleted)'!$D$94:$H$166,5,FALSE),"")</f>
        <v/>
      </c>
      <c r="J33" s="449" t="str">
        <f t="shared" si="1"/>
        <v>No</v>
      </c>
      <c r="K33" s="449"/>
      <c r="L33" s="449"/>
      <c r="M33" s="449"/>
      <c r="N33" s="450" t="str">
        <f>IFERROR(IF(AM33="","",VLOOKUP(AM33,'Overview - Section A'!$P$30:$Q$31,2,FALSE)),"")</f>
        <v/>
      </c>
      <c r="O33" s="449"/>
      <c r="P33" s="401"/>
      <c r="Q33" s="381" t="str">
        <f t="array" ref="Q33">IFERROR(IF(INDEX('Reference Records'!$D$44:$D$93,MATCH(LEFT(C33,255),LEFT('Reference Records'!$C$44:$C$93,255),0))=0,"",INDEX('Reference Records'!$D$44:$D$93,MATCH(LEFT(C33,255),LEFT('Reference Records'!$C$44:$C$93,255),0))),"")</f>
        <v/>
      </c>
      <c r="R33" s="460"/>
      <c r="S33" s="449" t="str">
        <f>IF('Overview - Section A'!$AN$5="Funding Request",IF(N33="Funding Request Place Holder","",N33),"")</f>
        <v/>
      </c>
      <c r="T33" s="449" t="str">
        <f t="shared" si="6"/>
        <v/>
      </c>
      <c r="U33" s="449" t="str">
        <f>IFERROR(IF(AP33="","",VLOOKUP(AP33,'Picklist Mapping'!$C$3:$D$4,2,FALSE)),"")</f>
        <v/>
      </c>
      <c r="V33" s="401"/>
      <c r="W33" s="415"/>
      <c r="X33" s="456" t="str">
        <f>IFERROR(IF(VLOOKUP(B33,'Reference Records'!$C$96:$D$119,2,FALSE)=0,"",VLOOKUP(B33,'Reference Records'!$C$96:$D$119,2,FALSE)),"")</f>
        <v/>
      </c>
      <c r="Y33" s="434" t="str">
        <f t="shared" si="2"/>
        <v/>
      </c>
      <c r="Z33" s="434"/>
      <c r="AA33" s="434" t="str">
        <f t="shared" si="3"/>
        <v/>
      </c>
      <c r="AB33" s="434" t="str">
        <f>IFERROR(IF('Overview - Section A'!$AN$5="Funding Request",VLOOKUP(S33,'Overview - Section A'!$M$30:$P$31,4,FALSE),IF(AM33="","",AM33)),"")</f>
        <v/>
      </c>
      <c r="AC33" s="434" t="b">
        <f t="shared" si="4"/>
        <v>0</v>
      </c>
      <c r="AD33" s="434"/>
      <c r="AE33" s="434" t="str">
        <f t="array" ref="AE33">IFERROR(IF(INDEX('Overview - Section A'!$H$92:$H$109,MATCH(LEFT(B33,255),LEFT('Overview - Section A'!$E$92:$E$109,255),0))=0,"",INDEX('Overview - Section A'!$H$92:$H$109,MATCH(LEFT(B33,255),LEFT('Overview - Section A'!$E$92:$E$109,255),0))),"")</f>
        <v>a1P36000002ots4EAA</v>
      </c>
      <c r="AF33" s="434" t="s">
        <v>827</v>
      </c>
      <c r="AG33" s="434" t="str">
        <f t="array" ref="AG33">IFERROR(IF(INDEX('Reference Records'!$G$44:$G$93,MATCH(LEFT(C33,255),LEFT('Reference Records'!$C$44:$C$93,255),0))=0,"",INDEX('Reference Records'!$G$44:$G$93,MATCH(LEFT(C33,255),LEFT('Reference Records'!$C$44:$C$93,255),0))),"")</f>
        <v/>
      </c>
      <c r="AH33" s="434" t="str">
        <f>IFERROR(IF('Overview - Section A'!$AN$5="Funding Request",IF('Reference Records'!$B$276&lt;&gt;"",VLOOKUP(T33,'Reference Records'!$B$276:$C$277,2,FALSE),VLOOKUP(T33,'Reference Records'!$A$289:$C$807,3,FALSE)),VLOOKUP(T33,'Reference Records'!$A$810:$C$812,3,FALSE)),"")</f>
        <v/>
      </c>
      <c r="AI33" s="461"/>
      <c r="AJ33" s="434"/>
      <c r="AK33" s="434"/>
      <c r="AL33" s="462"/>
      <c r="AM33" s="461"/>
      <c r="AN33" s="434"/>
      <c r="AO33" s="458" t="str">
        <f>IFERROR(VLOOKUP(U33,'Picklist Mapping'!$B$3:$C$4,2,FALSE),"")</f>
        <v/>
      </c>
      <c r="AP33" s="463"/>
      <c r="AQ33" s="458"/>
      <c r="AR33" s="401"/>
      <c r="AS33" s="415"/>
      <c r="AT33" s="401"/>
      <c r="AU33" s="464" t="str">
        <f t="shared" si="5"/>
        <v/>
      </c>
      <c r="AV33" s="434" t="s">
        <v>442</v>
      </c>
      <c r="AW33" s="401"/>
      <c r="AX33" s="109"/>
      <c r="AY33" s="112"/>
      <c r="AZ33" s="112"/>
    </row>
    <row r="34" spans="1:52" ht="47.1" customHeight="1" x14ac:dyDescent="0.25">
      <c r="A34" s="377">
        <v>24</v>
      </c>
      <c r="B34" s="378" t="str">
        <f>IFERROR(IF(AND(C34="",D34=""),"",VLOOKUP(AI34,'Reference records(soft deleted)'!$B$61:$D$89,3,FALSE)),"")</f>
        <v/>
      </c>
      <c r="C34" s="378" t="str">
        <f>IFERROR(VLOOKUP(AJ34,'Reference records(soft deleted)'!$B$94:$D$169,3,FALSE),"")</f>
        <v/>
      </c>
      <c r="D34" s="415"/>
      <c r="E34" s="397"/>
      <c r="F34" s="398"/>
      <c r="G34" s="459" t="str">
        <f t="shared" si="0"/>
        <v/>
      </c>
      <c r="H34" s="401"/>
      <c r="I34" s="449" t="str">
        <f>IFERROR(VLOOKUP(C34,'Reference records(soft deleted)'!$D$94:$H$166,5,FALSE),"")</f>
        <v/>
      </c>
      <c r="J34" s="449" t="str">
        <f t="shared" si="1"/>
        <v>No</v>
      </c>
      <c r="K34" s="449"/>
      <c r="L34" s="449"/>
      <c r="M34" s="449"/>
      <c r="N34" s="450" t="str">
        <f>IFERROR(IF(AM34="","",VLOOKUP(AM34,'Overview - Section A'!$P$30:$Q$31,2,FALSE)),"")</f>
        <v/>
      </c>
      <c r="O34" s="449"/>
      <c r="P34" s="401"/>
      <c r="Q34" s="381" t="str">
        <f t="array" ref="Q34">IFERROR(IF(INDEX('Reference Records'!$D$44:$D$93,MATCH(LEFT(C34,255),LEFT('Reference Records'!$C$44:$C$93,255),0))=0,"",INDEX('Reference Records'!$D$44:$D$93,MATCH(LEFT(C34,255),LEFT('Reference Records'!$C$44:$C$93,255),0))),"")</f>
        <v/>
      </c>
      <c r="R34" s="460"/>
      <c r="S34" s="449" t="str">
        <f>IF('Overview - Section A'!$AN$5="Funding Request",IF(N34="Funding Request Place Holder","",N34),"")</f>
        <v/>
      </c>
      <c r="T34" s="449" t="str">
        <f t="shared" si="6"/>
        <v/>
      </c>
      <c r="U34" s="449" t="str">
        <f>IFERROR(IF(AP34="","",VLOOKUP(AP34,'Picklist Mapping'!$C$3:$D$4,2,FALSE)),"")</f>
        <v/>
      </c>
      <c r="V34" s="401"/>
      <c r="W34" s="415"/>
      <c r="X34" s="456" t="str">
        <f>IFERROR(IF(VLOOKUP(B34,'Reference Records'!$C$96:$D$119,2,FALSE)=0,"",VLOOKUP(B34,'Reference Records'!$C$96:$D$119,2,FALSE)),"")</f>
        <v/>
      </c>
      <c r="Y34" s="434" t="str">
        <f t="shared" si="2"/>
        <v/>
      </c>
      <c r="Z34" s="434"/>
      <c r="AA34" s="434" t="str">
        <f t="shared" si="3"/>
        <v/>
      </c>
      <c r="AB34" s="434" t="str">
        <f>IFERROR(IF('Overview - Section A'!$AN$5="Funding Request",VLOOKUP(S34,'Overview - Section A'!$M$30:$P$31,4,FALSE),IF(AM34="","",AM34)),"")</f>
        <v/>
      </c>
      <c r="AC34" s="434" t="b">
        <f t="shared" si="4"/>
        <v>0</v>
      </c>
      <c r="AD34" s="434"/>
      <c r="AE34" s="434" t="str">
        <f t="array" ref="AE34">IFERROR(IF(INDEX('Overview - Section A'!$H$92:$H$109,MATCH(LEFT(B34,255),LEFT('Overview - Section A'!$E$92:$E$109,255),0))=0,"",INDEX('Overview - Section A'!$H$92:$H$109,MATCH(LEFT(B34,255),LEFT('Overview - Section A'!$E$92:$E$109,255),0))),"")</f>
        <v>a1P36000002ots4EAA</v>
      </c>
      <c r="AF34" s="434" t="s">
        <v>828</v>
      </c>
      <c r="AG34" s="434" t="str">
        <f t="array" ref="AG34">IFERROR(IF(INDEX('Reference Records'!$G$44:$G$93,MATCH(LEFT(C34,255),LEFT('Reference Records'!$C$44:$C$93,255),0))=0,"",INDEX('Reference Records'!$G$44:$G$93,MATCH(LEFT(C34,255),LEFT('Reference Records'!$C$44:$C$93,255),0))),"")</f>
        <v/>
      </c>
      <c r="AH34" s="434" t="str">
        <f>IFERROR(IF('Overview - Section A'!$AN$5="Funding Request",IF('Reference Records'!$B$276&lt;&gt;"",VLOOKUP(T34,'Reference Records'!$B$276:$C$277,2,FALSE),VLOOKUP(T34,'Reference Records'!$A$289:$C$807,3,FALSE)),VLOOKUP(T34,'Reference Records'!$A$810:$C$812,3,FALSE)),"")</f>
        <v/>
      </c>
      <c r="AI34" s="461"/>
      <c r="AJ34" s="434"/>
      <c r="AK34" s="434"/>
      <c r="AL34" s="462"/>
      <c r="AM34" s="461"/>
      <c r="AN34" s="434"/>
      <c r="AO34" s="458" t="str">
        <f>IFERROR(VLOOKUP(U34,'Picklist Mapping'!$B$3:$C$4,2,FALSE),"")</f>
        <v/>
      </c>
      <c r="AP34" s="463"/>
      <c r="AQ34" s="458"/>
      <c r="AR34" s="401"/>
      <c r="AS34" s="415"/>
      <c r="AT34" s="401"/>
      <c r="AU34" s="464" t="str">
        <f t="shared" si="5"/>
        <v/>
      </c>
      <c r="AV34" s="434" t="s">
        <v>442</v>
      </c>
      <c r="AW34" s="401"/>
      <c r="AX34" s="109"/>
      <c r="AY34" s="112"/>
      <c r="AZ34" s="112"/>
    </row>
    <row r="35" spans="1:52" ht="47.1" customHeight="1" x14ac:dyDescent="0.25">
      <c r="A35" s="377">
        <v>25</v>
      </c>
      <c r="B35" s="378" t="str">
        <f>IFERROR(IF(AND(C35="",D35=""),"",VLOOKUP(AI35,'Reference records(soft deleted)'!$B$61:$D$89,3,FALSE)),"")</f>
        <v/>
      </c>
      <c r="C35" s="378" t="str">
        <f>IFERROR(VLOOKUP(AJ35,'Reference records(soft deleted)'!$B$94:$D$169,3,FALSE),"")</f>
        <v/>
      </c>
      <c r="D35" s="415"/>
      <c r="E35" s="397"/>
      <c r="F35" s="398"/>
      <c r="G35" s="459" t="str">
        <f t="shared" si="0"/>
        <v/>
      </c>
      <c r="H35" s="401"/>
      <c r="I35" s="449" t="str">
        <f>IFERROR(VLOOKUP(C35,'Reference records(soft deleted)'!$D$94:$H$166,5,FALSE),"")</f>
        <v/>
      </c>
      <c r="J35" s="449" t="str">
        <f t="shared" si="1"/>
        <v>No</v>
      </c>
      <c r="K35" s="449"/>
      <c r="L35" s="449"/>
      <c r="M35" s="449"/>
      <c r="N35" s="450" t="str">
        <f>IFERROR(IF(AM35="","",VLOOKUP(AM35,'Overview - Section A'!$P$30:$Q$31,2,FALSE)),"")</f>
        <v/>
      </c>
      <c r="O35" s="449"/>
      <c r="P35" s="401"/>
      <c r="Q35" s="381" t="str">
        <f t="array" ref="Q35">IFERROR(IF(INDEX('Reference Records'!$D$44:$D$93,MATCH(LEFT(C35,255),LEFT('Reference Records'!$C$44:$C$93,255),0))=0,"",INDEX('Reference Records'!$D$44:$D$93,MATCH(LEFT(C35,255),LEFT('Reference Records'!$C$44:$C$93,255),0))),"")</f>
        <v/>
      </c>
      <c r="R35" s="460"/>
      <c r="S35" s="449" t="str">
        <f>IF('Overview - Section A'!$AN$5="Funding Request",IF(N35="Funding Request Place Holder","",N35),"")</f>
        <v/>
      </c>
      <c r="T35" s="449" t="str">
        <f t="shared" si="6"/>
        <v/>
      </c>
      <c r="U35" s="449" t="str">
        <f>IFERROR(IF(AP35="","",VLOOKUP(AP35,'Picklist Mapping'!$C$3:$D$4,2,FALSE)),"")</f>
        <v/>
      </c>
      <c r="V35" s="401"/>
      <c r="W35" s="415"/>
      <c r="X35" s="456" t="str">
        <f>IFERROR(IF(VLOOKUP(B35,'Reference Records'!$C$96:$D$119,2,FALSE)=0,"",VLOOKUP(B35,'Reference Records'!$C$96:$D$119,2,FALSE)),"")</f>
        <v/>
      </c>
      <c r="Y35" s="434" t="str">
        <f t="shared" si="2"/>
        <v/>
      </c>
      <c r="Z35" s="434"/>
      <c r="AA35" s="434" t="str">
        <f t="shared" si="3"/>
        <v/>
      </c>
      <c r="AB35" s="434" t="str">
        <f>IFERROR(IF('Overview - Section A'!$AN$5="Funding Request",VLOOKUP(S35,'Overview - Section A'!$M$30:$P$31,4,FALSE),IF(AM35="","",AM35)),"")</f>
        <v/>
      </c>
      <c r="AC35" s="434" t="b">
        <f t="shared" si="4"/>
        <v>0</v>
      </c>
      <c r="AD35" s="434"/>
      <c r="AE35" s="434" t="str">
        <f t="array" ref="AE35">IFERROR(IF(INDEX('Overview - Section A'!$H$92:$H$109,MATCH(LEFT(B35,255),LEFT('Overview - Section A'!$E$92:$E$109,255),0))=0,"",INDEX('Overview - Section A'!$H$92:$H$109,MATCH(LEFT(B35,255),LEFT('Overview - Section A'!$E$92:$E$109,255),0))),"")</f>
        <v>a1P36000002ots4EAA</v>
      </c>
      <c r="AF35" s="434" t="s">
        <v>829</v>
      </c>
      <c r="AG35" s="434" t="str">
        <f t="array" ref="AG35">IFERROR(IF(INDEX('Reference Records'!$G$44:$G$93,MATCH(LEFT(C35,255),LEFT('Reference Records'!$C$44:$C$93,255),0))=0,"",INDEX('Reference Records'!$G$44:$G$93,MATCH(LEFT(C35,255),LEFT('Reference Records'!$C$44:$C$93,255),0))),"")</f>
        <v/>
      </c>
      <c r="AH35" s="434" t="str">
        <f>IFERROR(IF('Overview - Section A'!$AN$5="Funding Request",IF('Reference Records'!$B$276&lt;&gt;"",VLOOKUP(T35,'Reference Records'!$B$276:$C$277,2,FALSE),VLOOKUP(T35,'Reference Records'!$A$289:$C$807,3,FALSE)),VLOOKUP(T35,'Reference Records'!$A$810:$C$812,3,FALSE)),"")</f>
        <v/>
      </c>
      <c r="AI35" s="461"/>
      <c r="AJ35" s="434"/>
      <c r="AK35" s="434"/>
      <c r="AL35" s="462"/>
      <c r="AM35" s="461"/>
      <c r="AN35" s="434"/>
      <c r="AO35" s="458" t="str">
        <f>IFERROR(VLOOKUP(U35,'Picklist Mapping'!$B$3:$C$4,2,FALSE),"")</f>
        <v/>
      </c>
      <c r="AP35" s="463"/>
      <c r="AQ35" s="458"/>
      <c r="AR35" s="401"/>
      <c r="AS35" s="415"/>
      <c r="AT35" s="401"/>
      <c r="AU35" s="464" t="str">
        <f t="shared" si="5"/>
        <v/>
      </c>
      <c r="AV35" s="434" t="s">
        <v>442</v>
      </c>
      <c r="AW35" s="401"/>
      <c r="AX35" s="109"/>
      <c r="AY35" s="112"/>
      <c r="AZ35" s="112"/>
    </row>
    <row r="36" spans="1:52" ht="47.1" customHeight="1" x14ac:dyDescent="0.25">
      <c r="A36" s="377">
        <v>26</v>
      </c>
      <c r="B36" s="378" t="str">
        <f>IFERROR(IF(AND(C36="",D36=""),"",VLOOKUP(AI36,'Reference records(soft deleted)'!$B$61:$D$89,3,FALSE)),"")</f>
        <v/>
      </c>
      <c r="C36" s="378" t="str">
        <f>IFERROR(VLOOKUP(AJ36,'Reference records(soft deleted)'!$B$94:$D$169,3,FALSE),"")</f>
        <v/>
      </c>
      <c r="D36" s="415"/>
      <c r="E36" s="397"/>
      <c r="F36" s="398"/>
      <c r="G36" s="459" t="str">
        <f t="shared" si="0"/>
        <v/>
      </c>
      <c r="H36" s="401"/>
      <c r="I36" s="449" t="str">
        <f>IFERROR(VLOOKUP(C36,'Reference records(soft deleted)'!$D$94:$H$166,5,FALSE),"")</f>
        <v/>
      </c>
      <c r="J36" s="449" t="str">
        <f t="shared" si="1"/>
        <v>No</v>
      </c>
      <c r="K36" s="449"/>
      <c r="L36" s="449"/>
      <c r="M36" s="449"/>
      <c r="N36" s="450" t="str">
        <f>IFERROR(IF(AM36="","",VLOOKUP(AM36,'Overview - Section A'!$P$30:$Q$31,2,FALSE)),"")</f>
        <v/>
      </c>
      <c r="O36" s="449"/>
      <c r="P36" s="401"/>
      <c r="Q36" s="381" t="str">
        <f t="array" ref="Q36">IFERROR(IF(INDEX('Reference Records'!$D$44:$D$93,MATCH(LEFT(C36,255),LEFT('Reference Records'!$C$44:$C$93,255),0))=0,"",INDEX('Reference Records'!$D$44:$D$93,MATCH(LEFT(C36,255),LEFT('Reference Records'!$C$44:$C$93,255),0))),"")</f>
        <v/>
      </c>
      <c r="R36" s="460"/>
      <c r="S36" s="449" t="str">
        <f>IF('Overview - Section A'!$AN$5="Funding Request",IF(N36="Funding Request Place Holder","",N36),"")</f>
        <v/>
      </c>
      <c r="T36" s="449" t="str">
        <f t="shared" si="6"/>
        <v/>
      </c>
      <c r="U36" s="449" t="str">
        <f>IFERROR(IF(AP36="","",VLOOKUP(AP36,'Picklist Mapping'!$C$3:$D$4,2,FALSE)),"")</f>
        <v/>
      </c>
      <c r="V36" s="401"/>
      <c r="W36" s="415"/>
      <c r="X36" s="456" t="str">
        <f>IFERROR(IF(VLOOKUP(B36,'Reference Records'!$C$96:$D$119,2,FALSE)=0,"",VLOOKUP(B36,'Reference Records'!$C$96:$D$119,2,FALSE)),"")</f>
        <v/>
      </c>
      <c r="Y36" s="434" t="str">
        <f t="shared" si="2"/>
        <v/>
      </c>
      <c r="Z36" s="434"/>
      <c r="AA36" s="434" t="str">
        <f t="shared" si="3"/>
        <v/>
      </c>
      <c r="AB36" s="434" t="str">
        <f>IFERROR(IF('Overview - Section A'!$AN$5="Funding Request",VLOOKUP(S36,'Overview - Section A'!$M$30:$P$31,4,FALSE),IF(AM36="","",AM36)),"")</f>
        <v/>
      </c>
      <c r="AC36" s="434" t="b">
        <f t="shared" si="4"/>
        <v>0</v>
      </c>
      <c r="AD36" s="434"/>
      <c r="AE36" s="434" t="str">
        <f t="array" ref="AE36">IFERROR(IF(INDEX('Overview - Section A'!$H$92:$H$109,MATCH(LEFT(B36,255),LEFT('Overview - Section A'!$E$92:$E$109,255),0))=0,"",INDEX('Overview - Section A'!$H$92:$H$109,MATCH(LEFT(B36,255),LEFT('Overview - Section A'!$E$92:$E$109,255),0))),"")</f>
        <v>a1P36000002ots4EAA</v>
      </c>
      <c r="AF36" s="434" t="s">
        <v>830</v>
      </c>
      <c r="AG36" s="434" t="str">
        <f t="array" ref="AG36">IFERROR(IF(INDEX('Reference Records'!$G$44:$G$93,MATCH(LEFT(C36,255),LEFT('Reference Records'!$C$44:$C$93,255),0))=0,"",INDEX('Reference Records'!$G$44:$G$93,MATCH(LEFT(C36,255),LEFT('Reference Records'!$C$44:$C$93,255),0))),"")</f>
        <v/>
      </c>
      <c r="AH36" s="434" t="str">
        <f>IFERROR(IF('Overview - Section A'!$AN$5="Funding Request",IF('Reference Records'!$B$276&lt;&gt;"",VLOOKUP(T36,'Reference Records'!$B$276:$C$277,2,FALSE),VLOOKUP(T36,'Reference Records'!$A$289:$C$807,3,FALSE)),VLOOKUP(T36,'Reference Records'!$A$810:$C$812,3,FALSE)),"")</f>
        <v/>
      </c>
      <c r="AI36" s="461"/>
      <c r="AJ36" s="434"/>
      <c r="AK36" s="434"/>
      <c r="AL36" s="462"/>
      <c r="AM36" s="461"/>
      <c r="AN36" s="434"/>
      <c r="AO36" s="458" t="str">
        <f>IFERROR(VLOOKUP(U36,'Picklist Mapping'!$B$3:$C$4,2,FALSE),"")</f>
        <v/>
      </c>
      <c r="AP36" s="463"/>
      <c r="AQ36" s="458"/>
      <c r="AR36" s="401"/>
      <c r="AS36" s="415"/>
      <c r="AT36" s="401"/>
      <c r="AU36" s="464" t="str">
        <f t="shared" si="5"/>
        <v/>
      </c>
      <c r="AV36" s="434" t="s">
        <v>442</v>
      </c>
      <c r="AW36" s="401"/>
      <c r="AX36" s="109"/>
      <c r="AY36" s="112"/>
      <c r="AZ36" s="112"/>
    </row>
    <row r="37" spans="1:52" ht="47.1" customHeight="1" x14ac:dyDescent="0.25">
      <c r="A37" s="377">
        <v>27</v>
      </c>
      <c r="B37" s="378" t="str">
        <f>IFERROR(IF(AND(C37="",D37=""),"",VLOOKUP(AI37,'Reference records(soft deleted)'!$B$61:$D$89,3,FALSE)),"")</f>
        <v/>
      </c>
      <c r="C37" s="378" t="str">
        <f>IFERROR(VLOOKUP(AJ37,'Reference records(soft deleted)'!$B$94:$D$169,3,FALSE),"")</f>
        <v/>
      </c>
      <c r="D37" s="415"/>
      <c r="E37" s="397"/>
      <c r="F37" s="398"/>
      <c r="G37" s="459" t="str">
        <f t="shared" si="0"/>
        <v/>
      </c>
      <c r="H37" s="401"/>
      <c r="I37" s="449" t="str">
        <f>IFERROR(VLOOKUP(C37,'Reference records(soft deleted)'!$D$94:$H$166,5,FALSE),"")</f>
        <v/>
      </c>
      <c r="J37" s="449" t="str">
        <f t="shared" si="1"/>
        <v>No</v>
      </c>
      <c r="K37" s="449"/>
      <c r="L37" s="449"/>
      <c r="M37" s="449"/>
      <c r="N37" s="450" t="str">
        <f>IFERROR(IF(AM37="","",VLOOKUP(AM37,'Overview - Section A'!$P$30:$Q$31,2,FALSE)),"")</f>
        <v/>
      </c>
      <c r="O37" s="449"/>
      <c r="P37" s="401"/>
      <c r="Q37" s="381" t="str">
        <f t="array" ref="Q37">IFERROR(IF(INDEX('Reference Records'!$D$44:$D$93,MATCH(LEFT(C37,255),LEFT('Reference Records'!$C$44:$C$93,255),0))=0,"",INDEX('Reference Records'!$D$44:$D$93,MATCH(LEFT(C37,255),LEFT('Reference Records'!$C$44:$C$93,255),0))),"")</f>
        <v/>
      </c>
      <c r="R37" s="460"/>
      <c r="S37" s="449" t="str">
        <f>IF('Overview - Section A'!$AN$5="Funding Request",IF(N37="Funding Request Place Holder","",N37),"")</f>
        <v/>
      </c>
      <c r="T37" s="449" t="str">
        <f t="shared" si="6"/>
        <v/>
      </c>
      <c r="U37" s="449" t="str">
        <f>IFERROR(IF(AP37="","",VLOOKUP(AP37,'Picklist Mapping'!$C$3:$D$4,2,FALSE)),"")</f>
        <v/>
      </c>
      <c r="V37" s="401"/>
      <c r="W37" s="415"/>
      <c r="X37" s="456" t="str">
        <f>IFERROR(IF(VLOOKUP(B37,'Reference Records'!$C$96:$D$119,2,FALSE)=0,"",VLOOKUP(B37,'Reference Records'!$C$96:$D$119,2,FALSE)),"")</f>
        <v/>
      </c>
      <c r="Y37" s="434" t="str">
        <f t="shared" si="2"/>
        <v/>
      </c>
      <c r="Z37" s="434"/>
      <c r="AA37" s="434" t="str">
        <f t="shared" si="3"/>
        <v/>
      </c>
      <c r="AB37" s="434" t="str">
        <f>IFERROR(IF('Overview - Section A'!$AN$5="Funding Request",VLOOKUP(S37,'Overview - Section A'!$M$30:$P$31,4,FALSE),IF(AM37="","",AM37)),"")</f>
        <v/>
      </c>
      <c r="AC37" s="434" t="b">
        <f t="shared" si="4"/>
        <v>0</v>
      </c>
      <c r="AD37" s="434"/>
      <c r="AE37" s="434" t="str">
        <f t="array" ref="AE37">IFERROR(IF(INDEX('Overview - Section A'!$H$92:$H$109,MATCH(LEFT(B37,255),LEFT('Overview - Section A'!$E$92:$E$109,255),0))=0,"",INDEX('Overview - Section A'!$H$92:$H$109,MATCH(LEFT(B37,255),LEFT('Overview - Section A'!$E$92:$E$109,255),0))),"")</f>
        <v>a1P36000002ots4EAA</v>
      </c>
      <c r="AF37" s="434" t="s">
        <v>831</v>
      </c>
      <c r="AG37" s="434" t="str">
        <f t="array" ref="AG37">IFERROR(IF(INDEX('Reference Records'!$G$44:$G$93,MATCH(LEFT(C37,255),LEFT('Reference Records'!$C$44:$C$93,255),0))=0,"",INDEX('Reference Records'!$G$44:$G$93,MATCH(LEFT(C37,255),LEFT('Reference Records'!$C$44:$C$93,255),0))),"")</f>
        <v/>
      </c>
      <c r="AH37" s="434" t="str">
        <f>IFERROR(IF('Overview - Section A'!$AN$5="Funding Request",IF('Reference Records'!$B$276&lt;&gt;"",VLOOKUP(T37,'Reference Records'!$B$276:$C$277,2,FALSE),VLOOKUP(T37,'Reference Records'!$A$289:$C$807,3,FALSE)),VLOOKUP(T37,'Reference Records'!$A$810:$C$812,3,FALSE)),"")</f>
        <v/>
      </c>
      <c r="AI37" s="461"/>
      <c r="AJ37" s="434"/>
      <c r="AK37" s="434"/>
      <c r="AL37" s="462"/>
      <c r="AM37" s="461"/>
      <c r="AN37" s="434"/>
      <c r="AO37" s="458" t="str">
        <f>IFERROR(VLOOKUP(U37,'Picklist Mapping'!$B$3:$C$4,2,FALSE),"")</f>
        <v/>
      </c>
      <c r="AP37" s="463"/>
      <c r="AQ37" s="458"/>
      <c r="AR37" s="401"/>
      <c r="AS37" s="415"/>
      <c r="AT37" s="401"/>
      <c r="AU37" s="464" t="str">
        <f t="shared" si="5"/>
        <v/>
      </c>
      <c r="AV37" s="434" t="s">
        <v>442</v>
      </c>
      <c r="AW37" s="401"/>
      <c r="AX37" s="109"/>
      <c r="AY37" s="112"/>
      <c r="AZ37" s="112"/>
    </row>
    <row r="38" spans="1:52" ht="47.1" customHeight="1" x14ac:dyDescent="0.25">
      <c r="A38" s="377">
        <v>28</v>
      </c>
      <c r="B38" s="378" t="str">
        <f>IFERROR(IF(AND(C38="",D38=""),"",VLOOKUP(AI38,'Reference records(soft deleted)'!$B$61:$D$89,3,FALSE)),"")</f>
        <v/>
      </c>
      <c r="C38" s="378" t="str">
        <f>IFERROR(VLOOKUP(AJ38,'Reference records(soft deleted)'!$B$94:$D$169,3,FALSE),"")</f>
        <v/>
      </c>
      <c r="D38" s="415"/>
      <c r="E38" s="397"/>
      <c r="F38" s="398"/>
      <c r="G38" s="459" t="str">
        <f t="shared" si="0"/>
        <v/>
      </c>
      <c r="H38" s="401"/>
      <c r="I38" s="449" t="str">
        <f>IFERROR(VLOOKUP(C38,'Reference records(soft deleted)'!$D$94:$H$166,5,FALSE),"")</f>
        <v/>
      </c>
      <c r="J38" s="449" t="str">
        <f t="shared" si="1"/>
        <v>No</v>
      </c>
      <c r="K38" s="449"/>
      <c r="L38" s="449"/>
      <c r="M38" s="449"/>
      <c r="N38" s="450" t="str">
        <f>IFERROR(IF(AM38="","",VLOOKUP(AM38,'Overview - Section A'!$P$30:$Q$31,2,FALSE)),"")</f>
        <v/>
      </c>
      <c r="O38" s="449"/>
      <c r="P38" s="401"/>
      <c r="Q38" s="381" t="str">
        <f t="array" ref="Q38">IFERROR(IF(INDEX('Reference Records'!$D$44:$D$93,MATCH(LEFT(C38,255),LEFT('Reference Records'!$C$44:$C$93,255),0))=0,"",INDEX('Reference Records'!$D$44:$D$93,MATCH(LEFT(C38,255),LEFT('Reference Records'!$C$44:$C$93,255),0))),"")</f>
        <v/>
      </c>
      <c r="R38" s="460"/>
      <c r="S38" s="449" t="str">
        <f>IF('Overview - Section A'!$AN$5="Funding Request",IF(N38="Funding Request Place Holder","",N38),"")</f>
        <v/>
      </c>
      <c r="T38" s="449" t="str">
        <f t="shared" si="6"/>
        <v/>
      </c>
      <c r="U38" s="449" t="str">
        <f>IFERROR(IF(AP38="","",VLOOKUP(AP38,'Picklist Mapping'!$C$3:$D$4,2,FALSE)),"")</f>
        <v/>
      </c>
      <c r="V38" s="401"/>
      <c r="W38" s="415"/>
      <c r="X38" s="456" t="str">
        <f>IFERROR(IF(VLOOKUP(B38,'Reference Records'!$C$96:$D$119,2,FALSE)=0,"",VLOOKUP(B38,'Reference Records'!$C$96:$D$119,2,FALSE)),"")</f>
        <v/>
      </c>
      <c r="Y38" s="434" t="str">
        <f t="shared" si="2"/>
        <v/>
      </c>
      <c r="Z38" s="434"/>
      <c r="AA38" s="434" t="str">
        <f t="shared" si="3"/>
        <v/>
      </c>
      <c r="AB38" s="434" t="str">
        <f>IFERROR(IF('Overview - Section A'!$AN$5="Funding Request",VLOOKUP(S38,'Overview - Section A'!$M$30:$P$31,4,FALSE),IF(AM38="","",AM38)),"")</f>
        <v/>
      </c>
      <c r="AC38" s="434" t="b">
        <f t="shared" si="4"/>
        <v>0</v>
      </c>
      <c r="AD38" s="434"/>
      <c r="AE38" s="434" t="str">
        <f t="array" ref="AE38">IFERROR(IF(INDEX('Overview - Section A'!$H$92:$H$109,MATCH(LEFT(B38,255),LEFT('Overview - Section A'!$E$92:$E$109,255),0))=0,"",INDEX('Overview - Section A'!$H$92:$H$109,MATCH(LEFT(B38,255),LEFT('Overview - Section A'!$E$92:$E$109,255),0))),"")</f>
        <v>a1P36000002ots4EAA</v>
      </c>
      <c r="AF38" s="434" t="s">
        <v>832</v>
      </c>
      <c r="AG38" s="434" t="str">
        <f t="array" ref="AG38">IFERROR(IF(INDEX('Reference Records'!$G$44:$G$93,MATCH(LEFT(C38,255),LEFT('Reference Records'!$C$44:$C$93,255),0))=0,"",INDEX('Reference Records'!$G$44:$G$93,MATCH(LEFT(C38,255),LEFT('Reference Records'!$C$44:$C$93,255),0))),"")</f>
        <v/>
      </c>
      <c r="AH38" s="434" t="str">
        <f>IFERROR(IF('Overview - Section A'!$AN$5="Funding Request",IF('Reference Records'!$B$276&lt;&gt;"",VLOOKUP(T38,'Reference Records'!$B$276:$C$277,2,FALSE),VLOOKUP(T38,'Reference Records'!$A$289:$C$807,3,FALSE)),VLOOKUP(T38,'Reference Records'!$A$810:$C$812,3,FALSE)),"")</f>
        <v/>
      </c>
      <c r="AI38" s="461"/>
      <c r="AJ38" s="434"/>
      <c r="AK38" s="434"/>
      <c r="AL38" s="462"/>
      <c r="AM38" s="461"/>
      <c r="AN38" s="434"/>
      <c r="AO38" s="458" t="str">
        <f>IFERROR(VLOOKUP(U38,'Picklist Mapping'!$B$3:$C$4,2,FALSE),"")</f>
        <v/>
      </c>
      <c r="AP38" s="463"/>
      <c r="AQ38" s="458"/>
      <c r="AR38" s="401"/>
      <c r="AS38" s="415"/>
      <c r="AT38" s="401"/>
      <c r="AU38" s="464" t="str">
        <f t="shared" si="5"/>
        <v/>
      </c>
      <c r="AV38" s="434" t="s">
        <v>442</v>
      </c>
      <c r="AW38" s="401"/>
      <c r="AX38" s="109"/>
      <c r="AY38" s="112"/>
      <c r="AZ38" s="112"/>
    </row>
    <row r="39" spans="1:52" ht="47.1" customHeight="1" x14ac:dyDescent="0.25">
      <c r="A39" s="377">
        <v>29</v>
      </c>
      <c r="B39" s="378" t="str">
        <f>IFERROR(IF(AND(C39="",D39=""),"",VLOOKUP(AI39,'Reference records(soft deleted)'!$B$61:$D$89,3,FALSE)),"")</f>
        <v/>
      </c>
      <c r="C39" s="378" t="str">
        <f>IFERROR(VLOOKUP(AJ39,'Reference records(soft deleted)'!$B$94:$D$169,3,FALSE),"")</f>
        <v/>
      </c>
      <c r="D39" s="415"/>
      <c r="E39" s="397"/>
      <c r="F39" s="398"/>
      <c r="G39" s="459" t="str">
        <f t="shared" si="0"/>
        <v/>
      </c>
      <c r="H39" s="401"/>
      <c r="I39" s="449" t="str">
        <f>IFERROR(VLOOKUP(C39,'Reference records(soft deleted)'!$D$94:$H$166,5,FALSE),"")</f>
        <v/>
      </c>
      <c r="J39" s="449" t="str">
        <f t="shared" si="1"/>
        <v>No</v>
      </c>
      <c r="K39" s="449"/>
      <c r="L39" s="449"/>
      <c r="M39" s="449"/>
      <c r="N39" s="450" t="str">
        <f>IFERROR(IF(AM39="","",VLOOKUP(AM39,'Overview - Section A'!$P$30:$Q$31,2,FALSE)),"")</f>
        <v/>
      </c>
      <c r="O39" s="449"/>
      <c r="P39" s="401"/>
      <c r="Q39" s="381" t="str">
        <f t="array" ref="Q39">IFERROR(IF(INDEX('Reference Records'!$D$44:$D$93,MATCH(LEFT(C39,255),LEFT('Reference Records'!$C$44:$C$93,255),0))=0,"",INDEX('Reference Records'!$D$44:$D$93,MATCH(LEFT(C39,255),LEFT('Reference Records'!$C$44:$C$93,255),0))),"")</f>
        <v/>
      </c>
      <c r="R39" s="460"/>
      <c r="S39" s="449" t="str">
        <f>IF('Overview - Section A'!$AN$5="Funding Request",IF(N39="Funding Request Place Holder","",N39),"")</f>
        <v/>
      </c>
      <c r="T39" s="449" t="str">
        <f t="shared" si="6"/>
        <v/>
      </c>
      <c r="U39" s="449" t="str">
        <f>IFERROR(IF(AP39="","",VLOOKUP(AP39,'Picklist Mapping'!$C$3:$D$4,2,FALSE)),"")</f>
        <v/>
      </c>
      <c r="V39" s="401"/>
      <c r="W39" s="415"/>
      <c r="X39" s="456" t="str">
        <f>IFERROR(IF(VLOOKUP(B39,'Reference Records'!$C$96:$D$119,2,FALSE)=0,"",VLOOKUP(B39,'Reference Records'!$C$96:$D$119,2,FALSE)),"")</f>
        <v/>
      </c>
      <c r="Y39" s="434" t="str">
        <f t="shared" si="2"/>
        <v/>
      </c>
      <c r="Z39" s="434"/>
      <c r="AA39" s="434" t="str">
        <f t="shared" si="3"/>
        <v/>
      </c>
      <c r="AB39" s="434" t="str">
        <f>IFERROR(IF('Overview - Section A'!$AN$5="Funding Request",VLOOKUP(S39,'Overview - Section A'!$M$30:$P$31,4,FALSE),IF(AM39="","",AM39)),"")</f>
        <v/>
      </c>
      <c r="AC39" s="434" t="b">
        <f t="shared" si="4"/>
        <v>0</v>
      </c>
      <c r="AD39" s="434"/>
      <c r="AE39" s="434" t="str">
        <f t="array" ref="AE39">IFERROR(IF(INDEX('Overview - Section A'!$H$92:$H$109,MATCH(LEFT(B39,255),LEFT('Overview - Section A'!$E$92:$E$109,255),0))=0,"",INDEX('Overview - Section A'!$H$92:$H$109,MATCH(LEFT(B39,255),LEFT('Overview - Section A'!$E$92:$E$109,255),0))),"")</f>
        <v>a1P36000002ots4EAA</v>
      </c>
      <c r="AF39" s="434" t="s">
        <v>833</v>
      </c>
      <c r="AG39" s="434" t="str">
        <f t="array" ref="AG39">IFERROR(IF(INDEX('Reference Records'!$G$44:$G$93,MATCH(LEFT(C39,255),LEFT('Reference Records'!$C$44:$C$93,255),0))=0,"",INDEX('Reference Records'!$G$44:$G$93,MATCH(LEFT(C39,255),LEFT('Reference Records'!$C$44:$C$93,255),0))),"")</f>
        <v/>
      </c>
      <c r="AH39" s="434" t="str">
        <f>IFERROR(IF('Overview - Section A'!$AN$5="Funding Request",IF('Reference Records'!$B$276&lt;&gt;"",VLOOKUP(T39,'Reference Records'!$B$276:$C$277,2,FALSE),VLOOKUP(T39,'Reference Records'!$A$289:$C$807,3,FALSE)),VLOOKUP(T39,'Reference Records'!$A$810:$C$812,3,FALSE)),"")</f>
        <v/>
      </c>
      <c r="AI39" s="461"/>
      <c r="AJ39" s="434"/>
      <c r="AK39" s="434"/>
      <c r="AL39" s="462"/>
      <c r="AM39" s="461"/>
      <c r="AN39" s="434"/>
      <c r="AO39" s="458" t="str">
        <f>IFERROR(VLOOKUP(U39,'Picklist Mapping'!$B$3:$C$4,2,FALSE),"")</f>
        <v/>
      </c>
      <c r="AP39" s="463"/>
      <c r="AQ39" s="458"/>
      <c r="AR39" s="401"/>
      <c r="AS39" s="415"/>
      <c r="AT39" s="401"/>
      <c r="AU39" s="464" t="str">
        <f t="shared" si="5"/>
        <v/>
      </c>
      <c r="AV39" s="434" t="s">
        <v>442</v>
      </c>
      <c r="AW39" s="401"/>
      <c r="AX39" s="109"/>
      <c r="AY39" s="112"/>
      <c r="AZ39" s="112"/>
    </row>
    <row r="40" spans="1:52" ht="47.1" customHeight="1" x14ac:dyDescent="0.25">
      <c r="A40" s="377">
        <v>30</v>
      </c>
      <c r="B40" s="378" t="str">
        <f>IFERROR(IF(AND(C40="",D40=""),"",VLOOKUP(AI40,'Reference records(soft deleted)'!$B$61:$D$89,3,FALSE)),"")</f>
        <v/>
      </c>
      <c r="C40" s="378" t="str">
        <f>IFERROR(VLOOKUP(AJ40,'Reference records(soft deleted)'!$B$94:$D$169,3,FALSE),"")</f>
        <v/>
      </c>
      <c r="D40" s="415"/>
      <c r="E40" s="397"/>
      <c r="F40" s="398"/>
      <c r="G40" s="459" t="str">
        <f t="shared" si="0"/>
        <v/>
      </c>
      <c r="H40" s="401"/>
      <c r="I40" s="449" t="str">
        <f>IFERROR(VLOOKUP(C40,'Reference records(soft deleted)'!$D$94:$H$166,5,FALSE),"")</f>
        <v/>
      </c>
      <c r="J40" s="449" t="str">
        <f t="shared" si="1"/>
        <v>No</v>
      </c>
      <c r="K40" s="449"/>
      <c r="L40" s="449"/>
      <c r="M40" s="449"/>
      <c r="N40" s="450" t="str">
        <f>IFERROR(IF(AM40="","",VLOOKUP(AM40,'Overview - Section A'!$P$30:$Q$31,2,FALSE)),"")</f>
        <v/>
      </c>
      <c r="O40" s="449"/>
      <c r="P40" s="401"/>
      <c r="Q40" s="381" t="str">
        <f t="array" ref="Q40">IFERROR(IF(INDEX('Reference Records'!$D$44:$D$93,MATCH(LEFT(C40,255),LEFT('Reference Records'!$C$44:$C$93,255),0))=0,"",INDEX('Reference Records'!$D$44:$D$93,MATCH(LEFT(C40,255),LEFT('Reference Records'!$C$44:$C$93,255),0))),"")</f>
        <v/>
      </c>
      <c r="R40" s="460"/>
      <c r="S40" s="449" t="str">
        <f>IF('Overview - Section A'!$AN$5="Funding Request",IF(N40="Funding Request Place Holder","",N40),"")</f>
        <v/>
      </c>
      <c r="T40" s="449" t="str">
        <f t="shared" si="6"/>
        <v/>
      </c>
      <c r="U40" s="449" t="str">
        <f>IFERROR(IF(AP40="","",VLOOKUP(AP40,'Picklist Mapping'!$C$3:$D$4,2,FALSE)),"")</f>
        <v/>
      </c>
      <c r="V40" s="401"/>
      <c r="W40" s="415"/>
      <c r="X40" s="456" t="str">
        <f>IFERROR(IF(VLOOKUP(B40,'Reference Records'!$C$96:$D$119,2,FALSE)=0,"",VLOOKUP(B40,'Reference Records'!$C$96:$D$119,2,FALSE)),"")</f>
        <v/>
      </c>
      <c r="Y40" s="434" t="str">
        <f t="shared" si="2"/>
        <v/>
      </c>
      <c r="Z40" s="434"/>
      <c r="AA40" s="434" t="str">
        <f t="shared" si="3"/>
        <v/>
      </c>
      <c r="AB40" s="434" t="str">
        <f>IFERROR(IF('Overview - Section A'!$AN$5="Funding Request",VLOOKUP(S40,'Overview - Section A'!$M$30:$P$31,4,FALSE),IF(AM40="","",AM40)),"")</f>
        <v/>
      </c>
      <c r="AC40" s="434" t="b">
        <f t="shared" si="4"/>
        <v>0</v>
      </c>
      <c r="AD40" s="434"/>
      <c r="AE40" s="434" t="str">
        <f t="array" ref="AE40">IFERROR(IF(INDEX('Overview - Section A'!$H$92:$H$109,MATCH(LEFT(B40,255),LEFT('Overview - Section A'!$E$92:$E$109,255),0))=0,"",INDEX('Overview - Section A'!$H$92:$H$109,MATCH(LEFT(B40,255),LEFT('Overview - Section A'!$E$92:$E$109,255),0))),"")</f>
        <v>a1P36000002ots4EAA</v>
      </c>
      <c r="AF40" s="434" t="s">
        <v>834</v>
      </c>
      <c r="AG40" s="434" t="str">
        <f t="array" ref="AG40">IFERROR(IF(INDEX('Reference Records'!$G$44:$G$93,MATCH(LEFT(C40,255),LEFT('Reference Records'!$C$44:$C$93,255),0))=0,"",INDEX('Reference Records'!$G$44:$G$93,MATCH(LEFT(C40,255),LEFT('Reference Records'!$C$44:$C$93,255),0))),"")</f>
        <v/>
      </c>
      <c r="AH40" s="434" t="str">
        <f>IFERROR(IF('Overview - Section A'!$AN$5="Funding Request",IF('Reference Records'!$B$276&lt;&gt;"",VLOOKUP(T40,'Reference Records'!$B$276:$C$277,2,FALSE),VLOOKUP(T40,'Reference Records'!$A$289:$C$807,3,FALSE)),VLOOKUP(T40,'Reference Records'!$A$810:$C$812,3,FALSE)),"")</f>
        <v/>
      </c>
      <c r="AI40" s="461"/>
      <c r="AJ40" s="434"/>
      <c r="AK40" s="434"/>
      <c r="AL40" s="462"/>
      <c r="AM40" s="461"/>
      <c r="AN40" s="434"/>
      <c r="AO40" s="458" t="str">
        <f>IFERROR(VLOOKUP(U40,'Picklist Mapping'!$B$3:$C$4,2,FALSE),"")</f>
        <v/>
      </c>
      <c r="AP40" s="463"/>
      <c r="AQ40" s="458"/>
      <c r="AR40" s="401"/>
      <c r="AS40" s="415"/>
      <c r="AT40" s="401"/>
      <c r="AU40" s="464" t="str">
        <f t="shared" si="5"/>
        <v/>
      </c>
      <c r="AV40" s="434" t="s">
        <v>442</v>
      </c>
      <c r="AW40" s="401"/>
      <c r="AX40" s="109"/>
      <c r="AY40" s="112"/>
      <c r="AZ40" s="112"/>
    </row>
    <row r="41" spans="1:52" ht="1.35" customHeight="1" thickBot="1" x14ac:dyDescent="0.3">
      <c r="A41" s="95"/>
      <c r="B41" s="96"/>
      <c r="C41" s="96"/>
      <c r="D41" s="97"/>
      <c r="E41" s="97"/>
      <c r="F41" s="97"/>
      <c r="G41" s="97"/>
      <c r="H41" s="97"/>
      <c r="I41" s="97"/>
      <c r="J41" s="97"/>
      <c r="K41" s="97"/>
      <c r="L41" s="97"/>
      <c r="M41" s="97"/>
      <c r="N41" s="97"/>
      <c r="O41" s="97"/>
      <c r="P41" s="97"/>
      <c r="Q41" s="51"/>
      <c r="R41" s="97"/>
      <c r="S41" s="97"/>
      <c r="T41" s="97"/>
      <c r="U41" s="97"/>
      <c r="V41" s="97"/>
      <c r="W41" s="51"/>
      <c r="X41" s="110"/>
      <c r="Y41" s="110"/>
      <c r="Z41" s="110"/>
      <c r="AA41" s="110"/>
      <c r="AB41" s="110"/>
      <c r="AC41" s="110"/>
      <c r="AD41" s="110"/>
      <c r="AE41" s="110"/>
      <c r="AF41" s="110"/>
      <c r="AG41" s="110"/>
      <c r="AH41" s="110"/>
      <c r="AI41" s="110"/>
      <c r="AJ41" s="110"/>
      <c r="AK41" s="110"/>
      <c r="AL41" s="110"/>
      <c r="AM41" s="110"/>
      <c r="AN41" s="110"/>
      <c r="AO41" s="110"/>
      <c r="AP41" s="110"/>
      <c r="AQ41" s="110"/>
      <c r="AR41" s="110"/>
      <c r="AS41" s="110"/>
      <c r="AT41" s="110"/>
      <c r="AU41" s="110"/>
      <c r="AV41" s="110"/>
      <c r="AW41" s="110"/>
      <c r="AX41" s="9"/>
      <c r="AY41" s="112"/>
      <c r="AZ41" s="112"/>
    </row>
    <row r="42" spans="1:52" ht="62.65" customHeight="1" thickBot="1" x14ac:dyDescent="0.3">
      <c r="AY42" s="112"/>
      <c r="AZ42" s="112"/>
    </row>
    <row r="43" spans="1:52" ht="30.75" customHeight="1" thickBot="1" x14ac:dyDescent="0.3">
      <c r="A43" s="98"/>
      <c r="B43" s="548" t="s">
        <v>288</v>
      </c>
      <c r="C43" s="549"/>
      <c r="D43" s="549"/>
      <c r="E43" s="549"/>
      <c r="F43" s="549"/>
      <c r="G43" s="549"/>
      <c r="H43" s="549"/>
      <c r="I43" s="49"/>
      <c r="J43" s="49"/>
      <c r="K43" s="49"/>
      <c r="L43" s="49"/>
      <c r="M43" s="49"/>
      <c r="N43" s="49"/>
      <c r="O43" s="36"/>
      <c r="P43" s="111"/>
      <c r="Q43" s="111"/>
    </row>
    <row r="44" spans="1:52" ht="45.6" customHeight="1" x14ac:dyDescent="0.25">
      <c r="A44" s="98"/>
      <c r="B44" s="391" t="s">
        <v>289</v>
      </c>
      <c r="C44" s="391" t="s">
        <v>287</v>
      </c>
      <c r="D44" s="391" t="s">
        <v>239</v>
      </c>
      <c r="E44" s="391" t="s">
        <v>275</v>
      </c>
      <c r="F44" s="391" t="s">
        <v>276</v>
      </c>
      <c r="G44" s="391" t="s">
        <v>277</v>
      </c>
      <c r="H44" s="301" t="s">
        <v>91</v>
      </c>
      <c r="I44" s="465"/>
      <c r="J44" s="393" t="s">
        <v>142</v>
      </c>
      <c r="K44" s="393" t="s">
        <v>162</v>
      </c>
      <c r="L44" s="393" t="s">
        <v>56</v>
      </c>
      <c r="M44" s="393" t="s">
        <v>23</v>
      </c>
      <c r="N44" s="393" t="s">
        <v>25</v>
      </c>
      <c r="O44" s="37"/>
      <c r="P44" s="111"/>
      <c r="Q44" s="111"/>
    </row>
    <row r="45" spans="1:52" ht="47.1" hidden="1" customHeight="1" x14ac:dyDescent="0.25">
      <c r="A45" s="98"/>
      <c r="B45" s="466" t="s">
        <v>45</v>
      </c>
      <c r="C45" s="395" t="str">
        <f>IF(B45=B44,"",VLOOKUP(B45,$A$10:$AA$42,27,FALSE))</f>
        <v>[Custom Coverage Indicator Name - Local]</v>
      </c>
      <c r="D45" s="396" t="str">
        <f ca="1">TEXT(IFERROR(INDEX('Overview - Section A'!$A$37:$A$44,MATCH(J45,'Overview - Section A'!$U$37:$U$44,0)),""),"d-mmm-yy") &amp;" to " &amp; TEXT(IFERROR(INDEX('Overview - Section A'!$E$37:$E$44,MATCH(J45,'Overview - Section A'!$U$37:$U$44,0)),""),"d-mmm-yy")</f>
        <v xml:space="preserve"> to </v>
      </c>
      <c r="E45" s="397" t="s">
        <v>19</v>
      </c>
      <c r="F45" s="398" t="s">
        <v>20</v>
      </c>
      <c r="G45" s="459" t="str">
        <f>IF(IF(AND(E45="",F45=""),K45,IFERROR((E45/F45)*100,""))=0,"",IF(AND(E45="",F45=""),K45,IFERROR((E45/F45)*100,"")))</f>
        <v/>
      </c>
      <c r="H45" s="401" t="s">
        <v>90</v>
      </c>
      <c r="I45" s="450"/>
      <c r="J45" s="403" t="s">
        <v>24</v>
      </c>
      <c r="K45" s="467" t="s">
        <v>140</v>
      </c>
      <c r="L45" s="446" t="b">
        <f>IFERROR(TRUE,FALSE)</f>
        <v>1</v>
      </c>
      <c r="M45" s="446" t="b">
        <f>IFERROR(IF(VLOOKUP(B45,$A$10:$AA$42,27,FALSE)&lt;&gt;"",TRUE,FALSE),FALSE)</f>
        <v>1</v>
      </c>
      <c r="N45" s="446" t="s">
        <v>24</v>
      </c>
      <c r="O45" s="37"/>
      <c r="P45" s="111"/>
      <c r="Q45" s="111"/>
    </row>
    <row r="46" spans="1:52" ht="47.1" customHeight="1" x14ac:dyDescent="0.25">
      <c r="A46" s="98"/>
      <c r="B46" s="466">
        <v>1</v>
      </c>
      <c r="C46" s="395" t="str">
        <f t="shared" ref="C46:C109" si="7">IF(B46=B45,"",VLOOKUP(B46,$A$10:$AA$42,27,FALSE))</f>
        <v>KP-1a(M): Porcentaje de hombres que tienen relaciones sexuales con hombres cubiertos por programas de prevención del VIH (paquetes definidos de servicios)</v>
      </c>
      <c r="D46" s="396" t="str">
        <f ca="1">TEXT(IFERROR(INDEX('Overview - Section A'!$A$37:$A$44,MATCH(J46,'Overview - Section A'!$U$37:$U$44,0)),""),"d-mmm-yy") &amp;" to " &amp; TEXT(IFERROR(INDEX('Overview - Section A'!$E$37:$E$44,MATCH(J46,'Overview - Section A'!$U$37:$U$44,0)),""),"d-mmm-yy")</f>
        <v>1-Jul-19 to 31-Dic-19</v>
      </c>
      <c r="E46" s="535">
        <v>69915</v>
      </c>
      <c r="F46" s="536">
        <v>254341</v>
      </c>
      <c r="G46" s="537">
        <f t="shared" ref="G46:G109" si="8">IF(IF(AND(E46="",F46=""),K46,IFERROR((E46/F46)*100,""))=0,"",IF(AND(E46="",F46=""),K46,IFERROR((E46/F46)*100,"")))</f>
        <v>27.488686448508105</v>
      </c>
      <c r="H46" s="401"/>
      <c r="I46" s="450"/>
      <c r="J46" s="403" t="s">
        <v>463</v>
      </c>
      <c r="K46" s="467"/>
      <c r="L46" s="446" t="b">
        <f t="shared" ref="L46:L109" si="9">IFERROR(TRUE,FALSE)</f>
        <v>1</v>
      </c>
      <c r="M46" s="446" t="b">
        <f t="shared" ref="M46:M109" si="10">IFERROR(IF(VLOOKUP(B46,$A$10:$AA$42,27,FALSE)&lt;&gt;"",TRUE,FALSE),FALSE)</f>
        <v>1</v>
      </c>
      <c r="N46" s="446" t="s">
        <v>835</v>
      </c>
      <c r="O46" s="37"/>
      <c r="P46" s="111"/>
      <c r="Q46" s="111"/>
    </row>
    <row r="47" spans="1:52" ht="47.1" customHeight="1" x14ac:dyDescent="0.25">
      <c r="A47" s="98"/>
      <c r="B47" s="466">
        <v>1</v>
      </c>
      <c r="C47" s="395" t="str">
        <f t="shared" si="7"/>
        <v/>
      </c>
      <c r="D47" s="396" t="str">
        <f ca="1">TEXT(IFERROR(INDEX('Overview - Section A'!$A$37:$A$44,MATCH(J47,'Overview - Section A'!$U$37:$U$44,0)),""),"d-mmm-yy") &amp;" to " &amp; TEXT(IFERROR(INDEX('Overview - Section A'!$E$37:$E$44,MATCH(J47,'Overview - Section A'!$U$37:$U$44,0)),""),"d-mmm-yy")</f>
        <v>1-Ene-20 to 31-Dic-20</v>
      </c>
      <c r="E47" s="535">
        <v>83898</v>
      </c>
      <c r="F47" s="536">
        <v>256692</v>
      </c>
      <c r="G47" s="537">
        <f t="shared" si="8"/>
        <v>32.684306484035339</v>
      </c>
      <c r="H47" s="401"/>
      <c r="I47" s="450"/>
      <c r="J47" s="403" t="s">
        <v>465</v>
      </c>
      <c r="K47" s="467"/>
      <c r="L47" s="446" t="b">
        <f t="shared" si="9"/>
        <v>1</v>
      </c>
      <c r="M47" s="446" t="b">
        <f t="shared" si="10"/>
        <v>1</v>
      </c>
      <c r="N47" s="446" t="s">
        <v>836</v>
      </c>
      <c r="O47" s="37"/>
      <c r="P47" s="111"/>
      <c r="Q47" s="111"/>
    </row>
    <row r="48" spans="1:52" ht="47.1" customHeight="1" x14ac:dyDescent="0.25">
      <c r="A48" s="98"/>
      <c r="B48" s="466">
        <v>1</v>
      </c>
      <c r="C48" s="395" t="str">
        <f t="shared" si="7"/>
        <v/>
      </c>
      <c r="D48" s="396" t="str">
        <f ca="1">TEXT(IFERROR(INDEX('Overview - Section A'!$A$37:$A$44,MATCH(J48,'Overview - Section A'!$U$37:$U$44,0)),""),"d-mmm-yy") &amp;" to " &amp; TEXT(IFERROR(INDEX('Overview - Section A'!$E$37:$E$44,MATCH(J48,'Overview - Section A'!$U$37:$U$44,0)),""),"d-mmm-yy")</f>
        <v>1-Ene-21 to 31-Dic-21</v>
      </c>
      <c r="E48" s="535">
        <v>104873</v>
      </c>
      <c r="F48" s="536">
        <v>259048</v>
      </c>
      <c r="G48" s="537">
        <f t="shared" si="8"/>
        <v>40.484002964701524</v>
      </c>
      <c r="H48" s="401"/>
      <c r="I48" s="450"/>
      <c r="J48" s="403" t="s">
        <v>467</v>
      </c>
      <c r="K48" s="467"/>
      <c r="L48" s="446" t="b">
        <f t="shared" si="9"/>
        <v>1</v>
      </c>
      <c r="M48" s="446" t="b">
        <f t="shared" si="10"/>
        <v>1</v>
      </c>
      <c r="N48" s="446" t="s">
        <v>837</v>
      </c>
      <c r="O48" s="37"/>
      <c r="P48" s="111"/>
      <c r="Q48" s="111"/>
    </row>
    <row r="49" spans="1:17" ht="47.1" customHeight="1" x14ac:dyDescent="0.25">
      <c r="A49" s="98"/>
      <c r="B49" s="466">
        <v>1</v>
      </c>
      <c r="C49" s="395" t="str">
        <f t="shared" si="7"/>
        <v/>
      </c>
      <c r="D49" s="396" t="str">
        <f ca="1">TEXT(IFERROR(INDEX('Overview - Section A'!$A$37:$A$44,MATCH(J49,'Overview - Section A'!$U$37:$U$44,0)),""),"d-mmm-yy") &amp;" to " &amp; TEXT(IFERROR(INDEX('Overview - Section A'!$E$37:$E$44,MATCH(J49,'Overview - Section A'!$U$37:$U$44,0)),""),"d-mmm-yy")</f>
        <v>1-Ene-22 to 30-Jun-22</v>
      </c>
      <c r="E49" s="535">
        <v>34000</v>
      </c>
      <c r="F49" s="536">
        <v>261281</v>
      </c>
      <c r="G49" s="537">
        <f t="shared" si="8"/>
        <v>13.012809963219677</v>
      </c>
      <c r="H49" s="401"/>
      <c r="I49" s="450"/>
      <c r="J49" s="403" t="s">
        <v>469</v>
      </c>
      <c r="K49" s="467"/>
      <c r="L49" s="446" t="b">
        <f t="shared" si="9"/>
        <v>1</v>
      </c>
      <c r="M49" s="446" t="b">
        <f t="shared" si="10"/>
        <v>1</v>
      </c>
      <c r="N49" s="446" t="s">
        <v>838</v>
      </c>
      <c r="O49" s="37"/>
      <c r="P49" s="111"/>
      <c r="Q49" s="111"/>
    </row>
    <row r="50" spans="1:17" ht="47.1" customHeight="1" x14ac:dyDescent="0.25">
      <c r="A50" s="98"/>
      <c r="B50" s="466">
        <v>1</v>
      </c>
      <c r="C50" s="395" t="str">
        <f t="shared" si="7"/>
        <v/>
      </c>
      <c r="D50" s="396" t="str">
        <f ca="1">TEXT(IFERROR(INDEX('Overview - Section A'!$A$37:$A$44,MATCH(J50,'Overview - Section A'!$U$37:$U$44,0)),""),"d-mmm-yy") &amp;" to " &amp; TEXT(IFERROR(INDEX('Overview - Section A'!$E$37:$E$44,MATCH(J50,'Overview - Section A'!$U$37:$U$44,0)),""),"d-mmm-yy")</f>
        <v>1-Jul-22 to 30-Jun-23</v>
      </c>
      <c r="E50" s="397"/>
      <c r="F50" s="398"/>
      <c r="G50" s="459" t="str">
        <f t="shared" si="8"/>
        <v/>
      </c>
      <c r="H50" s="401"/>
      <c r="I50" s="450"/>
      <c r="J50" s="403" t="s">
        <v>471</v>
      </c>
      <c r="K50" s="467"/>
      <c r="L50" s="446" t="b">
        <f t="shared" si="9"/>
        <v>1</v>
      </c>
      <c r="M50" s="446" t="b">
        <f t="shared" si="10"/>
        <v>1</v>
      </c>
      <c r="N50" s="446" t="s">
        <v>839</v>
      </c>
      <c r="O50" s="37"/>
      <c r="P50" s="111"/>
      <c r="Q50" s="111"/>
    </row>
    <row r="51" spans="1:17" ht="47.1" customHeight="1" x14ac:dyDescent="0.25">
      <c r="A51" s="98"/>
      <c r="B51" s="466">
        <v>1</v>
      </c>
      <c r="C51" s="395" t="str">
        <f t="shared" si="7"/>
        <v/>
      </c>
      <c r="D51" s="396" t="str">
        <f ca="1">TEXT(IFERROR(INDEX('Overview - Section A'!$A$37:$A$44,MATCH(J51,'Overview - Section A'!$U$37:$U$44,0)),""),"d-mmm-yy") &amp;" to " &amp; TEXT(IFERROR(INDEX('Overview - Section A'!$E$37:$E$44,MATCH(J51,'Overview - Section A'!$U$37:$U$44,0)),""),"d-mmm-yy")</f>
        <v>1-Jul-23 to 30-Jun-24</v>
      </c>
      <c r="E51" s="397"/>
      <c r="F51" s="398"/>
      <c r="G51" s="459" t="str">
        <f t="shared" si="8"/>
        <v/>
      </c>
      <c r="H51" s="401"/>
      <c r="I51" s="450"/>
      <c r="J51" s="403" t="s">
        <v>473</v>
      </c>
      <c r="K51" s="467"/>
      <c r="L51" s="446" t="b">
        <f t="shared" si="9"/>
        <v>1</v>
      </c>
      <c r="M51" s="446" t="b">
        <f t="shared" si="10"/>
        <v>1</v>
      </c>
      <c r="N51" s="446" t="s">
        <v>840</v>
      </c>
      <c r="O51" s="37"/>
      <c r="P51" s="111"/>
      <c r="Q51" s="111"/>
    </row>
    <row r="52" spans="1:17" ht="47.1" customHeight="1" x14ac:dyDescent="0.25">
      <c r="A52" s="98"/>
      <c r="B52" s="466">
        <v>2</v>
      </c>
      <c r="C52" s="395" t="str">
        <f t="shared" si="7"/>
        <v>KP-3a(M): Porcentaje de hombres que tienen relaciones sexuales con hombres que se han sometido a pruebas de VIH durante el período de informe y conocen los resultados</v>
      </c>
      <c r="D52" s="396" t="str">
        <f ca="1">TEXT(IFERROR(INDEX('Overview - Section A'!$A$37:$A$44,MATCH(J52,'Overview - Section A'!$U$37:$U$44,0)),""),"d-mmm-yy") &amp;" to " &amp; TEXT(IFERROR(INDEX('Overview - Section A'!$E$37:$E$44,MATCH(J52,'Overview - Section A'!$U$37:$U$44,0)),""),"d-mmm-yy")</f>
        <v>1-Jul-19 to 31-Dic-19</v>
      </c>
      <c r="E52" s="397">
        <v>65453</v>
      </c>
      <c r="F52" s="398">
        <v>254341</v>
      </c>
      <c r="G52" s="459">
        <f t="shared" si="8"/>
        <v>25.734348767992575</v>
      </c>
      <c r="H52" s="401"/>
      <c r="I52" s="450"/>
      <c r="J52" s="403" t="s">
        <v>463</v>
      </c>
      <c r="K52" s="467"/>
      <c r="L52" s="446" t="b">
        <f t="shared" si="9"/>
        <v>1</v>
      </c>
      <c r="M52" s="446" t="b">
        <f t="shared" si="10"/>
        <v>1</v>
      </c>
      <c r="N52" s="446" t="s">
        <v>841</v>
      </c>
      <c r="O52" s="37"/>
      <c r="P52" s="111"/>
      <c r="Q52" s="111"/>
    </row>
    <row r="53" spans="1:17" ht="47.1" customHeight="1" x14ac:dyDescent="0.25">
      <c r="A53" s="98"/>
      <c r="B53" s="466">
        <v>2</v>
      </c>
      <c r="C53" s="395" t="str">
        <f t="shared" si="7"/>
        <v/>
      </c>
      <c r="D53" s="396" t="str">
        <f ca="1">TEXT(IFERROR(INDEX('Overview - Section A'!$A$37:$A$44,MATCH(J53,'Overview - Section A'!$U$37:$U$44,0)),""),"d-mmm-yy") &amp;" to " &amp; TEXT(IFERROR(INDEX('Overview - Section A'!$E$37:$E$44,MATCH(J53,'Overview - Section A'!$U$37:$U$44,0)),""),"d-mmm-yy")</f>
        <v>1-Ene-20 to 31-Dic-20</v>
      </c>
      <c r="E53" s="397">
        <v>78544</v>
      </c>
      <c r="F53" s="398">
        <v>256692</v>
      </c>
      <c r="G53" s="459">
        <f t="shared" si="8"/>
        <v>30.598538326087294</v>
      </c>
      <c r="H53" s="401"/>
      <c r="I53" s="450"/>
      <c r="J53" s="403" t="s">
        <v>465</v>
      </c>
      <c r="K53" s="467"/>
      <c r="L53" s="446" t="b">
        <f t="shared" si="9"/>
        <v>1</v>
      </c>
      <c r="M53" s="446" t="b">
        <f t="shared" si="10"/>
        <v>1</v>
      </c>
      <c r="N53" s="446" t="s">
        <v>842</v>
      </c>
      <c r="O53" s="37"/>
      <c r="P53" s="111"/>
      <c r="Q53" s="111"/>
    </row>
    <row r="54" spans="1:17" ht="47.1" customHeight="1" x14ac:dyDescent="0.25">
      <c r="A54" s="98"/>
      <c r="B54" s="466">
        <v>2</v>
      </c>
      <c r="C54" s="395" t="str">
        <f t="shared" si="7"/>
        <v/>
      </c>
      <c r="D54" s="396" t="str">
        <f ca="1">TEXT(IFERROR(INDEX('Overview - Section A'!$A$37:$A$44,MATCH(J54,'Overview - Section A'!$U$37:$U$44,0)),""),"d-mmm-yy") &amp;" to " &amp; TEXT(IFERROR(INDEX('Overview - Section A'!$E$37:$E$44,MATCH(J54,'Overview - Section A'!$U$37:$U$44,0)),""),"d-mmm-yy")</f>
        <v>1-Ene-21 to 31-Dic-21</v>
      </c>
      <c r="E54" s="397">
        <v>102107</v>
      </c>
      <c r="F54" s="398">
        <v>259048</v>
      </c>
      <c r="G54" s="459">
        <f t="shared" si="8"/>
        <v>39.416247181989441</v>
      </c>
      <c r="H54" s="401"/>
      <c r="I54" s="450"/>
      <c r="J54" s="403" t="s">
        <v>467</v>
      </c>
      <c r="K54" s="467"/>
      <c r="L54" s="446" t="b">
        <f t="shared" si="9"/>
        <v>1</v>
      </c>
      <c r="M54" s="446" t="b">
        <f t="shared" si="10"/>
        <v>1</v>
      </c>
      <c r="N54" s="446" t="s">
        <v>843</v>
      </c>
      <c r="O54" s="37"/>
      <c r="P54" s="111"/>
      <c r="Q54" s="111"/>
    </row>
    <row r="55" spans="1:17" ht="47.1" customHeight="1" x14ac:dyDescent="0.25">
      <c r="A55" s="98"/>
      <c r="B55" s="466">
        <v>2</v>
      </c>
      <c r="C55" s="395" t="str">
        <f t="shared" si="7"/>
        <v/>
      </c>
      <c r="D55" s="396" t="str">
        <f ca="1">TEXT(IFERROR(INDEX('Overview - Section A'!$A$37:$A$44,MATCH(J55,'Overview - Section A'!$U$37:$U$44,0)),""),"d-mmm-yy") &amp;" to " &amp; TEXT(IFERROR(INDEX('Overview - Section A'!$E$37:$E$44,MATCH(J55,'Overview - Section A'!$U$37:$U$44,0)),""),"d-mmm-yy")</f>
        <v>1-Ene-22 to 30-Jun-22</v>
      </c>
      <c r="E55" s="397">
        <v>52500</v>
      </c>
      <c r="F55" s="398">
        <v>261281</v>
      </c>
      <c r="G55" s="459">
        <f t="shared" si="8"/>
        <v>20.093309502030383</v>
      </c>
      <c r="H55" s="401"/>
      <c r="I55" s="450"/>
      <c r="J55" s="403" t="s">
        <v>469</v>
      </c>
      <c r="K55" s="467"/>
      <c r="L55" s="446" t="b">
        <f t="shared" si="9"/>
        <v>1</v>
      </c>
      <c r="M55" s="446" t="b">
        <f t="shared" si="10"/>
        <v>1</v>
      </c>
      <c r="N55" s="446" t="s">
        <v>844</v>
      </c>
      <c r="O55" s="37"/>
      <c r="P55" s="111"/>
      <c r="Q55" s="111"/>
    </row>
    <row r="56" spans="1:17" ht="47.1" customHeight="1" x14ac:dyDescent="0.25">
      <c r="A56" s="98"/>
      <c r="B56" s="466">
        <v>2</v>
      </c>
      <c r="C56" s="395" t="str">
        <f t="shared" si="7"/>
        <v/>
      </c>
      <c r="D56" s="396" t="str">
        <f ca="1">TEXT(IFERROR(INDEX('Overview - Section A'!$A$37:$A$44,MATCH(J56,'Overview - Section A'!$U$37:$U$44,0)),""),"d-mmm-yy") &amp;" to " &amp; TEXT(IFERROR(INDEX('Overview - Section A'!$E$37:$E$44,MATCH(J56,'Overview - Section A'!$U$37:$U$44,0)),""),"d-mmm-yy")</f>
        <v>1-Jul-22 to 30-Jun-23</v>
      </c>
      <c r="E56" s="397"/>
      <c r="F56" s="398"/>
      <c r="G56" s="459" t="str">
        <f t="shared" si="8"/>
        <v/>
      </c>
      <c r="H56" s="401"/>
      <c r="I56" s="450"/>
      <c r="J56" s="403" t="s">
        <v>471</v>
      </c>
      <c r="K56" s="467"/>
      <c r="L56" s="446" t="b">
        <f t="shared" si="9"/>
        <v>1</v>
      </c>
      <c r="M56" s="446" t="b">
        <f t="shared" si="10"/>
        <v>1</v>
      </c>
      <c r="N56" s="446" t="s">
        <v>845</v>
      </c>
      <c r="O56" s="37"/>
      <c r="P56" s="111"/>
      <c r="Q56" s="111"/>
    </row>
    <row r="57" spans="1:17" ht="47.1" customHeight="1" x14ac:dyDescent="0.25">
      <c r="A57" s="98"/>
      <c r="B57" s="466">
        <v>2</v>
      </c>
      <c r="C57" s="395" t="str">
        <f t="shared" si="7"/>
        <v/>
      </c>
      <c r="D57" s="396" t="str">
        <f ca="1">TEXT(IFERROR(INDEX('Overview - Section A'!$A$37:$A$44,MATCH(J57,'Overview - Section A'!$U$37:$U$44,0)),""),"d-mmm-yy") &amp;" to " &amp; TEXT(IFERROR(INDEX('Overview - Section A'!$E$37:$E$44,MATCH(J57,'Overview - Section A'!$U$37:$U$44,0)),""),"d-mmm-yy")</f>
        <v>1-Jul-23 to 30-Jun-24</v>
      </c>
      <c r="E57" s="397"/>
      <c r="F57" s="398"/>
      <c r="G57" s="459" t="str">
        <f t="shared" si="8"/>
        <v/>
      </c>
      <c r="H57" s="401"/>
      <c r="I57" s="450"/>
      <c r="J57" s="403" t="s">
        <v>473</v>
      </c>
      <c r="K57" s="467"/>
      <c r="L57" s="446" t="b">
        <f t="shared" si="9"/>
        <v>1</v>
      </c>
      <c r="M57" s="446" t="b">
        <f t="shared" si="10"/>
        <v>1</v>
      </c>
      <c r="N57" s="446" t="s">
        <v>846</v>
      </c>
      <c r="O57" s="37"/>
      <c r="P57" s="111"/>
      <c r="Q57" s="111"/>
    </row>
    <row r="58" spans="1:17" ht="47.1" customHeight="1" x14ac:dyDescent="0.25">
      <c r="A58" s="98"/>
      <c r="B58" s="466">
        <v>3</v>
      </c>
      <c r="C58" s="395" t="str">
        <f t="shared" si="7"/>
        <v>KP-1b(M): Porcentaje de personas transgénero cubiertas por programas de prevención del VIH; paquete definido de servicios</v>
      </c>
      <c r="D58" s="396" t="str">
        <f ca="1">TEXT(IFERROR(INDEX('Overview - Section A'!$A$37:$A$44,MATCH(J58,'Overview - Section A'!$U$37:$U$44,0)),""),"d-mmm-yy") &amp;" to " &amp; TEXT(IFERROR(INDEX('Overview - Section A'!$E$37:$E$44,MATCH(J58,'Overview - Section A'!$U$37:$U$44,0)),""),"d-mmm-yy")</f>
        <v>1-Jul-19 to 31-Dic-19</v>
      </c>
      <c r="E58" s="535">
        <v>7322</v>
      </c>
      <c r="F58" s="536">
        <v>34246</v>
      </c>
      <c r="G58" s="537">
        <f t="shared" si="8"/>
        <v>21.380599194066459</v>
      </c>
      <c r="H58" s="401"/>
      <c r="I58" s="450"/>
      <c r="J58" s="403" t="s">
        <v>463</v>
      </c>
      <c r="K58" s="467"/>
      <c r="L58" s="446" t="b">
        <f t="shared" si="9"/>
        <v>1</v>
      </c>
      <c r="M58" s="446" t="b">
        <f t="shared" si="10"/>
        <v>1</v>
      </c>
      <c r="N58" s="446" t="s">
        <v>847</v>
      </c>
      <c r="O58" s="37"/>
      <c r="P58" s="111"/>
      <c r="Q58" s="111"/>
    </row>
    <row r="59" spans="1:17" ht="47.1" customHeight="1" x14ac:dyDescent="0.25">
      <c r="A59" s="98"/>
      <c r="B59" s="466">
        <v>3</v>
      </c>
      <c r="C59" s="395" t="str">
        <f t="shared" si="7"/>
        <v/>
      </c>
      <c r="D59" s="396" t="str">
        <f ca="1">TEXT(IFERROR(INDEX('Overview - Section A'!$A$37:$A$44,MATCH(J59,'Overview - Section A'!$U$37:$U$44,0)),""),"d-mmm-yy") &amp;" to " &amp; TEXT(IFERROR(INDEX('Overview - Section A'!$E$37:$E$44,MATCH(J59,'Overview - Section A'!$U$37:$U$44,0)),""),"d-mmm-yy")</f>
        <v>1-Ene-20 to 31-Dic-20</v>
      </c>
      <c r="E59" s="535">
        <v>9153</v>
      </c>
      <c r="F59" s="536">
        <v>34558</v>
      </c>
      <c r="G59" s="537">
        <f t="shared" si="8"/>
        <v>26.485907749291048</v>
      </c>
      <c r="H59" s="401"/>
      <c r="I59" s="450"/>
      <c r="J59" s="403" t="s">
        <v>465</v>
      </c>
      <c r="K59" s="467"/>
      <c r="L59" s="446" t="b">
        <f t="shared" si="9"/>
        <v>1</v>
      </c>
      <c r="M59" s="446" t="b">
        <f t="shared" si="10"/>
        <v>1</v>
      </c>
      <c r="N59" s="446" t="s">
        <v>848</v>
      </c>
      <c r="O59" s="37"/>
      <c r="P59" s="111"/>
      <c r="Q59" s="111"/>
    </row>
    <row r="60" spans="1:17" ht="47.1" customHeight="1" x14ac:dyDescent="0.25">
      <c r="A60" s="98"/>
      <c r="B60" s="466">
        <v>3</v>
      </c>
      <c r="C60" s="395" t="str">
        <f t="shared" si="7"/>
        <v/>
      </c>
      <c r="D60" s="396" t="str">
        <f ca="1">TEXT(IFERROR(INDEX('Overview - Section A'!$A$37:$A$44,MATCH(J60,'Overview - Section A'!$U$37:$U$44,0)),""),"d-mmm-yy") &amp;" to " &amp; TEXT(IFERROR(INDEX('Overview - Section A'!$E$37:$E$44,MATCH(J60,'Overview - Section A'!$U$37:$U$44,0)),""),"d-mmm-yy")</f>
        <v>1-Ene-21 to 31-Dic-21</v>
      </c>
      <c r="E60" s="535">
        <v>12356</v>
      </c>
      <c r="F60" s="536">
        <v>34837</v>
      </c>
      <c r="G60" s="537">
        <f t="shared" si="8"/>
        <v>35.468036857364297</v>
      </c>
      <c r="H60" s="401"/>
      <c r="I60" s="450"/>
      <c r="J60" s="403" t="s">
        <v>467</v>
      </c>
      <c r="K60" s="467"/>
      <c r="L60" s="446" t="b">
        <f t="shared" si="9"/>
        <v>1</v>
      </c>
      <c r="M60" s="446" t="b">
        <f t="shared" si="10"/>
        <v>1</v>
      </c>
      <c r="N60" s="446" t="s">
        <v>849</v>
      </c>
      <c r="O60" s="37"/>
      <c r="P60" s="111"/>
      <c r="Q60" s="111"/>
    </row>
    <row r="61" spans="1:17" ht="47.1" customHeight="1" x14ac:dyDescent="0.25">
      <c r="A61" s="98"/>
      <c r="B61" s="466">
        <v>3</v>
      </c>
      <c r="C61" s="395" t="str">
        <f t="shared" si="7"/>
        <v/>
      </c>
      <c r="D61" s="396" t="str">
        <f ca="1">TEXT(IFERROR(INDEX('Overview - Section A'!$A$37:$A$44,MATCH(J61,'Overview - Section A'!$U$37:$U$44,0)),""),"d-mmm-yy") &amp;" to " &amp; TEXT(IFERROR(INDEX('Overview - Section A'!$E$37:$E$44,MATCH(J61,'Overview - Section A'!$U$37:$U$44,0)),""),"d-mmm-yy")</f>
        <v>1-Ene-22 to 30-Jun-22</v>
      </c>
      <c r="E61" s="535">
        <v>4480</v>
      </c>
      <c r="F61" s="536">
        <v>35000</v>
      </c>
      <c r="G61" s="537">
        <f t="shared" si="8"/>
        <v>12.8</v>
      </c>
      <c r="H61" s="401"/>
      <c r="I61" s="450"/>
      <c r="J61" s="403" t="s">
        <v>469</v>
      </c>
      <c r="K61" s="467"/>
      <c r="L61" s="446" t="b">
        <f t="shared" si="9"/>
        <v>1</v>
      </c>
      <c r="M61" s="446" t="b">
        <f t="shared" si="10"/>
        <v>1</v>
      </c>
      <c r="N61" s="446" t="s">
        <v>850</v>
      </c>
      <c r="O61" s="37"/>
      <c r="P61" s="111"/>
      <c r="Q61" s="111"/>
    </row>
    <row r="62" spans="1:17" ht="47.1" customHeight="1" x14ac:dyDescent="0.25">
      <c r="A62" s="98"/>
      <c r="B62" s="466">
        <v>3</v>
      </c>
      <c r="C62" s="395" t="str">
        <f t="shared" si="7"/>
        <v/>
      </c>
      <c r="D62" s="396" t="str">
        <f ca="1">TEXT(IFERROR(INDEX('Overview - Section A'!$A$37:$A$44,MATCH(J62,'Overview - Section A'!$U$37:$U$44,0)),""),"d-mmm-yy") &amp;" to " &amp; TEXT(IFERROR(INDEX('Overview - Section A'!$E$37:$E$44,MATCH(J62,'Overview - Section A'!$U$37:$U$44,0)),""),"d-mmm-yy")</f>
        <v>1-Jul-22 to 30-Jun-23</v>
      </c>
      <c r="E62" s="397"/>
      <c r="F62" s="398"/>
      <c r="G62" s="459" t="str">
        <f t="shared" si="8"/>
        <v/>
      </c>
      <c r="H62" s="401"/>
      <c r="I62" s="450"/>
      <c r="J62" s="403" t="s">
        <v>471</v>
      </c>
      <c r="K62" s="467"/>
      <c r="L62" s="446" t="b">
        <f t="shared" si="9"/>
        <v>1</v>
      </c>
      <c r="M62" s="446" t="b">
        <f t="shared" si="10"/>
        <v>1</v>
      </c>
      <c r="N62" s="446" t="s">
        <v>851</v>
      </c>
      <c r="O62" s="37"/>
      <c r="P62" s="111"/>
      <c r="Q62" s="111"/>
    </row>
    <row r="63" spans="1:17" ht="47.1" customHeight="1" x14ac:dyDescent="0.25">
      <c r="A63" s="98"/>
      <c r="B63" s="466">
        <v>3</v>
      </c>
      <c r="C63" s="395" t="str">
        <f t="shared" si="7"/>
        <v/>
      </c>
      <c r="D63" s="396" t="str">
        <f ca="1">TEXT(IFERROR(INDEX('Overview - Section A'!$A$37:$A$44,MATCH(J63,'Overview - Section A'!$U$37:$U$44,0)),""),"d-mmm-yy") &amp;" to " &amp; TEXT(IFERROR(INDEX('Overview - Section A'!$E$37:$E$44,MATCH(J63,'Overview - Section A'!$U$37:$U$44,0)),""),"d-mmm-yy")</f>
        <v>1-Jul-23 to 30-Jun-24</v>
      </c>
      <c r="E63" s="397"/>
      <c r="F63" s="398"/>
      <c r="G63" s="459" t="str">
        <f t="shared" si="8"/>
        <v/>
      </c>
      <c r="H63" s="401"/>
      <c r="I63" s="450"/>
      <c r="J63" s="403" t="s">
        <v>473</v>
      </c>
      <c r="K63" s="467"/>
      <c r="L63" s="446" t="b">
        <f t="shared" si="9"/>
        <v>1</v>
      </c>
      <c r="M63" s="446" t="b">
        <f t="shared" si="10"/>
        <v>1</v>
      </c>
      <c r="N63" s="446" t="s">
        <v>852</v>
      </c>
      <c r="O63" s="37"/>
      <c r="P63" s="111"/>
      <c r="Q63" s="111"/>
    </row>
    <row r="64" spans="1:17" ht="47.1" customHeight="1" x14ac:dyDescent="0.25">
      <c r="A64" s="98"/>
      <c r="B64" s="466">
        <v>4</v>
      </c>
      <c r="C64" s="395" t="str">
        <f t="shared" si="7"/>
        <v>KP-3b(M): Porcentaje de personas transgénero que se han sometido a pruebas de VIH durante el período de informe y conocen los resultados</v>
      </c>
      <c r="D64" s="396" t="str">
        <f ca="1">TEXT(IFERROR(INDEX('Overview - Section A'!$A$37:$A$44,MATCH(J64,'Overview - Section A'!$U$37:$U$44,0)),""),"d-mmm-yy") &amp;" to " &amp; TEXT(IFERROR(INDEX('Overview - Section A'!$E$37:$E$44,MATCH(J64,'Overview - Section A'!$U$37:$U$44,0)),""),"d-mmm-yy")</f>
        <v>1-Jul-19 to 31-Dic-19</v>
      </c>
      <c r="E64" s="397">
        <v>6907</v>
      </c>
      <c r="F64" s="398">
        <v>34246</v>
      </c>
      <c r="G64" s="459">
        <f t="shared" si="8"/>
        <v>20.168778835484435</v>
      </c>
      <c r="H64" s="401"/>
      <c r="I64" s="450"/>
      <c r="J64" s="403" t="s">
        <v>463</v>
      </c>
      <c r="K64" s="467"/>
      <c r="L64" s="446" t="b">
        <f t="shared" si="9"/>
        <v>1</v>
      </c>
      <c r="M64" s="446" t="b">
        <f t="shared" si="10"/>
        <v>1</v>
      </c>
      <c r="N64" s="446" t="s">
        <v>853</v>
      </c>
      <c r="O64" s="37"/>
      <c r="P64" s="111"/>
      <c r="Q64" s="111"/>
    </row>
    <row r="65" spans="1:17" ht="47.1" customHeight="1" x14ac:dyDescent="0.25">
      <c r="A65" s="98"/>
      <c r="B65" s="466">
        <v>4</v>
      </c>
      <c r="C65" s="395" t="str">
        <f t="shared" si="7"/>
        <v/>
      </c>
      <c r="D65" s="396" t="str">
        <f ca="1">TEXT(IFERROR(INDEX('Overview - Section A'!$A$37:$A$44,MATCH(J65,'Overview - Section A'!$U$37:$U$44,0)),""),"d-mmm-yy") &amp;" to " &amp; TEXT(IFERROR(INDEX('Overview - Section A'!$E$37:$E$44,MATCH(J65,'Overview - Section A'!$U$37:$U$44,0)),""),"d-mmm-yy")</f>
        <v>1-Ene-20 to 31-Dic-20</v>
      </c>
      <c r="E65" s="397">
        <v>8979</v>
      </c>
      <c r="F65" s="398">
        <v>34558</v>
      </c>
      <c r="G65" s="459">
        <f t="shared" si="8"/>
        <v>25.982406389258639</v>
      </c>
      <c r="H65" s="401"/>
      <c r="I65" s="450"/>
      <c r="J65" s="403" t="s">
        <v>465</v>
      </c>
      <c r="K65" s="467"/>
      <c r="L65" s="446" t="b">
        <f t="shared" si="9"/>
        <v>1</v>
      </c>
      <c r="M65" s="446" t="b">
        <f t="shared" si="10"/>
        <v>1</v>
      </c>
      <c r="N65" s="446" t="s">
        <v>854</v>
      </c>
      <c r="O65" s="37"/>
      <c r="P65" s="111"/>
      <c r="Q65" s="111"/>
    </row>
    <row r="66" spans="1:17" ht="47.1" customHeight="1" x14ac:dyDescent="0.25">
      <c r="A66" s="98"/>
      <c r="B66" s="466">
        <v>4</v>
      </c>
      <c r="C66" s="395" t="str">
        <f t="shared" si="7"/>
        <v/>
      </c>
      <c r="D66" s="396" t="str">
        <f ca="1">TEXT(IFERROR(INDEX('Overview - Section A'!$A$37:$A$44,MATCH(J66,'Overview - Section A'!$U$37:$U$44,0)),""),"d-mmm-yy") &amp;" to " &amp; TEXT(IFERROR(INDEX('Overview - Section A'!$E$37:$E$44,MATCH(J66,'Overview - Section A'!$U$37:$U$44,0)),""),"d-mmm-yy")</f>
        <v>1-Ene-21 to 31-Dic-21</v>
      </c>
      <c r="E66" s="397">
        <v>12571</v>
      </c>
      <c r="F66" s="398">
        <v>34837</v>
      </c>
      <c r="G66" s="459">
        <f t="shared" si="8"/>
        <v>36.08519677354537</v>
      </c>
      <c r="H66" s="401"/>
      <c r="I66" s="450"/>
      <c r="J66" s="403" t="s">
        <v>467</v>
      </c>
      <c r="K66" s="467"/>
      <c r="L66" s="446" t="b">
        <f t="shared" si="9"/>
        <v>1</v>
      </c>
      <c r="M66" s="446" t="b">
        <f t="shared" si="10"/>
        <v>1</v>
      </c>
      <c r="N66" s="446" t="s">
        <v>855</v>
      </c>
      <c r="O66" s="37"/>
      <c r="P66" s="111"/>
      <c r="Q66" s="111"/>
    </row>
    <row r="67" spans="1:17" ht="47.1" customHeight="1" x14ac:dyDescent="0.25">
      <c r="A67" s="98"/>
      <c r="B67" s="466">
        <v>4</v>
      </c>
      <c r="C67" s="395" t="str">
        <f t="shared" si="7"/>
        <v/>
      </c>
      <c r="D67" s="396" t="str">
        <f ca="1">TEXT(IFERROR(INDEX('Overview - Section A'!$A$37:$A$44,MATCH(J67,'Overview - Section A'!$U$37:$U$44,0)),""),"d-mmm-yy") &amp;" to " &amp; TEXT(IFERROR(INDEX('Overview - Section A'!$E$37:$E$44,MATCH(J67,'Overview - Section A'!$U$37:$U$44,0)),""),"d-mmm-yy")</f>
        <v>1-Ene-22 to 30-Jun-22</v>
      </c>
      <c r="E67" s="397">
        <v>4550</v>
      </c>
      <c r="F67" s="398">
        <v>35000</v>
      </c>
      <c r="G67" s="459">
        <f t="shared" si="8"/>
        <v>13</v>
      </c>
      <c r="H67" s="401"/>
      <c r="I67" s="450"/>
      <c r="J67" s="403" t="s">
        <v>469</v>
      </c>
      <c r="K67" s="467"/>
      <c r="L67" s="446" t="b">
        <f t="shared" si="9"/>
        <v>1</v>
      </c>
      <c r="M67" s="446" t="b">
        <f t="shared" si="10"/>
        <v>1</v>
      </c>
      <c r="N67" s="446" t="s">
        <v>856</v>
      </c>
      <c r="O67" s="37"/>
      <c r="P67" s="111"/>
      <c r="Q67" s="111"/>
    </row>
    <row r="68" spans="1:17" ht="47.1" customHeight="1" x14ac:dyDescent="0.25">
      <c r="A68" s="98"/>
      <c r="B68" s="466">
        <v>4</v>
      </c>
      <c r="C68" s="395" t="str">
        <f t="shared" si="7"/>
        <v/>
      </c>
      <c r="D68" s="396" t="str">
        <f ca="1">TEXT(IFERROR(INDEX('Overview - Section A'!$A$37:$A$44,MATCH(J68,'Overview - Section A'!$U$37:$U$44,0)),""),"d-mmm-yy") &amp;" to " &amp; TEXT(IFERROR(INDEX('Overview - Section A'!$E$37:$E$44,MATCH(J68,'Overview - Section A'!$U$37:$U$44,0)),""),"d-mmm-yy")</f>
        <v>1-Jul-22 to 30-Jun-23</v>
      </c>
      <c r="E68" s="397"/>
      <c r="F68" s="398"/>
      <c r="G68" s="459" t="str">
        <f t="shared" si="8"/>
        <v/>
      </c>
      <c r="H68" s="401"/>
      <c r="I68" s="450"/>
      <c r="J68" s="403" t="s">
        <v>471</v>
      </c>
      <c r="K68" s="467"/>
      <c r="L68" s="446" t="b">
        <f t="shared" si="9"/>
        <v>1</v>
      </c>
      <c r="M68" s="446" t="b">
        <f t="shared" si="10"/>
        <v>1</v>
      </c>
      <c r="N68" s="446" t="s">
        <v>857</v>
      </c>
      <c r="O68" s="37"/>
      <c r="P68" s="111"/>
      <c r="Q68" s="111"/>
    </row>
    <row r="69" spans="1:17" ht="47.1" customHeight="1" x14ac:dyDescent="0.25">
      <c r="A69" s="98"/>
      <c r="B69" s="466">
        <v>4</v>
      </c>
      <c r="C69" s="395" t="str">
        <f t="shared" si="7"/>
        <v/>
      </c>
      <c r="D69" s="396" t="str">
        <f ca="1">TEXT(IFERROR(INDEX('Overview - Section A'!$A$37:$A$44,MATCH(J69,'Overview - Section A'!$U$37:$U$44,0)),""),"d-mmm-yy") &amp;" to " &amp; TEXT(IFERROR(INDEX('Overview - Section A'!$E$37:$E$44,MATCH(J69,'Overview - Section A'!$U$37:$U$44,0)),""),"d-mmm-yy")</f>
        <v>1-Jul-23 to 30-Jun-24</v>
      </c>
      <c r="E69" s="397"/>
      <c r="F69" s="398"/>
      <c r="G69" s="459" t="str">
        <f t="shared" si="8"/>
        <v/>
      </c>
      <c r="H69" s="401"/>
      <c r="I69" s="450"/>
      <c r="J69" s="403" t="s">
        <v>473</v>
      </c>
      <c r="K69" s="467"/>
      <c r="L69" s="446" t="b">
        <f t="shared" si="9"/>
        <v>1</v>
      </c>
      <c r="M69" s="446" t="b">
        <f t="shared" si="10"/>
        <v>1</v>
      </c>
      <c r="N69" s="446" t="s">
        <v>858</v>
      </c>
      <c r="O69" s="37"/>
      <c r="P69" s="111"/>
      <c r="Q69" s="111"/>
    </row>
    <row r="70" spans="1:17" ht="47.1" customHeight="1" x14ac:dyDescent="0.25">
      <c r="A70" s="98"/>
      <c r="B70" s="466">
        <v>5</v>
      </c>
      <c r="C70" s="395" t="str">
        <f t="shared" si="7"/>
        <v>TCS-1(M): Porcentaje de personas que viven con el VIH  que actualmente reciben tratamiento antirretroviral</v>
      </c>
      <c r="D70" s="396" t="str">
        <f ca="1">TEXT(IFERROR(INDEX('Overview - Section A'!$A$37:$A$44,MATCH(J70,'Overview - Section A'!$U$37:$U$44,0)),""),"d-mmm-yy") &amp;" to " &amp; TEXT(IFERROR(INDEX('Overview - Section A'!$E$37:$E$44,MATCH(J70,'Overview - Section A'!$U$37:$U$44,0)),""),"d-mmm-yy")</f>
        <v>1-Jul-19 to 31-Dic-19</v>
      </c>
      <c r="E70" s="397">
        <v>57165</v>
      </c>
      <c r="F70" s="398">
        <v>72864</v>
      </c>
      <c r="G70" s="459">
        <f t="shared" si="8"/>
        <v>78.454380764163375</v>
      </c>
      <c r="H70" s="401"/>
      <c r="I70" s="450"/>
      <c r="J70" s="403" t="s">
        <v>463</v>
      </c>
      <c r="K70" s="467"/>
      <c r="L70" s="446" t="b">
        <f t="shared" si="9"/>
        <v>1</v>
      </c>
      <c r="M70" s="446" t="b">
        <f t="shared" si="10"/>
        <v>1</v>
      </c>
      <c r="N70" s="446" t="s">
        <v>859</v>
      </c>
      <c r="O70" s="37"/>
      <c r="P70" s="111"/>
      <c r="Q70" s="111"/>
    </row>
    <row r="71" spans="1:17" ht="47.1" customHeight="1" x14ac:dyDescent="0.25">
      <c r="A71" s="98"/>
      <c r="B71" s="466">
        <v>5</v>
      </c>
      <c r="C71" s="395" t="str">
        <f t="shared" si="7"/>
        <v/>
      </c>
      <c r="D71" s="396" t="str">
        <f ca="1">TEXT(IFERROR(INDEX('Overview - Section A'!$A$37:$A$44,MATCH(J71,'Overview - Section A'!$U$37:$U$44,0)),""),"d-mmm-yy") &amp;" to " &amp; TEXT(IFERROR(INDEX('Overview - Section A'!$E$37:$E$44,MATCH(J71,'Overview - Section A'!$U$37:$U$44,0)),""),"d-mmm-yy")</f>
        <v>1-Ene-20 to 31-Dic-20</v>
      </c>
      <c r="E71" s="397">
        <v>59452</v>
      </c>
      <c r="F71" s="398">
        <v>72735</v>
      </c>
      <c r="G71" s="459">
        <f t="shared" si="8"/>
        <v>81.737815357118308</v>
      </c>
      <c r="H71" s="401"/>
      <c r="I71" s="450"/>
      <c r="J71" s="403" t="s">
        <v>465</v>
      </c>
      <c r="K71" s="467"/>
      <c r="L71" s="446" t="b">
        <f t="shared" si="9"/>
        <v>1</v>
      </c>
      <c r="M71" s="446" t="b">
        <f t="shared" si="10"/>
        <v>1</v>
      </c>
      <c r="N71" s="446" t="s">
        <v>860</v>
      </c>
      <c r="O71" s="37"/>
      <c r="P71" s="111"/>
      <c r="Q71" s="111"/>
    </row>
    <row r="72" spans="1:17" ht="47.1" customHeight="1" x14ac:dyDescent="0.25">
      <c r="A72" s="98"/>
      <c r="B72" s="466">
        <v>5</v>
      </c>
      <c r="C72" s="395" t="str">
        <f t="shared" si="7"/>
        <v/>
      </c>
      <c r="D72" s="396" t="str">
        <f ca="1">TEXT(IFERROR(INDEX('Overview - Section A'!$A$37:$A$44,MATCH(J72,'Overview - Section A'!$U$37:$U$44,0)),""),"d-mmm-yy") &amp;" to " &amp; TEXT(IFERROR(INDEX('Overview - Section A'!$E$37:$E$44,MATCH(J72,'Overview - Section A'!$U$37:$U$44,0)),""),"d-mmm-yy")</f>
        <v>1-Ene-21 to 31-Dic-21</v>
      </c>
      <c r="E72" s="397">
        <v>62424</v>
      </c>
      <c r="F72" s="398">
        <v>72731</v>
      </c>
      <c r="G72" s="459">
        <f t="shared" si="8"/>
        <v>85.828601284184174</v>
      </c>
      <c r="H72" s="401"/>
      <c r="I72" s="450"/>
      <c r="J72" s="403" t="s">
        <v>467</v>
      </c>
      <c r="K72" s="467"/>
      <c r="L72" s="446" t="b">
        <f t="shared" si="9"/>
        <v>1</v>
      </c>
      <c r="M72" s="446" t="b">
        <f t="shared" si="10"/>
        <v>1</v>
      </c>
      <c r="N72" s="446" t="s">
        <v>861</v>
      </c>
      <c r="O72" s="37"/>
      <c r="P72" s="111"/>
      <c r="Q72" s="111"/>
    </row>
    <row r="73" spans="1:17" ht="47.1" customHeight="1" x14ac:dyDescent="0.25">
      <c r="A73" s="98"/>
      <c r="B73" s="466">
        <v>5</v>
      </c>
      <c r="C73" s="395" t="str">
        <f t="shared" si="7"/>
        <v/>
      </c>
      <c r="D73" s="396" t="str">
        <f ca="1">TEXT(IFERROR(INDEX('Overview - Section A'!$A$37:$A$44,MATCH(J73,'Overview - Section A'!$U$37:$U$44,0)),""),"d-mmm-yy") &amp;" to " &amp; TEXT(IFERROR(INDEX('Overview - Section A'!$E$37:$E$44,MATCH(J73,'Overview - Section A'!$U$37:$U$44,0)),""),"d-mmm-yy")</f>
        <v>1-Ene-22 to 30-Jun-22</v>
      </c>
      <c r="E73" s="397">
        <v>65484</v>
      </c>
      <c r="F73" s="398">
        <v>72734</v>
      </c>
      <c r="G73" s="459">
        <f t="shared" si="8"/>
        <v>90.032172024087771</v>
      </c>
      <c r="H73" s="401"/>
      <c r="I73" s="450"/>
      <c r="J73" s="403" t="s">
        <v>469</v>
      </c>
      <c r="K73" s="467"/>
      <c r="L73" s="446" t="b">
        <f t="shared" si="9"/>
        <v>1</v>
      </c>
      <c r="M73" s="446" t="b">
        <f t="shared" si="10"/>
        <v>1</v>
      </c>
      <c r="N73" s="446" t="s">
        <v>862</v>
      </c>
      <c r="O73" s="37"/>
      <c r="P73" s="111"/>
      <c r="Q73" s="111"/>
    </row>
    <row r="74" spans="1:17" ht="47.1" customHeight="1" x14ac:dyDescent="0.25">
      <c r="A74" s="98"/>
      <c r="B74" s="466">
        <v>5</v>
      </c>
      <c r="C74" s="395" t="str">
        <f t="shared" si="7"/>
        <v/>
      </c>
      <c r="D74" s="396" t="str">
        <f ca="1">TEXT(IFERROR(INDEX('Overview - Section A'!$A$37:$A$44,MATCH(J74,'Overview - Section A'!$U$37:$U$44,0)),""),"d-mmm-yy") &amp;" to " &amp; TEXT(IFERROR(INDEX('Overview - Section A'!$E$37:$E$44,MATCH(J74,'Overview - Section A'!$U$37:$U$44,0)),""),"d-mmm-yy")</f>
        <v>1-Jul-22 to 30-Jun-23</v>
      </c>
      <c r="E74" s="397"/>
      <c r="F74" s="398"/>
      <c r="G74" s="459" t="str">
        <f t="shared" si="8"/>
        <v/>
      </c>
      <c r="H74" s="401"/>
      <c r="I74" s="450"/>
      <c r="J74" s="403" t="s">
        <v>471</v>
      </c>
      <c r="K74" s="467"/>
      <c r="L74" s="446" t="b">
        <f t="shared" si="9"/>
        <v>1</v>
      </c>
      <c r="M74" s="446" t="b">
        <f t="shared" si="10"/>
        <v>1</v>
      </c>
      <c r="N74" s="446" t="s">
        <v>863</v>
      </c>
      <c r="O74" s="37"/>
      <c r="P74" s="111"/>
      <c r="Q74" s="111"/>
    </row>
    <row r="75" spans="1:17" ht="47.1" customHeight="1" x14ac:dyDescent="0.25">
      <c r="A75" s="98"/>
      <c r="B75" s="466">
        <v>5</v>
      </c>
      <c r="C75" s="395" t="str">
        <f t="shared" si="7"/>
        <v/>
      </c>
      <c r="D75" s="396" t="str">
        <f ca="1">TEXT(IFERROR(INDEX('Overview - Section A'!$A$37:$A$44,MATCH(J75,'Overview - Section A'!$U$37:$U$44,0)),""),"d-mmm-yy") &amp;" to " &amp; TEXT(IFERROR(INDEX('Overview - Section A'!$E$37:$E$44,MATCH(J75,'Overview - Section A'!$U$37:$U$44,0)),""),"d-mmm-yy")</f>
        <v>1-Jul-23 to 30-Jun-24</v>
      </c>
      <c r="E75" s="397"/>
      <c r="F75" s="398"/>
      <c r="G75" s="459" t="str">
        <f t="shared" si="8"/>
        <v/>
      </c>
      <c r="H75" s="401"/>
      <c r="I75" s="450"/>
      <c r="J75" s="403" t="s">
        <v>473</v>
      </c>
      <c r="K75" s="467"/>
      <c r="L75" s="446" t="b">
        <f t="shared" si="9"/>
        <v>1</v>
      </c>
      <c r="M75" s="446" t="b">
        <f t="shared" si="10"/>
        <v>1</v>
      </c>
      <c r="N75" s="446" t="s">
        <v>864</v>
      </c>
      <c r="O75" s="37"/>
      <c r="P75" s="111"/>
      <c r="Q75" s="111"/>
    </row>
    <row r="76" spans="1:17" ht="47.1" customHeight="1" x14ac:dyDescent="0.25">
      <c r="A76" s="98"/>
      <c r="B76" s="466">
        <v>6</v>
      </c>
      <c r="C76" s="395" t="str">
        <f t="shared" si="7"/>
        <v>TB/HIV-6(M): Porcentaje de casos de TB nuevos y recaídas VIH+ en TARV durante el tratamiento para la tuberculosis</v>
      </c>
      <c r="D76" s="396" t="str">
        <f ca="1">TEXT(IFERROR(INDEX('Overview - Section A'!$A$37:$A$44,MATCH(J76,'Overview - Section A'!$U$37:$U$44,0)),""),"d-mmm-yy") &amp;" to " &amp; TEXT(IFERROR(INDEX('Overview - Section A'!$E$37:$E$44,MATCH(J76,'Overview - Section A'!$U$37:$U$44,0)),""),"d-mmm-yy")</f>
        <v>1-Jul-19 to 31-Dic-19</v>
      </c>
      <c r="E76" s="397">
        <v>1029</v>
      </c>
      <c r="F76" s="398">
        <v>1850</v>
      </c>
      <c r="G76" s="459">
        <f t="shared" si="8"/>
        <v>55.621621621621621</v>
      </c>
      <c r="H76" s="401"/>
      <c r="I76" s="450"/>
      <c r="J76" s="403" t="s">
        <v>463</v>
      </c>
      <c r="K76" s="467"/>
      <c r="L76" s="446" t="b">
        <f t="shared" si="9"/>
        <v>1</v>
      </c>
      <c r="M76" s="446" t="b">
        <f t="shared" si="10"/>
        <v>1</v>
      </c>
      <c r="N76" s="446" t="s">
        <v>865</v>
      </c>
      <c r="O76" s="37"/>
      <c r="P76" s="111"/>
      <c r="Q76" s="111"/>
    </row>
    <row r="77" spans="1:17" ht="47.1" customHeight="1" x14ac:dyDescent="0.25">
      <c r="A77" s="98"/>
      <c r="B77" s="466">
        <v>6</v>
      </c>
      <c r="C77" s="395" t="str">
        <f t="shared" si="7"/>
        <v/>
      </c>
      <c r="D77" s="396" t="str">
        <f ca="1">TEXT(IFERROR(INDEX('Overview - Section A'!$A$37:$A$44,MATCH(J77,'Overview - Section A'!$U$37:$U$44,0)),""),"d-mmm-yy") &amp;" to " &amp; TEXT(IFERROR(INDEX('Overview - Section A'!$E$37:$E$44,MATCH(J77,'Overview - Section A'!$U$37:$U$44,0)),""),"d-mmm-yy")</f>
        <v>1-Ene-20 to 31-Dic-20</v>
      </c>
      <c r="E77" s="397">
        <v>1183</v>
      </c>
      <c r="F77" s="398">
        <v>1900</v>
      </c>
      <c r="G77" s="459">
        <f t="shared" si="8"/>
        <v>62.263157894736842</v>
      </c>
      <c r="H77" s="401"/>
      <c r="I77" s="450"/>
      <c r="J77" s="403" t="s">
        <v>465</v>
      </c>
      <c r="K77" s="467"/>
      <c r="L77" s="446" t="b">
        <f t="shared" si="9"/>
        <v>1</v>
      </c>
      <c r="M77" s="446" t="b">
        <f t="shared" si="10"/>
        <v>1</v>
      </c>
      <c r="N77" s="446" t="s">
        <v>866</v>
      </c>
      <c r="O77" s="37"/>
      <c r="P77" s="111"/>
      <c r="Q77" s="111"/>
    </row>
    <row r="78" spans="1:17" ht="47.1" customHeight="1" x14ac:dyDescent="0.25">
      <c r="A78" s="98"/>
      <c r="B78" s="466">
        <v>6</v>
      </c>
      <c r="C78" s="395" t="str">
        <f t="shared" si="7"/>
        <v/>
      </c>
      <c r="D78" s="396" t="str">
        <f ca="1">TEXT(IFERROR(INDEX('Overview - Section A'!$A$37:$A$44,MATCH(J78,'Overview - Section A'!$U$37:$U$44,0)),""),"d-mmm-yy") &amp;" to " &amp; TEXT(IFERROR(INDEX('Overview - Section A'!$E$37:$E$44,MATCH(J78,'Overview - Section A'!$U$37:$U$44,0)),""),"d-mmm-yy")</f>
        <v>1-Ene-21 to 31-Dic-21</v>
      </c>
      <c r="E78" s="397">
        <v>1443</v>
      </c>
      <c r="F78" s="398">
        <v>1950</v>
      </c>
      <c r="G78" s="459">
        <f t="shared" si="8"/>
        <v>74</v>
      </c>
      <c r="H78" s="401"/>
      <c r="I78" s="450"/>
      <c r="J78" s="403" t="s">
        <v>467</v>
      </c>
      <c r="K78" s="467"/>
      <c r="L78" s="446" t="b">
        <f t="shared" si="9"/>
        <v>1</v>
      </c>
      <c r="M78" s="446" t="b">
        <f t="shared" si="10"/>
        <v>1</v>
      </c>
      <c r="N78" s="446" t="s">
        <v>867</v>
      </c>
      <c r="O78" s="37"/>
      <c r="P78" s="111"/>
      <c r="Q78" s="111"/>
    </row>
    <row r="79" spans="1:17" ht="47.1" customHeight="1" x14ac:dyDescent="0.25">
      <c r="A79" s="98"/>
      <c r="B79" s="466">
        <v>6</v>
      </c>
      <c r="C79" s="395" t="str">
        <f t="shared" si="7"/>
        <v/>
      </c>
      <c r="D79" s="396" t="str">
        <f ca="1">TEXT(IFERROR(INDEX('Overview - Section A'!$A$37:$A$44,MATCH(J79,'Overview - Section A'!$U$37:$U$44,0)),""),"d-mmm-yy") &amp;" to " &amp; TEXT(IFERROR(INDEX('Overview - Section A'!$E$37:$E$44,MATCH(J79,'Overview - Section A'!$U$37:$U$44,0)),""),"d-mmm-yy")</f>
        <v>1-Ene-22 to 30-Jun-22</v>
      </c>
      <c r="E79" s="397">
        <f>1804/2</f>
        <v>902</v>
      </c>
      <c r="F79" s="398">
        <v>2000</v>
      </c>
      <c r="G79" s="459">
        <f t="shared" si="8"/>
        <v>45.1</v>
      </c>
      <c r="H79" s="401"/>
      <c r="I79" s="450"/>
      <c r="J79" s="403" t="s">
        <v>469</v>
      </c>
      <c r="K79" s="467"/>
      <c r="L79" s="446" t="b">
        <f t="shared" si="9"/>
        <v>1</v>
      </c>
      <c r="M79" s="446" t="b">
        <f t="shared" si="10"/>
        <v>1</v>
      </c>
      <c r="N79" s="446" t="s">
        <v>868</v>
      </c>
      <c r="O79" s="37"/>
      <c r="P79" s="111"/>
      <c r="Q79" s="111"/>
    </row>
    <row r="80" spans="1:17" ht="47.1" customHeight="1" x14ac:dyDescent="0.25">
      <c r="A80" s="98"/>
      <c r="B80" s="466">
        <v>6</v>
      </c>
      <c r="C80" s="395" t="str">
        <f t="shared" si="7"/>
        <v/>
      </c>
      <c r="D80" s="396" t="str">
        <f ca="1">TEXT(IFERROR(INDEX('Overview - Section A'!$A$37:$A$44,MATCH(J80,'Overview - Section A'!$U$37:$U$44,0)),""),"d-mmm-yy") &amp;" to " &amp; TEXT(IFERROR(INDEX('Overview - Section A'!$E$37:$E$44,MATCH(J80,'Overview - Section A'!$U$37:$U$44,0)),""),"d-mmm-yy")</f>
        <v>1-Jul-22 to 30-Jun-23</v>
      </c>
      <c r="E80" s="397"/>
      <c r="F80" s="398"/>
      <c r="G80" s="459" t="str">
        <f t="shared" si="8"/>
        <v/>
      </c>
      <c r="H80" s="401"/>
      <c r="I80" s="450"/>
      <c r="J80" s="403" t="s">
        <v>471</v>
      </c>
      <c r="K80" s="467"/>
      <c r="L80" s="446" t="b">
        <f t="shared" si="9"/>
        <v>1</v>
      </c>
      <c r="M80" s="446" t="b">
        <f t="shared" si="10"/>
        <v>1</v>
      </c>
      <c r="N80" s="446" t="s">
        <v>869</v>
      </c>
      <c r="O80" s="37"/>
      <c r="P80" s="111"/>
      <c r="Q80" s="111"/>
    </row>
    <row r="81" spans="1:17" ht="47.1" customHeight="1" x14ac:dyDescent="0.25">
      <c r="A81" s="98"/>
      <c r="B81" s="466">
        <v>6</v>
      </c>
      <c r="C81" s="395" t="str">
        <f t="shared" si="7"/>
        <v/>
      </c>
      <c r="D81" s="396" t="str">
        <f ca="1">TEXT(IFERROR(INDEX('Overview - Section A'!$A$37:$A$44,MATCH(J81,'Overview - Section A'!$U$37:$U$44,0)),""),"d-mmm-yy") &amp;" to " &amp; TEXT(IFERROR(INDEX('Overview - Section A'!$E$37:$E$44,MATCH(J81,'Overview - Section A'!$U$37:$U$44,0)),""),"d-mmm-yy")</f>
        <v>1-Jul-23 to 30-Jun-24</v>
      </c>
      <c r="E81" s="397"/>
      <c r="F81" s="398"/>
      <c r="G81" s="459" t="str">
        <f t="shared" si="8"/>
        <v/>
      </c>
      <c r="H81" s="401"/>
      <c r="I81" s="450"/>
      <c r="J81" s="403" t="s">
        <v>473</v>
      </c>
      <c r="K81" s="467"/>
      <c r="L81" s="446" t="b">
        <f t="shared" si="9"/>
        <v>1</v>
      </c>
      <c r="M81" s="446" t="b">
        <f t="shared" si="10"/>
        <v>1</v>
      </c>
      <c r="N81" s="446" t="s">
        <v>870</v>
      </c>
      <c r="O81" s="37"/>
      <c r="P81" s="111"/>
      <c r="Q81" s="111"/>
    </row>
    <row r="82" spans="1:17" ht="47.1" customHeight="1" x14ac:dyDescent="0.25">
      <c r="A82" s="98"/>
      <c r="B82" s="466">
        <v>7</v>
      </c>
      <c r="C82" s="395" t="str">
        <f t="shared" si="7"/>
        <v>TCS-7: Porcentaje de nuevas personas diagnosticadas con VIH que son vinculadas a la atención (vinculación individual)</v>
      </c>
      <c r="D82" s="396" t="str">
        <f ca="1">TEXT(IFERROR(INDEX('Overview - Section A'!$A$37:$A$44,MATCH(J82,'Overview - Section A'!$U$37:$U$44,0)),""),"d-mmm-yy") &amp;" to " &amp; TEXT(IFERROR(INDEX('Overview - Section A'!$E$37:$E$44,MATCH(J82,'Overview - Section A'!$U$37:$U$44,0)),""),"d-mmm-yy")</f>
        <v>1-Jul-19 to 31-Dic-19</v>
      </c>
      <c r="E82" s="397">
        <v>4200</v>
      </c>
      <c r="F82" s="398">
        <v>5071</v>
      </c>
      <c r="G82" s="459">
        <f t="shared" si="8"/>
        <v>82.823900611319274</v>
      </c>
      <c r="H82" s="401"/>
      <c r="I82" s="450"/>
      <c r="J82" s="403" t="s">
        <v>463</v>
      </c>
      <c r="K82" s="467"/>
      <c r="L82" s="446" t="b">
        <f t="shared" si="9"/>
        <v>1</v>
      </c>
      <c r="M82" s="446" t="b">
        <f t="shared" si="10"/>
        <v>1</v>
      </c>
      <c r="N82" s="446" t="s">
        <v>871</v>
      </c>
      <c r="O82" s="37"/>
      <c r="P82" s="111"/>
      <c r="Q82" s="111"/>
    </row>
    <row r="83" spans="1:17" ht="47.1" customHeight="1" x14ac:dyDescent="0.25">
      <c r="A83" s="98"/>
      <c r="B83" s="466">
        <v>7</v>
      </c>
      <c r="C83" s="395" t="str">
        <f t="shared" si="7"/>
        <v/>
      </c>
      <c r="D83" s="396" t="str">
        <f ca="1">TEXT(IFERROR(INDEX('Overview - Section A'!$A$37:$A$44,MATCH(J83,'Overview - Section A'!$U$37:$U$44,0)),""),"d-mmm-yy") &amp;" to " &amp; TEXT(IFERROR(INDEX('Overview - Section A'!$E$37:$E$44,MATCH(J83,'Overview - Section A'!$U$37:$U$44,0)),""),"d-mmm-yy")</f>
        <v>1-Ene-20 to 31-Dic-20</v>
      </c>
      <c r="E83" s="397">
        <v>4700</v>
      </c>
      <c r="F83" s="398">
        <v>5578</v>
      </c>
      <c r="G83" s="459">
        <f t="shared" si="8"/>
        <v>84.259591251344574</v>
      </c>
      <c r="H83" s="401"/>
      <c r="I83" s="450"/>
      <c r="J83" s="403" t="s">
        <v>465</v>
      </c>
      <c r="K83" s="467"/>
      <c r="L83" s="446" t="b">
        <f t="shared" si="9"/>
        <v>1</v>
      </c>
      <c r="M83" s="446" t="b">
        <f t="shared" si="10"/>
        <v>1</v>
      </c>
      <c r="N83" s="446" t="s">
        <v>872</v>
      </c>
      <c r="O83" s="37"/>
      <c r="P83" s="111"/>
      <c r="Q83" s="111"/>
    </row>
    <row r="84" spans="1:17" ht="47.1" customHeight="1" x14ac:dyDescent="0.25">
      <c r="A84" s="98"/>
      <c r="B84" s="466">
        <v>7</v>
      </c>
      <c r="C84" s="395" t="str">
        <f t="shared" si="7"/>
        <v/>
      </c>
      <c r="D84" s="396" t="str">
        <f ca="1">TEXT(IFERROR(INDEX('Overview - Section A'!$A$37:$A$44,MATCH(J84,'Overview - Section A'!$U$37:$U$44,0)),""),"d-mmm-yy") &amp;" to " &amp; TEXT(IFERROR(INDEX('Overview - Section A'!$E$37:$E$44,MATCH(J84,'Overview - Section A'!$U$37:$U$44,0)),""),"d-mmm-yy")</f>
        <v>1-Ene-21 to 31-Dic-21</v>
      </c>
      <c r="E84" s="397">
        <v>5400</v>
      </c>
      <c r="F84" s="398">
        <v>6242</v>
      </c>
      <c r="G84" s="459">
        <f t="shared" si="8"/>
        <v>86.510733739186165</v>
      </c>
      <c r="H84" s="401"/>
      <c r="I84" s="450"/>
      <c r="J84" s="403" t="s">
        <v>467</v>
      </c>
      <c r="K84" s="467"/>
      <c r="L84" s="446" t="b">
        <f t="shared" si="9"/>
        <v>1</v>
      </c>
      <c r="M84" s="446" t="b">
        <f t="shared" si="10"/>
        <v>1</v>
      </c>
      <c r="N84" s="446" t="s">
        <v>873</v>
      </c>
      <c r="O84" s="37"/>
      <c r="P84" s="111"/>
      <c r="Q84" s="111"/>
    </row>
    <row r="85" spans="1:17" ht="47.1" customHeight="1" x14ac:dyDescent="0.25">
      <c r="A85" s="98"/>
      <c r="B85" s="466">
        <v>7</v>
      </c>
      <c r="C85" s="395" t="str">
        <f t="shared" si="7"/>
        <v/>
      </c>
      <c r="D85" s="396" t="str">
        <f ca="1">TEXT(IFERROR(INDEX('Overview - Section A'!$A$37:$A$44,MATCH(J85,'Overview - Section A'!$U$37:$U$44,0)),""),"d-mmm-yy") &amp;" to " &amp; TEXT(IFERROR(INDEX('Overview - Section A'!$E$37:$E$44,MATCH(J85,'Overview - Section A'!$U$37:$U$44,0)),""),"d-mmm-yy")</f>
        <v>1-Ene-22 to 30-Jun-22</v>
      </c>
      <c r="E85" s="397">
        <v>6000</v>
      </c>
      <c r="F85" s="398">
        <v>6684</v>
      </c>
      <c r="G85" s="459">
        <f t="shared" si="8"/>
        <v>89.766606822262119</v>
      </c>
      <c r="H85" s="401"/>
      <c r="I85" s="450"/>
      <c r="J85" s="403" t="s">
        <v>469</v>
      </c>
      <c r="K85" s="467"/>
      <c r="L85" s="446" t="b">
        <f t="shared" si="9"/>
        <v>1</v>
      </c>
      <c r="M85" s="446" t="b">
        <f t="shared" si="10"/>
        <v>1</v>
      </c>
      <c r="N85" s="446" t="s">
        <v>874</v>
      </c>
      <c r="O85" s="37"/>
      <c r="P85" s="111"/>
      <c r="Q85" s="111"/>
    </row>
    <row r="86" spans="1:17" ht="47.1" customHeight="1" x14ac:dyDescent="0.25">
      <c r="A86" s="98"/>
      <c r="B86" s="466">
        <v>7</v>
      </c>
      <c r="C86" s="395" t="str">
        <f t="shared" si="7"/>
        <v/>
      </c>
      <c r="D86" s="396" t="str">
        <f ca="1">TEXT(IFERROR(INDEX('Overview - Section A'!$A$37:$A$44,MATCH(J86,'Overview - Section A'!$U$37:$U$44,0)),""),"d-mmm-yy") &amp;" to " &amp; TEXT(IFERROR(INDEX('Overview - Section A'!$E$37:$E$44,MATCH(J86,'Overview - Section A'!$U$37:$U$44,0)),""),"d-mmm-yy")</f>
        <v>1-Jul-22 to 30-Jun-23</v>
      </c>
      <c r="E86" s="397"/>
      <c r="F86" s="398"/>
      <c r="G86" s="459" t="str">
        <f t="shared" si="8"/>
        <v/>
      </c>
      <c r="H86" s="401"/>
      <c r="I86" s="450"/>
      <c r="J86" s="403" t="s">
        <v>471</v>
      </c>
      <c r="K86" s="467"/>
      <c r="L86" s="446" t="b">
        <f t="shared" si="9"/>
        <v>1</v>
      </c>
      <c r="M86" s="446" t="b">
        <f t="shared" si="10"/>
        <v>1</v>
      </c>
      <c r="N86" s="446" t="s">
        <v>875</v>
      </c>
      <c r="O86" s="37"/>
      <c r="P86" s="111"/>
      <c r="Q86" s="111"/>
    </row>
    <row r="87" spans="1:17" ht="47.1" customHeight="1" x14ac:dyDescent="0.25">
      <c r="A87" s="98"/>
      <c r="B87" s="466">
        <v>7</v>
      </c>
      <c r="C87" s="395" t="str">
        <f t="shared" si="7"/>
        <v/>
      </c>
      <c r="D87" s="396" t="str">
        <f ca="1">TEXT(IFERROR(INDEX('Overview - Section A'!$A$37:$A$44,MATCH(J87,'Overview - Section A'!$U$37:$U$44,0)),""),"d-mmm-yy") &amp;" to " &amp; TEXT(IFERROR(INDEX('Overview - Section A'!$E$37:$E$44,MATCH(J87,'Overview - Section A'!$U$37:$U$44,0)),""),"d-mmm-yy")</f>
        <v>1-Jul-23 to 30-Jun-24</v>
      </c>
      <c r="E87" s="397"/>
      <c r="F87" s="398"/>
      <c r="G87" s="459" t="str">
        <f t="shared" si="8"/>
        <v/>
      </c>
      <c r="H87" s="401"/>
      <c r="I87" s="450"/>
      <c r="J87" s="403" t="s">
        <v>473</v>
      </c>
      <c r="K87" s="467"/>
      <c r="L87" s="446" t="b">
        <f t="shared" si="9"/>
        <v>1</v>
      </c>
      <c r="M87" s="446" t="b">
        <f t="shared" si="10"/>
        <v>1</v>
      </c>
      <c r="N87" s="446" t="s">
        <v>876</v>
      </c>
      <c r="O87" s="37"/>
      <c r="P87" s="111"/>
      <c r="Q87" s="111"/>
    </row>
    <row r="88" spans="1:17" ht="47.1" customHeight="1" x14ac:dyDescent="0.25">
      <c r="A88" s="98"/>
      <c r="B88" s="466">
        <v>8</v>
      </c>
      <c r="C88" s="395" t="str">
        <f t="shared" si="7"/>
        <v/>
      </c>
      <c r="D88" s="396" t="str">
        <f ca="1">TEXT(IFERROR(INDEX('Overview - Section A'!$A$37:$A$44,MATCH(J88,'Overview - Section A'!$U$37:$U$44,0)),""),"d-mmm-yy") &amp;" to " &amp; TEXT(IFERROR(INDEX('Overview - Section A'!$E$37:$E$44,MATCH(J88,'Overview - Section A'!$U$37:$U$44,0)),""),"d-mmm-yy")</f>
        <v>1-Jul-19 to 31-Dic-19</v>
      </c>
      <c r="E88" s="397"/>
      <c r="F88" s="398"/>
      <c r="G88" s="459"/>
      <c r="H88" s="401"/>
      <c r="I88" s="450"/>
      <c r="J88" s="403" t="s">
        <v>463</v>
      </c>
      <c r="K88" s="467"/>
      <c r="L88" s="446" t="b">
        <f t="shared" si="9"/>
        <v>1</v>
      </c>
      <c r="M88" s="446" t="b">
        <f t="shared" si="10"/>
        <v>0</v>
      </c>
      <c r="N88" s="446" t="s">
        <v>877</v>
      </c>
      <c r="O88" s="37"/>
      <c r="P88" s="111"/>
      <c r="Q88" s="111"/>
    </row>
    <row r="89" spans="1:17" ht="47.1" customHeight="1" x14ac:dyDescent="0.25">
      <c r="A89" s="98"/>
      <c r="B89" s="466">
        <v>8</v>
      </c>
      <c r="C89" s="395" t="str">
        <f t="shared" si="7"/>
        <v/>
      </c>
      <c r="D89" s="396" t="str">
        <f ca="1">TEXT(IFERROR(INDEX('Overview - Section A'!$A$37:$A$44,MATCH(J89,'Overview - Section A'!$U$37:$U$44,0)),""),"d-mmm-yy") &amp;" to " &amp; TEXT(IFERROR(INDEX('Overview - Section A'!$E$37:$E$44,MATCH(J89,'Overview - Section A'!$U$37:$U$44,0)),""),"d-mmm-yy")</f>
        <v>1-Ene-20 to 31-Dic-20</v>
      </c>
      <c r="E89" s="397"/>
      <c r="F89" s="398"/>
      <c r="G89" s="459"/>
      <c r="H89" s="401"/>
      <c r="I89" s="450"/>
      <c r="J89" s="403" t="s">
        <v>465</v>
      </c>
      <c r="K89" s="467"/>
      <c r="L89" s="446" t="b">
        <f t="shared" si="9"/>
        <v>1</v>
      </c>
      <c r="M89" s="446" t="b">
        <f t="shared" si="10"/>
        <v>0</v>
      </c>
      <c r="N89" s="446" t="s">
        <v>878</v>
      </c>
      <c r="O89" s="37"/>
      <c r="P89" s="111"/>
      <c r="Q89" s="111"/>
    </row>
    <row r="90" spans="1:17" ht="47.1" customHeight="1" x14ac:dyDescent="0.25">
      <c r="A90" s="98"/>
      <c r="B90" s="466">
        <v>8</v>
      </c>
      <c r="C90" s="395" t="str">
        <f t="shared" si="7"/>
        <v/>
      </c>
      <c r="D90" s="396" t="str">
        <f ca="1">TEXT(IFERROR(INDEX('Overview - Section A'!$A$37:$A$44,MATCH(J90,'Overview - Section A'!$U$37:$U$44,0)),""),"d-mmm-yy") &amp;" to " &amp; TEXT(IFERROR(INDEX('Overview - Section A'!$E$37:$E$44,MATCH(J90,'Overview - Section A'!$U$37:$U$44,0)),""),"d-mmm-yy")</f>
        <v>1-Ene-21 to 31-Dic-21</v>
      </c>
      <c r="E90" s="397"/>
      <c r="F90" s="398"/>
      <c r="G90" s="459"/>
      <c r="H90" s="401"/>
      <c r="I90" s="450"/>
      <c r="J90" s="403" t="s">
        <v>467</v>
      </c>
      <c r="K90" s="467"/>
      <c r="L90" s="446" t="b">
        <f t="shared" si="9"/>
        <v>1</v>
      </c>
      <c r="M90" s="446" t="b">
        <f t="shared" si="10"/>
        <v>0</v>
      </c>
      <c r="N90" s="446" t="s">
        <v>879</v>
      </c>
      <c r="O90" s="37"/>
      <c r="P90" s="111"/>
      <c r="Q90" s="111"/>
    </row>
    <row r="91" spans="1:17" ht="47.1" customHeight="1" x14ac:dyDescent="0.25">
      <c r="A91" s="98"/>
      <c r="B91" s="466">
        <v>8</v>
      </c>
      <c r="C91" s="395" t="str">
        <f t="shared" si="7"/>
        <v/>
      </c>
      <c r="D91" s="396" t="str">
        <f ca="1">TEXT(IFERROR(INDEX('Overview - Section A'!$A$37:$A$44,MATCH(J91,'Overview - Section A'!$U$37:$U$44,0)),""),"d-mmm-yy") &amp;" to " &amp; TEXT(IFERROR(INDEX('Overview - Section A'!$E$37:$E$44,MATCH(J91,'Overview - Section A'!$U$37:$U$44,0)),""),"d-mmm-yy")</f>
        <v>1-Ene-22 to 30-Jun-22</v>
      </c>
      <c r="E91" s="397"/>
      <c r="F91" s="398"/>
      <c r="G91" s="459"/>
      <c r="H91" s="401"/>
      <c r="I91" s="450"/>
      <c r="J91" s="403" t="s">
        <v>469</v>
      </c>
      <c r="K91" s="467"/>
      <c r="L91" s="446" t="b">
        <f t="shared" si="9"/>
        <v>1</v>
      </c>
      <c r="M91" s="446" t="b">
        <f t="shared" si="10"/>
        <v>0</v>
      </c>
      <c r="N91" s="446" t="s">
        <v>880</v>
      </c>
      <c r="O91" s="37"/>
      <c r="P91" s="111"/>
      <c r="Q91" s="111"/>
    </row>
    <row r="92" spans="1:17" ht="47.1" customHeight="1" x14ac:dyDescent="0.25">
      <c r="A92" s="98"/>
      <c r="B92" s="466">
        <v>8</v>
      </c>
      <c r="C92" s="395" t="str">
        <f t="shared" si="7"/>
        <v/>
      </c>
      <c r="D92" s="396" t="str">
        <f ca="1">TEXT(IFERROR(INDEX('Overview - Section A'!$A$37:$A$44,MATCH(J92,'Overview - Section A'!$U$37:$U$44,0)),""),"d-mmm-yy") &amp;" to " &amp; TEXT(IFERROR(INDEX('Overview - Section A'!$E$37:$E$44,MATCH(J92,'Overview - Section A'!$U$37:$U$44,0)),""),"d-mmm-yy")</f>
        <v>1-Jul-22 to 30-Jun-23</v>
      </c>
      <c r="E92" s="397"/>
      <c r="F92" s="398"/>
      <c r="G92" s="459" t="str">
        <f t="shared" si="8"/>
        <v/>
      </c>
      <c r="H92" s="401"/>
      <c r="I92" s="450"/>
      <c r="J92" s="403" t="s">
        <v>471</v>
      </c>
      <c r="K92" s="467"/>
      <c r="L92" s="446" t="b">
        <f t="shared" si="9"/>
        <v>1</v>
      </c>
      <c r="M92" s="446" t="b">
        <f t="shared" si="10"/>
        <v>0</v>
      </c>
      <c r="N92" s="446" t="s">
        <v>881</v>
      </c>
      <c r="O92" s="37"/>
      <c r="P92" s="111"/>
      <c r="Q92" s="111"/>
    </row>
    <row r="93" spans="1:17" ht="47.1" customHeight="1" x14ac:dyDescent="0.25">
      <c r="A93" s="98"/>
      <c r="B93" s="466">
        <v>8</v>
      </c>
      <c r="C93" s="395" t="str">
        <f t="shared" si="7"/>
        <v/>
      </c>
      <c r="D93" s="396" t="str">
        <f ca="1">TEXT(IFERROR(INDEX('Overview - Section A'!$A$37:$A$44,MATCH(J93,'Overview - Section A'!$U$37:$U$44,0)),""),"d-mmm-yy") &amp;" to " &amp; TEXT(IFERROR(INDEX('Overview - Section A'!$E$37:$E$44,MATCH(J93,'Overview - Section A'!$U$37:$U$44,0)),""),"d-mmm-yy")</f>
        <v>1-Jul-23 to 30-Jun-24</v>
      </c>
      <c r="E93" s="397"/>
      <c r="F93" s="398"/>
      <c r="G93" s="459" t="str">
        <f t="shared" si="8"/>
        <v/>
      </c>
      <c r="H93" s="401"/>
      <c r="I93" s="450"/>
      <c r="J93" s="403" t="s">
        <v>473</v>
      </c>
      <c r="K93" s="467"/>
      <c r="L93" s="446" t="b">
        <f t="shared" si="9"/>
        <v>1</v>
      </c>
      <c r="M93" s="446" t="b">
        <f t="shared" si="10"/>
        <v>0</v>
      </c>
      <c r="N93" s="446" t="s">
        <v>882</v>
      </c>
      <c r="O93" s="37"/>
      <c r="P93" s="111"/>
      <c r="Q93" s="111"/>
    </row>
    <row r="94" spans="1:17" ht="47.1" customHeight="1" x14ac:dyDescent="0.25">
      <c r="A94" s="98"/>
      <c r="B94" s="466">
        <v>9</v>
      </c>
      <c r="C94" s="395" t="str">
        <f t="shared" si="7"/>
        <v/>
      </c>
      <c r="D94" s="396" t="str">
        <f ca="1">TEXT(IFERROR(INDEX('Overview - Section A'!$A$37:$A$44,MATCH(J94,'Overview - Section A'!$U$37:$U$44,0)),""),"d-mmm-yy") &amp;" to " &amp; TEXT(IFERROR(INDEX('Overview - Section A'!$E$37:$E$44,MATCH(J94,'Overview - Section A'!$U$37:$U$44,0)),""),"d-mmm-yy")</f>
        <v>1-Jul-19 to 31-Dic-19</v>
      </c>
      <c r="E94" s="397"/>
      <c r="F94" s="398"/>
      <c r="G94" s="459" t="str">
        <f t="shared" si="8"/>
        <v/>
      </c>
      <c r="H94" s="401"/>
      <c r="I94" s="450"/>
      <c r="J94" s="403" t="s">
        <v>463</v>
      </c>
      <c r="K94" s="467"/>
      <c r="L94" s="446" t="b">
        <f t="shared" si="9"/>
        <v>1</v>
      </c>
      <c r="M94" s="446" t="b">
        <f t="shared" si="10"/>
        <v>0</v>
      </c>
      <c r="N94" s="446" t="s">
        <v>883</v>
      </c>
      <c r="O94" s="37"/>
      <c r="P94" s="111"/>
      <c r="Q94" s="111"/>
    </row>
    <row r="95" spans="1:17" ht="47.1" customHeight="1" x14ac:dyDescent="0.25">
      <c r="A95" s="98"/>
      <c r="B95" s="466">
        <v>9</v>
      </c>
      <c r="C95" s="395" t="str">
        <f t="shared" si="7"/>
        <v/>
      </c>
      <c r="D95" s="396" t="str">
        <f ca="1">TEXT(IFERROR(INDEX('Overview - Section A'!$A$37:$A$44,MATCH(J95,'Overview - Section A'!$U$37:$U$44,0)),""),"d-mmm-yy") &amp;" to " &amp; TEXT(IFERROR(INDEX('Overview - Section A'!$E$37:$E$44,MATCH(J95,'Overview - Section A'!$U$37:$U$44,0)),""),"d-mmm-yy")</f>
        <v>1-Ene-20 to 31-Dic-20</v>
      </c>
      <c r="E95" s="397"/>
      <c r="F95" s="398"/>
      <c r="G95" s="459" t="str">
        <f t="shared" si="8"/>
        <v/>
      </c>
      <c r="H95" s="401"/>
      <c r="I95" s="450"/>
      <c r="J95" s="403" t="s">
        <v>465</v>
      </c>
      <c r="K95" s="467"/>
      <c r="L95" s="446" t="b">
        <f t="shared" si="9"/>
        <v>1</v>
      </c>
      <c r="M95" s="446" t="b">
        <f t="shared" si="10"/>
        <v>0</v>
      </c>
      <c r="N95" s="446" t="s">
        <v>884</v>
      </c>
      <c r="O95" s="37"/>
      <c r="P95" s="111"/>
      <c r="Q95" s="111"/>
    </row>
    <row r="96" spans="1:17" ht="47.1" customHeight="1" x14ac:dyDescent="0.25">
      <c r="A96" s="98"/>
      <c r="B96" s="466">
        <v>9</v>
      </c>
      <c r="C96" s="395" t="str">
        <f t="shared" si="7"/>
        <v/>
      </c>
      <c r="D96" s="396" t="str">
        <f ca="1">TEXT(IFERROR(INDEX('Overview - Section A'!$A$37:$A$44,MATCH(J96,'Overview - Section A'!$U$37:$U$44,0)),""),"d-mmm-yy") &amp;" to " &amp; TEXT(IFERROR(INDEX('Overview - Section A'!$E$37:$E$44,MATCH(J96,'Overview - Section A'!$U$37:$U$44,0)),""),"d-mmm-yy")</f>
        <v>1-Ene-21 to 31-Dic-21</v>
      </c>
      <c r="E96" s="397"/>
      <c r="F96" s="398"/>
      <c r="G96" s="459" t="str">
        <f t="shared" si="8"/>
        <v/>
      </c>
      <c r="H96" s="401"/>
      <c r="I96" s="450"/>
      <c r="J96" s="403" t="s">
        <v>467</v>
      </c>
      <c r="K96" s="467"/>
      <c r="L96" s="446" t="b">
        <f t="shared" si="9"/>
        <v>1</v>
      </c>
      <c r="M96" s="446" t="b">
        <f t="shared" si="10"/>
        <v>0</v>
      </c>
      <c r="N96" s="446" t="s">
        <v>885</v>
      </c>
      <c r="O96" s="37"/>
      <c r="P96" s="111"/>
      <c r="Q96" s="111"/>
    </row>
    <row r="97" spans="1:17" ht="47.1" customHeight="1" x14ac:dyDescent="0.25">
      <c r="A97" s="98"/>
      <c r="B97" s="466">
        <v>9</v>
      </c>
      <c r="C97" s="395" t="str">
        <f t="shared" si="7"/>
        <v/>
      </c>
      <c r="D97" s="396" t="str">
        <f ca="1">TEXT(IFERROR(INDEX('Overview - Section A'!$A$37:$A$44,MATCH(J97,'Overview - Section A'!$U$37:$U$44,0)),""),"d-mmm-yy") &amp;" to " &amp; TEXT(IFERROR(INDEX('Overview - Section A'!$E$37:$E$44,MATCH(J97,'Overview - Section A'!$U$37:$U$44,0)),""),"d-mmm-yy")</f>
        <v>1-Ene-22 to 30-Jun-22</v>
      </c>
      <c r="E97" s="397"/>
      <c r="F97" s="398"/>
      <c r="G97" s="459" t="str">
        <f t="shared" si="8"/>
        <v/>
      </c>
      <c r="H97" s="401"/>
      <c r="I97" s="450"/>
      <c r="J97" s="403" t="s">
        <v>469</v>
      </c>
      <c r="K97" s="467"/>
      <c r="L97" s="446" t="b">
        <f t="shared" si="9"/>
        <v>1</v>
      </c>
      <c r="M97" s="446" t="b">
        <f t="shared" si="10"/>
        <v>0</v>
      </c>
      <c r="N97" s="446" t="s">
        <v>886</v>
      </c>
      <c r="O97" s="37"/>
      <c r="P97" s="111"/>
      <c r="Q97" s="111"/>
    </row>
    <row r="98" spans="1:17" ht="47.1" customHeight="1" x14ac:dyDescent="0.25">
      <c r="A98" s="98"/>
      <c r="B98" s="466">
        <v>9</v>
      </c>
      <c r="C98" s="395" t="str">
        <f t="shared" si="7"/>
        <v/>
      </c>
      <c r="D98" s="396" t="str">
        <f ca="1">TEXT(IFERROR(INDEX('Overview - Section A'!$A$37:$A$44,MATCH(J98,'Overview - Section A'!$U$37:$U$44,0)),""),"d-mmm-yy") &amp;" to " &amp; TEXT(IFERROR(INDEX('Overview - Section A'!$E$37:$E$44,MATCH(J98,'Overview - Section A'!$U$37:$U$44,0)),""),"d-mmm-yy")</f>
        <v>1-Jul-22 to 30-Jun-23</v>
      </c>
      <c r="E98" s="397"/>
      <c r="F98" s="398"/>
      <c r="G98" s="459" t="str">
        <f t="shared" si="8"/>
        <v/>
      </c>
      <c r="H98" s="401"/>
      <c r="I98" s="450"/>
      <c r="J98" s="403" t="s">
        <v>471</v>
      </c>
      <c r="K98" s="467"/>
      <c r="L98" s="446" t="b">
        <f t="shared" si="9"/>
        <v>1</v>
      </c>
      <c r="M98" s="446" t="b">
        <f t="shared" si="10"/>
        <v>0</v>
      </c>
      <c r="N98" s="446" t="s">
        <v>887</v>
      </c>
      <c r="O98" s="37"/>
      <c r="P98" s="111"/>
      <c r="Q98" s="111"/>
    </row>
    <row r="99" spans="1:17" ht="47.1" customHeight="1" x14ac:dyDescent="0.25">
      <c r="A99" s="98"/>
      <c r="B99" s="466">
        <v>9</v>
      </c>
      <c r="C99" s="395" t="str">
        <f t="shared" si="7"/>
        <v/>
      </c>
      <c r="D99" s="396" t="str">
        <f ca="1">TEXT(IFERROR(INDEX('Overview - Section A'!$A$37:$A$44,MATCH(J99,'Overview - Section A'!$U$37:$U$44,0)),""),"d-mmm-yy") &amp;" to " &amp; TEXT(IFERROR(INDEX('Overview - Section A'!$E$37:$E$44,MATCH(J99,'Overview - Section A'!$U$37:$U$44,0)),""),"d-mmm-yy")</f>
        <v>1-Jul-23 to 30-Jun-24</v>
      </c>
      <c r="E99" s="397"/>
      <c r="F99" s="398"/>
      <c r="G99" s="459" t="str">
        <f t="shared" si="8"/>
        <v/>
      </c>
      <c r="H99" s="401"/>
      <c r="I99" s="450"/>
      <c r="J99" s="403" t="s">
        <v>473</v>
      </c>
      <c r="K99" s="467"/>
      <c r="L99" s="446" t="b">
        <f t="shared" si="9"/>
        <v>1</v>
      </c>
      <c r="M99" s="446" t="b">
        <f t="shared" si="10"/>
        <v>0</v>
      </c>
      <c r="N99" s="446" t="s">
        <v>888</v>
      </c>
      <c r="O99" s="37"/>
      <c r="P99" s="111"/>
      <c r="Q99" s="111"/>
    </row>
    <row r="100" spans="1:17" ht="47.1" customHeight="1" x14ac:dyDescent="0.25">
      <c r="A100" s="98"/>
      <c r="B100" s="466">
        <v>10</v>
      </c>
      <c r="C100" s="395" t="str">
        <f t="shared" si="7"/>
        <v/>
      </c>
      <c r="D100" s="396" t="str">
        <f ca="1">TEXT(IFERROR(INDEX('Overview - Section A'!$A$37:$A$44,MATCH(J100,'Overview - Section A'!$U$37:$U$44,0)),""),"d-mmm-yy") &amp;" to " &amp; TEXT(IFERROR(INDEX('Overview - Section A'!$E$37:$E$44,MATCH(J100,'Overview - Section A'!$U$37:$U$44,0)),""),"d-mmm-yy")</f>
        <v>1-Jul-19 to 31-Dic-19</v>
      </c>
      <c r="E100" s="397"/>
      <c r="F100" s="398"/>
      <c r="G100" s="459" t="str">
        <f t="shared" si="8"/>
        <v/>
      </c>
      <c r="H100" s="401"/>
      <c r="I100" s="450"/>
      <c r="J100" s="403" t="s">
        <v>463</v>
      </c>
      <c r="K100" s="467"/>
      <c r="L100" s="446" t="b">
        <f t="shared" si="9"/>
        <v>1</v>
      </c>
      <c r="M100" s="446" t="b">
        <f t="shared" si="10"/>
        <v>0</v>
      </c>
      <c r="N100" s="446" t="s">
        <v>889</v>
      </c>
      <c r="O100" s="37"/>
      <c r="P100" s="111"/>
      <c r="Q100" s="111"/>
    </row>
    <row r="101" spans="1:17" ht="47.1" customHeight="1" x14ac:dyDescent="0.25">
      <c r="A101" s="98"/>
      <c r="B101" s="466">
        <v>10</v>
      </c>
      <c r="C101" s="395" t="str">
        <f t="shared" si="7"/>
        <v/>
      </c>
      <c r="D101" s="396" t="str">
        <f ca="1">TEXT(IFERROR(INDEX('Overview - Section A'!$A$37:$A$44,MATCH(J101,'Overview - Section A'!$U$37:$U$44,0)),""),"d-mmm-yy") &amp;" to " &amp; TEXT(IFERROR(INDEX('Overview - Section A'!$E$37:$E$44,MATCH(J101,'Overview - Section A'!$U$37:$U$44,0)),""),"d-mmm-yy")</f>
        <v>1-Ene-20 to 31-Dic-20</v>
      </c>
      <c r="E101" s="397"/>
      <c r="F101" s="398"/>
      <c r="G101" s="459" t="str">
        <f t="shared" si="8"/>
        <v/>
      </c>
      <c r="H101" s="401"/>
      <c r="I101" s="450"/>
      <c r="J101" s="403" t="s">
        <v>465</v>
      </c>
      <c r="K101" s="467"/>
      <c r="L101" s="446" t="b">
        <f t="shared" si="9"/>
        <v>1</v>
      </c>
      <c r="M101" s="446" t="b">
        <f t="shared" si="10"/>
        <v>0</v>
      </c>
      <c r="N101" s="446" t="s">
        <v>890</v>
      </c>
      <c r="O101" s="37"/>
      <c r="P101" s="111"/>
      <c r="Q101" s="111"/>
    </row>
    <row r="102" spans="1:17" ht="47.1" customHeight="1" x14ac:dyDescent="0.25">
      <c r="A102" s="98"/>
      <c r="B102" s="466">
        <v>10</v>
      </c>
      <c r="C102" s="395" t="str">
        <f t="shared" si="7"/>
        <v/>
      </c>
      <c r="D102" s="396" t="str">
        <f ca="1">TEXT(IFERROR(INDEX('Overview - Section A'!$A$37:$A$44,MATCH(J102,'Overview - Section A'!$U$37:$U$44,0)),""),"d-mmm-yy") &amp;" to " &amp; TEXT(IFERROR(INDEX('Overview - Section A'!$E$37:$E$44,MATCH(J102,'Overview - Section A'!$U$37:$U$44,0)),""),"d-mmm-yy")</f>
        <v>1-Ene-21 to 31-Dic-21</v>
      </c>
      <c r="E102" s="397"/>
      <c r="F102" s="398"/>
      <c r="G102" s="459" t="str">
        <f t="shared" si="8"/>
        <v/>
      </c>
      <c r="H102" s="401"/>
      <c r="I102" s="450"/>
      <c r="J102" s="403" t="s">
        <v>467</v>
      </c>
      <c r="K102" s="467"/>
      <c r="L102" s="446" t="b">
        <f t="shared" si="9"/>
        <v>1</v>
      </c>
      <c r="M102" s="446" t="b">
        <f t="shared" si="10"/>
        <v>0</v>
      </c>
      <c r="N102" s="446" t="s">
        <v>891</v>
      </c>
      <c r="O102" s="37"/>
      <c r="P102" s="111"/>
      <c r="Q102" s="111"/>
    </row>
    <row r="103" spans="1:17" ht="47.1" customHeight="1" x14ac:dyDescent="0.25">
      <c r="A103" s="98"/>
      <c r="B103" s="466">
        <v>10</v>
      </c>
      <c r="C103" s="395" t="str">
        <f t="shared" si="7"/>
        <v/>
      </c>
      <c r="D103" s="396" t="str">
        <f ca="1">TEXT(IFERROR(INDEX('Overview - Section A'!$A$37:$A$44,MATCH(J103,'Overview - Section A'!$U$37:$U$44,0)),""),"d-mmm-yy") &amp;" to " &amp; TEXT(IFERROR(INDEX('Overview - Section A'!$E$37:$E$44,MATCH(J103,'Overview - Section A'!$U$37:$U$44,0)),""),"d-mmm-yy")</f>
        <v>1-Ene-22 to 30-Jun-22</v>
      </c>
      <c r="E103" s="397"/>
      <c r="F103" s="398"/>
      <c r="G103" s="459" t="str">
        <f t="shared" si="8"/>
        <v/>
      </c>
      <c r="H103" s="401"/>
      <c r="I103" s="450"/>
      <c r="J103" s="403" t="s">
        <v>469</v>
      </c>
      <c r="K103" s="467"/>
      <c r="L103" s="446" t="b">
        <f t="shared" si="9"/>
        <v>1</v>
      </c>
      <c r="M103" s="446" t="b">
        <f t="shared" si="10"/>
        <v>0</v>
      </c>
      <c r="N103" s="446" t="s">
        <v>892</v>
      </c>
      <c r="O103" s="37"/>
      <c r="P103" s="111"/>
      <c r="Q103" s="111"/>
    </row>
    <row r="104" spans="1:17" ht="47.1" customHeight="1" x14ac:dyDescent="0.25">
      <c r="A104" s="98"/>
      <c r="B104" s="466">
        <v>10</v>
      </c>
      <c r="C104" s="395" t="str">
        <f t="shared" si="7"/>
        <v/>
      </c>
      <c r="D104" s="396" t="str">
        <f ca="1">TEXT(IFERROR(INDEX('Overview - Section A'!$A$37:$A$44,MATCH(J104,'Overview - Section A'!$U$37:$U$44,0)),""),"d-mmm-yy") &amp;" to " &amp; TEXT(IFERROR(INDEX('Overview - Section A'!$E$37:$E$44,MATCH(J104,'Overview - Section A'!$U$37:$U$44,0)),""),"d-mmm-yy")</f>
        <v>1-Jul-22 to 30-Jun-23</v>
      </c>
      <c r="E104" s="397"/>
      <c r="F104" s="398"/>
      <c r="G104" s="459" t="str">
        <f t="shared" si="8"/>
        <v/>
      </c>
      <c r="H104" s="401"/>
      <c r="I104" s="450"/>
      <c r="J104" s="403" t="s">
        <v>471</v>
      </c>
      <c r="K104" s="467"/>
      <c r="L104" s="446" t="b">
        <f t="shared" si="9"/>
        <v>1</v>
      </c>
      <c r="M104" s="446" t="b">
        <f t="shared" si="10"/>
        <v>0</v>
      </c>
      <c r="N104" s="446" t="s">
        <v>893</v>
      </c>
      <c r="O104" s="37"/>
      <c r="P104" s="111"/>
      <c r="Q104" s="111"/>
    </row>
    <row r="105" spans="1:17" ht="47.1" customHeight="1" x14ac:dyDescent="0.25">
      <c r="A105" s="98"/>
      <c r="B105" s="466">
        <v>10</v>
      </c>
      <c r="C105" s="395" t="str">
        <f t="shared" si="7"/>
        <v/>
      </c>
      <c r="D105" s="396" t="str">
        <f ca="1">TEXT(IFERROR(INDEX('Overview - Section A'!$A$37:$A$44,MATCH(J105,'Overview - Section A'!$U$37:$U$44,0)),""),"d-mmm-yy") &amp;" to " &amp; TEXT(IFERROR(INDEX('Overview - Section A'!$E$37:$E$44,MATCH(J105,'Overview - Section A'!$U$37:$U$44,0)),""),"d-mmm-yy")</f>
        <v>1-Jul-23 to 30-Jun-24</v>
      </c>
      <c r="E105" s="397"/>
      <c r="F105" s="398"/>
      <c r="G105" s="459" t="str">
        <f t="shared" si="8"/>
        <v/>
      </c>
      <c r="H105" s="401"/>
      <c r="I105" s="450"/>
      <c r="J105" s="403" t="s">
        <v>473</v>
      </c>
      <c r="K105" s="467"/>
      <c r="L105" s="446" t="b">
        <f t="shared" si="9"/>
        <v>1</v>
      </c>
      <c r="M105" s="446" t="b">
        <f t="shared" si="10"/>
        <v>0</v>
      </c>
      <c r="N105" s="446" t="s">
        <v>894</v>
      </c>
      <c r="O105" s="37"/>
      <c r="P105" s="111"/>
      <c r="Q105" s="111"/>
    </row>
    <row r="106" spans="1:17" ht="47.1" customHeight="1" x14ac:dyDescent="0.25">
      <c r="A106" s="98"/>
      <c r="B106" s="466">
        <v>11</v>
      </c>
      <c r="C106" s="395" t="str">
        <f t="shared" si="7"/>
        <v/>
      </c>
      <c r="D106" s="396" t="str">
        <f ca="1">TEXT(IFERROR(INDEX('Overview - Section A'!$A$37:$A$44,MATCH(J106,'Overview - Section A'!$U$37:$U$44,0)),""),"d-mmm-yy") &amp;" to " &amp; TEXT(IFERROR(INDEX('Overview - Section A'!$E$37:$E$44,MATCH(J106,'Overview - Section A'!$U$37:$U$44,0)),""),"d-mmm-yy")</f>
        <v>1-Jul-19 to 31-Dic-19</v>
      </c>
      <c r="E106" s="397"/>
      <c r="F106" s="398"/>
      <c r="G106" s="459" t="str">
        <f t="shared" si="8"/>
        <v/>
      </c>
      <c r="H106" s="401"/>
      <c r="I106" s="450"/>
      <c r="J106" s="403" t="s">
        <v>463</v>
      </c>
      <c r="K106" s="467"/>
      <c r="L106" s="446" t="b">
        <f t="shared" si="9"/>
        <v>1</v>
      </c>
      <c r="M106" s="446" t="b">
        <f t="shared" si="10"/>
        <v>0</v>
      </c>
      <c r="N106" s="446" t="s">
        <v>895</v>
      </c>
      <c r="O106" s="37"/>
      <c r="P106" s="111"/>
      <c r="Q106" s="111"/>
    </row>
    <row r="107" spans="1:17" ht="47.1" customHeight="1" x14ac:dyDescent="0.25">
      <c r="A107" s="98"/>
      <c r="B107" s="466">
        <v>11</v>
      </c>
      <c r="C107" s="395" t="str">
        <f t="shared" si="7"/>
        <v/>
      </c>
      <c r="D107" s="396" t="str">
        <f ca="1">TEXT(IFERROR(INDEX('Overview - Section A'!$A$37:$A$44,MATCH(J107,'Overview - Section A'!$U$37:$U$44,0)),""),"d-mmm-yy") &amp;" to " &amp; TEXT(IFERROR(INDEX('Overview - Section A'!$E$37:$E$44,MATCH(J107,'Overview - Section A'!$U$37:$U$44,0)),""),"d-mmm-yy")</f>
        <v>1-Ene-20 to 31-Dic-20</v>
      </c>
      <c r="E107" s="397"/>
      <c r="F107" s="398"/>
      <c r="G107" s="459" t="str">
        <f t="shared" si="8"/>
        <v/>
      </c>
      <c r="H107" s="401"/>
      <c r="I107" s="450"/>
      <c r="J107" s="403" t="s">
        <v>465</v>
      </c>
      <c r="K107" s="467"/>
      <c r="L107" s="446" t="b">
        <f t="shared" si="9"/>
        <v>1</v>
      </c>
      <c r="M107" s="446" t="b">
        <f t="shared" si="10"/>
        <v>0</v>
      </c>
      <c r="N107" s="446" t="s">
        <v>896</v>
      </c>
      <c r="O107" s="37"/>
      <c r="P107" s="111"/>
      <c r="Q107" s="111"/>
    </row>
    <row r="108" spans="1:17" ht="47.1" customHeight="1" x14ac:dyDescent="0.25">
      <c r="A108" s="98"/>
      <c r="B108" s="466">
        <v>11</v>
      </c>
      <c r="C108" s="395" t="str">
        <f t="shared" si="7"/>
        <v/>
      </c>
      <c r="D108" s="396" t="str">
        <f ca="1">TEXT(IFERROR(INDEX('Overview - Section A'!$A$37:$A$44,MATCH(J108,'Overview - Section A'!$U$37:$U$44,0)),""),"d-mmm-yy") &amp;" to " &amp; TEXT(IFERROR(INDEX('Overview - Section A'!$E$37:$E$44,MATCH(J108,'Overview - Section A'!$U$37:$U$44,0)),""),"d-mmm-yy")</f>
        <v>1-Ene-21 to 31-Dic-21</v>
      </c>
      <c r="E108" s="397"/>
      <c r="F108" s="398"/>
      <c r="G108" s="459" t="str">
        <f t="shared" si="8"/>
        <v/>
      </c>
      <c r="H108" s="401"/>
      <c r="I108" s="450"/>
      <c r="J108" s="403" t="s">
        <v>467</v>
      </c>
      <c r="K108" s="467"/>
      <c r="L108" s="446" t="b">
        <f t="shared" si="9"/>
        <v>1</v>
      </c>
      <c r="M108" s="446" t="b">
        <f t="shared" si="10"/>
        <v>0</v>
      </c>
      <c r="N108" s="446" t="s">
        <v>897</v>
      </c>
      <c r="O108" s="37"/>
      <c r="P108" s="111"/>
      <c r="Q108" s="111"/>
    </row>
    <row r="109" spans="1:17" ht="47.1" customHeight="1" x14ac:dyDescent="0.25">
      <c r="A109" s="98"/>
      <c r="B109" s="466">
        <v>11</v>
      </c>
      <c r="C109" s="395" t="str">
        <f t="shared" si="7"/>
        <v/>
      </c>
      <c r="D109" s="396" t="str">
        <f ca="1">TEXT(IFERROR(INDEX('Overview - Section A'!$A$37:$A$44,MATCH(J109,'Overview - Section A'!$U$37:$U$44,0)),""),"d-mmm-yy") &amp;" to " &amp; TEXT(IFERROR(INDEX('Overview - Section A'!$E$37:$E$44,MATCH(J109,'Overview - Section A'!$U$37:$U$44,0)),""),"d-mmm-yy")</f>
        <v>1-Ene-22 to 30-Jun-22</v>
      </c>
      <c r="E109" s="397"/>
      <c r="F109" s="398"/>
      <c r="G109" s="459" t="str">
        <f t="shared" si="8"/>
        <v/>
      </c>
      <c r="H109" s="401"/>
      <c r="I109" s="450"/>
      <c r="J109" s="403" t="s">
        <v>469</v>
      </c>
      <c r="K109" s="467"/>
      <c r="L109" s="446" t="b">
        <f t="shared" si="9"/>
        <v>1</v>
      </c>
      <c r="M109" s="446" t="b">
        <f t="shared" si="10"/>
        <v>0</v>
      </c>
      <c r="N109" s="446" t="s">
        <v>898</v>
      </c>
      <c r="O109" s="37"/>
      <c r="P109" s="111"/>
      <c r="Q109" s="111"/>
    </row>
    <row r="110" spans="1:17" ht="47.1" customHeight="1" x14ac:dyDescent="0.25">
      <c r="A110" s="98"/>
      <c r="B110" s="466">
        <v>11</v>
      </c>
      <c r="C110" s="395" t="str">
        <f t="shared" ref="C110:C173" si="11">IF(B110=B109,"",VLOOKUP(B110,$A$10:$AA$42,27,FALSE))</f>
        <v/>
      </c>
      <c r="D110" s="396" t="str">
        <f ca="1">TEXT(IFERROR(INDEX('Overview - Section A'!$A$37:$A$44,MATCH(J110,'Overview - Section A'!$U$37:$U$44,0)),""),"d-mmm-yy") &amp;" to " &amp; TEXT(IFERROR(INDEX('Overview - Section A'!$E$37:$E$44,MATCH(J110,'Overview - Section A'!$U$37:$U$44,0)),""),"d-mmm-yy")</f>
        <v>1-Jul-22 to 30-Jun-23</v>
      </c>
      <c r="E110" s="397"/>
      <c r="F110" s="398"/>
      <c r="G110" s="459" t="str">
        <f t="shared" ref="G110:G173" si="12">IF(IF(AND(E110="",F110=""),K110,IFERROR((E110/F110)*100,""))=0,"",IF(AND(E110="",F110=""),K110,IFERROR((E110/F110)*100,"")))</f>
        <v/>
      </c>
      <c r="H110" s="401"/>
      <c r="I110" s="450"/>
      <c r="J110" s="403" t="s">
        <v>471</v>
      </c>
      <c r="K110" s="467"/>
      <c r="L110" s="446" t="b">
        <f t="shared" ref="L110:L173" si="13">IFERROR(TRUE,FALSE)</f>
        <v>1</v>
      </c>
      <c r="M110" s="446" t="b">
        <f t="shared" ref="M110:M173" si="14">IFERROR(IF(VLOOKUP(B110,$A$10:$AA$42,27,FALSE)&lt;&gt;"",TRUE,FALSE),FALSE)</f>
        <v>0</v>
      </c>
      <c r="N110" s="446" t="s">
        <v>899</v>
      </c>
      <c r="O110" s="37"/>
      <c r="P110" s="111"/>
      <c r="Q110" s="111"/>
    </row>
    <row r="111" spans="1:17" ht="47.1" customHeight="1" x14ac:dyDescent="0.25">
      <c r="A111" s="98"/>
      <c r="B111" s="466">
        <v>11</v>
      </c>
      <c r="C111" s="395" t="str">
        <f t="shared" si="11"/>
        <v/>
      </c>
      <c r="D111" s="396" t="str">
        <f ca="1">TEXT(IFERROR(INDEX('Overview - Section A'!$A$37:$A$44,MATCH(J111,'Overview - Section A'!$U$37:$U$44,0)),""),"d-mmm-yy") &amp;" to " &amp; TEXT(IFERROR(INDEX('Overview - Section A'!$E$37:$E$44,MATCH(J111,'Overview - Section A'!$U$37:$U$44,0)),""),"d-mmm-yy")</f>
        <v>1-Jul-23 to 30-Jun-24</v>
      </c>
      <c r="E111" s="397"/>
      <c r="F111" s="398"/>
      <c r="G111" s="459" t="str">
        <f t="shared" si="12"/>
        <v/>
      </c>
      <c r="H111" s="401"/>
      <c r="I111" s="450"/>
      <c r="J111" s="403" t="s">
        <v>473</v>
      </c>
      <c r="K111" s="467"/>
      <c r="L111" s="446" t="b">
        <f t="shared" si="13"/>
        <v>1</v>
      </c>
      <c r="M111" s="446" t="b">
        <f t="shared" si="14"/>
        <v>0</v>
      </c>
      <c r="N111" s="446" t="s">
        <v>900</v>
      </c>
      <c r="O111" s="37"/>
      <c r="P111" s="111"/>
      <c r="Q111" s="111"/>
    </row>
    <row r="112" spans="1:17" ht="47.1" customHeight="1" x14ac:dyDescent="0.25">
      <c r="A112" s="98"/>
      <c r="B112" s="466">
        <v>12</v>
      </c>
      <c r="C112" s="395" t="str">
        <f t="shared" si="11"/>
        <v/>
      </c>
      <c r="D112" s="396" t="str">
        <f ca="1">TEXT(IFERROR(INDEX('Overview - Section A'!$A$37:$A$44,MATCH(J112,'Overview - Section A'!$U$37:$U$44,0)),""),"d-mmm-yy") &amp;" to " &amp; TEXT(IFERROR(INDEX('Overview - Section A'!$E$37:$E$44,MATCH(J112,'Overview - Section A'!$U$37:$U$44,0)),""),"d-mmm-yy")</f>
        <v>1-Jul-19 to 31-Dic-19</v>
      </c>
      <c r="E112" s="397"/>
      <c r="F112" s="398"/>
      <c r="G112" s="459" t="str">
        <f t="shared" si="12"/>
        <v/>
      </c>
      <c r="H112" s="401"/>
      <c r="I112" s="450"/>
      <c r="J112" s="403" t="s">
        <v>463</v>
      </c>
      <c r="K112" s="467"/>
      <c r="L112" s="446" t="b">
        <f t="shared" si="13"/>
        <v>1</v>
      </c>
      <c r="M112" s="446" t="b">
        <f t="shared" si="14"/>
        <v>0</v>
      </c>
      <c r="N112" s="446" t="s">
        <v>901</v>
      </c>
      <c r="O112" s="37"/>
      <c r="P112" s="111"/>
      <c r="Q112" s="111"/>
    </row>
    <row r="113" spans="1:17" ht="47.1" customHeight="1" x14ac:dyDescent="0.25">
      <c r="A113" s="98"/>
      <c r="B113" s="466">
        <v>12</v>
      </c>
      <c r="C113" s="395" t="str">
        <f t="shared" si="11"/>
        <v/>
      </c>
      <c r="D113" s="396" t="str">
        <f ca="1">TEXT(IFERROR(INDEX('Overview - Section A'!$A$37:$A$44,MATCH(J113,'Overview - Section A'!$U$37:$U$44,0)),""),"d-mmm-yy") &amp;" to " &amp; TEXT(IFERROR(INDEX('Overview - Section A'!$E$37:$E$44,MATCH(J113,'Overview - Section A'!$U$37:$U$44,0)),""),"d-mmm-yy")</f>
        <v>1-Ene-20 to 31-Dic-20</v>
      </c>
      <c r="E113" s="397"/>
      <c r="F113" s="398"/>
      <c r="G113" s="459" t="str">
        <f t="shared" si="12"/>
        <v/>
      </c>
      <c r="H113" s="401"/>
      <c r="I113" s="450"/>
      <c r="J113" s="403" t="s">
        <v>465</v>
      </c>
      <c r="K113" s="467"/>
      <c r="L113" s="446" t="b">
        <f t="shared" si="13"/>
        <v>1</v>
      </c>
      <c r="M113" s="446" t="b">
        <f t="shared" si="14"/>
        <v>0</v>
      </c>
      <c r="N113" s="446" t="s">
        <v>902</v>
      </c>
      <c r="O113" s="37"/>
      <c r="P113" s="111"/>
      <c r="Q113" s="111"/>
    </row>
    <row r="114" spans="1:17" ht="47.1" customHeight="1" x14ac:dyDescent="0.25">
      <c r="A114" s="98"/>
      <c r="B114" s="466">
        <v>12</v>
      </c>
      <c r="C114" s="395" t="str">
        <f t="shared" si="11"/>
        <v/>
      </c>
      <c r="D114" s="396" t="str">
        <f ca="1">TEXT(IFERROR(INDEX('Overview - Section A'!$A$37:$A$44,MATCH(J114,'Overview - Section A'!$U$37:$U$44,0)),""),"d-mmm-yy") &amp;" to " &amp; TEXT(IFERROR(INDEX('Overview - Section A'!$E$37:$E$44,MATCH(J114,'Overview - Section A'!$U$37:$U$44,0)),""),"d-mmm-yy")</f>
        <v>1-Ene-21 to 31-Dic-21</v>
      </c>
      <c r="E114" s="397"/>
      <c r="F114" s="398"/>
      <c r="G114" s="459" t="str">
        <f t="shared" si="12"/>
        <v/>
      </c>
      <c r="H114" s="401"/>
      <c r="I114" s="450"/>
      <c r="J114" s="403" t="s">
        <v>467</v>
      </c>
      <c r="K114" s="467"/>
      <c r="L114" s="446" t="b">
        <f t="shared" si="13"/>
        <v>1</v>
      </c>
      <c r="M114" s="446" t="b">
        <f t="shared" si="14"/>
        <v>0</v>
      </c>
      <c r="N114" s="446" t="s">
        <v>903</v>
      </c>
      <c r="O114" s="37"/>
      <c r="P114" s="111"/>
      <c r="Q114" s="111"/>
    </row>
    <row r="115" spans="1:17" ht="47.1" customHeight="1" x14ac:dyDescent="0.25">
      <c r="A115" s="98"/>
      <c r="B115" s="466">
        <v>12</v>
      </c>
      <c r="C115" s="395" t="str">
        <f t="shared" si="11"/>
        <v/>
      </c>
      <c r="D115" s="396" t="str">
        <f ca="1">TEXT(IFERROR(INDEX('Overview - Section A'!$A$37:$A$44,MATCH(J115,'Overview - Section A'!$U$37:$U$44,0)),""),"d-mmm-yy") &amp;" to " &amp; TEXT(IFERROR(INDEX('Overview - Section A'!$E$37:$E$44,MATCH(J115,'Overview - Section A'!$U$37:$U$44,0)),""),"d-mmm-yy")</f>
        <v>1-Ene-22 to 30-Jun-22</v>
      </c>
      <c r="E115" s="397"/>
      <c r="F115" s="398"/>
      <c r="G115" s="459" t="str">
        <f t="shared" si="12"/>
        <v/>
      </c>
      <c r="H115" s="401"/>
      <c r="I115" s="450"/>
      <c r="J115" s="403" t="s">
        <v>469</v>
      </c>
      <c r="K115" s="467"/>
      <c r="L115" s="446" t="b">
        <f t="shared" si="13"/>
        <v>1</v>
      </c>
      <c r="M115" s="446" t="b">
        <f t="shared" si="14"/>
        <v>0</v>
      </c>
      <c r="N115" s="446" t="s">
        <v>904</v>
      </c>
      <c r="O115" s="37"/>
      <c r="P115" s="111"/>
      <c r="Q115" s="111"/>
    </row>
    <row r="116" spans="1:17" ht="47.1" customHeight="1" x14ac:dyDescent="0.25">
      <c r="A116" s="98"/>
      <c r="B116" s="466">
        <v>12</v>
      </c>
      <c r="C116" s="395" t="str">
        <f t="shared" si="11"/>
        <v/>
      </c>
      <c r="D116" s="396" t="str">
        <f ca="1">TEXT(IFERROR(INDEX('Overview - Section A'!$A$37:$A$44,MATCH(J116,'Overview - Section A'!$U$37:$U$44,0)),""),"d-mmm-yy") &amp;" to " &amp; TEXT(IFERROR(INDEX('Overview - Section A'!$E$37:$E$44,MATCH(J116,'Overview - Section A'!$U$37:$U$44,0)),""),"d-mmm-yy")</f>
        <v>1-Jul-22 to 30-Jun-23</v>
      </c>
      <c r="E116" s="397"/>
      <c r="F116" s="398"/>
      <c r="G116" s="459" t="str">
        <f t="shared" si="12"/>
        <v/>
      </c>
      <c r="H116" s="401"/>
      <c r="I116" s="450"/>
      <c r="J116" s="403" t="s">
        <v>471</v>
      </c>
      <c r="K116" s="467"/>
      <c r="L116" s="446" t="b">
        <f t="shared" si="13"/>
        <v>1</v>
      </c>
      <c r="M116" s="446" t="b">
        <f t="shared" si="14"/>
        <v>0</v>
      </c>
      <c r="N116" s="446" t="s">
        <v>905</v>
      </c>
      <c r="O116" s="37"/>
      <c r="P116" s="111"/>
      <c r="Q116" s="111"/>
    </row>
    <row r="117" spans="1:17" ht="47.1" customHeight="1" x14ac:dyDescent="0.25">
      <c r="A117" s="98"/>
      <c r="B117" s="466">
        <v>12</v>
      </c>
      <c r="C117" s="395" t="str">
        <f t="shared" si="11"/>
        <v/>
      </c>
      <c r="D117" s="396" t="str">
        <f ca="1">TEXT(IFERROR(INDEX('Overview - Section A'!$A$37:$A$44,MATCH(J117,'Overview - Section A'!$U$37:$U$44,0)),""),"d-mmm-yy") &amp;" to " &amp; TEXT(IFERROR(INDEX('Overview - Section A'!$E$37:$E$44,MATCH(J117,'Overview - Section A'!$U$37:$U$44,0)),""),"d-mmm-yy")</f>
        <v>1-Jul-23 to 30-Jun-24</v>
      </c>
      <c r="E117" s="397"/>
      <c r="F117" s="398"/>
      <c r="G117" s="459" t="str">
        <f t="shared" si="12"/>
        <v/>
      </c>
      <c r="H117" s="401"/>
      <c r="I117" s="450"/>
      <c r="J117" s="403" t="s">
        <v>473</v>
      </c>
      <c r="K117" s="467"/>
      <c r="L117" s="446" t="b">
        <f t="shared" si="13"/>
        <v>1</v>
      </c>
      <c r="M117" s="446" t="b">
        <f t="shared" si="14"/>
        <v>0</v>
      </c>
      <c r="N117" s="446" t="s">
        <v>906</v>
      </c>
      <c r="O117" s="37"/>
      <c r="P117" s="111"/>
      <c r="Q117" s="111"/>
    </row>
    <row r="118" spans="1:17" ht="47.1" customHeight="1" x14ac:dyDescent="0.25">
      <c r="A118" s="98"/>
      <c r="B118" s="466">
        <v>13</v>
      </c>
      <c r="C118" s="395" t="str">
        <f t="shared" si="11"/>
        <v/>
      </c>
      <c r="D118" s="396" t="str">
        <f ca="1">TEXT(IFERROR(INDEX('Overview - Section A'!$A$37:$A$44,MATCH(J118,'Overview - Section A'!$U$37:$U$44,0)),""),"d-mmm-yy") &amp;" to " &amp; TEXT(IFERROR(INDEX('Overview - Section A'!$E$37:$E$44,MATCH(J118,'Overview - Section A'!$U$37:$U$44,0)),""),"d-mmm-yy")</f>
        <v>1-Jul-19 to 31-Dic-19</v>
      </c>
      <c r="E118" s="397"/>
      <c r="F118" s="398"/>
      <c r="G118" s="459" t="str">
        <f t="shared" si="12"/>
        <v/>
      </c>
      <c r="H118" s="401"/>
      <c r="I118" s="450"/>
      <c r="J118" s="403" t="s">
        <v>463</v>
      </c>
      <c r="K118" s="467"/>
      <c r="L118" s="446" t="b">
        <f t="shared" si="13"/>
        <v>1</v>
      </c>
      <c r="M118" s="446" t="b">
        <f t="shared" si="14"/>
        <v>0</v>
      </c>
      <c r="N118" s="446" t="s">
        <v>907</v>
      </c>
      <c r="O118" s="37"/>
      <c r="P118" s="111"/>
      <c r="Q118" s="111"/>
    </row>
    <row r="119" spans="1:17" ht="47.1" customHeight="1" x14ac:dyDescent="0.25">
      <c r="A119" s="98"/>
      <c r="B119" s="466">
        <v>13</v>
      </c>
      <c r="C119" s="395" t="str">
        <f t="shared" si="11"/>
        <v/>
      </c>
      <c r="D119" s="396" t="str">
        <f ca="1">TEXT(IFERROR(INDEX('Overview - Section A'!$A$37:$A$44,MATCH(J119,'Overview - Section A'!$U$37:$U$44,0)),""),"d-mmm-yy") &amp;" to " &amp; TEXT(IFERROR(INDEX('Overview - Section A'!$E$37:$E$44,MATCH(J119,'Overview - Section A'!$U$37:$U$44,0)),""),"d-mmm-yy")</f>
        <v>1-Ene-20 to 31-Dic-20</v>
      </c>
      <c r="E119" s="397"/>
      <c r="F119" s="398"/>
      <c r="G119" s="459" t="str">
        <f t="shared" si="12"/>
        <v/>
      </c>
      <c r="H119" s="401"/>
      <c r="I119" s="450"/>
      <c r="J119" s="403" t="s">
        <v>465</v>
      </c>
      <c r="K119" s="467"/>
      <c r="L119" s="446" t="b">
        <f t="shared" si="13"/>
        <v>1</v>
      </c>
      <c r="M119" s="446" t="b">
        <f t="shared" si="14"/>
        <v>0</v>
      </c>
      <c r="N119" s="446" t="s">
        <v>908</v>
      </c>
      <c r="O119" s="37"/>
      <c r="P119" s="111"/>
      <c r="Q119" s="111"/>
    </row>
    <row r="120" spans="1:17" ht="47.1" customHeight="1" x14ac:dyDescent="0.25">
      <c r="A120" s="98"/>
      <c r="B120" s="466">
        <v>13</v>
      </c>
      <c r="C120" s="395" t="str">
        <f t="shared" si="11"/>
        <v/>
      </c>
      <c r="D120" s="396" t="str">
        <f ca="1">TEXT(IFERROR(INDEX('Overview - Section A'!$A$37:$A$44,MATCH(J120,'Overview - Section A'!$U$37:$U$44,0)),""),"d-mmm-yy") &amp;" to " &amp; TEXT(IFERROR(INDEX('Overview - Section A'!$E$37:$E$44,MATCH(J120,'Overview - Section A'!$U$37:$U$44,0)),""),"d-mmm-yy")</f>
        <v>1-Ene-21 to 31-Dic-21</v>
      </c>
      <c r="E120" s="397"/>
      <c r="F120" s="398"/>
      <c r="G120" s="459" t="str">
        <f t="shared" si="12"/>
        <v/>
      </c>
      <c r="H120" s="401"/>
      <c r="I120" s="450"/>
      <c r="J120" s="403" t="s">
        <v>467</v>
      </c>
      <c r="K120" s="467"/>
      <c r="L120" s="446" t="b">
        <f t="shared" si="13"/>
        <v>1</v>
      </c>
      <c r="M120" s="446" t="b">
        <f t="shared" si="14"/>
        <v>0</v>
      </c>
      <c r="N120" s="446" t="s">
        <v>909</v>
      </c>
      <c r="O120" s="37"/>
      <c r="P120" s="111"/>
      <c r="Q120" s="111"/>
    </row>
    <row r="121" spans="1:17" ht="47.1" customHeight="1" x14ac:dyDescent="0.25">
      <c r="A121" s="98"/>
      <c r="B121" s="466">
        <v>13</v>
      </c>
      <c r="C121" s="395" t="str">
        <f t="shared" si="11"/>
        <v/>
      </c>
      <c r="D121" s="396" t="str">
        <f ca="1">TEXT(IFERROR(INDEX('Overview - Section A'!$A$37:$A$44,MATCH(J121,'Overview - Section A'!$U$37:$U$44,0)),""),"d-mmm-yy") &amp;" to " &amp; TEXT(IFERROR(INDEX('Overview - Section A'!$E$37:$E$44,MATCH(J121,'Overview - Section A'!$U$37:$U$44,0)),""),"d-mmm-yy")</f>
        <v>1-Ene-22 to 30-Jun-22</v>
      </c>
      <c r="E121" s="397"/>
      <c r="F121" s="398"/>
      <c r="G121" s="459" t="str">
        <f t="shared" si="12"/>
        <v/>
      </c>
      <c r="H121" s="401"/>
      <c r="I121" s="450"/>
      <c r="J121" s="403" t="s">
        <v>469</v>
      </c>
      <c r="K121" s="467"/>
      <c r="L121" s="446" t="b">
        <f t="shared" si="13"/>
        <v>1</v>
      </c>
      <c r="M121" s="446" t="b">
        <f t="shared" si="14"/>
        <v>0</v>
      </c>
      <c r="N121" s="446" t="s">
        <v>910</v>
      </c>
      <c r="O121" s="37"/>
      <c r="P121" s="111"/>
      <c r="Q121" s="111"/>
    </row>
    <row r="122" spans="1:17" ht="47.1" customHeight="1" x14ac:dyDescent="0.25">
      <c r="A122" s="98"/>
      <c r="B122" s="466">
        <v>13</v>
      </c>
      <c r="C122" s="395" t="str">
        <f t="shared" si="11"/>
        <v/>
      </c>
      <c r="D122" s="396" t="str">
        <f ca="1">TEXT(IFERROR(INDEX('Overview - Section A'!$A$37:$A$44,MATCH(J122,'Overview - Section A'!$U$37:$U$44,0)),""),"d-mmm-yy") &amp;" to " &amp; TEXT(IFERROR(INDEX('Overview - Section A'!$E$37:$E$44,MATCH(J122,'Overview - Section A'!$U$37:$U$44,0)),""),"d-mmm-yy")</f>
        <v>1-Jul-22 to 30-Jun-23</v>
      </c>
      <c r="E122" s="397"/>
      <c r="F122" s="398"/>
      <c r="G122" s="459" t="str">
        <f t="shared" si="12"/>
        <v/>
      </c>
      <c r="H122" s="401"/>
      <c r="I122" s="450"/>
      <c r="J122" s="403" t="s">
        <v>471</v>
      </c>
      <c r="K122" s="467"/>
      <c r="L122" s="446" t="b">
        <f t="shared" si="13"/>
        <v>1</v>
      </c>
      <c r="M122" s="446" t="b">
        <f t="shared" si="14"/>
        <v>0</v>
      </c>
      <c r="N122" s="446" t="s">
        <v>911</v>
      </c>
      <c r="O122" s="37"/>
      <c r="P122" s="111"/>
      <c r="Q122" s="111"/>
    </row>
    <row r="123" spans="1:17" ht="47.1" customHeight="1" x14ac:dyDescent="0.25">
      <c r="A123" s="98"/>
      <c r="B123" s="466">
        <v>13</v>
      </c>
      <c r="C123" s="395" t="str">
        <f t="shared" si="11"/>
        <v/>
      </c>
      <c r="D123" s="396" t="str">
        <f ca="1">TEXT(IFERROR(INDEX('Overview - Section A'!$A$37:$A$44,MATCH(J123,'Overview - Section A'!$U$37:$U$44,0)),""),"d-mmm-yy") &amp;" to " &amp; TEXT(IFERROR(INDEX('Overview - Section A'!$E$37:$E$44,MATCH(J123,'Overview - Section A'!$U$37:$U$44,0)),""),"d-mmm-yy")</f>
        <v>1-Jul-23 to 30-Jun-24</v>
      </c>
      <c r="E123" s="397"/>
      <c r="F123" s="398"/>
      <c r="G123" s="459" t="str">
        <f t="shared" si="12"/>
        <v/>
      </c>
      <c r="H123" s="401"/>
      <c r="I123" s="450"/>
      <c r="J123" s="403" t="s">
        <v>473</v>
      </c>
      <c r="K123" s="467"/>
      <c r="L123" s="446" t="b">
        <f t="shared" si="13"/>
        <v>1</v>
      </c>
      <c r="M123" s="446" t="b">
        <f t="shared" si="14"/>
        <v>0</v>
      </c>
      <c r="N123" s="446" t="s">
        <v>912</v>
      </c>
      <c r="O123" s="37"/>
      <c r="P123" s="111"/>
      <c r="Q123" s="111"/>
    </row>
    <row r="124" spans="1:17" ht="47.1" customHeight="1" x14ac:dyDescent="0.25">
      <c r="A124" s="98"/>
      <c r="B124" s="466">
        <v>14</v>
      </c>
      <c r="C124" s="395" t="str">
        <f t="shared" si="11"/>
        <v/>
      </c>
      <c r="D124" s="396" t="str">
        <f ca="1">TEXT(IFERROR(INDEX('Overview - Section A'!$A$37:$A$44,MATCH(J124,'Overview - Section A'!$U$37:$U$44,0)),""),"d-mmm-yy") &amp;" to " &amp; TEXT(IFERROR(INDEX('Overview - Section A'!$E$37:$E$44,MATCH(J124,'Overview - Section A'!$U$37:$U$44,0)),""),"d-mmm-yy")</f>
        <v>1-Jul-19 to 31-Dic-19</v>
      </c>
      <c r="E124" s="397"/>
      <c r="F124" s="398"/>
      <c r="G124" s="459" t="str">
        <f t="shared" si="12"/>
        <v/>
      </c>
      <c r="H124" s="401"/>
      <c r="I124" s="450"/>
      <c r="J124" s="403" t="s">
        <v>463</v>
      </c>
      <c r="K124" s="467"/>
      <c r="L124" s="446" t="b">
        <f t="shared" si="13"/>
        <v>1</v>
      </c>
      <c r="M124" s="446" t="b">
        <f t="shared" si="14"/>
        <v>0</v>
      </c>
      <c r="N124" s="446" t="s">
        <v>913</v>
      </c>
      <c r="O124" s="37"/>
      <c r="P124" s="111"/>
      <c r="Q124" s="111"/>
    </row>
    <row r="125" spans="1:17" ht="47.1" customHeight="1" x14ac:dyDescent="0.25">
      <c r="A125" s="98"/>
      <c r="B125" s="466">
        <v>14</v>
      </c>
      <c r="C125" s="395" t="str">
        <f t="shared" si="11"/>
        <v/>
      </c>
      <c r="D125" s="396" t="str">
        <f ca="1">TEXT(IFERROR(INDEX('Overview - Section A'!$A$37:$A$44,MATCH(J125,'Overview - Section A'!$U$37:$U$44,0)),""),"d-mmm-yy") &amp;" to " &amp; TEXT(IFERROR(INDEX('Overview - Section A'!$E$37:$E$44,MATCH(J125,'Overview - Section A'!$U$37:$U$44,0)),""),"d-mmm-yy")</f>
        <v>1-Ene-20 to 31-Dic-20</v>
      </c>
      <c r="E125" s="397"/>
      <c r="F125" s="398"/>
      <c r="G125" s="459" t="str">
        <f t="shared" si="12"/>
        <v/>
      </c>
      <c r="H125" s="401"/>
      <c r="I125" s="450"/>
      <c r="J125" s="403" t="s">
        <v>465</v>
      </c>
      <c r="K125" s="467"/>
      <c r="L125" s="446" t="b">
        <f t="shared" si="13"/>
        <v>1</v>
      </c>
      <c r="M125" s="446" t="b">
        <f t="shared" si="14"/>
        <v>0</v>
      </c>
      <c r="N125" s="446" t="s">
        <v>914</v>
      </c>
      <c r="O125" s="37"/>
      <c r="P125" s="111"/>
      <c r="Q125" s="111"/>
    </row>
    <row r="126" spans="1:17" ht="47.1" customHeight="1" x14ac:dyDescent="0.25">
      <c r="A126" s="98"/>
      <c r="B126" s="466">
        <v>14</v>
      </c>
      <c r="C126" s="395" t="str">
        <f t="shared" si="11"/>
        <v/>
      </c>
      <c r="D126" s="396" t="str">
        <f ca="1">TEXT(IFERROR(INDEX('Overview - Section A'!$A$37:$A$44,MATCH(J126,'Overview - Section A'!$U$37:$U$44,0)),""),"d-mmm-yy") &amp;" to " &amp; TEXT(IFERROR(INDEX('Overview - Section A'!$E$37:$E$44,MATCH(J126,'Overview - Section A'!$U$37:$U$44,0)),""),"d-mmm-yy")</f>
        <v>1-Ene-21 to 31-Dic-21</v>
      </c>
      <c r="E126" s="397"/>
      <c r="F126" s="398"/>
      <c r="G126" s="459" t="str">
        <f t="shared" si="12"/>
        <v/>
      </c>
      <c r="H126" s="401"/>
      <c r="I126" s="450"/>
      <c r="J126" s="403" t="s">
        <v>467</v>
      </c>
      <c r="K126" s="467"/>
      <c r="L126" s="446" t="b">
        <f t="shared" si="13"/>
        <v>1</v>
      </c>
      <c r="M126" s="446" t="b">
        <f t="shared" si="14"/>
        <v>0</v>
      </c>
      <c r="N126" s="446" t="s">
        <v>915</v>
      </c>
      <c r="O126" s="37"/>
      <c r="P126" s="111"/>
      <c r="Q126" s="111"/>
    </row>
    <row r="127" spans="1:17" ht="47.1" customHeight="1" x14ac:dyDescent="0.25">
      <c r="A127" s="98"/>
      <c r="B127" s="466">
        <v>14</v>
      </c>
      <c r="C127" s="395" t="str">
        <f t="shared" si="11"/>
        <v/>
      </c>
      <c r="D127" s="396" t="str">
        <f ca="1">TEXT(IFERROR(INDEX('Overview - Section A'!$A$37:$A$44,MATCH(J127,'Overview - Section A'!$U$37:$U$44,0)),""),"d-mmm-yy") &amp;" to " &amp; TEXT(IFERROR(INDEX('Overview - Section A'!$E$37:$E$44,MATCH(J127,'Overview - Section A'!$U$37:$U$44,0)),""),"d-mmm-yy")</f>
        <v>1-Ene-22 to 30-Jun-22</v>
      </c>
      <c r="E127" s="397"/>
      <c r="F127" s="398"/>
      <c r="G127" s="459" t="str">
        <f t="shared" si="12"/>
        <v/>
      </c>
      <c r="H127" s="401"/>
      <c r="I127" s="450"/>
      <c r="J127" s="403" t="s">
        <v>469</v>
      </c>
      <c r="K127" s="467"/>
      <c r="L127" s="446" t="b">
        <f t="shared" si="13"/>
        <v>1</v>
      </c>
      <c r="M127" s="446" t="b">
        <f t="shared" si="14"/>
        <v>0</v>
      </c>
      <c r="N127" s="446" t="s">
        <v>916</v>
      </c>
      <c r="O127" s="37"/>
      <c r="P127" s="111"/>
      <c r="Q127" s="111"/>
    </row>
    <row r="128" spans="1:17" ht="47.1" customHeight="1" x14ac:dyDescent="0.25">
      <c r="A128" s="98"/>
      <c r="B128" s="466">
        <v>14</v>
      </c>
      <c r="C128" s="395" t="str">
        <f t="shared" si="11"/>
        <v/>
      </c>
      <c r="D128" s="396" t="str">
        <f ca="1">TEXT(IFERROR(INDEX('Overview - Section A'!$A$37:$A$44,MATCH(J128,'Overview - Section A'!$U$37:$U$44,0)),""),"d-mmm-yy") &amp;" to " &amp; TEXT(IFERROR(INDEX('Overview - Section A'!$E$37:$E$44,MATCH(J128,'Overview - Section A'!$U$37:$U$44,0)),""),"d-mmm-yy")</f>
        <v>1-Jul-22 to 30-Jun-23</v>
      </c>
      <c r="E128" s="397"/>
      <c r="F128" s="398"/>
      <c r="G128" s="459" t="str">
        <f t="shared" si="12"/>
        <v/>
      </c>
      <c r="H128" s="401"/>
      <c r="I128" s="450"/>
      <c r="J128" s="403" t="s">
        <v>471</v>
      </c>
      <c r="K128" s="467"/>
      <c r="L128" s="446" t="b">
        <f t="shared" si="13"/>
        <v>1</v>
      </c>
      <c r="M128" s="446" t="b">
        <f t="shared" si="14"/>
        <v>0</v>
      </c>
      <c r="N128" s="446" t="s">
        <v>917</v>
      </c>
      <c r="O128" s="37"/>
      <c r="P128" s="111"/>
      <c r="Q128" s="111"/>
    </row>
    <row r="129" spans="1:17" ht="47.1" customHeight="1" x14ac:dyDescent="0.25">
      <c r="A129" s="98"/>
      <c r="B129" s="466">
        <v>14</v>
      </c>
      <c r="C129" s="395" t="str">
        <f t="shared" si="11"/>
        <v/>
      </c>
      <c r="D129" s="396" t="str">
        <f ca="1">TEXT(IFERROR(INDEX('Overview - Section A'!$A$37:$A$44,MATCH(J129,'Overview - Section A'!$U$37:$U$44,0)),""),"d-mmm-yy") &amp;" to " &amp; TEXT(IFERROR(INDEX('Overview - Section A'!$E$37:$E$44,MATCH(J129,'Overview - Section A'!$U$37:$U$44,0)),""),"d-mmm-yy")</f>
        <v>1-Jul-23 to 30-Jun-24</v>
      </c>
      <c r="E129" s="397"/>
      <c r="F129" s="398"/>
      <c r="G129" s="459" t="str">
        <f t="shared" si="12"/>
        <v/>
      </c>
      <c r="H129" s="401"/>
      <c r="I129" s="450"/>
      <c r="J129" s="403" t="s">
        <v>473</v>
      </c>
      <c r="K129" s="467"/>
      <c r="L129" s="446" t="b">
        <f t="shared" si="13"/>
        <v>1</v>
      </c>
      <c r="M129" s="446" t="b">
        <f t="shared" si="14"/>
        <v>0</v>
      </c>
      <c r="N129" s="446" t="s">
        <v>918</v>
      </c>
      <c r="O129" s="37"/>
      <c r="P129" s="111"/>
      <c r="Q129" s="111"/>
    </row>
    <row r="130" spans="1:17" ht="47.1" customHeight="1" x14ac:dyDescent="0.25">
      <c r="A130" s="98"/>
      <c r="B130" s="466">
        <v>15</v>
      </c>
      <c r="C130" s="395" t="str">
        <f t="shared" si="11"/>
        <v/>
      </c>
      <c r="D130" s="396" t="str">
        <f ca="1">TEXT(IFERROR(INDEX('Overview - Section A'!$A$37:$A$44,MATCH(J130,'Overview - Section A'!$U$37:$U$44,0)),""),"d-mmm-yy") &amp;" to " &amp; TEXT(IFERROR(INDEX('Overview - Section A'!$E$37:$E$44,MATCH(J130,'Overview - Section A'!$U$37:$U$44,0)),""),"d-mmm-yy")</f>
        <v>1-Jul-19 to 31-Dic-19</v>
      </c>
      <c r="E130" s="397"/>
      <c r="F130" s="398"/>
      <c r="G130" s="459" t="str">
        <f t="shared" si="12"/>
        <v/>
      </c>
      <c r="H130" s="401"/>
      <c r="I130" s="450"/>
      <c r="J130" s="403" t="s">
        <v>463</v>
      </c>
      <c r="K130" s="467"/>
      <c r="L130" s="446" t="b">
        <f t="shared" si="13"/>
        <v>1</v>
      </c>
      <c r="M130" s="446" t="b">
        <f t="shared" si="14"/>
        <v>0</v>
      </c>
      <c r="N130" s="446" t="s">
        <v>919</v>
      </c>
      <c r="O130" s="37"/>
      <c r="P130" s="111"/>
      <c r="Q130" s="111"/>
    </row>
    <row r="131" spans="1:17" ht="47.1" customHeight="1" x14ac:dyDescent="0.25">
      <c r="A131" s="98"/>
      <c r="B131" s="466">
        <v>15</v>
      </c>
      <c r="C131" s="395" t="str">
        <f t="shared" si="11"/>
        <v/>
      </c>
      <c r="D131" s="396" t="str">
        <f ca="1">TEXT(IFERROR(INDEX('Overview - Section A'!$A$37:$A$44,MATCH(J131,'Overview - Section A'!$U$37:$U$44,0)),""),"d-mmm-yy") &amp;" to " &amp; TEXT(IFERROR(INDEX('Overview - Section A'!$E$37:$E$44,MATCH(J131,'Overview - Section A'!$U$37:$U$44,0)),""),"d-mmm-yy")</f>
        <v>1-Ene-20 to 31-Dic-20</v>
      </c>
      <c r="E131" s="397"/>
      <c r="F131" s="398"/>
      <c r="G131" s="459" t="str">
        <f t="shared" si="12"/>
        <v/>
      </c>
      <c r="H131" s="401"/>
      <c r="I131" s="450"/>
      <c r="J131" s="403" t="s">
        <v>465</v>
      </c>
      <c r="K131" s="467"/>
      <c r="L131" s="446" t="b">
        <f t="shared" si="13"/>
        <v>1</v>
      </c>
      <c r="M131" s="446" t="b">
        <f t="shared" si="14"/>
        <v>0</v>
      </c>
      <c r="N131" s="446" t="s">
        <v>920</v>
      </c>
      <c r="O131" s="37"/>
      <c r="P131" s="111"/>
      <c r="Q131" s="111"/>
    </row>
    <row r="132" spans="1:17" ht="47.1" customHeight="1" x14ac:dyDescent="0.25">
      <c r="A132" s="98"/>
      <c r="B132" s="466">
        <v>15</v>
      </c>
      <c r="C132" s="395" t="str">
        <f t="shared" si="11"/>
        <v/>
      </c>
      <c r="D132" s="396" t="str">
        <f ca="1">TEXT(IFERROR(INDEX('Overview - Section A'!$A$37:$A$44,MATCH(J132,'Overview - Section A'!$U$37:$U$44,0)),""),"d-mmm-yy") &amp;" to " &amp; TEXT(IFERROR(INDEX('Overview - Section A'!$E$37:$E$44,MATCH(J132,'Overview - Section A'!$U$37:$U$44,0)),""),"d-mmm-yy")</f>
        <v>1-Ene-21 to 31-Dic-21</v>
      </c>
      <c r="E132" s="397"/>
      <c r="F132" s="398"/>
      <c r="G132" s="459" t="str">
        <f t="shared" si="12"/>
        <v/>
      </c>
      <c r="H132" s="401"/>
      <c r="I132" s="450"/>
      <c r="J132" s="403" t="s">
        <v>467</v>
      </c>
      <c r="K132" s="467"/>
      <c r="L132" s="446" t="b">
        <f t="shared" si="13"/>
        <v>1</v>
      </c>
      <c r="M132" s="446" t="b">
        <f t="shared" si="14"/>
        <v>0</v>
      </c>
      <c r="N132" s="446" t="s">
        <v>921</v>
      </c>
      <c r="O132" s="37"/>
      <c r="P132" s="111"/>
      <c r="Q132" s="111"/>
    </row>
    <row r="133" spans="1:17" ht="47.1" customHeight="1" x14ac:dyDescent="0.25">
      <c r="A133" s="98"/>
      <c r="B133" s="466">
        <v>15</v>
      </c>
      <c r="C133" s="395" t="str">
        <f t="shared" si="11"/>
        <v/>
      </c>
      <c r="D133" s="396" t="str">
        <f ca="1">TEXT(IFERROR(INDEX('Overview - Section A'!$A$37:$A$44,MATCH(J133,'Overview - Section A'!$U$37:$U$44,0)),""),"d-mmm-yy") &amp;" to " &amp; TEXT(IFERROR(INDEX('Overview - Section A'!$E$37:$E$44,MATCH(J133,'Overview - Section A'!$U$37:$U$44,0)),""),"d-mmm-yy")</f>
        <v>1-Ene-22 to 30-Jun-22</v>
      </c>
      <c r="E133" s="397"/>
      <c r="F133" s="398"/>
      <c r="G133" s="459" t="str">
        <f t="shared" si="12"/>
        <v/>
      </c>
      <c r="H133" s="401"/>
      <c r="I133" s="450"/>
      <c r="J133" s="403" t="s">
        <v>469</v>
      </c>
      <c r="K133" s="467"/>
      <c r="L133" s="446" t="b">
        <f t="shared" si="13"/>
        <v>1</v>
      </c>
      <c r="M133" s="446" t="b">
        <f t="shared" si="14"/>
        <v>0</v>
      </c>
      <c r="N133" s="446" t="s">
        <v>922</v>
      </c>
      <c r="O133" s="37"/>
      <c r="P133" s="111"/>
      <c r="Q133" s="111"/>
    </row>
    <row r="134" spans="1:17" ht="47.1" customHeight="1" x14ac:dyDescent="0.25">
      <c r="A134" s="98"/>
      <c r="B134" s="466">
        <v>15</v>
      </c>
      <c r="C134" s="395" t="str">
        <f t="shared" si="11"/>
        <v/>
      </c>
      <c r="D134" s="396" t="str">
        <f ca="1">TEXT(IFERROR(INDEX('Overview - Section A'!$A$37:$A$44,MATCH(J134,'Overview - Section A'!$U$37:$U$44,0)),""),"d-mmm-yy") &amp;" to " &amp; TEXT(IFERROR(INDEX('Overview - Section A'!$E$37:$E$44,MATCH(J134,'Overview - Section A'!$U$37:$U$44,0)),""),"d-mmm-yy")</f>
        <v>1-Jul-22 to 30-Jun-23</v>
      </c>
      <c r="E134" s="397"/>
      <c r="F134" s="398"/>
      <c r="G134" s="459" t="str">
        <f t="shared" si="12"/>
        <v/>
      </c>
      <c r="H134" s="401"/>
      <c r="I134" s="450"/>
      <c r="J134" s="403" t="s">
        <v>471</v>
      </c>
      <c r="K134" s="467"/>
      <c r="L134" s="446" t="b">
        <f t="shared" si="13"/>
        <v>1</v>
      </c>
      <c r="M134" s="446" t="b">
        <f t="shared" si="14"/>
        <v>0</v>
      </c>
      <c r="N134" s="446" t="s">
        <v>923</v>
      </c>
      <c r="O134" s="37"/>
      <c r="P134" s="111"/>
      <c r="Q134" s="111"/>
    </row>
    <row r="135" spans="1:17" ht="47.1" customHeight="1" x14ac:dyDescent="0.25">
      <c r="A135" s="98"/>
      <c r="B135" s="466">
        <v>15</v>
      </c>
      <c r="C135" s="395" t="str">
        <f t="shared" si="11"/>
        <v/>
      </c>
      <c r="D135" s="396" t="str">
        <f ca="1">TEXT(IFERROR(INDEX('Overview - Section A'!$A$37:$A$44,MATCH(J135,'Overview - Section A'!$U$37:$U$44,0)),""),"d-mmm-yy") &amp;" to " &amp; TEXT(IFERROR(INDEX('Overview - Section A'!$E$37:$E$44,MATCH(J135,'Overview - Section A'!$U$37:$U$44,0)),""),"d-mmm-yy")</f>
        <v>1-Jul-23 to 30-Jun-24</v>
      </c>
      <c r="E135" s="397"/>
      <c r="F135" s="398"/>
      <c r="G135" s="459" t="str">
        <f t="shared" si="12"/>
        <v/>
      </c>
      <c r="H135" s="401"/>
      <c r="I135" s="450"/>
      <c r="J135" s="403" t="s">
        <v>473</v>
      </c>
      <c r="K135" s="467"/>
      <c r="L135" s="446" t="b">
        <f t="shared" si="13"/>
        <v>1</v>
      </c>
      <c r="M135" s="446" t="b">
        <f t="shared" si="14"/>
        <v>0</v>
      </c>
      <c r="N135" s="446" t="s">
        <v>924</v>
      </c>
      <c r="O135" s="37"/>
      <c r="P135" s="111"/>
      <c r="Q135" s="111"/>
    </row>
    <row r="136" spans="1:17" ht="47.1" customHeight="1" x14ac:dyDescent="0.25">
      <c r="A136" s="98"/>
      <c r="B136" s="466">
        <v>16</v>
      </c>
      <c r="C136" s="395" t="str">
        <f t="shared" si="11"/>
        <v/>
      </c>
      <c r="D136" s="396" t="str">
        <f ca="1">TEXT(IFERROR(INDEX('Overview - Section A'!$A$37:$A$44,MATCH(J136,'Overview - Section A'!$U$37:$U$44,0)),""),"d-mmm-yy") &amp;" to " &amp; TEXT(IFERROR(INDEX('Overview - Section A'!$E$37:$E$44,MATCH(J136,'Overview - Section A'!$U$37:$U$44,0)),""),"d-mmm-yy")</f>
        <v>1-Jul-19 to 31-Dic-19</v>
      </c>
      <c r="E136" s="397"/>
      <c r="F136" s="398"/>
      <c r="G136" s="459" t="str">
        <f t="shared" si="12"/>
        <v/>
      </c>
      <c r="H136" s="401"/>
      <c r="I136" s="450"/>
      <c r="J136" s="403" t="s">
        <v>463</v>
      </c>
      <c r="K136" s="467"/>
      <c r="L136" s="446" t="b">
        <f t="shared" si="13"/>
        <v>1</v>
      </c>
      <c r="M136" s="446" t="b">
        <f t="shared" si="14"/>
        <v>0</v>
      </c>
      <c r="N136" s="446" t="s">
        <v>925</v>
      </c>
      <c r="O136" s="37"/>
      <c r="P136" s="111"/>
      <c r="Q136" s="111"/>
    </row>
    <row r="137" spans="1:17" ht="47.1" customHeight="1" x14ac:dyDescent="0.25">
      <c r="A137" s="98"/>
      <c r="B137" s="466">
        <v>16</v>
      </c>
      <c r="C137" s="395" t="str">
        <f t="shared" si="11"/>
        <v/>
      </c>
      <c r="D137" s="396" t="str">
        <f ca="1">TEXT(IFERROR(INDEX('Overview - Section A'!$A$37:$A$44,MATCH(J137,'Overview - Section A'!$U$37:$U$44,0)),""),"d-mmm-yy") &amp;" to " &amp; TEXT(IFERROR(INDEX('Overview - Section A'!$E$37:$E$44,MATCH(J137,'Overview - Section A'!$U$37:$U$44,0)),""),"d-mmm-yy")</f>
        <v>1-Ene-20 to 31-Dic-20</v>
      </c>
      <c r="E137" s="397"/>
      <c r="F137" s="398"/>
      <c r="G137" s="459" t="str">
        <f t="shared" si="12"/>
        <v/>
      </c>
      <c r="H137" s="401"/>
      <c r="I137" s="450"/>
      <c r="J137" s="403" t="s">
        <v>465</v>
      </c>
      <c r="K137" s="467"/>
      <c r="L137" s="446" t="b">
        <f t="shared" si="13"/>
        <v>1</v>
      </c>
      <c r="M137" s="446" t="b">
        <f t="shared" si="14"/>
        <v>0</v>
      </c>
      <c r="N137" s="446" t="s">
        <v>926</v>
      </c>
      <c r="O137" s="37"/>
      <c r="P137" s="111"/>
      <c r="Q137" s="111"/>
    </row>
    <row r="138" spans="1:17" ht="47.1" customHeight="1" x14ac:dyDescent="0.25">
      <c r="A138" s="98"/>
      <c r="B138" s="466">
        <v>16</v>
      </c>
      <c r="C138" s="395" t="str">
        <f t="shared" si="11"/>
        <v/>
      </c>
      <c r="D138" s="396" t="str">
        <f ca="1">TEXT(IFERROR(INDEX('Overview - Section A'!$A$37:$A$44,MATCH(J138,'Overview - Section A'!$U$37:$U$44,0)),""),"d-mmm-yy") &amp;" to " &amp; TEXT(IFERROR(INDEX('Overview - Section A'!$E$37:$E$44,MATCH(J138,'Overview - Section A'!$U$37:$U$44,0)),""),"d-mmm-yy")</f>
        <v>1-Ene-21 to 31-Dic-21</v>
      </c>
      <c r="E138" s="397"/>
      <c r="F138" s="398"/>
      <c r="G138" s="459" t="str">
        <f t="shared" si="12"/>
        <v/>
      </c>
      <c r="H138" s="401"/>
      <c r="I138" s="450"/>
      <c r="J138" s="403" t="s">
        <v>467</v>
      </c>
      <c r="K138" s="467"/>
      <c r="L138" s="446" t="b">
        <f t="shared" si="13"/>
        <v>1</v>
      </c>
      <c r="M138" s="446" t="b">
        <f t="shared" si="14"/>
        <v>0</v>
      </c>
      <c r="N138" s="446" t="s">
        <v>927</v>
      </c>
      <c r="O138" s="37"/>
      <c r="P138" s="111"/>
      <c r="Q138" s="111"/>
    </row>
    <row r="139" spans="1:17" ht="47.1" customHeight="1" x14ac:dyDescent="0.25">
      <c r="A139" s="98"/>
      <c r="B139" s="466">
        <v>16</v>
      </c>
      <c r="C139" s="395" t="str">
        <f t="shared" si="11"/>
        <v/>
      </c>
      <c r="D139" s="396" t="str">
        <f ca="1">TEXT(IFERROR(INDEX('Overview - Section A'!$A$37:$A$44,MATCH(J139,'Overview - Section A'!$U$37:$U$44,0)),""),"d-mmm-yy") &amp;" to " &amp; TEXT(IFERROR(INDEX('Overview - Section A'!$E$37:$E$44,MATCH(J139,'Overview - Section A'!$U$37:$U$44,0)),""),"d-mmm-yy")</f>
        <v>1-Ene-22 to 30-Jun-22</v>
      </c>
      <c r="E139" s="397"/>
      <c r="F139" s="398"/>
      <c r="G139" s="459" t="str">
        <f t="shared" si="12"/>
        <v/>
      </c>
      <c r="H139" s="401"/>
      <c r="I139" s="450"/>
      <c r="J139" s="403" t="s">
        <v>469</v>
      </c>
      <c r="K139" s="467"/>
      <c r="L139" s="446" t="b">
        <f t="shared" si="13"/>
        <v>1</v>
      </c>
      <c r="M139" s="446" t="b">
        <f t="shared" si="14"/>
        <v>0</v>
      </c>
      <c r="N139" s="446" t="s">
        <v>928</v>
      </c>
      <c r="O139" s="37"/>
      <c r="P139" s="111"/>
      <c r="Q139" s="111"/>
    </row>
    <row r="140" spans="1:17" ht="47.1" customHeight="1" x14ac:dyDescent="0.25">
      <c r="A140" s="98"/>
      <c r="B140" s="466">
        <v>16</v>
      </c>
      <c r="C140" s="395" t="str">
        <f t="shared" si="11"/>
        <v/>
      </c>
      <c r="D140" s="396" t="str">
        <f ca="1">TEXT(IFERROR(INDEX('Overview - Section A'!$A$37:$A$44,MATCH(J140,'Overview - Section A'!$U$37:$U$44,0)),""),"d-mmm-yy") &amp;" to " &amp; TEXT(IFERROR(INDEX('Overview - Section A'!$E$37:$E$44,MATCH(J140,'Overview - Section A'!$U$37:$U$44,0)),""),"d-mmm-yy")</f>
        <v>1-Jul-22 to 30-Jun-23</v>
      </c>
      <c r="E140" s="397"/>
      <c r="F140" s="398"/>
      <c r="G140" s="459" t="str">
        <f t="shared" si="12"/>
        <v/>
      </c>
      <c r="H140" s="401"/>
      <c r="I140" s="450"/>
      <c r="J140" s="403" t="s">
        <v>471</v>
      </c>
      <c r="K140" s="467"/>
      <c r="L140" s="446" t="b">
        <f t="shared" si="13"/>
        <v>1</v>
      </c>
      <c r="M140" s="446" t="b">
        <f t="shared" si="14"/>
        <v>0</v>
      </c>
      <c r="N140" s="446" t="s">
        <v>929</v>
      </c>
      <c r="O140" s="37"/>
      <c r="P140" s="111"/>
      <c r="Q140" s="111"/>
    </row>
    <row r="141" spans="1:17" ht="47.1" customHeight="1" x14ac:dyDescent="0.25">
      <c r="A141" s="98"/>
      <c r="B141" s="466">
        <v>16</v>
      </c>
      <c r="C141" s="395" t="str">
        <f t="shared" si="11"/>
        <v/>
      </c>
      <c r="D141" s="396" t="str">
        <f ca="1">TEXT(IFERROR(INDEX('Overview - Section A'!$A$37:$A$44,MATCH(J141,'Overview - Section A'!$U$37:$U$44,0)),""),"d-mmm-yy") &amp;" to " &amp; TEXT(IFERROR(INDEX('Overview - Section A'!$E$37:$E$44,MATCH(J141,'Overview - Section A'!$U$37:$U$44,0)),""),"d-mmm-yy")</f>
        <v>1-Jul-23 to 30-Jun-24</v>
      </c>
      <c r="E141" s="397"/>
      <c r="F141" s="398"/>
      <c r="G141" s="459" t="str">
        <f t="shared" si="12"/>
        <v/>
      </c>
      <c r="H141" s="401"/>
      <c r="I141" s="450"/>
      <c r="J141" s="403" t="s">
        <v>473</v>
      </c>
      <c r="K141" s="467"/>
      <c r="L141" s="446" t="b">
        <f t="shared" si="13"/>
        <v>1</v>
      </c>
      <c r="M141" s="446" t="b">
        <f t="shared" si="14"/>
        <v>0</v>
      </c>
      <c r="N141" s="446" t="s">
        <v>930</v>
      </c>
      <c r="O141" s="37"/>
      <c r="P141" s="111"/>
      <c r="Q141" s="111"/>
    </row>
    <row r="142" spans="1:17" ht="47.1" customHeight="1" x14ac:dyDescent="0.25">
      <c r="A142" s="98"/>
      <c r="B142" s="466">
        <v>17</v>
      </c>
      <c r="C142" s="395" t="str">
        <f t="shared" si="11"/>
        <v/>
      </c>
      <c r="D142" s="396" t="str">
        <f ca="1">TEXT(IFERROR(INDEX('Overview - Section A'!$A$37:$A$44,MATCH(J142,'Overview - Section A'!$U$37:$U$44,0)),""),"d-mmm-yy") &amp;" to " &amp; TEXT(IFERROR(INDEX('Overview - Section A'!$E$37:$E$44,MATCH(J142,'Overview - Section A'!$U$37:$U$44,0)),""),"d-mmm-yy")</f>
        <v>1-Jul-19 to 31-Dic-19</v>
      </c>
      <c r="E142" s="397"/>
      <c r="F142" s="398"/>
      <c r="G142" s="459" t="str">
        <f t="shared" si="12"/>
        <v/>
      </c>
      <c r="H142" s="401"/>
      <c r="I142" s="450"/>
      <c r="J142" s="403" t="s">
        <v>463</v>
      </c>
      <c r="K142" s="467"/>
      <c r="L142" s="446" t="b">
        <f t="shared" si="13"/>
        <v>1</v>
      </c>
      <c r="M142" s="446" t="b">
        <f t="shared" si="14"/>
        <v>0</v>
      </c>
      <c r="N142" s="446" t="s">
        <v>931</v>
      </c>
      <c r="O142" s="37"/>
      <c r="P142" s="111"/>
      <c r="Q142" s="111"/>
    </row>
    <row r="143" spans="1:17" ht="47.1" customHeight="1" x14ac:dyDescent="0.25">
      <c r="A143" s="98"/>
      <c r="B143" s="466">
        <v>17</v>
      </c>
      <c r="C143" s="395" t="str">
        <f t="shared" si="11"/>
        <v/>
      </c>
      <c r="D143" s="396" t="str">
        <f ca="1">TEXT(IFERROR(INDEX('Overview - Section A'!$A$37:$A$44,MATCH(J143,'Overview - Section A'!$U$37:$U$44,0)),""),"d-mmm-yy") &amp;" to " &amp; TEXT(IFERROR(INDEX('Overview - Section A'!$E$37:$E$44,MATCH(J143,'Overview - Section A'!$U$37:$U$44,0)),""),"d-mmm-yy")</f>
        <v>1-Ene-20 to 31-Dic-20</v>
      </c>
      <c r="E143" s="397"/>
      <c r="F143" s="398"/>
      <c r="G143" s="459" t="str">
        <f t="shared" si="12"/>
        <v/>
      </c>
      <c r="H143" s="401"/>
      <c r="I143" s="450"/>
      <c r="J143" s="403" t="s">
        <v>465</v>
      </c>
      <c r="K143" s="467"/>
      <c r="L143" s="446" t="b">
        <f t="shared" si="13"/>
        <v>1</v>
      </c>
      <c r="M143" s="446" t="b">
        <f t="shared" si="14"/>
        <v>0</v>
      </c>
      <c r="N143" s="446" t="s">
        <v>932</v>
      </c>
      <c r="O143" s="37"/>
      <c r="P143" s="111"/>
      <c r="Q143" s="111"/>
    </row>
    <row r="144" spans="1:17" ht="47.1" customHeight="1" x14ac:dyDescent="0.25">
      <c r="A144" s="98"/>
      <c r="B144" s="466">
        <v>17</v>
      </c>
      <c r="C144" s="395" t="str">
        <f t="shared" si="11"/>
        <v/>
      </c>
      <c r="D144" s="396" t="str">
        <f ca="1">TEXT(IFERROR(INDEX('Overview - Section A'!$A$37:$A$44,MATCH(J144,'Overview - Section A'!$U$37:$U$44,0)),""),"d-mmm-yy") &amp;" to " &amp; TEXT(IFERROR(INDEX('Overview - Section A'!$E$37:$E$44,MATCH(J144,'Overview - Section A'!$U$37:$U$44,0)),""),"d-mmm-yy")</f>
        <v>1-Ene-21 to 31-Dic-21</v>
      </c>
      <c r="E144" s="397"/>
      <c r="F144" s="398"/>
      <c r="G144" s="459" t="str">
        <f t="shared" si="12"/>
        <v/>
      </c>
      <c r="H144" s="401"/>
      <c r="I144" s="450"/>
      <c r="J144" s="403" t="s">
        <v>467</v>
      </c>
      <c r="K144" s="467"/>
      <c r="L144" s="446" t="b">
        <f t="shared" si="13"/>
        <v>1</v>
      </c>
      <c r="M144" s="446" t="b">
        <f t="shared" si="14"/>
        <v>0</v>
      </c>
      <c r="N144" s="446" t="s">
        <v>933</v>
      </c>
      <c r="O144" s="37"/>
      <c r="P144" s="111"/>
      <c r="Q144" s="111"/>
    </row>
    <row r="145" spans="1:17" ht="47.1" customHeight="1" x14ac:dyDescent="0.25">
      <c r="A145" s="98"/>
      <c r="B145" s="466">
        <v>17</v>
      </c>
      <c r="C145" s="395" t="str">
        <f t="shared" si="11"/>
        <v/>
      </c>
      <c r="D145" s="396" t="str">
        <f ca="1">TEXT(IFERROR(INDEX('Overview - Section A'!$A$37:$A$44,MATCH(J145,'Overview - Section A'!$U$37:$U$44,0)),""),"d-mmm-yy") &amp;" to " &amp; TEXT(IFERROR(INDEX('Overview - Section A'!$E$37:$E$44,MATCH(J145,'Overview - Section A'!$U$37:$U$44,0)),""),"d-mmm-yy")</f>
        <v>1-Ene-22 to 30-Jun-22</v>
      </c>
      <c r="E145" s="397"/>
      <c r="F145" s="398"/>
      <c r="G145" s="459" t="str">
        <f t="shared" si="12"/>
        <v/>
      </c>
      <c r="H145" s="401"/>
      <c r="I145" s="450"/>
      <c r="J145" s="403" t="s">
        <v>469</v>
      </c>
      <c r="K145" s="467"/>
      <c r="L145" s="446" t="b">
        <f t="shared" si="13"/>
        <v>1</v>
      </c>
      <c r="M145" s="446" t="b">
        <f t="shared" si="14"/>
        <v>0</v>
      </c>
      <c r="N145" s="446" t="s">
        <v>934</v>
      </c>
      <c r="O145" s="37"/>
      <c r="P145" s="111"/>
      <c r="Q145" s="111"/>
    </row>
    <row r="146" spans="1:17" ht="47.1" customHeight="1" x14ac:dyDescent="0.25">
      <c r="A146" s="98"/>
      <c r="B146" s="466">
        <v>17</v>
      </c>
      <c r="C146" s="395" t="str">
        <f t="shared" si="11"/>
        <v/>
      </c>
      <c r="D146" s="396" t="str">
        <f ca="1">TEXT(IFERROR(INDEX('Overview - Section A'!$A$37:$A$44,MATCH(J146,'Overview - Section A'!$U$37:$U$44,0)),""),"d-mmm-yy") &amp;" to " &amp; TEXT(IFERROR(INDEX('Overview - Section A'!$E$37:$E$44,MATCH(J146,'Overview - Section A'!$U$37:$U$44,0)),""),"d-mmm-yy")</f>
        <v>1-Jul-22 to 30-Jun-23</v>
      </c>
      <c r="E146" s="397"/>
      <c r="F146" s="398"/>
      <c r="G146" s="459" t="str">
        <f t="shared" si="12"/>
        <v/>
      </c>
      <c r="H146" s="401"/>
      <c r="I146" s="450"/>
      <c r="J146" s="403" t="s">
        <v>471</v>
      </c>
      <c r="K146" s="467"/>
      <c r="L146" s="446" t="b">
        <f t="shared" si="13"/>
        <v>1</v>
      </c>
      <c r="M146" s="446" t="b">
        <f t="shared" si="14"/>
        <v>0</v>
      </c>
      <c r="N146" s="446" t="s">
        <v>935</v>
      </c>
      <c r="O146" s="37"/>
      <c r="P146" s="111"/>
      <c r="Q146" s="111"/>
    </row>
    <row r="147" spans="1:17" ht="47.1" customHeight="1" x14ac:dyDescent="0.25">
      <c r="A147" s="98"/>
      <c r="B147" s="466">
        <v>17</v>
      </c>
      <c r="C147" s="395" t="str">
        <f t="shared" si="11"/>
        <v/>
      </c>
      <c r="D147" s="396" t="str">
        <f ca="1">TEXT(IFERROR(INDEX('Overview - Section A'!$A$37:$A$44,MATCH(J147,'Overview - Section A'!$U$37:$U$44,0)),""),"d-mmm-yy") &amp;" to " &amp; TEXT(IFERROR(INDEX('Overview - Section A'!$E$37:$E$44,MATCH(J147,'Overview - Section A'!$U$37:$U$44,0)),""),"d-mmm-yy")</f>
        <v>1-Jul-23 to 30-Jun-24</v>
      </c>
      <c r="E147" s="397"/>
      <c r="F147" s="398"/>
      <c r="G147" s="459" t="str">
        <f t="shared" si="12"/>
        <v/>
      </c>
      <c r="H147" s="401"/>
      <c r="I147" s="450"/>
      <c r="J147" s="403" t="s">
        <v>473</v>
      </c>
      <c r="K147" s="467"/>
      <c r="L147" s="446" t="b">
        <f t="shared" si="13"/>
        <v>1</v>
      </c>
      <c r="M147" s="446" t="b">
        <f t="shared" si="14"/>
        <v>0</v>
      </c>
      <c r="N147" s="446" t="s">
        <v>936</v>
      </c>
      <c r="O147" s="37"/>
      <c r="P147" s="111"/>
      <c r="Q147" s="111"/>
    </row>
    <row r="148" spans="1:17" ht="47.1" customHeight="1" x14ac:dyDescent="0.25">
      <c r="A148" s="98"/>
      <c r="B148" s="466">
        <v>18</v>
      </c>
      <c r="C148" s="395" t="str">
        <f t="shared" si="11"/>
        <v/>
      </c>
      <c r="D148" s="396" t="str">
        <f ca="1">TEXT(IFERROR(INDEX('Overview - Section A'!$A$37:$A$44,MATCH(J148,'Overview - Section A'!$U$37:$U$44,0)),""),"d-mmm-yy") &amp;" to " &amp; TEXT(IFERROR(INDEX('Overview - Section A'!$E$37:$E$44,MATCH(J148,'Overview - Section A'!$U$37:$U$44,0)),""),"d-mmm-yy")</f>
        <v>1-Jul-19 to 31-Dic-19</v>
      </c>
      <c r="E148" s="397"/>
      <c r="F148" s="398"/>
      <c r="G148" s="459" t="str">
        <f t="shared" si="12"/>
        <v/>
      </c>
      <c r="H148" s="401"/>
      <c r="I148" s="450"/>
      <c r="J148" s="403" t="s">
        <v>463</v>
      </c>
      <c r="K148" s="467"/>
      <c r="L148" s="446" t="b">
        <f t="shared" si="13"/>
        <v>1</v>
      </c>
      <c r="M148" s="446" t="b">
        <f t="shared" si="14"/>
        <v>0</v>
      </c>
      <c r="N148" s="446" t="s">
        <v>937</v>
      </c>
      <c r="O148" s="37"/>
      <c r="P148" s="111"/>
      <c r="Q148" s="111"/>
    </row>
    <row r="149" spans="1:17" ht="47.1" customHeight="1" x14ac:dyDescent="0.25">
      <c r="A149" s="98"/>
      <c r="B149" s="466">
        <v>18</v>
      </c>
      <c r="C149" s="395" t="str">
        <f t="shared" si="11"/>
        <v/>
      </c>
      <c r="D149" s="396" t="str">
        <f ca="1">TEXT(IFERROR(INDEX('Overview - Section A'!$A$37:$A$44,MATCH(J149,'Overview - Section A'!$U$37:$U$44,0)),""),"d-mmm-yy") &amp;" to " &amp; TEXT(IFERROR(INDEX('Overview - Section A'!$E$37:$E$44,MATCH(J149,'Overview - Section A'!$U$37:$U$44,0)),""),"d-mmm-yy")</f>
        <v>1-Ene-20 to 31-Dic-20</v>
      </c>
      <c r="E149" s="397"/>
      <c r="F149" s="398"/>
      <c r="G149" s="459" t="str">
        <f t="shared" si="12"/>
        <v/>
      </c>
      <c r="H149" s="401"/>
      <c r="I149" s="450"/>
      <c r="J149" s="403" t="s">
        <v>465</v>
      </c>
      <c r="K149" s="467"/>
      <c r="L149" s="446" t="b">
        <f t="shared" si="13"/>
        <v>1</v>
      </c>
      <c r="M149" s="446" t="b">
        <f t="shared" si="14"/>
        <v>0</v>
      </c>
      <c r="N149" s="446" t="s">
        <v>938</v>
      </c>
      <c r="O149" s="37"/>
      <c r="P149" s="111"/>
      <c r="Q149" s="111"/>
    </row>
    <row r="150" spans="1:17" ht="47.1" customHeight="1" x14ac:dyDescent="0.25">
      <c r="A150" s="98"/>
      <c r="B150" s="466">
        <v>18</v>
      </c>
      <c r="C150" s="395" t="str">
        <f t="shared" si="11"/>
        <v/>
      </c>
      <c r="D150" s="396" t="str">
        <f ca="1">TEXT(IFERROR(INDEX('Overview - Section A'!$A$37:$A$44,MATCH(J150,'Overview - Section A'!$U$37:$U$44,0)),""),"d-mmm-yy") &amp;" to " &amp; TEXT(IFERROR(INDEX('Overview - Section A'!$E$37:$E$44,MATCH(J150,'Overview - Section A'!$U$37:$U$44,0)),""),"d-mmm-yy")</f>
        <v>1-Ene-21 to 31-Dic-21</v>
      </c>
      <c r="E150" s="397"/>
      <c r="F150" s="398"/>
      <c r="G150" s="459" t="str">
        <f t="shared" si="12"/>
        <v/>
      </c>
      <c r="H150" s="401"/>
      <c r="I150" s="450"/>
      <c r="J150" s="403" t="s">
        <v>467</v>
      </c>
      <c r="K150" s="467"/>
      <c r="L150" s="446" t="b">
        <f t="shared" si="13"/>
        <v>1</v>
      </c>
      <c r="M150" s="446" t="b">
        <f t="shared" si="14"/>
        <v>0</v>
      </c>
      <c r="N150" s="446" t="s">
        <v>939</v>
      </c>
      <c r="O150" s="37"/>
      <c r="P150" s="111"/>
      <c r="Q150" s="111"/>
    </row>
    <row r="151" spans="1:17" ht="47.1" customHeight="1" x14ac:dyDescent="0.25">
      <c r="A151" s="98"/>
      <c r="B151" s="466">
        <v>18</v>
      </c>
      <c r="C151" s="395" t="str">
        <f t="shared" si="11"/>
        <v/>
      </c>
      <c r="D151" s="396" t="str">
        <f ca="1">TEXT(IFERROR(INDEX('Overview - Section A'!$A$37:$A$44,MATCH(J151,'Overview - Section A'!$U$37:$U$44,0)),""),"d-mmm-yy") &amp;" to " &amp; TEXT(IFERROR(INDEX('Overview - Section A'!$E$37:$E$44,MATCH(J151,'Overview - Section A'!$U$37:$U$44,0)),""),"d-mmm-yy")</f>
        <v>1-Ene-22 to 30-Jun-22</v>
      </c>
      <c r="E151" s="397"/>
      <c r="F151" s="398"/>
      <c r="G151" s="459" t="str">
        <f t="shared" si="12"/>
        <v/>
      </c>
      <c r="H151" s="401"/>
      <c r="I151" s="450"/>
      <c r="J151" s="403" t="s">
        <v>469</v>
      </c>
      <c r="K151" s="467"/>
      <c r="L151" s="446" t="b">
        <f t="shared" si="13"/>
        <v>1</v>
      </c>
      <c r="M151" s="446" t="b">
        <f t="shared" si="14"/>
        <v>0</v>
      </c>
      <c r="N151" s="446" t="s">
        <v>940</v>
      </c>
      <c r="O151" s="37"/>
      <c r="P151" s="111"/>
      <c r="Q151" s="111"/>
    </row>
    <row r="152" spans="1:17" ht="47.1" customHeight="1" x14ac:dyDescent="0.25">
      <c r="A152" s="98"/>
      <c r="B152" s="466">
        <v>18</v>
      </c>
      <c r="C152" s="395" t="str">
        <f t="shared" si="11"/>
        <v/>
      </c>
      <c r="D152" s="396" t="str">
        <f ca="1">TEXT(IFERROR(INDEX('Overview - Section A'!$A$37:$A$44,MATCH(J152,'Overview - Section A'!$U$37:$U$44,0)),""),"d-mmm-yy") &amp;" to " &amp; TEXT(IFERROR(INDEX('Overview - Section A'!$E$37:$E$44,MATCH(J152,'Overview - Section A'!$U$37:$U$44,0)),""),"d-mmm-yy")</f>
        <v>1-Jul-22 to 30-Jun-23</v>
      </c>
      <c r="E152" s="397"/>
      <c r="F152" s="398"/>
      <c r="G152" s="459" t="str">
        <f t="shared" si="12"/>
        <v/>
      </c>
      <c r="H152" s="401"/>
      <c r="I152" s="450"/>
      <c r="J152" s="403" t="s">
        <v>471</v>
      </c>
      <c r="K152" s="467"/>
      <c r="L152" s="446" t="b">
        <f t="shared" si="13"/>
        <v>1</v>
      </c>
      <c r="M152" s="446" t="b">
        <f t="shared" si="14"/>
        <v>0</v>
      </c>
      <c r="N152" s="446" t="s">
        <v>941</v>
      </c>
      <c r="O152" s="37"/>
      <c r="P152" s="111"/>
      <c r="Q152" s="111"/>
    </row>
    <row r="153" spans="1:17" ht="47.1" customHeight="1" x14ac:dyDescent="0.25">
      <c r="A153" s="98"/>
      <c r="B153" s="466">
        <v>18</v>
      </c>
      <c r="C153" s="395" t="str">
        <f t="shared" si="11"/>
        <v/>
      </c>
      <c r="D153" s="396" t="str">
        <f ca="1">TEXT(IFERROR(INDEX('Overview - Section A'!$A$37:$A$44,MATCH(J153,'Overview - Section A'!$U$37:$U$44,0)),""),"d-mmm-yy") &amp;" to " &amp; TEXT(IFERROR(INDEX('Overview - Section A'!$E$37:$E$44,MATCH(J153,'Overview - Section A'!$U$37:$U$44,0)),""),"d-mmm-yy")</f>
        <v>1-Jul-23 to 30-Jun-24</v>
      </c>
      <c r="E153" s="397"/>
      <c r="F153" s="398"/>
      <c r="G153" s="459" t="str">
        <f t="shared" si="12"/>
        <v/>
      </c>
      <c r="H153" s="401"/>
      <c r="I153" s="450"/>
      <c r="J153" s="403" t="s">
        <v>473</v>
      </c>
      <c r="K153" s="467"/>
      <c r="L153" s="446" t="b">
        <f t="shared" si="13"/>
        <v>1</v>
      </c>
      <c r="M153" s="446" t="b">
        <f t="shared" si="14"/>
        <v>0</v>
      </c>
      <c r="N153" s="446" t="s">
        <v>942</v>
      </c>
      <c r="O153" s="37"/>
      <c r="P153" s="111"/>
      <c r="Q153" s="111"/>
    </row>
    <row r="154" spans="1:17" ht="47.1" customHeight="1" x14ac:dyDescent="0.25">
      <c r="A154" s="98"/>
      <c r="B154" s="466">
        <v>19</v>
      </c>
      <c r="C154" s="395" t="str">
        <f t="shared" si="11"/>
        <v/>
      </c>
      <c r="D154" s="396" t="str">
        <f ca="1">TEXT(IFERROR(INDEX('Overview - Section A'!$A$37:$A$44,MATCH(J154,'Overview - Section A'!$U$37:$U$44,0)),""),"d-mmm-yy") &amp;" to " &amp; TEXT(IFERROR(INDEX('Overview - Section A'!$E$37:$E$44,MATCH(J154,'Overview - Section A'!$U$37:$U$44,0)),""),"d-mmm-yy")</f>
        <v>1-Jul-19 to 31-Dic-19</v>
      </c>
      <c r="E154" s="397"/>
      <c r="F154" s="398"/>
      <c r="G154" s="459" t="str">
        <f t="shared" si="12"/>
        <v/>
      </c>
      <c r="H154" s="401"/>
      <c r="I154" s="450"/>
      <c r="J154" s="403" t="s">
        <v>463</v>
      </c>
      <c r="K154" s="467"/>
      <c r="L154" s="446" t="b">
        <f t="shared" si="13"/>
        <v>1</v>
      </c>
      <c r="M154" s="446" t="b">
        <f t="shared" si="14"/>
        <v>0</v>
      </c>
      <c r="N154" s="446" t="s">
        <v>943</v>
      </c>
      <c r="O154" s="37"/>
      <c r="P154" s="111"/>
      <c r="Q154" s="111"/>
    </row>
    <row r="155" spans="1:17" ht="47.1" customHeight="1" x14ac:dyDescent="0.25">
      <c r="A155" s="98"/>
      <c r="B155" s="466">
        <v>19</v>
      </c>
      <c r="C155" s="395" t="str">
        <f t="shared" si="11"/>
        <v/>
      </c>
      <c r="D155" s="396" t="str">
        <f ca="1">TEXT(IFERROR(INDEX('Overview - Section A'!$A$37:$A$44,MATCH(J155,'Overview - Section A'!$U$37:$U$44,0)),""),"d-mmm-yy") &amp;" to " &amp; TEXT(IFERROR(INDEX('Overview - Section A'!$E$37:$E$44,MATCH(J155,'Overview - Section A'!$U$37:$U$44,0)),""),"d-mmm-yy")</f>
        <v>1-Ene-20 to 31-Dic-20</v>
      </c>
      <c r="E155" s="397"/>
      <c r="F155" s="398"/>
      <c r="G155" s="459" t="str">
        <f t="shared" si="12"/>
        <v/>
      </c>
      <c r="H155" s="401"/>
      <c r="I155" s="450"/>
      <c r="J155" s="403" t="s">
        <v>465</v>
      </c>
      <c r="K155" s="467"/>
      <c r="L155" s="446" t="b">
        <f t="shared" si="13"/>
        <v>1</v>
      </c>
      <c r="M155" s="446" t="b">
        <f t="shared" si="14"/>
        <v>0</v>
      </c>
      <c r="N155" s="446" t="s">
        <v>944</v>
      </c>
      <c r="O155" s="37"/>
      <c r="P155" s="111"/>
      <c r="Q155" s="111"/>
    </row>
    <row r="156" spans="1:17" ht="47.1" customHeight="1" x14ac:dyDescent="0.25">
      <c r="A156" s="98"/>
      <c r="B156" s="466">
        <v>19</v>
      </c>
      <c r="C156" s="395" t="str">
        <f t="shared" si="11"/>
        <v/>
      </c>
      <c r="D156" s="396" t="str">
        <f ca="1">TEXT(IFERROR(INDEX('Overview - Section A'!$A$37:$A$44,MATCH(J156,'Overview - Section A'!$U$37:$U$44,0)),""),"d-mmm-yy") &amp;" to " &amp; TEXT(IFERROR(INDEX('Overview - Section A'!$E$37:$E$44,MATCH(J156,'Overview - Section A'!$U$37:$U$44,0)),""),"d-mmm-yy")</f>
        <v>1-Ene-21 to 31-Dic-21</v>
      </c>
      <c r="E156" s="397"/>
      <c r="F156" s="398"/>
      <c r="G156" s="459" t="str">
        <f t="shared" si="12"/>
        <v/>
      </c>
      <c r="H156" s="401"/>
      <c r="I156" s="450"/>
      <c r="J156" s="403" t="s">
        <v>467</v>
      </c>
      <c r="K156" s="467"/>
      <c r="L156" s="446" t="b">
        <f t="shared" si="13"/>
        <v>1</v>
      </c>
      <c r="M156" s="446" t="b">
        <f t="shared" si="14"/>
        <v>0</v>
      </c>
      <c r="N156" s="446" t="s">
        <v>945</v>
      </c>
      <c r="O156" s="37"/>
      <c r="P156" s="111"/>
      <c r="Q156" s="111"/>
    </row>
    <row r="157" spans="1:17" ht="47.1" customHeight="1" x14ac:dyDescent="0.25">
      <c r="A157" s="98"/>
      <c r="B157" s="466">
        <v>19</v>
      </c>
      <c r="C157" s="395" t="str">
        <f t="shared" si="11"/>
        <v/>
      </c>
      <c r="D157" s="396" t="str">
        <f ca="1">TEXT(IFERROR(INDEX('Overview - Section A'!$A$37:$A$44,MATCH(J157,'Overview - Section A'!$U$37:$U$44,0)),""),"d-mmm-yy") &amp;" to " &amp; TEXT(IFERROR(INDEX('Overview - Section A'!$E$37:$E$44,MATCH(J157,'Overview - Section A'!$U$37:$U$44,0)),""),"d-mmm-yy")</f>
        <v>1-Ene-22 to 30-Jun-22</v>
      </c>
      <c r="E157" s="397"/>
      <c r="F157" s="398"/>
      <c r="G157" s="459" t="str">
        <f t="shared" si="12"/>
        <v/>
      </c>
      <c r="H157" s="401"/>
      <c r="I157" s="450"/>
      <c r="J157" s="403" t="s">
        <v>469</v>
      </c>
      <c r="K157" s="467"/>
      <c r="L157" s="446" t="b">
        <f t="shared" si="13"/>
        <v>1</v>
      </c>
      <c r="M157" s="446" t="b">
        <f t="shared" si="14"/>
        <v>0</v>
      </c>
      <c r="N157" s="446" t="s">
        <v>946</v>
      </c>
      <c r="O157" s="37"/>
      <c r="P157" s="111"/>
      <c r="Q157" s="111"/>
    </row>
    <row r="158" spans="1:17" ht="47.1" customHeight="1" x14ac:dyDescent="0.25">
      <c r="A158" s="98"/>
      <c r="B158" s="466">
        <v>19</v>
      </c>
      <c r="C158" s="395" t="str">
        <f t="shared" si="11"/>
        <v/>
      </c>
      <c r="D158" s="396" t="str">
        <f ca="1">TEXT(IFERROR(INDEX('Overview - Section A'!$A$37:$A$44,MATCH(J158,'Overview - Section A'!$U$37:$U$44,0)),""),"d-mmm-yy") &amp;" to " &amp; TEXT(IFERROR(INDEX('Overview - Section A'!$E$37:$E$44,MATCH(J158,'Overview - Section A'!$U$37:$U$44,0)),""),"d-mmm-yy")</f>
        <v>1-Jul-22 to 30-Jun-23</v>
      </c>
      <c r="E158" s="397"/>
      <c r="F158" s="398"/>
      <c r="G158" s="459" t="str">
        <f t="shared" si="12"/>
        <v/>
      </c>
      <c r="H158" s="401"/>
      <c r="I158" s="450"/>
      <c r="J158" s="403" t="s">
        <v>471</v>
      </c>
      <c r="K158" s="467"/>
      <c r="L158" s="446" t="b">
        <f t="shared" si="13"/>
        <v>1</v>
      </c>
      <c r="M158" s="446" t="b">
        <f t="shared" si="14"/>
        <v>0</v>
      </c>
      <c r="N158" s="446" t="s">
        <v>947</v>
      </c>
      <c r="O158" s="37"/>
      <c r="P158" s="111"/>
      <c r="Q158" s="111"/>
    </row>
    <row r="159" spans="1:17" ht="47.1" customHeight="1" x14ac:dyDescent="0.25">
      <c r="A159" s="98"/>
      <c r="B159" s="466">
        <v>19</v>
      </c>
      <c r="C159" s="395" t="str">
        <f t="shared" si="11"/>
        <v/>
      </c>
      <c r="D159" s="396" t="str">
        <f ca="1">TEXT(IFERROR(INDEX('Overview - Section A'!$A$37:$A$44,MATCH(J159,'Overview - Section A'!$U$37:$U$44,0)),""),"d-mmm-yy") &amp;" to " &amp; TEXT(IFERROR(INDEX('Overview - Section A'!$E$37:$E$44,MATCH(J159,'Overview - Section A'!$U$37:$U$44,0)),""),"d-mmm-yy")</f>
        <v>1-Jul-23 to 30-Jun-24</v>
      </c>
      <c r="E159" s="397"/>
      <c r="F159" s="398"/>
      <c r="G159" s="459" t="str">
        <f t="shared" si="12"/>
        <v/>
      </c>
      <c r="H159" s="401"/>
      <c r="I159" s="450"/>
      <c r="J159" s="403" t="s">
        <v>473</v>
      </c>
      <c r="K159" s="467"/>
      <c r="L159" s="446" t="b">
        <f t="shared" si="13"/>
        <v>1</v>
      </c>
      <c r="M159" s="446" t="b">
        <f t="shared" si="14"/>
        <v>0</v>
      </c>
      <c r="N159" s="446" t="s">
        <v>948</v>
      </c>
      <c r="O159" s="37"/>
      <c r="P159" s="111"/>
      <c r="Q159" s="111"/>
    </row>
    <row r="160" spans="1:17" ht="47.1" customHeight="1" x14ac:dyDescent="0.25">
      <c r="A160" s="98"/>
      <c r="B160" s="466">
        <v>20</v>
      </c>
      <c r="C160" s="395" t="str">
        <f t="shared" si="11"/>
        <v/>
      </c>
      <c r="D160" s="396" t="str">
        <f ca="1">TEXT(IFERROR(INDEX('Overview - Section A'!$A$37:$A$44,MATCH(J160,'Overview - Section A'!$U$37:$U$44,0)),""),"d-mmm-yy") &amp;" to " &amp; TEXT(IFERROR(INDEX('Overview - Section A'!$E$37:$E$44,MATCH(J160,'Overview - Section A'!$U$37:$U$44,0)),""),"d-mmm-yy")</f>
        <v>1-Jul-19 to 31-Dic-19</v>
      </c>
      <c r="E160" s="397"/>
      <c r="F160" s="398"/>
      <c r="G160" s="459" t="str">
        <f t="shared" si="12"/>
        <v/>
      </c>
      <c r="H160" s="401"/>
      <c r="I160" s="450"/>
      <c r="J160" s="403" t="s">
        <v>463</v>
      </c>
      <c r="K160" s="467"/>
      <c r="L160" s="446" t="b">
        <f t="shared" si="13"/>
        <v>1</v>
      </c>
      <c r="M160" s="446" t="b">
        <f t="shared" si="14"/>
        <v>0</v>
      </c>
      <c r="N160" s="446" t="s">
        <v>949</v>
      </c>
      <c r="O160" s="37"/>
      <c r="P160" s="111"/>
      <c r="Q160" s="111"/>
    </row>
    <row r="161" spans="1:17" ht="47.1" customHeight="1" x14ac:dyDescent="0.25">
      <c r="A161" s="98"/>
      <c r="B161" s="466">
        <v>20</v>
      </c>
      <c r="C161" s="395" t="str">
        <f t="shared" si="11"/>
        <v/>
      </c>
      <c r="D161" s="396" t="str">
        <f ca="1">TEXT(IFERROR(INDEX('Overview - Section A'!$A$37:$A$44,MATCH(J161,'Overview - Section A'!$U$37:$U$44,0)),""),"d-mmm-yy") &amp;" to " &amp; TEXT(IFERROR(INDEX('Overview - Section A'!$E$37:$E$44,MATCH(J161,'Overview - Section A'!$U$37:$U$44,0)),""),"d-mmm-yy")</f>
        <v>1-Ene-20 to 31-Dic-20</v>
      </c>
      <c r="E161" s="397"/>
      <c r="F161" s="398"/>
      <c r="G161" s="459" t="str">
        <f t="shared" si="12"/>
        <v/>
      </c>
      <c r="H161" s="401"/>
      <c r="I161" s="450"/>
      <c r="J161" s="403" t="s">
        <v>465</v>
      </c>
      <c r="K161" s="467"/>
      <c r="L161" s="446" t="b">
        <f t="shared" si="13"/>
        <v>1</v>
      </c>
      <c r="M161" s="446" t="b">
        <f t="shared" si="14"/>
        <v>0</v>
      </c>
      <c r="N161" s="446" t="s">
        <v>950</v>
      </c>
      <c r="O161" s="37"/>
      <c r="P161" s="111"/>
      <c r="Q161" s="111"/>
    </row>
    <row r="162" spans="1:17" ht="47.1" customHeight="1" x14ac:dyDescent="0.25">
      <c r="A162" s="98"/>
      <c r="B162" s="466">
        <v>20</v>
      </c>
      <c r="C162" s="395" t="str">
        <f t="shared" si="11"/>
        <v/>
      </c>
      <c r="D162" s="396" t="str">
        <f ca="1">TEXT(IFERROR(INDEX('Overview - Section A'!$A$37:$A$44,MATCH(J162,'Overview - Section A'!$U$37:$U$44,0)),""),"d-mmm-yy") &amp;" to " &amp; TEXT(IFERROR(INDEX('Overview - Section A'!$E$37:$E$44,MATCH(J162,'Overview - Section A'!$U$37:$U$44,0)),""),"d-mmm-yy")</f>
        <v>1-Ene-21 to 31-Dic-21</v>
      </c>
      <c r="E162" s="397"/>
      <c r="F162" s="398"/>
      <c r="G162" s="459" t="str">
        <f t="shared" si="12"/>
        <v/>
      </c>
      <c r="H162" s="401"/>
      <c r="I162" s="450"/>
      <c r="J162" s="403" t="s">
        <v>467</v>
      </c>
      <c r="K162" s="467"/>
      <c r="L162" s="446" t="b">
        <f t="shared" si="13"/>
        <v>1</v>
      </c>
      <c r="M162" s="446" t="b">
        <f t="shared" si="14"/>
        <v>0</v>
      </c>
      <c r="N162" s="446" t="s">
        <v>951</v>
      </c>
      <c r="O162" s="37"/>
      <c r="P162" s="111"/>
      <c r="Q162" s="111"/>
    </row>
    <row r="163" spans="1:17" ht="47.1" customHeight="1" x14ac:dyDescent="0.25">
      <c r="A163" s="98"/>
      <c r="B163" s="466">
        <v>20</v>
      </c>
      <c r="C163" s="395" t="str">
        <f t="shared" si="11"/>
        <v/>
      </c>
      <c r="D163" s="396" t="str">
        <f ca="1">TEXT(IFERROR(INDEX('Overview - Section A'!$A$37:$A$44,MATCH(J163,'Overview - Section A'!$U$37:$U$44,0)),""),"d-mmm-yy") &amp;" to " &amp; TEXT(IFERROR(INDEX('Overview - Section A'!$E$37:$E$44,MATCH(J163,'Overview - Section A'!$U$37:$U$44,0)),""),"d-mmm-yy")</f>
        <v>1-Ene-22 to 30-Jun-22</v>
      </c>
      <c r="E163" s="397"/>
      <c r="F163" s="398"/>
      <c r="G163" s="459" t="str">
        <f t="shared" si="12"/>
        <v/>
      </c>
      <c r="H163" s="401"/>
      <c r="I163" s="450"/>
      <c r="J163" s="403" t="s">
        <v>469</v>
      </c>
      <c r="K163" s="467"/>
      <c r="L163" s="446" t="b">
        <f t="shared" si="13"/>
        <v>1</v>
      </c>
      <c r="M163" s="446" t="b">
        <f t="shared" si="14"/>
        <v>0</v>
      </c>
      <c r="N163" s="446" t="s">
        <v>952</v>
      </c>
      <c r="O163" s="37"/>
      <c r="P163" s="111"/>
      <c r="Q163" s="111"/>
    </row>
    <row r="164" spans="1:17" ht="47.1" customHeight="1" x14ac:dyDescent="0.25">
      <c r="A164" s="98"/>
      <c r="B164" s="466">
        <v>20</v>
      </c>
      <c r="C164" s="395" t="str">
        <f t="shared" si="11"/>
        <v/>
      </c>
      <c r="D164" s="396" t="str">
        <f ca="1">TEXT(IFERROR(INDEX('Overview - Section A'!$A$37:$A$44,MATCH(J164,'Overview - Section A'!$U$37:$U$44,0)),""),"d-mmm-yy") &amp;" to " &amp; TEXT(IFERROR(INDEX('Overview - Section A'!$E$37:$E$44,MATCH(J164,'Overview - Section A'!$U$37:$U$44,0)),""),"d-mmm-yy")</f>
        <v>1-Jul-22 to 30-Jun-23</v>
      </c>
      <c r="E164" s="397"/>
      <c r="F164" s="398"/>
      <c r="G164" s="459" t="str">
        <f t="shared" si="12"/>
        <v/>
      </c>
      <c r="H164" s="401"/>
      <c r="I164" s="450"/>
      <c r="J164" s="403" t="s">
        <v>471</v>
      </c>
      <c r="K164" s="467"/>
      <c r="L164" s="446" t="b">
        <f t="shared" si="13"/>
        <v>1</v>
      </c>
      <c r="M164" s="446" t="b">
        <f t="shared" si="14"/>
        <v>0</v>
      </c>
      <c r="N164" s="446" t="s">
        <v>953</v>
      </c>
      <c r="O164" s="37"/>
      <c r="P164" s="111"/>
      <c r="Q164" s="111"/>
    </row>
    <row r="165" spans="1:17" ht="47.1" customHeight="1" x14ac:dyDescent="0.25">
      <c r="A165" s="98"/>
      <c r="B165" s="466">
        <v>20</v>
      </c>
      <c r="C165" s="395" t="str">
        <f t="shared" si="11"/>
        <v/>
      </c>
      <c r="D165" s="396" t="str">
        <f ca="1">TEXT(IFERROR(INDEX('Overview - Section A'!$A$37:$A$44,MATCH(J165,'Overview - Section A'!$U$37:$U$44,0)),""),"d-mmm-yy") &amp;" to " &amp; TEXT(IFERROR(INDEX('Overview - Section A'!$E$37:$E$44,MATCH(J165,'Overview - Section A'!$U$37:$U$44,0)),""),"d-mmm-yy")</f>
        <v>1-Jul-23 to 30-Jun-24</v>
      </c>
      <c r="E165" s="397"/>
      <c r="F165" s="398"/>
      <c r="G165" s="459" t="str">
        <f t="shared" si="12"/>
        <v/>
      </c>
      <c r="H165" s="401"/>
      <c r="I165" s="450"/>
      <c r="J165" s="403" t="s">
        <v>473</v>
      </c>
      <c r="K165" s="467"/>
      <c r="L165" s="446" t="b">
        <f t="shared" si="13"/>
        <v>1</v>
      </c>
      <c r="M165" s="446" t="b">
        <f t="shared" si="14"/>
        <v>0</v>
      </c>
      <c r="N165" s="446" t="s">
        <v>954</v>
      </c>
      <c r="O165" s="37"/>
      <c r="P165" s="111"/>
      <c r="Q165" s="111"/>
    </row>
    <row r="166" spans="1:17" ht="47.1" customHeight="1" x14ac:dyDescent="0.25">
      <c r="A166" s="98"/>
      <c r="B166" s="466">
        <v>21</v>
      </c>
      <c r="C166" s="395" t="str">
        <f t="shared" si="11"/>
        <v/>
      </c>
      <c r="D166" s="396" t="str">
        <f ca="1">TEXT(IFERROR(INDEX('Overview - Section A'!$A$37:$A$44,MATCH(J166,'Overview - Section A'!$U$37:$U$44,0)),""),"d-mmm-yy") &amp;" to " &amp; TEXT(IFERROR(INDEX('Overview - Section A'!$E$37:$E$44,MATCH(J166,'Overview - Section A'!$U$37:$U$44,0)),""),"d-mmm-yy")</f>
        <v>1-Jul-19 to 31-Dic-19</v>
      </c>
      <c r="E166" s="397"/>
      <c r="F166" s="398"/>
      <c r="G166" s="459" t="str">
        <f t="shared" si="12"/>
        <v/>
      </c>
      <c r="H166" s="401"/>
      <c r="I166" s="450"/>
      <c r="J166" s="403" t="s">
        <v>463</v>
      </c>
      <c r="K166" s="467"/>
      <c r="L166" s="446" t="b">
        <f t="shared" si="13"/>
        <v>1</v>
      </c>
      <c r="M166" s="446" t="b">
        <f t="shared" si="14"/>
        <v>0</v>
      </c>
      <c r="N166" s="446" t="s">
        <v>955</v>
      </c>
      <c r="O166" s="37"/>
      <c r="P166" s="111"/>
      <c r="Q166" s="111"/>
    </row>
    <row r="167" spans="1:17" ht="47.1" customHeight="1" x14ac:dyDescent="0.25">
      <c r="A167" s="98"/>
      <c r="B167" s="466">
        <v>21</v>
      </c>
      <c r="C167" s="395" t="str">
        <f t="shared" si="11"/>
        <v/>
      </c>
      <c r="D167" s="396" t="str">
        <f ca="1">TEXT(IFERROR(INDEX('Overview - Section A'!$A$37:$A$44,MATCH(J167,'Overview - Section A'!$U$37:$U$44,0)),""),"d-mmm-yy") &amp;" to " &amp; TEXT(IFERROR(INDEX('Overview - Section A'!$E$37:$E$44,MATCH(J167,'Overview - Section A'!$U$37:$U$44,0)),""),"d-mmm-yy")</f>
        <v>1-Ene-20 to 31-Dic-20</v>
      </c>
      <c r="E167" s="397"/>
      <c r="F167" s="398"/>
      <c r="G167" s="459" t="str">
        <f t="shared" si="12"/>
        <v/>
      </c>
      <c r="H167" s="401"/>
      <c r="I167" s="450"/>
      <c r="J167" s="403" t="s">
        <v>465</v>
      </c>
      <c r="K167" s="467"/>
      <c r="L167" s="446" t="b">
        <f t="shared" si="13"/>
        <v>1</v>
      </c>
      <c r="M167" s="446" t="b">
        <f t="shared" si="14"/>
        <v>0</v>
      </c>
      <c r="N167" s="446" t="s">
        <v>956</v>
      </c>
      <c r="O167" s="37"/>
      <c r="P167" s="111"/>
      <c r="Q167" s="111"/>
    </row>
    <row r="168" spans="1:17" ht="47.1" customHeight="1" x14ac:dyDescent="0.25">
      <c r="A168" s="98"/>
      <c r="B168" s="466">
        <v>21</v>
      </c>
      <c r="C168" s="395" t="str">
        <f t="shared" si="11"/>
        <v/>
      </c>
      <c r="D168" s="396" t="str">
        <f ca="1">TEXT(IFERROR(INDEX('Overview - Section A'!$A$37:$A$44,MATCH(J168,'Overview - Section A'!$U$37:$U$44,0)),""),"d-mmm-yy") &amp;" to " &amp; TEXT(IFERROR(INDEX('Overview - Section A'!$E$37:$E$44,MATCH(J168,'Overview - Section A'!$U$37:$U$44,0)),""),"d-mmm-yy")</f>
        <v>1-Ene-21 to 31-Dic-21</v>
      </c>
      <c r="E168" s="397"/>
      <c r="F168" s="398"/>
      <c r="G168" s="459" t="str">
        <f t="shared" si="12"/>
        <v/>
      </c>
      <c r="H168" s="401"/>
      <c r="I168" s="450"/>
      <c r="J168" s="403" t="s">
        <v>467</v>
      </c>
      <c r="K168" s="467"/>
      <c r="L168" s="446" t="b">
        <f t="shared" si="13"/>
        <v>1</v>
      </c>
      <c r="M168" s="446" t="b">
        <f t="shared" si="14"/>
        <v>0</v>
      </c>
      <c r="N168" s="446" t="s">
        <v>957</v>
      </c>
      <c r="O168" s="37"/>
      <c r="P168" s="111"/>
      <c r="Q168" s="111"/>
    </row>
    <row r="169" spans="1:17" ht="47.1" customHeight="1" x14ac:dyDescent="0.25">
      <c r="A169" s="98"/>
      <c r="B169" s="466">
        <v>21</v>
      </c>
      <c r="C169" s="395" t="str">
        <f t="shared" si="11"/>
        <v/>
      </c>
      <c r="D169" s="396" t="str">
        <f ca="1">TEXT(IFERROR(INDEX('Overview - Section A'!$A$37:$A$44,MATCH(J169,'Overview - Section A'!$U$37:$U$44,0)),""),"d-mmm-yy") &amp;" to " &amp; TEXT(IFERROR(INDEX('Overview - Section A'!$E$37:$E$44,MATCH(J169,'Overview - Section A'!$U$37:$U$44,0)),""),"d-mmm-yy")</f>
        <v>1-Ene-22 to 30-Jun-22</v>
      </c>
      <c r="E169" s="397"/>
      <c r="F169" s="398"/>
      <c r="G169" s="459" t="str">
        <f t="shared" si="12"/>
        <v/>
      </c>
      <c r="H169" s="401"/>
      <c r="I169" s="450"/>
      <c r="J169" s="403" t="s">
        <v>469</v>
      </c>
      <c r="K169" s="467"/>
      <c r="L169" s="446" t="b">
        <f t="shared" si="13"/>
        <v>1</v>
      </c>
      <c r="M169" s="446" t="b">
        <f t="shared" si="14"/>
        <v>0</v>
      </c>
      <c r="N169" s="446" t="s">
        <v>958</v>
      </c>
      <c r="O169" s="37"/>
      <c r="P169" s="111"/>
      <c r="Q169" s="111"/>
    </row>
    <row r="170" spans="1:17" ht="47.1" customHeight="1" x14ac:dyDescent="0.25">
      <c r="A170" s="98"/>
      <c r="B170" s="466">
        <v>21</v>
      </c>
      <c r="C170" s="395" t="str">
        <f t="shared" si="11"/>
        <v/>
      </c>
      <c r="D170" s="396" t="str">
        <f ca="1">TEXT(IFERROR(INDEX('Overview - Section A'!$A$37:$A$44,MATCH(J170,'Overview - Section A'!$U$37:$U$44,0)),""),"d-mmm-yy") &amp;" to " &amp; TEXT(IFERROR(INDEX('Overview - Section A'!$E$37:$E$44,MATCH(J170,'Overview - Section A'!$U$37:$U$44,0)),""),"d-mmm-yy")</f>
        <v>1-Jul-22 to 30-Jun-23</v>
      </c>
      <c r="E170" s="397"/>
      <c r="F170" s="398"/>
      <c r="G170" s="459" t="str">
        <f t="shared" si="12"/>
        <v/>
      </c>
      <c r="H170" s="401"/>
      <c r="I170" s="450"/>
      <c r="J170" s="403" t="s">
        <v>471</v>
      </c>
      <c r="K170" s="467"/>
      <c r="L170" s="446" t="b">
        <f t="shared" si="13"/>
        <v>1</v>
      </c>
      <c r="M170" s="446" t="b">
        <f t="shared" si="14"/>
        <v>0</v>
      </c>
      <c r="N170" s="446" t="s">
        <v>959</v>
      </c>
      <c r="O170" s="37"/>
      <c r="P170" s="111"/>
      <c r="Q170" s="111"/>
    </row>
    <row r="171" spans="1:17" ht="47.1" customHeight="1" x14ac:dyDescent="0.25">
      <c r="A171" s="98"/>
      <c r="B171" s="466">
        <v>21</v>
      </c>
      <c r="C171" s="395" t="str">
        <f t="shared" si="11"/>
        <v/>
      </c>
      <c r="D171" s="396" t="str">
        <f ca="1">TEXT(IFERROR(INDEX('Overview - Section A'!$A$37:$A$44,MATCH(J171,'Overview - Section A'!$U$37:$U$44,0)),""),"d-mmm-yy") &amp;" to " &amp; TEXT(IFERROR(INDEX('Overview - Section A'!$E$37:$E$44,MATCH(J171,'Overview - Section A'!$U$37:$U$44,0)),""),"d-mmm-yy")</f>
        <v>1-Jul-23 to 30-Jun-24</v>
      </c>
      <c r="E171" s="397"/>
      <c r="F171" s="398"/>
      <c r="G171" s="459" t="str">
        <f t="shared" si="12"/>
        <v/>
      </c>
      <c r="H171" s="401"/>
      <c r="I171" s="450"/>
      <c r="J171" s="403" t="s">
        <v>473</v>
      </c>
      <c r="K171" s="467"/>
      <c r="L171" s="446" t="b">
        <f t="shared" si="13"/>
        <v>1</v>
      </c>
      <c r="M171" s="446" t="b">
        <f t="shared" si="14"/>
        <v>0</v>
      </c>
      <c r="N171" s="446" t="s">
        <v>960</v>
      </c>
      <c r="O171" s="37"/>
      <c r="P171" s="111"/>
      <c r="Q171" s="111"/>
    </row>
    <row r="172" spans="1:17" ht="47.1" customHeight="1" x14ac:dyDescent="0.25">
      <c r="A172" s="98"/>
      <c r="B172" s="466">
        <v>22</v>
      </c>
      <c r="C172" s="395" t="str">
        <f t="shared" si="11"/>
        <v/>
      </c>
      <c r="D172" s="396" t="str">
        <f ca="1">TEXT(IFERROR(INDEX('Overview - Section A'!$A$37:$A$44,MATCH(J172,'Overview - Section A'!$U$37:$U$44,0)),""),"d-mmm-yy") &amp;" to " &amp; TEXT(IFERROR(INDEX('Overview - Section A'!$E$37:$E$44,MATCH(J172,'Overview - Section A'!$U$37:$U$44,0)),""),"d-mmm-yy")</f>
        <v>1-Jul-19 to 31-Dic-19</v>
      </c>
      <c r="E172" s="397"/>
      <c r="F172" s="398"/>
      <c r="G172" s="459" t="str">
        <f t="shared" si="12"/>
        <v/>
      </c>
      <c r="H172" s="401"/>
      <c r="I172" s="450"/>
      <c r="J172" s="403" t="s">
        <v>463</v>
      </c>
      <c r="K172" s="467"/>
      <c r="L172" s="446" t="b">
        <f t="shared" si="13"/>
        <v>1</v>
      </c>
      <c r="M172" s="446" t="b">
        <f t="shared" si="14"/>
        <v>0</v>
      </c>
      <c r="N172" s="446" t="s">
        <v>961</v>
      </c>
      <c r="O172" s="37"/>
      <c r="P172" s="111"/>
      <c r="Q172" s="111"/>
    </row>
    <row r="173" spans="1:17" ht="47.1" customHeight="1" x14ac:dyDescent="0.25">
      <c r="A173" s="98"/>
      <c r="B173" s="466">
        <v>22</v>
      </c>
      <c r="C173" s="395" t="str">
        <f t="shared" si="11"/>
        <v/>
      </c>
      <c r="D173" s="396" t="str">
        <f ca="1">TEXT(IFERROR(INDEX('Overview - Section A'!$A$37:$A$44,MATCH(J173,'Overview - Section A'!$U$37:$U$44,0)),""),"d-mmm-yy") &amp;" to " &amp; TEXT(IFERROR(INDEX('Overview - Section A'!$E$37:$E$44,MATCH(J173,'Overview - Section A'!$U$37:$U$44,0)),""),"d-mmm-yy")</f>
        <v>1-Ene-20 to 31-Dic-20</v>
      </c>
      <c r="E173" s="397"/>
      <c r="F173" s="398"/>
      <c r="G173" s="459" t="str">
        <f t="shared" si="12"/>
        <v/>
      </c>
      <c r="H173" s="401"/>
      <c r="I173" s="450"/>
      <c r="J173" s="403" t="s">
        <v>465</v>
      </c>
      <c r="K173" s="467"/>
      <c r="L173" s="446" t="b">
        <f t="shared" si="13"/>
        <v>1</v>
      </c>
      <c r="M173" s="446" t="b">
        <f t="shared" si="14"/>
        <v>0</v>
      </c>
      <c r="N173" s="446" t="s">
        <v>962</v>
      </c>
      <c r="O173" s="37"/>
      <c r="P173" s="111"/>
      <c r="Q173" s="111"/>
    </row>
    <row r="174" spans="1:17" ht="47.1" customHeight="1" x14ac:dyDescent="0.25">
      <c r="A174" s="98"/>
      <c r="B174" s="466">
        <v>22</v>
      </c>
      <c r="C174" s="395" t="str">
        <f t="shared" ref="C174:C225" si="15">IF(B174=B173,"",VLOOKUP(B174,$A$10:$AA$42,27,FALSE))</f>
        <v/>
      </c>
      <c r="D174" s="396" t="str">
        <f ca="1">TEXT(IFERROR(INDEX('Overview - Section A'!$A$37:$A$44,MATCH(J174,'Overview - Section A'!$U$37:$U$44,0)),""),"d-mmm-yy") &amp;" to " &amp; TEXT(IFERROR(INDEX('Overview - Section A'!$E$37:$E$44,MATCH(J174,'Overview - Section A'!$U$37:$U$44,0)),""),"d-mmm-yy")</f>
        <v>1-Ene-21 to 31-Dic-21</v>
      </c>
      <c r="E174" s="397"/>
      <c r="F174" s="398"/>
      <c r="G174" s="459" t="str">
        <f t="shared" ref="G174:G225" si="16">IF(IF(AND(E174="",F174=""),K174,IFERROR((E174/F174)*100,""))=0,"",IF(AND(E174="",F174=""),K174,IFERROR((E174/F174)*100,"")))</f>
        <v/>
      </c>
      <c r="H174" s="401"/>
      <c r="I174" s="450"/>
      <c r="J174" s="403" t="s">
        <v>467</v>
      </c>
      <c r="K174" s="467"/>
      <c r="L174" s="446" t="b">
        <f t="shared" ref="L174:L225" si="17">IFERROR(TRUE,FALSE)</f>
        <v>1</v>
      </c>
      <c r="M174" s="446" t="b">
        <f t="shared" ref="M174:M225" si="18">IFERROR(IF(VLOOKUP(B174,$A$10:$AA$42,27,FALSE)&lt;&gt;"",TRUE,FALSE),FALSE)</f>
        <v>0</v>
      </c>
      <c r="N174" s="446" t="s">
        <v>963</v>
      </c>
      <c r="O174" s="37"/>
      <c r="P174" s="111"/>
      <c r="Q174" s="111"/>
    </row>
    <row r="175" spans="1:17" ht="47.1" customHeight="1" x14ac:dyDescent="0.25">
      <c r="A175" s="98"/>
      <c r="B175" s="466">
        <v>22</v>
      </c>
      <c r="C175" s="395" t="str">
        <f t="shared" si="15"/>
        <v/>
      </c>
      <c r="D175" s="396" t="str">
        <f ca="1">TEXT(IFERROR(INDEX('Overview - Section A'!$A$37:$A$44,MATCH(J175,'Overview - Section A'!$U$37:$U$44,0)),""),"d-mmm-yy") &amp;" to " &amp; TEXT(IFERROR(INDEX('Overview - Section A'!$E$37:$E$44,MATCH(J175,'Overview - Section A'!$U$37:$U$44,0)),""),"d-mmm-yy")</f>
        <v>1-Ene-22 to 30-Jun-22</v>
      </c>
      <c r="E175" s="397"/>
      <c r="F175" s="398"/>
      <c r="G175" s="459" t="str">
        <f t="shared" si="16"/>
        <v/>
      </c>
      <c r="H175" s="401"/>
      <c r="I175" s="450"/>
      <c r="J175" s="403" t="s">
        <v>469</v>
      </c>
      <c r="K175" s="467"/>
      <c r="L175" s="446" t="b">
        <f t="shared" si="17"/>
        <v>1</v>
      </c>
      <c r="M175" s="446" t="b">
        <f t="shared" si="18"/>
        <v>0</v>
      </c>
      <c r="N175" s="446" t="s">
        <v>964</v>
      </c>
      <c r="O175" s="37"/>
      <c r="P175" s="111"/>
      <c r="Q175" s="111"/>
    </row>
    <row r="176" spans="1:17" ht="47.1" customHeight="1" x14ac:dyDescent="0.25">
      <c r="A176" s="98"/>
      <c r="B176" s="466">
        <v>22</v>
      </c>
      <c r="C176" s="395" t="str">
        <f t="shared" si="15"/>
        <v/>
      </c>
      <c r="D176" s="396" t="str">
        <f ca="1">TEXT(IFERROR(INDEX('Overview - Section A'!$A$37:$A$44,MATCH(J176,'Overview - Section A'!$U$37:$U$44,0)),""),"d-mmm-yy") &amp;" to " &amp; TEXT(IFERROR(INDEX('Overview - Section A'!$E$37:$E$44,MATCH(J176,'Overview - Section A'!$U$37:$U$44,0)),""),"d-mmm-yy")</f>
        <v>1-Jul-22 to 30-Jun-23</v>
      </c>
      <c r="E176" s="397"/>
      <c r="F176" s="398"/>
      <c r="G176" s="459" t="str">
        <f t="shared" si="16"/>
        <v/>
      </c>
      <c r="H176" s="401"/>
      <c r="I176" s="450"/>
      <c r="J176" s="403" t="s">
        <v>471</v>
      </c>
      <c r="K176" s="467"/>
      <c r="L176" s="446" t="b">
        <f t="shared" si="17"/>
        <v>1</v>
      </c>
      <c r="M176" s="446" t="b">
        <f t="shared" si="18"/>
        <v>0</v>
      </c>
      <c r="N176" s="446" t="s">
        <v>965</v>
      </c>
      <c r="O176" s="37"/>
      <c r="P176" s="111"/>
      <c r="Q176" s="111"/>
    </row>
    <row r="177" spans="1:17" ht="47.1" customHeight="1" x14ac:dyDescent="0.25">
      <c r="A177" s="98"/>
      <c r="B177" s="466">
        <v>22</v>
      </c>
      <c r="C177" s="395" t="str">
        <f t="shared" si="15"/>
        <v/>
      </c>
      <c r="D177" s="396" t="str">
        <f ca="1">TEXT(IFERROR(INDEX('Overview - Section A'!$A$37:$A$44,MATCH(J177,'Overview - Section A'!$U$37:$U$44,0)),""),"d-mmm-yy") &amp;" to " &amp; TEXT(IFERROR(INDEX('Overview - Section A'!$E$37:$E$44,MATCH(J177,'Overview - Section A'!$U$37:$U$44,0)),""),"d-mmm-yy")</f>
        <v>1-Jul-23 to 30-Jun-24</v>
      </c>
      <c r="E177" s="397"/>
      <c r="F177" s="398"/>
      <c r="G177" s="459" t="str">
        <f t="shared" si="16"/>
        <v/>
      </c>
      <c r="H177" s="401"/>
      <c r="I177" s="450"/>
      <c r="J177" s="403" t="s">
        <v>473</v>
      </c>
      <c r="K177" s="467"/>
      <c r="L177" s="446" t="b">
        <f t="shared" si="17"/>
        <v>1</v>
      </c>
      <c r="M177" s="446" t="b">
        <f t="shared" si="18"/>
        <v>0</v>
      </c>
      <c r="N177" s="446" t="s">
        <v>966</v>
      </c>
      <c r="O177" s="37"/>
      <c r="P177" s="111"/>
      <c r="Q177" s="111"/>
    </row>
    <row r="178" spans="1:17" ht="47.1" customHeight="1" x14ac:dyDescent="0.25">
      <c r="A178" s="98"/>
      <c r="B178" s="466">
        <v>23</v>
      </c>
      <c r="C178" s="395" t="str">
        <f t="shared" si="15"/>
        <v/>
      </c>
      <c r="D178" s="396" t="str">
        <f ca="1">TEXT(IFERROR(INDEX('Overview - Section A'!$A$37:$A$44,MATCH(J178,'Overview - Section A'!$U$37:$U$44,0)),""),"d-mmm-yy") &amp;" to " &amp; TEXT(IFERROR(INDEX('Overview - Section A'!$E$37:$E$44,MATCH(J178,'Overview - Section A'!$U$37:$U$44,0)),""),"d-mmm-yy")</f>
        <v>1-Jul-19 to 31-Dic-19</v>
      </c>
      <c r="E178" s="397"/>
      <c r="F178" s="398"/>
      <c r="G178" s="459" t="str">
        <f t="shared" si="16"/>
        <v/>
      </c>
      <c r="H178" s="401"/>
      <c r="I178" s="450"/>
      <c r="J178" s="403" t="s">
        <v>463</v>
      </c>
      <c r="K178" s="467"/>
      <c r="L178" s="446" t="b">
        <f t="shared" si="17"/>
        <v>1</v>
      </c>
      <c r="M178" s="446" t="b">
        <f t="shared" si="18"/>
        <v>0</v>
      </c>
      <c r="N178" s="446" t="s">
        <v>967</v>
      </c>
      <c r="O178" s="37"/>
      <c r="P178" s="111"/>
      <c r="Q178" s="111"/>
    </row>
    <row r="179" spans="1:17" ht="47.1" customHeight="1" x14ac:dyDescent="0.25">
      <c r="A179" s="98"/>
      <c r="B179" s="466">
        <v>23</v>
      </c>
      <c r="C179" s="395" t="str">
        <f t="shared" si="15"/>
        <v/>
      </c>
      <c r="D179" s="396" t="str">
        <f ca="1">TEXT(IFERROR(INDEX('Overview - Section A'!$A$37:$A$44,MATCH(J179,'Overview - Section A'!$U$37:$U$44,0)),""),"d-mmm-yy") &amp;" to " &amp; TEXT(IFERROR(INDEX('Overview - Section A'!$E$37:$E$44,MATCH(J179,'Overview - Section A'!$U$37:$U$44,0)),""),"d-mmm-yy")</f>
        <v>1-Ene-20 to 31-Dic-20</v>
      </c>
      <c r="E179" s="397"/>
      <c r="F179" s="398"/>
      <c r="G179" s="459" t="str">
        <f t="shared" si="16"/>
        <v/>
      </c>
      <c r="H179" s="401"/>
      <c r="I179" s="450"/>
      <c r="J179" s="403" t="s">
        <v>465</v>
      </c>
      <c r="K179" s="467"/>
      <c r="L179" s="446" t="b">
        <f t="shared" si="17"/>
        <v>1</v>
      </c>
      <c r="M179" s="446" t="b">
        <f t="shared" si="18"/>
        <v>0</v>
      </c>
      <c r="N179" s="446" t="s">
        <v>968</v>
      </c>
      <c r="O179" s="37"/>
      <c r="P179" s="111"/>
      <c r="Q179" s="111"/>
    </row>
    <row r="180" spans="1:17" ht="47.1" customHeight="1" x14ac:dyDescent="0.25">
      <c r="A180" s="98"/>
      <c r="B180" s="466">
        <v>23</v>
      </c>
      <c r="C180" s="395" t="str">
        <f t="shared" si="15"/>
        <v/>
      </c>
      <c r="D180" s="396" t="str">
        <f ca="1">TEXT(IFERROR(INDEX('Overview - Section A'!$A$37:$A$44,MATCH(J180,'Overview - Section A'!$U$37:$U$44,0)),""),"d-mmm-yy") &amp;" to " &amp; TEXT(IFERROR(INDEX('Overview - Section A'!$E$37:$E$44,MATCH(J180,'Overview - Section A'!$U$37:$U$44,0)),""),"d-mmm-yy")</f>
        <v>1-Ene-21 to 31-Dic-21</v>
      </c>
      <c r="E180" s="397"/>
      <c r="F180" s="398"/>
      <c r="G180" s="459" t="str">
        <f t="shared" si="16"/>
        <v/>
      </c>
      <c r="H180" s="401"/>
      <c r="I180" s="450"/>
      <c r="J180" s="403" t="s">
        <v>467</v>
      </c>
      <c r="K180" s="467"/>
      <c r="L180" s="446" t="b">
        <f t="shared" si="17"/>
        <v>1</v>
      </c>
      <c r="M180" s="446" t="b">
        <f t="shared" si="18"/>
        <v>0</v>
      </c>
      <c r="N180" s="446" t="s">
        <v>969</v>
      </c>
      <c r="O180" s="37"/>
      <c r="P180" s="111"/>
      <c r="Q180" s="111"/>
    </row>
    <row r="181" spans="1:17" ht="47.1" customHeight="1" x14ac:dyDescent="0.25">
      <c r="A181" s="98"/>
      <c r="B181" s="466">
        <v>23</v>
      </c>
      <c r="C181" s="395" t="str">
        <f t="shared" si="15"/>
        <v/>
      </c>
      <c r="D181" s="396" t="str">
        <f ca="1">TEXT(IFERROR(INDEX('Overview - Section A'!$A$37:$A$44,MATCH(J181,'Overview - Section A'!$U$37:$U$44,0)),""),"d-mmm-yy") &amp;" to " &amp; TEXT(IFERROR(INDEX('Overview - Section A'!$E$37:$E$44,MATCH(J181,'Overview - Section A'!$U$37:$U$44,0)),""),"d-mmm-yy")</f>
        <v>1-Ene-22 to 30-Jun-22</v>
      </c>
      <c r="E181" s="397"/>
      <c r="F181" s="398"/>
      <c r="G181" s="459" t="str">
        <f t="shared" si="16"/>
        <v/>
      </c>
      <c r="H181" s="401"/>
      <c r="I181" s="450"/>
      <c r="J181" s="403" t="s">
        <v>469</v>
      </c>
      <c r="K181" s="467"/>
      <c r="L181" s="446" t="b">
        <f t="shared" si="17"/>
        <v>1</v>
      </c>
      <c r="M181" s="446" t="b">
        <f t="shared" si="18"/>
        <v>0</v>
      </c>
      <c r="N181" s="446" t="s">
        <v>970</v>
      </c>
      <c r="O181" s="37"/>
      <c r="P181" s="111"/>
      <c r="Q181" s="111"/>
    </row>
    <row r="182" spans="1:17" ht="47.1" customHeight="1" x14ac:dyDescent="0.25">
      <c r="A182" s="98"/>
      <c r="B182" s="466">
        <v>23</v>
      </c>
      <c r="C182" s="395" t="str">
        <f t="shared" si="15"/>
        <v/>
      </c>
      <c r="D182" s="396" t="str">
        <f ca="1">TEXT(IFERROR(INDEX('Overview - Section A'!$A$37:$A$44,MATCH(J182,'Overview - Section A'!$U$37:$U$44,0)),""),"d-mmm-yy") &amp;" to " &amp; TEXT(IFERROR(INDEX('Overview - Section A'!$E$37:$E$44,MATCH(J182,'Overview - Section A'!$U$37:$U$44,0)),""),"d-mmm-yy")</f>
        <v>1-Jul-22 to 30-Jun-23</v>
      </c>
      <c r="E182" s="397"/>
      <c r="F182" s="398"/>
      <c r="G182" s="459" t="str">
        <f t="shared" si="16"/>
        <v/>
      </c>
      <c r="H182" s="401"/>
      <c r="I182" s="450"/>
      <c r="J182" s="403" t="s">
        <v>471</v>
      </c>
      <c r="K182" s="467"/>
      <c r="L182" s="446" t="b">
        <f t="shared" si="17"/>
        <v>1</v>
      </c>
      <c r="M182" s="446" t="b">
        <f t="shared" si="18"/>
        <v>0</v>
      </c>
      <c r="N182" s="446" t="s">
        <v>971</v>
      </c>
      <c r="O182" s="37"/>
      <c r="P182" s="111"/>
      <c r="Q182" s="111"/>
    </row>
    <row r="183" spans="1:17" ht="47.1" customHeight="1" x14ac:dyDescent="0.25">
      <c r="A183" s="98"/>
      <c r="B183" s="466">
        <v>23</v>
      </c>
      <c r="C183" s="395" t="str">
        <f t="shared" si="15"/>
        <v/>
      </c>
      <c r="D183" s="396" t="str">
        <f ca="1">TEXT(IFERROR(INDEX('Overview - Section A'!$A$37:$A$44,MATCH(J183,'Overview - Section A'!$U$37:$U$44,0)),""),"d-mmm-yy") &amp;" to " &amp; TEXT(IFERROR(INDEX('Overview - Section A'!$E$37:$E$44,MATCH(J183,'Overview - Section A'!$U$37:$U$44,0)),""),"d-mmm-yy")</f>
        <v>1-Jul-23 to 30-Jun-24</v>
      </c>
      <c r="E183" s="397"/>
      <c r="F183" s="398"/>
      <c r="G183" s="459" t="str">
        <f t="shared" si="16"/>
        <v/>
      </c>
      <c r="H183" s="401"/>
      <c r="I183" s="450"/>
      <c r="J183" s="403" t="s">
        <v>473</v>
      </c>
      <c r="K183" s="467"/>
      <c r="L183" s="446" t="b">
        <f t="shared" si="17"/>
        <v>1</v>
      </c>
      <c r="M183" s="446" t="b">
        <f t="shared" si="18"/>
        <v>0</v>
      </c>
      <c r="N183" s="446" t="s">
        <v>972</v>
      </c>
      <c r="O183" s="37"/>
      <c r="P183" s="111"/>
      <c r="Q183" s="111"/>
    </row>
    <row r="184" spans="1:17" ht="47.1" customHeight="1" x14ac:dyDescent="0.25">
      <c r="A184" s="98"/>
      <c r="B184" s="466">
        <v>24</v>
      </c>
      <c r="C184" s="395" t="str">
        <f t="shared" si="15"/>
        <v/>
      </c>
      <c r="D184" s="396" t="str">
        <f ca="1">TEXT(IFERROR(INDEX('Overview - Section A'!$A$37:$A$44,MATCH(J184,'Overview - Section A'!$U$37:$U$44,0)),""),"d-mmm-yy") &amp;" to " &amp; TEXT(IFERROR(INDEX('Overview - Section A'!$E$37:$E$44,MATCH(J184,'Overview - Section A'!$U$37:$U$44,0)),""),"d-mmm-yy")</f>
        <v>1-Jul-19 to 31-Dic-19</v>
      </c>
      <c r="E184" s="397"/>
      <c r="F184" s="398"/>
      <c r="G184" s="459" t="str">
        <f t="shared" si="16"/>
        <v/>
      </c>
      <c r="H184" s="401"/>
      <c r="I184" s="450"/>
      <c r="J184" s="403" t="s">
        <v>463</v>
      </c>
      <c r="K184" s="467"/>
      <c r="L184" s="446" t="b">
        <f t="shared" si="17"/>
        <v>1</v>
      </c>
      <c r="M184" s="446" t="b">
        <f t="shared" si="18"/>
        <v>0</v>
      </c>
      <c r="N184" s="446" t="s">
        <v>973</v>
      </c>
      <c r="O184" s="37"/>
      <c r="P184" s="111"/>
      <c r="Q184" s="111"/>
    </row>
    <row r="185" spans="1:17" ht="47.1" customHeight="1" x14ac:dyDescent="0.25">
      <c r="A185" s="98"/>
      <c r="B185" s="466">
        <v>24</v>
      </c>
      <c r="C185" s="395" t="str">
        <f t="shared" si="15"/>
        <v/>
      </c>
      <c r="D185" s="396" t="str">
        <f ca="1">TEXT(IFERROR(INDEX('Overview - Section A'!$A$37:$A$44,MATCH(J185,'Overview - Section A'!$U$37:$U$44,0)),""),"d-mmm-yy") &amp;" to " &amp; TEXT(IFERROR(INDEX('Overview - Section A'!$E$37:$E$44,MATCH(J185,'Overview - Section A'!$U$37:$U$44,0)),""),"d-mmm-yy")</f>
        <v>1-Ene-20 to 31-Dic-20</v>
      </c>
      <c r="E185" s="397"/>
      <c r="F185" s="398"/>
      <c r="G185" s="459" t="str">
        <f t="shared" si="16"/>
        <v/>
      </c>
      <c r="H185" s="401"/>
      <c r="I185" s="450"/>
      <c r="J185" s="403" t="s">
        <v>465</v>
      </c>
      <c r="K185" s="467"/>
      <c r="L185" s="446" t="b">
        <f t="shared" si="17"/>
        <v>1</v>
      </c>
      <c r="M185" s="446" t="b">
        <f t="shared" si="18"/>
        <v>0</v>
      </c>
      <c r="N185" s="446" t="s">
        <v>974</v>
      </c>
      <c r="O185" s="37"/>
      <c r="P185" s="111"/>
      <c r="Q185" s="111"/>
    </row>
    <row r="186" spans="1:17" ht="47.1" customHeight="1" x14ac:dyDescent="0.25">
      <c r="A186" s="98"/>
      <c r="B186" s="466">
        <v>24</v>
      </c>
      <c r="C186" s="395" t="str">
        <f t="shared" si="15"/>
        <v/>
      </c>
      <c r="D186" s="396" t="str">
        <f ca="1">TEXT(IFERROR(INDEX('Overview - Section A'!$A$37:$A$44,MATCH(J186,'Overview - Section A'!$U$37:$U$44,0)),""),"d-mmm-yy") &amp;" to " &amp; TEXT(IFERROR(INDEX('Overview - Section A'!$E$37:$E$44,MATCH(J186,'Overview - Section A'!$U$37:$U$44,0)),""),"d-mmm-yy")</f>
        <v>1-Ene-21 to 31-Dic-21</v>
      </c>
      <c r="E186" s="397"/>
      <c r="F186" s="398"/>
      <c r="G186" s="459" t="str">
        <f t="shared" si="16"/>
        <v/>
      </c>
      <c r="H186" s="401"/>
      <c r="I186" s="450"/>
      <c r="J186" s="403" t="s">
        <v>467</v>
      </c>
      <c r="K186" s="467"/>
      <c r="L186" s="446" t="b">
        <f t="shared" si="17"/>
        <v>1</v>
      </c>
      <c r="M186" s="446" t="b">
        <f t="shared" si="18"/>
        <v>0</v>
      </c>
      <c r="N186" s="446" t="s">
        <v>975</v>
      </c>
      <c r="O186" s="37"/>
      <c r="P186" s="111"/>
      <c r="Q186" s="111"/>
    </row>
    <row r="187" spans="1:17" ht="47.1" customHeight="1" x14ac:dyDescent="0.25">
      <c r="A187" s="98"/>
      <c r="B187" s="466">
        <v>24</v>
      </c>
      <c r="C187" s="395" t="str">
        <f t="shared" si="15"/>
        <v/>
      </c>
      <c r="D187" s="396" t="str">
        <f ca="1">TEXT(IFERROR(INDEX('Overview - Section A'!$A$37:$A$44,MATCH(J187,'Overview - Section A'!$U$37:$U$44,0)),""),"d-mmm-yy") &amp;" to " &amp; TEXT(IFERROR(INDEX('Overview - Section A'!$E$37:$E$44,MATCH(J187,'Overview - Section A'!$U$37:$U$44,0)),""),"d-mmm-yy")</f>
        <v>1-Ene-22 to 30-Jun-22</v>
      </c>
      <c r="E187" s="397"/>
      <c r="F187" s="398"/>
      <c r="G187" s="459" t="str">
        <f t="shared" si="16"/>
        <v/>
      </c>
      <c r="H187" s="401"/>
      <c r="I187" s="450"/>
      <c r="J187" s="403" t="s">
        <v>469</v>
      </c>
      <c r="K187" s="467"/>
      <c r="L187" s="446" t="b">
        <f t="shared" si="17"/>
        <v>1</v>
      </c>
      <c r="M187" s="446" t="b">
        <f t="shared" si="18"/>
        <v>0</v>
      </c>
      <c r="N187" s="446" t="s">
        <v>976</v>
      </c>
      <c r="O187" s="37"/>
      <c r="P187" s="111"/>
      <c r="Q187" s="111"/>
    </row>
    <row r="188" spans="1:17" ht="47.1" customHeight="1" x14ac:dyDescent="0.25">
      <c r="A188" s="98"/>
      <c r="B188" s="466">
        <v>24</v>
      </c>
      <c r="C188" s="395" t="str">
        <f t="shared" si="15"/>
        <v/>
      </c>
      <c r="D188" s="396" t="str">
        <f ca="1">TEXT(IFERROR(INDEX('Overview - Section A'!$A$37:$A$44,MATCH(J188,'Overview - Section A'!$U$37:$U$44,0)),""),"d-mmm-yy") &amp;" to " &amp; TEXT(IFERROR(INDEX('Overview - Section A'!$E$37:$E$44,MATCH(J188,'Overview - Section A'!$U$37:$U$44,0)),""),"d-mmm-yy")</f>
        <v>1-Jul-22 to 30-Jun-23</v>
      </c>
      <c r="E188" s="397"/>
      <c r="F188" s="398"/>
      <c r="G188" s="459" t="str">
        <f t="shared" si="16"/>
        <v/>
      </c>
      <c r="H188" s="401"/>
      <c r="I188" s="450"/>
      <c r="J188" s="403" t="s">
        <v>471</v>
      </c>
      <c r="K188" s="467"/>
      <c r="L188" s="446" t="b">
        <f t="shared" si="17"/>
        <v>1</v>
      </c>
      <c r="M188" s="446" t="b">
        <f t="shared" si="18"/>
        <v>0</v>
      </c>
      <c r="N188" s="446" t="s">
        <v>977</v>
      </c>
      <c r="O188" s="37"/>
      <c r="P188" s="111"/>
      <c r="Q188" s="111"/>
    </row>
    <row r="189" spans="1:17" ht="47.1" customHeight="1" x14ac:dyDescent="0.25">
      <c r="A189" s="98"/>
      <c r="B189" s="466">
        <v>24</v>
      </c>
      <c r="C189" s="395" t="str">
        <f t="shared" si="15"/>
        <v/>
      </c>
      <c r="D189" s="396" t="str">
        <f ca="1">TEXT(IFERROR(INDEX('Overview - Section A'!$A$37:$A$44,MATCH(J189,'Overview - Section A'!$U$37:$U$44,0)),""),"d-mmm-yy") &amp;" to " &amp; TEXT(IFERROR(INDEX('Overview - Section A'!$E$37:$E$44,MATCH(J189,'Overview - Section A'!$U$37:$U$44,0)),""),"d-mmm-yy")</f>
        <v>1-Jul-23 to 30-Jun-24</v>
      </c>
      <c r="E189" s="397"/>
      <c r="F189" s="398"/>
      <c r="G189" s="459" t="str">
        <f t="shared" si="16"/>
        <v/>
      </c>
      <c r="H189" s="401"/>
      <c r="I189" s="450"/>
      <c r="J189" s="403" t="s">
        <v>473</v>
      </c>
      <c r="K189" s="467"/>
      <c r="L189" s="446" t="b">
        <f t="shared" si="17"/>
        <v>1</v>
      </c>
      <c r="M189" s="446" t="b">
        <f t="shared" si="18"/>
        <v>0</v>
      </c>
      <c r="N189" s="446" t="s">
        <v>978</v>
      </c>
      <c r="O189" s="37"/>
      <c r="P189" s="111"/>
      <c r="Q189" s="111"/>
    </row>
    <row r="190" spans="1:17" ht="47.1" customHeight="1" x14ac:dyDescent="0.25">
      <c r="A190" s="98"/>
      <c r="B190" s="466">
        <v>25</v>
      </c>
      <c r="C190" s="395" t="str">
        <f t="shared" si="15"/>
        <v/>
      </c>
      <c r="D190" s="396" t="str">
        <f ca="1">TEXT(IFERROR(INDEX('Overview - Section A'!$A$37:$A$44,MATCH(J190,'Overview - Section A'!$U$37:$U$44,0)),""),"d-mmm-yy") &amp;" to " &amp; TEXT(IFERROR(INDEX('Overview - Section A'!$E$37:$E$44,MATCH(J190,'Overview - Section A'!$U$37:$U$44,0)),""),"d-mmm-yy")</f>
        <v>1-Jul-19 to 31-Dic-19</v>
      </c>
      <c r="E190" s="397"/>
      <c r="F190" s="398"/>
      <c r="G190" s="459" t="str">
        <f t="shared" si="16"/>
        <v/>
      </c>
      <c r="H190" s="401"/>
      <c r="I190" s="450"/>
      <c r="J190" s="403" t="s">
        <v>463</v>
      </c>
      <c r="K190" s="467"/>
      <c r="L190" s="446" t="b">
        <f t="shared" si="17"/>
        <v>1</v>
      </c>
      <c r="M190" s="446" t="b">
        <f t="shared" si="18"/>
        <v>0</v>
      </c>
      <c r="N190" s="446" t="s">
        <v>979</v>
      </c>
      <c r="O190" s="37"/>
      <c r="P190" s="111"/>
      <c r="Q190" s="111"/>
    </row>
    <row r="191" spans="1:17" ht="47.1" customHeight="1" x14ac:dyDescent="0.25">
      <c r="A191" s="98"/>
      <c r="B191" s="466">
        <v>25</v>
      </c>
      <c r="C191" s="395" t="str">
        <f t="shared" si="15"/>
        <v/>
      </c>
      <c r="D191" s="396" t="str">
        <f ca="1">TEXT(IFERROR(INDEX('Overview - Section A'!$A$37:$A$44,MATCH(J191,'Overview - Section A'!$U$37:$U$44,0)),""),"d-mmm-yy") &amp;" to " &amp; TEXT(IFERROR(INDEX('Overview - Section A'!$E$37:$E$44,MATCH(J191,'Overview - Section A'!$U$37:$U$44,0)),""),"d-mmm-yy")</f>
        <v>1-Ene-20 to 31-Dic-20</v>
      </c>
      <c r="E191" s="397"/>
      <c r="F191" s="398"/>
      <c r="G191" s="459" t="str">
        <f t="shared" si="16"/>
        <v/>
      </c>
      <c r="H191" s="401"/>
      <c r="I191" s="450"/>
      <c r="J191" s="403" t="s">
        <v>465</v>
      </c>
      <c r="K191" s="467"/>
      <c r="L191" s="446" t="b">
        <f t="shared" si="17"/>
        <v>1</v>
      </c>
      <c r="M191" s="446" t="b">
        <f t="shared" si="18"/>
        <v>0</v>
      </c>
      <c r="N191" s="446" t="s">
        <v>980</v>
      </c>
      <c r="O191" s="37"/>
      <c r="P191" s="111"/>
      <c r="Q191" s="111"/>
    </row>
    <row r="192" spans="1:17" ht="47.1" customHeight="1" x14ac:dyDescent="0.25">
      <c r="A192" s="98"/>
      <c r="B192" s="466">
        <v>25</v>
      </c>
      <c r="C192" s="395" t="str">
        <f t="shared" si="15"/>
        <v/>
      </c>
      <c r="D192" s="396" t="str">
        <f ca="1">TEXT(IFERROR(INDEX('Overview - Section A'!$A$37:$A$44,MATCH(J192,'Overview - Section A'!$U$37:$U$44,0)),""),"d-mmm-yy") &amp;" to " &amp; TEXT(IFERROR(INDEX('Overview - Section A'!$E$37:$E$44,MATCH(J192,'Overview - Section A'!$U$37:$U$44,0)),""),"d-mmm-yy")</f>
        <v>1-Ene-21 to 31-Dic-21</v>
      </c>
      <c r="E192" s="397"/>
      <c r="F192" s="398"/>
      <c r="G192" s="459" t="str">
        <f t="shared" si="16"/>
        <v/>
      </c>
      <c r="H192" s="401"/>
      <c r="I192" s="450"/>
      <c r="J192" s="403" t="s">
        <v>467</v>
      </c>
      <c r="K192" s="467"/>
      <c r="L192" s="446" t="b">
        <f t="shared" si="17"/>
        <v>1</v>
      </c>
      <c r="M192" s="446" t="b">
        <f t="shared" si="18"/>
        <v>0</v>
      </c>
      <c r="N192" s="446" t="s">
        <v>981</v>
      </c>
      <c r="O192" s="37"/>
      <c r="P192" s="111"/>
      <c r="Q192" s="111"/>
    </row>
    <row r="193" spans="1:17" ht="47.1" customHeight="1" x14ac:dyDescent="0.25">
      <c r="A193" s="98"/>
      <c r="B193" s="466">
        <v>25</v>
      </c>
      <c r="C193" s="395" t="str">
        <f t="shared" si="15"/>
        <v/>
      </c>
      <c r="D193" s="396" t="str">
        <f ca="1">TEXT(IFERROR(INDEX('Overview - Section A'!$A$37:$A$44,MATCH(J193,'Overview - Section A'!$U$37:$U$44,0)),""),"d-mmm-yy") &amp;" to " &amp; TEXT(IFERROR(INDEX('Overview - Section A'!$E$37:$E$44,MATCH(J193,'Overview - Section A'!$U$37:$U$44,0)),""),"d-mmm-yy")</f>
        <v>1-Ene-22 to 30-Jun-22</v>
      </c>
      <c r="E193" s="397"/>
      <c r="F193" s="398"/>
      <c r="G193" s="459" t="str">
        <f t="shared" si="16"/>
        <v/>
      </c>
      <c r="H193" s="401"/>
      <c r="I193" s="450"/>
      <c r="J193" s="403" t="s">
        <v>469</v>
      </c>
      <c r="K193" s="467"/>
      <c r="L193" s="446" t="b">
        <f t="shared" si="17"/>
        <v>1</v>
      </c>
      <c r="M193" s="446" t="b">
        <f t="shared" si="18"/>
        <v>0</v>
      </c>
      <c r="N193" s="446" t="s">
        <v>982</v>
      </c>
      <c r="O193" s="37"/>
      <c r="P193" s="111"/>
      <c r="Q193" s="111"/>
    </row>
    <row r="194" spans="1:17" ht="47.1" customHeight="1" x14ac:dyDescent="0.25">
      <c r="A194" s="98"/>
      <c r="B194" s="466">
        <v>25</v>
      </c>
      <c r="C194" s="395" t="str">
        <f t="shared" si="15"/>
        <v/>
      </c>
      <c r="D194" s="396" t="str">
        <f ca="1">TEXT(IFERROR(INDEX('Overview - Section A'!$A$37:$A$44,MATCH(J194,'Overview - Section A'!$U$37:$U$44,0)),""),"d-mmm-yy") &amp;" to " &amp; TEXT(IFERROR(INDEX('Overview - Section A'!$E$37:$E$44,MATCH(J194,'Overview - Section A'!$U$37:$U$44,0)),""),"d-mmm-yy")</f>
        <v>1-Jul-22 to 30-Jun-23</v>
      </c>
      <c r="E194" s="397"/>
      <c r="F194" s="398"/>
      <c r="G194" s="459" t="str">
        <f t="shared" si="16"/>
        <v/>
      </c>
      <c r="H194" s="401"/>
      <c r="I194" s="450"/>
      <c r="J194" s="403" t="s">
        <v>471</v>
      </c>
      <c r="K194" s="467"/>
      <c r="L194" s="446" t="b">
        <f t="shared" si="17"/>
        <v>1</v>
      </c>
      <c r="M194" s="446" t="b">
        <f t="shared" si="18"/>
        <v>0</v>
      </c>
      <c r="N194" s="446" t="s">
        <v>983</v>
      </c>
      <c r="O194" s="37"/>
      <c r="P194" s="111"/>
      <c r="Q194" s="111"/>
    </row>
    <row r="195" spans="1:17" ht="47.1" customHeight="1" x14ac:dyDescent="0.25">
      <c r="A195" s="98"/>
      <c r="B195" s="466">
        <v>25</v>
      </c>
      <c r="C195" s="395" t="str">
        <f t="shared" si="15"/>
        <v/>
      </c>
      <c r="D195" s="396" t="str">
        <f ca="1">TEXT(IFERROR(INDEX('Overview - Section A'!$A$37:$A$44,MATCH(J195,'Overview - Section A'!$U$37:$U$44,0)),""),"d-mmm-yy") &amp;" to " &amp; TEXT(IFERROR(INDEX('Overview - Section A'!$E$37:$E$44,MATCH(J195,'Overview - Section A'!$U$37:$U$44,0)),""),"d-mmm-yy")</f>
        <v>1-Jul-23 to 30-Jun-24</v>
      </c>
      <c r="E195" s="397"/>
      <c r="F195" s="398"/>
      <c r="G195" s="459" t="str">
        <f t="shared" si="16"/>
        <v/>
      </c>
      <c r="H195" s="401"/>
      <c r="I195" s="450"/>
      <c r="J195" s="403" t="s">
        <v>473</v>
      </c>
      <c r="K195" s="467"/>
      <c r="L195" s="446" t="b">
        <f t="shared" si="17"/>
        <v>1</v>
      </c>
      <c r="M195" s="446" t="b">
        <f t="shared" si="18"/>
        <v>0</v>
      </c>
      <c r="N195" s="446" t="s">
        <v>984</v>
      </c>
      <c r="O195" s="37"/>
      <c r="P195" s="111"/>
      <c r="Q195" s="111"/>
    </row>
    <row r="196" spans="1:17" ht="47.1" customHeight="1" x14ac:dyDescent="0.25">
      <c r="A196" s="98"/>
      <c r="B196" s="466">
        <v>26</v>
      </c>
      <c r="C196" s="395" t="str">
        <f t="shared" si="15"/>
        <v/>
      </c>
      <c r="D196" s="396" t="str">
        <f ca="1">TEXT(IFERROR(INDEX('Overview - Section A'!$A$37:$A$44,MATCH(J196,'Overview - Section A'!$U$37:$U$44,0)),""),"d-mmm-yy") &amp;" to " &amp; TEXT(IFERROR(INDEX('Overview - Section A'!$E$37:$E$44,MATCH(J196,'Overview - Section A'!$U$37:$U$44,0)),""),"d-mmm-yy")</f>
        <v>1-Jul-19 to 31-Dic-19</v>
      </c>
      <c r="E196" s="397"/>
      <c r="F196" s="398"/>
      <c r="G196" s="459" t="str">
        <f t="shared" si="16"/>
        <v/>
      </c>
      <c r="H196" s="401"/>
      <c r="I196" s="450"/>
      <c r="J196" s="403" t="s">
        <v>463</v>
      </c>
      <c r="K196" s="467"/>
      <c r="L196" s="446" t="b">
        <f t="shared" si="17"/>
        <v>1</v>
      </c>
      <c r="M196" s="446" t="b">
        <f t="shared" si="18"/>
        <v>0</v>
      </c>
      <c r="N196" s="446" t="s">
        <v>985</v>
      </c>
      <c r="O196" s="37"/>
      <c r="P196" s="111"/>
      <c r="Q196" s="111"/>
    </row>
    <row r="197" spans="1:17" ht="47.1" customHeight="1" x14ac:dyDescent="0.25">
      <c r="A197" s="98"/>
      <c r="B197" s="466">
        <v>26</v>
      </c>
      <c r="C197" s="395" t="str">
        <f t="shared" si="15"/>
        <v/>
      </c>
      <c r="D197" s="396" t="str">
        <f ca="1">TEXT(IFERROR(INDEX('Overview - Section A'!$A$37:$A$44,MATCH(J197,'Overview - Section A'!$U$37:$U$44,0)),""),"d-mmm-yy") &amp;" to " &amp; TEXT(IFERROR(INDEX('Overview - Section A'!$E$37:$E$44,MATCH(J197,'Overview - Section A'!$U$37:$U$44,0)),""),"d-mmm-yy")</f>
        <v>1-Ene-20 to 31-Dic-20</v>
      </c>
      <c r="E197" s="397"/>
      <c r="F197" s="398"/>
      <c r="G197" s="459" t="str">
        <f t="shared" si="16"/>
        <v/>
      </c>
      <c r="H197" s="401"/>
      <c r="I197" s="450"/>
      <c r="J197" s="403" t="s">
        <v>465</v>
      </c>
      <c r="K197" s="467"/>
      <c r="L197" s="446" t="b">
        <f t="shared" si="17"/>
        <v>1</v>
      </c>
      <c r="M197" s="446" t="b">
        <f t="shared" si="18"/>
        <v>0</v>
      </c>
      <c r="N197" s="446" t="s">
        <v>986</v>
      </c>
      <c r="O197" s="37"/>
      <c r="P197" s="111"/>
      <c r="Q197" s="111"/>
    </row>
    <row r="198" spans="1:17" ht="47.1" customHeight="1" x14ac:dyDescent="0.25">
      <c r="A198" s="98"/>
      <c r="B198" s="466">
        <v>26</v>
      </c>
      <c r="C198" s="395" t="str">
        <f t="shared" si="15"/>
        <v/>
      </c>
      <c r="D198" s="396" t="str">
        <f ca="1">TEXT(IFERROR(INDEX('Overview - Section A'!$A$37:$A$44,MATCH(J198,'Overview - Section A'!$U$37:$U$44,0)),""),"d-mmm-yy") &amp;" to " &amp; TEXT(IFERROR(INDEX('Overview - Section A'!$E$37:$E$44,MATCH(J198,'Overview - Section A'!$U$37:$U$44,0)),""),"d-mmm-yy")</f>
        <v>1-Ene-21 to 31-Dic-21</v>
      </c>
      <c r="E198" s="397"/>
      <c r="F198" s="398"/>
      <c r="G198" s="459" t="str">
        <f t="shared" si="16"/>
        <v/>
      </c>
      <c r="H198" s="401"/>
      <c r="I198" s="450"/>
      <c r="J198" s="403" t="s">
        <v>467</v>
      </c>
      <c r="K198" s="467"/>
      <c r="L198" s="446" t="b">
        <f t="shared" si="17"/>
        <v>1</v>
      </c>
      <c r="M198" s="446" t="b">
        <f t="shared" si="18"/>
        <v>0</v>
      </c>
      <c r="N198" s="446" t="s">
        <v>987</v>
      </c>
      <c r="O198" s="37"/>
      <c r="P198" s="111"/>
      <c r="Q198" s="111"/>
    </row>
    <row r="199" spans="1:17" ht="47.1" customHeight="1" x14ac:dyDescent="0.25">
      <c r="A199" s="98"/>
      <c r="B199" s="466">
        <v>26</v>
      </c>
      <c r="C199" s="395" t="str">
        <f t="shared" si="15"/>
        <v/>
      </c>
      <c r="D199" s="396" t="str">
        <f ca="1">TEXT(IFERROR(INDEX('Overview - Section A'!$A$37:$A$44,MATCH(J199,'Overview - Section A'!$U$37:$U$44,0)),""),"d-mmm-yy") &amp;" to " &amp; TEXT(IFERROR(INDEX('Overview - Section A'!$E$37:$E$44,MATCH(J199,'Overview - Section A'!$U$37:$U$44,0)),""),"d-mmm-yy")</f>
        <v>1-Ene-22 to 30-Jun-22</v>
      </c>
      <c r="E199" s="397"/>
      <c r="F199" s="398"/>
      <c r="G199" s="459" t="str">
        <f t="shared" si="16"/>
        <v/>
      </c>
      <c r="H199" s="401"/>
      <c r="I199" s="450"/>
      <c r="J199" s="403" t="s">
        <v>469</v>
      </c>
      <c r="K199" s="467"/>
      <c r="L199" s="446" t="b">
        <f t="shared" si="17"/>
        <v>1</v>
      </c>
      <c r="M199" s="446" t="b">
        <f t="shared" si="18"/>
        <v>0</v>
      </c>
      <c r="N199" s="446" t="s">
        <v>988</v>
      </c>
      <c r="O199" s="37"/>
      <c r="P199" s="111"/>
      <c r="Q199" s="111"/>
    </row>
    <row r="200" spans="1:17" ht="47.1" customHeight="1" x14ac:dyDescent="0.25">
      <c r="A200" s="98"/>
      <c r="B200" s="466">
        <v>26</v>
      </c>
      <c r="C200" s="395" t="str">
        <f t="shared" si="15"/>
        <v/>
      </c>
      <c r="D200" s="396" t="str">
        <f ca="1">TEXT(IFERROR(INDEX('Overview - Section A'!$A$37:$A$44,MATCH(J200,'Overview - Section A'!$U$37:$U$44,0)),""),"d-mmm-yy") &amp;" to " &amp; TEXT(IFERROR(INDEX('Overview - Section A'!$E$37:$E$44,MATCH(J200,'Overview - Section A'!$U$37:$U$44,0)),""),"d-mmm-yy")</f>
        <v>1-Jul-22 to 30-Jun-23</v>
      </c>
      <c r="E200" s="397"/>
      <c r="F200" s="398"/>
      <c r="G200" s="459" t="str">
        <f t="shared" si="16"/>
        <v/>
      </c>
      <c r="H200" s="401"/>
      <c r="I200" s="450"/>
      <c r="J200" s="403" t="s">
        <v>471</v>
      </c>
      <c r="K200" s="467"/>
      <c r="L200" s="446" t="b">
        <f t="shared" si="17"/>
        <v>1</v>
      </c>
      <c r="M200" s="446" t="b">
        <f t="shared" si="18"/>
        <v>0</v>
      </c>
      <c r="N200" s="446" t="s">
        <v>989</v>
      </c>
      <c r="O200" s="37"/>
      <c r="P200" s="111"/>
      <c r="Q200" s="111"/>
    </row>
    <row r="201" spans="1:17" ht="47.1" customHeight="1" x14ac:dyDescent="0.25">
      <c r="A201" s="98"/>
      <c r="B201" s="466">
        <v>26</v>
      </c>
      <c r="C201" s="395" t="str">
        <f t="shared" si="15"/>
        <v/>
      </c>
      <c r="D201" s="396" t="str">
        <f ca="1">TEXT(IFERROR(INDEX('Overview - Section A'!$A$37:$A$44,MATCH(J201,'Overview - Section A'!$U$37:$U$44,0)),""),"d-mmm-yy") &amp;" to " &amp; TEXT(IFERROR(INDEX('Overview - Section A'!$E$37:$E$44,MATCH(J201,'Overview - Section A'!$U$37:$U$44,0)),""),"d-mmm-yy")</f>
        <v>1-Jul-23 to 30-Jun-24</v>
      </c>
      <c r="E201" s="397"/>
      <c r="F201" s="398"/>
      <c r="G201" s="459" t="str">
        <f t="shared" si="16"/>
        <v/>
      </c>
      <c r="H201" s="401"/>
      <c r="I201" s="450"/>
      <c r="J201" s="403" t="s">
        <v>473</v>
      </c>
      <c r="K201" s="467"/>
      <c r="L201" s="446" t="b">
        <f t="shared" si="17"/>
        <v>1</v>
      </c>
      <c r="M201" s="446" t="b">
        <f t="shared" si="18"/>
        <v>0</v>
      </c>
      <c r="N201" s="446" t="s">
        <v>990</v>
      </c>
      <c r="O201" s="37"/>
      <c r="P201" s="111"/>
      <c r="Q201" s="111"/>
    </row>
    <row r="202" spans="1:17" ht="47.1" customHeight="1" x14ac:dyDescent="0.25">
      <c r="A202" s="98"/>
      <c r="B202" s="466">
        <v>27</v>
      </c>
      <c r="C202" s="395" t="str">
        <f t="shared" si="15"/>
        <v/>
      </c>
      <c r="D202" s="396" t="str">
        <f ca="1">TEXT(IFERROR(INDEX('Overview - Section A'!$A$37:$A$44,MATCH(J202,'Overview - Section A'!$U$37:$U$44,0)),""),"d-mmm-yy") &amp;" to " &amp; TEXT(IFERROR(INDEX('Overview - Section A'!$E$37:$E$44,MATCH(J202,'Overview - Section A'!$U$37:$U$44,0)),""),"d-mmm-yy")</f>
        <v>1-Jul-19 to 31-Dic-19</v>
      </c>
      <c r="E202" s="397"/>
      <c r="F202" s="398"/>
      <c r="G202" s="459" t="str">
        <f t="shared" si="16"/>
        <v/>
      </c>
      <c r="H202" s="401"/>
      <c r="I202" s="450"/>
      <c r="J202" s="403" t="s">
        <v>463</v>
      </c>
      <c r="K202" s="467"/>
      <c r="L202" s="446" t="b">
        <f t="shared" si="17"/>
        <v>1</v>
      </c>
      <c r="M202" s="446" t="b">
        <f t="shared" si="18"/>
        <v>0</v>
      </c>
      <c r="N202" s="446" t="s">
        <v>991</v>
      </c>
      <c r="O202" s="37"/>
      <c r="P202" s="111"/>
      <c r="Q202" s="111"/>
    </row>
    <row r="203" spans="1:17" ht="47.1" customHeight="1" x14ac:dyDescent="0.25">
      <c r="A203" s="98"/>
      <c r="B203" s="466">
        <v>27</v>
      </c>
      <c r="C203" s="395" t="str">
        <f t="shared" si="15"/>
        <v/>
      </c>
      <c r="D203" s="396" t="str">
        <f ca="1">TEXT(IFERROR(INDEX('Overview - Section A'!$A$37:$A$44,MATCH(J203,'Overview - Section A'!$U$37:$U$44,0)),""),"d-mmm-yy") &amp;" to " &amp; TEXT(IFERROR(INDEX('Overview - Section A'!$E$37:$E$44,MATCH(J203,'Overview - Section A'!$U$37:$U$44,0)),""),"d-mmm-yy")</f>
        <v>1-Ene-20 to 31-Dic-20</v>
      </c>
      <c r="E203" s="397"/>
      <c r="F203" s="398"/>
      <c r="G203" s="459" t="str">
        <f t="shared" si="16"/>
        <v/>
      </c>
      <c r="H203" s="401"/>
      <c r="I203" s="450"/>
      <c r="J203" s="403" t="s">
        <v>465</v>
      </c>
      <c r="K203" s="467"/>
      <c r="L203" s="446" t="b">
        <f t="shared" si="17"/>
        <v>1</v>
      </c>
      <c r="M203" s="446" t="b">
        <f t="shared" si="18"/>
        <v>0</v>
      </c>
      <c r="N203" s="446" t="s">
        <v>992</v>
      </c>
      <c r="O203" s="37"/>
      <c r="P203" s="111"/>
      <c r="Q203" s="111"/>
    </row>
    <row r="204" spans="1:17" ht="47.1" customHeight="1" x14ac:dyDescent="0.25">
      <c r="A204" s="98"/>
      <c r="B204" s="466">
        <v>27</v>
      </c>
      <c r="C204" s="395" t="str">
        <f t="shared" si="15"/>
        <v/>
      </c>
      <c r="D204" s="396" t="str">
        <f ca="1">TEXT(IFERROR(INDEX('Overview - Section A'!$A$37:$A$44,MATCH(J204,'Overview - Section A'!$U$37:$U$44,0)),""),"d-mmm-yy") &amp;" to " &amp; TEXT(IFERROR(INDEX('Overview - Section A'!$E$37:$E$44,MATCH(J204,'Overview - Section A'!$U$37:$U$44,0)),""),"d-mmm-yy")</f>
        <v>1-Ene-21 to 31-Dic-21</v>
      </c>
      <c r="E204" s="397"/>
      <c r="F204" s="398"/>
      <c r="G204" s="459" t="str">
        <f t="shared" si="16"/>
        <v/>
      </c>
      <c r="H204" s="401"/>
      <c r="I204" s="450"/>
      <c r="J204" s="403" t="s">
        <v>467</v>
      </c>
      <c r="K204" s="467"/>
      <c r="L204" s="446" t="b">
        <f t="shared" si="17"/>
        <v>1</v>
      </c>
      <c r="M204" s="446" t="b">
        <f t="shared" si="18"/>
        <v>0</v>
      </c>
      <c r="N204" s="446" t="s">
        <v>993</v>
      </c>
      <c r="O204" s="37"/>
      <c r="P204" s="111"/>
      <c r="Q204" s="111"/>
    </row>
    <row r="205" spans="1:17" ht="47.1" customHeight="1" x14ac:dyDescent="0.25">
      <c r="A205" s="98"/>
      <c r="B205" s="466">
        <v>27</v>
      </c>
      <c r="C205" s="395" t="str">
        <f t="shared" si="15"/>
        <v/>
      </c>
      <c r="D205" s="396" t="str">
        <f ca="1">TEXT(IFERROR(INDEX('Overview - Section A'!$A$37:$A$44,MATCH(J205,'Overview - Section A'!$U$37:$U$44,0)),""),"d-mmm-yy") &amp;" to " &amp; TEXT(IFERROR(INDEX('Overview - Section A'!$E$37:$E$44,MATCH(J205,'Overview - Section A'!$U$37:$U$44,0)),""),"d-mmm-yy")</f>
        <v>1-Ene-22 to 30-Jun-22</v>
      </c>
      <c r="E205" s="397"/>
      <c r="F205" s="398"/>
      <c r="G205" s="459" t="str">
        <f t="shared" si="16"/>
        <v/>
      </c>
      <c r="H205" s="401"/>
      <c r="I205" s="450"/>
      <c r="J205" s="403" t="s">
        <v>469</v>
      </c>
      <c r="K205" s="467"/>
      <c r="L205" s="446" t="b">
        <f t="shared" si="17"/>
        <v>1</v>
      </c>
      <c r="M205" s="446" t="b">
        <f t="shared" si="18"/>
        <v>0</v>
      </c>
      <c r="N205" s="446" t="s">
        <v>994</v>
      </c>
      <c r="O205" s="37"/>
      <c r="P205" s="111"/>
      <c r="Q205" s="111"/>
    </row>
    <row r="206" spans="1:17" ht="47.1" customHeight="1" x14ac:dyDescent="0.25">
      <c r="A206" s="98"/>
      <c r="B206" s="466">
        <v>27</v>
      </c>
      <c r="C206" s="395" t="str">
        <f t="shared" si="15"/>
        <v/>
      </c>
      <c r="D206" s="396" t="str">
        <f ca="1">TEXT(IFERROR(INDEX('Overview - Section A'!$A$37:$A$44,MATCH(J206,'Overview - Section A'!$U$37:$U$44,0)),""),"d-mmm-yy") &amp;" to " &amp; TEXT(IFERROR(INDEX('Overview - Section A'!$E$37:$E$44,MATCH(J206,'Overview - Section A'!$U$37:$U$44,0)),""),"d-mmm-yy")</f>
        <v>1-Jul-22 to 30-Jun-23</v>
      </c>
      <c r="E206" s="397"/>
      <c r="F206" s="398"/>
      <c r="G206" s="459" t="str">
        <f t="shared" si="16"/>
        <v/>
      </c>
      <c r="H206" s="401"/>
      <c r="I206" s="450"/>
      <c r="J206" s="403" t="s">
        <v>471</v>
      </c>
      <c r="K206" s="467"/>
      <c r="L206" s="446" t="b">
        <f t="shared" si="17"/>
        <v>1</v>
      </c>
      <c r="M206" s="446" t="b">
        <f t="shared" si="18"/>
        <v>0</v>
      </c>
      <c r="N206" s="446" t="s">
        <v>995</v>
      </c>
      <c r="O206" s="37"/>
      <c r="P206" s="111"/>
      <c r="Q206" s="111"/>
    </row>
    <row r="207" spans="1:17" ht="47.1" customHeight="1" x14ac:dyDescent="0.25">
      <c r="A207" s="98"/>
      <c r="B207" s="466">
        <v>27</v>
      </c>
      <c r="C207" s="395" t="str">
        <f t="shared" si="15"/>
        <v/>
      </c>
      <c r="D207" s="396" t="str">
        <f ca="1">TEXT(IFERROR(INDEX('Overview - Section A'!$A$37:$A$44,MATCH(J207,'Overview - Section A'!$U$37:$U$44,0)),""),"d-mmm-yy") &amp;" to " &amp; TEXT(IFERROR(INDEX('Overview - Section A'!$E$37:$E$44,MATCH(J207,'Overview - Section A'!$U$37:$U$44,0)),""),"d-mmm-yy")</f>
        <v>1-Jul-23 to 30-Jun-24</v>
      </c>
      <c r="E207" s="397"/>
      <c r="F207" s="398"/>
      <c r="G207" s="459" t="str">
        <f t="shared" si="16"/>
        <v/>
      </c>
      <c r="H207" s="401"/>
      <c r="I207" s="450"/>
      <c r="J207" s="403" t="s">
        <v>473</v>
      </c>
      <c r="K207" s="467"/>
      <c r="L207" s="446" t="b">
        <f t="shared" si="17"/>
        <v>1</v>
      </c>
      <c r="M207" s="446" t="b">
        <f t="shared" si="18"/>
        <v>0</v>
      </c>
      <c r="N207" s="446" t="s">
        <v>996</v>
      </c>
      <c r="O207" s="37"/>
      <c r="P207" s="111"/>
      <c r="Q207" s="111"/>
    </row>
    <row r="208" spans="1:17" ht="47.1" customHeight="1" x14ac:dyDescent="0.25">
      <c r="A208" s="98"/>
      <c r="B208" s="466">
        <v>28</v>
      </c>
      <c r="C208" s="395" t="str">
        <f t="shared" si="15"/>
        <v/>
      </c>
      <c r="D208" s="396" t="str">
        <f ca="1">TEXT(IFERROR(INDEX('Overview - Section A'!$A$37:$A$44,MATCH(J208,'Overview - Section A'!$U$37:$U$44,0)),""),"d-mmm-yy") &amp;" to " &amp; TEXT(IFERROR(INDEX('Overview - Section A'!$E$37:$E$44,MATCH(J208,'Overview - Section A'!$U$37:$U$44,0)),""),"d-mmm-yy")</f>
        <v>1-Jul-19 to 31-Dic-19</v>
      </c>
      <c r="E208" s="397"/>
      <c r="F208" s="398"/>
      <c r="G208" s="459" t="str">
        <f t="shared" si="16"/>
        <v/>
      </c>
      <c r="H208" s="401"/>
      <c r="I208" s="450"/>
      <c r="J208" s="403" t="s">
        <v>463</v>
      </c>
      <c r="K208" s="467"/>
      <c r="L208" s="446" t="b">
        <f t="shared" si="17"/>
        <v>1</v>
      </c>
      <c r="M208" s="446" t="b">
        <f t="shared" si="18"/>
        <v>0</v>
      </c>
      <c r="N208" s="446" t="s">
        <v>997</v>
      </c>
      <c r="O208" s="37"/>
      <c r="P208" s="111"/>
      <c r="Q208" s="111"/>
    </row>
    <row r="209" spans="1:17" ht="47.1" customHeight="1" x14ac:dyDescent="0.25">
      <c r="A209" s="98"/>
      <c r="B209" s="466">
        <v>28</v>
      </c>
      <c r="C209" s="395" t="str">
        <f t="shared" si="15"/>
        <v/>
      </c>
      <c r="D209" s="396" t="str">
        <f ca="1">TEXT(IFERROR(INDEX('Overview - Section A'!$A$37:$A$44,MATCH(J209,'Overview - Section A'!$U$37:$U$44,0)),""),"d-mmm-yy") &amp;" to " &amp; TEXT(IFERROR(INDEX('Overview - Section A'!$E$37:$E$44,MATCH(J209,'Overview - Section A'!$U$37:$U$44,0)),""),"d-mmm-yy")</f>
        <v>1-Ene-20 to 31-Dic-20</v>
      </c>
      <c r="E209" s="397"/>
      <c r="F209" s="398"/>
      <c r="G209" s="459" t="str">
        <f t="shared" si="16"/>
        <v/>
      </c>
      <c r="H209" s="401"/>
      <c r="I209" s="450"/>
      <c r="J209" s="403" t="s">
        <v>465</v>
      </c>
      <c r="K209" s="467"/>
      <c r="L209" s="446" t="b">
        <f t="shared" si="17"/>
        <v>1</v>
      </c>
      <c r="M209" s="446" t="b">
        <f t="shared" si="18"/>
        <v>0</v>
      </c>
      <c r="N209" s="446" t="s">
        <v>998</v>
      </c>
      <c r="O209" s="37"/>
      <c r="P209" s="111"/>
      <c r="Q209" s="111"/>
    </row>
    <row r="210" spans="1:17" ht="47.1" customHeight="1" x14ac:dyDescent="0.25">
      <c r="A210" s="98"/>
      <c r="B210" s="466">
        <v>28</v>
      </c>
      <c r="C210" s="395" t="str">
        <f t="shared" si="15"/>
        <v/>
      </c>
      <c r="D210" s="396" t="str">
        <f ca="1">TEXT(IFERROR(INDEX('Overview - Section A'!$A$37:$A$44,MATCH(J210,'Overview - Section A'!$U$37:$U$44,0)),""),"d-mmm-yy") &amp;" to " &amp; TEXT(IFERROR(INDEX('Overview - Section A'!$E$37:$E$44,MATCH(J210,'Overview - Section A'!$U$37:$U$44,0)),""),"d-mmm-yy")</f>
        <v>1-Ene-21 to 31-Dic-21</v>
      </c>
      <c r="E210" s="397"/>
      <c r="F210" s="398"/>
      <c r="G210" s="459" t="str">
        <f t="shared" si="16"/>
        <v/>
      </c>
      <c r="H210" s="401"/>
      <c r="I210" s="450"/>
      <c r="J210" s="403" t="s">
        <v>467</v>
      </c>
      <c r="K210" s="467"/>
      <c r="L210" s="446" t="b">
        <f t="shared" si="17"/>
        <v>1</v>
      </c>
      <c r="M210" s="446" t="b">
        <f t="shared" si="18"/>
        <v>0</v>
      </c>
      <c r="N210" s="446" t="s">
        <v>999</v>
      </c>
      <c r="O210" s="37"/>
      <c r="P210" s="111"/>
      <c r="Q210" s="111"/>
    </row>
    <row r="211" spans="1:17" ht="47.1" customHeight="1" x14ac:dyDescent="0.25">
      <c r="A211" s="98"/>
      <c r="B211" s="466">
        <v>28</v>
      </c>
      <c r="C211" s="395" t="str">
        <f t="shared" si="15"/>
        <v/>
      </c>
      <c r="D211" s="396" t="str">
        <f ca="1">TEXT(IFERROR(INDEX('Overview - Section A'!$A$37:$A$44,MATCH(J211,'Overview - Section A'!$U$37:$U$44,0)),""),"d-mmm-yy") &amp;" to " &amp; TEXT(IFERROR(INDEX('Overview - Section A'!$E$37:$E$44,MATCH(J211,'Overview - Section A'!$U$37:$U$44,0)),""),"d-mmm-yy")</f>
        <v>1-Ene-22 to 30-Jun-22</v>
      </c>
      <c r="E211" s="397"/>
      <c r="F211" s="398"/>
      <c r="G211" s="459" t="str">
        <f t="shared" si="16"/>
        <v/>
      </c>
      <c r="H211" s="401"/>
      <c r="I211" s="450"/>
      <c r="J211" s="403" t="s">
        <v>469</v>
      </c>
      <c r="K211" s="467"/>
      <c r="L211" s="446" t="b">
        <f t="shared" si="17"/>
        <v>1</v>
      </c>
      <c r="M211" s="446" t="b">
        <f t="shared" si="18"/>
        <v>0</v>
      </c>
      <c r="N211" s="446" t="s">
        <v>1000</v>
      </c>
      <c r="O211" s="37"/>
      <c r="P211" s="111"/>
      <c r="Q211" s="111"/>
    </row>
    <row r="212" spans="1:17" ht="47.1" customHeight="1" x14ac:dyDescent="0.25">
      <c r="A212" s="98"/>
      <c r="B212" s="466">
        <v>28</v>
      </c>
      <c r="C212" s="395" t="str">
        <f t="shared" si="15"/>
        <v/>
      </c>
      <c r="D212" s="396" t="str">
        <f ca="1">TEXT(IFERROR(INDEX('Overview - Section A'!$A$37:$A$44,MATCH(J212,'Overview - Section A'!$U$37:$U$44,0)),""),"d-mmm-yy") &amp;" to " &amp; TEXT(IFERROR(INDEX('Overview - Section A'!$E$37:$E$44,MATCH(J212,'Overview - Section A'!$U$37:$U$44,0)),""),"d-mmm-yy")</f>
        <v>1-Jul-22 to 30-Jun-23</v>
      </c>
      <c r="E212" s="397"/>
      <c r="F212" s="398"/>
      <c r="G212" s="459" t="str">
        <f t="shared" si="16"/>
        <v/>
      </c>
      <c r="H212" s="401"/>
      <c r="I212" s="450"/>
      <c r="J212" s="403" t="s">
        <v>471</v>
      </c>
      <c r="K212" s="467"/>
      <c r="L212" s="446" t="b">
        <f t="shared" si="17"/>
        <v>1</v>
      </c>
      <c r="M212" s="446" t="b">
        <f t="shared" si="18"/>
        <v>0</v>
      </c>
      <c r="N212" s="446" t="s">
        <v>1001</v>
      </c>
      <c r="O212" s="37"/>
      <c r="P212" s="111"/>
      <c r="Q212" s="111"/>
    </row>
    <row r="213" spans="1:17" ht="47.1" customHeight="1" x14ac:dyDescent="0.25">
      <c r="A213" s="98"/>
      <c r="B213" s="466">
        <v>28</v>
      </c>
      <c r="C213" s="395" t="str">
        <f t="shared" si="15"/>
        <v/>
      </c>
      <c r="D213" s="396" t="str">
        <f ca="1">TEXT(IFERROR(INDEX('Overview - Section A'!$A$37:$A$44,MATCH(J213,'Overview - Section A'!$U$37:$U$44,0)),""),"d-mmm-yy") &amp;" to " &amp; TEXT(IFERROR(INDEX('Overview - Section A'!$E$37:$E$44,MATCH(J213,'Overview - Section A'!$U$37:$U$44,0)),""),"d-mmm-yy")</f>
        <v>1-Jul-23 to 30-Jun-24</v>
      </c>
      <c r="E213" s="397"/>
      <c r="F213" s="398"/>
      <c r="G213" s="459" t="str">
        <f t="shared" si="16"/>
        <v/>
      </c>
      <c r="H213" s="401"/>
      <c r="I213" s="450"/>
      <c r="J213" s="403" t="s">
        <v>473</v>
      </c>
      <c r="K213" s="467"/>
      <c r="L213" s="446" t="b">
        <f t="shared" si="17"/>
        <v>1</v>
      </c>
      <c r="M213" s="446" t="b">
        <f t="shared" si="18"/>
        <v>0</v>
      </c>
      <c r="N213" s="446" t="s">
        <v>1002</v>
      </c>
      <c r="O213" s="37"/>
      <c r="P213" s="111"/>
      <c r="Q213" s="111"/>
    </row>
    <row r="214" spans="1:17" ht="47.1" customHeight="1" x14ac:dyDescent="0.25">
      <c r="A214" s="98"/>
      <c r="B214" s="466">
        <v>29</v>
      </c>
      <c r="C214" s="395" t="str">
        <f t="shared" si="15"/>
        <v/>
      </c>
      <c r="D214" s="396" t="str">
        <f ca="1">TEXT(IFERROR(INDEX('Overview - Section A'!$A$37:$A$44,MATCH(J214,'Overview - Section A'!$U$37:$U$44,0)),""),"d-mmm-yy") &amp;" to " &amp; TEXT(IFERROR(INDEX('Overview - Section A'!$E$37:$E$44,MATCH(J214,'Overview - Section A'!$U$37:$U$44,0)),""),"d-mmm-yy")</f>
        <v>1-Jul-19 to 31-Dic-19</v>
      </c>
      <c r="E214" s="397"/>
      <c r="F214" s="398"/>
      <c r="G214" s="459" t="str">
        <f t="shared" si="16"/>
        <v/>
      </c>
      <c r="H214" s="401"/>
      <c r="I214" s="450"/>
      <c r="J214" s="403" t="s">
        <v>463</v>
      </c>
      <c r="K214" s="467"/>
      <c r="L214" s="446" t="b">
        <f t="shared" si="17"/>
        <v>1</v>
      </c>
      <c r="M214" s="446" t="b">
        <f t="shared" si="18"/>
        <v>0</v>
      </c>
      <c r="N214" s="446" t="s">
        <v>1003</v>
      </c>
      <c r="O214" s="37"/>
      <c r="P214" s="111"/>
      <c r="Q214" s="111"/>
    </row>
    <row r="215" spans="1:17" ht="47.1" customHeight="1" x14ac:dyDescent="0.25">
      <c r="A215" s="98"/>
      <c r="B215" s="466">
        <v>29</v>
      </c>
      <c r="C215" s="395" t="str">
        <f t="shared" si="15"/>
        <v/>
      </c>
      <c r="D215" s="396" t="str">
        <f ca="1">TEXT(IFERROR(INDEX('Overview - Section A'!$A$37:$A$44,MATCH(J215,'Overview - Section A'!$U$37:$U$44,0)),""),"d-mmm-yy") &amp;" to " &amp; TEXT(IFERROR(INDEX('Overview - Section A'!$E$37:$E$44,MATCH(J215,'Overview - Section A'!$U$37:$U$44,0)),""),"d-mmm-yy")</f>
        <v>1-Ene-20 to 31-Dic-20</v>
      </c>
      <c r="E215" s="397"/>
      <c r="F215" s="398"/>
      <c r="G215" s="459" t="str">
        <f t="shared" si="16"/>
        <v/>
      </c>
      <c r="H215" s="401"/>
      <c r="I215" s="450"/>
      <c r="J215" s="403" t="s">
        <v>465</v>
      </c>
      <c r="K215" s="467"/>
      <c r="L215" s="446" t="b">
        <f t="shared" si="17"/>
        <v>1</v>
      </c>
      <c r="M215" s="446" t="b">
        <f t="shared" si="18"/>
        <v>0</v>
      </c>
      <c r="N215" s="446" t="s">
        <v>1004</v>
      </c>
      <c r="O215" s="37"/>
      <c r="P215" s="111"/>
      <c r="Q215" s="111"/>
    </row>
    <row r="216" spans="1:17" ht="47.1" customHeight="1" x14ac:dyDescent="0.25">
      <c r="A216" s="98"/>
      <c r="B216" s="466">
        <v>29</v>
      </c>
      <c r="C216" s="395" t="str">
        <f t="shared" si="15"/>
        <v/>
      </c>
      <c r="D216" s="396" t="str">
        <f ca="1">TEXT(IFERROR(INDEX('Overview - Section A'!$A$37:$A$44,MATCH(J216,'Overview - Section A'!$U$37:$U$44,0)),""),"d-mmm-yy") &amp;" to " &amp; TEXT(IFERROR(INDEX('Overview - Section A'!$E$37:$E$44,MATCH(J216,'Overview - Section A'!$U$37:$U$44,0)),""),"d-mmm-yy")</f>
        <v>1-Ene-21 to 31-Dic-21</v>
      </c>
      <c r="E216" s="397"/>
      <c r="F216" s="398"/>
      <c r="G216" s="459" t="str">
        <f t="shared" si="16"/>
        <v/>
      </c>
      <c r="H216" s="401"/>
      <c r="I216" s="450"/>
      <c r="J216" s="403" t="s">
        <v>467</v>
      </c>
      <c r="K216" s="467"/>
      <c r="L216" s="446" t="b">
        <f t="shared" si="17"/>
        <v>1</v>
      </c>
      <c r="M216" s="446" t="b">
        <f t="shared" si="18"/>
        <v>0</v>
      </c>
      <c r="N216" s="446" t="s">
        <v>1005</v>
      </c>
      <c r="O216" s="37"/>
      <c r="P216" s="111"/>
      <c r="Q216" s="111"/>
    </row>
    <row r="217" spans="1:17" ht="47.1" customHeight="1" x14ac:dyDescent="0.25">
      <c r="A217" s="98"/>
      <c r="B217" s="466">
        <v>29</v>
      </c>
      <c r="C217" s="395" t="str">
        <f t="shared" si="15"/>
        <v/>
      </c>
      <c r="D217" s="396" t="str">
        <f ca="1">TEXT(IFERROR(INDEX('Overview - Section A'!$A$37:$A$44,MATCH(J217,'Overview - Section A'!$U$37:$U$44,0)),""),"d-mmm-yy") &amp;" to " &amp; TEXT(IFERROR(INDEX('Overview - Section A'!$E$37:$E$44,MATCH(J217,'Overview - Section A'!$U$37:$U$44,0)),""),"d-mmm-yy")</f>
        <v>1-Ene-22 to 30-Jun-22</v>
      </c>
      <c r="E217" s="397"/>
      <c r="F217" s="398"/>
      <c r="G217" s="459" t="str">
        <f t="shared" si="16"/>
        <v/>
      </c>
      <c r="H217" s="401"/>
      <c r="I217" s="450"/>
      <c r="J217" s="403" t="s">
        <v>469</v>
      </c>
      <c r="K217" s="467"/>
      <c r="L217" s="446" t="b">
        <f t="shared" si="17"/>
        <v>1</v>
      </c>
      <c r="M217" s="446" t="b">
        <f t="shared" si="18"/>
        <v>0</v>
      </c>
      <c r="N217" s="446" t="s">
        <v>1006</v>
      </c>
      <c r="O217" s="37"/>
      <c r="P217" s="111"/>
      <c r="Q217" s="111"/>
    </row>
    <row r="218" spans="1:17" ht="47.1" customHeight="1" x14ac:dyDescent="0.25">
      <c r="A218" s="98"/>
      <c r="B218" s="466">
        <v>29</v>
      </c>
      <c r="C218" s="395" t="str">
        <f t="shared" si="15"/>
        <v/>
      </c>
      <c r="D218" s="396" t="str">
        <f ca="1">TEXT(IFERROR(INDEX('Overview - Section A'!$A$37:$A$44,MATCH(J218,'Overview - Section A'!$U$37:$U$44,0)),""),"d-mmm-yy") &amp;" to " &amp; TEXT(IFERROR(INDEX('Overview - Section A'!$E$37:$E$44,MATCH(J218,'Overview - Section A'!$U$37:$U$44,0)),""),"d-mmm-yy")</f>
        <v>1-Jul-22 to 30-Jun-23</v>
      </c>
      <c r="E218" s="397"/>
      <c r="F218" s="398"/>
      <c r="G218" s="459" t="str">
        <f t="shared" si="16"/>
        <v/>
      </c>
      <c r="H218" s="401"/>
      <c r="I218" s="450"/>
      <c r="J218" s="403" t="s">
        <v>471</v>
      </c>
      <c r="K218" s="467"/>
      <c r="L218" s="446" t="b">
        <f t="shared" si="17"/>
        <v>1</v>
      </c>
      <c r="M218" s="446" t="b">
        <f t="shared" si="18"/>
        <v>0</v>
      </c>
      <c r="N218" s="446" t="s">
        <v>1007</v>
      </c>
      <c r="O218" s="37"/>
      <c r="P218" s="111"/>
      <c r="Q218" s="111"/>
    </row>
    <row r="219" spans="1:17" ht="47.1" customHeight="1" x14ac:dyDescent="0.25">
      <c r="A219" s="98"/>
      <c r="B219" s="466">
        <v>29</v>
      </c>
      <c r="C219" s="395" t="str">
        <f t="shared" si="15"/>
        <v/>
      </c>
      <c r="D219" s="396" t="str">
        <f ca="1">TEXT(IFERROR(INDEX('Overview - Section A'!$A$37:$A$44,MATCH(J219,'Overview - Section A'!$U$37:$U$44,0)),""),"d-mmm-yy") &amp;" to " &amp; TEXT(IFERROR(INDEX('Overview - Section A'!$E$37:$E$44,MATCH(J219,'Overview - Section A'!$U$37:$U$44,0)),""),"d-mmm-yy")</f>
        <v>1-Jul-23 to 30-Jun-24</v>
      </c>
      <c r="E219" s="397"/>
      <c r="F219" s="398"/>
      <c r="G219" s="459" t="str">
        <f t="shared" si="16"/>
        <v/>
      </c>
      <c r="H219" s="401"/>
      <c r="I219" s="450"/>
      <c r="J219" s="403" t="s">
        <v>473</v>
      </c>
      <c r="K219" s="467"/>
      <c r="L219" s="446" t="b">
        <f t="shared" si="17"/>
        <v>1</v>
      </c>
      <c r="M219" s="446" t="b">
        <f t="shared" si="18"/>
        <v>0</v>
      </c>
      <c r="N219" s="446" t="s">
        <v>1008</v>
      </c>
      <c r="O219" s="37"/>
      <c r="P219" s="111"/>
      <c r="Q219" s="111"/>
    </row>
    <row r="220" spans="1:17" ht="47.1" customHeight="1" x14ac:dyDescent="0.25">
      <c r="A220" s="98"/>
      <c r="B220" s="466">
        <v>30</v>
      </c>
      <c r="C220" s="395" t="str">
        <f t="shared" si="15"/>
        <v/>
      </c>
      <c r="D220" s="396" t="str">
        <f ca="1">TEXT(IFERROR(INDEX('Overview - Section A'!$A$37:$A$44,MATCH(J220,'Overview - Section A'!$U$37:$U$44,0)),""),"d-mmm-yy") &amp;" to " &amp; TEXT(IFERROR(INDEX('Overview - Section A'!$E$37:$E$44,MATCH(J220,'Overview - Section A'!$U$37:$U$44,0)),""),"d-mmm-yy")</f>
        <v>1-Jul-19 to 31-Dic-19</v>
      </c>
      <c r="E220" s="397"/>
      <c r="F220" s="398"/>
      <c r="G220" s="459" t="str">
        <f t="shared" si="16"/>
        <v/>
      </c>
      <c r="H220" s="401"/>
      <c r="I220" s="450"/>
      <c r="J220" s="403" t="s">
        <v>463</v>
      </c>
      <c r="K220" s="467"/>
      <c r="L220" s="446" t="b">
        <f t="shared" si="17"/>
        <v>1</v>
      </c>
      <c r="M220" s="446" t="b">
        <f t="shared" si="18"/>
        <v>0</v>
      </c>
      <c r="N220" s="446" t="s">
        <v>1009</v>
      </c>
      <c r="O220" s="37"/>
      <c r="P220" s="111"/>
      <c r="Q220" s="111"/>
    </row>
    <row r="221" spans="1:17" ht="47.1" customHeight="1" x14ac:dyDescent="0.25">
      <c r="A221" s="98"/>
      <c r="B221" s="466">
        <v>30</v>
      </c>
      <c r="C221" s="395" t="str">
        <f t="shared" si="15"/>
        <v/>
      </c>
      <c r="D221" s="396" t="str">
        <f ca="1">TEXT(IFERROR(INDEX('Overview - Section A'!$A$37:$A$44,MATCH(J221,'Overview - Section A'!$U$37:$U$44,0)),""),"d-mmm-yy") &amp;" to " &amp; TEXT(IFERROR(INDEX('Overview - Section A'!$E$37:$E$44,MATCH(J221,'Overview - Section A'!$U$37:$U$44,0)),""),"d-mmm-yy")</f>
        <v>1-Ene-20 to 31-Dic-20</v>
      </c>
      <c r="E221" s="397"/>
      <c r="F221" s="398"/>
      <c r="G221" s="459" t="str">
        <f t="shared" si="16"/>
        <v/>
      </c>
      <c r="H221" s="401"/>
      <c r="I221" s="450"/>
      <c r="J221" s="403" t="s">
        <v>465</v>
      </c>
      <c r="K221" s="467"/>
      <c r="L221" s="446" t="b">
        <f t="shared" si="17"/>
        <v>1</v>
      </c>
      <c r="M221" s="446" t="b">
        <f t="shared" si="18"/>
        <v>0</v>
      </c>
      <c r="N221" s="446" t="s">
        <v>1010</v>
      </c>
      <c r="O221" s="37"/>
      <c r="P221" s="111"/>
      <c r="Q221" s="111"/>
    </row>
    <row r="222" spans="1:17" ht="47.1" customHeight="1" x14ac:dyDescent="0.25">
      <c r="A222" s="98"/>
      <c r="B222" s="466">
        <v>30</v>
      </c>
      <c r="C222" s="395" t="str">
        <f t="shared" si="15"/>
        <v/>
      </c>
      <c r="D222" s="396" t="str">
        <f ca="1">TEXT(IFERROR(INDEX('Overview - Section A'!$A$37:$A$44,MATCH(J222,'Overview - Section A'!$U$37:$U$44,0)),""),"d-mmm-yy") &amp;" to " &amp; TEXT(IFERROR(INDEX('Overview - Section A'!$E$37:$E$44,MATCH(J222,'Overview - Section A'!$U$37:$U$44,0)),""),"d-mmm-yy")</f>
        <v>1-Ene-21 to 31-Dic-21</v>
      </c>
      <c r="E222" s="397"/>
      <c r="F222" s="398"/>
      <c r="G222" s="459" t="str">
        <f t="shared" si="16"/>
        <v/>
      </c>
      <c r="H222" s="401"/>
      <c r="I222" s="450"/>
      <c r="J222" s="403" t="s">
        <v>467</v>
      </c>
      <c r="K222" s="467"/>
      <c r="L222" s="446" t="b">
        <f t="shared" si="17"/>
        <v>1</v>
      </c>
      <c r="M222" s="446" t="b">
        <f t="shared" si="18"/>
        <v>0</v>
      </c>
      <c r="N222" s="446" t="s">
        <v>1011</v>
      </c>
      <c r="O222" s="37"/>
      <c r="P222" s="111"/>
      <c r="Q222" s="111"/>
    </row>
    <row r="223" spans="1:17" ht="47.1" customHeight="1" x14ac:dyDescent="0.25">
      <c r="A223" s="98"/>
      <c r="B223" s="466">
        <v>30</v>
      </c>
      <c r="C223" s="395" t="str">
        <f t="shared" si="15"/>
        <v/>
      </c>
      <c r="D223" s="396" t="str">
        <f ca="1">TEXT(IFERROR(INDEX('Overview - Section A'!$A$37:$A$44,MATCH(J223,'Overview - Section A'!$U$37:$U$44,0)),""),"d-mmm-yy") &amp;" to " &amp; TEXT(IFERROR(INDEX('Overview - Section A'!$E$37:$E$44,MATCH(J223,'Overview - Section A'!$U$37:$U$44,0)),""),"d-mmm-yy")</f>
        <v>1-Ene-22 to 30-Jun-22</v>
      </c>
      <c r="E223" s="397"/>
      <c r="F223" s="398"/>
      <c r="G223" s="459" t="str">
        <f t="shared" si="16"/>
        <v/>
      </c>
      <c r="H223" s="401"/>
      <c r="I223" s="450"/>
      <c r="J223" s="403" t="s">
        <v>469</v>
      </c>
      <c r="K223" s="467"/>
      <c r="L223" s="446" t="b">
        <f t="shared" si="17"/>
        <v>1</v>
      </c>
      <c r="M223" s="446" t="b">
        <f t="shared" si="18"/>
        <v>0</v>
      </c>
      <c r="N223" s="446" t="s">
        <v>1012</v>
      </c>
      <c r="O223" s="37"/>
      <c r="P223" s="111"/>
      <c r="Q223" s="111"/>
    </row>
    <row r="224" spans="1:17" ht="47.1" customHeight="1" x14ac:dyDescent="0.25">
      <c r="A224" s="98"/>
      <c r="B224" s="466">
        <v>30</v>
      </c>
      <c r="C224" s="395" t="str">
        <f t="shared" si="15"/>
        <v/>
      </c>
      <c r="D224" s="396" t="str">
        <f ca="1">TEXT(IFERROR(INDEX('Overview - Section A'!$A$37:$A$44,MATCH(J224,'Overview - Section A'!$U$37:$U$44,0)),""),"d-mmm-yy") &amp;" to " &amp; TEXT(IFERROR(INDEX('Overview - Section A'!$E$37:$E$44,MATCH(J224,'Overview - Section A'!$U$37:$U$44,0)),""),"d-mmm-yy")</f>
        <v>1-Jul-22 to 30-Jun-23</v>
      </c>
      <c r="E224" s="397"/>
      <c r="F224" s="398"/>
      <c r="G224" s="459" t="str">
        <f t="shared" si="16"/>
        <v/>
      </c>
      <c r="H224" s="401"/>
      <c r="I224" s="450"/>
      <c r="J224" s="403" t="s">
        <v>471</v>
      </c>
      <c r="K224" s="467"/>
      <c r="L224" s="446" t="b">
        <f t="shared" si="17"/>
        <v>1</v>
      </c>
      <c r="M224" s="446" t="b">
        <f t="shared" si="18"/>
        <v>0</v>
      </c>
      <c r="N224" s="446" t="s">
        <v>1013</v>
      </c>
      <c r="O224" s="37"/>
      <c r="P224" s="111"/>
      <c r="Q224" s="111"/>
    </row>
    <row r="225" spans="1:23" ht="47.1" customHeight="1" x14ac:dyDescent="0.25">
      <c r="A225" s="98"/>
      <c r="B225" s="466">
        <v>30</v>
      </c>
      <c r="C225" s="395" t="str">
        <f t="shared" si="15"/>
        <v/>
      </c>
      <c r="D225" s="396" t="str">
        <f ca="1">TEXT(IFERROR(INDEX('Overview - Section A'!$A$37:$A$44,MATCH(J225,'Overview - Section A'!$U$37:$U$44,0)),""),"d-mmm-yy") &amp;" to " &amp; TEXT(IFERROR(INDEX('Overview - Section A'!$E$37:$E$44,MATCH(J225,'Overview - Section A'!$U$37:$U$44,0)),""),"d-mmm-yy")</f>
        <v>1-Jul-23 to 30-Jun-24</v>
      </c>
      <c r="E225" s="397"/>
      <c r="F225" s="398"/>
      <c r="G225" s="459" t="str">
        <f t="shared" si="16"/>
        <v/>
      </c>
      <c r="H225" s="401"/>
      <c r="I225" s="450"/>
      <c r="J225" s="403" t="s">
        <v>473</v>
      </c>
      <c r="K225" s="467"/>
      <c r="L225" s="446" t="b">
        <f t="shared" si="17"/>
        <v>1</v>
      </c>
      <c r="M225" s="446" t="b">
        <f t="shared" si="18"/>
        <v>0</v>
      </c>
      <c r="N225" s="446" t="s">
        <v>1014</v>
      </c>
      <c r="O225" s="37"/>
      <c r="P225" s="111"/>
      <c r="Q225" s="111"/>
    </row>
    <row r="226" spans="1:23" ht="2.1" customHeight="1" thickBot="1" x14ac:dyDescent="0.3">
      <c r="B226" s="50"/>
      <c r="C226" s="51"/>
      <c r="D226" s="51"/>
      <c r="E226" s="51"/>
      <c r="F226" s="51"/>
      <c r="G226" s="51"/>
      <c r="H226" s="51"/>
      <c r="I226" s="51"/>
      <c r="J226" s="51"/>
      <c r="K226" s="51"/>
      <c r="L226" s="51"/>
      <c r="M226" s="51"/>
      <c r="N226" s="51"/>
      <c r="O226" s="46"/>
      <c r="P226" s="111"/>
      <c r="Q226" s="111"/>
    </row>
    <row r="227" spans="1:23" x14ac:dyDescent="0.25">
      <c r="P227" s="111"/>
      <c r="Q227" s="111"/>
      <c r="T227" s="289"/>
      <c r="U227" s="106"/>
      <c r="V227" s="106"/>
      <c r="W227" s="106"/>
    </row>
    <row r="228" spans="1:23" x14ac:dyDescent="0.25">
      <c r="P228" s="111"/>
      <c r="Q228" s="111"/>
    </row>
    <row r="234" spans="1:23" x14ac:dyDescent="0.25">
      <c r="A234" s="52" t="s">
        <v>48</v>
      </c>
    </row>
  </sheetData>
  <sheetProtection algorithmName="SHA-512" hashValue="2f6sGW18GRKQFXFdHvTaJp6FG6Kd3WrgDVo1oEWJZNjhvSfErDUhD9d9TuRADXsVQPPLMj6uQP/nGjxt2mEh+w==" saltValue="FCrp+v0c6eJuE9wWJa1UIA==" spinCount="100000" sheet="1" objects="1" scenarios="1" formatCells="0" sort="0" autoFilter="0"/>
  <mergeCells count="3">
    <mergeCell ref="B43:H43"/>
    <mergeCell ref="A1:V2"/>
    <mergeCell ref="A8:AW8"/>
  </mergeCells>
  <conditionalFormatting sqref="B45:D225">
    <cfRule type="expression" dxfId="47" priority="12">
      <formula>MOD($B45,2)=0</formula>
    </cfRule>
    <cfRule type="expression" dxfId="46" priority="13">
      <formula>MOD($B45,2)=1</formula>
    </cfRule>
  </conditionalFormatting>
  <conditionalFormatting sqref="C10:D40">
    <cfRule type="expression" dxfId="45" priority="10">
      <formula>AND($D10&lt;&gt;"",$C10&lt;&gt;"")</formula>
    </cfRule>
  </conditionalFormatting>
  <conditionalFormatting sqref="AW10:AW14 A10:AU14">
    <cfRule type="expression" dxfId="44" priority="6">
      <formula>$AV10:$AV41="[Record ID]"</formula>
    </cfRule>
  </conditionalFormatting>
  <conditionalFormatting sqref="C45:O225">
    <cfRule type="expression" dxfId="43" priority="5">
      <formula>$N45:$N226="[Record ID]"</formula>
    </cfRule>
  </conditionalFormatting>
  <conditionalFormatting sqref="B45:B225">
    <cfRule type="expression" dxfId="42" priority="4">
      <formula>$N45:$N226="[Record ID]"</formula>
    </cfRule>
  </conditionalFormatting>
  <conditionalFormatting sqref="A10:AU41">
    <cfRule type="expression" dxfId="41" priority="3">
      <formula>$J10="Yes"</formula>
    </cfRule>
  </conditionalFormatting>
  <conditionalFormatting sqref="AW10:AW40">
    <cfRule type="expression" dxfId="40" priority="1">
      <formula>$J10="Yes"</formula>
    </cfRule>
  </conditionalFormatting>
  <conditionalFormatting sqref="A15:AU40 AW15:AW40">
    <cfRule type="expression" dxfId="39" priority="36">
      <formula>$AV15:$AV226="[Record ID]"</formula>
    </cfRule>
  </conditionalFormatting>
  <dataValidations count="18">
    <dataValidation type="list" allowBlank="1" showInputMessage="1" showErrorMessage="1" sqref="R10:R40" xr:uid="{00000000-0002-0000-0500-000000000000}">
      <formula1>Subset</formula1>
    </dataValidation>
    <dataValidation type="custom" allowBlank="1" showInputMessage="1" showErrorMessage="1" errorTitle="Coverage Indicators" error="Cannot have a Standard Indicator and Custom Indicator on same line" sqref="D10:D40" xr:uid="{00000000-0002-0000-0500-000001000000}">
      <formula1>C10=""</formula1>
    </dataValidation>
    <dataValidation type="list" allowBlank="1" showInputMessage="1" showErrorMessage="1" sqref="B10:B40" xr:uid="{00000000-0002-0000-0500-000002000000}">
      <formula1>Coverage_Module</formula1>
    </dataValidation>
    <dataValidation type="list" allowBlank="1" showInputMessage="1" showErrorMessage="1" sqref="C10:C40" xr:uid="{00000000-0002-0000-0500-000003000000}">
      <formula1>OFFSET(CoverageStart,MATCH(X10,CoverageColumn,0)-1,2,COUNTIF(CoverageColumn,X10),1)</formula1>
    </dataValidation>
    <dataValidation type="list" allowBlank="1" showInputMessage="1" showErrorMessage="1" sqref="S10:S40" xr:uid="{00000000-0002-0000-0500-000004000000}">
      <formula1>ResponsiblePR</formula1>
    </dataValidation>
    <dataValidation type="list" allowBlank="1" showInputMessage="1" showErrorMessage="1" sqref="T10:T40" xr:uid="{00000000-0002-0000-0500-000005000000}">
      <formula1>Country</formula1>
    </dataValidation>
    <dataValidation allowBlank="1" showErrorMessage="1" prompt="Please include the geographic area in the comments box" sqref="W10:W40" xr:uid="{00000000-0002-0000-0500-000006000000}"/>
    <dataValidation allowBlank="1" showInputMessage="1" showErrorMessage="1" prompt="To ensure data consistency please ensure that all thousands are separated with a comma and all decimals are separated with a decimal. (e.g. 1,000,000.96)" sqref="E10:G40 E45:G225" xr:uid="{00000000-0002-0000-0500-000007000000}"/>
    <dataValidation type="decimal" allowBlank="1" showInputMessage="1" showErrorMessage="1" errorTitle="X-Author for Excel" error="Please enter a valid numeric value. Valid range for Coverage Indicator Number is -1E+18 to 1E+18." promptTitle="X-Author for Excel" sqref="A10:A40 B45:B225" xr:uid="{00000000-0002-0000-0500-000008000000}">
      <formula1>-1000000000000000000</formula1>
      <formula2>1000000000000000000</formula2>
    </dataValidation>
    <dataValidation type="list" allowBlank="1" showInputMessage="1" showErrorMessage="1" errorTitle="X-Author for Excel" error="Please select a value from the drop-down." promptTitle="X-Author for Excel" sqref="H10:H40" xr:uid="{00000000-0002-0000-0500-000009000000}">
      <formula1>IF(IFERROR(ROWS(INDIRECT(SUBSTITUTE("AIM_Coverage_Indicator__c.AIM_Year__c"," ","_"))),-1) &lt; 0, XAuthorInvalidPicklistData,INDIRECT(SUBSTITUTE("AIM_Coverage_Indicator__c.AIM_Year__c"," ","_")))</formula1>
    </dataValidation>
    <dataValidation type="list" allowBlank="1" showInputMessage="1" showErrorMessage="1" errorTitle="X-Author for Excel" error="Please select a value from the drop-down." promptTitle="X-Author for Excel" sqref="V10:V40" xr:uid="{00000000-0002-0000-0500-00000A000000}">
      <formula1>IF(IFERROR(ROWS(INDIRECT(SUBSTITUTE("AIM_Coverage_Indicator__c.AIM_Rating_Cumulation_Type__c"," ","_"))),-1) &lt; 0, XAuthorInvalidPicklistData,INDIRECT(SUBSTITUTE("AIM_Coverage_Indicator__c.AIM_Rating_Cumulation_Type__c"," ","_")))</formula1>
    </dataValidation>
    <dataValidation type="list" allowBlank="1" showInputMessage="1" showErrorMessage="1" errorTitle="X-Author for Excel" error="Please select either TRUE or FALSE from the dropdown." promptTitle="X-Author for Excel" sqref="AC10:AC40 L45:M225" xr:uid="{00000000-0002-0000-0500-00000B000000}">
      <formula1>"TRUE,FALSE"</formula1>
    </dataValidation>
    <dataValidation type="custom" allowBlank="1" showInputMessage="1" showErrorMessage="1" errorTitle="X-Author for Excel" error="Id and Lookup fields are not editable." promptTitle="X-Author for Excel" sqref="AV10:AV40 AE10:AH40 N45:N225 J45:J225" xr:uid="{00000000-0002-0000-0500-00000C000000}">
      <formula1>""</formula1>
    </dataValidation>
    <dataValidation type="decimal" allowBlank="1" showInputMessage="1" showErrorMessage="1" errorTitle="X-Author for Excel" error="Please enter a valid numeric value. Valid range for Baseline % is -999.9 to 999.9." promptTitle="X-Author for Excel" sqref="AL10:AL40" xr:uid="{00000000-0002-0000-0500-00000D000000}">
      <formula1>-999.9</formula1>
      <formula2>999.9</formula2>
    </dataValidation>
    <dataValidation type="list" allowBlank="1" showInputMessage="1" showErrorMessage="1" errorTitle="X-Author for Excel" error="Please select a value from the drop-down." promptTitle="X-Author for Excel" sqref="AP10:AP40" xr:uid="{00000000-0002-0000-0500-00000E000000}">
      <formula1>IF(IFERROR(ROWS(INDIRECT(SUBSTITUTE("AIM_Coverage_Indicator__c.AIM_Geographic_Coverage__c"," ","_"))),-1) &lt; 0, XAuthorInvalidPicklistData,INDIRECT(SUBSTITUTE("AIM_Coverage_Indicator__c.AIM_Geographic_Coverage__c"," ","_")))</formula1>
    </dataValidation>
    <dataValidation type="list" allowBlank="1" showInputMessage="1" showErrorMessage="1" errorTitle="X-Author for Excel" error="Please select a value from the drop-down." promptTitle="X-Author for Excel" sqref="AW10:AW40" xr:uid="{00000000-0002-0000-0500-00000F000000}">
      <formula1>IF(IFERROR(ROWS(INDIRECT(SUBSTITUTE("AIM_Coverage_Indicator__c.AIM_Deactivate_Indicator__c"," ","_"))),-1) &lt; 0, XAuthorInvalidPicklistData,INDIRECT(SUBSTITUTE("AIM_Coverage_Indicator__c.AIM_Deactivate_Indicator__c"," ","_")))</formula1>
    </dataValidation>
    <dataValidation type="list" allowBlank="1" showInputMessage="1" showErrorMessage="1" errorTitle="X-Author for Excel" error="Please select a value from the drop-down." promptTitle="X-Author for Excel" sqref="H45:H225" xr:uid="{00000000-0002-0000-0500-000010000000}">
      <formula1>IF(IFERROR(ROWS(INDIRECT(SUBSTITUTE("AIM_Coverage_Indicator_Targets_Results__c.AIM_Mark_if_target_is_TBD__c"," ","_"))),-1) &lt; 0, XAuthorInvalidPicklistData,INDIRECT(SUBSTITUTE("AIM_Coverage_Indicator_Targets_Results__c.AIM_Mark_if_target_is_TBD__c"," ","_")))</formula1>
    </dataValidation>
    <dataValidation type="decimal" allowBlank="1" showInputMessage="1" showErrorMessage="1" errorTitle="X-Author for Excel" error="Please enter a valid numeric value. Valid range for Target % is -999.9 to 999.9." promptTitle="X-Author for Excel" sqref="K45:K225" xr:uid="{00000000-0002-0000-0500-000011000000}">
      <formula1>-999.9</formula1>
      <formula2>999.9</formula2>
    </dataValidation>
  </dataValidations>
  <hyperlinks>
    <hyperlink ref="A234" location="'Coverage Indicators - Section D'!A4" display="'Coverage Indicators - Section D'!A4" xr:uid="{00000000-0004-0000-0500-000000000000}"/>
    <hyperlink ref="B4" location="_fba43122_7879_4bc6_ab59_ece879d4dafd" display="Coverage Indicators" xr:uid="{00000000-0004-0000-0500-000001000000}"/>
    <hyperlink ref="C4" location="_779b0207_1267_4760_b2e2_850e0608884a" display="Coverage Indicator Targets" xr:uid="{00000000-0004-0000-0500-000002000000}"/>
  </hyperlinks>
  <pageMargins left="0.7" right="0.7" top="0.75" bottom="0.75" header="0.3" footer="0.3"/>
  <pageSetup paperSize="8" scale="32" fitToHeight="0" orientation="landscape" r:id="rId1"/>
  <colBreaks count="1" manualBreakCount="1">
    <brk id="25" max="1048575" man="1"/>
  </colBreaks>
  <extLst>
    <ext xmlns:x14="http://schemas.microsoft.com/office/spreadsheetml/2009/9/main" uri="{78C0D931-6437-407d-A8EE-F0AAD7539E65}">
      <x14:conditionalFormattings>
        <x14:conditionalFormatting xmlns:xm="http://schemas.microsoft.com/office/excel/2006/main">
          <x14:cfRule type="expression" priority="11" id="{0B2CCBC0-1F1D-4D86-B497-1C748EC8E20D}">
            <xm:f>INDEX('Overview - Section A'!$E$35:$E$36,MATCH($J45,'Overview - Section A'!$I$35:$I$36,0))&gt;'Overview - Section A'!$E$8</xm:f>
            <x14:dxf>
              <font>
                <color theme="0" tint="-0.24994659260841701"/>
              </font>
              <fill>
                <patternFill>
                  <bgColor theme="0" tint="-0.24994659260841701"/>
                </patternFill>
              </fill>
            </x14:dxf>
          </x14:cfRule>
          <xm:sqref>B226:H226 H45:H225 B45:F225</xm:sqref>
        </x14:conditionalFormatting>
        <x14:conditionalFormatting xmlns:xm="http://schemas.microsoft.com/office/excel/2006/main">
          <x14:cfRule type="expression" priority="9" id="{069419CD-2F1B-40A1-B75F-C0ADD7C1C706}">
            <xm:f>INDEX('Overview - Section A'!$E$35:$E$36,MATCH($J45,'Overview - Section A'!$I$35:$I$36,0))&gt;'Overview - Section A'!$E$8</xm:f>
            <x14:dxf>
              <font>
                <color theme="0" tint="-0.24994659260841701"/>
              </font>
              <fill>
                <patternFill>
                  <bgColor theme="0" tint="-0.24994659260841701"/>
                </patternFill>
              </fill>
            </x14:dxf>
          </x14:cfRule>
          <xm:sqref>G45:G225</xm:sqref>
        </x14:conditionalFormatting>
        <x14:conditionalFormatting xmlns:xm="http://schemas.microsoft.com/office/excel/2006/main">
          <x14:cfRule type="expression" priority="8" id="{D9AA6774-401A-400F-8247-E43514CF4FC8}">
            <xm:f>INDEX('Overview - Section A'!$E$35:$E$36,MATCH($J10,'Overview - Section A'!$I$35:$I$36,0))&gt;'Overview - Section A'!$E$8</xm:f>
            <x14:dxf>
              <font>
                <color theme="0" tint="-0.24994659260841701"/>
              </font>
              <fill>
                <patternFill>
                  <bgColor theme="0" tint="-0.24994659260841701"/>
                </patternFill>
              </fill>
            </x14:dxf>
          </x14:cfRule>
          <xm:sqref>G10:G40</xm:sqref>
        </x14:conditionalFormatting>
        <x14:conditionalFormatting xmlns:xm="http://schemas.microsoft.com/office/excel/2006/main">
          <x14:cfRule type="expression" priority="7" id="{04AAFA15-D3CA-41BE-98A9-8DA47183B4D4}">
            <xm:f>OR('Overview - Section A'!$AN$5="Grant Making", 'Overview - Section A'!$AN$5="Grant Revision")</xm:f>
            <x14:dxf>
              <font>
                <color theme="0" tint="-0.24994659260841701"/>
              </font>
              <fill>
                <patternFill>
                  <bgColor theme="0" tint="-0.24994659260841701"/>
                </patternFill>
              </fill>
              <border>
                <left/>
                <right/>
                <top/>
                <bottom/>
              </border>
            </x14:dxf>
          </x14:cfRule>
          <xm:sqref>S9:S40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12000000}">
          <x14:formula1>
            <xm:f>'Picklist Mapping'!$B$3:$B$4</xm:f>
          </x14:formula1>
          <xm:sqref>U10:U40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pageSetUpPr fitToPage="1"/>
  </sheetPr>
  <dimension ref="A1:AR631"/>
  <sheetViews>
    <sheetView showGridLines="0" view="pageBreakPreview" zoomScale="60" zoomScaleNormal="50" workbookViewId="0">
      <selection activeCell="B168" sqref="B168"/>
    </sheetView>
  </sheetViews>
  <sheetFormatPr baseColWidth="10" defaultColWidth="11" defaultRowHeight="15.75" x14ac:dyDescent="0.25"/>
  <cols>
    <col min="1" max="1" width="16.125" customWidth="1"/>
    <col min="2" max="2" width="30.625" customWidth="1"/>
    <col min="3" max="4" width="20.625" customWidth="1"/>
    <col min="5" max="6" width="12.125" customWidth="1"/>
    <col min="7" max="7" width="20.625" customWidth="1"/>
    <col min="8" max="8" width="56.125" customWidth="1"/>
    <col min="9" max="9" width="26.625" customWidth="1"/>
    <col min="10" max="10" width="50" customWidth="1"/>
    <col min="11" max="11" width="31.125" style="4" hidden="1" customWidth="1"/>
    <col min="12" max="12" width="21.75" style="4" hidden="1" customWidth="1"/>
    <col min="13" max="13" width="22.125" style="4" hidden="1" customWidth="1"/>
    <col min="14" max="14" width="10.625" style="4" hidden="1" customWidth="1"/>
    <col min="15" max="15" width="8.125" style="4" hidden="1" customWidth="1"/>
    <col min="16" max="16" width="20.625" style="4" hidden="1" customWidth="1"/>
    <col min="17" max="17" width="12.625" style="4" hidden="1" customWidth="1"/>
    <col min="18" max="18" width="0.125" style="4" hidden="1" customWidth="1"/>
    <col min="19" max="19" width="26.75" style="4" hidden="1" customWidth="1"/>
    <col min="20" max="20" width="11.125" style="4" hidden="1" customWidth="1"/>
    <col min="21" max="21" width="27.625" customWidth="1"/>
    <col min="22" max="22" width="44.25" customWidth="1"/>
    <col min="23" max="30" width="19.625" style="306" hidden="1" customWidth="1"/>
    <col min="31" max="31" width="1.5" style="306" customWidth="1"/>
    <col min="32" max="32" width="27.5" customWidth="1"/>
    <col min="33" max="33" width="88.625" customWidth="1"/>
    <col min="34" max="34" width="26.625" customWidth="1"/>
    <col min="35" max="35" width="20.25" customWidth="1"/>
    <col min="36" max="36" width="10.25" customWidth="1"/>
    <col min="37" max="37" width="4" customWidth="1"/>
    <col min="38" max="38" width="11" style="6" customWidth="1"/>
    <col min="39" max="39" width="28.625" style="6" customWidth="1"/>
    <col min="40" max="44" width="11" style="6"/>
  </cols>
  <sheetData>
    <row r="1" spans="1:39" ht="21" x14ac:dyDescent="0.25">
      <c r="A1" s="562" t="s">
        <v>297</v>
      </c>
      <c r="B1" s="563"/>
      <c r="C1" s="563"/>
      <c r="D1" s="563"/>
      <c r="E1" s="563"/>
      <c r="F1" s="563"/>
      <c r="G1" s="563"/>
      <c r="H1" s="563"/>
      <c r="I1" s="563"/>
      <c r="J1" s="563"/>
      <c r="K1" s="563"/>
      <c r="L1" s="563"/>
      <c r="M1" s="563"/>
      <c r="N1" s="563"/>
      <c r="O1" s="563"/>
      <c r="P1" s="563"/>
      <c r="Q1" s="563"/>
      <c r="R1" s="563"/>
      <c r="S1" s="563"/>
      <c r="T1" s="563"/>
      <c r="U1" s="564"/>
      <c r="W1" s="343"/>
      <c r="X1" s="343"/>
      <c r="Y1" s="343"/>
      <c r="Z1" s="343"/>
      <c r="AA1" s="343"/>
      <c r="AB1" s="343"/>
      <c r="AC1" s="343"/>
      <c r="AD1" s="343"/>
    </row>
    <row r="2" spans="1:39" ht="21.75" thickBot="1" x14ac:dyDescent="0.4">
      <c r="A2" s="565"/>
      <c r="B2" s="566"/>
      <c r="C2" s="566"/>
      <c r="D2" s="566"/>
      <c r="E2" s="566"/>
      <c r="F2" s="566"/>
      <c r="G2" s="566"/>
      <c r="H2" s="566"/>
      <c r="I2" s="566"/>
      <c r="J2" s="566"/>
      <c r="K2" s="566"/>
      <c r="L2" s="566"/>
      <c r="M2" s="566"/>
      <c r="N2" s="566"/>
      <c r="O2" s="566"/>
      <c r="P2" s="566"/>
      <c r="Q2" s="566"/>
      <c r="R2" s="566"/>
      <c r="S2" s="566"/>
      <c r="T2" s="566"/>
      <c r="U2" s="567"/>
      <c r="W2" s="344"/>
      <c r="X2" s="344"/>
      <c r="Y2" s="344"/>
      <c r="Z2" s="344"/>
      <c r="AA2" s="344"/>
      <c r="AB2" s="344"/>
      <c r="AC2" s="344"/>
      <c r="AD2" s="344"/>
    </row>
    <row r="3" spans="1:39" ht="16.5" thickBot="1" x14ac:dyDescent="0.3"/>
    <row r="4" spans="1:39" ht="44.25" customHeight="1" thickBot="1" x14ac:dyDescent="0.3">
      <c r="A4" s="322" t="s">
        <v>237</v>
      </c>
      <c r="B4" s="323" t="s">
        <v>298</v>
      </c>
      <c r="C4" s="323" t="s">
        <v>299</v>
      </c>
      <c r="D4" s="324" t="s">
        <v>300</v>
      </c>
    </row>
    <row r="5" spans="1:39" ht="35.1" customHeight="1" thickBot="1" x14ac:dyDescent="0.3"/>
    <row r="6" spans="1:39" ht="30.75" customHeight="1" thickBot="1" x14ac:dyDescent="0.3">
      <c r="A6" s="570" t="s">
        <v>261</v>
      </c>
      <c r="B6" s="571"/>
      <c r="C6" s="571"/>
      <c r="D6" s="571"/>
      <c r="E6" s="571"/>
      <c r="F6" s="571"/>
      <c r="G6" s="571"/>
      <c r="H6" s="571"/>
      <c r="I6" s="99"/>
      <c r="J6" s="99"/>
      <c r="K6" s="354"/>
      <c r="L6" s="354"/>
      <c r="M6" s="354"/>
      <c r="N6" s="354"/>
      <c r="O6" s="355"/>
      <c r="P6" s="356"/>
      <c r="Q6" s="356"/>
      <c r="R6" s="357"/>
    </row>
    <row r="7" spans="1:39" ht="49.5" customHeight="1" x14ac:dyDescent="0.25">
      <c r="A7" s="453" t="s">
        <v>301</v>
      </c>
      <c r="B7" s="453" t="s">
        <v>261</v>
      </c>
      <c r="C7" s="453" t="s">
        <v>302</v>
      </c>
      <c r="D7" s="455" t="s">
        <v>303</v>
      </c>
      <c r="E7" s="453" t="s">
        <v>266</v>
      </c>
      <c r="F7" s="453" t="s">
        <v>304</v>
      </c>
      <c r="G7" s="453" t="s">
        <v>305</v>
      </c>
      <c r="H7" s="453" t="s">
        <v>272</v>
      </c>
      <c r="I7" s="453" t="s">
        <v>206</v>
      </c>
      <c r="J7" s="453" t="s">
        <v>207</v>
      </c>
      <c r="K7" s="481">
        <v>0</v>
      </c>
      <c r="L7" s="481" t="s">
        <v>67</v>
      </c>
      <c r="M7" s="394" t="s">
        <v>149</v>
      </c>
      <c r="N7" s="394" t="s">
        <v>23</v>
      </c>
      <c r="O7" s="394" t="s">
        <v>25</v>
      </c>
      <c r="P7" s="394" t="s">
        <v>167</v>
      </c>
      <c r="Q7" s="482" t="s">
        <v>322</v>
      </c>
      <c r="R7" s="358"/>
      <c r="AM7" s="100"/>
    </row>
    <row r="8" spans="1:39" ht="47.1" hidden="1" customHeight="1" x14ac:dyDescent="0.25">
      <c r="A8" s="377" t="s">
        <v>44</v>
      </c>
      <c r="B8" s="395" t="str">
        <f>IFERROR(VLOOKUP(A8,'Impact Indicators - Section B'!$A$9:$S$27,19,FALSE),"")</f>
        <v/>
      </c>
      <c r="C8" s="396" t="str">
        <f t="array" ref="C8">IFERROR(IF(INDEX('Disaggregation Records'!$E$3:$E$56,MATCH(RIGHT(L8,255),RIGHT('Disaggregation Records'!$D$3:$D$56,255),0))=0,"",INDEX('Disaggregation Records'!$E$3:$E$56,MATCH(RIGHT(L8,255),RIGHT('Disaggregation Records'!$D$3:$D$56,255),0))),"")</f>
        <v/>
      </c>
      <c r="D8" s="396" t="str">
        <f t="array" ref="D8">IFERROR(IF(INDEX('Disaggregation Records'!$F$3:$F$56,MATCH(RIGHT(L8,255),RIGHT('Disaggregation Records'!$D$3:$D$56,255),0))=0,"",INDEX('Disaggregation Records'!$F$3:$F$56,MATCH(RIGHT(L8,255),RIGHT('Disaggregation Records'!$D$3:$D$56,255),0))),"")</f>
        <v/>
      </c>
      <c r="E8" s="380" t="str">
        <f t="array" ref="E8">IFERROR(IF(INDEX('Disaggregation Data'!$K$3:$K$154,MATCH(RIGHT(M8,255),RIGHT('Disaggregation Data'!$J$3:$J$154,255),0))=0,"",INDEX('Disaggregation Data'!$K$3:$K$154,MATCH(RIGHT(M8,255),RIGHT('Disaggregation Data'!$J$3:$J$154,255),0))),"")</f>
        <v/>
      </c>
      <c r="F8" s="380" t="str">
        <f t="array" ref="F8">IFERROR(IF(INDEX('Disaggregation Data'!$L$3:$L$154,MATCH(RIGHT(M8,255),RIGHT('Disaggregation Data'!$J$3:$J$154,255),0))=0,"",INDEX('Disaggregation Data'!$L$3:$L$154,MATCH(RIGHT(M8,255),RIGHT('Disaggregation Data'!$J$3:$J$154,255),0))),"")</f>
        <v/>
      </c>
      <c r="G8" s="380" t="str">
        <f t="array" ref="G8">IFERROR(IF(INDEX('Disaggregation Data'!$O$3:$O$154,MATCH(RIGHT(M8,255),RIGHT('Disaggregation Data'!$J$3:$J$154,255),0))=0,"",INDEX('Disaggregation Data'!$O$3:$O$154,MATCH(RIGHT(M8,255),RIGHT('Disaggregation Data'!$J$3:$J$154,255),0))),"")</f>
        <v/>
      </c>
      <c r="H8" s="379" t="str">
        <f t="array" ref="H8">IFERROR(IF(INDEX('Disaggregation Data'!$P$3:$P$154,MATCH(RIGHT(M8,255),RIGHT('Disaggregation Data'!$J$3:$J$154,255),0))=0,"",INDEX('Disaggregation Data'!$P$3:$P$154,MATCH(RIGHT(M8,255),RIGHT('Disaggregation Data'!$J$3:$J$154,255),0))),"")</f>
        <v/>
      </c>
      <c r="I8" s="380" t="str">
        <f t="array" ref="I8">IFERROR(IF(INDEX('Disaggregation Data'!$M$3:$M$154,MATCH(RIGHT(M8,255),RIGHT('Disaggregation Data'!$J$3:$J$154,255),0))=0,"",INDEX('Disaggregation Data'!$M$3:$M$154,MATCH(RIGHT(M8,255),RIGHT('Disaggregation Data'!$J$3:$J$154,255),0))),"")</f>
        <v/>
      </c>
      <c r="J8" s="379" t="str">
        <f t="array" ref="J8">IFERROR(IF(INDEX('Disaggregation Data'!$N$3:$N$154,MATCH(RIGHT(M8,255),RIGHT('Disaggregation Data'!$J$3:$J$154,255),0))=0,"",INDEX('Disaggregation Data'!$N$3:$N$154,MATCH(RIGHT(M8,255),RIGHT('Disaggregation Data'!$J$3:$J$154,255),0))),"")</f>
        <v/>
      </c>
      <c r="K8" s="470">
        <f>IF(B8=B7,K7+1,0)</f>
        <v>0</v>
      </c>
      <c r="L8" s="470" t="str">
        <f>IF(B8&lt;&gt;"",B8&amp;"-"&amp;K8,"")</f>
        <v/>
      </c>
      <c r="M8" s="470" t="str">
        <f>IF(B8&lt;&gt;"",B8&amp;C8&amp;D8,"")</f>
        <v/>
      </c>
      <c r="N8" s="446" t="b">
        <f>IFERROR(IF(B8&lt;&gt;"",TRUE,FALSE),"")</f>
        <v>0</v>
      </c>
      <c r="O8" s="451" t="s">
        <v>24</v>
      </c>
      <c r="P8" s="470" t="str">
        <f t="array" ref="P8">IFERROR(IF(INDEX('Disaggregation Records'!$G$3:$G$56,MATCH(RIGHT(L8,255),RIGHT('Disaggregation Records'!$D$3:$D$56,255),0))=0,"",INDEX('Disaggregation Records'!$G$3:$G$56,MATCH(RIGHT(L8,255),RIGHT('Disaggregation Records'!$D$3:$D$56,255),0))),"")</f>
        <v/>
      </c>
      <c r="Q8" s="482" t="s">
        <v>24</v>
      </c>
      <c r="R8" s="358"/>
    </row>
    <row r="9" spans="1:39" ht="47.1" customHeight="1" x14ac:dyDescent="0.25">
      <c r="A9" s="377">
        <v>1</v>
      </c>
      <c r="B9" s="395" t="str">
        <f>IFERROR(VLOOKUP(A9,'Impact Indicators - Section B'!$A$9:$S$27,19,FALSE),"")</f>
        <v>HIV I-9a(M): Porcentaje de hombres que tienen relaciones sexuales con hombres y viven con el VIH</v>
      </c>
      <c r="C9" s="396" t="str">
        <f t="array" ref="C9">IFERROR(IF(INDEX('Disaggregation Records'!$E$3:$E$56,MATCH(RIGHT(L9,255),RIGHT('Disaggregation Records'!$D$3:$D$56,255),0))=0,"",INDEX('Disaggregation Records'!$E$3:$E$56,MATCH(RIGHT(L9,255),RIGHT('Disaggregation Records'!$D$3:$D$56,255),0))),"")</f>
        <v>Edad</v>
      </c>
      <c r="D9" s="396" t="str">
        <f t="array" ref="D9">IFERROR(IF(INDEX('Disaggregation Records'!$F$3:$F$56,MATCH(RIGHT(L9,255),RIGHT('Disaggregation Records'!$D$3:$D$56,255),0))=0,"",INDEX('Disaggregation Records'!$F$3:$F$56,MATCH(RIGHT(L9,255),RIGHT('Disaggregation Records'!$D$3:$D$56,255),0))),"")</f>
        <v>25+</v>
      </c>
      <c r="E9" s="380" t="str">
        <f t="array" ref="E9">IFERROR(IF(INDEX('Disaggregation Data'!$K$3:$K$154,MATCH(RIGHT(M9,255),RIGHT('Disaggregation Data'!$J$3:$J$154,255),0))=0,"",INDEX('Disaggregation Data'!$K$3:$K$154,MATCH(RIGHT(M9,255),RIGHT('Disaggregation Data'!$J$3:$J$154,255),0))),"")</f>
        <v/>
      </c>
      <c r="F9" s="380" t="str">
        <f t="array" ref="F9">IFERROR(IF(INDEX('Disaggregation Data'!$L$3:$L$154,MATCH(RIGHT(M9,255),RIGHT('Disaggregation Data'!$J$3:$J$154,255),0))=0,"",INDEX('Disaggregation Data'!$L$3:$L$154,MATCH(RIGHT(M9,255),RIGHT('Disaggregation Data'!$J$3:$J$154,255),0))),"")</f>
        <v/>
      </c>
      <c r="G9" s="380" t="str">
        <f t="array" ref="G9">IFERROR(IF(INDEX('Disaggregation Data'!$O$3:$O$154,MATCH(RIGHT(M9,255),RIGHT('Disaggregation Data'!$J$3:$J$154,255),0))=0,"",INDEX('Disaggregation Data'!$O$3:$O$154,MATCH(RIGHT(M9,255),RIGHT('Disaggregation Data'!$J$3:$J$154,255),0))),"")</f>
        <v/>
      </c>
      <c r="H9" s="379" t="s">
        <v>4470</v>
      </c>
      <c r="I9" s="380" t="str">
        <f t="array" ref="I9">IFERROR(IF(INDEX('Disaggregation Data'!$M$3:$M$154,MATCH(RIGHT(M9,255),RIGHT('Disaggregation Data'!$J$3:$J$154,255),0))=0,"",INDEX('Disaggregation Data'!$M$3:$M$154,MATCH(RIGHT(M9,255),RIGHT('Disaggregation Data'!$J$3:$J$154,255),0))),"")</f>
        <v/>
      </c>
      <c r="J9" s="379" t="s">
        <v>4471</v>
      </c>
      <c r="K9" s="470">
        <f t="shared" ref="K9:K72" si="0">IF(B9=B8,K8+1,0)</f>
        <v>0</v>
      </c>
      <c r="L9" s="470" t="str">
        <f t="shared" ref="L9:L72" si="1">IF(B9&lt;&gt;"",B9&amp;"-"&amp;K9,"")</f>
        <v>HIV I-9a(M): Porcentaje de hombres que tienen relaciones sexuales con hombres y viven con el VIH-0</v>
      </c>
      <c r="M9" s="470" t="str">
        <f t="shared" ref="M9:M72" si="2">IF(B9&lt;&gt;"",B9&amp;C9&amp;D9,"")</f>
        <v>HIV I-9a(M): Porcentaje de hombres que tienen relaciones sexuales con hombres y viven con el VIHEdad25+</v>
      </c>
      <c r="N9" s="446" t="b">
        <f t="shared" ref="N9:N72" si="3">IFERROR(IF(B9&lt;&gt;"",TRUE,FALSE),"")</f>
        <v>1</v>
      </c>
      <c r="O9" s="451" t="s">
        <v>1575</v>
      </c>
      <c r="P9" s="470" t="str">
        <f t="array" ref="P9">IFERROR(IF(INDEX('Disaggregation Records'!$G$3:$G$56,MATCH(RIGHT(L9,255),RIGHT('Disaggregation Records'!$D$3:$D$56,255),0))=0,"",INDEX('Disaggregation Records'!$G$3:$G$56,MATCH(RIGHT(L9,255),RIGHT('Disaggregation Records'!$D$3:$D$56,255),0))),"")</f>
        <v>a1L36000000zoLdEAI</v>
      </c>
      <c r="Q9" s="482" t="s">
        <v>448</v>
      </c>
      <c r="R9" s="358"/>
    </row>
    <row r="10" spans="1:39" ht="47.1" customHeight="1" x14ac:dyDescent="0.25">
      <c r="A10" s="377">
        <v>1</v>
      </c>
      <c r="B10" s="395" t="str">
        <f>IFERROR(VLOOKUP(A10,'Impact Indicators - Section B'!$A$9:$S$27,19,FALSE),"")</f>
        <v>HIV I-9a(M): Porcentaje de hombres que tienen relaciones sexuales con hombres y viven con el VIH</v>
      </c>
      <c r="C10" s="396" t="str">
        <f t="array" ref="C10">IFERROR(IF(INDEX('Disaggregation Records'!$E$3:$E$56,MATCH(RIGHT(L10,255),RIGHT('Disaggregation Records'!$D$3:$D$56,255),0))=0,"",INDEX('Disaggregation Records'!$E$3:$E$56,MATCH(RIGHT(L10,255),RIGHT('Disaggregation Records'!$D$3:$D$56,255),0))),"")</f>
        <v>Edad</v>
      </c>
      <c r="D10" s="396" t="str">
        <f t="array" ref="D10">IFERROR(IF(INDEX('Disaggregation Records'!$F$3:$F$56,MATCH(RIGHT(L10,255),RIGHT('Disaggregation Records'!$D$3:$D$56,255),0))=0,"",INDEX('Disaggregation Records'!$F$3:$F$56,MATCH(RIGHT(L10,255),RIGHT('Disaggregation Records'!$D$3:$D$56,255),0))),"")</f>
        <v>&lt;25</v>
      </c>
      <c r="E10" s="380" t="str">
        <f t="array" ref="E10">IFERROR(IF(INDEX('Disaggregation Data'!$K$3:$K$154,MATCH(RIGHT(M10,255),RIGHT('Disaggregation Data'!$J$3:$J$154,255),0))=0,"",INDEX('Disaggregation Data'!$K$3:$K$154,MATCH(RIGHT(M10,255),RIGHT('Disaggregation Data'!$J$3:$J$154,255),0))),"")</f>
        <v/>
      </c>
      <c r="F10" s="380" t="str">
        <f t="array" ref="F10">IFERROR(IF(INDEX('Disaggregation Data'!$L$3:$L$154,MATCH(RIGHT(M10,255),RIGHT('Disaggregation Data'!$J$3:$J$154,255),0))=0,"",INDEX('Disaggregation Data'!$L$3:$L$154,MATCH(RIGHT(M10,255),RIGHT('Disaggregation Data'!$J$3:$J$154,255),0))),"")</f>
        <v/>
      </c>
      <c r="G10" s="380" t="str">
        <f t="array" ref="G10">IFERROR(IF(INDEX('Disaggregation Data'!$O$3:$O$154,MATCH(RIGHT(M10,255),RIGHT('Disaggregation Data'!$J$3:$J$154,255),0))=0,"",INDEX('Disaggregation Data'!$O$3:$O$154,MATCH(RIGHT(M10,255),RIGHT('Disaggregation Data'!$J$3:$J$154,255),0))),"")</f>
        <v/>
      </c>
      <c r="H10" s="379" t="s">
        <v>4470</v>
      </c>
      <c r="I10" s="380" t="str">
        <f t="array" ref="I10">IFERROR(IF(INDEX('Disaggregation Data'!$M$3:$M$154,MATCH(RIGHT(M10,255),RIGHT('Disaggregation Data'!$J$3:$J$154,255),0))=0,"",INDEX('Disaggregation Data'!$M$3:$M$154,MATCH(RIGHT(M10,255),RIGHT('Disaggregation Data'!$J$3:$J$154,255),0))),"")</f>
        <v/>
      </c>
      <c r="J10" s="379" t="s">
        <v>4471</v>
      </c>
      <c r="K10" s="470">
        <f t="shared" si="0"/>
        <v>1</v>
      </c>
      <c r="L10" s="470" t="str">
        <f t="shared" si="1"/>
        <v>HIV I-9a(M): Porcentaje de hombres que tienen relaciones sexuales con hombres y viven con el VIH-1</v>
      </c>
      <c r="M10" s="470" t="str">
        <f t="shared" si="2"/>
        <v>HIV I-9a(M): Porcentaje de hombres que tienen relaciones sexuales con hombres y viven con el VIHEdad&lt;25</v>
      </c>
      <c r="N10" s="446" t="b">
        <f t="shared" si="3"/>
        <v>1</v>
      </c>
      <c r="O10" s="451" t="s">
        <v>1576</v>
      </c>
      <c r="P10" s="470" t="str">
        <f t="array" ref="P10">IFERROR(IF(INDEX('Disaggregation Records'!$G$3:$G$56,MATCH(RIGHT(L10,255),RIGHT('Disaggregation Records'!$D$3:$D$56,255),0))=0,"",INDEX('Disaggregation Records'!$G$3:$G$56,MATCH(RIGHT(L10,255),RIGHT('Disaggregation Records'!$D$3:$D$56,255),0))),"")</f>
        <v>a1L36000000zoLcEAI</v>
      </c>
      <c r="Q10" s="482" t="s">
        <v>448</v>
      </c>
      <c r="R10" s="358"/>
    </row>
    <row r="11" spans="1:39" ht="47.1" customHeight="1" x14ac:dyDescent="0.25">
      <c r="A11" s="377">
        <v>1</v>
      </c>
      <c r="B11" s="395" t="str">
        <f>IFERROR(VLOOKUP(A11,'Impact Indicators - Section B'!$A$9:$S$27,19,FALSE),"")</f>
        <v>HIV I-9a(M): Porcentaje de hombres que tienen relaciones sexuales con hombres y viven con el VIH</v>
      </c>
      <c r="C11" s="396" t="str">
        <f t="array" ref="C11">IFERROR(IF(INDEX('Disaggregation Records'!$E$3:$E$56,MATCH(RIGHT(L11,255),RIGHT('Disaggregation Records'!$D$3:$D$56,255),0))=0,"",INDEX('Disaggregation Records'!$E$3:$E$56,MATCH(RIGHT(L11,255),RIGHT('Disaggregation Records'!$D$3:$D$56,255),0))),"")</f>
        <v/>
      </c>
      <c r="D11" s="396" t="str">
        <f t="array" ref="D11">IFERROR(IF(INDEX('Disaggregation Records'!$F$3:$F$56,MATCH(RIGHT(L11,255),RIGHT('Disaggregation Records'!$D$3:$D$56,255),0))=0,"",INDEX('Disaggregation Records'!$F$3:$F$56,MATCH(RIGHT(L11,255),RIGHT('Disaggregation Records'!$D$3:$D$56,255),0))),"")</f>
        <v/>
      </c>
      <c r="E11" s="380" t="str">
        <f t="array" ref="E11">IFERROR(IF(INDEX('Disaggregation Data'!$K$3:$K$154,MATCH(RIGHT(M11,255),RIGHT('Disaggregation Data'!$J$3:$J$154,255),0))=0,"",INDEX('Disaggregation Data'!$K$3:$K$154,MATCH(RIGHT(M11,255),RIGHT('Disaggregation Data'!$J$3:$J$154,255),0))),"")</f>
        <v/>
      </c>
      <c r="F11" s="380" t="str">
        <f t="array" ref="F11">IFERROR(IF(INDEX('Disaggregation Data'!$L$3:$L$154,MATCH(RIGHT(M11,255),RIGHT('Disaggregation Data'!$J$3:$J$154,255),0))=0,"",INDEX('Disaggregation Data'!$L$3:$L$154,MATCH(RIGHT(M11,255),RIGHT('Disaggregation Data'!$J$3:$J$154,255),0))),"")</f>
        <v/>
      </c>
      <c r="G11" s="380" t="str">
        <f t="array" ref="G11">IFERROR(IF(INDEX('Disaggregation Data'!$O$3:$O$154,MATCH(RIGHT(M11,255),RIGHT('Disaggregation Data'!$J$3:$J$154,255),0))=0,"",INDEX('Disaggregation Data'!$O$3:$O$154,MATCH(RIGHT(M11,255),RIGHT('Disaggregation Data'!$J$3:$J$154,255),0))),"")</f>
        <v/>
      </c>
      <c r="H11" s="379" t="str">
        <f t="array" ref="H11">IFERROR(IF(INDEX('Disaggregation Data'!$P$3:$P$154,MATCH(RIGHT(M11,255),RIGHT('Disaggregation Data'!$J$3:$J$154,255),0))=0,"",INDEX('Disaggregation Data'!$P$3:$P$154,MATCH(RIGHT(M11,255),RIGHT('Disaggregation Data'!$J$3:$J$154,255),0))),"")</f>
        <v/>
      </c>
      <c r="I11" s="380" t="str">
        <f t="array" ref="I11">IFERROR(IF(INDEX('Disaggregation Data'!$M$3:$M$154,MATCH(RIGHT(M11,255),RIGHT('Disaggregation Data'!$J$3:$J$154,255),0))=0,"",INDEX('Disaggregation Data'!$M$3:$M$154,MATCH(RIGHT(M11,255),RIGHT('Disaggregation Data'!$J$3:$J$154,255),0))),"")</f>
        <v/>
      </c>
      <c r="J11" s="379" t="str">
        <f t="array" ref="J11">IFERROR(IF(INDEX('Disaggregation Data'!$N$3:$N$154,MATCH(RIGHT(M11,255),RIGHT('Disaggregation Data'!$J$3:$J$154,255),0))=0,"",INDEX('Disaggregation Data'!$N$3:$N$154,MATCH(RIGHT(M11,255),RIGHT('Disaggregation Data'!$J$3:$J$154,255),0))),"")</f>
        <v/>
      </c>
      <c r="K11" s="470">
        <f t="shared" si="0"/>
        <v>2</v>
      </c>
      <c r="L11" s="470" t="str">
        <f t="shared" si="1"/>
        <v>HIV I-9a(M): Porcentaje de hombres que tienen relaciones sexuales con hombres y viven con el VIH-2</v>
      </c>
      <c r="M11" s="470" t="str">
        <f t="shared" si="2"/>
        <v>HIV I-9a(M): Porcentaje de hombres que tienen relaciones sexuales con hombres y viven con el VIH</v>
      </c>
      <c r="N11" s="446" t="b">
        <f t="shared" si="3"/>
        <v>1</v>
      </c>
      <c r="O11" s="451" t="s">
        <v>1577</v>
      </c>
      <c r="P11" s="470" t="str">
        <f t="array" ref="P11">IFERROR(IF(INDEX('Disaggregation Records'!$G$3:$G$56,MATCH(RIGHT(L11,255),RIGHT('Disaggregation Records'!$D$3:$D$56,255),0))=0,"",INDEX('Disaggregation Records'!$G$3:$G$56,MATCH(RIGHT(L11,255),RIGHT('Disaggregation Records'!$D$3:$D$56,255),0))),"")</f>
        <v/>
      </c>
      <c r="Q11" s="482" t="s">
        <v>448</v>
      </c>
      <c r="R11" s="358"/>
    </row>
    <row r="12" spans="1:39" ht="47.1" customHeight="1" x14ac:dyDescent="0.25">
      <c r="A12" s="377">
        <v>1</v>
      </c>
      <c r="B12" s="395" t="str">
        <f>IFERROR(VLOOKUP(A12,'Impact Indicators - Section B'!$A$9:$S$27,19,FALSE),"")</f>
        <v>HIV I-9a(M): Porcentaje de hombres que tienen relaciones sexuales con hombres y viven con el VIH</v>
      </c>
      <c r="C12" s="396" t="str">
        <f t="array" ref="C12">IFERROR(IF(INDEX('Disaggregation Records'!$E$3:$E$56,MATCH(RIGHT(L12,255),RIGHT('Disaggregation Records'!$D$3:$D$56,255),0))=0,"",INDEX('Disaggregation Records'!$E$3:$E$56,MATCH(RIGHT(L12,255),RIGHT('Disaggregation Records'!$D$3:$D$56,255),0))),"")</f>
        <v/>
      </c>
      <c r="D12" s="396" t="str">
        <f t="array" ref="D12">IFERROR(IF(INDEX('Disaggregation Records'!$F$3:$F$56,MATCH(RIGHT(L12,255),RIGHT('Disaggregation Records'!$D$3:$D$56,255),0))=0,"",INDEX('Disaggregation Records'!$F$3:$F$56,MATCH(RIGHT(L12,255),RIGHT('Disaggregation Records'!$D$3:$D$56,255),0))),"")</f>
        <v/>
      </c>
      <c r="E12" s="380" t="str">
        <f t="array" ref="E12">IFERROR(IF(INDEX('Disaggregation Data'!$K$3:$K$154,MATCH(RIGHT(M12,255),RIGHT('Disaggregation Data'!$J$3:$J$154,255),0))=0,"",INDEX('Disaggregation Data'!$K$3:$K$154,MATCH(RIGHT(M12,255),RIGHT('Disaggregation Data'!$J$3:$J$154,255),0))),"")</f>
        <v/>
      </c>
      <c r="F12" s="380" t="str">
        <f t="array" ref="F12">IFERROR(IF(INDEX('Disaggregation Data'!$L$3:$L$154,MATCH(RIGHT(M12,255),RIGHT('Disaggregation Data'!$J$3:$J$154,255),0))=0,"",INDEX('Disaggregation Data'!$L$3:$L$154,MATCH(RIGHT(M12,255),RIGHT('Disaggregation Data'!$J$3:$J$154,255),0))),"")</f>
        <v/>
      </c>
      <c r="G12" s="380" t="str">
        <f t="array" ref="G12">IFERROR(IF(INDEX('Disaggregation Data'!$O$3:$O$154,MATCH(RIGHT(M12,255),RIGHT('Disaggregation Data'!$J$3:$J$154,255),0))=0,"",INDEX('Disaggregation Data'!$O$3:$O$154,MATCH(RIGHT(M12,255),RIGHT('Disaggregation Data'!$J$3:$J$154,255),0))),"")</f>
        <v/>
      </c>
      <c r="H12" s="379" t="str">
        <f t="array" ref="H12">IFERROR(IF(INDEX('Disaggregation Data'!$P$3:$P$154,MATCH(RIGHT(M12,255),RIGHT('Disaggregation Data'!$J$3:$J$154,255),0))=0,"",INDEX('Disaggregation Data'!$P$3:$P$154,MATCH(RIGHT(M12,255),RIGHT('Disaggregation Data'!$J$3:$J$154,255),0))),"")</f>
        <v/>
      </c>
      <c r="I12" s="380" t="str">
        <f t="array" ref="I12">IFERROR(IF(INDEX('Disaggregation Data'!$M$3:$M$154,MATCH(RIGHT(M12,255),RIGHT('Disaggregation Data'!$J$3:$J$154,255),0))=0,"",INDEX('Disaggregation Data'!$M$3:$M$154,MATCH(RIGHT(M12,255),RIGHT('Disaggregation Data'!$J$3:$J$154,255),0))),"")</f>
        <v/>
      </c>
      <c r="J12" s="379" t="str">
        <f t="array" ref="J12">IFERROR(IF(INDEX('Disaggregation Data'!$N$3:$N$154,MATCH(RIGHT(M12,255),RIGHT('Disaggregation Data'!$J$3:$J$154,255),0))=0,"",INDEX('Disaggregation Data'!$N$3:$N$154,MATCH(RIGHT(M12,255),RIGHT('Disaggregation Data'!$J$3:$J$154,255),0))),"")</f>
        <v/>
      </c>
      <c r="K12" s="470">
        <f t="shared" si="0"/>
        <v>3</v>
      </c>
      <c r="L12" s="470" t="str">
        <f t="shared" si="1"/>
        <v>HIV I-9a(M): Porcentaje de hombres que tienen relaciones sexuales con hombres y viven con el VIH-3</v>
      </c>
      <c r="M12" s="470" t="str">
        <f t="shared" si="2"/>
        <v>HIV I-9a(M): Porcentaje de hombres que tienen relaciones sexuales con hombres y viven con el VIH</v>
      </c>
      <c r="N12" s="446" t="b">
        <f t="shared" si="3"/>
        <v>1</v>
      </c>
      <c r="O12" s="451" t="s">
        <v>1578</v>
      </c>
      <c r="P12" s="470" t="str">
        <f t="array" ref="P12">IFERROR(IF(INDEX('Disaggregation Records'!$G$3:$G$56,MATCH(RIGHT(L12,255),RIGHT('Disaggregation Records'!$D$3:$D$56,255),0))=0,"",INDEX('Disaggregation Records'!$G$3:$G$56,MATCH(RIGHT(L12,255),RIGHT('Disaggregation Records'!$D$3:$D$56,255),0))),"")</f>
        <v/>
      </c>
      <c r="Q12" s="482" t="s">
        <v>448</v>
      </c>
      <c r="R12" s="358"/>
    </row>
    <row r="13" spans="1:39" ht="47.1" customHeight="1" x14ac:dyDescent="0.25">
      <c r="A13" s="377">
        <v>1</v>
      </c>
      <c r="B13" s="395" t="str">
        <f>IFERROR(VLOOKUP(A13,'Impact Indicators - Section B'!$A$9:$S$27,19,FALSE),"")</f>
        <v>HIV I-9a(M): Porcentaje de hombres que tienen relaciones sexuales con hombres y viven con el VIH</v>
      </c>
      <c r="C13" s="396" t="str">
        <f t="array" ref="C13">IFERROR(IF(INDEX('Disaggregation Records'!$E$3:$E$56,MATCH(RIGHT(L13,255),RIGHT('Disaggregation Records'!$D$3:$D$56,255),0))=0,"",INDEX('Disaggregation Records'!$E$3:$E$56,MATCH(RIGHT(L13,255),RIGHT('Disaggregation Records'!$D$3:$D$56,255),0))),"")</f>
        <v/>
      </c>
      <c r="D13" s="396" t="str">
        <f t="array" ref="D13">IFERROR(IF(INDEX('Disaggregation Records'!$F$3:$F$56,MATCH(RIGHT(L13,255),RIGHT('Disaggregation Records'!$D$3:$D$56,255),0))=0,"",INDEX('Disaggregation Records'!$F$3:$F$56,MATCH(RIGHT(L13,255),RIGHT('Disaggregation Records'!$D$3:$D$56,255),0))),"")</f>
        <v/>
      </c>
      <c r="E13" s="380" t="str">
        <f t="array" ref="E13">IFERROR(IF(INDEX('Disaggregation Data'!$K$3:$K$154,MATCH(RIGHT(M13,255),RIGHT('Disaggregation Data'!$J$3:$J$154,255),0))=0,"",INDEX('Disaggregation Data'!$K$3:$K$154,MATCH(RIGHT(M13,255),RIGHT('Disaggregation Data'!$J$3:$J$154,255),0))),"")</f>
        <v/>
      </c>
      <c r="F13" s="380" t="str">
        <f t="array" ref="F13">IFERROR(IF(INDEX('Disaggregation Data'!$L$3:$L$154,MATCH(RIGHT(M13,255),RIGHT('Disaggregation Data'!$J$3:$J$154,255),0))=0,"",INDEX('Disaggregation Data'!$L$3:$L$154,MATCH(RIGHT(M13,255),RIGHT('Disaggregation Data'!$J$3:$J$154,255),0))),"")</f>
        <v/>
      </c>
      <c r="G13" s="380" t="str">
        <f t="array" ref="G13">IFERROR(IF(INDEX('Disaggregation Data'!$O$3:$O$154,MATCH(RIGHT(M13,255),RIGHT('Disaggregation Data'!$J$3:$J$154,255),0))=0,"",INDEX('Disaggregation Data'!$O$3:$O$154,MATCH(RIGHT(M13,255),RIGHT('Disaggregation Data'!$J$3:$J$154,255),0))),"")</f>
        <v/>
      </c>
      <c r="H13" s="379" t="str">
        <f t="array" ref="H13">IFERROR(IF(INDEX('Disaggregation Data'!$P$3:$P$154,MATCH(RIGHT(M13,255),RIGHT('Disaggregation Data'!$J$3:$J$154,255),0))=0,"",INDEX('Disaggregation Data'!$P$3:$P$154,MATCH(RIGHT(M13,255),RIGHT('Disaggregation Data'!$J$3:$J$154,255),0))),"")</f>
        <v/>
      </c>
      <c r="I13" s="380" t="str">
        <f t="array" ref="I13">IFERROR(IF(INDEX('Disaggregation Data'!$M$3:$M$154,MATCH(RIGHT(M13,255),RIGHT('Disaggregation Data'!$J$3:$J$154,255),0))=0,"",INDEX('Disaggregation Data'!$M$3:$M$154,MATCH(RIGHT(M13,255),RIGHT('Disaggregation Data'!$J$3:$J$154,255),0))),"")</f>
        <v/>
      </c>
      <c r="J13" s="379" t="str">
        <f t="array" ref="J13">IFERROR(IF(INDEX('Disaggregation Data'!$N$3:$N$154,MATCH(RIGHT(M13,255),RIGHT('Disaggregation Data'!$J$3:$J$154,255),0))=0,"",INDEX('Disaggregation Data'!$N$3:$N$154,MATCH(RIGHT(M13,255),RIGHT('Disaggregation Data'!$J$3:$J$154,255),0))),"")</f>
        <v/>
      </c>
      <c r="K13" s="470">
        <f t="shared" si="0"/>
        <v>4</v>
      </c>
      <c r="L13" s="470" t="str">
        <f t="shared" si="1"/>
        <v>HIV I-9a(M): Porcentaje de hombres que tienen relaciones sexuales con hombres y viven con el VIH-4</v>
      </c>
      <c r="M13" s="470" t="str">
        <f t="shared" si="2"/>
        <v>HIV I-9a(M): Porcentaje de hombres que tienen relaciones sexuales con hombres y viven con el VIH</v>
      </c>
      <c r="N13" s="446" t="b">
        <f t="shared" si="3"/>
        <v>1</v>
      </c>
      <c r="O13" s="451" t="s">
        <v>1579</v>
      </c>
      <c r="P13" s="470" t="str">
        <f t="array" ref="P13">IFERROR(IF(INDEX('Disaggregation Records'!$G$3:$G$56,MATCH(RIGHT(L13,255),RIGHT('Disaggregation Records'!$D$3:$D$56,255),0))=0,"",INDEX('Disaggregation Records'!$G$3:$G$56,MATCH(RIGHT(L13,255),RIGHT('Disaggregation Records'!$D$3:$D$56,255),0))),"")</f>
        <v/>
      </c>
      <c r="Q13" s="482" t="s">
        <v>448</v>
      </c>
      <c r="R13" s="358"/>
    </row>
    <row r="14" spans="1:39" ht="47.1" customHeight="1" x14ac:dyDescent="0.25">
      <c r="A14" s="377">
        <v>1</v>
      </c>
      <c r="B14" s="395" t="str">
        <f>IFERROR(VLOOKUP(A14,'Impact Indicators - Section B'!$A$9:$S$27,19,FALSE),"")</f>
        <v>HIV I-9a(M): Porcentaje de hombres que tienen relaciones sexuales con hombres y viven con el VIH</v>
      </c>
      <c r="C14" s="396" t="str">
        <f t="array" ref="C14">IFERROR(IF(INDEX('Disaggregation Records'!$E$3:$E$56,MATCH(RIGHT(L14,255),RIGHT('Disaggregation Records'!$D$3:$D$56,255),0))=0,"",INDEX('Disaggregation Records'!$E$3:$E$56,MATCH(RIGHT(L14,255),RIGHT('Disaggregation Records'!$D$3:$D$56,255),0))),"")</f>
        <v/>
      </c>
      <c r="D14" s="396" t="str">
        <f t="array" ref="D14">IFERROR(IF(INDEX('Disaggregation Records'!$F$3:$F$56,MATCH(RIGHT(L14,255),RIGHT('Disaggregation Records'!$D$3:$D$56,255),0))=0,"",INDEX('Disaggregation Records'!$F$3:$F$56,MATCH(RIGHT(L14,255),RIGHT('Disaggregation Records'!$D$3:$D$56,255),0))),"")</f>
        <v/>
      </c>
      <c r="E14" s="380" t="str">
        <f t="array" ref="E14">IFERROR(IF(INDEX('Disaggregation Data'!$K$3:$K$154,MATCH(RIGHT(M14,255),RIGHT('Disaggregation Data'!$J$3:$J$154,255),0))=0,"",INDEX('Disaggregation Data'!$K$3:$K$154,MATCH(RIGHT(M14,255),RIGHT('Disaggregation Data'!$J$3:$J$154,255),0))),"")</f>
        <v/>
      </c>
      <c r="F14" s="380" t="str">
        <f t="array" ref="F14">IFERROR(IF(INDEX('Disaggregation Data'!$L$3:$L$154,MATCH(RIGHT(M14,255),RIGHT('Disaggregation Data'!$J$3:$J$154,255),0))=0,"",INDEX('Disaggregation Data'!$L$3:$L$154,MATCH(RIGHT(M14,255),RIGHT('Disaggregation Data'!$J$3:$J$154,255),0))),"")</f>
        <v/>
      </c>
      <c r="G14" s="380" t="str">
        <f t="array" ref="G14">IFERROR(IF(INDEX('Disaggregation Data'!$O$3:$O$154,MATCH(RIGHT(M14,255),RIGHT('Disaggregation Data'!$J$3:$J$154,255),0))=0,"",INDEX('Disaggregation Data'!$O$3:$O$154,MATCH(RIGHT(M14,255),RIGHT('Disaggregation Data'!$J$3:$J$154,255),0))),"")</f>
        <v/>
      </c>
      <c r="H14" s="379" t="str">
        <f t="array" ref="H14">IFERROR(IF(INDEX('Disaggregation Data'!$P$3:$P$154,MATCH(RIGHT(M14,255),RIGHT('Disaggregation Data'!$J$3:$J$154,255),0))=0,"",INDEX('Disaggregation Data'!$P$3:$P$154,MATCH(RIGHT(M14,255),RIGHT('Disaggregation Data'!$J$3:$J$154,255),0))),"")</f>
        <v/>
      </c>
      <c r="I14" s="380" t="str">
        <f t="array" ref="I14">IFERROR(IF(INDEX('Disaggregation Data'!$M$3:$M$154,MATCH(RIGHT(M14,255),RIGHT('Disaggregation Data'!$J$3:$J$154,255),0))=0,"",INDEX('Disaggregation Data'!$M$3:$M$154,MATCH(RIGHT(M14,255),RIGHT('Disaggregation Data'!$J$3:$J$154,255),0))),"")</f>
        <v/>
      </c>
      <c r="J14" s="379" t="str">
        <f t="array" ref="J14">IFERROR(IF(INDEX('Disaggregation Data'!$N$3:$N$154,MATCH(RIGHT(M14,255),RIGHT('Disaggregation Data'!$J$3:$J$154,255),0))=0,"",INDEX('Disaggregation Data'!$N$3:$N$154,MATCH(RIGHT(M14,255),RIGHT('Disaggregation Data'!$J$3:$J$154,255),0))),"")</f>
        <v/>
      </c>
      <c r="K14" s="470">
        <f t="shared" si="0"/>
        <v>5</v>
      </c>
      <c r="L14" s="470" t="str">
        <f t="shared" si="1"/>
        <v>HIV I-9a(M): Porcentaje de hombres que tienen relaciones sexuales con hombres y viven con el VIH-5</v>
      </c>
      <c r="M14" s="470" t="str">
        <f t="shared" si="2"/>
        <v>HIV I-9a(M): Porcentaje de hombres que tienen relaciones sexuales con hombres y viven con el VIH</v>
      </c>
      <c r="N14" s="446" t="b">
        <f t="shared" si="3"/>
        <v>1</v>
      </c>
      <c r="O14" s="451" t="s">
        <v>1580</v>
      </c>
      <c r="P14" s="470" t="str">
        <f t="array" ref="P14">IFERROR(IF(INDEX('Disaggregation Records'!$G$3:$G$56,MATCH(RIGHT(L14,255),RIGHT('Disaggregation Records'!$D$3:$D$56,255),0))=0,"",INDEX('Disaggregation Records'!$G$3:$G$56,MATCH(RIGHT(L14,255),RIGHT('Disaggregation Records'!$D$3:$D$56,255),0))),"")</f>
        <v/>
      </c>
      <c r="Q14" s="482" t="s">
        <v>448</v>
      </c>
      <c r="R14" s="358"/>
    </row>
    <row r="15" spans="1:39" ht="47.1" customHeight="1" x14ac:dyDescent="0.25">
      <c r="A15" s="377">
        <v>1</v>
      </c>
      <c r="B15" s="395" t="str">
        <f>IFERROR(VLOOKUP(A15,'Impact Indicators - Section B'!$A$9:$S$27,19,FALSE),"")</f>
        <v>HIV I-9a(M): Porcentaje de hombres que tienen relaciones sexuales con hombres y viven con el VIH</v>
      </c>
      <c r="C15" s="396" t="str">
        <f t="array" ref="C15">IFERROR(IF(INDEX('Disaggregation Records'!$E$3:$E$56,MATCH(RIGHT(L15,255),RIGHT('Disaggregation Records'!$D$3:$D$56,255),0))=0,"",INDEX('Disaggregation Records'!$E$3:$E$56,MATCH(RIGHT(L15,255),RIGHT('Disaggregation Records'!$D$3:$D$56,255),0))),"")</f>
        <v/>
      </c>
      <c r="D15" s="396" t="str">
        <f t="array" ref="D15">IFERROR(IF(INDEX('Disaggregation Records'!$F$3:$F$56,MATCH(RIGHT(L15,255),RIGHT('Disaggregation Records'!$D$3:$D$56,255),0))=0,"",INDEX('Disaggregation Records'!$F$3:$F$56,MATCH(RIGHT(L15,255),RIGHT('Disaggregation Records'!$D$3:$D$56,255),0))),"")</f>
        <v/>
      </c>
      <c r="E15" s="380" t="str">
        <f t="array" ref="E15">IFERROR(IF(INDEX('Disaggregation Data'!$K$3:$K$154,MATCH(RIGHT(M15,255),RIGHT('Disaggregation Data'!$J$3:$J$154,255),0))=0,"",INDEX('Disaggregation Data'!$K$3:$K$154,MATCH(RIGHT(M15,255),RIGHT('Disaggregation Data'!$J$3:$J$154,255),0))),"")</f>
        <v/>
      </c>
      <c r="F15" s="380" t="str">
        <f t="array" ref="F15">IFERROR(IF(INDEX('Disaggregation Data'!$L$3:$L$154,MATCH(RIGHT(M15,255),RIGHT('Disaggregation Data'!$J$3:$J$154,255),0))=0,"",INDEX('Disaggregation Data'!$L$3:$L$154,MATCH(RIGHT(M15,255),RIGHT('Disaggregation Data'!$J$3:$J$154,255),0))),"")</f>
        <v/>
      </c>
      <c r="G15" s="380" t="str">
        <f t="array" ref="G15">IFERROR(IF(INDEX('Disaggregation Data'!$O$3:$O$154,MATCH(RIGHT(M15,255),RIGHT('Disaggregation Data'!$J$3:$J$154,255),0))=0,"",INDEX('Disaggregation Data'!$O$3:$O$154,MATCH(RIGHT(M15,255),RIGHT('Disaggregation Data'!$J$3:$J$154,255),0))),"")</f>
        <v/>
      </c>
      <c r="H15" s="379" t="str">
        <f t="array" ref="H15">IFERROR(IF(INDEX('Disaggregation Data'!$P$3:$P$154,MATCH(RIGHT(M15,255),RIGHT('Disaggregation Data'!$J$3:$J$154,255),0))=0,"",INDEX('Disaggregation Data'!$P$3:$P$154,MATCH(RIGHT(M15,255),RIGHT('Disaggregation Data'!$J$3:$J$154,255),0))),"")</f>
        <v/>
      </c>
      <c r="I15" s="380" t="str">
        <f t="array" ref="I15">IFERROR(IF(INDEX('Disaggregation Data'!$M$3:$M$154,MATCH(RIGHT(M15,255),RIGHT('Disaggregation Data'!$J$3:$J$154,255),0))=0,"",INDEX('Disaggregation Data'!$M$3:$M$154,MATCH(RIGHT(M15,255),RIGHT('Disaggregation Data'!$J$3:$J$154,255),0))),"")</f>
        <v/>
      </c>
      <c r="J15" s="379" t="str">
        <f t="array" ref="J15">IFERROR(IF(INDEX('Disaggregation Data'!$N$3:$N$154,MATCH(RIGHT(M15,255),RIGHT('Disaggregation Data'!$J$3:$J$154,255),0))=0,"",INDEX('Disaggregation Data'!$N$3:$N$154,MATCH(RIGHT(M15,255),RIGHT('Disaggregation Data'!$J$3:$J$154,255),0))),"")</f>
        <v/>
      </c>
      <c r="K15" s="470">
        <f t="shared" si="0"/>
        <v>6</v>
      </c>
      <c r="L15" s="470" t="str">
        <f t="shared" si="1"/>
        <v>HIV I-9a(M): Porcentaje de hombres que tienen relaciones sexuales con hombres y viven con el VIH-6</v>
      </c>
      <c r="M15" s="470" t="str">
        <f t="shared" si="2"/>
        <v>HIV I-9a(M): Porcentaje de hombres que tienen relaciones sexuales con hombres y viven con el VIH</v>
      </c>
      <c r="N15" s="446" t="b">
        <f t="shared" si="3"/>
        <v>1</v>
      </c>
      <c r="O15" s="451" t="s">
        <v>1581</v>
      </c>
      <c r="P15" s="470" t="str">
        <f t="array" ref="P15">IFERROR(IF(INDEX('Disaggregation Records'!$G$3:$G$56,MATCH(RIGHT(L15,255),RIGHT('Disaggregation Records'!$D$3:$D$56,255),0))=0,"",INDEX('Disaggregation Records'!$G$3:$G$56,MATCH(RIGHT(L15,255),RIGHT('Disaggregation Records'!$D$3:$D$56,255),0))),"")</f>
        <v/>
      </c>
      <c r="Q15" s="482" t="s">
        <v>448</v>
      </c>
      <c r="R15" s="358"/>
    </row>
    <row r="16" spans="1:39" ht="47.1" customHeight="1" x14ac:dyDescent="0.25">
      <c r="A16" s="377">
        <v>1</v>
      </c>
      <c r="B16" s="395" t="str">
        <f>IFERROR(VLOOKUP(A16,'Impact Indicators - Section B'!$A$9:$S$27,19,FALSE),"")</f>
        <v>HIV I-9a(M): Porcentaje de hombres que tienen relaciones sexuales con hombres y viven con el VIH</v>
      </c>
      <c r="C16" s="396" t="str">
        <f t="array" ref="C16">IFERROR(IF(INDEX('Disaggregation Records'!$E$3:$E$56,MATCH(RIGHT(L16,255),RIGHT('Disaggregation Records'!$D$3:$D$56,255),0))=0,"",INDEX('Disaggregation Records'!$E$3:$E$56,MATCH(RIGHT(L16,255),RIGHT('Disaggregation Records'!$D$3:$D$56,255),0))),"")</f>
        <v/>
      </c>
      <c r="D16" s="396" t="str">
        <f t="array" ref="D16">IFERROR(IF(INDEX('Disaggregation Records'!$F$3:$F$56,MATCH(RIGHT(L16,255),RIGHT('Disaggregation Records'!$D$3:$D$56,255),0))=0,"",INDEX('Disaggregation Records'!$F$3:$F$56,MATCH(RIGHT(L16,255),RIGHT('Disaggregation Records'!$D$3:$D$56,255),0))),"")</f>
        <v/>
      </c>
      <c r="E16" s="380" t="str">
        <f t="array" ref="E16">IFERROR(IF(INDEX('Disaggregation Data'!$K$3:$K$154,MATCH(RIGHT(M16,255),RIGHT('Disaggregation Data'!$J$3:$J$154,255),0))=0,"",INDEX('Disaggregation Data'!$K$3:$K$154,MATCH(RIGHT(M16,255),RIGHT('Disaggregation Data'!$J$3:$J$154,255),0))),"")</f>
        <v/>
      </c>
      <c r="F16" s="380" t="str">
        <f t="array" ref="F16">IFERROR(IF(INDEX('Disaggregation Data'!$L$3:$L$154,MATCH(RIGHT(M16,255),RIGHT('Disaggregation Data'!$J$3:$J$154,255),0))=0,"",INDEX('Disaggregation Data'!$L$3:$L$154,MATCH(RIGHT(M16,255),RIGHT('Disaggregation Data'!$J$3:$J$154,255),0))),"")</f>
        <v/>
      </c>
      <c r="G16" s="380" t="str">
        <f t="array" ref="G16">IFERROR(IF(INDEX('Disaggregation Data'!$O$3:$O$154,MATCH(RIGHT(M16,255),RIGHT('Disaggregation Data'!$J$3:$J$154,255),0))=0,"",INDEX('Disaggregation Data'!$O$3:$O$154,MATCH(RIGHT(M16,255),RIGHT('Disaggregation Data'!$J$3:$J$154,255),0))),"")</f>
        <v/>
      </c>
      <c r="H16" s="379" t="str">
        <f t="array" ref="H16">IFERROR(IF(INDEX('Disaggregation Data'!$P$3:$P$154,MATCH(RIGHT(M16,255),RIGHT('Disaggregation Data'!$J$3:$J$154,255),0))=0,"",INDEX('Disaggregation Data'!$P$3:$P$154,MATCH(RIGHT(M16,255),RIGHT('Disaggregation Data'!$J$3:$J$154,255),0))),"")</f>
        <v/>
      </c>
      <c r="I16" s="380" t="str">
        <f t="array" ref="I16">IFERROR(IF(INDEX('Disaggregation Data'!$M$3:$M$154,MATCH(RIGHT(M16,255),RIGHT('Disaggregation Data'!$J$3:$J$154,255),0))=0,"",INDEX('Disaggregation Data'!$M$3:$M$154,MATCH(RIGHT(M16,255),RIGHT('Disaggregation Data'!$J$3:$J$154,255),0))),"")</f>
        <v/>
      </c>
      <c r="J16" s="379" t="str">
        <f t="array" ref="J16">IFERROR(IF(INDEX('Disaggregation Data'!$N$3:$N$154,MATCH(RIGHT(M16,255),RIGHT('Disaggregation Data'!$J$3:$J$154,255),0))=0,"",INDEX('Disaggregation Data'!$N$3:$N$154,MATCH(RIGHT(M16,255),RIGHT('Disaggregation Data'!$J$3:$J$154,255),0))),"")</f>
        <v/>
      </c>
      <c r="K16" s="470">
        <f t="shared" si="0"/>
        <v>7</v>
      </c>
      <c r="L16" s="470" t="str">
        <f t="shared" si="1"/>
        <v>HIV I-9a(M): Porcentaje de hombres que tienen relaciones sexuales con hombres y viven con el VIH-7</v>
      </c>
      <c r="M16" s="470" t="str">
        <f t="shared" si="2"/>
        <v>HIV I-9a(M): Porcentaje de hombres que tienen relaciones sexuales con hombres y viven con el VIH</v>
      </c>
      <c r="N16" s="446" t="b">
        <f t="shared" si="3"/>
        <v>1</v>
      </c>
      <c r="O16" s="451" t="s">
        <v>1582</v>
      </c>
      <c r="P16" s="470" t="str">
        <f t="array" ref="P16">IFERROR(IF(INDEX('Disaggregation Records'!$G$3:$G$56,MATCH(RIGHT(L16,255),RIGHT('Disaggregation Records'!$D$3:$D$56,255),0))=0,"",INDEX('Disaggregation Records'!$G$3:$G$56,MATCH(RIGHT(L16,255),RIGHT('Disaggregation Records'!$D$3:$D$56,255),0))),"")</f>
        <v/>
      </c>
      <c r="Q16" s="482" t="s">
        <v>448</v>
      </c>
      <c r="R16" s="358"/>
    </row>
    <row r="17" spans="1:18" ht="47.1" customHeight="1" x14ac:dyDescent="0.25">
      <c r="A17" s="377">
        <v>1</v>
      </c>
      <c r="B17" s="395" t="str">
        <f>IFERROR(VLOOKUP(A17,'Impact Indicators - Section B'!$A$9:$S$27,19,FALSE),"")</f>
        <v>HIV I-9a(M): Porcentaje de hombres que tienen relaciones sexuales con hombres y viven con el VIH</v>
      </c>
      <c r="C17" s="396" t="str">
        <f t="array" ref="C17">IFERROR(IF(INDEX('Disaggregation Records'!$E$3:$E$56,MATCH(RIGHT(L17,255),RIGHT('Disaggregation Records'!$D$3:$D$56,255),0))=0,"",INDEX('Disaggregation Records'!$E$3:$E$56,MATCH(RIGHT(L17,255),RIGHT('Disaggregation Records'!$D$3:$D$56,255),0))),"")</f>
        <v/>
      </c>
      <c r="D17" s="396" t="str">
        <f t="array" ref="D17">IFERROR(IF(INDEX('Disaggregation Records'!$F$3:$F$56,MATCH(RIGHT(L17,255),RIGHT('Disaggregation Records'!$D$3:$D$56,255),0))=0,"",INDEX('Disaggregation Records'!$F$3:$F$56,MATCH(RIGHT(L17,255),RIGHT('Disaggregation Records'!$D$3:$D$56,255),0))),"")</f>
        <v/>
      </c>
      <c r="E17" s="380" t="str">
        <f t="array" ref="E17">IFERROR(IF(INDEX('Disaggregation Data'!$K$3:$K$154,MATCH(RIGHT(M17,255),RIGHT('Disaggregation Data'!$J$3:$J$154,255),0))=0,"",INDEX('Disaggregation Data'!$K$3:$K$154,MATCH(RIGHT(M17,255),RIGHT('Disaggregation Data'!$J$3:$J$154,255),0))),"")</f>
        <v/>
      </c>
      <c r="F17" s="380" t="str">
        <f t="array" ref="F17">IFERROR(IF(INDEX('Disaggregation Data'!$L$3:$L$154,MATCH(RIGHT(M17,255),RIGHT('Disaggregation Data'!$J$3:$J$154,255),0))=0,"",INDEX('Disaggregation Data'!$L$3:$L$154,MATCH(RIGHT(M17,255),RIGHT('Disaggregation Data'!$J$3:$J$154,255),0))),"")</f>
        <v/>
      </c>
      <c r="G17" s="380" t="str">
        <f t="array" ref="G17">IFERROR(IF(INDEX('Disaggregation Data'!$O$3:$O$154,MATCH(RIGHT(M17,255),RIGHT('Disaggregation Data'!$J$3:$J$154,255),0))=0,"",INDEX('Disaggregation Data'!$O$3:$O$154,MATCH(RIGHT(M17,255),RIGHT('Disaggregation Data'!$J$3:$J$154,255),0))),"")</f>
        <v/>
      </c>
      <c r="H17" s="379" t="str">
        <f t="array" ref="H17">IFERROR(IF(INDEX('Disaggregation Data'!$P$3:$P$154,MATCH(RIGHT(M17,255),RIGHT('Disaggregation Data'!$J$3:$J$154,255),0))=0,"",INDEX('Disaggregation Data'!$P$3:$P$154,MATCH(RIGHT(M17,255),RIGHT('Disaggregation Data'!$J$3:$J$154,255),0))),"")</f>
        <v/>
      </c>
      <c r="I17" s="380" t="str">
        <f t="array" ref="I17">IFERROR(IF(INDEX('Disaggregation Data'!$M$3:$M$154,MATCH(RIGHT(M17,255),RIGHT('Disaggregation Data'!$J$3:$J$154,255),0))=0,"",INDEX('Disaggregation Data'!$M$3:$M$154,MATCH(RIGHT(M17,255),RIGHT('Disaggregation Data'!$J$3:$J$154,255),0))),"")</f>
        <v/>
      </c>
      <c r="J17" s="379" t="str">
        <f t="array" ref="J17">IFERROR(IF(INDEX('Disaggregation Data'!$N$3:$N$154,MATCH(RIGHT(M17,255),RIGHT('Disaggregation Data'!$J$3:$J$154,255),0))=0,"",INDEX('Disaggregation Data'!$N$3:$N$154,MATCH(RIGHT(M17,255),RIGHT('Disaggregation Data'!$J$3:$J$154,255),0))),"")</f>
        <v/>
      </c>
      <c r="K17" s="470">
        <f t="shared" si="0"/>
        <v>8</v>
      </c>
      <c r="L17" s="470" t="str">
        <f t="shared" si="1"/>
        <v>HIV I-9a(M): Porcentaje de hombres que tienen relaciones sexuales con hombres y viven con el VIH-8</v>
      </c>
      <c r="M17" s="470" t="str">
        <f t="shared" si="2"/>
        <v>HIV I-9a(M): Porcentaje de hombres que tienen relaciones sexuales con hombres y viven con el VIH</v>
      </c>
      <c r="N17" s="446" t="b">
        <f t="shared" si="3"/>
        <v>1</v>
      </c>
      <c r="O17" s="451" t="s">
        <v>1583</v>
      </c>
      <c r="P17" s="470" t="str">
        <f t="array" ref="P17">IFERROR(IF(INDEX('Disaggregation Records'!$G$3:$G$56,MATCH(RIGHT(L17,255),RIGHT('Disaggregation Records'!$D$3:$D$56,255),0))=0,"",INDEX('Disaggregation Records'!$G$3:$G$56,MATCH(RIGHT(L17,255),RIGHT('Disaggregation Records'!$D$3:$D$56,255),0))),"")</f>
        <v/>
      </c>
      <c r="Q17" s="482" t="s">
        <v>448</v>
      </c>
      <c r="R17" s="358"/>
    </row>
    <row r="18" spans="1:18" ht="47.1" customHeight="1" x14ac:dyDescent="0.25">
      <c r="A18" s="377">
        <v>1</v>
      </c>
      <c r="B18" s="395" t="str">
        <f>IFERROR(VLOOKUP(A18,'Impact Indicators - Section B'!$A$9:$S$27,19,FALSE),"")</f>
        <v>HIV I-9a(M): Porcentaje de hombres que tienen relaciones sexuales con hombres y viven con el VIH</v>
      </c>
      <c r="C18" s="396" t="str">
        <f t="array" ref="C18">IFERROR(IF(INDEX('Disaggregation Records'!$E$3:$E$56,MATCH(RIGHT(L18,255),RIGHT('Disaggregation Records'!$D$3:$D$56,255),0))=0,"",INDEX('Disaggregation Records'!$E$3:$E$56,MATCH(RIGHT(L18,255),RIGHT('Disaggregation Records'!$D$3:$D$56,255),0))),"")</f>
        <v/>
      </c>
      <c r="D18" s="396" t="str">
        <f t="array" ref="D18">IFERROR(IF(INDEX('Disaggregation Records'!$F$3:$F$56,MATCH(RIGHT(L18,255),RIGHT('Disaggregation Records'!$D$3:$D$56,255),0))=0,"",INDEX('Disaggregation Records'!$F$3:$F$56,MATCH(RIGHT(L18,255),RIGHT('Disaggregation Records'!$D$3:$D$56,255),0))),"")</f>
        <v/>
      </c>
      <c r="E18" s="380" t="str">
        <f t="array" ref="E18">IFERROR(IF(INDEX('Disaggregation Data'!$K$3:$K$154,MATCH(RIGHT(M18,255),RIGHT('Disaggregation Data'!$J$3:$J$154,255),0))=0,"",INDEX('Disaggregation Data'!$K$3:$K$154,MATCH(RIGHT(M18,255),RIGHT('Disaggregation Data'!$J$3:$J$154,255),0))),"")</f>
        <v/>
      </c>
      <c r="F18" s="380" t="str">
        <f t="array" ref="F18">IFERROR(IF(INDEX('Disaggregation Data'!$L$3:$L$154,MATCH(RIGHT(M18,255),RIGHT('Disaggregation Data'!$J$3:$J$154,255),0))=0,"",INDEX('Disaggregation Data'!$L$3:$L$154,MATCH(RIGHT(M18,255),RIGHT('Disaggregation Data'!$J$3:$J$154,255),0))),"")</f>
        <v/>
      </c>
      <c r="G18" s="380" t="str">
        <f t="array" ref="G18">IFERROR(IF(INDEX('Disaggregation Data'!$O$3:$O$154,MATCH(RIGHT(M18,255),RIGHT('Disaggregation Data'!$J$3:$J$154,255),0))=0,"",INDEX('Disaggregation Data'!$O$3:$O$154,MATCH(RIGHT(M18,255),RIGHT('Disaggregation Data'!$J$3:$J$154,255),0))),"")</f>
        <v/>
      </c>
      <c r="H18" s="379" t="str">
        <f t="array" ref="H18">IFERROR(IF(INDEX('Disaggregation Data'!$P$3:$P$154,MATCH(RIGHT(M18,255),RIGHT('Disaggregation Data'!$J$3:$J$154,255),0))=0,"",INDEX('Disaggregation Data'!$P$3:$P$154,MATCH(RIGHT(M18,255),RIGHT('Disaggregation Data'!$J$3:$J$154,255),0))),"")</f>
        <v/>
      </c>
      <c r="I18" s="380" t="str">
        <f t="array" ref="I18">IFERROR(IF(INDEX('Disaggregation Data'!$M$3:$M$154,MATCH(RIGHT(M18,255),RIGHT('Disaggregation Data'!$J$3:$J$154,255),0))=0,"",INDEX('Disaggregation Data'!$M$3:$M$154,MATCH(RIGHT(M18,255),RIGHT('Disaggregation Data'!$J$3:$J$154,255),0))),"")</f>
        <v/>
      </c>
      <c r="J18" s="379" t="str">
        <f t="array" ref="J18">IFERROR(IF(INDEX('Disaggregation Data'!$N$3:$N$154,MATCH(RIGHT(M18,255),RIGHT('Disaggregation Data'!$J$3:$J$154,255),0))=0,"",INDEX('Disaggregation Data'!$N$3:$N$154,MATCH(RIGHT(M18,255),RIGHT('Disaggregation Data'!$J$3:$J$154,255),0))),"")</f>
        <v/>
      </c>
      <c r="K18" s="470">
        <f t="shared" si="0"/>
        <v>9</v>
      </c>
      <c r="L18" s="470" t="str">
        <f t="shared" si="1"/>
        <v>HIV I-9a(M): Porcentaje de hombres que tienen relaciones sexuales con hombres y viven con el VIH-9</v>
      </c>
      <c r="M18" s="470" t="str">
        <f t="shared" si="2"/>
        <v>HIV I-9a(M): Porcentaje de hombres que tienen relaciones sexuales con hombres y viven con el VIH</v>
      </c>
      <c r="N18" s="446" t="b">
        <f t="shared" si="3"/>
        <v>1</v>
      </c>
      <c r="O18" s="451" t="s">
        <v>1584</v>
      </c>
      <c r="P18" s="470" t="str">
        <f t="array" ref="P18">IFERROR(IF(INDEX('Disaggregation Records'!$G$3:$G$56,MATCH(RIGHT(L18,255),RIGHT('Disaggregation Records'!$D$3:$D$56,255),0))=0,"",INDEX('Disaggregation Records'!$G$3:$G$56,MATCH(RIGHT(L18,255),RIGHT('Disaggregation Records'!$D$3:$D$56,255),0))),"")</f>
        <v/>
      </c>
      <c r="Q18" s="482" t="s">
        <v>448</v>
      </c>
      <c r="R18" s="358"/>
    </row>
    <row r="19" spans="1:18" ht="47.1" customHeight="1" x14ac:dyDescent="0.25">
      <c r="A19" s="377">
        <v>2</v>
      </c>
      <c r="B19" s="395" t="str">
        <f>IFERROR(VLOOKUP(A19,'Impact Indicators - Section B'!$A$9:$S$27,19,FALSE),"")</f>
        <v>HIV I-9b(M): Porcentaje de personas transgénero que viven con el VIH</v>
      </c>
      <c r="C19" s="396" t="str">
        <f t="array" ref="C19">IFERROR(IF(INDEX('Disaggregation Records'!$E$3:$E$56,MATCH(RIGHT(L19,255),RIGHT('Disaggregation Records'!$D$3:$D$56,255),0))=0,"",INDEX('Disaggregation Records'!$E$3:$E$56,MATCH(RIGHT(L19,255),RIGHT('Disaggregation Records'!$D$3:$D$56,255),0))),"")</f>
        <v>Edad</v>
      </c>
      <c r="D19" s="396" t="str">
        <f t="array" ref="D19">IFERROR(IF(INDEX('Disaggregation Records'!$F$3:$F$56,MATCH(RIGHT(L19,255),RIGHT('Disaggregation Records'!$D$3:$D$56,255),0))=0,"",INDEX('Disaggregation Records'!$F$3:$F$56,MATCH(RIGHT(L19,255),RIGHT('Disaggregation Records'!$D$3:$D$56,255),0))),"")</f>
        <v>25+</v>
      </c>
      <c r="E19" s="380" t="str">
        <f t="array" ref="E19">IFERROR(IF(INDEX('Disaggregation Data'!$K$3:$K$154,MATCH(RIGHT(M19,255),RIGHT('Disaggregation Data'!$J$3:$J$154,255),0))=0,"",INDEX('Disaggregation Data'!$K$3:$K$154,MATCH(RIGHT(M19,255),RIGHT('Disaggregation Data'!$J$3:$J$154,255),0))),"")</f>
        <v/>
      </c>
      <c r="F19" s="380" t="str">
        <f t="array" ref="F19">IFERROR(IF(INDEX('Disaggregation Data'!$L$3:$L$154,MATCH(RIGHT(M19,255),RIGHT('Disaggregation Data'!$J$3:$J$154,255),0))=0,"",INDEX('Disaggregation Data'!$L$3:$L$154,MATCH(RIGHT(M19,255),RIGHT('Disaggregation Data'!$J$3:$J$154,255),0))),"")</f>
        <v/>
      </c>
      <c r="G19" s="380" t="str">
        <f t="array" ref="G19">IFERROR(IF(INDEX('Disaggregation Data'!$O$3:$O$154,MATCH(RIGHT(M19,255),RIGHT('Disaggregation Data'!$J$3:$J$154,255),0))=0,"",INDEX('Disaggregation Data'!$O$3:$O$154,MATCH(RIGHT(M19,255),RIGHT('Disaggregation Data'!$J$3:$J$154,255),0))),"")</f>
        <v/>
      </c>
      <c r="H19" s="379" t="s">
        <v>4470</v>
      </c>
      <c r="I19" s="380" t="str">
        <f t="array" ref="I19">IFERROR(IF(INDEX('Disaggregation Data'!$M$3:$M$154,MATCH(RIGHT(M19,255),RIGHT('Disaggregation Data'!$J$3:$J$154,255),0))=0,"",INDEX('Disaggregation Data'!$M$3:$M$154,MATCH(RIGHT(M19,255),RIGHT('Disaggregation Data'!$J$3:$J$154,255),0))),"")</f>
        <v/>
      </c>
      <c r="J19" s="379" t="s">
        <v>4471</v>
      </c>
      <c r="K19" s="470">
        <f t="shared" si="0"/>
        <v>0</v>
      </c>
      <c r="L19" s="470" t="str">
        <f t="shared" si="1"/>
        <v>HIV I-9b(M): Porcentaje de personas transgénero que viven con el VIH-0</v>
      </c>
      <c r="M19" s="470" t="str">
        <f t="shared" si="2"/>
        <v>HIV I-9b(M): Porcentaje de personas transgénero que viven con el VIHEdad25+</v>
      </c>
      <c r="N19" s="446" t="b">
        <f t="shared" si="3"/>
        <v>1</v>
      </c>
      <c r="O19" s="451" t="s">
        <v>1585</v>
      </c>
      <c r="P19" s="470" t="str">
        <f t="array" ref="P19">IFERROR(IF(INDEX('Disaggregation Records'!$G$3:$G$56,MATCH(RIGHT(L19,255),RIGHT('Disaggregation Records'!$D$3:$D$56,255),0))=0,"",INDEX('Disaggregation Records'!$G$3:$G$56,MATCH(RIGHT(L19,255),RIGHT('Disaggregation Records'!$D$3:$D$56,255),0))),"")</f>
        <v>a1L36000000zoLfEAI</v>
      </c>
      <c r="Q19" s="482" t="s">
        <v>449</v>
      </c>
      <c r="R19" s="358"/>
    </row>
    <row r="20" spans="1:18" ht="47.1" customHeight="1" x14ac:dyDescent="0.25">
      <c r="A20" s="377">
        <v>2</v>
      </c>
      <c r="B20" s="395" t="str">
        <f>IFERROR(VLOOKUP(A20,'Impact Indicators - Section B'!$A$9:$S$27,19,FALSE),"")</f>
        <v>HIV I-9b(M): Porcentaje de personas transgénero que viven con el VIH</v>
      </c>
      <c r="C20" s="396" t="str">
        <f t="array" ref="C20">IFERROR(IF(INDEX('Disaggregation Records'!$E$3:$E$56,MATCH(RIGHT(L20,255),RIGHT('Disaggregation Records'!$D$3:$D$56,255),0))=0,"",INDEX('Disaggregation Records'!$E$3:$E$56,MATCH(RIGHT(L20,255),RIGHT('Disaggregation Records'!$D$3:$D$56,255),0))),"")</f>
        <v>Edad</v>
      </c>
      <c r="D20" s="396" t="str">
        <f t="array" ref="D20">IFERROR(IF(INDEX('Disaggregation Records'!$F$3:$F$56,MATCH(RIGHT(L20,255),RIGHT('Disaggregation Records'!$D$3:$D$56,255),0))=0,"",INDEX('Disaggregation Records'!$F$3:$F$56,MATCH(RIGHT(L20,255),RIGHT('Disaggregation Records'!$D$3:$D$56,255),0))),"")</f>
        <v>&lt;25</v>
      </c>
      <c r="E20" s="380" t="str">
        <f t="array" ref="E20">IFERROR(IF(INDEX('Disaggregation Data'!$K$3:$K$154,MATCH(RIGHT(M20,255),RIGHT('Disaggregation Data'!$J$3:$J$154,255),0))=0,"",INDEX('Disaggregation Data'!$K$3:$K$154,MATCH(RIGHT(M20,255),RIGHT('Disaggregation Data'!$J$3:$J$154,255),0))),"")</f>
        <v/>
      </c>
      <c r="F20" s="380" t="str">
        <f t="array" ref="F20">IFERROR(IF(INDEX('Disaggregation Data'!$L$3:$L$154,MATCH(RIGHT(M20,255),RIGHT('Disaggregation Data'!$J$3:$J$154,255),0))=0,"",INDEX('Disaggregation Data'!$L$3:$L$154,MATCH(RIGHT(M20,255),RIGHT('Disaggregation Data'!$J$3:$J$154,255),0))),"")</f>
        <v/>
      </c>
      <c r="G20" s="380" t="str">
        <f t="array" ref="G20">IFERROR(IF(INDEX('Disaggregation Data'!$O$3:$O$154,MATCH(RIGHT(M20,255),RIGHT('Disaggregation Data'!$J$3:$J$154,255),0))=0,"",INDEX('Disaggregation Data'!$O$3:$O$154,MATCH(RIGHT(M20,255),RIGHT('Disaggregation Data'!$J$3:$J$154,255),0))),"")</f>
        <v/>
      </c>
      <c r="H20" s="379" t="s">
        <v>4470</v>
      </c>
      <c r="I20" s="380" t="str">
        <f t="array" ref="I20">IFERROR(IF(INDEX('Disaggregation Data'!$M$3:$M$154,MATCH(RIGHT(M20,255),RIGHT('Disaggregation Data'!$J$3:$J$154,255),0))=0,"",INDEX('Disaggregation Data'!$M$3:$M$154,MATCH(RIGHT(M20,255),RIGHT('Disaggregation Data'!$J$3:$J$154,255),0))),"")</f>
        <v/>
      </c>
      <c r="J20" s="379" t="s">
        <v>4471</v>
      </c>
      <c r="K20" s="470">
        <f t="shared" si="0"/>
        <v>1</v>
      </c>
      <c r="L20" s="470" t="str">
        <f t="shared" si="1"/>
        <v>HIV I-9b(M): Porcentaje de personas transgénero que viven con el VIH-1</v>
      </c>
      <c r="M20" s="470" t="str">
        <f t="shared" si="2"/>
        <v>HIV I-9b(M): Porcentaje de personas transgénero que viven con el VIHEdad&lt;25</v>
      </c>
      <c r="N20" s="446" t="b">
        <f t="shared" si="3"/>
        <v>1</v>
      </c>
      <c r="O20" s="451" t="s">
        <v>1586</v>
      </c>
      <c r="P20" s="470" t="str">
        <f t="array" ref="P20">IFERROR(IF(INDEX('Disaggregation Records'!$G$3:$G$56,MATCH(RIGHT(L20,255),RIGHT('Disaggregation Records'!$D$3:$D$56,255),0))=0,"",INDEX('Disaggregation Records'!$G$3:$G$56,MATCH(RIGHT(L20,255),RIGHT('Disaggregation Records'!$D$3:$D$56,255),0))),"")</f>
        <v>a1L36000000zoLeEAI</v>
      </c>
      <c r="Q20" s="482" t="s">
        <v>449</v>
      </c>
      <c r="R20" s="358"/>
    </row>
    <row r="21" spans="1:18" ht="47.1" customHeight="1" x14ac:dyDescent="0.25">
      <c r="A21" s="377">
        <v>2</v>
      </c>
      <c r="B21" s="395" t="str">
        <f>IFERROR(VLOOKUP(A21,'Impact Indicators - Section B'!$A$9:$S$27,19,FALSE),"")</f>
        <v>HIV I-9b(M): Porcentaje de personas transgénero que viven con el VIH</v>
      </c>
      <c r="C21" s="396" t="str">
        <f t="array" ref="C21">IFERROR(IF(INDEX('Disaggregation Records'!$E$3:$E$56,MATCH(RIGHT(L21,255),RIGHT('Disaggregation Records'!$D$3:$D$56,255),0))=0,"",INDEX('Disaggregation Records'!$E$3:$E$56,MATCH(RIGHT(L21,255),RIGHT('Disaggregation Records'!$D$3:$D$56,255),0))),"")</f>
        <v/>
      </c>
      <c r="D21" s="396" t="str">
        <f t="array" ref="D21">IFERROR(IF(INDEX('Disaggregation Records'!$F$3:$F$56,MATCH(RIGHT(L21,255),RIGHT('Disaggregation Records'!$D$3:$D$56,255),0))=0,"",INDEX('Disaggregation Records'!$F$3:$F$56,MATCH(RIGHT(L21,255),RIGHT('Disaggregation Records'!$D$3:$D$56,255),0))),"")</f>
        <v/>
      </c>
      <c r="E21" s="380" t="str">
        <f t="array" ref="E21">IFERROR(IF(INDEX('Disaggregation Data'!$K$3:$K$154,MATCH(RIGHT(M21,255),RIGHT('Disaggregation Data'!$J$3:$J$154,255),0))=0,"",INDEX('Disaggregation Data'!$K$3:$K$154,MATCH(RIGHT(M21,255),RIGHT('Disaggregation Data'!$J$3:$J$154,255),0))),"")</f>
        <v/>
      </c>
      <c r="F21" s="380" t="str">
        <f t="array" ref="F21">IFERROR(IF(INDEX('Disaggregation Data'!$L$3:$L$154,MATCH(RIGHT(M21,255),RIGHT('Disaggregation Data'!$J$3:$J$154,255),0))=0,"",INDEX('Disaggregation Data'!$L$3:$L$154,MATCH(RIGHT(M21,255),RIGHT('Disaggregation Data'!$J$3:$J$154,255),0))),"")</f>
        <v/>
      </c>
      <c r="G21" s="380" t="str">
        <f t="array" ref="G21">IFERROR(IF(INDEX('Disaggregation Data'!$O$3:$O$154,MATCH(RIGHT(M21,255),RIGHT('Disaggregation Data'!$J$3:$J$154,255),0))=0,"",INDEX('Disaggregation Data'!$O$3:$O$154,MATCH(RIGHT(M21,255),RIGHT('Disaggregation Data'!$J$3:$J$154,255),0))),"")</f>
        <v/>
      </c>
      <c r="H21" s="379" t="str">
        <f t="array" ref="H21">IFERROR(IF(INDEX('Disaggregation Data'!$P$3:$P$154,MATCH(RIGHT(M21,255),RIGHT('Disaggregation Data'!$J$3:$J$154,255),0))=0,"",INDEX('Disaggregation Data'!$P$3:$P$154,MATCH(RIGHT(M21,255),RIGHT('Disaggregation Data'!$J$3:$J$154,255),0))),"")</f>
        <v/>
      </c>
      <c r="I21" s="380" t="str">
        <f t="array" ref="I21">IFERROR(IF(INDEX('Disaggregation Data'!$M$3:$M$154,MATCH(RIGHT(M21,255),RIGHT('Disaggregation Data'!$J$3:$J$154,255),0))=0,"",INDEX('Disaggregation Data'!$M$3:$M$154,MATCH(RIGHT(M21,255),RIGHT('Disaggregation Data'!$J$3:$J$154,255),0))),"")</f>
        <v/>
      </c>
      <c r="J21" s="379" t="str">
        <f t="array" ref="J21">IFERROR(IF(INDEX('Disaggregation Data'!$N$3:$N$154,MATCH(RIGHT(M21,255),RIGHT('Disaggregation Data'!$J$3:$J$154,255),0))=0,"",INDEX('Disaggregation Data'!$N$3:$N$154,MATCH(RIGHT(M21,255),RIGHT('Disaggregation Data'!$J$3:$J$154,255),0))),"")</f>
        <v/>
      </c>
      <c r="K21" s="470">
        <f t="shared" si="0"/>
        <v>2</v>
      </c>
      <c r="L21" s="470" t="str">
        <f t="shared" si="1"/>
        <v>HIV I-9b(M): Porcentaje de personas transgénero que viven con el VIH-2</v>
      </c>
      <c r="M21" s="470" t="str">
        <f t="shared" si="2"/>
        <v>HIV I-9b(M): Porcentaje de personas transgénero que viven con el VIH</v>
      </c>
      <c r="N21" s="446" t="b">
        <f t="shared" si="3"/>
        <v>1</v>
      </c>
      <c r="O21" s="451" t="s">
        <v>1587</v>
      </c>
      <c r="P21" s="470" t="str">
        <f t="array" ref="P21">IFERROR(IF(INDEX('Disaggregation Records'!$G$3:$G$56,MATCH(RIGHT(L21,255),RIGHT('Disaggregation Records'!$D$3:$D$56,255),0))=0,"",INDEX('Disaggregation Records'!$G$3:$G$56,MATCH(RIGHT(L21,255),RIGHT('Disaggregation Records'!$D$3:$D$56,255),0))),"")</f>
        <v/>
      </c>
      <c r="Q21" s="482" t="s">
        <v>449</v>
      </c>
      <c r="R21" s="358"/>
    </row>
    <row r="22" spans="1:18" ht="47.1" customHeight="1" x14ac:dyDescent="0.25">
      <c r="A22" s="377">
        <v>2</v>
      </c>
      <c r="B22" s="395" t="str">
        <f>IFERROR(VLOOKUP(A22,'Impact Indicators - Section B'!$A$9:$S$27,19,FALSE),"")</f>
        <v>HIV I-9b(M): Porcentaje de personas transgénero que viven con el VIH</v>
      </c>
      <c r="C22" s="396" t="str">
        <f t="array" ref="C22">IFERROR(IF(INDEX('Disaggregation Records'!$E$3:$E$56,MATCH(RIGHT(L22,255),RIGHT('Disaggregation Records'!$D$3:$D$56,255),0))=0,"",INDEX('Disaggregation Records'!$E$3:$E$56,MATCH(RIGHT(L22,255),RIGHT('Disaggregation Records'!$D$3:$D$56,255),0))),"")</f>
        <v/>
      </c>
      <c r="D22" s="396" t="str">
        <f t="array" ref="D22">IFERROR(IF(INDEX('Disaggregation Records'!$F$3:$F$56,MATCH(RIGHT(L22,255),RIGHT('Disaggregation Records'!$D$3:$D$56,255),0))=0,"",INDEX('Disaggregation Records'!$F$3:$F$56,MATCH(RIGHT(L22,255),RIGHT('Disaggregation Records'!$D$3:$D$56,255),0))),"")</f>
        <v/>
      </c>
      <c r="E22" s="380" t="str">
        <f t="array" ref="E22">IFERROR(IF(INDEX('Disaggregation Data'!$K$3:$K$154,MATCH(RIGHT(M22,255),RIGHT('Disaggregation Data'!$J$3:$J$154,255),0))=0,"",INDEX('Disaggregation Data'!$K$3:$K$154,MATCH(RIGHT(M22,255),RIGHT('Disaggregation Data'!$J$3:$J$154,255),0))),"")</f>
        <v/>
      </c>
      <c r="F22" s="380" t="str">
        <f t="array" ref="F22">IFERROR(IF(INDEX('Disaggregation Data'!$L$3:$L$154,MATCH(RIGHT(M22,255),RIGHT('Disaggregation Data'!$J$3:$J$154,255),0))=0,"",INDEX('Disaggregation Data'!$L$3:$L$154,MATCH(RIGHT(M22,255),RIGHT('Disaggregation Data'!$J$3:$J$154,255),0))),"")</f>
        <v/>
      </c>
      <c r="G22" s="380" t="str">
        <f t="array" ref="G22">IFERROR(IF(INDEX('Disaggregation Data'!$O$3:$O$154,MATCH(RIGHT(M22,255),RIGHT('Disaggregation Data'!$J$3:$J$154,255),0))=0,"",INDEX('Disaggregation Data'!$O$3:$O$154,MATCH(RIGHT(M22,255),RIGHT('Disaggregation Data'!$J$3:$J$154,255),0))),"")</f>
        <v/>
      </c>
      <c r="H22" s="379" t="str">
        <f t="array" ref="H22">IFERROR(IF(INDEX('Disaggregation Data'!$P$3:$P$154,MATCH(RIGHT(M22,255),RIGHT('Disaggregation Data'!$J$3:$J$154,255),0))=0,"",INDEX('Disaggregation Data'!$P$3:$P$154,MATCH(RIGHT(M22,255),RIGHT('Disaggregation Data'!$J$3:$J$154,255),0))),"")</f>
        <v/>
      </c>
      <c r="I22" s="380" t="str">
        <f t="array" ref="I22">IFERROR(IF(INDEX('Disaggregation Data'!$M$3:$M$154,MATCH(RIGHT(M22,255),RIGHT('Disaggregation Data'!$J$3:$J$154,255),0))=0,"",INDEX('Disaggregation Data'!$M$3:$M$154,MATCH(RIGHT(M22,255),RIGHT('Disaggregation Data'!$J$3:$J$154,255),0))),"")</f>
        <v/>
      </c>
      <c r="J22" s="379" t="str">
        <f t="array" ref="J22">IFERROR(IF(INDEX('Disaggregation Data'!$N$3:$N$154,MATCH(RIGHT(M22,255),RIGHT('Disaggregation Data'!$J$3:$J$154,255),0))=0,"",INDEX('Disaggregation Data'!$N$3:$N$154,MATCH(RIGHT(M22,255),RIGHT('Disaggregation Data'!$J$3:$J$154,255),0))),"")</f>
        <v/>
      </c>
      <c r="K22" s="470">
        <f t="shared" si="0"/>
        <v>3</v>
      </c>
      <c r="L22" s="470" t="str">
        <f t="shared" si="1"/>
        <v>HIV I-9b(M): Porcentaje de personas transgénero que viven con el VIH-3</v>
      </c>
      <c r="M22" s="470" t="str">
        <f t="shared" si="2"/>
        <v>HIV I-9b(M): Porcentaje de personas transgénero que viven con el VIH</v>
      </c>
      <c r="N22" s="446" t="b">
        <f t="shared" si="3"/>
        <v>1</v>
      </c>
      <c r="O22" s="451" t="s">
        <v>1588</v>
      </c>
      <c r="P22" s="470" t="str">
        <f t="array" ref="P22">IFERROR(IF(INDEX('Disaggregation Records'!$G$3:$G$56,MATCH(RIGHT(L22,255),RIGHT('Disaggregation Records'!$D$3:$D$56,255),0))=0,"",INDEX('Disaggregation Records'!$G$3:$G$56,MATCH(RIGHT(L22,255),RIGHT('Disaggregation Records'!$D$3:$D$56,255),0))),"")</f>
        <v/>
      </c>
      <c r="Q22" s="482" t="s">
        <v>449</v>
      </c>
      <c r="R22" s="358"/>
    </row>
    <row r="23" spans="1:18" ht="47.1" customHeight="1" x14ac:dyDescent="0.25">
      <c r="A23" s="377">
        <v>2</v>
      </c>
      <c r="B23" s="395" t="str">
        <f>IFERROR(VLOOKUP(A23,'Impact Indicators - Section B'!$A$9:$S$27,19,FALSE),"")</f>
        <v>HIV I-9b(M): Porcentaje de personas transgénero que viven con el VIH</v>
      </c>
      <c r="C23" s="396" t="str">
        <f t="array" ref="C23">IFERROR(IF(INDEX('Disaggregation Records'!$E$3:$E$56,MATCH(RIGHT(L23,255),RIGHT('Disaggregation Records'!$D$3:$D$56,255),0))=0,"",INDEX('Disaggregation Records'!$E$3:$E$56,MATCH(RIGHT(L23,255),RIGHT('Disaggregation Records'!$D$3:$D$56,255),0))),"")</f>
        <v/>
      </c>
      <c r="D23" s="396" t="str">
        <f t="array" ref="D23">IFERROR(IF(INDEX('Disaggregation Records'!$F$3:$F$56,MATCH(RIGHT(L23,255),RIGHT('Disaggregation Records'!$D$3:$D$56,255),0))=0,"",INDEX('Disaggregation Records'!$F$3:$F$56,MATCH(RIGHT(L23,255),RIGHT('Disaggregation Records'!$D$3:$D$56,255),0))),"")</f>
        <v/>
      </c>
      <c r="E23" s="380" t="str">
        <f t="array" ref="E23">IFERROR(IF(INDEX('Disaggregation Data'!$K$3:$K$154,MATCH(RIGHT(M23,255),RIGHT('Disaggregation Data'!$J$3:$J$154,255),0))=0,"",INDEX('Disaggregation Data'!$K$3:$K$154,MATCH(RIGHT(M23,255),RIGHT('Disaggregation Data'!$J$3:$J$154,255),0))),"")</f>
        <v/>
      </c>
      <c r="F23" s="380" t="str">
        <f t="array" ref="F23">IFERROR(IF(INDEX('Disaggregation Data'!$L$3:$L$154,MATCH(RIGHT(M23,255),RIGHT('Disaggregation Data'!$J$3:$J$154,255),0))=0,"",INDEX('Disaggregation Data'!$L$3:$L$154,MATCH(RIGHT(M23,255),RIGHT('Disaggregation Data'!$J$3:$J$154,255),0))),"")</f>
        <v/>
      </c>
      <c r="G23" s="380" t="str">
        <f t="array" ref="G23">IFERROR(IF(INDEX('Disaggregation Data'!$O$3:$O$154,MATCH(RIGHT(M23,255),RIGHT('Disaggregation Data'!$J$3:$J$154,255),0))=0,"",INDEX('Disaggregation Data'!$O$3:$O$154,MATCH(RIGHT(M23,255),RIGHT('Disaggregation Data'!$J$3:$J$154,255),0))),"")</f>
        <v/>
      </c>
      <c r="H23" s="379" t="str">
        <f t="array" ref="H23">IFERROR(IF(INDEX('Disaggregation Data'!$P$3:$P$154,MATCH(RIGHT(M23,255),RIGHT('Disaggregation Data'!$J$3:$J$154,255),0))=0,"",INDEX('Disaggregation Data'!$P$3:$P$154,MATCH(RIGHT(M23,255),RIGHT('Disaggregation Data'!$J$3:$J$154,255),0))),"")</f>
        <v/>
      </c>
      <c r="I23" s="380" t="str">
        <f t="array" ref="I23">IFERROR(IF(INDEX('Disaggregation Data'!$M$3:$M$154,MATCH(RIGHT(M23,255),RIGHT('Disaggregation Data'!$J$3:$J$154,255),0))=0,"",INDEX('Disaggregation Data'!$M$3:$M$154,MATCH(RIGHT(M23,255),RIGHT('Disaggregation Data'!$J$3:$J$154,255),0))),"")</f>
        <v/>
      </c>
      <c r="J23" s="379" t="str">
        <f t="array" ref="J23">IFERROR(IF(INDEX('Disaggregation Data'!$N$3:$N$154,MATCH(RIGHT(M23,255),RIGHT('Disaggregation Data'!$J$3:$J$154,255),0))=0,"",INDEX('Disaggregation Data'!$N$3:$N$154,MATCH(RIGHT(M23,255),RIGHT('Disaggregation Data'!$J$3:$J$154,255),0))),"")</f>
        <v/>
      </c>
      <c r="K23" s="470">
        <f t="shared" si="0"/>
        <v>4</v>
      </c>
      <c r="L23" s="470" t="str">
        <f t="shared" si="1"/>
        <v>HIV I-9b(M): Porcentaje de personas transgénero que viven con el VIH-4</v>
      </c>
      <c r="M23" s="470" t="str">
        <f t="shared" si="2"/>
        <v>HIV I-9b(M): Porcentaje de personas transgénero que viven con el VIH</v>
      </c>
      <c r="N23" s="446" t="b">
        <f t="shared" si="3"/>
        <v>1</v>
      </c>
      <c r="O23" s="451" t="s">
        <v>1589</v>
      </c>
      <c r="P23" s="470" t="str">
        <f t="array" ref="P23">IFERROR(IF(INDEX('Disaggregation Records'!$G$3:$G$56,MATCH(RIGHT(L23,255),RIGHT('Disaggregation Records'!$D$3:$D$56,255),0))=0,"",INDEX('Disaggregation Records'!$G$3:$G$56,MATCH(RIGHT(L23,255),RIGHT('Disaggregation Records'!$D$3:$D$56,255),0))),"")</f>
        <v/>
      </c>
      <c r="Q23" s="482" t="s">
        <v>449</v>
      </c>
      <c r="R23" s="358"/>
    </row>
    <row r="24" spans="1:18" ht="47.1" customHeight="1" x14ac:dyDescent="0.25">
      <c r="A24" s="377">
        <v>2</v>
      </c>
      <c r="B24" s="395" t="str">
        <f>IFERROR(VLOOKUP(A24,'Impact Indicators - Section B'!$A$9:$S$27,19,FALSE),"")</f>
        <v>HIV I-9b(M): Porcentaje de personas transgénero que viven con el VIH</v>
      </c>
      <c r="C24" s="396" t="str">
        <f t="array" ref="C24">IFERROR(IF(INDEX('Disaggregation Records'!$E$3:$E$56,MATCH(RIGHT(L24,255),RIGHT('Disaggregation Records'!$D$3:$D$56,255),0))=0,"",INDEX('Disaggregation Records'!$E$3:$E$56,MATCH(RIGHT(L24,255),RIGHT('Disaggregation Records'!$D$3:$D$56,255),0))),"")</f>
        <v/>
      </c>
      <c r="D24" s="396" t="str">
        <f t="array" ref="D24">IFERROR(IF(INDEX('Disaggregation Records'!$F$3:$F$56,MATCH(RIGHT(L24,255),RIGHT('Disaggregation Records'!$D$3:$D$56,255),0))=0,"",INDEX('Disaggregation Records'!$F$3:$F$56,MATCH(RIGHT(L24,255),RIGHT('Disaggregation Records'!$D$3:$D$56,255),0))),"")</f>
        <v/>
      </c>
      <c r="E24" s="380" t="str">
        <f t="array" ref="E24">IFERROR(IF(INDEX('Disaggregation Data'!$K$3:$K$154,MATCH(RIGHT(M24,255),RIGHT('Disaggregation Data'!$J$3:$J$154,255),0))=0,"",INDEX('Disaggregation Data'!$K$3:$K$154,MATCH(RIGHT(M24,255),RIGHT('Disaggregation Data'!$J$3:$J$154,255),0))),"")</f>
        <v/>
      </c>
      <c r="F24" s="380" t="str">
        <f t="array" ref="F24">IFERROR(IF(INDEX('Disaggregation Data'!$L$3:$L$154,MATCH(RIGHT(M24,255),RIGHT('Disaggregation Data'!$J$3:$J$154,255),0))=0,"",INDEX('Disaggregation Data'!$L$3:$L$154,MATCH(RIGHT(M24,255),RIGHT('Disaggregation Data'!$J$3:$J$154,255),0))),"")</f>
        <v/>
      </c>
      <c r="G24" s="380" t="str">
        <f t="array" ref="G24">IFERROR(IF(INDEX('Disaggregation Data'!$O$3:$O$154,MATCH(RIGHT(M24,255),RIGHT('Disaggregation Data'!$J$3:$J$154,255),0))=0,"",INDEX('Disaggregation Data'!$O$3:$O$154,MATCH(RIGHT(M24,255),RIGHT('Disaggregation Data'!$J$3:$J$154,255),0))),"")</f>
        <v/>
      </c>
      <c r="H24" s="379" t="str">
        <f t="array" ref="H24">IFERROR(IF(INDEX('Disaggregation Data'!$P$3:$P$154,MATCH(RIGHT(M24,255),RIGHT('Disaggregation Data'!$J$3:$J$154,255),0))=0,"",INDEX('Disaggregation Data'!$P$3:$P$154,MATCH(RIGHT(M24,255),RIGHT('Disaggregation Data'!$J$3:$J$154,255),0))),"")</f>
        <v/>
      </c>
      <c r="I24" s="380" t="str">
        <f t="array" ref="I24">IFERROR(IF(INDEX('Disaggregation Data'!$M$3:$M$154,MATCH(RIGHT(M24,255),RIGHT('Disaggregation Data'!$J$3:$J$154,255),0))=0,"",INDEX('Disaggregation Data'!$M$3:$M$154,MATCH(RIGHT(M24,255),RIGHT('Disaggregation Data'!$J$3:$J$154,255),0))),"")</f>
        <v/>
      </c>
      <c r="J24" s="379" t="str">
        <f t="array" ref="J24">IFERROR(IF(INDEX('Disaggregation Data'!$N$3:$N$154,MATCH(RIGHT(M24,255),RIGHT('Disaggregation Data'!$J$3:$J$154,255),0))=0,"",INDEX('Disaggregation Data'!$N$3:$N$154,MATCH(RIGHT(M24,255),RIGHT('Disaggregation Data'!$J$3:$J$154,255),0))),"")</f>
        <v/>
      </c>
      <c r="K24" s="470">
        <f t="shared" si="0"/>
        <v>5</v>
      </c>
      <c r="L24" s="470" t="str">
        <f t="shared" si="1"/>
        <v>HIV I-9b(M): Porcentaje de personas transgénero que viven con el VIH-5</v>
      </c>
      <c r="M24" s="470" t="str">
        <f t="shared" si="2"/>
        <v>HIV I-9b(M): Porcentaje de personas transgénero que viven con el VIH</v>
      </c>
      <c r="N24" s="446" t="b">
        <f t="shared" si="3"/>
        <v>1</v>
      </c>
      <c r="O24" s="451" t="s">
        <v>1590</v>
      </c>
      <c r="P24" s="470" t="str">
        <f t="array" ref="P24">IFERROR(IF(INDEX('Disaggregation Records'!$G$3:$G$56,MATCH(RIGHT(L24,255),RIGHT('Disaggregation Records'!$D$3:$D$56,255),0))=0,"",INDEX('Disaggregation Records'!$G$3:$G$56,MATCH(RIGHT(L24,255),RIGHT('Disaggregation Records'!$D$3:$D$56,255),0))),"")</f>
        <v/>
      </c>
      <c r="Q24" s="482" t="s">
        <v>449</v>
      </c>
      <c r="R24" s="358"/>
    </row>
    <row r="25" spans="1:18" ht="47.1" customHeight="1" x14ac:dyDescent="0.25">
      <c r="A25" s="377">
        <v>2</v>
      </c>
      <c r="B25" s="395" t="str">
        <f>IFERROR(VLOOKUP(A25,'Impact Indicators - Section B'!$A$9:$S$27,19,FALSE),"")</f>
        <v>HIV I-9b(M): Porcentaje de personas transgénero que viven con el VIH</v>
      </c>
      <c r="C25" s="396" t="str">
        <f t="array" ref="C25">IFERROR(IF(INDEX('Disaggregation Records'!$E$3:$E$56,MATCH(RIGHT(L25,255),RIGHT('Disaggregation Records'!$D$3:$D$56,255),0))=0,"",INDEX('Disaggregation Records'!$E$3:$E$56,MATCH(RIGHT(L25,255),RIGHT('Disaggregation Records'!$D$3:$D$56,255),0))),"")</f>
        <v/>
      </c>
      <c r="D25" s="396" t="str">
        <f t="array" ref="D25">IFERROR(IF(INDEX('Disaggregation Records'!$F$3:$F$56,MATCH(RIGHT(L25,255),RIGHT('Disaggregation Records'!$D$3:$D$56,255),0))=0,"",INDEX('Disaggregation Records'!$F$3:$F$56,MATCH(RIGHT(L25,255),RIGHT('Disaggregation Records'!$D$3:$D$56,255),0))),"")</f>
        <v/>
      </c>
      <c r="E25" s="380" t="str">
        <f t="array" ref="E25">IFERROR(IF(INDEX('Disaggregation Data'!$K$3:$K$154,MATCH(RIGHT(M25,255),RIGHT('Disaggregation Data'!$J$3:$J$154,255),0))=0,"",INDEX('Disaggregation Data'!$K$3:$K$154,MATCH(RIGHT(M25,255),RIGHT('Disaggregation Data'!$J$3:$J$154,255),0))),"")</f>
        <v/>
      </c>
      <c r="F25" s="380" t="str">
        <f t="array" ref="F25">IFERROR(IF(INDEX('Disaggregation Data'!$L$3:$L$154,MATCH(RIGHT(M25,255),RIGHT('Disaggregation Data'!$J$3:$J$154,255),0))=0,"",INDEX('Disaggregation Data'!$L$3:$L$154,MATCH(RIGHT(M25,255),RIGHT('Disaggregation Data'!$J$3:$J$154,255),0))),"")</f>
        <v/>
      </c>
      <c r="G25" s="380" t="str">
        <f t="array" ref="G25">IFERROR(IF(INDEX('Disaggregation Data'!$O$3:$O$154,MATCH(RIGHT(M25,255),RIGHT('Disaggregation Data'!$J$3:$J$154,255),0))=0,"",INDEX('Disaggregation Data'!$O$3:$O$154,MATCH(RIGHT(M25,255),RIGHT('Disaggregation Data'!$J$3:$J$154,255),0))),"")</f>
        <v/>
      </c>
      <c r="H25" s="379" t="str">
        <f t="array" ref="H25">IFERROR(IF(INDEX('Disaggregation Data'!$P$3:$P$154,MATCH(RIGHT(M25,255),RIGHT('Disaggregation Data'!$J$3:$J$154,255),0))=0,"",INDEX('Disaggregation Data'!$P$3:$P$154,MATCH(RIGHT(M25,255),RIGHT('Disaggregation Data'!$J$3:$J$154,255),0))),"")</f>
        <v/>
      </c>
      <c r="I25" s="380" t="str">
        <f t="array" ref="I25">IFERROR(IF(INDEX('Disaggregation Data'!$M$3:$M$154,MATCH(RIGHT(M25,255),RIGHT('Disaggregation Data'!$J$3:$J$154,255),0))=0,"",INDEX('Disaggregation Data'!$M$3:$M$154,MATCH(RIGHT(M25,255),RIGHT('Disaggregation Data'!$J$3:$J$154,255),0))),"")</f>
        <v/>
      </c>
      <c r="J25" s="379" t="str">
        <f t="array" ref="J25">IFERROR(IF(INDEX('Disaggregation Data'!$N$3:$N$154,MATCH(RIGHT(M25,255),RIGHT('Disaggregation Data'!$J$3:$J$154,255),0))=0,"",INDEX('Disaggregation Data'!$N$3:$N$154,MATCH(RIGHT(M25,255),RIGHT('Disaggregation Data'!$J$3:$J$154,255),0))),"")</f>
        <v/>
      </c>
      <c r="K25" s="470">
        <f t="shared" si="0"/>
        <v>6</v>
      </c>
      <c r="L25" s="470" t="str">
        <f t="shared" si="1"/>
        <v>HIV I-9b(M): Porcentaje de personas transgénero que viven con el VIH-6</v>
      </c>
      <c r="M25" s="470" t="str">
        <f t="shared" si="2"/>
        <v>HIV I-9b(M): Porcentaje de personas transgénero que viven con el VIH</v>
      </c>
      <c r="N25" s="446" t="b">
        <f t="shared" si="3"/>
        <v>1</v>
      </c>
      <c r="O25" s="451" t="s">
        <v>1591</v>
      </c>
      <c r="P25" s="470" t="str">
        <f t="array" ref="P25">IFERROR(IF(INDEX('Disaggregation Records'!$G$3:$G$56,MATCH(RIGHT(L25,255),RIGHT('Disaggregation Records'!$D$3:$D$56,255),0))=0,"",INDEX('Disaggregation Records'!$G$3:$G$56,MATCH(RIGHT(L25,255),RIGHT('Disaggregation Records'!$D$3:$D$56,255),0))),"")</f>
        <v/>
      </c>
      <c r="Q25" s="482" t="s">
        <v>449</v>
      </c>
      <c r="R25" s="358"/>
    </row>
    <row r="26" spans="1:18" ht="47.1" customHeight="1" x14ac:dyDescent="0.25">
      <c r="A26" s="377">
        <v>2</v>
      </c>
      <c r="B26" s="395" t="str">
        <f>IFERROR(VLOOKUP(A26,'Impact Indicators - Section B'!$A$9:$S$27,19,FALSE),"")</f>
        <v>HIV I-9b(M): Porcentaje de personas transgénero que viven con el VIH</v>
      </c>
      <c r="C26" s="396" t="str">
        <f t="array" ref="C26">IFERROR(IF(INDEX('Disaggregation Records'!$E$3:$E$56,MATCH(RIGHT(L26,255),RIGHT('Disaggregation Records'!$D$3:$D$56,255),0))=0,"",INDEX('Disaggregation Records'!$E$3:$E$56,MATCH(RIGHT(L26,255),RIGHT('Disaggregation Records'!$D$3:$D$56,255),0))),"")</f>
        <v/>
      </c>
      <c r="D26" s="396" t="str">
        <f t="array" ref="D26">IFERROR(IF(INDEX('Disaggregation Records'!$F$3:$F$56,MATCH(RIGHT(L26,255),RIGHT('Disaggregation Records'!$D$3:$D$56,255),0))=0,"",INDEX('Disaggregation Records'!$F$3:$F$56,MATCH(RIGHT(L26,255),RIGHT('Disaggregation Records'!$D$3:$D$56,255),0))),"")</f>
        <v/>
      </c>
      <c r="E26" s="380" t="str">
        <f t="array" ref="E26">IFERROR(IF(INDEX('Disaggregation Data'!$K$3:$K$154,MATCH(RIGHT(M26,255),RIGHT('Disaggregation Data'!$J$3:$J$154,255),0))=0,"",INDEX('Disaggregation Data'!$K$3:$K$154,MATCH(RIGHT(M26,255),RIGHT('Disaggregation Data'!$J$3:$J$154,255),0))),"")</f>
        <v/>
      </c>
      <c r="F26" s="380" t="str">
        <f t="array" ref="F26">IFERROR(IF(INDEX('Disaggregation Data'!$L$3:$L$154,MATCH(RIGHT(M26,255),RIGHT('Disaggregation Data'!$J$3:$J$154,255),0))=0,"",INDEX('Disaggregation Data'!$L$3:$L$154,MATCH(RIGHT(M26,255),RIGHT('Disaggregation Data'!$J$3:$J$154,255),0))),"")</f>
        <v/>
      </c>
      <c r="G26" s="380" t="str">
        <f t="array" ref="G26">IFERROR(IF(INDEX('Disaggregation Data'!$O$3:$O$154,MATCH(RIGHT(M26,255),RIGHT('Disaggregation Data'!$J$3:$J$154,255),0))=0,"",INDEX('Disaggregation Data'!$O$3:$O$154,MATCH(RIGHT(M26,255),RIGHT('Disaggregation Data'!$J$3:$J$154,255),0))),"")</f>
        <v/>
      </c>
      <c r="H26" s="379" t="str">
        <f t="array" ref="H26">IFERROR(IF(INDEX('Disaggregation Data'!$P$3:$P$154,MATCH(RIGHT(M26,255),RIGHT('Disaggregation Data'!$J$3:$J$154,255),0))=0,"",INDEX('Disaggregation Data'!$P$3:$P$154,MATCH(RIGHT(M26,255),RIGHT('Disaggregation Data'!$J$3:$J$154,255),0))),"")</f>
        <v/>
      </c>
      <c r="I26" s="380" t="str">
        <f t="array" ref="I26">IFERROR(IF(INDEX('Disaggregation Data'!$M$3:$M$154,MATCH(RIGHT(M26,255),RIGHT('Disaggregation Data'!$J$3:$J$154,255),0))=0,"",INDEX('Disaggregation Data'!$M$3:$M$154,MATCH(RIGHT(M26,255),RIGHT('Disaggregation Data'!$J$3:$J$154,255),0))),"")</f>
        <v/>
      </c>
      <c r="J26" s="379" t="str">
        <f t="array" ref="J26">IFERROR(IF(INDEX('Disaggregation Data'!$N$3:$N$154,MATCH(RIGHT(M26,255),RIGHT('Disaggregation Data'!$J$3:$J$154,255),0))=0,"",INDEX('Disaggregation Data'!$N$3:$N$154,MATCH(RIGHT(M26,255),RIGHT('Disaggregation Data'!$J$3:$J$154,255),0))),"")</f>
        <v/>
      </c>
      <c r="K26" s="470">
        <f t="shared" si="0"/>
        <v>7</v>
      </c>
      <c r="L26" s="470" t="str">
        <f t="shared" si="1"/>
        <v>HIV I-9b(M): Porcentaje de personas transgénero que viven con el VIH-7</v>
      </c>
      <c r="M26" s="470" t="str">
        <f t="shared" si="2"/>
        <v>HIV I-9b(M): Porcentaje de personas transgénero que viven con el VIH</v>
      </c>
      <c r="N26" s="446" t="b">
        <f t="shared" si="3"/>
        <v>1</v>
      </c>
      <c r="O26" s="451" t="s">
        <v>1592</v>
      </c>
      <c r="P26" s="470" t="str">
        <f t="array" ref="P26">IFERROR(IF(INDEX('Disaggregation Records'!$G$3:$G$56,MATCH(RIGHT(L26,255),RIGHT('Disaggregation Records'!$D$3:$D$56,255),0))=0,"",INDEX('Disaggregation Records'!$G$3:$G$56,MATCH(RIGHT(L26,255),RIGHT('Disaggregation Records'!$D$3:$D$56,255),0))),"")</f>
        <v/>
      </c>
      <c r="Q26" s="482" t="s">
        <v>449</v>
      </c>
      <c r="R26" s="358"/>
    </row>
    <row r="27" spans="1:18" ht="47.1" customHeight="1" x14ac:dyDescent="0.25">
      <c r="A27" s="377">
        <v>2</v>
      </c>
      <c r="B27" s="395" t="str">
        <f>IFERROR(VLOOKUP(A27,'Impact Indicators - Section B'!$A$9:$S$27,19,FALSE),"")</f>
        <v>HIV I-9b(M): Porcentaje de personas transgénero que viven con el VIH</v>
      </c>
      <c r="C27" s="396" t="str">
        <f t="array" ref="C27">IFERROR(IF(INDEX('Disaggregation Records'!$E$3:$E$56,MATCH(RIGHT(L27,255),RIGHT('Disaggregation Records'!$D$3:$D$56,255),0))=0,"",INDEX('Disaggregation Records'!$E$3:$E$56,MATCH(RIGHT(L27,255),RIGHT('Disaggregation Records'!$D$3:$D$56,255),0))),"")</f>
        <v/>
      </c>
      <c r="D27" s="396" t="str">
        <f t="array" ref="D27">IFERROR(IF(INDEX('Disaggregation Records'!$F$3:$F$56,MATCH(RIGHT(L27,255),RIGHT('Disaggregation Records'!$D$3:$D$56,255),0))=0,"",INDEX('Disaggregation Records'!$F$3:$F$56,MATCH(RIGHT(L27,255),RIGHT('Disaggregation Records'!$D$3:$D$56,255),0))),"")</f>
        <v/>
      </c>
      <c r="E27" s="380" t="str">
        <f t="array" ref="E27">IFERROR(IF(INDEX('Disaggregation Data'!$K$3:$K$154,MATCH(RIGHT(M27,255),RIGHT('Disaggregation Data'!$J$3:$J$154,255),0))=0,"",INDEX('Disaggregation Data'!$K$3:$K$154,MATCH(RIGHT(M27,255),RIGHT('Disaggregation Data'!$J$3:$J$154,255),0))),"")</f>
        <v/>
      </c>
      <c r="F27" s="380" t="str">
        <f t="array" ref="F27">IFERROR(IF(INDEX('Disaggregation Data'!$L$3:$L$154,MATCH(RIGHT(M27,255),RIGHT('Disaggregation Data'!$J$3:$J$154,255),0))=0,"",INDEX('Disaggregation Data'!$L$3:$L$154,MATCH(RIGHT(M27,255),RIGHT('Disaggregation Data'!$J$3:$J$154,255),0))),"")</f>
        <v/>
      </c>
      <c r="G27" s="380" t="str">
        <f t="array" ref="G27">IFERROR(IF(INDEX('Disaggregation Data'!$O$3:$O$154,MATCH(RIGHT(M27,255),RIGHT('Disaggregation Data'!$J$3:$J$154,255),0))=0,"",INDEX('Disaggregation Data'!$O$3:$O$154,MATCH(RIGHT(M27,255),RIGHT('Disaggregation Data'!$J$3:$J$154,255),0))),"")</f>
        <v/>
      </c>
      <c r="H27" s="379" t="str">
        <f t="array" ref="H27">IFERROR(IF(INDEX('Disaggregation Data'!$P$3:$P$154,MATCH(RIGHT(M27,255),RIGHT('Disaggregation Data'!$J$3:$J$154,255),0))=0,"",INDEX('Disaggregation Data'!$P$3:$P$154,MATCH(RIGHT(M27,255),RIGHT('Disaggregation Data'!$J$3:$J$154,255),0))),"")</f>
        <v/>
      </c>
      <c r="I27" s="380" t="str">
        <f t="array" ref="I27">IFERROR(IF(INDEX('Disaggregation Data'!$M$3:$M$154,MATCH(RIGHT(M27,255),RIGHT('Disaggregation Data'!$J$3:$J$154,255),0))=0,"",INDEX('Disaggregation Data'!$M$3:$M$154,MATCH(RIGHT(M27,255),RIGHT('Disaggregation Data'!$J$3:$J$154,255),0))),"")</f>
        <v/>
      </c>
      <c r="J27" s="379" t="str">
        <f t="array" ref="J27">IFERROR(IF(INDEX('Disaggregation Data'!$N$3:$N$154,MATCH(RIGHT(M27,255),RIGHT('Disaggregation Data'!$J$3:$J$154,255),0))=0,"",INDEX('Disaggregation Data'!$N$3:$N$154,MATCH(RIGHT(M27,255),RIGHT('Disaggregation Data'!$J$3:$J$154,255),0))),"")</f>
        <v/>
      </c>
      <c r="K27" s="470">
        <f t="shared" si="0"/>
        <v>8</v>
      </c>
      <c r="L27" s="470" t="str">
        <f t="shared" si="1"/>
        <v>HIV I-9b(M): Porcentaje de personas transgénero que viven con el VIH-8</v>
      </c>
      <c r="M27" s="470" t="str">
        <f t="shared" si="2"/>
        <v>HIV I-9b(M): Porcentaje de personas transgénero que viven con el VIH</v>
      </c>
      <c r="N27" s="446" t="b">
        <f t="shared" si="3"/>
        <v>1</v>
      </c>
      <c r="O27" s="451" t="s">
        <v>1593</v>
      </c>
      <c r="P27" s="470" t="str">
        <f t="array" ref="P27">IFERROR(IF(INDEX('Disaggregation Records'!$G$3:$G$56,MATCH(RIGHT(L27,255),RIGHT('Disaggregation Records'!$D$3:$D$56,255),0))=0,"",INDEX('Disaggregation Records'!$G$3:$G$56,MATCH(RIGHT(L27,255),RIGHT('Disaggregation Records'!$D$3:$D$56,255),0))),"")</f>
        <v/>
      </c>
      <c r="Q27" s="482" t="s">
        <v>449</v>
      </c>
      <c r="R27" s="358"/>
    </row>
    <row r="28" spans="1:18" ht="47.1" customHeight="1" x14ac:dyDescent="0.25">
      <c r="A28" s="377">
        <v>2</v>
      </c>
      <c r="B28" s="395" t="str">
        <f>IFERROR(VLOOKUP(A28,'Impact Indicators - Section B'!$A$9:$S$27,19,FALSE),"")</f>
        <v>HIV I-9b(M): Porcentaje de personas transgénero que viven con el VIH</v>
      </c>
      <c r="C28" s="396" t="str">
        <f t="array" ref="C28">IFERROR(IF(INDEX('Disaggregation Records'!$E$3:$E$56,MATCH(RIGHT(L28,255),RIGHT('Disaggregation Records'!$D$3:$D$56,255),0))=0,"",INDEX('Disaggregation Records'!$E$3:$E$56,MATCH(RIGHT(L28,255),RIGHT('Disaggregation Records'!$D$3:$D$56,255),0))),"")</f>
        <v/>
      </c>
      <c r="D28" s="396" t="str">
        <f t="array" ref="D28">IFERROR(IF(INDEX('Disaggregation Records'!$F$3:$F$56,MATCH(RIGHT(L28,255),RIGHT('Disaggregation Records'!$D$3:$D$56,255),0))=0,"",INDEX('Disaggregation Records'!$F$3:$F$56,MATCH(RIGHT(L28,255),RIGHT('Disaggregation Records'!$D$3:$D$56,255),0))),"")</f>
        <v/>
      </c>
      <c r="E28" s="380" t="str">
        <f t="array" ref="E28">IFERROR(IF(INDEX('Disaggregation Data'!$K$3:$K$154,MATCH(RIGHT(M28,255),RIGHT('Disaggregation Data'!$J$3:$J$154,255),0))=0,"",INDEX('Disaggregation Data'!$K$3:$K$154,MATCH(RIGHT(M28,255),RIGHT('Disaggregation Data'!$J$3:$J$154,255),0))),"")</f>
        <v/>
      </c>
      <c r="F28" s="380" t="str">
        <f t="array" ref="F28">IFERROR(IF(INDEX('Disaggregation Data'!$L$3:$L$154,MATCH(RIGHT(M28,255),RIGHT('Disaggregation Data'!$J$3:$J$154,255),0))=0,"",INDEX('Disaggregation Data'!$L$3:$L$154,MATCH(RIGHT(M28,255),RIGHT('Disaggregation Data'!$J$3:$J$154,255),0))),"")</f>
        <v/>
      </c>
      <c r="G28" s="380" t="str">
        <f t="array" ref="G28">IFERROR(IF(INDEX('Disaggregation Data'!$O$3:$O$154,MATCH(RIGHT(M28,255),RIGHT('Disaggregation Data'!$J$3:$J$154,255),0))=0,"",INDEX('Disaggregation Data'!$O$3:$O$154,MATCH(RIGHT(M28,255),RIGHT('Disaggregation Data'!$J$3:$J$154,255),0))),"")</f>
        <v/>
      </c>
      <c r="H28" s="379" t="str">
        <f t="array" ref="H28">IFERROR(IF(INDEX('Disaggregation Data'!$P$3:$P$154,MATCH(RIGHT(M28,255),RIGHT('Disaggregation Data'!$J$3:$J$154,255),0))=0,"",INDEX('Disaggregation Data'!$P$3:$P$154,MATCH(RIGHT(M28,255),RIGHT('Disaggregation Data'!$J$3:$J$154,255),0))),"")</f>
        <v/>
      </c>
      <c r="I28" s="380" t="str">
        <f t="array" ref="I28">IFERROR(IF(INDEX('Disaggregation Data'!$M$3:$M$154,MATCH(RIGHT(M28,255),RIGHT('Disaggregation Data'!$J$3:$J$154,255),0))=0,"",INDEX('Disaggregation Data'!$M$3:$M$154,MATCH(RIGHT(M28,255),RIGHT('Disaggregation Data'!$J$3:$J$154,255),0))),"")</f>
        <v/>
      </c>
      <c r="J28" s="379" t="str">
        <f t="array" ref="J28">IFERROR(IF(INDEX('Disaggregation Data'!$N$3:$N$154,MATCH(RIGHT(M28,255),RIGHT('Disaggregation Data'!$J$3:$J$154,255),0))=0,"",INDEX('Disaggregation Data'!$N$3:$N$154,MATCH(RIGHT(M28,255),RIGHT('Disaggregation Data'!$J$3:$J$154,255),0))),"")</f>
        <v/>
      </c>
      <c r="K28" s="470">
        <f t="shared" si="0"/>
        <v>9</v>
      </c>
      <c r="L28" s="470" t="str">
        <f t="shared" si="1"/>
        <v>HIV I-9b(M): Porcentaje de personas transgénero que viven con el VIH-9</v>
      </c>
      <c r="M28" s="470" t="str">
        <f t="shared" si="2"/>
        <v>HIV I-9b(M): Porcentaje de personas transgénero que viven con el VIH</v>
      </c>
      <c r="N28" s="446" t="b">
        <f t="shared" si="3"/>
        <v>1</v>
      </c>
      <c r="O28" s="451" t="s">
        <v>1594</v>
      </c>
      <c r="P28" s="470" t="str">
        <f t="array" ref="P28">IFERROR(IF(INDEX('Disaggregation Records'!$G$3:$G$56,MATCH(RIGHT(L28,255),RIGHT('Disaggregation Records'!$D$3:$D$56,255),0))=0,"",INDEX('Disaggregation Records'!$G$3:$G$56,MATCH(RIGHT(L28,255),RIGHT('Disaggregation Records'!$D$3:$D$56,255),0))),"")</f>
        <v/>
      </c>
      <c r="Q28" s="482" t="s">
        <v>449</v>
      </c>
      <c r="R28" s="358"/>
    </row>
    <row r="29" spans="1:18" ht="47.1" customHeight="1" x14ac:dyDescent="0.25">
      <c r="A29" s="377">
        <v>3</v>
      </c>
      <c r="B29" s="395" t="str">
        <f>IFERROR(VLOOKUP(A29,'Impact Indicators - Section B'!$A$9:$S$27,19,FALSE),"")</f>
        <v/>
      </c>
      <c r="C29" s="396" t="str">
        <f t="array" ref="C29">IFERROR(IF(INDEX('Disaggregation Records'!$E$3:$E$56,MATCH(RIGHT(L29,255),RIGHT('Disaggregation Records'!$D$3:$D$56,255),0))=0,"",INDEX('Disaggregation Records'!$E$3:$E$56,MATCH(RIGHT(L29,255),RIGHT('Disaggregation Records'!$D$3:$D$56,255),0))),"")</f>
        <v/>
      </c>
      <c r="D29" s="396" t="str">
        <f t="array" ref="D29">IFERROR(IF(INDEX('Disaggregation Records'!$F$3:$F$56,MATCH(RIGHT(L29,255),RIGHT('Disaggregation Records'!$D$3:$D$56,255),0))=0,"",INDEX('Disaggregation Records'!$F$3:$F$56,MATCH(RIGHT(L29,255),RIGHT('Disaggregation Records'!$D$3:$D$56,255),0))),"")</f>
        <v/>
      </c>
      <c r="E29" s="380" t="str">
        <f t="array" ref="E29">IFERROR(IF(INDEX('Disaggregation Data'!$K$3:$K$154,MATCH(RIGHT(M29,255),RIGHT('Disaggregation Data'!$J$3:$J$154,255),0))=0,"",INDEX('Disaggregation Data'!$K$3:$K$154,MATCH(RIGHT(M29,255),RIGHT('Disaggregation Data'!$J$3:$J$154,255),0))),"")</f>
        <v/>
      </c>
      <c r="F29" s="380" t="str">
        <f t="array" ref="F29">IFERROR(IF(INDEX('Disaggregation Data'!$L$3:$L$154,MATCH(RIGHT(M29,255),RIGHT('Disaggregation Data'!$J$3:$J$154,255),0))=0,"",INDEX('Disaggregation Data'!$L$3:$L$154,MATCH(RIGHT(M29,255),RIGHT('Disaggregation Data'!$J$3:$J$154,255),0))),"")</f>
        <v/>
      </c>
      <c r="G29" s="380" t="str">
        <f t="array" ref="G29">IFERROR(IF(INDEX('Disaggregation Data'!$O$3:$O$154,MATCH(RIGHT(M29,255),RIGHT('Disaggregation Data'!$J$3:$J$154,255),0))=0,"",INDEX('Disaggregation Data'!$O$3:$O$154,MATCH(RIGHT(M29,255),RIGHT('Disaggregation Data'!$J$3:$J$154,255),0))),"")</f>
        <v/>
      </c>
      <c r="H29" s="379" t="str">
        <f t="array" ref="H29">IFERROR(IF(INDEX('Disaggregation Data'!$P$3:$P$154,MATCH(RIGHT(M29,255),RIGHT('Disaggregation Data'!$J$3:$J$154,255),0))=0,"",INDEX('Disaggregation Data'!$P$3:$P$154,MATCH(RIGHT(M29,255),RIGHT('Disaggregation Data'!$J$3:$J$154,255),0))),"")</f>
        <v/>
      </c>
      <c r="I29" s="380" t="str">
        <f t="array" ref="I29">IFERROR(IF(INDEX('Disaggregation Data'!$M$3:$M$154,MATCH(RIGHT(M29,255),RIGHT('Disaggregation Data'!$J$3:$J$154,255),0))=0,"",INDEX('Disaggregation Data'!$M$3:$M$154,MATCH(RIGHT(M29,255),RIGHT('Disaggregation Data'!$J$3:$J$154,255),0))),"")</f>
        <v/>
      </c>
      <c r="J29" s="379" t="str">
        <f t="array" ref="J29">IFERROR(IF(INDEX('Disaggregation Data'!$N$3:$N$154,MATCH(RIGHT(M29,255),RIGHT('Disaggregation Data'!$J$3:$J$154,255),0))=0,"",INDEX('Disaggregation Data'!$N$3:$N$154,MATCH(RIGHT(M29,255),RIGHT('Disaggregation Data'!$J$3:$J$154,255),0))),"")</f>
        <v/>
      </c>
      <c r="K29" s="470">
        <f t="shared" si="0"/>
        <v>0</v>
      </c>
      <c r="L29" s="470" t="str">
        <f t="shared" si="1"/>
        <v/>
      </c>
      <c r="M29" s="470" t="str">
        <f t="shared" si="2"/>
        <v/>
      </c>
      <c r="N29" s="446" t="b">
        <f t="shared" si="3"/>
        <v>0</v>
      </c>
      <c r="O29" s="451" t="s">
        <v>1595</v>
      </c>
      <c r="P29" s="470" t="str">
        <f t="array" ref="P29">IFERROR(IF(INDEX('Disaggregation Records'!$G$3:$G$56,MATCH(RIGHT(L29,255),RIGHT('Disaggregation Records'!$D$3:$D$56,255),0))=0,"",INDEX('Disaggregation Records'!$G$3:$G$56,MATCH(RIGHT(L29,255),RIGHT('Disaggregation Records'!$D$3:$D$56,255),0))),"")</f>
        <v/>
      </c>
      <c r="Q29" s="482" t="s">
        <v>450</v>
      </c>
      <c r="R29" s="358"/>
    </row>
    <row r="30" spans="1:18" ht="47.1" customHeight="1" x14ac:dyDescent="0.25">
      <c r="A30" s="377">
        <v>3</v>
      </c>
      <c r="B30" s="395" t="str">
        <f>IFERROR(VLOOKUP(A30,'Impact Indicators - Section B'!$A$9:$S$27,19,FALSE),"")</f>
        <v/>
      </c>
      <c r="C30" s="396" t="str">
        <f t="array" ref="C30">IFERROR(IF(INDEX('Disaggregation Records'!$E$3:$E$56,MATCH(RIGHT(L30,255),RIGHT('Disaggregation Records'!$D$3:$D$56,255),0))=0,"",INDEX('Disaggregation Records'!$E$3:$E$56,MATCH(RIGHT(L30,255),RIGHT('Disaggregation Records'!$D$3:$D$56,255),0))),"")</f>
        <v/>
      </c>
      <c r="D30" s="396" t="str">
        <f t="array" ref="D30">IFERROR(IF(INDEX('Disaggregation Records'!$F$3:$F$56,MATCH(RIGHT(L30,255),RIGHT('Disaggregation Records'!$D$3:$D$56,255),0))=0,"",INDEX('Disaggregation Records'!$F$3:$F$56,MATCH(RIGHT(L30,255),RIGHT('Disaggregation Records'!$D$3:$D$56,255),0))),"")</f>
        <v/>
      </c>
      <c r="E30" s="380" t="str">
        <f t="array" ref="E30">IFERROR(IF(INDEX('Disaggregation Data'!$K$3:$K$154,MATCH(RIGHT(M30,255),RIGHT('Disaggregation Data'!$J$3:$J$154,255),0))=0,"",INDEX('Disaggregation Data'!$K$3:$K$154,MATCH(RIGHT(M30,255),RIGHT('Disaggregation Data'!$J$3:$J$154,255),0))),"")</f>
        <v/>
      </c>
      <c r="F30" s="380" t="str">
        <f t="array" ref="F30">IFERROR(IF(INDEX('Disaggregation Data'!$L$3:$L$154,MATCH(RIGHT(M30,255),RIGHT('Disaggregation Data'!$J$3:$J$154,255),0))=0,"",INDEX('Disaggregation Data'!$L$3:$L$154,MATCH(RIGHT(M30,255),RIGHT('Disaggregation Data'!$J$3:$J$154,255),0))),"")</f>
        <v/>
      </c>
      <c r="G30" s="380" t="str">
        <f t="array" ref="G30">IFERROR(IF(INDEX('Disaggregation Data'!$O$3:$O$154,MATCH(RIGHT(M30,255),RIGHT('Disaggregation Data'!$J$3:$J$154,255),0))=0,"",INDEX('Disaggregation Data'!$O$3:$O$154,MATCH(RIGHT(M30,255),RIGHT('Disaggregation Data'!$J$3:$J$154,255),0))),"")</f>
        <v/>
      </c>
      <c r="H30" s="379" t="str">
        <f t="array" ref="H30">IFERROR(IF(INDEX('Disaggregation Data'!$P$3:$P$154,MATCH(RIGHT(M30,255),RIGHT('Disaggregation Data'!$J$3:$J$154,255),0))=0,"",INDEX('Disaggregation Data'!$P$3:$P$154,MATCH(RIGHT(M30,255),RIGHT('Disaggregation Data'!$J$3:$J$154,255),0))),"")</f>
        <v/>
      </c>
      <c r="I30" s="380" t="str">
        <f t="array" ref="I30">IFERROR(IF(INDEX('Disaggregation Data'!$M$3:$M$154,MATCH(RIGHT(M30,255),RIGHT('Disaggregation Data'!$J$3:$J$154,255),0))=0,"",INDEX('Disaggregation Data'!$M$3:$M$154,MATCH(RIGHT(M30,255),RIGHT('Disaggregation Data'!$J$3:$J$154,255),0))),"")</f>
        <v/>
      </c>
      <c r="J30" s="379" t="str">
        <f t="array" ref="J30">IFERROR(IF(INDEX('Disaggregation Data'!$N$3:$N$154,MATCH(RIGHT(M30,255),RIGHT('Disaggregation Data'!$J$3:$J$154,255),0))=0,"",INDEX('Disaggregation Data'!$N$3:$N$154,MATCH(RIGHT(M30,255),RIGHT('Disaggregation Data'!$J$3:$J$154,255),0))),"")</f>
        <v/>
      </c>
      <c r="K30" s="470">
        <f t="shared" si="0"/>
        <v>1</v>
      </c>
      <c r="L30" s="470" t="str">
        <f t="shared" si="1"/>
        <v/>
      </c>
      <c r="M30" s="470" t="str">
        <f t="shared" si="2"/>
        <v/>
      </c>
      <c r="N30" s="446" t="b">
        <f t="shared" si="3"/>
        <v>0</v>
      </c>
      <c r="O30" s="451" t="s">
        <v>1596</v>
      </c>
      <c r="P30" s="470" t="str">
        <f t="array" ref="P30">IFERROR(IF(INDEX('Disaggregation Records'!$G$3:$G$56,MATCH(RIGHT(L30,255),RIGHT('Disaggregation Records'!$D$3:$D$56,255),0))=0,"",INDEX('Disaggregation Records'!$G$3:$G$56,MATCH(RIGHT(L30,255),RIGHT('Disaggregation Records'!$D$3:$D$56,255),0))),"")</f>
        <v/>
      </c>
      <c r="Q30" s="482" t="s">
        <v>450</v>
      </c>
      <c r="R30" s="358"/>
    </row>
    <row r="31" spans="1:18" ht="47.1" customHeight="1" x14ac:dyDescent="0.25">
      <c r="A31" s="377">
        <v>3</v>
      </c>
      <c r="B31" s="395" t="str">
        <f>IFERROR(VLOOKUP(A31,'Impact Indicators - Section B'!$A$9:$S$27,19,FALSE),"")</f>
        <v/>
      </c>
      <c r="C31" s="396" t="str">
        <f t="array" ref="C31">IFERROR(IF(INDEX('Disaggregation Records'!$E$3:$E$56,MATCH(RIGHT(L31,255),RIGHT('Disaggregation Records'!$D$3:$D$56,255),0))=0,"",INDEX('Disaggregation Records'!$E$3:$E$56,MATCH(RIGHT(L31,255),RIGHT('Disaggregation Records'!$D$3:$D$56,255),0))),"")</f>
        <v/>
      </c>
      <c r="D31" s="396" t="str">
        <f t="array" ref="D31">IFERROR(IF(INDEX('Disaggregation Records'!$F$3:$F$56,MATCH(RIGHT(L31,255),RIGHT('Disaggregation Records'!$D$3:$D$56,255),0))=0,"",INDEX('Disaggregation Records'!$F$3:$F$56,MATCH(RIGHT(L31,255),RIGHT('Disaggregation Records'!$D$3:$D$56,255),0))),"")</f>
        <v/>
      </c>
      <c r="E31" s="380" t="str">
        <f t="array" ref="E31">IFERROR(IF(INDEX('Disaggregation Data'!$K$3:$K$154,MATCH(RIGHT(M31,255),RIGHT('Disaggregation Data'!$J$3:$J$154,255),0))=0,"",INDEX('Disaggregation Data'!$K$3:$K$154,MATCH(RIGHT(M31,255),RIGHT('Disaggregation Data'!$J$3:$J$154,255),0))),"")</f>
        <v/>
      </c>
      <c r="F31" s="380" t="str">
        <f t="array" ref="F31">IFERROR(IF(INDEX('Disaggregation Data'!$L$3:$L$154,MATCH(RIGHT(M31,255),RIGHT('Disaggregation Data'!$J$3:$J$154,255),0))=0,"",INDEX('Disaggregation Data'!$L$3:$L$154,MATCH(RIGHT(M31,255),RIGHT('Disaggregation Data'!$J$3:$J$154,255),0))),"")</f>
        <v/>
      </c>
      <c r="G31" s="380" t="str">
        <f t="array" ref="G31">IFERROR(IF(INDEX('Disaggregation Data'!$O$3:$O$154,MATCH(RIGHT(M31,255),RIGHT('Disaggregation Data'!$J$3:$J$154,255),0))=0,"",INDEX('Disaggregation Data'!$O$3:$O$154,MATCH(RIGHT(M31,255),RIGHT('Disaggregation Data'!$J$3:$J$154,255),0))),"")</f>
        <v/>
      </c>
      <c r="H31" s="379" t="str">
        <f t="array" ref="H31">IFERROR(IF(INDEX('Disaggregation Data'!$P$3:$P$154,MATCH(RIGHT(M31,255),RIGHT('Disaggregation Data'!$J$3:$J$154,255),0))=0,"",INDEX('Disaggregation Data'!$P$3:$P$154,MATCH(RIGHT(M31,255),RIGHT('Disaggregation Data'!$J$3:$J$154,255),0))),"")</f>
        <v/>
      </c>
      <c r="I31" s="380" t="str">
        <f t="array" ref="I31">IFERROR(IF(INDEX('Disaggregation Data'!$M$3:$M$154,MATCH(RIGHT(M31,255),RIGHT('Disaggregation Data'!$J$3:$J$154,255),0))=0,"",INDEX('Disaggregation Data'!$M$3:$M$154,MATCH(RIGHT(M31,255),RIGHT('Disaggregation Data'!$J$3:$J$154,255),0))),"")</f>
        <v/>
      </c>
      <c r="J31" s="379" t="str">
        <f t="array" ref="J31">IFERROR(IF(INDEX('Disaggregation Data'!$N$3:$N$154,MATCH(RIGHT(M31,255),RIGHT('Disaggregation Data'!$J$3:$J$154,255),0))=0,"",INDEX('Disaggregation Data'!$N$3:$N$154,MATCH(RIGHT(M31,255),RIGHT('Disaggregation Data'!$J$3:$J$154,255),0))),"")</f>
        <v/>
      </c>
      <c r="K31" s="470">
        <f t="shared" si="0"/>
        <v>2</v>
      </c>
      <c r="L31" s="470" t="str">
        <f t="shared" si="1"/>
        <v/>
      </c>
      <c r="M31" s="470" t="str">
        <f t="shared" si="2"/>
        <v/>
      </c>
      <c r="N31" s="446" t="b">
        <f t="shared" si="3"/>
        <v>0</v>
      </c>
      <c r="O31" s="451" t="s">
        <v>1597</v>
      </c>
      <c r="P31" s="470" t="str">
        <f t="array" ref="P31">IFERROR(IF(INDEX('Disaggregation Records'!$G$3:$G$56,MATCH(RIGHT(L31,255),RIGHT('Disaggregation Records'!$D$3:$D$56,255),0))=0,"",INDEX('Disaggregation Records'!$G$3:$G$56,MATCH(RIGHT(L31,255),RIGHT('Disaggregation Records'!$D$3:$D$56,255),0))),"")</f>
        <v/>
      </c>
      <c r="Q31" s="482" t="s">
        <v>450</v>
      </c>
      <c r="R31" s="358"/>
    </row>
    <row r="32" spans="1:18" ht="47.1" customHeight="1" x14ac:dyDescent="0.25">
      <c r="A32" s="377">
        <v>3</v>
      </c>
      <c r="B32" s="395" t="str">
        <f>IFERROR(VLOOKUP(A32,'Impact Indicators - Section B'!$A$9:$S$27,19,FALSE),"")</f>
        <v/>
      </c>
      <c r="C32" s="396" t="str">
        <f t="array" ref="C32">IFERROR(IF(INDEX('Disaggregation Records'!$E$3:$E$56,MATCH(RIGHT(L32,255),RIGHT('Disaggregation Records'!$D$3:$D$56,255),0))=0,"",INDEX('Disaggregation Records'!$E$3:$E$56,MATCH(RIGHT(L32,255),RIGHT('Disaggregation Records'!$D$3:$D$56,255),0))),"")</f>
        <v/>
      </c>
      <c r="D32" s="396" t="str">
        <f t="array" ref="D32">IFERROR(IF(INDEX('Disaggregation Records'!$F$3:$F$56,MATCH(RIGHT(L32,255),RIGHT('Disaggregation Records'!$D$3:$D$56,255),0))=0,"",INDEX('Disaggregation Records'!$F$3:$F$56,MATCH(RIGHT(L32,255),RIGHT('Disaggregation Records'!$D$3:$D$56,255),0))),"")</f>
        <v/>
      </c>
      <c r="E32" s="380" t="str">
        <f t="array" ref="E32">IFERROR(IF(INDEX('Disaggregation Data'!$K$3:$K$154,MATCH(RIGHT(M32,255),RIGHT('Disaggregation Data'!$J$3:$J$154,255),0))=0,"",INDEX('Disaggregation Data'!$K$3:$K$154,MATCH(RIGHT(M32,255),RIGHT('Disaggregation Data'!$J$3:$J$154,255),0))),"")</f>
        <v/>
      </c>
      <c r="F32" s="380" t="str">
        <f t="array" ref="F32">IFERROR(IF(INDEX('Disaggregation Data'!$L$3:$L$154,MATCH(RIGHT(M32,255),RIGHT('Disaggregation Data'!$J$3:$J$154,255),0))=0,"",INDEX('Disaggregation Data'!$L$3:$L$154,MATCH(RIGHT(M32,255),RIGHT('Disaggregation Data'!$J$3:$J$154,255),0))),"")</f>
        <v/>
      </c>
      <c r="G32" s="380" t="str">
        <f t="array" ref="G32">IFERROR(IF(INDEX('Disaggregation Data'!$O$3:$O$154,MATCH(RIGHT(M32,255),RIGHT('Disaggregation Data'!$J$3:$J$154,255),0))=0,"",INDEX('Disaggregation Data'!$O$3:$O$154,MATCH(RIGHT(M32,255),RIGHT('Disaggregation Data'!$J$3:$J$154,255),0))),"")</f>
        <v/>
      </c>
      <c r="H32" s="379" t="str">
        <f t="array" ref="H32">IFERROR(IF(INDEX('Disaggregation Data'!$P$3:$P$154,MATCH(RIGHT(M32,255),RIGHT('Disaggregation Data'!$J$3:$J$154,255),0))=0,"",INDEX('Disaggregation Data'!$P$3:$P$154,MATCH(RIGHT(M32,255),RIGHT('Disaggregation Data'!$J$3:$J$154,255),0))),"")</f>
        <v/>
      </c>
      <c r="I32" s="380" t="str">
        <f t="array" ref="I32">IFERROR(IF(INDEX('Disaggregation Data'!$M$3:$M$154,MATCH(RIGHT(M32,255),RIGHT('Disaggregation Data'!$J$3:$J$154,255),0))=0,"",INDEX('Disaggregation Data'!$M$3:$M$154,MATCH(RIGHT(M32,255),RIGHT('Disaggregation Data'!$J$3:$J$154,255),0))),"")</f>
        <v/>
      </c>
      <c r="J32" s="379" t="str">
        <f t="array" ref="J32">IFERROR(IF(INDEX('Disaggregation Data'!$N$3:$N$154,MATCH(RIGHT(M32,255),RIGHT('Disaggregation Data'!$J$3:$J$154,255),0))=0,"",INDEX('Disaggregation Data'!$N$3:$N$154,MATCH(RIGHT(M32,255),RIGHT('Disaggregation Data'!$J$3:$J$154,255),0))),"")</f>
        <v/>
      </c>
      <c r="K32" s="470">
        <f t="shared" si="0"/>
        <v>3</v>
      </c>
      <c r="L32" s="470" t="str">
        <f t="shared" si="1"/>
        <v/>
      </c>
      <c r="M32" s="470" t="str">
        <f t="shared" si="2"/>
        <v/>
      </c>
      <c r="N32" s="446" t="b">
        <f t="shared" si="3"/>
        <v>0</v>
      </c>
      <c r="O32" s="451" t="s">
        <v>1598</v>
      </c>
      <c r="P32" s="470" t="str">
        <f t="array" ref="P32">IFERROR(IF(INDEX('Disaggregation Records'!$G$3:$G$56,MATCH(RIGHT(L32,255),RIGHT('Disaggregation Records'!$D$3:$D$56,255),0))=0,"",INDEX('Disaggregation Records'!$G$3:$G$56,MATCH(RIGHT(L32,255),RIGHT('Disaggregation Records'!$D$3:$D$56,255),0))),"")</f>
        <v/>
      </c>
      <c r="Q32" s="482" t="s">
        <v>450</v>
      </c>
      <c r="R32" s="358"/>
    </row>
    <row r="33" spans="1:18" ht="47.1" customHeight="1" x14ac:dyDescent="0.25">
      <c r="A33" s="377">
        <v>3</v>
      </c>
      <c r="B33" s="395" t="str">
        <f>IFERROR(VLOOKUP(A33,'Impact Indicators - Section B'!$A$9:$S$27,19,FALSE),"")</f>
        <v/>
      </c>
      <c r="C33" s="396" t="str">
        <f t="array" ref="C33">IFERROR(IF(INDEX('Disaggregation Records'!$E$3:$E$56,MATCH(RIGHT(L33,255),RIGHT('Disaggregation Records'!$D$3:$D$56,255),0))=0,"",INDEX('Disaggregation Records'!$E$3:$E$56,MATCH(RIGHT(L33,255),RIGHT('Disaggregation Records'!$D$3:$D$56,255),0))),"")</f>
        <v/>
      </c>
      <c r="D33" s="396" t="str">
        <f t="array" ref="D33">IFERROR(IF(INDEX('Disaggregation Records'!$F$3:$F$56,MATCH(RIGHT(L33,255),RIGHT('Disaggregation Records'!$D$3:$D$56,255),0))=0,"",INDEX('Disaggregation Records'!$F$3:$F$56,MATCH(RIGHT(L33,255),RIGHT('Disaggregation Records'!$D$3:$D$56,255),0))),"")</f>
        <v/>
      </c>
      <c r="E33" s="380" t="str">
        <f t="array" ref="E33">IFERROR(IF(INDEX('Disaggregation Data'!$K$3:$K$154,MATCH(RIGHT(M33,255),RIGHT('Disaggregation Data'!$J$3:$J$154,255),0))=0,"",INDEX('Disaggregation Data'!$K$3:$K$154,MATCH(RIGHT(M33,255),RIGHT('Disaggregation Data'!$J$3:$J$154,255),0))),"")</f>
        <v/>
      </c>
      <c r="F33" s="380" t="str">
        <f t="array" ref="F33">IFERROR(IF(INDEX('Disaggregation Data'!$L$3:$L$154,MATCH(RIGHT(M33,255),RIGHT('Disaggregation Data'!$J$3:$J$154,255),0))=0,"",INDEX('Disaggregation Data'!$L$3:$L$154,MATCH(RIGHT(M33,255),RIGHT('Disaggregation Data'!$J$3:$J$154,255),0))),"")</f>
        <v/>
      </c>
      <c r="G33" s="380" t="str">
        <f t="array" ref="G33">IFERROR(IF(INDEX('Disaggregation Data'!$O$3:$O$154,MATCH(RIGHT(M33,255),RIGHT('Disaggregation Data'!$J$3:$J$154,255),0))=0,"",INDEX('Disaggregation Data'!$O$3:$O$154,MATCH(RIGHT(M33,255),RIGHT('Disaggregation Data'!$J$3:$J$154,255),0))),"")</f>
        <v/>
      </c>
      <c r="H33" s="379" t="str">
        <f t="array" ref="H33">IFERROR(IF(INDEX('Disaggregation Data'!$P$3:$P$154,MATCH(RIGHT(M33,255),RIGHT('Disaggregation Data'!$J$3:$J$154,255),0))=0,"",INDEX('Disaggregation Data'!$P$3:$P$154,MATCH(RIGHT(M33,255),RIGHT('Disaggregation Data'!$J$3:$J$154,255),0))),"")</f>
        <v/>
      </c>
      <c r="I33" s="380" t="str">
        <f t="array" ref="I33">IFERROR(IF(INDEX('Disaggregation Data'!$M$3:$M$154,MATCH(RIGHT(M33,255),RIGHT('Disaggregation Data'!$J$3:$J$154,255),0))=0,"",INDEX('Disaggregation Data'!$M$3:$M$154,MATCH(RIGHT(M33,255),RIGHT('Disaggregation Data'!$J$3:$J$154,255),0))),"")</f>
        <v/>
      </c>
      <c r="J33" s="379" t="str">
        <f t="array" ref="J33">IFERROR(IF(INDEX('Disaggregation Data'!$N$3:$N$154,MATCH(RIGHT(M33,255),RIGHT('Disaggregation Data'!$J$3:$J$154,255),0))=0,"",INDEX('Disaggregation Data'!$N$3:$N$154,MATCH(RIGHT(M33,255),RIGHT('Disaggregation Data'!$J$3:$J$154,255),0))),"")</f>
        <v/>
      </c>
      <c r="K33" s="470">
        <f t="shared" si="0"/>
        <v>4</v>
      </c>
      <c r="L33" s="470" t="str">
        <f t="shared" si="1"/>
        <v/>
      </c>
      <c r="M33" s="470" t="str">
        <f t="shared" si="2"/>
        <v/>
      </c>
      <c r="N33" s="446" t="b">
        <f t="shared" si="3"/>
        <v>0</v>
      </c>
      <c r="O33" s="451" t="s">
        <v>1599</v>
      </c>
      <c r="P33" s="470" t="str">
        <f t="array" ref="P33">IFERROR(IF(INDEX('Disaggregation Records'!$G$3:$G$56,MATCH(RIGHT(L33,255),RIGHT('Disaggregation Records'!$D$3:$D$56,255),0))=0,"",INDEX('Disaggregation Records'!$G$3:$G$56,MATCH(RIGHT(L33,255),RIGHT('Disaggregation Records'!$D$3:$D$56,255),0))),"")</f>
        <v/>
      </c>
      <c r="Q33" s="482" t="s">
        <v>450</v>
      </c>
      <c r="R33" s="358"/>
    </row>
    <row r="34" spans="1:18" ht="47.1" customHeight="1" x14ac:dyDescent="0.25">
      <c r="A34" s="377">
        <v>3</v>
      </c>
      <c r="B34" s="395" t="str">
        <f>IFERROR(VLOOKUP(A34,'Impact Indicators - Section B'!$A$9:$S$27,19,FALSE),"")</f>
        <v/>
      </c>
      <c r="C34" s="396" t="str">
        <f t="array" ref="C34">IFERROR(IF(INDEX('Disaggregation Records'!$E$3:$E$56,MATCH(RIGHT(L34,255),RIGHT('Disaggregation Records'!$D$3:$D$56,255),0))=0,"",INDEX('Disaggregation Records'!$E$3:$E$56,MATCH(RIGHT(L34,255),RIGHT('Disaggregation Records'!$D$3:$D$56,255),0))),"")</f>
        <v/>
      </c>
      <c r="D34" s="396" t="str">
        <f t="array" ref="D34">IFERROR(IF(INDEX('Disaggregation Records'!$F$3:$F$56,MATCH(RIGHT(L34,255),RIGHT('Disaggregation Records'!$D$3:$D$56,255),0))=0,"",INDEX('Disaggregation Records'!$F$3:$F$56,MATCH(RIGHT(L34,255),RIGHT('Disaggregation Records'!$D$3:$D$56,255),0))),"")</f>
        <v/>
      </c>
      <c r="E34" s="380" t="str">
        <f t="array" ref="E34">IFERROR(IF(INDEX('Disaggregation Data'!$K$3:$K$154,MATCH(RIGHT(M34,255),RIGHT('Disaggregation Data'!$J$3:$J$154,255),0))=0,"",INDEX('Disaggregation Data'!$K$3:$K$154,MATCH(RIGHT(M34,255),RIGHT('Disaggregation Data'!$J$3:$J$154,255),0))),"")</f>
        <v/>
      </c>
      <c r="F34" s="380" t="str">
        <f t="array" ref="F34">IFERROR(IF(INDEX('Disaggregation Data'!$L$3:$L$154,MATCH(RIGHT(M34,255),RIGHT('Disaggregation Data'!$J$3:$J$154,255),0))=0,"",INDEX('Disaggregation Data'!$L$3:$L$154,MATCH(RIGHT(M34,255),RIGHT('Disaggregation Data'!$J$3:$J$154,255),0))),"")</f>
        <v/>
      </c>
      <c r="G34" s="380" t="str">
        <f t="array" ref="G34">IFERROR(IF(INDEX('Disaggregation Data'!$O$3:$O$154,MATCH(RIGHT(M34,255),RIGHT('Disaggregation Data'!$J$3:$J$154,255),0))=0,"",INDEX('Disaggregation Data'!$O$3:$O$154,MATCH(RIGHT(M34,255),RIGHT('Disaggregation Data'!$J$3:$J$154,255),0))),"")</f>
        <v/>
      </c>
      <c r="H34" s="379" t="str">
        <f t="array" ref="H34">IFERROR(IF(INDEX('Disaggregation Data'!$P$3:$P$154,MATCH(RIGHT(M34,255),RIGHT('Disaggregation Data'!$J$3:$J$154,255),0))=0,"",INDEX('Disaggregation Data'!$P$3:$P$154,MATCH(RIGHT(M34,255),RIGHT('Disaggregation Data'!$J$3:$J$154,255),0))),"")</f>
        <v/>
      </c>
      <c r="I34" s="380" t="str">
        <f t="array" ref="I34">IFERROR(IF(INDEX('Disaggregation Data'!$M$3:$M$154,MATCH(RIGHT(M34,255),RIGHT('Disaggregation Data'!$J$3:$J$154,255),0))=0,"",INDEX('Disaggregation Data'!$M$3:$M$154,MATCH(RIGHT(M34,255),RIGHT('Disaggregation Data'!$J$3:$J$154,255),0))),"")</f>
        <v/>
      </c>
      <c r="J34" s="379" t="str">
        <f t="array" ref="J34">IFERROR(IF(INDEX('Disaggregation Data'!$N$3:$N$154,MATCH(RIGHT(M34,255),RIGHT('Disaggregation Data'!$J$3:$J$154,255),0))=0,"",INDEX('Disaggregation Data'!$N$3:$N$154,MATCH(RIGHT(M34,255),RIGHT('Disaggregation Data'!$J$3:$J$154,255),0))),"")</f>
        <v/>
      </c>
      <c r="K34" s="470">
        <f t="shared" si="0"/>
        <v>5</v>
      </c>
      <c r="L34" s="470" t="str">
        <f t="shared" si="1"/>
        <v/>
      </c>
      <c r="M34" s="470" t="str">
        <f t="shared" si="2"/>
        <v/>
      </c>
      <c r="N34" s="446" t="b">
        <f t="shared" si="3"/>
        <v>0</v>
      </c>
      <c r="O34" s="451" t="s">
        <v>1600</v>
      </c>
      <c r="P34" s="470" t="str">
        <f t="array" ref="P34">IFERROR(IF(INDEX('Disaggregation Records'!$G$3:$G$56,MATCH(RIGHT(L34,255),RIGHT('Disaggregation Records'!$D$3:$D$56,255),0))=0,"",INDEX('Disaggregation Records'!$G$3:$G$56,MATCH(RIGHT(L34,255),RIGHT('Disaggregation Records'!$D$3:$D$56,255),0))),"")</f>
        <v/>
      </c>
      <c r="Q34" s="482" t="s">
        <v>450</v>
      </c>
      <c r="R34" s="358"/>
    </row>
    <row r="35" spans="1:18" ht="47.1" customHeight="1" x14ac:dyDescent="0.25">
      <c r="A35" s="377">
        <v>3</v>
      </c>
      <c r="B35" s="395" t="str">
        <f>IFERROR(VLOOKUP(A35,'Impact Indicators - Section B'!$A$9:$S$27,19,FALSE),"")</f>
        <v/>
      </c>
      <c r="C35" s="396" t="str">
        <f t="array" ref="C35">IFERROR(IF(INDEX('Disaggregation Records'!$E$3:$E$56,MATCH(RIGHT(L35,255),RIGHT('Disaggregation Records'!$D$3:$D$56,255),0))=0,"",INDEX('Disaggregation Records'!$E$3:$E$56,MATCH(RIGHT(L35,255),RIGHT('Disaggregation Records'!$D$3:$D$56,255),0))),"")</f>
        <v/>
      </c>
      <c r="D35" s="396" t="str">
        <f t="array" ref="D35">IFERROR(IF(INDEX('Disaggregation Records'!$F$3:$F$56,MATCH(RIGHT(L35,255),RIGHT('Disaggregation Records'!$D$3:$D$56,255),0))=0,"",INDEX('Disaggregation Records'!$F$3:$F$56,MATCH(RIGHT(L35,255),RIGHT('Disaggregation Records'!$D$3:$D$56,255),0))),"")</f>
        <v/>
      </c>
      <c r="E35" s="380" t="str">
        <f t="array" ref="E35">IFERROR(IF(INDEX('Disaggregation Data'!$K$3:$K$154,MATCH(RIGHT(M35,255),RIGHT('Disaggregation Data'!$J$3:$J$154,255),0))=0,"",INDEX('Disaggregation Data'!$K$3:$K$154,MATCH(RIGHT(M35,255),RIGHT('Disaggregation Data'!$J$3:$J$154,255),0))),"")</f>
        <v/>
      </c>
      <c r="F35" s="380" t="str">
        <f t="array" ref="F35">IFERROR(IF(INDEX('Disaggregation Data'!$L$3:$L$154,MATCH(RIGHT(M35,255),RIGHT('Disaggregation Data'!$J$3:$J$154,255),0))=0,"",INDEX('Disaggregation Data'!$L$3:$L$154,MATCH(RIGHT(M35,255),RIGHT('Disaggregation Data'!$J$3:$J$154,255),0))),"")</f>
        <v/>
      </c>
      <c r="G35" s="380" t="str">
        <f t="array" ref="G35">IFERROR(IF(INDEX('Disaggregation Data'!$O$3:$O$154,MATCH(RIGHT(M35,255),RIGHT('Disaggregation Data'!$J$3:$J$154,255),0))=0,"",INDEX('Disaggregation Data'!$O$3:$O$154,MATCH(RIGHT(M35,255),RIGHT('Disaggregation Data'!$J$3:$J$154,255),0))),"")</f>
        <v/>
      </c>
      <c r="H35" s="379" t="str">
        <f t="array" ref="H35">IFERROR(IF(INDEX('Disaggregation Data'!$P$3:$P$154,MATCH(RIGHT(M35,255),RIGHT('Disaggregation Data'!$J$3:$J$154,255),0))=0,"",INDEX('Disaggregation Data'!$P$3:$P$154,MATCH(RIGHT(M35,255),RIGHT('Disaggregation Data'!$J$3:$J$154,255),0))),"")</f>
        <v/>
      </c>
      <c r="I35" s="380" t="str">
        <f t="array" ref="I35">IFERROR(IF(INDEX('Disaggregation Data'!$M$3:$M$154,MATCH(RIGHT(M35,255),RIGHT('Disaggregation Data'!$J$3:$J$154,255),0))=0,"",INDEX('Disaggregation Data'!$M$3:$M$154,MATCH(RIGHT(M35,255),RIGHT('Disaggregation Data'!$J$3:$J$154,255),0))),"")</f>
        <v/>
      </c>
      <c r="J35" s="379" t="str">
        <f t="array" ref="J35">IFERROR(IF(INDEX('Disaggregation Data'!$N$3:$N$154,MATCH(RIGHT(M35,255),RIGHT('Disaggregation Data'!$J$3:$J$154,255),0))=0,"",INDEX('Disaggregation Data'!$N$3:$N$154,MATCH(RIGHT(M35,255),RIGHT('Disaggregation Data'!$J$3:$J$154,255),0))),"")</f>
        <v/>
      </c>
      <c r="K35" s="470">
        <f t="shared" si="0"/>
        <v>6</v>
      </c>
      <c r="L35" s="470" t="str">
        <f t="shared" si="1"/>
        <v/>
      </c>
      <c r="M35" s="470" t="str">
        <f t="shared" si="2"/>
        <v/>
      </c>
      <c r="N35" s="446" t="b">
        <f t="shared" si="3"/>
        <v>0</v>
      </c>
      <c r="O35" s="451" t="s">
        <v>1601</v>
      </c>
      <c r="P35" s="470" t="str">
        <f t="array" ref="P35">IFERROR(IF(INDEX('Disaggregation Records'!$G$3:$G$56,MATCH(RIGHT(L35,255),RIGHT('Disaggregation Records'!$D$3:$D$56,255),0))=0,"",INDEX('Disaggregation Records'!$G$3:$G$56,MATCH(RIGHT(L35,255),RIGHT('Disaggregation Records'!$D$3:$D$56,255),0))),"")</f>
        <v/>
      </c>
      <c r="Q35" s="482" t="s">
        <v>450</v>
      </c>
      <c r="R35" s="358"/>
    </row>
    <row r="36" spans="1:18" ht="47.1" customHeight="1" x14ac:dyDescent="0.25">
      <c r="A36" s="377">
        <v>3</v>
      </c>
      <c r="B36" s="395" t="str">
        <f>IFERROR(VLOOKUP(A36,'Impact Indicators - Section B'!$A$9:$S$27,19,FALSE),"")</f>
        <v/>
      </c>
      <c r="C36" s="396" t="str">
        <f t="array" ref="C36">IFERROR(IF(INDEX('Disaggregation Records'!$E$3:$E$56,MATCH(RIGHT(L36,255),RIGHT('Disaggregation Records'!$D$3:$D$56,255),0))=0,"",INDEX('Disaggregation Records'!$E$3:$E$56,MATCH(RIGHT(L36,255),RIGHT('Disaggregation Records'!$D$3:$D$56,255),0))),"")</f>
        <v/>
      </c>
      <c r="D36" s="396" t="str">
        <f t="array" ref="D36">IFERROR(IF(INDEX('Disaggregation Records'!$F$3:$F$56,MATCH(RIGHT(L36,255),RIGHT('Disaggregation Records'!$D$3:$D$56,255),0))=0,"",INDEX('Disaggregation Records'!$F$3:$F$56,MATCH(RIGHT(L36,255),RIGHT('Disaggregation Records'!$D$3:$D$56,255),0))),"")</f>
        <v/>
      </c>
      <c r="E36" s="380" t="str">
        <f t="array" ref="E36">IFERROR(IF(INDEX('Disaggregation Data'!$K$3:$K$154,MATCH(RIGHT(M36,255),RIGHT('Disaggregation Data'!$J$3:$J$154,255),0))=0,"",INDEX('Disaggregation Data'!$K$3:$K$154,MATCH(RIGHT(M36,255),RIGHT('Disaggregation Data'!$J$3:$J$154,255),0))),"")</f>
        <v/>
      </c>
      <c r="F36" s="380" t="str">
        <f t="array" ref="F36">IFERROR(IF(INDEX('Disaggregation Data'!$L$3:$L$154,MATCH(RIGHT(M36,255),RIGHT('Disaggregation Data'!$J$3:$J$154,255),0))=0,"",INDEX('Disaggregation Data'!$L$3:$L$154,MATCH(RIGHT(M36,255),RIGHT('Disaggregation Data'!$J$3:$J$154,255),0))),"")</f>
        <v/>
      </c>
      <c r="G36" s="380" t="str">
        <f t="array" ref="G36">IFERROR(IF(INDEX('Disaggregation Data'!$O$3:$O$154,MATCH(RIGHT(M36,255),RIGHT('Disaggregation Data'!$J$3:$J$154,255),0))=0,"",INDEX('Disaggregation Data'!$O$3:$O$154,MATCH(RIGHT(M36,255),RIGHT('Disaggregation Data'!$J$3:$J$154,255),0))),"")</f>
        <v/>
      </c>
      <c r="H36" s="379" t="str">
        <f t="array" ref="H36">IFERROR(IF(INDEX('Disaggregation Data'!$P$3:$P$154,MATCH(RIGHT(M36,255),RIGHT('Disaggregation Data'!$J$3:$J$154,255),0))=0,"",INDEX('Disaggregation Data'!$P$3:$P$154,MATCH(RIGHT(M36,255),RIGHT('Disaggregation Data'!$J$3:$J$154,255),0))),"")</f>
        <v/>
      </c>
      <c r="I36" s="380" t="str">
        <f t="array" ref="I36">IFERROR(IF(INDEX('Disaggregation Data'!$M$3:$M$154,MATCH(RIGHT(M36,255),RIGHT('Disaggregation Data'!$J$3:$J$154,255),0))=0,"",INDEX('Disaggregation Data'!$M$3:$M$154,MATCH(RIGHT(M36,255),RIGHT('Disaggregation Data'!$J$3:$J$154,255),0))),"")</f>
        <v/>
      </c>
      <c r="J36" s="379" t="str">
        <f t="array" ref="J36">IFERROR(IF(INDEX('Disaggregation Data'!$N$3:$N$154,MATCH(RIGHT(M36,255),RIGHT('Disaggregation Data'!$J$3:$J$154,255),0))=0,"",INDEX('Disaggregation Data'!$N$3:$N$154,MATCH(RIGHT(M36,255),RIGHT('Disaggregation Data'!$J$3:$J$154,255),0))),"")</f>
        <v/>
      </c>
      <c r="K36" s="470">
        <f t="shared" si="0"/>
        <v>7</v>
      </c>
      <c r="L36" s="470" t="str">
        <f t="shared" si="1"/>
        <v/>
      </c>
      <c r="M36" s="470" t="str">
        <f t="shared" si="2"/>
        <v/>
      </c>
      <c r="N36" s="446" t="b">
        <f t="shared" si="3"/>
        <v>0</v>
      </c>
      <c r="O36" s="451" t="s">
        <v>1602</v>
      </c>
      <c r="P36" s="470" t="str">
        <f t="array" ref="P36">IFERROR(IF(INDEX('Disaggregation Records'!$G$3:$G$56,MATCH(RIGHT(L36,255),RIGHT('Disaggregation Records'!$D$3:$D$56,255),0))=0,"",INDEX('Disaggregation Records'!$G$3:$G$56,MATCH(RIGHT(L36,255),RIGHT('Disaggregation Records'!$D$3:$D$56,255),0))),"")</f>
        <v/>
      </c>
      <c r="Q36" s="482" t="s">
        <v>450</v>
      </c>
      <c r="R36" s="358"/>
    </row>
    <row r="37" spans="1:18" ht="47.1" customHeight="1" x14ac:dyDescent="0.25">
      <c r="A37" s="377">
        <v>3</v>
      </c>
      <c r="B37" s="395" t="str">
        <f>IFERROR(VLOOKUP(A37,'Impact Indicators - Section B'!$A$9:$S$27,19,FALSE),"")</f>
        <v/>
      </c>
      <c r="C37" s="396" t="str">
        <f t="array" ref="C37">IFERROR(IF(INDEX('Disaggregation Records'!$E$3:$E$56,MATCH(RIGHT(L37,255),RIGHT('Disaggregation Records'!$D$3:$D$56,255),0))=0,"",INDEX('Disaggregation Records'!$E$3:$E$56,MATCH(RIGHT(L37,255),RIGHT('Disaggregation Records'!$D$3:$D$56,255),0))),"")</f>
        <v/>
      </c>
      <c r="D37" s="396" t="str">
        <f t="array" ref="D37">IFERROR(IF(INDEX('Disaggregation Records'!$F$3:$F$56,MATCH(RIGHT(L37,255),RIGHT('Disaggregation Records'!$D$3:$D$56,255),0))=0,"",INDEX('Disaggregation Records'!$F$3:$F$56,MATCH(RIGHT(L37,255),RIGHT('Disaggregation Records'!$D$3:$D$56,255),0))),"")</f>
        <v/>
      </c>
      <c r="E37" s="380" t="str">
        <f t="array" ref="E37">IFERROR(IF(INDEX('Disaggregation Data'!$K$3:$K$154,MATCH(RIGHT(M37,255),RIGHT('Disaggregation Data'!$J$3:$J$154,255),0))=0,"",INDEX('Disaggregation Data'!$K$3:$K$154,MATCH(RIGHT(M37,255),RIGHT('Disaggregation Data'!$J$3:$J$154,255),0))),"")</f>
        <v/>
      </c>
      <c r="F37" s="380" t="str">
        <f t="array" ref="F37">IFERROR(IF(INDEX('Disaggregation Data'!$L$3:$L$154,MATCH(RIGHT(M37,255),RIGHT('Disaggregation Data'!$J$3:$J$154,255),0))=0,"",INDEX('Disaggregation Data'!$L$3:$L$154,MATCH(RIGHT(M37,255),RIGHT('Disaggregation Data'!$J$3:$J$154,255),0))),"")</f>
        <v/>
      </c>
      <c r="G37" s="380" t="str">
        <f t="array" ref="G37">IFERROR(IF(INDEX('Disaggregation Data'!$O$3:$O$154,MATCH(RIGHT(M37,255),RIGHT('Disaggregation Data'!$J$3:$J$154,255),0))=0,"",INDEX('Disaggregation Data'!$O$3:$O$154,MATCH(RIGHT(M37,255),RIGHT('Disaggregation Data'!$J$3:$J$154,255),0))),"")</f>
        <v/>
      </c>
      <c r="H37" s="379" t="str">
        <f t="array" ref="H37">IFERROR(IF(INDEX('Disaggregation Data'!$P$3:$P$154,MATCH(RIGHT(M37,255),RIGHT('Disaggregation Data'!$J$3:$J$154,255),0))=0,"",INDEX('Disaggregation Data'!$P$3:$P$154,MATCH(RIGHT(M37,255),RIGHT('Disaggregation Data'!$J$3:$J$154,255),0))),"")</f>
        <v/>
      </c>
      <c r="I37" s="380" t="str">
        <f t="array" ref="I37">IFERROR(IF(INDEX('Disaggregation Data'!$M$3:$M$154,MATCH(RIGHT(M37,255),RIGHT('Disaggregation Data'!$J$3:$J$154,255),0))=0,"",INDEX('Disaggregation Data'!$M$3:$M$154,MATCH(RIGHT(M37,255),RIGHT('Disaggregation Data'!$J$3:$J$154,255),0))),"")</f>
        <v/>
      </c>
      <c r="J37" s="379" t="str">
        <f t="array" ref="J37">IFERROR(IF(INDEX('Disaggregation Data'!$N$3:$N$154,MATCH(RIGHT(M37,255),RIGHT('Disaggregation Data'!$J$3:$J$154,255),0))=0,"",INDEX('Disaggregation Data'!$N$3:$N$154,MATCH(RIGHT(M37,255),RIGHT('Disaggregation Data'!$J$3:$J$154,255),0))),"")</f>
        <v/>
      </c>
      <c r="K37" s="470">
        <f t="shared" si="0"/>
        <v>8</v>
      </c>
      <c r="L37" s="470" t="str">
        <f t="shared" si="1"/>
        <v/>
      </c>
      <c r="M37" s="470" t="str">
        <f t="shared" si="2"/>
        <v/>
      </c>
      <c r="N37" s="446" t="b">
        <f t="shared" si="3"/>
        <v>0</v>
      </c>
      <c r="O37" s="451" t="s">
        <v>1603</v>
      </c>
      <c r="P37" s="470" t="str">
        <f t="array" ref="P37">IFERROR(IF(INDEX('Disaggregation Records'!$G$3:$G$56,MATCH(RIGHT(L37,255),RIGHT('Disaggregation Records'!$D$3:$D$56,255),0))=0,"",INDEX('Disaggregation Records'!$G$3:$G$56,MATCH(RIGHT(L37,255),RIGHT('Disaggregation Records'!$D$3:$D$56,255),0))),"")</f>
        <v/>
      </c>
      <c r="Q37" s="482" t="s">
        <v>450</v>
      </c>
      <c r="R37" s="358"/>
    </row>
    <row r="38" spans="1:18" ht="47.1" customHeight="1" x14ac:dyDescent="0.25">
      <c r="A38" s="377">
        <v>3</v>
      </c>
      <c r="B38" s="395" t="str">
        <f>IFERROR(VLOOKUP(A38,'Impact Indicators - Section B'!$A$9:$S$27,19,FALSE),"")</f>
        <v/>
      </c>
      <c r="C38" s="396" t="str">
        <f t="array" ref="C38">IFERROR(IF(INDEX('Disaggregation Records'!$E$3:$E$56,MATCH(RIGHT(L38,255),RIGHT('Disaggregation Records'!$D$3:$D$56,255),0))=0,"",INDEX('Disaggregation Records'!$E$3:$E$56,MATCH(RIGHT(L38,255),RIGHT('Disaggregation Records'!$D$3:$D$56,255),0))),"")</f>
        <v/>
      </c>
      <c r="D38" s="396" t="str">
        <f t="array" ref="D38">IFERROR(IF(INDEX('Disaggregation Records'!$F$3:$F$56,MATCH(RIGHT(L38,255),RIGHT('Disaggregation Records'!$D$3:$D$56,255),0))=0,"",INDEX('Disaggregation Records'!$F$3:$F$56,MATCH(RIGHT(L38,255),RIGHT('Disaggregation Records'!$D$3:$D$56,255),0))),"")</f>
        <v/>
      </c>
      <c r="E38" s="380" t="str">
        <f t="array" ref="E38">IFERROR(IF(INDEX('Disaggregation Data'!$K$3:$K$154,MATCH(RIGHT(M38,255),RIGHT('Disaggregation Data'!$J$3:$J$154,255),0))=0,"",INDEX('Disaggregation Data'!$K$3:$K$154,MATCH(RIGHT(M38,255),RIGHT('Disaggregation Data'!$J$3:$J$154,255),0))),"")</f>
        <v/>
      </c>
      <c r="F38" s="380" t="str">
        <f t="array" ref="F38">IFERROR(IF(INDEX('Disaggregation Data'!$L$3:$L$154,MATCH(RIGHT(M38,255),RIGHT('Disaggregation Data'!$J$3:$J$154,255),0))=0,"",INDEX('Disaggregation Data'!$L$3:$L$154,MATCH(RIGHT(M38,255),RIGHT('Disaggregation Data'!$J$3:$J$154,255),0))),"")</f>
        <v/>
      </c>
      <c r="G38" s="380" t="str">
        <f t="array" ref="G38">IFERROR(IF(INDEX('Disaggregation Data'!$O$3:$O$154,MATCH(RIGHT(M38,255),RIGHT('Disaggregation Data'!$J$3:$J$154,255),0))=0,"",INDEX('Disaggregation Data'!$O$3:$O$154,MATCH(RIGHT(M38,255),RIGHT('Disaggregation Data'!$J$3:$J$154,255),0))),"")</f>
        <v/>
      </c>
      <c r="H38" s="379" t="str">
        <f t="array" ref="H38">IFERROR(IF(INDEX('Disaggregation Data'!$P$3:$P$154,MATCH(RIGHT(M38,255),RIGHT('Disaggregation Data'!$J$3:$J$154,255),0))=0,"",INDEX('Disaggregation Data'!$P$3:$P$154,MATCH(RIGHT(M38,255),RIGHT('Disaggregation Data'!$J$3:$J$154,255),0))),"")</f>
        <v/>
      </c>
      <c r="I38" s="380" t="str">
        <f t="array" ref="I38">IFERROR(IF(INDEX('Disaggregation Data'!$M$3:$M$154,MATCH(RIGHT(M38,255),RIGHT('Disaggregation Data'!$J$3:$J$154,255),0))=0,"",INDEX('Disaggregation Data'!$M$3:$M$154,MATCH(RIGHT(M38,255),RIGHT('Disaggregation Data'!$J$3:$J$154,255),0))),"")</f>
        <v/>
      </c>
      <c r="J38" s="379" t="str">
        <f t="array" ref="J38">IFERROR(IF(INDEX('Disaggregation Data'!$N$3:$N$154,MATCH(RIGHT(M38,255),RIGHT('Disaggregation Data'!$J$3:$J$154,255),0))=0,"",INDEX('Disaggregation Data'!$N$3:$N$154,MATCH(RIGHT(M38,255),RIGHT('Disaggregation Data'!$J$3:$J$154,255),0))),"")</f>
        <v/>
      </c>
      <c r="K38" s="470">
        <f t="shared" si="0"/>
        <v>9</v>
      </c>
      <c r="L38" s="470" t="str">
        <f t="shared" si="1"/>
        <v/>
      </c>
      <c r="M38" s="470" t="str">
        <f t="shared" si="2"/>
        <v/>
      </c>
      <c r="N38" s="446" t="b">
        <f t="shared" si="3"/>
        <v>0</v>
      </c>
      <c r="O38" s="451" t="s">
        <v>1604</v>
      </c>
      <c r="P38" s="470" t="str">
        <f t="array" ref="P38">IFERROR(IF(INDEX('Disaggregation Records'!$G$3:$G$56,MATCH(RIGHT(L38,255),RIGHT('Disaggregation Records'!$D$3:$D$56,255),0))=0,"",INDEX('Disaggregation Records'!$G$3:$G$56,MATCH(RIGHT(L38,255),RIGHT('Disaggregation Records'!$D$3:$D$56,255),0))),"")</f>
        <v/>
      </c>
      <c r="Q38" s="482" t="s">
        <v>450</v>
      </c>
      <c r="R38" s="358"/>
    </row>
    <row r="39" spans="1:18" ht="47.1" customHeight="1" x14ac:dyDescent="0.25">
      <c r="A39" s="377">
        <v>4</v>
      </c>
      <c r="B39" s="395" t="str">
        <f>IFERROR(VLOOKUP(A39,'Impact Indicators - Section B'!$A$9:$S$27,19,FALSE),"")</f>
        <v/>
      </c>
      <c r="C39" s="396" t="str">
        <f t="array" ref="C39">IFERROR(IF(INDEX('Disaggregation Records'!$E$3:$E$56,MATCH(RIGHT(L39,255),RIGHT('Disaggregation Records'!$D$3:$D$56,255),0))=0,"",INDEX('Disaggregation Records'!$E$3:$E$56,MATCH(RIGHT(L39,255),RIGHT('Disaggregation Records'!$D$3:$D$56,255),0))),"")</f>
        <v/>
      </c>
      <c r="D39" s="396" t="str">
        <f t="array" ref="D39">IFERROR(IF(INDEX('Disaggregation Records'!$F$3:$F$56,MATCH(RIGHT(L39,255),RIGHT('Disaggregation Records'!$D$3:$D$56,255),0))=0,"",INDEX('Disaggregation Records'!$F$3:$F$56,MATCH(RIGHT(L39,255),RIGHT('Disaggregation Records'!$D$3:$D$56,255),0))),"")</f>
        <v/>
      </c>
      <c r="E39" s="380" t="str">
        <f t="array" ref="E39">IFERROR(IF(INDEX('Disaggregation Data'!$K$3:$K$154,MATCH(RIGHT(M39,255),RIGHT('Disaggregation Data'!$J$3:$J$154,255),0))=0,"",INDEX('Disaggregation Data'!$K$3:$K$154,MATCH(RIGHT(M39,255),RIGHT('Disaggregation Data'!$J$3:$J$154,255),0))),"")</f>
        <v/>
      </c>
      <c r="F39" s="380" t="str">
        <f t="array" ref="F39">IFERROR(IF(INDEX('Disaggregation Data'!$L$3:$L$154,MATCH(RIGHT(M39,255),RIGHT('Disaggregation Data'!$J$3:$J$154,255),0))=0,"",INDEX('Disaggregation Data'!$L$3:$L$154,MATCH(RIGHT(M39,255),RIGHT('Disaggregation Data'!$J$3:$J$154,255),0))),"")</f>
        <v/>
      </c>
      <c r="G39" s="380" t="str">
        <f t="array" ref="G39">IFERROR(IF(INDEX('Disaggregation Data'!$O$3:$O$154,MATCH(RIGHT(M39,255),RIGHT('Disaggregation Data'!$J$3:$J$154,255),0))=0,"",INDEX('Disaggregation Data'!$O$3:$O$154,MATCH(RIGHT(M39,255),RIGHT('Disaggregation Data'!$J$3:$J$154,255),0))),"")</f>
        <v/>
      </c>
      <c r="H39" s="379" t="str">
        <f t="array" ref="H39">IFERROR(IF(INDEX('Disaggregation Data'!$P$3:$P$154,MATCH(RIGHT(M39,255),RIGHT('Disaggregation Data'!$J$3:$J$154,255),0))=0,"",INDEX('Disaggregation Data'!$P$3:$P$154,MATCH(RIGHT(M39,255),RIGHT('Disaggregation Data'!$J$3:$J$154,255),0))),"")</f>
        <v/>
      </c>
      <c r="I39" s="380" t="str">
        <f t="array" ref="I39">IFERROR(IF(INDEX('Disaggregation Data'!$M$3:$M$154,MATCH(RIGHT(M39,255),RIGHT('Disaggregation Data'!$J$3:$J$154,255),0))=0,"",INDEX('Disaggregation Data'!$M$3:$M$154,MATCH(RIGHT(M39,255),RIGHT('Disaggregation Data'!$J$3:$J$154,255),0))),"")</f>
        <v/>
      </c>
      <c r="J39" s="379" t="str">
        <f t="array" ref="J39">IFERROR(IF(INDEX('Disaggregation Data'!$N$3:$N$154,MATCH(RIGHT(M39,255),RIGHT('Disaggregation Data'!$J$3:$J$154,255),0))=0,"",INDEX('Disaggregation Data'!$N$3:$N$154,MATCH(RIGHT(M39,255),RIGHT('Disaggregation Data'!$J$3:$J$154,255),0))),"")</f>
        <v/>
      </c>
      <c r="K39" s="470">
        <f t="shared" si="0"/>
        <v>10</v>
      </c>
      <c r="L39" s="470" t="str">
        <f t="shared" si="1"/>
        <v/>
      </c>
      <c r="M39" s="470" t="str">
        <f t="shared" si="2"/>
        <v/>
      </c>
      <c r="N39" s="446" t="b">
        <f t="shared" si="3"/>
        <v>0</v>
      </c>
      <c r="O39" s="451" t="s">
        <v>1605</v>
      </c>
      <c r="P39" s="470" t="str">
        <f t="array" ref="P39">IFERROR(IF(INDEX('Disaggregation Records'!$G$3:$G$56,MATCH(RIGHT(L39,255),RIGHT('Disaggregation Records'!$D$3:$D$56,255),0))=0,"",INDEX('Disaggregation Records'!$G$3:$G$56,MATCH(RIGHT(L39,255),RIGHT('Disaggregation Records'!$D$3:$D$56,255),0))),"")</f>
        <v/>
      </c>
      <c r="Q39" s="482" t="s">
        <v>451</v>
      </c>
      <c r="R39" s="358"/>
    </row>
    <row r="40" spans="1:18" ht="47.1" customHeight="1" x14ac:dyDescent="0.25">
      <c r="A40" s="377">
        <v>4</v>
      </c>
      <c r="B40" s="395" t="str">
        <f>IFERROR(VLOOKUP(A40,'Impact Indicators - Section B'!$A$9:$S$27,19,FALSE),"")</f>
        <v/>
      </c>
      <c r="C40" s="396" t="str">
        <f t="array" ref="C40">IFERROR(IF(INDEX('Disaggregation Records'!$E$3:$E$56,MATCH(RIGHT(L40,255),RIGHT('Disaggregation Records'!$D$3:$D$56,255),0))=0,"",INDEX('Disaggregation Records'!$E$3:$E$56,MATCH(RIGHT(L40,255),RIGHT('Disaggregation Records'!$D$3:$D$56,255),0))),"")</f>
        <v/>
      </c>
      <c r="D40" s="396" t="str">
        <f t="array" ref="D40">IFERROR(IF(INDEX('Disaggregation Records'!$F$3:$F$56,MATCH(RIGHT(L40,255),RIGHT('Disaggregation Records'!$D$3:$D$56,255),0))=0,"",INDEX('Disaggregation Records'!$F$3:$F$56,MATCH(RIGHT(L40,255),RIGHT('Disaggregation Records'!$D$3:$D$56,255),0))),"")</f>
        <v/>
      </c>
      <c r="E40" s="380" t="str">
        <f t="array" ref="E40">IFERROR(IF(INDEX('Disaggregation Data'!$K$3:$K$154,MATCH(RIGHT(M40,255),RIGHT('Disaggregation Data'!$J$3:$J$154,255),0))=0,"",INDEX('Disaggregation Data'!$K$3:$K$154,MATCH(RIGHT(M40,255),RIGHT('Disaggregation Data'!$J$3:$J$154,255),0))),"")</f>
        <v/>
      </c>
      <c r="F40" s="380" t="str">
        <f t="array" ref="F40">IFERROR(IF(INDEX('Disaggregation Data'!$L$3:$L$154,MATCH(RIGHT(M40,255),RIGHT('Disaggregation Data'!$J$3:$J$154,255),0))=0,"",INDEX('Disaggregation Data'!$L$3:$L$154,MATCH(RIGHT(M40,255),RIGHT('Disaggregation Data'!$J$3:$J$154,255),0))),"")</f>
        <v/>
      </c>
      <c r="G40" s="380" t="str">
        <f t="array" ref="G40">IFERROR(IF(INDEX('Disaggregation Data'!$O$3:$O$154,MATCH(RIGHT(M40,255),RIGHT('Disaggregation Data'!$J$3:$J$154,255),0))=0,"",INDEX('Disaggregation Data'!$O$3:$O$154,MATCH(RIGHT(M40,255),RIGHT('Disaggregation Data'!$J$3:$J$154,255),0))),"")</f>
        <v/>
      </c>
      <c r="H40" s="379" t="str">
        <f t="array" ref="H40">IFERROR(IF(INDEX('Disaggregation Data'!$P$3:$P$154,MATCH(RIGHT(M40,255),RIGHT('Disaggregation Data'!$J$3:$J$154,255),0))=0,"",INDEX('Disaggregation Data'!$P$3:$P$154,MATCH(RIGHT(M40,255),RIGHT('Disaggregation Data'!$J$3:$J$154,255),0))),"")</f>
        <v/>
      </c>
      <c r="I40" s="380" t="str">
        <f t="array" ref="I40">IFERROR(IF(INDEX('Disaggregation Data'!$M$3:$M$154,MATCH(RIGHT(M40,255),RIGHT('Disaggregation Data'!$J$3:$J$154,255),0))=0,"",INDEX('Disaggregation Data'!$M$3:$M$154,MATCH(RIGHT(M40,255),RIGHT('Disaggregation Data'!$J$3:$J$154,255),0))),"")</f>
        <v/>
      </c>
      <c r="J40" s="379" t="str">
        <f t="array" ref="J40">IFERROR(IF(INDEX('Disaggregation Data'!$N$3:$N$154,MATCH(RIGHT(M40,255),RIGHT('Disaggregation Data'!$J$3:$J$154,255),0))=0,"",INDEX('Disaggregation Data'!$N$3:$N$154,MATCH(RIGHT(M40,255),RIGHT('Disaggregation Data'!$J$3:$J$154,255),0))),"")</f>
        <v/>
      </c>
      <c r="K40" s="470">
        <f t="shared" si="0"/>
        <v>11</v>
      </c>
      <c r="L40" s="470" t="str">
        <f t="shared" si="1"/>
        <v/>
      </c>
      <c r="M40" s="470" t="str">
        <f t="shared" si="2"/>
        <v/>
      </c>
      <c r="N40" s="446" t="b">
        <f t="shared" si="3"/>
        <v>0</v>
      </c>
      <c r="O40" s="451" t="s">
        <v>1606</v>
      </c>
      <c r="P40" s="470" t="str">
        <f t="array" ref="P40">IFERROR(IF(INDEX('Disaggregation Records'!$G$3:$G$56,MATCH(RIGHT(L40,255),RIGHT('Disaggregation Records'!$D$3:$D$56,255),0))=0,"",INDEX('Disaggregation Records'!$G$3:$G$56,MATCH(RIGHT(L40,255),RIGHT('Disaggregation Records'!$D$3:$D$56,255),0))),"")</f>
        <v/>
      </c>
      <c r="Q40" s="482" t="s">
        <v>451</v>
      </c>
      <c r="R40" s="358"/>
    </row>
    <row r="41" spans="1:18" ht="47.1" customHeight="1" x14ac:dyDescent="0.25">
      <c r="A41" s="377">
        <v>4</v>
      </c>
      <c r="B41" s="395" t="str">
        <f>IFERROR(VLOOKUP(A41,'Impact Indicators - Section B'!$A$9:$S$27,19,FALSE),"")</f>
        <v/>
      </c>
      <c r="C41" s="396" t="str">
        <f t="array" ref="C41">IFERROR(IF(INDEX('Disaggregation Records'!$E$3:$E$56,MATCH(RIGHT(L41,255),RIGHT('Disaggregation Records'!$D$3:$D$56,255),0))=0,"",INDEX('Disaggregation Records'!$E$3:$E$56,MATCH(RIGHT(L41,255),RIGHT('Disaggregation Records'!$D$3:$D$56,255),0))),"")</f>
        <v/>
      </c>
      <c r="D41" s="396" t="str">
        <f t="array" ref="D41">IFERROR(IF(INDEX('Disaggregation Records'!$F$3:$F$56,MATCH(RIGHT(L41,255),RIGHT('Disaggregation Records'!$D$3:$D$56,255),0))=0,"",INDEX('Disaggregation Records'!$F$3:$F$56,MATCH(RIGHT(L41,255),RIGHT('Disaggregation Records'!$D$3:$D$56,255),0))),"")</f>
        <v/>
      </c>
      <c r="E41" s="380" t="str">
        <f t="array" ref="E41">IFERROR(IF(INDEX('Disaggregation Data'!$K$3:$K$154,MATCH(RIGHT(M41,255),RIGHT('Disaggregation Data'!$J$3:$J$154,255),0))=0,"",INDEX('Disaggregation Data'!$K$3:$K$154,MATCH(RIGHT(M41,255),RIGHT('Disaggregation Data'!$J$3:$J$154,255),0))),"")</f>
        <v/>
      </c>
      <c r="F41" s="380" t="str">
        <f t="array" ref="F41">IFERROR(IF(INDEX('Disaggregation Data'!$L$3:$L$154,MATCH(RIGHT(M41,255),RIGHT('Disaggregation Data'!$J$3:$J$154,255),0))=0,"",INDEX('Disaggregation Data'!$L$3:$L$154,MATCH(RIGHT(M41,255),RIGHT('Disaggregation Data'!$J$3:$J$154,255),0))),"")</f>
        <v/>
      </c>
      <c r="G41" s="380" t="str">
        <f t="array" ref="G41">IFERROR(IF(INDEX('Disaggregation Data'!$O$3:$O$154,MATCH(RIGHT(M41,255),RIGHT('Disaggregation Data'!$J$3:$J$154,255),0))=0,"",INDEX('Disaggregation Data'!$O$3:$O$154,MATCH(RIGHT(M41,255),RIGHT('Disaggregation Data'!$J$3:$J$154,255),0))),"")</f>
        <v/>
      </c>
      <c r="H41" s="379" t="str">
        <f t="array" ref="H41">IFERROR(IF(INDEX('Disaggregation Data'!$P$3:$P$154,MATCH(RIGHT(M41,255),RIGHT('Disaggregation Data'!$J$3:$J$154,255),0))=0,"",INDEX('Disaggregation Data'!$P$3:$P$154,MATCH(RIGHT(M41,255),RIGHT('Disaggregation Data'!$J$3:$J$154,255),0))),"")</f>
        <v/>
      </c>
      <c r="I41" s="380" t="str">
        <f t="array" ref="I41">IFERROR(IF(INDEX('Disaggregation Data'!$M$3:$M$154,MATCH(RIGHT(M41,255),RIGHT('Disaggregation Data'!$J$3:$J$154,255),0))=0,"",INDEX('Disaggregation Data'!$M$3:$M$154,MATCH(RIGHT(M41,255),RIGHT('Disaggregation Data'!$J$3:$J$154,255),0))),"")</f>
        <v/>
      </c>
      <c r="J41" s="379" t="str">
        <f t="array" ref="J41">IFERROR(IF(INDEX('Disaggregation Data'!$N$3:$N$154,MATCH(RIGHT(M41,255),RIGHT('Disaggregation Data'!$J$3:$J$154,255),0))=0,"",INDEX('Disaggregation Data'!$N$3:$N$154,MATCH(RIGHT(M41,255),RIGHT('Disaggregation Data'!$J$3:$J$154,255),0))),"")</f>
        <v/>
      </c>
      <c r="K41" s="470">
        <f t="shared" si="0"/>
        <v>12</v>
      </c>
      <c r="L41" s="470" t="str">
        <f t="shared" si="1"/>
        <v/>
      </c>
      <c r="M41" s="470" t="str">
        <f t="shared" si="2"/>
        <v/>
      </c>
      <c r="N41" s="446" t="b">
        <f t="shared" si="3"/>
        <v>0</v>
      </c>
      <c r="O41" s="451" t="s">
        <v>1607</v>
      </c>
      <c r="P41" s="470" t="str">
        <f t="array" ref="P41">IFERROR(IF(INDEX('Disaggregation Records'!$G$3:$G$56,MATCH(RIGHT(L41,255),RIGHT('Disaggregation Records'!$D$3:$D$56,255),0))=0,"",INDEX('Disaggregation Records'!$G$3:$G$56,MATCH(RIGHT(L41,255),RIGHT('Disaggregation Records'!$D$3:$D$56,255),0))),"")</f>
        <v/>
      </c>
      <c r="Q41" s="482" t="s">
        <v>451</v>
      </c>
      <c r="R41" s="358"/>
    </row>
    <row r="42" spans="1:18" ht="47.1" customHeight="1" x14ac:dyDescent="0.25">
      <c r="A42" s="377">
        <v>4</v>
      </c>
      <c r="B42" s="395" t="str">
        <f>IFERROR(VLOOKUP(A42,'Impact Indicators - Section B'!$A$9:$S$27,19,FALSE),"")</f>
        <v/>
      </c>
      <c r="C42" s="396" t="str">
        <f t="array" ref="C42">IFERROR(IF(INDEX('Disaggregation Records'!$E$3:$E$56,MATCH(RIGHT(L42,255),RIGHT('Disaggregation Records'!$D$3:$D$56,255),0))=0,"",INDEX('Disaggregation Records'!$E$3:$E$56,MATCH(RIGHT(L42,255),RIGHT('Disaggregation Records'!$D$3:$D$56,255),0))),"")</f>
        <v/>
      </c>
      <c r="D42" s="396" t="str">
        <f t="array" ref="D42">IFERROR(IF(INDEX('Disaggregation Records'!$F$3:$F$56,MATCH(RIGHT(L42,255),RIGHT('Disaggregation Records'!$D$3:$D$56,255),0))=0,"",INDEX('Disaggregation Records'!$F$3:$F$56,MATCH(RIGHT(L42,255),RIGHT('Disaggregation Records'!$D$3:$D$56,255),0))),"")</f>
        <v/>
      </c>
      <c r="E42" s="380" t="str">
        <f t="array" ref="E42">IFERROR(IF(INDEX('Disaggregation Data'!$K$3:$K$154,MATCH(RIGHT(M42,255),RIGHT('Disaggregation Data'!$J$3:$J$154,255),0))=0,"",INDEX('Disaggregation Data'!$K$3:$K$154,MATCH(RIGHT(M42,255),RIGHT('Disaggregation Data'!$J$3:$J$154,255),0))),"")</f>
        <v/>
      </c>
      <c r="F42" s="380" t="str">
        <f t="array" ref="F42">IFERROR(IF(INDEX('Disaggregation Data'!$L$3:$L$154,MATCH(RIGHT(M42,255),RIGHT('Disaggregation Data'!$J$3:$J$154,255),0))=0,"",INDEX('Disaggregation Data'!$L$3:$L$154,MATCH(RIGHT(M42,255),RIGHT('Disaggregation Data'!$J$3:$J$154,255),0))),"")</f>
        <v/>
      </c>
      <c r="G42" s="380" t="str">
        <f t="array" ref="G42">IFERROR(IF(INDEX('Disaggregation Data'!$O$3:$O$154,MATCH(RIGHT(M42,255),RIGHT('Disaggregation Data'!$J$3:$J$154,255),0))=0,"",INDEX('Disaggregation Data'!$O$3:$O$154,MATCH(RIGHT(M42,255),RIGHT('Disaggregation Data'!$J$3:$J$154,255),0))),"")</f>
        <v/>
      </c>
      <c r="H42" s="379" t="str">
        <f t="array" ref="H42">IFERROR(IF(INDEX('Disaggregation Data'!$P$3:$P$154,MATCH(RIGHT(M42,255),RIGHT('Disaggregation Data'!$J$3:$J$154,255),0))=0,"",INDEX('Disaggregation Data'!$P$3:$P$154,MATCH(RIGHT(M42,255),RIGHT('Disaggregation Data'!$J$3:$J$154,255),0))),"")</f>
        <v/>
      </c>
      <c r="I42" s="380" t="str">
        <f t="array" ref="I42">IFERROR(IF(INDEX('Disaggregation Data'!$M$3:$M$154,MATCH(RIGHT(M42,255),RIGHT('Disaggregation Data'!$J$3:$J$154,255),0))=0,"",INDEX('Disaggregation Data'!$M$3:$M$154,MATCH(RIGHT(M42,255),RIGHT('Disaggregation Data'!$J$3:$J$154,255),0))),"")</f>
        <v/>
      </c>
      <c r="J42" s="379" t="str">
        <f t="array" ref="J42">IFERROR(IF(INDEX('Disaggregation Data'!$N$3:$N$154,MATCH(RIGHT(M42,255),RIGHT('Disaggregation Data'!$J$3:$J$154,255),0))=0,"",INDEX('Disaggregation Data'!$N$3:$N$154,MATCH(RIGHT(M42,255),RIGHT('Disaggregation Data'!$J$3:$J$154,255),0))),"")</f>
        <v/>
      </c>
      <c r="K42" s="470">
        <f t="shared" si="0"/>
        <v>13</v>
      </c>
      <c r="L42" s="470" t="str">
        <f t="shared" si="1"/>
        <v/>
      </c>
      <c r="M42" s="470" t="str">
        <f t="shared" si="2"/>
        <v/>
      </c>
      <c r="N42" s="446" t="b">
        <f t="shared" si="3"/>
        <v>0</v>
      </c>
      <c r="O42" s="451" t="s">
        <v>1608</v>
      </c>
      <c r="P42" s="470" t="str">
        <f t="array" ref="P42">IFERROR(IF(INDEX('Disaggregation Records'!$G$3:$G$56,MATCH(RIGHT(L42,255),RIGHT('Disaggregation Records'!$D$3:$D$56,255),0))=0,"",INDEX('Disaggregation Records'!$G$3:$G$56,MATCH(RIGHT(L42,255),RIGHT('Disaggregation Records'!$D$3:$D$56,255),0))),"")</f>
        <v/>
      </c>
      <c r="Q42" s="482" t="s">
        <v>451</v>
      </c>
      <c r="R42" s="358"/>
    </row>
    <row r="43" spans="1:18" ht="47.1" customHeight="1" x14ac:dyDescent="0.25">
      <c r="A43" s="377">
        <v>4</v>
      </c>
      <c r="B43" s="395" t="str">
        <f>IFERROR(VLOOKUP(A43,'Impact Indicators - Section B'!$A$9:$S$27,19,FALSE),"")</f>
        <v/>
      </c>
      <c r="C43" s="396" t="str">
        <f t="array" ref="C43">IFERROR(IF(INDEX('Disaggregation Records'!$E$3:$E$56,MATCH(RIGHT(L43,255),RIGHT('Disaggregation Records'!$D$3:$D$56,255),0))=0,"",INDEX('Disaggregation Records'!$E$3:$E$56,MATCH(RIGHT(L43,255),RIGHT('Disaggregation Records'!$D$3:$D$56,255),0))),"")</f>
        <v/>
      </c>
      <c r="D43" s="396" t="str">
        <f t="array" ref="D43">IFERROR(IF(INDEX('Disaggregation Records'!$F$3:$F$56,MATCH(RIGHT(L43,255),RIGHT('Disaggregation Records'!$D$3:$D$56,255),0))=0,"",INDEX('Disaggregation Records'!$F$3:$F$56,MATCH(RIGHT(L43,255),RIGHT('Disaggregation Records'!$D$3:$D$56,255),0))),"")</f>
        <v/>
      </c>
      <c r="E43" s="380" t="str">
        <f t="array" ref="E43">IFERROR(IF(INDEX('Disaggregation Data'!$K$3:$K$154,MATCH(RIGHT(M43,255),RIGHT('Disaggregation Data'!$J$3:$J$154,255),0))=0,"",INDEX('Disaggregation Data'!$K$3:$K$154,MATCH(RIGHT(M43,255),RIGHT('Disaggregation Data'!$J$3:$J$154,255),0))),"")</f>
        <v/>
      </c>
      <c r="F43" s="380" t="str">
        <f t="array" ref="F43">IFERROR(IF(INDEX('Disaggregation Data'!$L$3:$L$154,MATCH(RIGHT(M43,255),RIGHT('Disaggregation Data'!$J$3:$J$154,255),0))=0,"",INDEX('Disaggregation Data'!$L$3:$L$154,MATCH(RIGHT(M43,255),RIGHT('Disaggregation Data'!$J$3:$J$154,255),0))),"")</f>
        <v/>
      </c>
      <c r="G43" s="380" t="str">
        <f t="array" ref="G43">IFERROR(IF(INDEX('Disaggregation Data'!$O$3:$O$154,MATCH(RIGHT(M43,255),RIGHT('Disaggregation Data'!$J$3:$J$154,255),0))=0,"",INDEX('Disaggregation Data'!$O$3:$O$154,MATCH(RIGHT(M43,255),RIGHT('Disaggregation Data'!$J$3:$J$154,255),0))),"")</f>
        <v/>
      </c>
      <c r="H43" s="379" t="str">
        <f t="array" ref="H43">IFERROR(IF(INDEX('Disaggregation Data'!$P$3:$P$154,MATCH(RIGHT(M43,255),RIGHT('Disaggregation Data'!$J$3:$J$154,255),0))=0,"",INDEX('Disaggregation Data'!$P$3:$P$154,MATCH(RIGHT(M43,255),RIGHT('Disaggregation Data'!$J$3:$J$154,255),0))),"")</f>
        <v/>
      </c>
      <c r="I43" s="380" t="str">
        <f t="array" ref="I43">IFERROR(IF(INDEX('Disaggregation Data'!$M$3:$M$154,MATCH(RIGHT(M43,255),RIGHT('Disaggregation Data'!$J$3:$J$154,255),0))=0,"",INDEX('Disaggregation Data'!$M$3:$M$154,MATCH(RIGHT(M43,255),RIGHT('Disaggregation Data'!$J$3:$J$154,255),0))),"")</f>
        <v/>
      </c>
      <c r="J43" s="379" t="str">
        <f t="array" ref="J43">IFERROR(IF(INDEX('Disaggregation Data'!$N$3:$N$154,MATCH(RIGHT(M43,255),RIGHT('Disaggregation Data'!$J$3:$J$154,255),0))=0,"",INDEX('Disaggregation Data'!$N$3:$N$154,MATCH(RIGHT(M43,255),RIGHT('Disaggregation Data'!$J$3:$J$154,255),0))),"")</f>
        <v/>
      </c>
      <c r="K43" s="470">
        <f t="shared" si="0"/>
        <v>14</v>
      </c>
      <c r="L43" s="470" t="str">
        <f t="shared" si="1"/>
        <v/>
      </c>
      <c r="M43" s="470" t="str">
        <f t="shared" si="2"/>
        <v/>
      </c>
      <c r="N43" s="446" t="b">
        <f t="shared" si="3"/>
        <v>0</v>
      </c>
      <c r="O43" s="451" t="s">
        <v>1609</v>
      </c>
      <c r="P43" s="470" t="str">
        <f t="array" ref="P43">IFERROR(IF(INDEX('Disaggregation Records'!$G$3:$G$56,MATCH(RIGHT(L43,255),RIGHT('Disaggregation Records'!$D$3:$D$56,255),0))=0,"",INDEX('Disaggregation Records'!$G$3:$G$56,MATCH(RIGHT(L43,255),RIGHT('Disaggregation Records'!$D$3:$D$56,255),0))),"")</f>
        <v/>
      </c>
      <c r="Q43" s="482" t="s">
        <v>451</v>
      </c>
      <c r="R43" s="358"/>
    </row>
    <row r="44" spans="1:18" ht="47.1" customHeight="1" x14ac:dyDescent="0.25">
      <c r="A44" s="377">
        <v>4</v>
      </c>
      <c r="B44" s="395" t="str">
        <f>IFERROR(VLOOKUP(A44,'Impact Indicators - Section B'!$A$9:$S$27,19,FALSE),"")</f>
        <v/>
      </c>
      <c r="C44" s="396" t="str">
        <f t="array" ref="C44">IFERROR(IF(INDEX('Disaggregation Records'!$E$3:$E$56,MATCH(RIGHT(L44,255),RIGHT('Disaggregation Records'!$D$3:$D$56,255),0))=0,"",INDEX('Disaggregation Records'!$E$3:$E$56,MATCH(RIGHT(L44,255),RIGHT('Disaggregation Records'!$D$3:$D$56,255),0))),"")</f>
        <v/>
      </c>
      <c r="D44" s="396" t="str">
        <f t="array" ref="D44">IFERROR(IF(INDEX('Disaggregation Records'!$F$3:$F$56,MATCH(RIGHT(L44,255),RIGHT('Disaggregation Records'!$D$3:$D$56,255),0))=0,"",INDEX('Disaggregation Records'!$F$3:$F$56,MATCH(RIGHT(L44,255),RIGHT('Disaggregation Records'!$D$3:$D$56,255),0))),"")</f>
        <v/>
      </c>
      <c r="E44" s="380" t="str">
        <f t="array" ref="E44">IFERROR(IF(INDEX('Disaggregation Data'!$K$3:$K$154,MATCH(RIGHT(M44,255),RIGHT('Disaggregation Data'!$J$3:$J$154,255),0))=0,"",INDEX('Disaggregation Data'!$K$3:$K$154,MATCH(RIGHT(M44,255),RIGHT('Disaggregation Data'!$J$3:$J$154,255),0))),"")</f>
        <v/>
      </c>
      <c r="F44" s="380" t="str">
        <f t="array" ref="F44">IFERROR(IF(INDEX('Disaggregation Data'!$L$3:$L$154,MATCH(RIGHT(M44,255),RIGHT('Disaggregation Data'!$J$3:$J$154,255),0))=0,"",INDEX('Disaggregation Data'!$L$3:$L$154,MATCH(RIGHT(M44,255),RIGHT('Disaggregation Data'!$J$3:$J$154,255),0))),"")</f>
        <v/>
      </c>
      <c r="G44" s="380" t="str">
        <f t="array" ref="G44">IFERROR(IF(INDEX('Disaggregation Data'!$O$3:$O$154,MATCH(RIGHT(M44,255),RIGHT('Disaggregation Data'!$J$3:$J$154,255),0))=0,"",INDEX('Disaggregation Data'!$O$3:$O$154,MATCH(RIGHT(M44,255),RIGHT('Disaggregation Data'!$J$3:$J$154,255),0))),"")</f>
        <v/>
      </c>
      <c r="H44" s="379" t="str">
        <f t="array" ref="H44">IFERROR(IF(INDEX('Disaggregation Data'!$P$3:$P$154,MATCH(RIGHT(M44,255),RIGHT('Disaggregation Data'!$J$3:$J$154,255),0))=0,"",INDEX('Disaggregation Data'!$P$3:$P$154,MATCH(RIGHT(M44,255),RIGHT('Disaggregation Data'!$J$3:$J$154,255),0))),"")</f>
        <v/>
      </c>
      <c r="I44" s="380" t="str">
        <f t="array" ref="I44">IFERROR(IF(INDEX('Disaggregation Data'!$M$3:$M$154,MATCH(RIGHT(M44,255),RIGHT('Disaggregation Data'!$J$3:$J$154,255),0))=0,"",INDEX('Disaggregation Data'!$M$3:$M$154,MATCH(RIGHT(M44,255),RIGHT('Disaggregation Data'!$J$3:$J$154,255),0))),"")</f>
        <v/>
      </c>
      <c r="J44" s="379" t="str">
        <f t="array" ref="J44">IFERROR(IF(INDEX('Disaggregation Data'!$N$3:$N$154,MATCH(RIGHT(M44,255),RIGHT('Disaggregation Data'!$J$3:$J$154,255),0))=0,"",INDEX('Disaggregation Data'!$N$3:$N$154,MATCH(RIGHT(M44,255),RIGHT('Disaggregation Data'!$J$3:$J$154,255),0))),"")</f>
        <v/>
      </c>
      <c r="K44" s="470">
        <f t="shared" si="0"/>
        <v>15</v>
      </c>
      <c r="L44" s="470" t="str">
        <f t="shared" si="1"/>
        <v/>
      </c>
      <c r="M44" s="470" t="str">
        <f t="shared" si="2"/>
        <v/>
      </c>
      <c r="N44" s="446" t="b">
        <f t="shared" si="3"/>
        <v>0</v>
      </c>
      <c r="O44" s="451" t="s">
        <v>1610</v>
      </c>
      <c r="P44" s="470" t="str">
        <f t="array" ref="P44">IFERROR(IF(INDEX('Disaggregation Records'!$G$3:$G$56,MATCH(RIGHT(L44,255),RIGHT('Disaggregation Records'!$D$3:$D$56,255),0))=0,"",INDEX('Disaggregation Records'!$G$3:$G$56,MATCH(RIGHT(L44,255),RIGHT('Disaggregation Records'!$D$3:$D$56,255),0))),"")</f>
        <v/>
      </c>
      <c r="Q44" s="482" t="s">
        <v>451</v>
      </c>
      <c r="R44" s="358"/>
    </row>
    <row r="45" spans="1:18" ht="47.1" customHeight="1" x14ac:dyDescent="0.25">
      <c r="A45" s="377">
        <v>4</v>
      </c>
      <c r="B45" s="395" t="str">
        <f>IFERROR(VLOOKUP(A45,'Impact Indicators - Section B'!$A$9:$S$27,19,FALSE),"")</f>
        <v/>
      </c>
      <c r="C45" s="396" t="str">
        <f t="array" ref="C45">IFERROR(IF(INDEX('Disaggregation Records'!$E$3:$E$56,MATCH(RIGHT(L45,255),RIGHT('Disaggregation Records'!$D$3:$D$56,255),0))=0,"",INDEX('Disaggregation Records'!$E$3:$E$56,MATCH(RIGHT(L45,255),RIGHT('Disaggregation Records'!$D$3:$D$56,255),0))),"")</f>
        <v/>
      </c>
      <c r="D45" s="396" t="str">
        <f t="array" ref="D45">IFERROR(IF(INDEX('Disaggregation Records'!$F$3:$F$56,MATCH(RIGHT(L45,255),RIGHT('Disaggregation Records'!$D$3:$D$56,255),0))=0,"",INDEX('Disaggregation Records'!$F$3:$F$56,MATCH(RIGHT(L45,255),RIGHT('Disaggregation Records'!$D$3:$D$56,255),0))),"")</f>
        <v/>
      </c>
      <c r="E45" s="380" t="str">
        <f t="array" ref="E45">IFERROR(IF(INDEX('Disaggregation Data'!$K$3:$K$154,MATCH(RIGHT(M45,255),RIGHT('Disaggregation Data'!$J$3:$J$154,255),0))=0,"",INDEX('Disaggregation Data'!$K$3:$K$154,MATCH(RIGHT(M45,255),RIGHT('Disaggregation Data'!$J$3:$J$154,255),0))),"")</f>
        <v/>
      </c>
      <c r="F45" s="380" t="str">
        <f t="array" ref="F45">IFERROR(IF(INDEX('Disaggregation Data'!$L$3:$L$154,MATCH(RIGHT(M45,255),RIGHT('Disaggregation Data'!$J$3:$J$154,255),0))=0,"",INDEX('Disaggregation Data'!$L$3:$L$154,MATCH(RIGHT(M45,255),RIGHT('Disaggregation Data'!$J$3:$J$154,255),0))),"")</f>
        <v/>
      </c>
      <c r="G45" s="380" t="str">
        <f t="array" ref="G45">IFERROR(IF(INDEX('Disaggregation Data'!$O$3:$O$154,MATCH(RIGHT(M45,255),RIGHT('Disaggregation Data'!$J$3:$J$154,255),0))=0,"",INDEX('Disaggregation Data'!$O$3:$O$154,MATCH(RIGHT(M45,255),RIGHT('Disaggregation Data'!$J$3:$J$154,255),0))),"")</f>
        <v/>
      </c>
      <c r="H45" s="379" t="str">
        <f t="array" ref="H45">IFERROR(IF(INDEX('Disaggregation Data'!$P$3:$P$154,MATCH(RIGHT(M45,255),RIGHT('Disaggregation Data'!$J$3:$J$154,255),0))=0,"",INDEX('Disaggregation Data'!$P$3:$P$154,MATCH(RIGHT(M45,255),RIGHT('Disaggregation Data'!$J$3:$J$154,255),0))),"")</f>
        <v/>
      </c>
      <c r="I45" s="380" t="str">
        <f t="array" ref="I45">IFERROR(IF(INDEX('Disaggregation Data'!$M$3:$M$154,MATCH(RIGHT(M45,255),RIGHT('Disaggregation Data'!$J$3:$J$154,255),0))=0,"",INDEX('Disaggregation Data'!$M$3:$M$154,MATCH(RIGHT(M45,255),RIGHT('Disaggregation Data'!$J$3:$J$154,255),0))),"")</f>
        <v/>
      </c>
      <c r="J45" s="379" t="str">
        <f t="array" ref="J45">IFERROR(IF(INDEX('Disaggregation Data'!$N$3:$N$154,MATCH(RIGHT(M45,255),RIGHT('Disaggregation Data'!$J$3:$J$154,255),0))=0,"",INDEX('Disaggregation Data'!$N$3:$N$154,MATCH(RIGHT(M45,255),RIGHT('Disaggregation Data'!$J$3:$J$154,255),0))),"")</f>
        <v/>
      </c>
      <c r="K45" s="470">
        <f t="shared" si="0"/>
        <v>16</v>
      </c>
      <c r="L45" s="470" t="str">
        <f t="shared" si="1"/>
        <v/>
      </c>
      <c r="M45" s="470" t="str">
        <f t="shared" si="2"/>
        <v/>
      </c>
      <c r="N45" s="446" t="b">
        <f t="shared" si="3"/>
        <v>0</v>
      </c>
      <c r="O45" s="451" t="s">
        <v>1611</v>
      </c>
      <c r="P45" s="470" t="str">
        <f t="array" ref="P45">IFERROR(IF(INDEX('Disaggregation Records'!$G$3:$G$56,MATCH(RIGHT(L45,255),RIGHT('Disaggregation Records'!$D$3:$D$56,255),0))=0,"",INDEX('Disaggregation Records'!$G$3:$G$56,MATCH(RIGHT(L45,255),RIGHT('Disaggregation Records'!$D$3:$D$56,255),0))),"")</f>
        <v/>
      </c>
      <c r="Q45" s="482" t="s">
        <v>451</v>
      </c>
      <c r="R45" s="358"/>
    </row>
    <row r="46" spans="1:18" ht="47.1" customHeight="1" x14ac:dyDescent="0.25">
      <c r="A46" s="377">
        <v>4</v>
      </c>
      <c r="B46" s="395" t="str">
        <f>IFERROR(VLOOKUP(A46,'Impact Indicators - Section B'!$A$9:$S$27,19,FALSE),"")</f>
        <v/>
      </c>
      <c r="C46" s="396" t="str">
        <f t="array" ref="C46">IFERROR(IF(INDEX('Disaggregation Records'!$E$3:$E$56,MATCH(RIGHT(L46,255),RIGHT('Disaggregation Records'!$D$3:$D$56,255),0))=0,"",INDEX('Disaggregation Records'!$E$3:$E$56,MATCH(RIGHT(L46,255),RIGHT('Disaggregation Records'!$D$3:$D$56,255),0))),"")</f>
        <v/>
      </c>
      <c r="D46" s="396" t="str">
        <f t="array" ref="D46">IFERROR(IF(INDEX('Disaggregation Records'!$F$3:$F$56,MATCH(RIGHT(L46,255),RIGHT('Disaggregation Records'!$D$3:$D$56,255),0))=0,"",INDEX('Disaggregation Records'!$F$3:$F$56,MATCH(RIGHT(L46,255),RIGHT('Disaggregation Records'!$D$3:$D$56,255),0))),"")</f>
        <v/>
      </c>
      <c r="E46" s="380" t="str">
        <f t="array" ref="E46">IFERROR(IF(INDEX('Disaggregation Data'!$K$3:$K$154,MATCH(RIGHT(M46,255),RIGHT('Disaggregation Data'!$J$3:$J$154,255),0))=0,"",INDEX('Disaggregation Data'!$K$3:$K$154,MATCH(RIGHT(M46,255),RIGHT('Disaggregation Data'!$J$3:$J$154,255),0))),"")</f>
        <v/>
      </c>
      <c r="F46" s="380" t="str">
        <f t="array" ref="F46">IFERROR(IF(INDEX('Disaggregation Data'!$L$3:$L$154,MATCH(RIGHT(M46,255),RIGHT('Disaggregation Data'!$J$3:$J$154,255),0))=0,"",INDEX('Disaggregation Data'!$L$3:$L$154,MATCH(RIGHT(M46,255),RIGHT('Disaggregation Data'!$J$3:$J$154,255),0))),"")</f>
        <v/>
      </c>
      <c r="G46" s="380" t="str">
        <f t="array" ref="G46">IFERROR(IF(INDEX('Disaggregation Data'!$O$3:$O$154,MATCH(RIGHT(M46,255),RIGHT('Disaggregation Data'!$J$3:$J$154,255),0))=0,"",INDEX('Disaggregation Data'!$O$3:$O$154,MATCH(RIGHT(M46,255),RIGHT('Disaggregation Data'!$J$3:$J$154,255),0))),"")</f>
        <v/>
      </c>
      <c r="H46" s="379" t="str">
        <f t="array" ref="H46">IFERROR(IF(INDEX('Disaggregation Data'!$P$3:$P$154,MATCH(RIGHT(M46,255),RIGHT('Disaggregation Data'!$J$3:$J$154,255),0))=0,"",INDEX('Disaggregation Data'!$P$3:$P$154,MATCH(RIGHT(M46,255),RIGHT('Disaggregation Data'!$J$3:$J$154,255),0))),"")</f>
        <v/>
      </c>
      <c r="I46" s="380" t="str">
        <f t="array" ref="I46">IFERROR(IF(INDEX('Disaggregation Data'!$M$3:$M$154,MATCH(RIGHT(M46,255),RIGHT('Disaggregation Data'!$J$3:$J$154,255),0))=0,"",INDEX('Disaggregation Data'!$M$3:$M$154,MATCH(RIGHT(M46,255),RIGHT('Disaggregation Data'!$J$3:$J$154,255),0))),"")</f>
        <v/>
      </c>
      <c r="J46" s="379" t="str">
        <f t="array" ref="J46">IFERROR(IF(INDEX('Disaggregation Data'!$N$3:$N$154,MATCH(RIGHT(M46,255),RIGHT('Disaggregation Data'!$J$3:$J$154,255),0))=0,"",INDEX('Disaggregation Data'!$N$3:$N$154,MATCH(RIGHT(M46,255),RIGHT('Disaggregation Data'!$J$3:$J$154,255),0))),"")</f>
        <v/>
      </c>
      <c r="K46" s="470">
        <f t="shared" si="0"/>
        <v>17</v>
      </c>
      <c r="L46" s="470" t="str">
        <f t="shared" si="1"/>
        <v/>
      </c>
      <c r="M46" s="470" t="str">
        <f t="shared" si="2"/>
        <v/>
      </c>
      <c r="N46" s="446" t="b">
        <f t="shared" si="3"/>
        <v>0</v>
      </c>
      <c r="O46" s="451" t="s">
        <v>1612</v>
      </c>
      <c r="P46" s="470" t="str">
        <f t="array" ref="P46">IFERROR(IF(INDEX('Disaggregation Records'!$G$3:$G$56,MATCH(RIGHT(L46,255),RIGHT('Disaggregation Records'!$D$3:$D$56,255),0))=0,"",INDEX('Disaggregation Records'!$G$3:$G$56,MATCH(RIGHT(L46,255),RIGHT('Disaggregation Records'!$D$3:$D$56,255),0))),"")</f>
        <v/>
      </c>
      <c r="Q46" s="482" t="s">
        <v>451</v>
      </c>
      <c r="R46" s="358"/>
    </row>
    <row r="47" spans="1:18" ht="47.1" customHeight="1" x14ac:dyDescent="0.25">
      <c r="A47" s="377">
        <v>4</v>
      </c>
      <c r="B47" s="395" t="str">
        <f>IFERROR(VLOOKUP(A47,'Impact Indicators - Section B'!$A$9:$S$27,19,FALSE),"")</f>
        <v/>
      </c>
      <c r="C47" s="396" t="str">
        <f t="array" ref="C47">IFERROR(IF(INDEX('Disaggregation Records'!$E$3:$E$56,MATCH(RIGHT(L47,255),RIGHT('Disaggregation Records'!$D$3:$D$56,255),0))=0,"",INDEX('Disaggregation Records'!$E$3:$E$56,MATCH(RIGHT(L47,255),RIGHT('Disaggregation Records'!$D$3:$D$56,255),0))),"")</f>
        <v/>
      </c>
      <c r="D47" s="396" t="str">
        <f t="array" ref="D47">IFERROR(IF(INDEX('Disaggregation Records'!$F$3:$F$56,MATCH(RIGHT(L47,255),RIGHT('Disaggregation Records'!$D$3:$D$56,255),0))=0,"",INDEX('Disaggregation Records'!$F$3:$F$56,MATCH(RIGHT(L47,255),RIGHT('Disaggregation Records'!$D$3:$D$56,255),0))),"")</f>
        <v/>
      </c>
      <c r="E47" s="380" t="str">
        <f t="array" ref="E47">IFERROR(IF(INDEX('Disaggregation Data'!$K$3:$K$154,MATCH(RIGHT(M47,255),RIGHT('Disaggregation Data'!$J$3:$J$154,255),0))=0,"",INDEX('Disaggregation Data'!$K$3:$K$154,MATCH(RIGHT(M47,255),RIGHT('Disaggregation Data'!$J$3:$J$154,255),0))),"")</f>
        <v/>
      </c>
      <c r="F47" s="380" t="str">
        <f t="array" ref="F47">IFERROR(IF(INDEX('Disaggregation Data'!$L$3:$L$154,MATCH(RIGHT(M47,255),RIGHT('Disaggregation Data'!$J$3:$J$154,255),0))=0,"",INDEX('Disaggregation Data'!$L$3:$L$154,MATCH(RIGHT(M47,255),RIGHT('Disaggregation Data'!$J$3:$J$154,255),0))),"")</f>
        <v/>
      </c>
      <c r="G47" s="380" t="str">
        <f t="array" ref="G47">IFERROR(IF(INDEX('Disaggregation Data'!$O$3:$O$154,MATCH(RIGHT(M47,255),RIGHT('Disaggregation Data'!$J$3:$J$154,255),0))=0,"",INDEX('Disaggregation Data'!$O$3:$O$154,MATCH(RIGHT(M47,255),RIGHT('Disaggregation Data'!$J$3:$J$154,255),0))),"")</f>
        <v/>
      </c>
      <c r="H47" s="379" t="str">
        <f t="array" ref="H47">IFERROR(IF(INDEX('Disaggregation Data'!$P$3:$P$154,MATCH(RIGHT(M47,255),RIGHT('Disaggregation Data'!$J$3:$J$154,255),0))=0,"",INDEX('Disaggregation Data'!$P$3:$P$154,MATCH(RIGHT(M47,255),RIGHT('Disaggregation Data'!$J$3:$J$154,255),0))),"")</f>
        <v/>
      </c>
      <c r="I47" s="380" t="str">
        <f t="array" ref="I47">IFERROR(IF(INDEX('Disaggregation Data'!$M$3:$M$154,MATCH(RIGHT(M47,255),RIGHT('Disaggregation Data'!$J$3:$J$154,255),0))=0,"",INDEX('Disaggregation Data'!$M$3:$M$154,MATCH(RIGHT(M47,255),RIGHT('Disaggregation Data'!$J$3:$J$154,255),0))),"")</f>
        <v/>
      </c>
      <c r="J47" s="379" t="str">
        <f t="array" ref="J47">IFERROR(IF(INDEX('Disaggregation Data'!$N$3:$N$154,MATCH(RIGHT(M47,255),RIGHT('Disaggregation Data'!$J$3:$J$154,255),0))=0,"",INDEX('Disaggregation Data'!$N$3:$N$154,MATCH(RIGHT(M47,255),RIGHT('Disaggregation Data'!$J$3:$J$154,255),0))),"")</f>
        <v/>
      </c>
      <c r="K47" s="470">
        <f t="shared" si="0"/>
        <v>18</v>
      </c>
      <c r="L47" s="470" t="str">
        <f t="shared" si="1"/>
        <v/>
      </c>
      <c r="M47" s="470" t="str">
        <f t="shared" si="2"/>
        <v/>
      </c>
      <c r="N47" s="446" t="b">
        <f t="shared" si="3"/>
        <v>0</v>
      </c>
      <c r="O47" s="451" t="s">
        <v>1613</v>
      </c>
      <c r="P47" s="470" t="str">
        <f t="array" ref="P47">IFERROR(IF(INDEX('Disaggregation Records'!$G$3:$G$56,MATCH(RIGHT(L47,255),RIGHT('Disaggregation Records'!$D$3:$D$56,255),0))=0,"",INDEX('Disaggregation Records'!$G$3:$G$56,MATCH(RIGHT(L47,255),RIGHT('Disaggregation Records'!$D$3:$D$56,255),0))),"")</f>
        <v/>
      </c>
      <c r="Q47" s="482" t="s">
        <v>451</v>
      </c>
      <c r="R47" s="358"/>
    </row>
    <row r="48" spans="1:18" ht="47.1" customHeight="1" x14ac:dyDescent="0.25">
      <c r="A48" s="377">
        <v>4</v>
      </c>
      <c r="B48" s="395" t="str">
        <f>IFERROR(VLOOKUP(A48,'Impact Indicators - Section B'!$A$9:$S$27,19,FALSE),"")</f>
        <v/>
      </c>
      <c r="C48" s="396" t="str">
        <f t="array" ref="C48">IFERROR(IF(INDEX('Disaggregation Records'!$E$3:$E$56,MATCH(RIGHT(L48,255),RIGHT('Disaggregation Records'!$D$3:$D$56,255),0))=0,"",INDEX('Disaggregation Records'!$E$3:$E$56,MATCH(RIGHT(L48,255),RIGHT('Disaggregation Records'!$D$3:$D$56,255),0))),"")</f>
        <v/>
      </c>
      <c r="D48" s="396" t="str">
        <f t="array" ref="D48">IFERROR(IF(INDEX('Disaggregation Records'!$F$3:$F$56,MATCH(RIGHT(L48,255),RIGHT('Disaggregation Records'!$D$3:$D$56,255),0))=0,"",INDEX('Disaggregation Records'!$F$3:$F$56,MATCH(RIGHT(L48,255),RIGHT('Disaggregation Records'!$D$3:$D$56,255),0))),"")</f>
        <v/>
      </c>
      <c r="E48" s="380" t="str">
        <f t="array" ref="E48">IFERROR(IF(INDEX('Disaggregation Data'!$K$3:$K$154,MATCH(RIGHT(M48,255),RIGHT('Disaggregation Data'!$J$3:$J$154,255),0))=0,"",INDEX('Disaggregation Data'!$K$3:$K$154,MATCH(RIGHT(M48,255),RIGHT('Disaggregation Data'!$J$3:$J$154,255),0))),"")</f>
        <v/>
      </c>
      <c r="F48" s="380" t="str">
        <f t="array" ref="F48">IFERROR(IF(INDEX('Disaggregation Data'!$L$3:$L$154,MATCH(RIGHT(M48,255),RIGHT('Disaggregation Data'!$J$3:$J$154,255),0))=0,"",INDEX('Disaggregation Data'!$L$3:$L$154,MATCH(RIGHT(M48,255),RIGHT('Disaggregation Data'!$J$3:$J$154,255),0))),"")</f>
        <v/>
      </c>
      <c r="G48" s="380" t="str">
        <f t="array" ref="G48">IFERROR(IF(INDEX('Disaggregation Data'!$O$3:$O$154,MATCH(RIGHT(M48,255),RIGHT('Disaggregation Data'!$J$3:$J$154,255),0))=0,"",INDEX('Disaggregation Data'!$O$3:$O$154,MATCH(RIGHT(M48,255),RIGHT('Disaggregation Data'!$J$3:$J$154,255),0))),"")</f>
        <v/>
      </c>
      <c r="H48" s="379" t="str">
        <f t="array" ref="H48">IFERROR(IF(INDEX('Disaggregation Data'!$P$3:$P$154,MATCH(RIGHT(M48,255),RIGHT('Disaggregation Data'!$J$3:$J$154,255),0))=0,"",INDEX('Disaggregation Data'!$P$3:$P$154,MATCH(RIGHT(M48,255),RIGHT('Disaggregation Data'!$J$3:$J$154,255),0))),"")</f>
        <v/>
      </c>
      <c r="I48" s="380" t="str">
        <f t="array" ref="I48">IFERROR(IF(INDEX('Disaggregation Data'!$M$3:$M$154,MATCH(RIGHT(M48,255),RIGHT('Disaggregation Data'!$J$3:$J$154,255),0))=0,"",INDEX('Disaggregation Data'!$M$3:$M$154,MATCH(RIGHT(M48,255),RIGHT('Disaggregation Data'!$J$3:$J$154,255),0))),"")</f>
        <v/>
      </c>
      <c r="J48" s="379" t="str">
        <f t="array" ref="J48">IFERROR(IF(INDEX('Disaggregation Data'!$N$3:$N$154,MATCH(RIGHT(M48,255),RIGHT('Disaggregation Data'!$J$3:$J$154,255),0))=0,"",INDEX('Disaggregation Data'!$N$3:$N$154,MATCH(RIGHT(M48,255),RIGHT('Disaggregation Data'!$J$3:$J$154,255),0))),"")</f>
        <v/>
      </c>
      <c r="K48" s="470">
        <f t="shared" si="0"/>
        <v>19</v>
      </c>
      <c r="L48" s="470" t="str">
        <f t="shared" si="1"/>
        <v/>
      </c>
      <c r="M48" s="470" t="str">
        <f t="shared" si="2"/>
        <v/>
      </c>
      <c r="N48" s="446" t="b">
        <f t="shared" si="3"/>
        <v>0</v>
      </c>
      <c r="O48" s="451" t="s">
        <v>1614</v>
      </c>
      <c r="P48" s="470" t="str">
        <f t="array" ref="P48">IFERROR(IF(INDEX('Disaggregation Records'!$G$3:$G$56,MATCH(RIGHT(L48,255),RIGHT('Disaggregation Records'!$D$3:$D$56,255),0))=0,"",INDEX('Disaggregation Records'!$G$3:$G$56,MATCH(RIGHT(L48,255),RIGHT('Disaggregation Records'!$D$3:$D$56,255),0))),"")</f>
        <v/>
      </c>
      <c r="Q48" s="482" t="s">
        <v>451</v>
      </c>
      <c r="R48" s="358"/>
    </row>
    <row r="49" spans="1:18" ht="47.1" customHeight="1" x14ac:dyDescent="0.25">
      <c r="A49" s="377">
        <v>5</v>
      </c>
      <c r="B49" s="395" t="str">
        <f>IFERROR(VLOOKUP(A49,'Impact Indicators - Section B'!$A$9:$S$27,19,FALSE),"")</f>
        <v/>
      </c>
      <c r="C49" s="396" t="str">
        <f t="array" ref="C49">IFERROR(IF(INDEX('Disaggregation Records'!$E$3:$E$56,MATCH(RIGHT(L49,255),RIGHT('Disaggregation Records'!$D$3:$D$56,255),0))=0,"",INDEX('Disaggregation Records'!$E$3:$E$56,MATCH(RIGHT(L49,255),RIGHT('Disaggregation Records'!$D$3:$D$56,255),0))),"")</f>
        <v/>
      </c>
      <c r="D49" s="396" t="str">
        <f t="array" ref="D49">IFERROR(IF(INDEX('Disaggregation Records'!$F$3:$F$56,MATCH(RIGHT(L49,255),RIGHT('Disaggregation Records'!$D$3:$D$56,255),0))=0,"",INDEX('Disaggregation Records'!$F$3:$F$56,MATCH(RIGHT(L49,255),RIGHT('Disaggregation Records'!$D$3:$D$56,255),0))),"")</f>
        <v/>
      </c>
      <c r="E49" s="380" t="str">
        <f t="array" ref="E49">IFERROR(IF(INDEX('Disaggregation Data'!$K$3:$K$154,MATCH(RIGHT(M49,255),RIGHT('Disaggregation Data'!$J$3:$J$154,255),0))=0,"",INDEX('Disaggregation Data'!$K$3:$K$154,MATCH(RIGHT(M49,255),RIGHT('Disaggregation Data'!$J$3:$J$154,255),0))),"")</f>
        <v/>
      </c>
      <c r="F49" s="380" t="str">
        <f t="array" ref="F49">IFERROR(IF(INDEX('Disaggregation Data'!$L$3:$L$154,MATCH(RIGHT(M49,255),RIGHT('Disaggregation Data'!$J$3:$J$154,255),0))=0,"",INDEX('Disaggregation Data'!$L$3:$L$154,MATCH(RIGHT(M49,255),RIGHT('Disaggregation Data'!$J$3:$J$154,255),0))),"")</f>
        <v/>
      </c>
      <c r="G49" s="380" t="str">
        <f t="array" ref="G49">IFERROR(IF(INDEX('Disaggregation Data'!$O$3:$O$154,MATCH(RIGHT(M49,255),RIGHT('Disaggregation Data'!$J$3:$J$154,255),0))=0,"",INDEX('Disaggregation Data'!$O$3:$O$154,MATCH(RIGHT(M49,255),RIGHT('Disaggregation Data'!$J$3:$J$154,255),0))),"")</f>
        <v/>
      </c>
      <c r="H49" s="379" t="str">
        <f t="array" ref="H49">IFERROR(IF(INDEX('Disaggregation Data'!$P$3:$P$154,MATCH(RIGHT(M49,255),RIGHT('Disaggregation Data'!$J$3:$J$154,255),0))=0,"",INDEX('Disaggregation Data'!$P$3:$P$154,MATCH(RIGHT(M49,255),RIGHT('Disaggregation Data'!$J$3:$J$154,255),0))),"")</f>
        <v/>
      </c>
      <c r="I49" s="380" t="str">
        <f t="array" ref="I49">IFERROR(IF(INDEX('Disaggregation Data'!$M$3:$M$154,MATCH(RIGHT(M49,255),RIGHT('Disaggregation Data'!$J$3:$J$154,255),0))=0,"",INDEX('Disaggregation Data'!$M$3:$M$154,MATCH(RIGHT(M49,255),RIGHT('Disaggregation Data'!$J$3:$J$154,255),0))),"")</f>
        <v/>
      </c>
      <c r="J49" s="379" t="str">
        <f t="array" ref="J49">IFERROR(IF(INDEX('Disaggregation Data'!$N$3:$N$154,MATCH(RIGHT(M49,255),RIGHT('Disaggregation Data'!$J$3:$J$154,255),0))=0,"",INDEX('Disaggregation Data'!$N$3:$N$154,MATCH(RIGHT(M49,255),RIGHT('Disaggregation Data'!$J$3:$J$154,255),0))),"")</f>
        <v/>
      </c>
      <c r="K49" s="470">
        <f t="shared" si="0"/>
        <v>20</v>
      </c>
      <c r="L49" s="470" t="str">
        <f t="shared" si="1"/>
        <v/>
      </c>
      <c r="M49" s="470" t="str">
        <f t="shared" si="2"/>
        <v/>
      </c>
      <c r="N49" s="446" t="b">
        <f t="shared" si="3"/>
        <v>0</v>
      </c>
      <c r="O49" s="451" t="s">
        <v>1615</v>
      </c>
      <c r="P49" s="470" t="str">
        <f t="array" ref="P49">IFERROR(IF(INDEX('Disaggregation Records'!$G$3:$G$56,MATCH(RIGHT(L49,255),RIGHT('Disaggregation Records'!$D$3:$D$56,255),0))=0,"",INDEX('Disaggregation Records'!$G$3:$G$56,MATCH(RIGHT(L49,255),RIGHT('Disaggregation Records'!$D$3:$D$56,255),0))),"")</f>
        <v/>
      </c>
      <c r="Q49" s="482" t="s">
        <v>452</v>
      </c>
      <c r="R49" s="358"/>
    </row>
    <row r="50" spans="1:18" ht="47.1" customHeight="1" x14ac:dyDescent="0.25">
      <c r="A50" s="377">
        <v>5</v>
      </c>
      <c r="B50" s="395" t="str">
        <f>IFERROR(VLOOKUP(A50,'Impact Indicators - Section B'!$A$9:$S$27,19,FALSE),"")</f>
        <v/>
      </c>
      <c r="C50" s="396" t="str">
        <f t="array" ref="C50">IFERROR(IF(INDEX('Disaggregation Records'!$E$3:$E$56,MATCH(RIGHT(L50,255),RIGHT('Disaggregation Records'!$D$3:$D$56,255),0))=0,"",INDEX('Disaggregation Records'!$E$3:$E$56,MATCH(RIGHT(L50,255),RIGHT('Disaggregation Records'!$D$3:$D$56,255),0))),"")</f>
        <v/>
      </c>
      <c r="D50" s="396" t="str">
        <f t="array" ref="D50">IFERROR(IF(INDEX('Disaggregation Records'!$F$3:$F$56,MATCH(RIGHT(L50,255),RIGHT('Disaggregation Records'!$D$3:$D$56,255),0))=0,"",INDEX('Disaggregation Records'!$F$3:$F$56,MATCH(RIGHT(L50,255),RIGHT('Disaggregation Records'!$D$3:$D$56,255),0))),"")</f>
        <v/>
      </c>
      <c r="E50" s="380" t="str">
        <f t="array" ref="E50">IFERROR(IF(INDEX('Disaggregation Data'!$K$3:$K$154,MATCH(RIGHT(M50,255),RIGHT('Disaggregation Data'!$J$3:$J$154,255),0))=0,"",INDEX('Disaggregation Data'!$K$3:$K$154,MATCH(RIGHT(M50,255),RIGHT('Disaggregation Data'!$J$3:$J$154,255),0))),"")</f>
        <v/>
      </c>
      <c r="F50" s="380" t="str">
        <f t="array" ref="F50">IFERROR(IF(INDEX('Disaggregation Data'!$L$3:$L$154,MATCH(RIGHT(M50,255),RIGHT('Disaggregation Data'!$J$3:$J$154,255),0))=0,"",INDEX('Disaggregation Data'!$L$3:$L$154,MATCH(RIGHT(M50,255),RIGHT('Disaggregation Data'!$J$3:$J$154,255),0))),"")</f>
        <v/>
      </c>
      <c r="G50" s="380" t="str">
        <f t="array" ref="G50">IFERROR(IF(INDEX('Disaggregation Data'!$O$3:$O$154,MATCH(RIGHT(M50,255),RIGHT('Disaggregation Data'!$J$3:$J$154,255),0))=0,"",INDEX('Disaggregation Data'!$O$3:$O$154,MATCH(RIGHT(M50,255),RIGHT('Disaggregation Data'!$J$3:$J$154,255),0))),"")</f>
        <v/>
      </c>
      <c r="H50" s="379" t="str">
        <f t="array" ref="H50">IFERROR(IF(INDEX('Disaggregation Data'!$P$3:$P$154,MATCH(RIGHT(M50,255),RIGHT('Disaggregation Data'!$J$3:$J$154,255),0))=0,"",INDEX('Disaggregation Data'!$P$3:$P$154,MATCH(RIGHT(M50,255),RIGHT('Disaggregation Data'!$J$3:$J$154,255),0))),"")</f>
        <v/>
      </c>
      <c r="I50" s="380" t="str">
        <f t="array" ref="I50">IFERROR(IF(INDEX('Disaggregation Data'!$M$3:$M$154,MATCH(RIGHT(M50,255),RIGHT('Disaggregation Data'!$J$3:$J$154,255),0))=0,"",INDEX('Disaggregation Data'!$M$3:$M$154,MATCH(RIGHT(M50,255),RIGHT('Disaggregation Data'!$J$3:$J$154,255),0))),"")</f>
        <v/>
      </c>
      <c r="J50" s="379" t="str">
        <f t="array" ref="J50">IFERROR(IF(INDEX('Disaggregation Data'!$N$3:$N$154,MATCH(RIGHT(M50,255),RIGHT('Disaggregation Data'!$J$3:$J$154,255),0))=0,"",INDEX('Disaggregation Data'!$N$3:$N$154,MATCH(RIGHT(M50,255),RIGHT('Disaggregation Data'!$J$3:$J$154,255),0))),"")</f>
        <v/>
      </c>
      <c r="K50" s="470">
        <f t="shared" si="0"/>
        <v>21</v>
      </c>
      <c r="L50" s="470" t="str">
        <f t="shared" si="1"/>
        <v/>
      </c>
      <c r="M50" s="470" t="str">
        <f t="shared" si="2"/>
        <v/>
      </c>
      <c r="N50" s="446" t="b">
        <f t="shared" si="3"/>
        <v>0</v>
      </c>
      <c r="O50" s="451" t="s">
        <v>1616</v>
      </c>
      <c r="P50" s="470" t="str">
        <f t="array" ref="P50">IFERROR(IF(INDEX('Disaggregation Records'!$G$3:$G$56,MATCH(RIGHT(L50,255),RIGHT('Disaggregation Records'!$D$3:$D$56,255),0))=0,"",INDEX('Disaggregation Records'!$G$3:$G$56,MATCH(RIGHT(L50,255),RIGHT('Disaggregation Records'!$D$3:$D$56,255),0))),"")</f>
        <v/>
      </c>
      <c r="Q50" s="482" t="s">
        <v>452</v>
      </c>
      <c r="R50" s="358"/>
    </row>
    <row r="51" spans="1:18" ht="47.1" customHeight="1" x14ac:dyDescent="0.25">
      <c r="A51" s="377">
        <v>5</v>
      </c>
      <c r="B51" s="395" t="str">
        <f>IFERROR(VLOOKUP(A51,'Impact Indicators - Section B'!$A$9:$S$27,19,FALSE),"")</f>
        <v/>
      </c>
      <c r="C51" s="396" t="str">
        <f t="array" ref="C51">IFERROR(IF(INDEX('Disaggregation Records'!$E$3:$E$56,MATCH(RIGHT(L51,255),RIGHT('Disaggregation Records'!$D$3:$D$56,255),0))=0,"",INDEX('Disaggregation Records'!$E$3:$E$56,MATCH(RIGHT(L51,255),RIGHT('Disaggregation Records'!$D$3:$D$56,255),0))),"")</f>
        <v/>
      </c>
      <c r="D51" s="396" t="str">
        <f t="array" ref="D51">IFERROR(IF(INDEX('Disaggregation Records'!$F$3:$F$56,MATCH(RIGHT(L51,255),RIGHT('Disaggregation Records'!$D$3:$D$56,255),0))=0,"",INDEX('Disaggregation Records'!$F$3:$F$56,MATCH(RIGHT(L51,255),RIGHT('Disaggregation Records'!$D$3:$D$56,255),0))),"")</f>
        <v/>
      </c>
      <c r="E51" s="380" t="str">
        <f t="array" ref="E51">IFERROR(IF(INDEX('Disaggregation Data'!$K$3:$K$154,MATCH(RIGHT(M51,255),RIGHT('Disaggregation Data'!$J$3:$J$154,255),0))=0,"",INDEX('Disaggregation Data'!$K$3:$K$154,MATCH(RIGHT(M51,255),RIGHT('Disaggregation Data'!$J$3:$J$154,255),0))),"")</f>
        <v/>
      </c>
      <c r="F51" s="380" t="str">
        <f t="array" ref="F51">IFERROR(IF(INDEX('Disaggregation Data'!$L$3:$L$154,MATCH(RIGHT(M51,255),RIGHT('Disaggregation Data'!$J$3:$J$154,255),0))=0,"",INDEX('Disaggregation Data'!$L$3:$L$154,MATCH(RIGHT(M51,255),RIGHT('Disaggregation Data'!$J$3:$J$154,255),0))),"")</f>
        <v/>
      </c>
      <c r="G51" s="380" t="str">
        <f t="array" ref="G51">IFERROR(IF(INDEX('Disaggregation Data'!$O$3:$O$154,MATCH(RIGHT(M51,255),RIGHT('Disaggregation Data'!$J$3:$J$154,255),0))=0,"",INDEX('Disaggregation Data'!$O$3:$O$154,MATCH(RIGHT(M51,255),RIGHT('Disaggregation Data'!$J$3:$J$154,255),0))),"")</f>
        <v/>
      </c>
      <c r="H51" s="379" t="str">
        <f t="array" ref="H51">IFERROR(IF(INDEX('Disaggregation Data'!$P$3:$P$154,MATCH(RIGHT(M51,255),RIGHT('Disaggregation Data'!$J$3:$J$154,255),0))=0,"",INDEX('Disaggregation Data'!$P$3:$P$154,MATCH(RIGHT(M51,255),RIGHT('Disaggregation Data'!$J$3:$J$154,255),0))),"")</f>
        <v/>
      </c>
      <c r="I51" s="380" t="str">
        <f t="array" ref="I51">IFERROR(IF(INDEX('Disaggregation Data'!$M$3:$M$154,MATCH(RIGHT(M51,255),RIGHT('Disaggregation Data'!$J$3:$J$154,255),0))=0,"",INDEX('Disaggregation Data'!$M$3:$M$154,MATCH(RIGHT(M51,255),RIGHT('Disaggregation Data'!$J$3:$J$154,255),0))),"")</f>
        <v/>
      </c>
      <c r="J51" s="379" t="str">
        <f t="array" ref="J51">IFERROR(IF(INDEX('Disaggregation Data'!$N$3:$N$154,MATCH(RIGHT(M51,255),RIGHT('Disaggregation Data'!$J$3:$J$154,255),0))=0,"",INDEX('Disaggregation Data'!$N$3:$N$154,MATCH(RIGHT(M51,255),RIGHT('Disaggregation Data'!$J$3:$J$154,255),0))),"")</f>
        <v/>
      </c>
      <c r="K51" s="470">
        <f t="shared" si="0"/>
        <v>22</v>
      </c>
      <c r="L51" s="470" t="str">
        <f t="shared" si="1"/>
        <v/>
      </c>
      <c r="M51" s="470" t="str">
        <f t="shared" si="2"/>
        <v/>
      </c>
      <c r="N51" s="446" t="b">
        <f t="shared" si="3"/>
        <v>0</v>
      </c>
      <c r="O51" s="451" t="s">
        <v>1617</v>
      </c>
      <c r="P51" s="470" t="str">
        <f t="array" ref="P51">IFERROR(IF(INDEX('Disaggregation Records'!$G$3:$G$56,MATCH(RIGHT(L51,255),RIGHT('Disaggregation Records'!$D$3:$D$56,255),0))=0,"",INDEX('Disaggregation Records'!$G$3:$G$56,MATCH(RIGHT(L51,255),RIGHT('Disaggregation Records'!$D$3:$D$56,255),0))),"")</f>
        <v/>
      </c>
      <c r="Q51" s="482" t="s">
        <v>452</v>
      </c>
      <c r="R51" s="358"/>
    </row>
    <row r="52" spans="1:18" ht="47.1" customHeight="1" x14ac:dyDescent="0.25">
      <c r="A52" s="377">
        <v>5</v>
      </c>
      <c r="B52" s="395" t="str">
        <f>IFERROR(VLOOKUP(A52,'Impact Indicators - Section B'!$A$9:$S$27,19,FALSE),"")</f>
        <v/>
      </c>
      <c r="C52" s="396" t="str">
        <f t="array" ref="C52">IFERROR(IF(INDEX('Disaggregation Records'!$E$3:$E$56,MATCH(RIGHT(L52,255),RIGHT('Disaggregation Records'!$D$3:$D$56,255),0))=0,"",INDEX('Disaggregation Records'!$E$3:$E$56,MATCH(RIGHT(L52,255),RIGHT('Disaggregation Records'!$D$3:$D$56,255),0))),"")</f>
        <v/>
      </c>
      <c r="D52" s="396" t="str">
        <f t="array" ref="D52">IFERROR(IF(INDEX('Disaggregation Records'!$F$3:$F$56,MATCH(RIGHT(L52,255),RIGHT('Disaggregation Records'!$D$3:$D$56,255),0))=0,"",INDEX('Disaggregation Records'!$F$3:$F$56,MATCH(RIGHT(L52,255),RIGHT('Disaggregation Records'!$D$3:$D$56,255),0))),"")</f>
        <v/>
      </c>
      <c r="E52" s="380" t="str">
        <f t="array" ref="E52">IFERROR(IF(INDEX('Disaggregation Data'!$K$3:$K$154,MATCH(RIGHT(M52,255),RIGHT('Disaggregation Data'!$J$3:$J$154,255),0))=0,"",INDEX('Disaggregation Data'!$K$3:$K$154,MATCH(RIGHT(M52,255),RIGHT('Disaggregation Data'!$J$3:$J$154,255),0))),"")</f>
        <v/>
      </c>
      <c r="F52" s="380" t="str">
        <f t="array" ref="F52">IFERROR(IF(INDEX('Disaggregation Data'!$L$3:$L$154,MATCH(RIGHT(M52,255),RIGHT('Disaggregation Data'!$J$3:$J$154,255),0))=0,"",INDEX('Disaggregation Data'!$L$3:$L$154,MATCH(RIGHT(M52,255),RIGHT('Disaggregation Data'!$J$3:$J$154,255),0))),"")</f>
        <v/>
      </c>
      <c r="G52" s="380" t="str">
        <f t="array" ref="G52">IFERROR(IF(INDEX('Disaggregation Data'!$O$3:$O$154,MATCH(RIGHT(M52,255),RIGHT('Disaggregation Data'!$J$3:$J$154,255),0))=0,"",INDEX('Disaggregation Data'!$O$3:$O$154,MATCH(RIGHT(M52,255),RIGHT('Disaggregation Data'!$J$3:$J$154,255),0))),"")</f>
        <v/>
      </c>
      <c r="H52" s="379" t="str">
        <f t="array" ref="H52">IFERROR(IF(INDEX('Disaggregation Data'!$P$3:$P$154,MATCH(RIGHT(M52,255),RIGHT('Disaggregation Data'!$J$3:$J$154,255),0))=0,"",INDEX('Disaggregation Data'!$P$3:$P$154,MATCH(RIGHT(M52,255),RIGHT('Disaggregation Data'!$J$3:$J$154,255),0))),"")</f>
        <v/>
      </c>
      <c r="I52" s="380" t="str">
        <f t="array" ref="I52">IFERROR(IF(INDEX('Disaggregation Data'!$M$3:$M$154,MATCH(RIGHT(M52,255),RIGHT('Disaggregation Data'!$J$3:$J$154,255),0))=0,"",INDEX('Disaggregation Data'!$M$3:$M$154,MATCH(RIGHT(M52,255),RIGHT('Disaggregation Data'!$J$3:$J$154,255),0))),"")</f>
        <v/>
      </c>
      <c r="J52" s="379" t="str">
        <f t="array" ref="J52">IFERROR(IF(INDEX('Disaggregation Data'!$N$3:$N$154,MATCH(RIGHT(M52,255),RIGHT('Disaggregation Data'!$J$3:$J$154,255),0))=0,"",INDEX('Disaggregation Data'!$N$3:$N$154,MATCH(RIGHT(M52,255),RIGHT('Disaggregation Data'!$J$3:$J$154,255),0))),"")</f>
        <v/>
      </c>
      <c r="K52" s="470">
        <f t="shared" si="0"/>
        <v>23</v>
      </c>
      <c r="L52" s="470" t="str">
        <f t="shared" si="1"/>
        <v/>
      </c>
      <c r="M52" s="470" t="str">
        <f t="shared" si="2"/>
        <v/>
      </c>
      <c r="N52" s="446" t="b">
        <f t="shared" si="3"/>
        <v>0</v>
      </c>
      <c r="O52" s="451" t="s">
        <v>1618</v>
      </c>
      <c r="P52" s="470" t="str">
        <f t="array" ref="P52">IFERROR(IF(INDEX('Disaggregation Records'!$G$3:$G$56,MATCH(RIGHT(L52,255),RIGHT('Disaggregation Records'!$D$3:$D$56,255),0))=0,"",INDEX('Disaggregation Records'!$G$3:$G$56,MATCH(RIGHT(L52,255),RIGHT('Disaggregation Records'!$D$3:$D$56,255),0))),"")</f>
        <v/>
      </c>
      <c r="Q52" s="482" t="s">
        <v>452</v>
      </c>
      <c r="R52" s="358"/>
    </row>
    <row r="53" spans="1:18" ht="47.1" customHeight="1" x14ac:dyDescent="0.25">
      <c r="A53" s="377">
        <v>5</v>
      </c>
      <c r="B53" s="395" t="str">
        <f>IFERROR(VLOOKUP(A53,'Impact Indicators - Section B'!$A$9:$S$27,19,FALSE),"")</f>
        <v/>
      </c>
      <c r="C53" s="396" t="str">
        <f t="array" ref="C53">IFERROR(IF(INDEX('Disaggregation Records'!$E$3:$E$56,MATCH(RIGHT(L53,255),RIGHT('Disaggregation Records'!$D$3:$D$56,255),0))=0,"",INDEX('Disaggregation Records'!$E$3:$E$56,MATCH(RIGHT(L53,255),RIGHT('Disaggregation Records'!$D$3:$D$56,255),0))),"")</f>
        <v/>
      </c>
      <c r="D53" s="396" t="str">
        <f t="array" ref="D53">IFERROR(IF(INDEX('Disaggregation Records'!$F$3:$F$56,MATCH(RIGHT(L53,255),RIGHT('Disaggregation Records'!$D$3:$D$56,255),0))=0,"",INDEX('Disaggregation Records'!$F$3:$F$56,MATCH(RIGHT(L53,255),RIGHT('Disaggregation Records'!$D$3:$D$56,255),0))),"")</f>
        <v/>
      </c>
      <c r="E53" s="380" t="str">
        <f t="array" ref="E53">IFERROR(IF(INDEX('Disaggregation Data'!$K$3:$K$154,MATCH(RIGHT(M53,255),RIGHT('Disaggregation Data'!$J$3:$J$154,255),0))=0,"",INDEX('Disaggregation Data'!$K$3:$K$154,MATCH(RIGHT(M53,255),RIGHT('Disaggregation Data'!$J$3:$J$154,255),0))),"")</f>
        <v/>
      </c>
      <c r="F53" s="380" t="str">
        <f t="array" ref="F53">IFERROR(IF(INDEX('Disaggregation Data'!$L$3:$L$154,MATCH(RIGHT(M53,255),RIGHT('Disaggregation Data'!$J$3:$J$154,255),0))=0,"",INDEX('Disaggregation Data'!$L$3:$L$154,MATCH(RIGHT(M53,255),RIGHT('Disaggregation Data'!$J$3:$J$154,255),0))),"")</f>
        <v/>
      </c>
      <c r="G53" s="380" t="str">
        <f t="array" ref="G53">IFERROR(IF(INDEX('Disaggregation Data'!$O$3:$O$154,MATCH(RIGHT(M53,255),RIGHT('Disaggregation Data'!$J$3:$J$154,255),0))=0,"",INDEX('Disaggregation Data'!$O$3:$O$154,MATCH(RIGHT(M53,255),RIGHT('Disaggregation Data'!$J$3:$J$154,255),0))),"")</f>
        <v/>
      </c>
      <c r="H53" s="379" t="str">
        <f t="array" ref="H53">IFERROR(IF(INDEX('Disaggregation Data'!$P$3:$P$154,MATCH(RIGHT(M53,255),RIGHT('Disaggregation Data'!$J$3:$J$154,255),0))=0,"",INDEX('Disaggregation Data'!$P$3:$P$154,MATCH(RIGHT(M53,255),RIGHT('Disaggregation Data'!$J$3:$J$154,255),0))),"")</f>
        <v/>
      </c>
      <c r="I53" s="380" t="str">
        <f t="array" ref="I53">IFERROR(IF(INDEX('Disaggregation Data'!$M$3:$M$154,MATCH(RIGHT(M53,255),RIGHT('Disaggregation Data'!$J$3:$J$154,255),0))=0,"",INDEX('Disaggregation Data'!$M$3:$M$154,MATCH(RIGHT(M53,255),RIGHT('Disaggregation Data'!$J$3:$J$154,255),0))),"")</f>
        <v/>
      </c>
      <c r="J53" s="379" t="str">
        <f t="array" ref="J53">IFERROR(IF(INDEX('Disaggregation Data'!$N$3:$N$154,MATCH(RIGHT(M53,255),RIGHT('Disaggregation Data'!$J$3:$J$154,255),0))=0,"",INDEX('Disaggregation Data'!$N$3:$N$154,MATCH(RIGHT(M53,255),RIGHT('Disaggregation Data'!$J$3:$J$154,255),0))),"")</f>
        <v/>
      </c>
      <c r="K53" s="470">
        <f t="shared" si="0"/>
        <v>24</v>
      </c>
      <c r="L53" s="470" t="str">
        <f t="shared" si="1"/>
        <v/>
      </c>
      <c r="M53" s="470" t="str">
        <f t="shared" si="2"/>
        <v/>
      </c>
      <c r="N53" s="446" t="b">
        <f t="shared" si="3"/>
        <v>0</v>
      </c>
      <c r="O53" s="451" t="s">
        <v>1619</v>
      </c>
      <c r="P53" s="470" t="str">
        <f t="array" ref="P53">IFERROR(IF(INDEX('Disaggregation Records'!$G$3:$G$56,MATCH(RIGHT(L53,255),RIGHT('Disaggregation Records'!$D$3:$D$56,255),0))=0,"",INDEX('Disaggregation Records'!$G$3:$G$56,MATCH(RIGHT(L53,255),RIGHT('Disaggregation Records'!$D$3:$D$56,255),0))),"")</f>
        <v/>
      </c>
      <c r="Q53" s="482" t="s">
        <v>452</v>
      </c>
      <c r="R53" s="358"/>
    </row>
    <row r="54" spans="1:18" ht="47.1" customHeight="1" x14ac:dyDescent="0.25">
      <c r="A54" s="377">
        <v>5</v>
      </c>
      <c r="B54" s="395" t="str">
        <f>IFERROR(VLOOKUP(A54,'Impact Indicators - Section B'!$A$9:$S$27,19,FALSE),"")</f>
        <v/>
      </c>
      <c r="C54" s="396" t="str">
        <f t="array" ref="C54">IFERROR(IF(INDEX('Disaggregation Records'!$E$3:$E$56,MATCH(RIGHT(L54,255),RIGHT('Disaggregation Records'!$D$3:$D$56,255),0))=0,"",INDEX('Disaggregation Records'!$E$3:$E$56,MATCH(RIGHT(L54,255),RIGHT('Disaggregation Records'!$D$3:$D$56,255),0))),"")</f>
        <v/>
      </c>
      <c r="D54" s="396" t="str">
        <f t="array" ref="D54">IFERROR(IF(INDEX('Disaggregation Records'!$F$3:$F$56,MATCH(RIGHT(L54,255),RIGHT('Disaggregation Records'!$D$3:$D$56,255),0))=0,"",INDEX('Disaggregation Records'!$F$3:$F$56,MATCH(RIGHT(L54,255),RIGHT('Disaggregation Records'!$D$3:$D$56,255),0))),"")</f>
        <v/>
      </c>
      <c r="E54" s="380" t="str">
        <f t="array" ref="E54">IFERROR(IF(INDEX('Disaggregation Data'!$K$3:$K$154,MATCH(RIGHT(M54,255),RIGHT('Disaggregation Data'!$J$3:$J$154,255),0))=0,"",INDEX('Disaggregation Data'!$K$3:$K$154,MATCH(RIGHT(M54,255),RIGHT('Disaggregation Data'!$J$3:$J$154,255),0))),"")</f>
        <v/>
      </c>
      <c r="F54" s="380" t="str">
        <f t="array" ref="F54">IFERROR(IF(INDEX('Disaggregation Data'!$L$3:$L$154,MATCH(RIGHT(M54,255),RIGHT('Disaggregation Data'!$J$3:$J$154,255),0))=0,"",INDEX('Disaggregation Data'!$L$3:$L$154,MATCH(RIGHT(M54,255),RIGHT('Disaggregation Data'!$J$3:$J$154,255),0))),"")</f>
        <v/>
      </c>
      <c r="G54" s="380" t="str">
        <f t="array" ref="G54">IFERROR(IF(INDEX('Disaggregation Data'!$O$3:$O$154,MATCH(RIGHT(M54,255),RIGHT('Disaggregation Data'!$J$3:$J$154,255),0))=0,"",INDEX('Disaggregation Data'!$O$3:$O$154,MATCH(RIGHT(M54,255),RIGHT('Disaggregation Data'!$J$3:$J$154,255),0))),"")</f>
        <v/>
      </c>
      <c r="H54" s="379" t="str">
        <f t="array" ref="H54">IFERROR(IF(INDEX('Disaggregation Data'!$P$3:$P$154,MATCH(RIGHT(M54,255),RIGHT('Disaggregation Data'!$J$3:$J$154,255),0))=0,"",INDEX('Disaggregation Data'!$P$3:$P$154,MATCH(RIGHT(M54,255),RIGHT('Disaggregation Data'!$J$3:$J$154,255),0))),"")</f>
        <v/>
      </c>
      <c r="I54" s="380" t="str">
        <f t="array" ref="I54">IFERROR(IF(INDEX('Disaggregation Data'!$M$3:$M$154,MATCH(RIGHT(M54,255),RIGHT('Disaggregation Data'!$J$3:$J$154,255),0))=0,"",INDEX('Disaggregation Data'!$M$3:$M$154,MATCH(RIGHT(M54,255),RIGHT('Disaggregation Data'!$J$3:$J$154,255),0))),"")</f>
        <v/>
      </c>
      <c r="J54" s="379" t="str">
        <f t="array" ref="J54">IFERROR(IF(INDEX('Disaggregation Data'!$N$3:$N$154,MATCH(RIGHT(M54,255),RIGHT('Disaggregation Data'!$J$3:$J$154,255),0))=0,"",INDEX('Disaggregation Data'!$N$3:$N$154,MATCH(RIGHT(M54,255),RIGHT('Disaggregation Data'!$J$3:$J$154,255),0))),"")</f>
        <v/>
      </c>
      <c r="K54" s="470">
        <f t="shared" si="0"/>
        <v>25</v>
      </c>
      <c r="L54" s="470" t="str">
        <f t="shared" si="1"/>
        <v/>
      </c>
      <c r="M54" s="470" t="str">
        <f t="shared" si="2"/>
        <v/>
      </c>
      <c r="N54" s="446" t="b">
        <f t="shared" si="3"/>
        <v>0</v>
      </c>
      <c r="O54" s="451" t="s">
        <v>1620</v>
      </c>
      <c r="P54" s="470" t="str">
        <f t="array" ref="P54">IFERROR(IF(INDEX('Disaggregation Records'!$G$3:$G$56,MATCH(RIGHT(L54,255),RIGHT('Disaggregation Records'!$D$3:$D$56,255),0))=0,"",INDEX('Disaggregation Records'!$G$3:$G$56,MATCH(RIGHT(L54,255),RIGHT('Disaggregation Records'!$D$3:$D$56,255),0))),"")</f>
        <v/>
      </c>
      <c r="Q54" s="482" t="s">
        <v>452</v>
      </c>
      <c r="R54" s="358"/>
    </row>
    <row r="55" spans="1:18" ht="47.1" customHeight="1" x14ac:dyDescent="0.25">
      <c r="A55" s="377">
        <v>5</v>
      </c>
      <c r="B55" s="395" t="str">
        <f>IFERROR(VLOOKUP(A55,'Impact Indicators - Section B'!$A$9:$S$27,19,FALSE),"")</f>
        <v/>
      </c>
      <c r="C55" s="396" t="str">
        <f t="array" ref="C55">IFERROR(IF(INDEX('Disaggregation Records'!$E$3:$E$56,MATCH(RIGHT(L55,255),RIGHT('Disaggregation Records'!$D$3:$D$56,255),0))=0,"",INDEX('Disaggregation Records'!$E$3:$E$56,MATCH(RIGHT(L55,255),RIGHT('Disaggregation Records'!$D$3:$D$56,255),0))),"")</f>
        <v/>
      </c>
      <c r="D55" s="396" t="str">
        <f t="array" ref="D55">IFERROR(IF(INDEX('Disaggregation Records'!$F$3:$F$56,MATCH(RIGHT(L55,255),RIGHT('Disaggregation Records'!$D$3:$D$56,255),0))=0,"",INDEX('Disaggregation Records'!$F$3:$F$56,MATCH(RIGHT(L55,255),RIGHT('Disaggregation Records'!$D$3:$D$56,255),0))),"")</f>
        <v/>
      </c>
      <c r="E55" s="380" t="str">
        <f t="array" ref="E55">IFERROR(IF(INDEX('Disaggregation Data'!$K$3:$K$154,MATCH(RIGHT(M55,255),RIGHT('Disaggregation Data'!$J$3:$J$154,255),0))=0,"",INDEX('Disaggregation Data'!$K$3:$K$154,MATCH(RIGHT(M55,255),RIGHT('Disaggregation Data'!$J$3:$J$154,255),0))),"")</f>
        <v/>
      </c>
      <c r="F55" s="380" t="str">
        <f t="array" ref="F55">IFERROR(IF(INDEX('Disaggregation Data'!$L$3:$L$154,MATCH(RIGHT(M55,255),RIGHT('Disaggregation Data'!$J$3:$J$154,255),0))=0,"",INDEX('Disaggregation Data'!$L$3:$L$154,MATCH(RIGHT(M55,255),RIGHT('Disaggregation Data'!$J$3:$J$154,255),0))),"")</f>
        <v/>
      </c>
      <c r="G55" s="380" t="str">
        <f t="array" ref="G55">IFERROR(IF(INDEX('Disaggregation Data'!$O$3:$O$154,MATCH(RIGHT(M55,255),RIGHT('Disaggregation Data'!$J$3:$J$154,255),0))=0,"",INDEX('Disaggregation Data'!$O$3:$O$154,MATCH(RIGHT(M55,255),RIGHT('Disaggregation Data'!$J$3:$J$154,255),0))),"")</f>
        <v/>
      </c>
      <c r="H55" s="379" t="str">
        <f t="array" ref="H55">IFERROR(IF(INDEX('Disaggregation Data'!$P$3:$P$154,MATCH(RIGHT(M55,255),RIGHT('Disaggregation Data'!$J$3:$J$154,255),0))=0,"",INDEX('Disaggregation Data'!$P$3:$P$154,MATCH(RIGHT(M55,255),RIGHT('Disaggregation Data'!$J$3:$J$154,255),0))),"")</f>
        <v/>
      </c>
      <c r="I55" s="380" t="str">
        <f t="array" ref="I55">IFERROR(IF(INDEX('Disaggregation Data'!$M$3:$M$154,MATCH(RIGHT(M55,255),RIGHT('Disaggregation Data'!$J$3:$J$154,255),0))=0,"",INDEX('Disaggregation Data'!$M$3:$M$154,MATCH(RIGHT(M55,255),RIGHT('Disaggregation Data'!$J$3:$J$154,255),0))),"")</f>
        <v/>
      </c>
      <c r="J55" s="379" t="str">
        <f t="array" ref="J55">IFERROR(IF(INDEX('Disaggregation Data'!$N$3:$N$154,MATCH(RIGHT(M55,255),RIGHT('Disaggregation Data'!$J$3:$J$154,255),0))=0,"",INDEX('Disaggregation Data'!$N$3:$N$154,MATCH(RIGHT(M55,255),RIGHT('Disaggregation Data'!$J$3:$J$154,255),0))),"")</f>
        <v/>
      </c>
      <c r="K55" s="470">
        <f t="shared" si="0"/>
        <v>26</v>
      </c>
      <c r="L55" s="470" t="str">
        <f t="shared" si="1"/>
        <v/>
      </c>
      <c r="M55" s="470" t="str">
        <f t="shared" si="2"/>
        <v/>
      </c>
      <c r="N55" s="446" t="b">
        <f t="shared" si="3"/>
        <v>0</v>
      </c>
      <c r="O55" s="451" t="s">
        <v>1621</v>
      </c>
      <c r="P55" s="470" t="str">
        <f t="array" ref="P55">IFERROR(IF(INDEX('Disaggregation Records'!$G$3:$G$56,MATCH(RIGHT(L55,255),RIGHT('Disaggregation Records'!$D$3:$D$56,255),0))=0,"",INDEX('Disaggregation Records'!$G$3:$G$56,MATCH(RIGHT(L55,255),RIGHT('Disaggregation Records'!$D$3:$D$56,255),0))),"")</f>
        <v/>
      </c>
      <c r="Q55" s="482" t="s">
        <v>452</v>
      </c>
      <c r="R55" s="358"/>
    </row>
    <row r="56" spans="1:18" ht="47.1" customHeight="1" x14ac:dyDescent="0.25">
      <c r="A56" s="377">
        <v>5</v>
      </c>
      <c r="B56" s="395" t="str">
        <f>IFERROR(VLOOKUP(A56,'Impact Indicators - Section B'!$A$9:$S$27,19,FALSE),"")</f>
        <v/>
      </c>
      <c r="C56" s="396" t="str">
        <f t="array" ref="C56">IFERROR(IF(INDEX('Disaggregation Records'!$E$3:$E$56,MATCH(RIGHT(L56,255),RIGHT('Disaggregation Records'!$D$3:$D$56,255),0))=0,"",INDEX('Disaggregation Records'!$E$3:$E$56,MATCH(RIGHT(L56,255),RIGHT('Disaggregation Records'!$D$3:$D$56,255),0))),"")</f>
        <v/>
      </c>
      <c r="D56" s="396" t="str">
        <f t="array" ref="D56">IFERROR(IF(INDEX('Disaggregation Records'!$F$3:$F$56,MATCH(RIGHT(L56,255),RIGHT('Disaggregation Records'!$D$3:$D$56,255),0))=0,"",INDEX('Disaggregation Records'!$F$3:$F$56,MATCH(RIGHT(L56,255),RIGHT('Disaggregation Records'!$D$3:$D$56,255),0))),"")</f>
        <v/>
      </c>
      <c r="E56" s="380" t="str">
        <f t="array" ref="E56">IFERROR(IF(INDEX('Disaggregation Data'!$K$3:$K$154,MATCH(RIGHT(M56,255),RIGHT('Disaggregation Data'!$J$3:$J$154,255),0))=0,"",INDEX('Disaggregation Data'!$K$3:$K$154,MATCH(RIGHT(M56,255),RIGHT('Disaggregation Data'!$J$3:$J$154,255),0))),"")</f>
        <v/>
      </c>
      <c r="F56" s="380" t="str">
        <f t="array" ref="F56">IFERROR(IF(INDEX('Disaggregation Data'!$L$3:$L$154,MATCH(RIGHT(M56,255),RIGHT('Disaggregation Data'!$J$3:$J$154,255),0))=0,"",INDEX('Disaggregation Data'!$L$3:$L$154,MATCH(RIGHT(M56,255),RIGHT('Disaggregation Data'!$J$3:$J$154,255),0))),"")</f>
        <v/>
      </c>
      <c r="G56" s="380" t="str">
        <f t="array" ref="G56">IFERROR(IF(INDEX('Disaggregation Data'!$O$3:$O$154,MATCH(RIGHT(M56,255),RIGHT('Disaggregation Data'!$J$3:$J$154,255),0))=0,"",INDEX('Disaggregation Data'!$O$3:$O$154,MATCH(RIGHT(M56,255),RIGHT('Disaggregation Data'!$J$3:$J$154,255),0))),"")</f>
        <v/>
      </c>
      <c r="H56" s="379" t="str">
        <f t="array" ref="H56">IFERROR(IF(INDEX('Disaggregation Data'!$P$3:$P$154,MATCH(RIGHT(M56,255),RIGHT('Disaggregation Data'!$J$3:$J$154,255),0))=0,"",INDEX('Disaggregation Data'!$P$3:$P$154,MATCH(RIGHT(M56,255),RIGHT('Disaggregation Data'!$J$3:$J$154,255),0))),"")</f>
        <v/>
      </c>
      <c r="I56" s="380" t="str">
        <f t="array" ref="I56">IFERROR(IF(INDEX('Disaggregation Data'!$M$3:$M$154,MATCH(RIGHT(M56,255),RIGHT('Disaggregation Data'!$J$3:$J$154,255),0))=0,"",INDEX('Disaggregation Data'!$M$3:$M$154,MATCH(RIGHT(M56,255),RIGHT('Disaggregation Data'!$J$3:$J$154,255),0))),"")</f>
        <v/>
      </c>
      <c r="J56" s="379" t="str">
        <f t="array" ref="J56">IFERROR(IF(INDEX('Disaggregation Data'!$N$3:$N$154,MATCH(RIGHT(M56,255),RIGHT('Disaggregation Data'!$J$3:$J$154,255),0))=0,"",INDEX('Disaggregation Data'!$N$3:$N$154,MATCH(RIGHT(M56,255),RIGHT('Disaggregation Data'!$J$3:$J$154,255),0))),"")</f>
        <v/>
      </c>
      <c r="K56" s="470">
        <f t="shared" si="0"/>
        <v>27</v>
      </c>
      <c r="L56" s="470" t="str">
        <f t="shared" si="1"/>
        <v/>
      </c>
      <c r="M56" s="470" t="str">
        <f t="shared" si="2"/>
        <v/>
      </c>
      <c r="N56" s="446" t="b">
        <f t="shared" si="3"/>
        <v>0</v>
      </c>
      <c r="O56" s="451" t="s">
        <v>1622</v>
      </c>
      <c r="P56" s="470" t="str">
        <f t="array" ref="P56">IFERROR(IF(INDEX('Disaggregation Records'!$G$3:$G$56,MATCH(RIGHT(L56,255),RIGHT('Disaggregation Records'!$D$3:$D$56,255),0))=0,"",INDEX('Disaggregation Records'!$G$3:$G$56,MATCH(RIGHT(L56,255),RIGHT('Disaggregation Records'!$D$3:$D$56,255),0))),"")</f>
        <v/>
      </c>
      <c r="Q56" s="482" t="s">
        <v>452</v>
      </c>
      <c r="R56" s="358"/>
    </row>
    <row r="57" spans="1:18" ht="47.1" customHeight="1" x14ac:dyDescent="0.25">
      <c r="A57" s="377">
        <v>5</v>
      </c>
      <c r="B57" s="395" t="str">
        <f>IFERROR(VLOOKUP(A57,'Impact Indicators - Section B'!$A$9:$S$27,19,FALSE),"")</f>
        <v/>
      </c>
      <c r="C57" s="396" t="str">
        <f t="array" ref="C57">IFERROR(IF(INDEX('Disaggregation Records'!$E$3:$E$56,MATCH(RIGHT(L57,255),RIGHT('Disaggregation Records'!$D$3:$D$56,255),0))=0,"",INDEX('Disaggregation Records'!$E$3:$E$56,MATCH(RIGHT(L57,255),RIGHT('Disaggregation Records'!$D$3:$D$56,255),0))),"")</f>
        <v/>
      </c>
      <c r="D57" s="396" t="str">
        <f t="array" ref="D57">IFERROR(IF(INDEX('Disaggregation Records'!$F$3:$F$56,MATCH(RIGHT(L57,255),RIGHT('Disaggregation Records'!$D$3:$D$56,255),0))=0,"",INDEX('Disaggregation Records'!$F$3:$F$56,MATCH(RIGHT(L57,255),RIGHT('Disaggregation Records'!$D$3:$D$56,255),0))),"")</f>
        <v/>
      </c>
      <c r="E57" s="380" t="str">
        <f t="array" ref="E57">IFERROR(IF(INDEX('Disaggregation Data'!$K$3:$K$154,MATCH(RIGHT(M57,255),RIGHT('Disaggregation Data'!$J$3:$J$154,255),0))=0,"",INDEX('Disaggregation Data'!$K$3:$K$154,MATCH(RIGHT(M57,255),RIGHT('Disaggregation Data'!$J$3:$J$154,255),0))),"")</f>
        <v/>
      </c>
      <c r="F57" s="380" t="str">
        <f t="array" ref="F57">IFERROR(IF(INDEX('Disaggregation Data'!$L$3:$L$154,MATCH(RIGHT(M57,255),RIGHT('Disaggregation Data'!$J$3:$J$154,255),0))=0,"",INDEX('Disaggregation Data'!$L$3:$L$154,MATCH(RIGHT(M57,255),RIGHT('Disaggregation Data'!$J$3:$J$154,255),0))),"")</f>
        <v/>
      </c>
      <c r="G57" s="380" t="str">
        <f t="array" ref="G57">IFERROR(IF(INDEX('Disaggregation Data'!$O$3:$O$154,MATCH(RIGHT(M57,255),RIGHT('Disaggregation Data'!$J$3:$J$154,255),0))=0,"",INDEX('Disaggregation Data'!$O$3:$O$154,MATCH(RIGHT(M57,255),RIGHT('Disaggregation Data'!$J$3:$J$154,255),0))),"")</f>
        <v/>
      </c>
      <c r="H57" s="379" t="str">
        <f t="array" ref="H57">IFERROR(IF(INDEX('Disaggregation Data'!$P$3:$P$154,MATCH(RIGHT(M57,255),RIGHT('Disaggregation Data'!$J$3:$J$154,255),0))=0,"",INDEX('Disaggregation Data'!$P$3:$P$154,MATCH(RIGHT(M57,255),RIGHT('Disaggregation Data'!$J$3:$J$154,255),0))),"")</f>
        <v/>
      </c>
      <c r="I57" s="380" t="str">
        <f t="array" ref="I57">IFERROR(IF(INDEX('Disaggregation Data'!$M$3:$M$154,MATCH(RIGHT(M57,255),RIGHT('Disaggregation Data'!$J$3:$J$154,255),0))=0,"",INDEX('Disaggregation Data'!$M$3:$M$154,MATCH(RIGHT(M57,255),RIGHT('Disaggregation Data'!$J$3:$J$154,255),0))),"")</f>
        <v/>
      </c>
      <c r="J57" s="379" t="str">
        <f t="array" ref="J57">IFERROR(IF(INDEX('Disaggregation Data'!$N$3:$N$154,MATCH(RIGHT(M57,255),RIGHT('Disaggregation Data'!$J$3:$J$154,255),0))=0,"",INDEX('Disaggregation Data'!$N$3:$N$154,MATCH(RIGHT(M57,255),RIGHT('Disaggregation Data'!$J$3:$J$154,255),0))),"")</f>
        <v/>
      </c>
      <c r="K57" s="470">
        <f t="shared" si="0"/>
        <v>28</v>
      </c>
      <c r="L57" s="470" t="str">
        <f t="shared" si="1"/>
        <v/>
      </c>
      <c r="M57" s="470" t="str">
        <f t="shared" si="2"/>
        <v/>
      </c>
      <c r="N57" s="446" t="b">
        <f t="shared" si="3"/>
        <v>0</v>
      </c>
      <c r="O57" s="451" t="s">
        <v>1623</v>
      </c>
      <c r="P57" s="470" t="str">
        <f t="array" ref="P57">IFERROR(IF(INDEX('Disaggregation Records'!$G$3:$G$56,MATCH(RIGHT(L57,255),RIGHT('Disaggregation Records'!$D$3:$D$56,255),0))=0,"",INDEX('Disaggregation Records'!$G$3:$G$56,MATCH(RIGHT(L57,255),RIGHT('Disaggregation Records'!$D$3:$D$56,255),0))),"")</f>
        <v/>
      </c>
      <c r="Q57" s="482" t="s">
        <v>452</v>
      </c>
      <c r="R57" s="358"/>
    </row>
    <row r="58" spans="1:18" ht="47.1" customHeight="1" x14ac:dyDescent="0.25">
      <c r="A58" s="377">
        <v>5</v>
      </c>
      <c r="B58" s="395" t="str">
        <f>IFERROR(VLOOKUP(A58,'Impact Indicators - Section B'!$A$9:$S$27,19,FALSE),"")</f>
        <v/>
      </c>
      <c r="C58" s="396" t="str">
        <f t="array" ref="C58">IFERROR(IF(INDEX('Disaggregation Records'!$E$3:$E$56,MATCH(RIGHT(L58,255),RIGHT('Disaggregation Records'!$D$3:$D$56,255),0))=0,"",INDEX('Disaggregation Records'!$E$3:$E$56,MATCH(RIGHT(L58,255),RIGHT('Disaggregation Records'!$D$3:$D$56,255),0))),"")</f>
        <v/>
      </c>
      <c r="D58" s="396" t="str">
        <f t="array" ref="D58">IFERROR(IF(INDEX('Disaggregation Records'!$F$3:$F$56,MATCH(RIGHT(L58,255),RIGHT('Disaggregation Records'!$D$3:$D$56,255),0))=0,"",INDEX('Disaggregation Records'!$F$3:$F$56,MATCH(RIGHT(L58,255),RIGHT('Disaggregation Records'!$D$3:$D$56,255),0))),"")</f>
        <v/>
      </c>
      <c r="E58" s="380" t="str">
        <f t="array" ref="E58">IFERROR(IF(INDEX('Disaggregation Data'!$K$3:$K$154,MATCH(RIGHT(M58,255),RIGHT('Disaggregation Data'!$J$3:$J$154,255),0))=0,"",INDEX('Disaggregation Data'!$K$3:$K$154,MATCH(RIGHT(M58,255),RIGHT('Disaggregation Data'!$J$3:$J$154,255),0))),"")</f>
        <v/>
      </c>
      <c r="F58" s="380" t="str">
        <f t="array" ref="F58">IFERROR(IF(INDEX('Disaggregation Data'!$L$3:$L$154,MATCH(RIGHT(M58,255),RIGHT('Disaggregation Data'!$J$3:$J$154,255),0))=0,"",INDEX('Disaggregation Data'!$L$3:$L$154,MATCH(RIGHT(M58,255),RIGHT('Disaggregation Data'!$J$3:$J$154,255),0))),"")</f>
        <v/>
      </c>
      <c r="G58" s="380" t="str">
        <f t="array" ref="G58">IFERROR(IF(INDEX('Disaggregation Data'!$O$3:$O$154,MATCH(RIGHT(M58,255),RIGHT('Disaggregation Data'!$J$3:$J$154,255),0))=0,"",INDEX('Disaggregation Data'!$O$3:$O$154,MATCH(RIGHT(M58,255),RIGHT('Disaggregation Data'!$J$3:$J$154,255),0))),"")</f>
        <v/>
      </c>
      <c r="H58" s="379" t="str">
        <f t="array" ref="H58">IFERROR(IF(INDEX('Disaggregation Data'!$P$3:$P$154,MATCH(RIGHT(M58,255),RIGHT('Disaggregation Data'!$J$3:$J$154,255),0))=0,"",INDEX('Disaggregation Data'!$P$3:$P$154,MATCH(RIGHT(M58,255),RIGHT('Disaggregation Data'!$J$3:$J$154,255),0))),"")</f>
        <v/>
      </c>
      <c r="I58" s="380" t="str">
        <f t="array" ref="I58">IFERROR(IF(INDEX('Disaggregation Data'!$M$3:$M$154,MATCH(RIGHT(M58,255),RIGHT('Disaggregation Data'!$J$3:$J$154,255),0))=0,"",INDEX('Disaggregation Data'!$M$3:$M$154,MATCH(RIGHT(M58,255),RIGHT('Disaggregation Data'!$J$3:$J$154,255),0))),"")</f>
        <v/>
      </c>
      <c r="J58" s="379" t="str">
        <f t="array" ref="J58">IFERROR(IF(INDEX('Disaggregation Data'!$N$3:$N$154,MATCH(RIGHT(M58,255),RIGHT('Disaggregation Data'!$J$3:$J$154,255),0))=0,"",INDEX('Disaggregation Data'!$N$3:$N$154,MATCH(RIGHT(M58,255),RIGHT('Disaggregation Data'!$J$3:$J$154,255),0))),"")</f>
        <v/>
      </c>
      <c r="K58" s="470">
        <f t="shared" si="0"/>
        <v>29</v>
      </c>
      <c r="L58" s="470" t="str">
        <f t="shared" si="1"/>
        <v/>
      </c>
      <c r="M58" s="470" t="str">
        <f t="shared" si="2"/>
        <v/>
      </c>
      <c r="N58" s="446" t="b">
        <f t="shared" si="3"/>
        <v>0</v>
      </c>
      <c r="O58" s="451" t="s">
        <v>1624</v>
      </c>
      <c r="P58" s="470" t="str">
        <f t="array" ref="P58">IFERROR(IF(INDEX('Disaggregation Records'!$G$3:$G$56,MATCH(RIGHT(L58,255),RIGHT('Disaggregation Records'!$D$3:$D$56,255),0))=0,"",INDEX('Disaggregation Records'!$G$3:$G$56,MATCH(RIGHT(L58,255),RIGHT('Disaggregation Records'!$D$3:$D$56,255),0))),"")</f>
        <v/>
      </c>
      <c r="Q58" s="482" t="s">
        <v>452</v>
      </c>
      <c r="R58" s="358"/>
    </row>
    <row r="59" spans="1:18" ht="47.1" customHeight="1" x14ac:dyDescent="0.25">
      <c r="A59" s="377">
        <v>6</v>
      </c>
      <c r="B59" s="395" t="str">
        <f>IFERROR(VLOOKUP(A59,'Impact Indicators - Section B'!$A$9:$S$27,19,FALSE),"")</f>
        <v/>
      </c>
      <c r="C59" s="396" t="str">
        <f t="array" ref="C59">IFERROR(IF(INDEX('Disaggregation Records'!$E$3:$E$56,MATCH(RIGHT(L59,255),RIGHT('Disaggregation Records'!$D$3:$D$56,255),0))=0,"",INDEX('Disaggregation Records'!$E$3:$E$56,MATCH(RIGHT(L59,255),RIGHT('Disaggregation Records'!$D$3:$D$56,255),0))),"")</f>
        <v/>
      </c>
      <c r="D59" s="396" t="str">
        <f t="array" ref="D59">IFERROR(IF(INDEX('Disaggregation Records'!$F$3:$F$56,MATCH(RIGHT(L59,255),RIGHT('Disaggregation Records'!$D$3:$D$56,255),0))=0,"",INDEX('Disaggregation Records'!$F$3:$F$56,MATCH(RIGHT(L59,255),RIGHT('Disaggregation Records'!$D$3:$D$56,255),0))),"")</f>
        <v/>
      </c>
      <c r="E59" s="380" t="str">
        <f t="array" ref="E59">IFERROR(IF(INDEX('Disaggregation Data'!$K$3:$K$154,MATCH(RIGHT(M59,255),RIGHT('Disaggregation Data'!$J$3:$J$154,255),0))=0,"",INDEX('Disaggregation Data'!$K$3:$K$154,MATCH(RIGHT(M59,255),RIGHT('Disaggregation Data'!$J$3:$J$154,255),0))),"")</f>
        <v/>
      </c>
      <c r="F59" s="380" t="str">
        <f t="array" ref="F59">IFERROR(IF(INDEX('Disaggregation Data'!$L$3:$L$154,MATCH(RIGHT(M59,255),RIGHT('Disaggregation Data'!$J$3:$J$154,255),0))=0,"",INDEX('Disaggregation Data'!$L$3:$L$154,MATCH(RIGHT(M59,255),RIGHT('Disaggregation Data'!$J$3:$J$154,255),0))),"")</f>
        <v/>
      </c>
      <c r="G59" s="380" t="str">
        <f t="array" ref="G59">IFERROR(IF(INDEX('Disaggregation Data'!$O$3:$O$154,MATCH(RIGHT(M59,255),RIGHT('Disaggregation Data'!$J$3:$J$154,255),0))=0,"",INDEX('Disaggregation Data'!$O$3:$O$154,MATCH(RIGHT(M59,255),RIGHT('Disaggregation Data'!$J$3:$J$154,255),0))),"")</f>
        <v/>
      </c>
      <c r="H59" s="379" t="str">
        <f t="array" ref="H59">IFERROR(IF(INDEX('Disaggregation Data'!$P$3:$P$154,MATCH(RIGHT(M59,255),RIGHT('Disaggregation Data'!$J$3:$J$154,255),0))=0,"",INDEX('Disaggregation Data'!$P$3:$P$154,MATCH(RIGHT(M59,255),RIGHT('Disaggregation Data'!$J$3:$J$154,255),0))),"")</f>
        <v/>
      </c>
      <c r="I59" s="380" t="str">
        <f t="array" ref="I59">IFERROR(IF(INDEX('Disaggregation Data'!$M$3:$M$154,MATCH(RIGHT(M59,255),RIGHT('Disaggregation Data'!$J$3:$J$154,255),0))=0,"",INDEX('Disaggregation Data'!$M$3:$M$154,MATCH(RIGHT(M59,255),RIGHT('Disaggregation Data'!$J$3:$J$154,255),0))),"")</f>
        <v/>
      </c>
      <c r="J59" s="379" t="str">
        <f t="array" ref="J59">IFERROR(IF(INDEX('Disaggregation Data'!$N$3:$N$154,MATCH(RIGHT(M59,255),RIGHT('Disaggregation Data'!$J$3:$J$154,255),0))=0,"",INDEX('Disaggregation Data'!$N$3:$N$154,MATCH(RIGHT(M59,255),RIGHT('Disaggregation Data'!$J$3:$J$154,255),0))),"")</f>
        <v/>
      </c>
      <c r="K59" s="470">
        <f t="shared" si="0"/>
        <v>30</v>
      </c>
      <c r="L59" s="470" t="str">
        <f t="shared" si="1"/>
        <v/>
      </c>
      <c r="M59" s="470" t="str">
        <f t="shared" si="2"/>
        <v/>
      </c>
      <c r="N59" s="446" t="b">
        <f t="shared" si="3"/>
        <v>0</v>
      </c>
      <c r="O59" s="451" t="s">
        <v>1625</v>
      </c>
      <c r="P59" s="470" t="str">
        <f t="array" ref="P59">IFERROR(IF(INDEX('Disaggregation Records'!$G$3:$G$56,MATCH(RIGHT(L59,255),RIGHT('Disaggregation Records'!$D$3:$D$56,255),0))=0,"",INDEX('Disaggregation Records'!$G$3:$G$56,MATCH(RIGHT(L59,255),RIGHT('Disaggregation Records'!$D$3:$D$56,255),0))),"")</f>
        <v/>
      </c>
      <c r="Q59" s="482" t="s">
        <v>453</v>
      </c>
      <c r="R59" s="358"/>
    </row>
    <row r="60" spans="1:18" ht="47.1" customHeight="1" x14ac:dyDescent="0.25">
      <c r="A60" s="377">
        <v>6</v>
      </c>
      <c r="B60" s="395" t="str">
        <f>IFERROR(VLOOKUP(A60,'Impact Indicators - Section B'!$A$9:$S$27,19,FALSE),"")</f>
        <v/>
      </c>
      <c r="C60" s="396" t="str">
        <f t="array" ref="C60">IFERROR(IF(INDEX('Disaggregation Records'!$E$3:$E$56,MATCH(RIGHT(L60,255),RIGHT('Disaggregation Records'!$D$3:$D$56,255),0))=0,"",INDEX('Disaggregation Records'!$E$3:$E$56,MATCH(RIGHT(L60,255),RIGHT('Disaggregation Records'!$D$3:$D$56,255),0))),"")</f>
        <v/>
      </c>
      <c r="D60" s="396" t="str">
        <f t="array" ref="D60">IFERROR(IF(INDEX('Disaggregation Records'!$F$3:$F$56,MATCH(RIGHT(L60,255),RIGHT('Disaggregation Records'!$D$3:$D$56,255),0))=0,"",INDEX('Disaggregation Records'!$F$3:$F$56,MATCH(RIGHT(L60,255),RIGHT('Disaggregation Records'!$D$3:$D$56,255),0))),"")</f>
        <v/>
      </c>
      <c r="E60" s="380" t="str">
        <f t="array" ref="E60">IFERROR(IF(INDEX('Disaggregation Data'!$K$3:$K$154,MATCH(RIGHT(M60,255),RIGHT('Disaggregation Data'!$J$3:$J$154,255),0))=0,"",INDEX('Disaggregation Data'!$K$3:$K$154,MATCH(RIGHT(M60,255),RIGHT('Disaggregation Data'!$J$3:$J$154,255),0))),"")</f>
        <v/>
      </c>
      <c r="F60" s="380" t="str">
        <f t="array" ref="F60">IFERROR(IF(INDEX('Disaggregation Data'!$L$3:$L$154,MATCH(RIGHT(M60,255),RIGHT('Disaggregation Data'!$J$3:$J$154,255),0))=0,"",INDEX('Disaggregation Data'!$L$3:$L$154,MATCH(RIGHT(M60,255),RIGHT('Disaggregation Data'!$J$3:$J$154,255),0))),"")</f>
        <v/>
      </c>
      <c r="G60" s="380" t="str">
        <f t="array" ref="G60">IFERROR(IF(INDEX('Disaggregation Data'!$O$3:$O$154,MATCH(RIGHT(M60,255),RIGHT('Disaggregation Data'!$J$3:$J$154,255),0))=0,"",INDEX('Disaggregation Data'!$O$3:$O$154,MATCH(RIGHT(M60,255),RIGHT('Disaggregation Data'!$J$3:$J$154,255),0))),"")</f>
        <v/>
      </c>
      <c r="H60" s="379" t="str">
        <f t="array" ref="H60">IFERROR(IF(INDEX('Disaggregation Data'!$P$3:$P$154,MATCH(RIGHT(M60,255),RIGHT('Disaggregation Data'!$J$3:$J$154,255),0))=0,"",INDEX('Disaggregation Data'!$P$3:$P$154,MATCH(RIGHT(M60,255),RIGHT('Disaggregation Data'!$J$3:$J$154,255),0))),"")</f>
        <v/>
      </c>
      <c r="I60" s="380" t="str">
        <f t="array" ref="I60">IFERROR(IF(INDEX('Disaggregation Data'!$M$3:$M$154,MATCH(RIGHT(M60,255),RIGHT('Disaggregation Data'!$J$3:$J$154,255),0))=0,"",INDEX('Disaggregation Data'!$M$3:$M$154,MATCH(RIGHT(M60,255),RIGHT('Disaggregation Data'!$J$3:$J$154,255),0))),"")</f>
        <v/>
      </c>
      <c r="J60" s="379" t="str">
        <f t="array" ref="J60">IFERROR(IF(INDEX('Disaggregation Data'!$N$3:$N$154,MATCH(RIGHT(M60,255),RIGHT('Disaggregation Data'!$J$3:$J$154,255),0))=0,"",INDEX('Disaggregation Data'!$N$3:$N$154,MATCH(RIGHT(M60,255),RIGHT('Disaggregation Data'!$J$3:$J$154,255),0))),"")</f>
        <v/>
      </c>
      <c r="K60" s="470">
        <f t="shared" si="0"/>
        <v>31</v>
      </c>
      <c r="L60" s="470" t="str">
        <f t="shared" si="1"/>
        <v/>
      </c>
      <c r="M60" s="470" t="str">
        <f t="shared" si="2"/>
        <v/>
      </c>
      <c r="N60" s="446" t="b">
        <f t="shared" si="3"/>
        <v>0</v>
      </c>
      <c r="O60" s="451" t="s">
        <v>1626</v>
      </c>
      <c r="P60" s="470" t="str">
        <f t="array" ref="P60">IFERROR(IF(INDEX('Disaggregation Records'!$G$3:$G$56,MATCH(RIGHT(L60,255),RIGHT('Disaggregation Records'!$D$3:$D$56,255),0))=0,"",INDEX('Disaggregation Records'!$G$3:$G$56,MATCH(RIGHT(L60,255),RIGHT('Disaggregation Records'!$D$3:$D$56,255),0))),"")</f>
        <v/>
      </c>
      <c r="Q60" s="482" t="s">
        <v>453</v>
      </c>
      <c r="R60" s="358"/>
    </row>
    <row r="61" spans="1:18" ht="47.1" customHeight="1" x14ac:dyDescent="0.25">
      <c r="A61" s="377">
        <v>6</v>
      </c>
      <c r="B61" s="395" t="str">
        <f>IFERROR(VLOOKUP(A61,'Impact Indicators - Section B'!$A$9:$S$27,19,FALSE),"")</f>
        <v/>
      </c>
      <c r="C61" s="396" t="str">
        <f t="array" ref="C61">IFERROR(IF(INDEX('Disaggregation Records'!$E$3:$E$56,MATCH(RIGHT(L61,255),RIGHT('Disaggregation Records'!$D$3:$D$56,255),0))=0,"",INDEX('Disaggregation Records'!$E$3:$E$56,MATCH(RIGHT(L61,255),RIGHT('Disaggregation Records'!$D$3:$D$56,255),0))),"")</f>
        <v/>
      </c>
      <c r="D61" s="396" t="str">
        <f t="array" ref="D61">IFERROR(IF(INDEX('Disaggregation Records'!$F$3:$F$56,MATCH(RIGHT(L61,255),RIGHT('Disaggregation Records'!$D$3:$D$56,255),0))=0,"",INDEX('Disaggregation Records'!$F$3:$F$56,MATCH(RIGHT(L61,255),RIGHT('Disaggregation Records'!$D$3:$D$56,255),0))),"")</f>
        <v/>
      </c>
      <c r="E61" s="380" t="str">
        <f t="array" ref="E61">IFERROR(IF(INDEX('Disaggregation Data'!$K$3:$K$154,MATCH(RIGHT(M61,255),RIGHT('Disaggregation Data'!$J$3:$J$154,255),0))=0,"",INDEX('Disaggregation Data'!$K$3:$K$154,MATCH(RIGHT(M61,255),RIGHT('Disaggregation Data'!$J$3:$J$154,255),0))),"")</f>
        <v/>
      </c>
      <c r="F61" s="380" t="str">
        <f t="array" ref="F61">IFERROR(IF(INDEX('Disaggregation Data'!$L$3:$L$154,MATCH(RIGHT(M61,255),RIGHT('Disaggregation Data'!$J$3:$J$154,255),0))=0,"",INDEX('Disaggregation Data'!$L$3:$L$154,MATCH(RIGHT(M61,255),RIGHT('Disaggregation Data'!$J$3:$J$154,255),0))),"")</f>
        <v/>
      </c>
      <c r="G61" s="380" t="str">
        <f t="array" ref="G61">IFERROR(IF(INDEX('Disaggregation Data'!$O$3:$O$154,MATCH(RIGHT(M61,255),RIGHT('Disaggregation Data'!$J$3:$J$154,255),0))=0,"",INDEX('Disaggregation Data'!$O$3:$O$154,MATCH(RIGHT(M61,255),RIGHT('Disaggregation Data'!$J$3:$J$154,255),0))),"")</f>
        <v/>
      </c>
      <c r="H61" s="379" t="str">
        <f t="array" ref="H61">IFERROR(IF(INDEX('Disaggregation Data'!$P$3:$P$154,MATCH(RIGHT(M61,255),RIGHT('Disaggregation Data'!$J$3:$J$154,255),0))=0,"",INDEX('Disaggregation Data'!$P$3:$P$154,MATCH(RIGHT(M61,255),RIGHT('Disaggregation Data'!$J$3:$J$154,255),0))),"")</f>
        <v/>
      </c>
      <c r="I61" s="380" t="str">
        <f t="array" ref="I61">IFERROR(IF(INDEX('Disaggregation Data'!$M$3:$M$154,MATCH(RIGHT(M61,255),RIGHT('Disaggregation Data'!$J$3:$J$154,255),0))=0,"",INDEX('Disaggregation Data'!$M$3:$M$154,MATCH(RIGHT(M61,255),RIGHT('Disaggregation Data'!$J$3:$J$154,255),0))),"")</f>
        <v/>
      </c>
      <c r="J61" s="379" t="str">
        <f t="array" ref="J61">IFERROR(IF(INDEX('Disaggregation Data'!$N$3:$N$154,MATCH(RIGHT(M61,255),RIGHT('Disaggregation Data'!$J$3:$J$154,255),0))=0,"",INDEX('Disaggregation Data'!$N$3:$N$154,MATCH(RIGHT(M61,255),RIGHT('Disaggregation Data'!$J$3:$J$154,255),0))),"")</f>
        <v/>
      </c>
      <c r="K61" s="470">
        <f t="shared" si="0"/>
        <v>32</v>
      </c>
      <c r="L61" s="470" t="str">
        <f t="shared" si="1"/>
        <v/>
      </c>
      <c r="M61" s="470" t="str">
        <f t="shared" si="2"/>
        <v/>
      </c>
      <c r="N61" s="446" t="b">
        <f t="shared" si="3"/>
        <v>0</v>
      </c>
      <c r="O61" s="451" t="s">
        <v>1627</v>
      </c>
      <c r="P61" s="470" t="str">
        <f t="array" ref="P61">IFERROR(IF(INDEX('Disaggregation Records'!$G$3:$G$56,MATCH(RIGHT(L61,255),RIGHT('Disaggregation Records'!$D$3:$D$56,255),0))=0,"",INDEX('Disaggregation Records'!$G$3:$G$56,MATCH(RIGHT(L61,255),RIGHT('Disaggregation Records'!$D$3:$D$56,255),0))),"")</f>
        <v/>
      </c>
      <c r="Q61" s="482" t="s">
        <v>453</v>
      </c>
      <c r="R61" s="358"/>
    </row>
    <row r="62" spans="1:18" ht="47.1" customHeight="1" x14ac:dyDescent="0.25">
      <c r="A62" s="377">
        <v>6</v>
      </c>
      <c r="B62" s="395" t="str">
        <f>IFERROR(VLOOKUP(A62,'Impact Indicators - Section B'!$A$9:$S$27,19,FALSE),"")</f>
        <v/>
      </c>
      <c r="C62" s="396" t="str">
        <f t="array" ref="C62">IFERROR(IF(INDEX('Disaggregation Records'!$E$3:$E$56,MATCH(RIGHT(L62,255),RIGHT('Disaggregation Records'!$D$3:$D$56,255),0))=0,"",INDEX('Disaggregation Records'!$E$3:$E$56,MATCH(RIGHT(L62,255),RIGHT('Disaggregation Records'!$D$3:$D$56,255),0))),"")</f>
        <v/>
      </c>
      <c r="D62" s="396" t="str">
        <f t="array" ref="D62">IFERROR(IF(INDEX('Disaggregation Records'!$F$3:$F$56,MATCH(RIGHT(L62,255),RIGHT('Disaggregation Records'!$D$3:$D$56,255),0))=0,"",INDEX('Disaggregation Records'!$F$3:$F$56,MATCH(RIGHT(L62,255),RIGHT('Disaggregation Records'!$D$3:$D$56,255),0))),"")</f>
        <v/>
      </c>
      <c r="E62" s="380" t="str">
        <f t="array" ref="E62">IFERROR(IF(INDEX('Disaggregation Data'!$K$3:$K$154,MATCH(RIGHT(M62,255),RIGHT('Disaggregation Data'!$J$3:$J$154,255),0))=0,"",INDEX('Disaggregation Data'!$K$3:$K$154,MATCH(RIGHT(M62,255),RIGHT('Disaggregation Data'!$J$3:$J$154,255),0))),"")</f>
        <v/>
      </c>
      <c r="F62" s="380" t="str">
        <f t="array" ref="F62">IFERROR(IF(INDEX('Disaggregation Data'!$L$3:$L$154,MATCH(RIGHT(M62,255),RIGHT('Disaggregation Data'!$J$3:$J$154,255),0))=0,"",INDEX('Disaggregation Data'!$L$3:$L$154,MATCH(RIGHT(M62,255),RIGHT('Disaggregation Data'!$J$3:$J$154,255),0))),"")</f>
        <v/>
      </c>
      <c r="G62" s="380" t="str">
        <f t="array" ref="G62">IFERROR(IF(INDEX('Disaggregation Data'!$O$3:$O$154,MATCH(RIGHT(M62,255),RIGHT('Disaggregation Data'!$J$3:$J$154,255),0))=0,"",INDEX('Disaggregation Data'!$O$3:$O$154,MATCH(RIGHT(M62,255),RIGHT('Disaggregation Data'!$J$3:$J$154,255),0))),"")</f>
        <v/>
      </c>
      <c r="H62" s="379" t="str">
        <f t="array" ref="H62">IFERROR(IF(INDEX('Disaggregation Data'!$P$3:$P$154,MATCH(RIGHT(M62,255),RIGHT('Disaggregation Data'!$J$3:$J$154,255),0))=0,"",INDEX('Disaggregation Data'!$P$3:$P$154,MATCH(RIGHT(M62,255),RIGHT('Disaggregation Data'!$J$3:$J$154,255),0))),"")</f>
        <v/>
      </c>
      <c r="I62" s="380" t="str">
        <f t="array" ref="I62">IFERROR(IF(INDEX('Disaggregation Data'!$M$3:$M$154,MATCH(RIGHT(M62,255),RIGHT('Disaggregation Data'!$J$3:$J$154,255),0))=0,"",INDEX('Disaggregation Data'!$M$3:$M$154,MATCH(RIGHT(M62,255),RIGHT('Disaggregation Data'!$J$3:$J$154,255),0))),"")</f>
        <v/>
      </c>
      <c r="J62" s="379" t="str">
        <f t="array" ref="J62">IFERROR(IF(INDEX('Disaggregation Data'!$N$3:$N$154,MATCH(RIGHT(M62,255),RIGHT('Disaggregation Data'!$J$3:$J$154,255),0))=0,"",INDEX('Disaggregation Data'!$N$3:$N$154,MATCH(RIGHT(M62,255),RIGHT('Disaggregation Data'!$J$3:$J$154,255),0))),"")</f>
        <v/>
      </c>
      <c r="K62" s="470">
        <f t="shared" si="0"/>
        <v>33</v>
      </c>
      <c r="L62" s="470" t="str">
        <f t="shared" si="1"/>
        <v/>
      </c>
      <c r="M62" s="470" t="str">
        <f t="shared" si="2"/>
        <v/>
      </c>
      <c r="N62" s="446" t="b">
        <f t="shared" si="3"/>
        <v>0</v>
      </c>
      <c r="O62" s="451" t="s">
        <v>1628</v>
      </c>
      <c r="P62" s="470" t="str">
        <f t="array" ref="P62">IFERROR(IF(INDEX('Disaggregation Records'!$G$3:$G$56,MATCH(RIGHT(L62,255),RIGHT('Disaggregation Records'!$D$3:$D$56,255),0))=0,"",INDEX('Disaggregation Records'!$G$3:$G$56,MATCH(RIGHT(L62,255),RIGHT('Disaggregation Records'!$D$3:$D$56,255),0))),"")</f>
        <v/>
      </c>
      <c r="Q62" s="482" t="s">
        <v>453</v>
      </c>
      <c r="R62" s="358"/>
    </row>
    <row r="63" spans="1:18" ht="47.1" customHeight="1" x14ac:dyDescent="0.25">
      <c r="A63" s="377">
        <v>6</v>
      </c>
      <c r="B63" s="395" t="str">
        <f>IFERROR(VLOOKUP(A63,'Impact Indicators - Section B'!$A$9:$S$27,19,FALSE),"")</f>
        <v/>
      </c>
      <c r="C63" s="396" t="str">
        <f t="array" ref="C63">IFERROR(IF(INDEX('Disaggregation Records'!$E$3:$E$56,MATCH(RIGHT(L63,255),RIGHT('Disaggregation Records'!$D$3:$D$56,255),0))=0,"",INDEX('Disaggregation Records'!$E$3:$E$56,MATCH(RIGHT(L63,255),RIGHT('Disaggregation Records'!$D$3:$D$56,255),0))),"")</f>
        <v/>
      </c>
      <c r="D63" s="396" t="str">
        <f t="array" ref="D63">IFERROR(IF(INDEX('Disaggregation Records'!$F$3:$F$56,MATCH(RIGHT(L63,255),RIGHT('Disaggregation Records'!$D$3:$D$56,255),0))=0,"",INDEX('Disaggregation Records'!$F$3:$F$56,MATCH(RIGHT(L63,255),RIGHT('Disaggregation Records'!$D$3:$D$56,255),0))),"")</f>
        <v/>
      </c>
      <c r="E63" s="380" t="str">
        <f t="array" ref="E63">IFERROR(IF(INDEX('Disaggregation Data'!$K$3:$K$154,MATCH(RIGHT(M63,255),RIGHT('Disaggregation Data'!$J$3:$J$154,255),0))=0,"",INDEX('Disaggregation Data'!$K$3:$K$154,MATCH(RIGHT(M63,255),RIGHT('Disaggregation Data'!$J$3:$J$154,255),0))),"")</f>
        <v/>
      </c>
      <c r="F63" s="380" t="str">
        <f t="array" ref="F63">IFERROR(IF(INDEX('Disaggregation Data'!$L$3:$L$154,MATCH(RIGHT(M63,255),RIGHT('Disaggregation Data'!$J$3:$J$154,255),0))=0,"",INDEX('Disaggregation Data'!$L$3:$L$154,MATCH(RIGHT(M63,255),RIGHT('Disaggregation Data'!$J$3:$J$154,255),0))),"")</f>
        <v/>
      </c>
      <c r="G63" s="380" t="str">
        <f t="array" ref="G63">IFERROR(IF(INDEX('Disaggregation Data'!$O$3:$O$154,MATCH(RIGHT(M63,255),RIGHT('Disaggregation Data'!$J$3:$J$154,255),0))=0,"",INDEX('Disaggregation Data'!$O$3:$O$154,MATCH(RIGHT(M63,255),RIGHT('Disaggregation Data'!$J$3:$J$154,255),0))),"")</f>
        <v/>
      </c>
      <c r="H63" s="379" t="str">
        <f t="array" ref="H63">IFERROR(IF(INDEX('Disaggregation Data'!$P$3:$P$154,MATCH(RIGHT(M63,255),RIGHT('Disaggregation Data'!$J$3:$J$154,255),0))=0,"",INDEX('Disaggregation Data'!$P$3:$P$154,MATCH(RIGHT(M63,255),RIGHT('Disaggregation Data'!$J$3:$J$154,255),0))),"")</f>
        <v/>
      </c>
      <c r="I63" s="380" t="str">
        <f t="array" ref="I63">IFERROR(IF(INDEX('Disaggregation Data'!$M$3:$M$154,MATCH(RIGHT(M63,255),RIGHT('Disaggregation Data'!$J$3:$J$154,255),0))=0,"",INDEX('Disaggregation Data'!$M$3:$M$154,MATCH(RIGHT(M63,255),RIGHT('Disaggregation Data'!$J$3:$J$154,255),0))),"")</f>
        <v/>
      </c>
      <c r="J63" s="379" t="str">
        <f t="array" ref="J63">IFERROR(IF(INDEX('Disaggregation Data'!$N$3:$N$154,MATCH(RIGHT(M63,255),RIGHT('Disaggregation Data'!$J$3:$J$154,255),0))=0,"",INDEX('Disaggregation Data'!$N$3:$N$154,MATCH(RIGHT(M63,255),RIGHT('Disaggregation Data'!$J$3:$J$154,255),0))),"")</f>
        <v/>
      </c>
      <c r="K63" s="470">
        <f t="shared" si="0"/>
        <v>34</v>
      </c>
      <c r="L63" s="470" t="str">
        <f t="shared" si="1"/>
        <v/>
      </c>
      <c r="M63" s="470" t="str">
        <f t="shared" si="2"/>
        <v/>
      </c>
      <c r="N63" s="446" t="b">
        <f t="shared" si="3"/>
        <v>0</v>
      </c>
      <c r="O63" s="451" t="s">
        <v>1629</v>
      </c>
      <c r="P63" s="470" t="str">
        <f t="array" ref="P63">IFERROR(IF(INDEX('Disaggregation Records'!$G$3:$G$56,MATCH(RIGHT(L63,255),RIGHT('Disaggregation Records'!$D$3:$D$56,255),0))=0,"",INDEX('Disaggregation Records'!$G$3:$G$56,MATCH(RIGHT(L63,255),RIGHT('Disaggregation Records'!$D$3:$D$56,255),0))),"")</f>
        <v/>
      </c>
      <c r="Q63" s="482" t="s">
        <v>453</v>
      </c>
      <c r="R63" s="358"/>
    </row>
    <row r="64" spans="1:18" ht="47.1" customHeight="1" x14ac:dyDescent="0.25">
      <c r="A64" s="377">
        <v>6</v>
      </c>
      <c r="B64" s="395" t="str">
        <f>IFERROR(VLOOKUP(A64,'Impact Indicators - Section B'!$A$9:$S$27,19,FALSE),"")</f>
        <v/>
      </c>
      <c r="C64" s="396" t="str">
        <f t="array" ref="C64">IFERROR(IF(INDEX('Disaggregation Records'!$E$3:$E$56,MATCH(RIGHT(L64,255),RIGHT('Disaggregation Records'!$D$3:$D$56,255),0))=0,"",INDEX('Disaggregation Records'!$E$3:$E$56,MATCH(RIGHT(L64,255),RIGHT('Disaggregation Records'!$D$3:$D$56,255),0))),"")</f>
        <v/>
      </c>
      <c r="D64" s="396" t="str">
        <f t="array" ref="D64">IFERROR(IF(INDEX('Disaggregation Records'!$F$3:$F$56,MATCH(RIGHT(L64,255),RIGHT('Disaggregation Records'!$D$3:$D$56,255),0))=0,"",INDEX('Disaggregation Records'!$F$3:$F$56,MATCH(RIGHT(L64,255),RIGHT('Disaggregation Records'!$D$3:$D$56,255),0))),"")</f>
        <v/>
      </c>
      <c r="E64" s="380" t="str">
        <f t="array" ref="E64">IFERROR(IF(INDEX('Disaggregation Data'!$K$3:$K$154,MATCH(RIGHT(M64,255),RIGHT('Disaggregation Data'!$J$3:$J$154,255),0))=0,"",INDEX('Disaggregation Data'!$K$3:$K$154,MATCH(RIGHT(M64,255),RIGHT('Disaggregation Data'!$J$3:$J$154,255),0))),"")</f>
        <v/>
      </c>
      <c r="F64" s="380" t="str">
        <f t="array" ref="F64">IFERROR(IF(INDEX('Disaggregation Data'!$L$3:$L$154,MATCH(RIGHT(M64,255),RIGHT('Disaggregation Data'!$J$3:$J$154,255),0))=0,"",INDEX('Disaggregation Data'!$L$3:$L$154,MATCH(RIGHT(M64,255),RIGHT('Disaggregation Data'!$J$3:$J$154,255),0))),"")</f>
        <v/>
      </c>
      <c r="G64" s="380" t="str">
        <f t="array" ref="G64">IFERROR(IF(INDEX('Disaggregation Data'!$O$3:$O$154,MATCH(RIGHT(M64,255),RIGHT('Disaggregation Data'!$J$3:$J$154,255),0))=0,"",INDEX('Disaggregation Data'!$O$3:$O$154,MATCH(RIGHT(M64,255),RIGHT('Disaggregation Data'!$J$3:$J$154,255),0))),"")</f>
        <v/>
      </c>
      <c r="H64" s="379" t="str">
        <f t="array" ref="H64">IFERROR(IF(INDEX('Disaggregation Data'!$P$3:$P$154,MATCH(RIGHT(M64,255),RIGHT('Disaggregation Data'!$J$3:$J$154,255),0))=0,"",INDEX('Disaggregation Data'!$P$3:$P$154,MATCH(RIGHT(M64,255),RIGHT('Disaggregation Data'!$J$3:$J$154,255),0))),"")</f>
        <v/>
      </c>
      <c r="I64" s="380" t="str">
        <f t="array" ref="I64">IFERROR(IF(INDEX('Disaggregation Data'!$M$3:$M$154,MATCH(RIGHT(M64,255),RIGHT('Disaggregation Data'!$J$3:$J$154,255),0))=0,"",INDEX('Disaggregation Data'!$M$3:$M$154,MATCH(RIGHT(M64,255),RIGHT('Disaggregation Data'!$J$3:$J$154,255),0))),"")</f>
        <v/>
      </c>
      <c r="J64" s="379" t="str">
        <f t="array" ref="J64">IFERROR(IF(INDEX('Disaggregation Data'!$N$3:$N$154,MATCH(RIGHT(M64,255),RIGHT('Disaggregation Data'!$J$3:$J$154,255),0))=0,"",INDEX('Disaggregation Data'!$N$3:$N$154,MATCH(RIGHT(M64,255),RIGHT('Disaggregation Data'!$J$3:$J$154,255),0))),"")</f>
        <v/>
      </c>
      <c r="K64" s="470">
        <f t="shared" si="0"/>
        <v>35</v>
      </c>
      <c r="L64" s="470" t="str">
        <f t="shared" si="1"/>
        <v/>
      </c>
      <c r="M64" s="470" t="str">
        <f t="shared" si="2"/>
        <v/>
      </c>
      <c r="N64" s="446" t="b">
        <f t="shared" si="3"/>
        <v>0</v>
      </c>
      <c r="O64" s="451" t="s">
        <v>1630</v>
      </c>
      <c r="P64" s="470" t="str">
        <f t="array" ref="P64">IFERROR(IF(INDEX('Disaggregation Records'!$G$3:$G$56,MATCH(RIGHT(L64,255),RIGHT('Disaggregation Records'!$D$3:$D$56,255),0))=0,"",INDEX('Disaggregation Records'!$G$3:$G$56,MATCH(RIGHT(L64,255),RIGHT('Disaggregation Records'!$D$3:$D$56,255),0))),"")</f>
        <v/>
      </c>
      <c r="Q64" s="482" t="s">
        <v>453</v>
      </c>
      <c r="R64" s="358"/>
    </row>
    <row r="65" spans="1:18" ht="47.1" customHeight="1" x14ac:dyDescent="0.25">
      <c r="A65" s="377">
        <v>6</v>
      </c>
      <c r="B65" s="395" t="str">
        <f>IFERROR(VLOOKUP(A65,'Impact Indicators - Section B'!$A$9:$S$27,19,FALSE),"")</f>
        <v/>
      </c>
      <c r="C65" s="396" t="str">
        <f t="array" ref="C65">IFERROR(IF(INDEX('Disaggregation Records'!$E$3:$E$56,MATCH(RIGHT(L65,255),RIGHT('Disaggregation Records'!$D$3:$D$56,255),0))=0,"",INDEX('Disaggregation Records'!$E$3:$E$56,MATCH(RIGHT(L65,255),RIGHT('Disaggregation Records'!$D$3:$D$56,255),0))),"")</f>
        <v/>
      </c>
      <c r="D65" s="396" t="str">
        <f t="array" ref="D65">IFERROR(IF(INDEX('Disaggregation Records'!$F$3:$F$56,MATCH(RIGHT(L65,255),RIGHT('Disaggregation Records'!$D$3:$D$56,255),0))=0,"",INDEX('Disaggregation Records'!$F$3:$F$56,MATCH(RIGHT(L65,255),RIGHT('Disaggregation Records'!$D$3:$D$56,255),0))),"")</f>
        <v/>
      </c>
      <c r="E65" s="380" t="str">
        <f t="array" ref="E65">IFERROR(IF(INDEX('Disaggregation Data'!$K$3:$K$154,MATCH(RIGHT(M65,255),RIGHT('Disaggregation Data'!$J$3:$J$154,255),0))=0,"",INDEX('Disaggregation Data'!$K$3:$K$154,MATCH(RIGHT(M65,255),RIGHT('Disaggregation Data'!$J$3:$J$154,255),0))),"")</f>
        <v/>
      </c>
      <c r="F65" s="380" t="str">
        <f t="array" ref="F65">IFERROR(IF(INDEX('Disaggregation Data'!$L$3:$L$154,MATCH(RIGHT(M65,255),RIGHT('Disaggregation Data'!$J$3:$J$154,255),0))=0,"",INDEX('Disaggregation Data'!$L$3:$L$154,MATCH(RIGHT(M65,255),RIGHT('Disaggregation Data'!$J$3:$J$154,255),0))),"")</f>
        <v/>
      </c>
      <c r="G65" s="380" t="str">
        <f t="array" ref="G65">IFERROR(IF(INDEX('Disaggregation Data'!$O$3:$O$154,MATCH(RIGHT(M65,255),RIGHT('Disaggregation Data'!$J$3:$J$154,255),0))=0,"",INDEX('Disaggregation Data'!$O$3:$O$154,MATCH(RIGHT(M65,255),RIGHT('Disaggregation Data'!$J$3:$J$154,255),0))),"")</f>
        <v/>
      </c>
      <c r="H65" s="379" t="str">
        <f t="array" ref="H65">IFERROR(IF(INDEX('Disaggregation Data'!$P$3:$P$154,MATCH(RIGHT(M65,255),RIGHT('Disaggregation Data'!$J$3:$J$154,255),0))=0,"",INDEX('Disaggregation Data'!$P$3:$P$154,MATCH(RIGHT(M65,255),RIGHT('Disaggregation Data'!$J$3:$J$154,255),0))),"")</f>
        <v/>
      </c>
      <c r="I65" s="380" t="str">
        <f t="array" ref="I65">IFERROR(IF(INDEX('Disaggregation Data'!$M$3:$M$154,MATCH(RIGHT(M65,255),RIGHT('Disaggregation Data'!$J$3:$J$154,255),0))=0,"",INDEX('Disaggregation Data'!$M$3:$M$154,MATCH(RIGHT(M65,255),RIGHT('Disaggregation Data'!$J$3:$J$154,255),0))),"")</f>
        <v/>
      </c>
      <c r="J65" s="379" t="str">
        <f t="array" ref="J65">IFERROR(IF(INDEX('Disaggregation Data'!$N$3:$N$154,MATCH(RIGHT(M65,255),RIGHT('Disaggregation Data'!$J$3:$J$154,255),0))=0,"",INDEX('Disaggregation Data'!$N$3:$N$154,MATCH(RIGHT(M65,255),RIGHT('Disaggregation Data'!$J$3:$J$154,255),0))),"")</f>
        <v/>
      </c>
      <c r="K65" s="470">
        <f t="shared" si="0"/>
        <v>36</v>
      </c>
      <c r="L65" s="470" t="str">
        <f t="shared" si="1"/>
        <v/>
      </c>
      <c r="M65" s="470" t="str">
        <f t="shared" si="2"/>
        <v/>
      </c>
      <c r="N65" s="446" t="b">
        <f t="shared" si="3"/>
        <v>0</v>
      </c>
      <c r="O65" s="451" t="s">
        <v>1631</v>
      </c>
      <c r="P65" s="470" t="str">
        <f t="array" ref="P65">IFERROR(IF(INDEX('Disaggregation Records'!$G$3:$G$56,MATCH(RIGHT(L65,255),RIGHT('Disaggregation Records'!$D$3:$D$56,255),0))=0,"",INDEX('Disaggregation Records'!$G$3:$G$56,MATCH(RIGHT(L65,255),RIGHT('Disaggregation Records'!$D$3:$D$56,255),0))),"")</f>
        <v/>
      </c>
      <c r="Q65" s="482" t="s">
        <v>453</v>
      </c>
      <c r="R65" s="358"/>
    </row>
    <row r="66" spans="1:18" ht="47.1" customHeight="1" x14ac:dyDescent="0.25">
      <c r="A66" s="377">
        <v>6</v>
      </c>
      <c r="B66" s="395" t="str">
        <f>IFERROR(VLOOKUP(A66,'Impact Indicators - Section B'!$A$9:$S$27,19,FALSE),"")</f>
        <v/>
      </c>
      <c r="C66" s="396" t="str">
        <f t="array" ref="C66">IFERROR(IF(INDEX('Disaggregation Records'!$E$3:$E$56,MATCH(RIGHT(L66,255),RIGHT('Disaggregation Records'!$D$3:$D$56,255),0))=0,"",INDEX('Disaggregation Records'!$E$3:$E$56,MATCH(RIGHT(L66,255),RIGHT('Disaggregation Records'!$D$3:$D$56,255),0))),"")</f>
        <v/>
      </c>
      <c r="D66" s="396" t="str">
        <f t="array" ref="D66">IFERROR(IF(INDEX('Disaggregation Records'!$F$3:$F$56,MATCH(RIGHT(L66,255),RIGHT('Disaggregation Records'!$D$3:$D$56,255),0))=0,"",INDEX('Disaggregation Records'!$F$3:$F$56,MATCH(RIGHT(L66,255),RIGHT('Disaggregation Records'!$D$3:$D$56,255),0))),"")</f>
        <v/>
      </c>
      <c r="E66" s="380" t="str">
        <f t="array" ref="E66">IFERROR(IF(INDEX('Disaggregation Data'!$K$3:$K$154,MATCH(RIGHT(M66,255),RIGHT('Disaggregation Data'!$J$3:$J$154,255),0))=0,"",INDEX('Disaggregation Data'!$K$3:$K$154,MATCH(RIGHT(M66,255),RIGHT('Disaggregation Data'!$J$3:$J$154,255),0))),"")</f>
        <v/>
      </c>
      <c r="F66" s="380" t="str">
        <f t="array" ref="F66">IFERROR(IF(INDEX('Disaggregation Data'!$L$3:$L$154,MATCH(RIGHT(M66,255),RIGHT('Disaggregation Data'!$J$3:$J$154,255),0))=0,"",INDEX('Disaggregation Data'!$L$3:$L$154,MATCH(RIGHT(M66,255),RIGHT('Disaggregation Data'!$J$3:$J$154,255),0))),"")</f>
        <v/>
      </c>
      <c r="G66" s="380" t="str">
        <f t="array" ref="G66">IFERROR(IF(INDEX('Disaggregation Data'!$O$3:$O$154,MATCH(RIGHT(M66,255),RIGHT('Disaggregation Data'!$J$3:$J$154,255),0))=0,"",INDEX('Disaggregation Data'!$O$3:$O$154,MATCH(RIGHT(M66,255),RIGHT('Disaggregation Data'!$J$3:$J$154,255),0))),"")</f>
        <v/>
      </c>
      <c r="H66" s="379" t="str">
        <f t="array" ref="H66">IFERROR(IF(INDEX('Disaggregation Data'!$P$3:$P$154,MATCH(RIGHT(M66,255),RIGHT('Disaggregation Data'!$J$3:$J$154,255),0))=0,"",INDEX('Disaggregation Data'!$P$3:$P$154,MATCH(RIGHT(M66,255),RIGHT('Disaggregation Data'!$J$3:$J$154,255),0))),"")</f>
        <v/>
      </c>
      <c r="I66" s="380" t="str">
        <f t="array" ref="I66">IFERROR(IF(INDEX('Disaggregation Data'!$M$3:$M$154,MATCH(RIGHT(M66,255),RIGHT('Disaggregation Data'!$J$3:$J$154,255),0))=0,"",INDEX('Disaggregation Data'!$M$3:$M$154,MATCH(RIGHT(M66,255),RIGHT('Disaggregation Data'!$J$3:$J$154,255),0))),"")</f>
        <v/>
      </c>
      <c r="J66" s="379" t="str">
        <f t="array" ref="J66">IFERROR(IF(INDEX('Disaggregation Data'!$N$3:$N$154,MATCH(RIGHT(M66,255),RIGHT('Disaggregation Data'!$J$3:$J$154,255),0))=0,"",INDEX('Disaggregation Data'!$N$3:$N$154,MATCH(RIGHT(M66,255),RIGHT('Disaggregation Data'!$J$3:$J$154,255),0))),"")</f>
        <v/>
      </c>
      <c r="K66" s="470">
        <f t="shared" si="0"/>
        <v>37</v>
      </c>
      <c r="L66" s="470" t="str">
        <f t="shared" si="1"/>
        <v/>
      </c>
      <c r="M66" s="470" t="str">
        <f t="shared" si="2"/>
        <v/>
      </c>
      <c r="N66" s="446" t="b">
        <f t="shared" si="3"/>
        <v>0</v>
      </c>
      <c r="O66" s="451" t="s">
        <v>1632</v>
      </c>
      <c r="P66" s="470" t="str">
        <f t="array" ref="P66">IFERROR(IF(INDEX('Disaggregation Records'!$G$3:$G$56,MATCH(RIGHT(L66,255),RIGHT('Disaggregation Records'!$D$3:$D$56,255),0))=0,"",INDEX('Disaggregation Records'!$G$3:$G$56,MATCH(RIGHT(L66,255),RIGHT('Disaggregation Records'!$D$3:$D$56,255),0))),"")</f>
        <v/>
      </c>
      <c r="Q66" s="482" t="s">
        <v>453</v>
      </c>
      <c r="R66" s="358"/>
    </row>
    <row r="67" spans="1:18" ht="47.1" customHeight="1" x14ac:dyDescent="0.25">
      <c r="A67" s="377">
        <v>6</v>
      </c>
      <c r="B67" s="395" t="str">
        <f>IFERROR(VLOOKUP(A67,'Impact Indicators - Section B'!$A$9:$S$27,19,FALSE),"")</f>
        <v/>
      </c>
      <c r="C67" s="396" t="str">
        <f t="array" ref="C67">IFERROR(IF(INDEX('Disaggregation Records'!$E$3:$E$56,MATCH(RIGHT(L67,255),RIGHT('Disaggregation Records'!$D$3:$D$56,255),0))=0,"",INDEX('Disaggregation Records'!$E$3:$E$56,MATCH(RIGHT(L67,255),RIGHT('Disaggregation Records'!$D$3:$D$56,255),0))),"")</f>
        <v/>
      </c>
      <c r="D67" s="396" t="str">
        <f t="array" ref="D67">IFERROR(IF(INDEX('Disaggregation Records'!$F$3:$F$56,MATCH(RIGHT(L67,255),RIGHT('Disaggregation Records'!$D$3:$D$56,255),0))=0,"",INDEX('Disaggregation Records'!$F$3:$F$56,MATCH(RIGHT(L67,255),RIGHT('Disaggregation Records'!$D$3:$D$56,255),0))),"")</f>
        <v/>
      </c>
      <c r="E67" s="380" t="str">
        <f t="array" ref="E67">IFERROR(IF(INDEX('Disaggregation Data'!$K$3:$K$154,MATCH(RIGHT(M67,255),RIGHT('Disaggregation Data'!$J$3:$J$154,255),0))=0,"",INDEX('Disaggregation Data'!$K$3:$K$154,MATCH(RIGHT(M67,255),RIGHT('Disaggregation Data'!$J$3:$J$154,255),0))),"")</f>
        <v/>
      </c>
      <c r="F67" s="380" t="str">
        <f t="array" ref="F67">IFERROR(IF(INDEX('Disaggregation Data'!$L$3:$L$154,MATCH(RIGHT(M67,255),RIGHT('Disaggregation Data'!$J$3:$J$154,255),0))=0,"",INDEX('Disaggregation Data'!$L$3:$L$154,MATCH(RIGHT(M67,255),RIGHT('Disaggregation Data'!$J$3:$J$154,255),0))),"")</f>
        <v/>
      </c>
      <c r="G67" s="380" t="str">
        <f t="array" ref="G67">IFERROR(IF(INDEX('Disaggregation Data'!$O$3:$O$154,MATCH(RIGHT(M67,255),RIGHT('Disaggregation Data'!$J$3:$J$154,255),0))=0,"",INDEX('Disaggregation Data'!$O$3:$O$154,MATCH(RIGHT(M67,255),RIGHT('Disaggregation Data'!$J$3:$J$154,255),0))),"")</f>
        <v/>
      </c>
      <c r="H67" s="379" t="str">
        <f t="array" ref="H67">IFERROR(IF(INDEX('Disaggregation Data'!$P$3:$P$154,MATCH(RIGHT(M67,255),RIGHT('Disaggregation Data'!$J$3:$J$154,255),0))=0,"",INDEX('Disaggregation Data'!$P$3:$P$154,MATCH(RIGHT(M67,255),RIGHT('Disaggregation Data'!$J$3:$J$154,255),0))),"")</f>
        <v/>
      </c>
      <c r="I67" s="380" t="str">
        <f t="array" ref="I67">IFERROR(IF(INDEX('Disaggregation Data'!$M$3:$M$154,MATCH(RIGHT(M67,255),RIGHT('Disaggregation Data'!$J$3:$J$154,255),0))=0,"",INDEX('Disaggregation Data'!$M$3:$M$154,MATCH(RIGHT(M67,255),RIGHT('Disaggregation Data'!$J$3:$J$154,255),0))),"")</f>
        <v/>
      </c>
      <c r="J67" s="379" t="str">
        <f t="array" ref="J67">IFERROR(IF(INDEX('Disaggregation Data'!$N$3:$N$154,MATCH(RIGHT(M67,255),RIGHT('Disaggregation Data'!$J$3:$J$154,255),0))=0,"",INDEX('Disaggregation Data'!$N$3:$N$154,MATCH(RIGHT(M67,255),RIGHT('Disaggregation Data'!$J$3:$J$154,255),0))),"")</f>
        <v/>
      </c>
      <c r="K67" s="470">
        <f t="shared" si="0"/>
        <v>38</v>
      </c>
      <c r="L67" s="470" t="str">
        <f t="shared" si="1"/>
        <v/>
      </c>
      <c r="M67" s="470" t="str">
        <f t="shared" si="2"/>
        <v/>
      </c>
      <c r="N67" s="446" t="b">
        <f t="shared" si="3"/>
        <v>0</v>
      </c>
      <c r="O67" s="451" t="s">
        <v>1633</v>
      </c>
      <c r="P67" s="470" t="str">
        <f t="array" ref="P67">IFERROR(IF(INDEX('Disaggregation Records'!$G$3:$G$56,MATCH(RIGHT(L67,255),RIGHT('Disaggregation Records'!$D$3:$D$56,255),0))=0,"",INDEX('Disaggregation Records'!$G$3:$G$56,MATCH(RIGHT(L67,255),RIGHT('Disaggregation Records'!$D$3:$D$56,255),0))),"")</f>
        <v/>
      </c>
      <c r="Q67" s="482" t="s">
        <v>453</v>
      </c>
      <c r="R67" s="358"/>
    </row>
    <row r="68" spans="1:18" ht="47.1" customHeight="1" x14ac:dyDescent="0.25">
      <c r="A68" s="377">
        <v>6</v>
      </c>
      <c r="B68" s="395" t="str">
        <f>IFERROR(VLOOKUP(A68,'Impact Indicators - Section B'!$A$9:$S$27,19,FALSE),"")</f>
        <v/>
      </c>
      <c r="C68" s="396" t="str">
        <f t="array" ref="C68">IFERROR(IF(INDEX('Disaggregation Records'!$E$3:$E$56,MATCH(RIGHT(L68,255),RIGHT('Disaggregation Records'!$D$3:$D$56,255),0))=0,"",INDEX('Disaggregation Records'!$E$3:$E$56,MATCH(RIGHT(L68,255),RIGHT('Disaggregation Records'!$D$3:$D$56,255),0))),"")</f>
        <v/>
      </c>
      <c r="D68" s="396" t="str">
        <f t="array" ref="D68">IFERROR(IF(INDEX('Disaggregation Records'!$F$3:$F$56,MATCH(RIGHT(L68,255),RIGHT('Disaggregation Records'!$D$3:$D$56,255),0))=0,"",INDEX('Disaggregation Records'!$F$3:$F$56,MATCH(RIGHT(L68,255),RIGHT('Disaggregation Records'!$D$3:$D$56,255),0))),"")</f>
        <v/>
      </c>
      <c r="E68" s="380" t="str">
        <f t="array" ref="E68">IFERROR(IF(INDEX('Disaggregation Data'!$K$3:$K$154,MATCH(RIGHT(M68,255),RIGHT('Disaggregation Data'!$J$3:$J$154,255),0))=0,"",INDEX('Disaggregation Data'!$K$3:$K$154,MATCH(RIGHT(M68,255),RIGHT('Disaggregation Data'!$J$3:$J$154,255),0))),"")</f>
        <v/>
      </c>
      <c r="F68" s="380" t="str">
        <f t="array" ref="F68">IFERROR(IF(INDEX('Disaggregation Data'!$L$3:$L$154,MATCH(RIGHT(M68,255),RIGHT('Disaggregation Data'!$J$3:$J$154,255),0))=0,"",INDEX('Disaggregation Data'!$L$3:$L$154,MATCH(RIGHT(M68,255),RIGHT('Disaggregation Data'!$J$3:$J$154,255),0))),"")</f>
        <v/>
      </c>
      <c r="G68" s="380" t="str">
        <f t="array" ref="G68">IFERROR(IF(INDEX('Disaggregation Data'!$O$3:$O$154,MATCH(RIGHT(M68,255),RIGHT('Disaggregation Data'!$J$3:$J$154,255),0))=0,"",INDEX('Disaggregation Data'!$O$3:$O$154,MATCH(RIGHT(M68,255),RIGHT('Disaggregation Data'!$J$3:$J$154,255),0))),"")</f>
        <v/>
      </c>
      <c r="H68" s="379" t="str">
        <f t="array" ref="H68">IFERROR(IF(INDEX('Disaggregation Data'!$P$3:$P$154,MATCH(RIGHT(M68,255),RIGHT('Disaggregation Data'!$J$3:$J$154,255),0))=0,"",INDEX('Disaggregation Data'!$P$3:$P$154,MATCH(RIGHT(M68,255),RIGHT('Disaggregation Data'!$J$3:$J$154,255),0))),"")</f>
        <v/>
      </c>
      <c r="I68" s="380" t="str">
        <f t="array" ref="I68">IFERROR(IF(INDEX('Disaggregation Data'!$M$3:$M$154,MATCH(RIGHT(M68,255),RIGHT('Disaggregation Data'!$J$3:$J$154,255),0))=0,"",INDEX('Disaggregation Data'!$M$3:$M$154,MATCH(RIGHT(M68,255),RIGHT('Disaggregation Data'!$J$3:$J$154,255),0))),"")</f>
        <v/>
      </c>
      <c r="J68" s="379" t="str">
        <f t="array" ref="J68">IFERROR(IF(INDEX('Disaggregation Data'!$N$3:$N$154,MATCH(RIGHT(M68,255),RIGHT('Disaggregation Data'!$J$3:$J$154,255),0))=0,"",INDEX('Disaggregation Data'!$N$3:$N$154,MATCH(RIGHT(M68,255),RIGHT('Disaggregation Data'!$J$3:$J$154,255),0))),"")</f>
        <v/>
      </c>
      <c r="K68" s="470">
        <f t="shared" si="0"/>
        <v>39</v>
      </c>
      <c r="L68" s="470" t="str">
        <f t="shared" si="1"/>
        <v/>
      </c>
      <c r="M68" s="470" t="str">
        <f t="shared" si="2"/>
        <v/>
      </c>
      <c r="N68" s="446" t="b">
        <f t="shared" si="3"/>
        <v>0</v>
      </c>
      <c r="O68" s="451" t="s">
        <v>1634</v>
      </c>
      <c r="P68" s="470" t="str">
        <f t="array" ref="P68">IFERROR(IF(INDEX('Disaggregation Records'!$G$3:$G$56,MATCH(RIGHT(L68,255),RIGHT('Disaggregation Records'!$D$3:$D$56,255),0))=0,"",INDEX('Disaggregation Records'!$G$3:$G$56,MATCH(RIGHT(L68,255),RIGHT('Disaggregation Records'!$D$3:$D$56,255),0))),"")</f>
        <v/>
      </c>
      <c r="Q68" s="482" t="s">
        <v>453</v>
      </c>
      <c r="R68" s="358"/>
    </row>
    <row r="69" spans="1:18" ht="47.1" customHeight="1" x14ac:dyDescent="0.25">
      <c r="A69" s="377">
        <v>7</v>
      </c>
      <c r="B69" s="395" t="str">
        <f>IFERROR(VLOOKUP(A69,'Impact Indicators - Section B'!$A$9:$S$27,19,FALSE),"")</f>
        <v/>
      </c>
      <c r="C69" s="396" t="str">
        <f t="array" ref="C69">IFERROR(IF(INDEX('Disaggregation Records'!$E$3:$E$56,MATCH(RIGHT(L69,255),RIGHT('Disaggregation Records'!$D$3:$D$56,255),0))=0,"",INDEX('Disaggregation Records'!$E$3:$E$56,MATCH(RIGHT(L69,255),RIGHT('Disaggregation Records'!$D$3:$D$56,255),0))),"")</f>
        <v/>
      </c>
      <c r="D69" s="396" t="str">
        <f t="array" ref="D69">IFERROR(IF(INDEX('Disaggregation Records'!$F$3:$F$56,MATCH(RIGHT(L69,255),RIGHT('Disaggregation Records'!$D$3:$D$56,255),0))=0,"",INDEX('Disaggregation Records'!$F$3:$F$56,MATCH(RIGHT(L69,255),RIGHT('Disaggregation Records'!$D$3:$D$56,255),0))),"")</f>
        <v/>
      </c>
      <c r="E69" s="380" t="str">
        <f t="array" ref="E69">IFERROR(IF(INDEX('Disaggregation Data'!$K$3:$K$154,MATCH(RIGHT(M69,255),RIGHT('Disaggregation Data'!$J$3:$J$154,255),0))=0,"",INDEX('Disaggregation Data'!$K$3:$K$154,MATCH(RIGHT(M69,255),RIGHT('Disaggregation Data'!$J$3:$J$154,255),0))),"")</f>
        <v/>
      </c>
      <c r="F69" s="380" t="str">
        <f t="array" ref="F69">IFERROR(IF(INDEX('Disaggregation Data'!$L$3:$L$154,MATCH(RIGHT(M69,255),RIGHT('Disaggregation Data'!$J$3:$J$154,255),0))=0,"",INDEX('Disaggregation Data'!$L$3:$L$154,MATCH(RIGHT(M69,255),RIGHT('Disaggregation Data'!$J$3:$J$154,255),0))),"")</f>
        <v/>
      </c>
      <c r="G69" s="380" t="str">
        <f t="array" ref="G69">IFERROR(IF(INDEX('Disaggregation Data'!$O$3:$O$154,MATCH(RIGHT(M69,255),RIGHT('Disaggregation Data'!$J$3:$J$154,255),0))=0,"",INDEX('Disaggregation Data'!$O$3:$O$154,MATCH(RIGHT(M69,255),RIGHT('Disaggregation Data'!$J$3:$J$154,255),0))),"")</f>
        <v/>
      </c>
      <c r="H69" s="379" t="str">
        <f t="array" ref="H69">IFERROR(IF(INDEX('Disaggregation Data'!$P$3:$P$154,MATCH(RIGHT(M69,255),RIGHT('Disaggregation Data'!$J$3:$J$154,255),0))=0,"",INDEX('Disaggregation Data'!$P$3:$P$154,MATCH(RIGHT(M69,255),RIGHT('Disaggregation Data'!$J$3:$J$154,255),0))),"")</f>
        <v/>
      </c>
      <c r="I69" s="380" t="str">
        <f t="array" ref="I69">IFERROR(IF(INDEX('Disaggregation Data'!$M$3:$M$154,MATCH(RIGHT(M69,255),RIGHT('Disaggregation Data'!$J$3:$J$154,255),0))=0,"",INDEX('Disaggregation Data'!$M$3:$M$154,MATCH(RIGHT(M69,255),RIGHT('Disaggregation Data'!$J$3:$J$154,255),0))),"")</f>
        <v/>
      </c>
      <c r="J69" s="379" t="str">
        <f t="array" ref="J69">IFERROR(IF(INDEX('Disaggregation Data'!$N$3:$N$154,MATCH(RIGHT(M69,255),RIGHT('Disaggregation Data'!$J$3:$J$154,255),0))=0,"",INDEX('Disaggregation Data'!$N$3:$N$154,MATCH(RIGHT(M69,255),RIGHT('Disaggregation Data'!$J$3:$J$154,255),0))),"")</f>
        <v/>
      </c>
      <c r="K69" s="470">
        <f t="shared" si="0"/>
        <v>40</v>
      </c>
      <c r="L69" s="470" t="str">
        <f t="shared" si="1"/>
        <v/>
      </c>
      <c r="M69" s="470" t="str">
        <f t="shared" si="2"/>
        <v/>
      </c>
      <c r="N69" s="446" t="b">
        <f t="shared" si="3"/>
        <v>0</v>
      </c>
      <c r="O69" s="451" t="s">
        <v>1635</v>
      </c>
      <c r="P69" s="470" t="str">
        <f t="array" ref="P69">IFERROR(IF(INDEX('Disaggregation Records'!$G$3:$G$56,MATCH(RIGHT(L69,255),RIGHT('Disaggregation Records'!$D$3:$D$56,255),0))=0,"",INDEX('Disaggregation Records'!$G$3:$G$56,MATCH(RIGHT(L69,255),RIGHT('Disaggregation Records'!$D$3:$D$56,255),0))),"")</f>
        <v/>
      </c>
      <c r="Q69" s="482" t="s">
        <v>454</v>
      </c>
      <c r="R69" s="358"/>
    </row>
    <row r="70" spans="1:18" ht="47.1" customHeight="1" x14ac:dyDescent="0.25">
      <c r="A70" s="377">
        <v>7</v>
      </c>
      <c r="B70" s="395" t="str">
        <f>IFERROR(VLOOKUP(A70,'Impact Indicators - Section B'!$A$9:$S$27,19,FALSE),"")</f>
        <v/>
      </c>
      <c r="C70" s="396" t="str">
        <f t="array" ref="C70">IFERROR(IF(INDEX('Disaggregation Records'!$E$3:$E$56,MATCH(RIGHT(L70,255),RIGHT('Disaggregation Records'!$D$3:$D$56,255),0))=0,"",INDEX('Disaggregation Records'!$E$3:$E$56,MATCH(RIGHT(L70,255),RIGHT('Disaggregation Records'!$D$3:$D$56,255),0))),"")</f>
        <v/>
      </c>
      <c r="D70" s="396" t="str">
        <f t="array" ref="D70">IFERROR(IF(INDEX('Disaggregation Records'!$F$3:$F$56,MATCH(RIGHT(L70,255),RIGHT('Disaggregation Records'!$D$3:$D$56,255),0))=0,"",INDEX('Disaggregation Records'!$F$3:$F$56,MATCH(RIGHT(L70,255),RIGHT('Disaggregation Records'!$D$3:$D$56,255),0))),"")</f>
        <v/>
      </c>
      <c r="E70" s="380" t="str">
        <f t="array" ref="E70">IFERROR(IF(INDEX('Disaggregation Data'!$K$3:$K$154,MATCH(RIGHT(M70,255),RIGHT('Disaggregation Data'!$J$3:$J$154,255),0))=0,"",INDEX('Disaggregation Data'!$K$3:$K$154,MATCH(RIGHT(M70,255),RIGHT('Disaggregation Data'!$J$3:$J$154,255),0))),"")</f>
        <v/>
      </c>
      <c r="F70" s="380" t="str">
        <f t="array" ref="F70">IFERROR(IF(INDEX('Disaggregation Data'!$L$3:$L$154,MATCH(RIGHT(M70,255),RIGHT('Disaggregation Data'!$J$3:$J$154,255),0))=0,"",INDEX('Disaggregation Data'!$L$3:$L$154,MATCH(RIGHT(M70,255),RIGHT('Disaggregation Data'!$J$3:$J$154,255),0))),"")</f>
        <v/>
      </c>
      <c r="G70" s="380" t="str">
        <f t="array" ref="G70">IFERROR(IF(INDEX('Disaggregation Data'!$O$3:$O$154,MATCH(RIGHT(M70,255),RIGHT('Disaggregation Data'!$J$3:$J$154,255),0))=0,"",INDEX('Disaggregation Data'!$O$3:$O$154,MATCH(RIGHT(M70,255),RIGHT('Disaggregation Data'!$J$3:$J$154,255),0))),"")</f>
        <v/>
      </c>
      <c r="H70" s="379" t="str">
        <f t="array" ref="H70">IFERROR(IF(INDEX('Disaggregation Data'!$P$3:$P$154,MATCH(RIGHT(M70,255),RIGHT('Disaggregation Data'!$J$3:$J$154,255),0))=0,"",INDEX('Disaggregation Data'!$P$3:$P$154,MATCH(RIGHT(M70,255),RIGHT('Disaggregation Data'!$J$3:$J$154,255),0))),"")</f>
        <v/>
      </c>
      <c r="I70" s="380" t="str">
        <f t="array" ref="I70">IFERROR(IF(INDEX('Disaggregation Data'!$M$3:$M$154,MATCH(RIGHT(M70,255),RIGHT('Disaggregation Data'!$J$3:$J$154,255),0))=0,"",INDEX('Disaggregation Data'!$M$3:$M$154,MATCH(RIGHT(M70,255),RIGHT('Disaggregation Data'!$J$3:$J$154,255),0))),"")</f>
        <v/>
      </c>
      <c r="J70" s="379" t="str">
        <f t="array" ref="J70">IFERROR(IF(INDEX('Disaggregation Data'!$N$3:$N$154,MATCH(RIGHT(M70,255),RIGHT('Disaggregation Data'!$J$3:$J$154,255),0))=0,"",INDEX('Disaggregation Data'!$N$3:$N$154,MATCH(RIGHT(M70,255),RIGHT('Disaggregation Data'!$J$3:$J$154,255),0))),"")</f>
        <v/>
      </c>
      <c r="K70" s="470">
        <f t="shared" si="0"/>
        <v>41</v>
      </c>
      <c r="L70" s="470" t="str">
        <f t="shared" si="1"/>
        <v/>
      </c>
      <c r="M70" s="470" t="str">
        <f t="shared" si="2"/>
        <v/>
      </c>
      <c r="N70" s="446" t="b">
        <f t="shared" si="3"/>
        <v>0</v>
      </c>
      <c r="O70" s="451" t="s">
        <v>1636</v>
      </c>
      <c r="P70" s="470" t="str">
        <f t="array" ref="P70">IFERROR(IF(INDEX('Disaggregation Records'!$G$3:$G$56,MATCH(RIGHT(L70,255),RIGHT('Disaggregation Records'!$D$3:$D$56,255),0))=0,"",INDEX('Disaggregation Records'!$G$3:$G$56,MATCH(RIGHT(L70,255),RIGHT('Disaggregation Records'!$D$3:$D$56,255),0))),"")</f>
        <v/>
      </c>
      <c r="Q70" s="482" t="s">
        <v>454</v>
      </c>
      <c r="R70" s="358"/>
    </row>
    <row r="71" spans="1:18" ht="47.1" customHeight="1" x14ac:dyDescent="0.25">
      <c r="A71" s="377">
        <v>7</v>
      </c>
      <c r="B71" s="395" t="str">
        <f>IFERROR(VLOOKUP(A71,'Impact Indicators - Section B'!$A$9:$S$27,19,FALSE),"")</f>
        <v/>
      </c>
      <c r="C71" s="396" t="str">
        <f t="array" ref="C71">IFERROR(IF(INDEX('Disaggregation Records'!$E$3:$E$56,MATCH(RIGHT(L71,255),RIGHT('Disaggregation Records'!$D$3:$D$56,255),0))=0,"",INDEX('Disaggregation Records'!$E$3:$E$56,MATCH(RIGHT(L71,255),RIGHT('Disaggregation Records'!$D$3:$D$56,255),0))),"")</f>
        <v/>
      </c>
      <c r="D71" s="396" t="str">
        <f t="array" ref="D71">IFERROR(IF(INDEX('Disaggregation Records'!$F$3:$F$56,MATCH(RIGHT(L71,255),RIGHT('Disaggregation Records'!$D$3:$D$56,255),0))=0,"",INDEX('Disaggregation Records'!$F$3:$F$56,MATCH(RIGHT(L71,255),RIGHT('Disaggregation Records'!$D$3:$D$56,255),0))),"")</f>
        <v/>
      </c>
      <c r="E71" s="380" t="str">
        <f t="array" ref="E71">IFERROR(IF(INDEX('Disaggregation Data'!$K$3:$K$154,MATCH(RIGHT(M71,255),RIGHT('Disaggregation Data'!$J$3:$J$154,255),0))=0,"",INDEX('Disaggregation Data'!$K$3:$K$154,MATCH(RIGHT(M71,255),RIGHT('Disaggregation Data'!$J$3:$J$154,255),0))),"")</f>
        <v/>
      </c>
      <c r="F71" s="380" t="str">
        <f t="array" ref="F71">IFERROR(IF(INDEX('Disaggregation Data'!$L$3:$L$154,MATCH(RIGHT(M71,255),RIGHT('Disaggregation Data'!$J$3:$J$154,255),0))=0,"",INDEX('Disaggregation Data'!$L$3:$L$154,MATCH(RIGHT(M71,255),RIGHT('Disaggregation Data'!$J$3:$J$154,255),0))),"")</f>
        <v/>
      </c>
      <c r="G71" s="380" t="str">
        <f t="array" ref="G71">IFERROR(IF(INDEX('Disaggregation Data'!$O$3:$O$154,MATCH(RIGHT(M71,255),RIGHT('Disaggregation Data'!$J$3:$J$154,255),0))=0,"",INDEX('Disaggregation Data'!$O$3:$O$154,MATCH(RIGHT(M71,255),RIGHT('Disaggregation Data'!$J$3:$J$154,255),0))),"")</f>
        <v/>
      </c>
      <c r="H71" s="379" t="str">
        <f t="array" ref="H71">IFERROR(IF(INDEX('Disaggregation Data'!$P$3:$P$154,MATCH(RIGHT(M71,255),RIGHT('Disaggregation Data'!$J$3:$J$154,255),0))=0,"",INDEX('Disaggregation Data'!$P$3:$P$154,MATCH(RIGHT(M71,255),RIGHT('Disaggregation Data'!$J$3:$J$154,255),0))),"")</f>
        <v/>
      </c>
      <c r="I71" s="380" t="str">
        <f t="array" ref="I71">IFERROR(IF(INDEX('Disaggregation Data'!$M$3:$M$154,MATCH(RIGHT(M71,255),RIGHT('Disaggregation Data'!$J$3:$J$154,255),0))=0,"",INDEX('Disaggregation Data'!$M$3:$M$154,MATCH(RIGHT(M71,255),RIGHT('Disaggregation Data'!$J$3:$J$154,255),0))),"")</f>
        <v/>
      </c>
      <c r="J71" s="379" t="str">
        <f t="array" ref="J71">IFERROR(IF(INDEX('Disaggregation Data'!$N$3:$N$154,MATCH(RIGHT(M71,255),RIGHT('Disaggregation Data'!$J$3:$J$154,255),0))=0,"",INDEX('Disaggregation Data'!$N$3:$N$154,MATCH(RIGHT(M71,255),RIGHT('Disaggregation Data'!$J$3:$J$154,255),0))),"")</f>
        <v/>
      </c>
      <c r="K71" s="470">
        <f t="shared" si="0"/>
        <v>42</v>
      </c>
      <c r="L71" s="470" t="str">
        <f t="shared" si="1"/>
        <v/>
      </c>
      <c r="M71" s="470" t="str">
        <f t="shared" si="2"/>
        <v/>
      </c>
      <c r="N71" s="446" t="b">
        <f t="shared" si="3"/>
        <v>0</v>
      </c>
      <c r="O71" s="451" t="s">
        <v>1637</v>
      </c>
      <c r="P71" s="470" t="str">
        <f t="array" ref="P71">IFERROR(IF(INDEX('Disaggregation Records'!$G$3:$G$56,MATCH(RIGHT(L71,255),RIGHT('Disaggregation Records'!$D$3:$D$56,255),0))=0,"",INDEX('Disaggregation Records'!$G$3:$G$56,MATCH(RIGHT(L71,255),RIGHT('Disaggregation Records'!$D$3:$D$56,255),0))),"")</f>
        <v/>
      </c>
      <c r="Q71" s="482" t="s">
        <v>454</v>
      </c>
      <c r="R71" s="358"/>
    </row>
    <row r="72" spans="1:18" ht="47.1" customHeight="1" x14ac:dyDescent="0.25">
      <c r="A72" s="377">
        <v>7</v>
      </c>
      <c r="B72" s="395" t="str">
        <f>IFERROR(VLOOKUP(A72,'Impact Indicators - Section B'!$A$9:$S$27,19,FALSE),"")</f>
        <v/>
      </c>
      <c r="C72" s="396" t="str">
        <f t="array" ref="C72">IFERROR(IF(INDEX('Disaggregation Records'!$E$3:$E$56,MATCH(RIGHT(L72,255),RIGHT('Disaggregation Records'!$D$3:$D$56,255),0))=0,"",INDEX('Disaggregation Records'!$E$3:$E$56,MATCH(RIGHT(L72,255),RIGHT('Disaggregation Records'!$D$3:$D$56,255),0))),"")</f>
        <v/>
      </c>
      <c r="D72" s="396" t="str">
        <f t="array" ref="D72">IFERROR(IF(INDEX('Disaggregation Records'!$F$3:$F$56,MATCH(RIGHT(L72,255),RIGHT('Disaggregation Records'!$D$3:$D$56,255),0))=0,"",INDEX('Disaggregation Records'!$F$3:$F$56,MATCH(RIGHT(L72,255),RIGHT('Disaggregation Records'!$D$3:$D$56,255),0))),"")</f>
        <v/>
      </c>
      <c r="E72" s="380" t="str">
        <f t="array" ref="E72">IFERROR(IF(INDEX('Disaggregation Data'!$K$3:$K$154,MATCH(RIGHT(M72,255),RIGHT('Disaggregation Data'!$J$3:$J$154,255),0))=0,"",INDEX('Disaggregation Data'!$K$3:$K$154,MATCH(RIGHT(M72,255),RIGHT('Disaggregation Data'!$J$3:$J$154,255),0))),"")</f>
        <v/>
      </c>
      <c r="F72" s="380" t="str">
        <f t="array" ref="F72">IFERROR(IF(INDEX('Disaggregation Data'!$L$3:$L$154,MATCH(RIGHT(M72,255),RIGHT('Disaggregation Data'!$J$3:$J$154,255),0))=0,"",INDEX('Disaggregation Data'!$L$3:$L$154,MATCH(RIGHT(M72,255),RIGHT('Disaggregation Data'!$J$3:$J$154,255),0))),"")</f>
        <v/>
      </c>
      <c r="G72" s="380" t="str">
        <f t="array" ref="G72">IFERROR(IF(INDEX('Disaggregation Data'!$O$3:$O$154,MATCH(RIGHT(M72,255),RIGHT('Disaggregation Data'!$J$3:$J$154,255),0))=0,"",INDEX('Disaggregation Data'!$O$3:$O$154,MATCH(RIGHT(M72,255),RIGHT('Disaggregation Data'!$J$3:$J$154,255),0))),"")</f>
        <v/>
      </c>
      <c r="H72" s="379" t="str">
        <f t="array" ref="H72">IFERROR(IF(INDEX('Disaggregation Data'!$P$3:$P$154,MATCH(RIGHT(M72,255),RIGHT('Disaggregation Data'!$J$3:$J$154,255),0))=0,"",INDEX('Disaggregation Data'!$P$3:$P$154,MATCH(RIGHT(M72,255),RIGHT('Disaggregation Data'!$J$3:$J$154,255),0))),"")</f>
        <v/>
      </c>
      <c r="I72" s="380" t="str">
        <f t="array" ref="I72">IFERROR(IF(INDEX('Disaggregation Data'!$M$3:$M$154,MATCH(RIGHT(M72,255),RIGHT('Disaggregation Data'!$J$3:$J$154,255),0))=0,"",INDEX('Disaggregation Data'!$M$3:$M$154,MATCH(RIGHT(M72,255),RIGHT('Disaggregation Data'!$J$3:$J$154,255),0))),"")</f>
        <v/>
      </c>
      <c r="J72" s="379" t="str">
        <f t="array" ref="J72">IFERROR(IF(INDEX('Disaggregation Data'!$N$3:$N$154,MATCH(RIGHT(M72,255),RIGHT('Disaggregation Data'!$J$3:$J$154,255),0))=0,"",INDEX('Disaggregation Data'!$N$3:$N$154,MATCH(RIGHT(M72,255),RIGHT('Disaggregation Data'!$J$3:$J$154,255),0))),"")</f>
        <v/>
      </c>
      <c r="K72" s="470">
        <f t="shared" si="0"/>
        <v>43</v>
      </c>
      <c r="L72" s="470" t="str">
        <f t="shared" si="1"/>
        <v/>
      </c>
      <c r="M72" s="470" t="str">
        <f t="shared" si="2"/>
        <v/>
      </c>
      <c r="N72" s="446" t="b">
        <f t="shared" si="3"/>
        <v>0</v>
      </c>
      <c r="O72" s="451" t="s">
        <v>1638</v>
      </c>
      <c r="P72" s="470" t="str">
        <f t="array" ref="P72">IFERROR(IF(INDEX('Disaggregation Records'!$G$3:$G$56,MATCH(RIGHT(L72,255),RIGHT('Disaggregation Records'!$D$3:$D$56,255),0))=0,"",INDEX('Disaggregation Records'!$G$3:$G$56,MATCH(RIGHT(L72,255),RIGHT('Disaggregation Records'!$D$3:$D$56,255),0))),"")</f>
        <v/>
      </c>
      <c r="Q72" s="482" t="s">
        <v>454</v>
      </c>
      <c r="R72" s="358"/>
    </row>
    <row r="73" spans="1:18" ht="47.1" customHeight="1" x14ac:dyDescent="0.25">
      <c r="A73" s="377">
        <v>7</v>
      </c>
      <c r="B73" s="395" t="str">
        <f>IFERROR(VLOOKUP(A73,'Impact Indicators - Section B'!$A$9:$S$27,19,FALSE),"")</f>
        <v/>
      </c>
      <c r="C73" s="396" t="str">
        <f t="array" ref="C73">IFERROR(IF(INDEX('Disaggregation Records'!$E$3:$E$56,MATCH(RIGHT(L73,255),RIGHT('Disaggregation Records'!$D$3:$D$56,255),0))=0,"",INDEX('Disaggregation Records'!$E$3:$E$56,MATCH(RIGHT(L73,255),RIGHT('Disaggregation Records'!$D$3:$D$56,255),0))),"")</f>
        <v/>
      </c>
      <c r="D73" s="396" t="str">
        <f t="array" ref="D73">IFERROR(IF(INDEX('Disaggregation Records'!$F$3:$F$56,MATCH(RIGHT(L73,255),RIGHT('Disaggregation Records'!$D$3:$D$56,255),0))=0,"",INDEX('Disaggregation Records'!$F$3:$F$56,MATCH(RIGHT(L73,255),RIGHT('Disaggregation Records'!$D$3:$D$56,255),0))),"")</f>
        <v/>
      </c>
      <c r="E73" s="380" t="str">
        <f t="array" ref="E73">IFERROR(IF(INDEX('Disaggregation Data'!$K$3:$K$154,MATCH(RIGHT(M73,255),RIGHT('Disaggregation Data'!$J$3:$J$154,255),0))=0,"",INDEX('Disaggregation Data'!$K$3:$K$154,MATCH(RIGHT(M73,255),RIGHT('Disaggregation Data'!$J$3:$J$154,255),0))),"")</f>
        <v/>
      </c>
      <c r="F73" s="380" t="str">
        <f t="array" ref="F73">IFERROR(IF(INDEX('Disaggregation Data'!$L$3:$L$154,MATCH(RIGHT(M73,255),RIGHT('Disaggregation Data'!$J$3:$J$154,255),0))=0,"",INDEX('Disaggregation Data'!$L$3:$L$154,MATCH(RIGHT(M73,255),RIGHT('Disaggregation Data'!$J$3:$J$154,255),0))),"")</f>
        <v/>
      </c>
      <c r="G73" s="380" t="str">
        <f t="array" ref="G73">IFERROR(IF(INDEX('Disaggregation Data'!$O$3:$O$154,MATCH(RIGHT(M73,255),RIGHT('Disaggregation Data'!$J$3:$J$154,255),0))=0,"",INDEX('Disaggregation Data'!$O$3:$O$154,MATCH(RIGHT(M73,255),RIGHT('Disaggregation Data'!$J$3:$J$154,255),0))),"")</f>
        <v/>
      </c>
      <c r="H73" s="379" t="str">
        <f t="array" ref="H73">IFERROR(IF(INDEX('Disaggregation Data'!$P$3:$P$154,MATCH(RIGHT(M73,255),RIGHT('Disaggregation Data'!$J$3:$J$154,255),0))=0,"",INDEX('Disaggregation Data'!$P$3:$P$154,MATCH(RIGHT(M73,255),RIGHT('Disaggregation Data'!$J$3:$J$154,255),0))),"")</f>
        <v/>
      </c>
      <c r="I73" s="380" t="str">
        <f t="array" ref="I73">IFERROR(IF(INDEX('Disaggregation Data'!$M$3:$M$154,MATCH(RIGHT(M73,255),RIGHT('Disaggregation Data'!$J$3:$J$154,255),0))=0,"",INDEX('Disaggregation Data'!$M$3:$M$154,MATCH(RIGHT(M73,255),RIGHT('Disaggregation Data'!$J$3:$J$154,255),0))),"")</f>
        <v/>
      </c>
      <c r="J73" s="379" t="str">
        <f t="array" ref="J73">IFERROR(IF(INDEX('Disaggregation Data'!$N$3:$N$154,MATCH(RIGHT(M73,255),RIGHT('Disaggregation Data'!$J$3:$J$154,255),0))=0,"",INDEX('Disaggregation Data'!$N$3:$N$154,MATCH(RIGHT(M73,255),RIGHT('Disaggregation Data'!$J$3:$J$154,255),0))),"")</f>
        <v/>
      </c>
      <c r="K73" s="470">
        <f t="shared" ref="K73:K136" si="4">IF(B73=B72,K72+1,0)</f>
        <v>44</v>
      </c>
      <c r="L73" s="470" t="str">
        <f t="shared" ref="L73:L136" si="5">IF(B73&lt;&gt;"",B73&amp;"-"&amp;K73,"")</f>
        <v/>
      </c>
      <c r="M73" s="470" t="str">
        <f t="shared" ref="M73:M136" si="6">IF(B73&lt;&gt;"",B73&amp;C73&amp;D73,"")</f>
        <v/>
      </c>
      <c r="N73" s="446" t="b">
        <f t="shared" ref="N73:N136" si="7">IFERROR(IF(B73&lt;&gt;"",TRUE,FALSE),"")</f>
        <v>0</v>
      </c>
      <c r="O73" s="451" t="s">
        <v>1639</v>
      </c>
      <c r="P73" s="470" t="str">
        <f t="array" ref="P73">IFERROR(IF(INDEX('Disaggregation Records'!$G$3:$G$56,MATCH(RIGHT(L73,255),RIGHT('Disaggregation Records'!$D$3:$D$56,255),0))=0,"",INDEX('Disaggregation Records'!$G$3:$G$56,MATCH(RIGHT(L73,255),RIGHT('Disaggregation Records'!$D$3:$D$56,255),0))),"")</f>
        <v/>
      </c>
      <c r="Q73" s="482" t="s">
        <v>454</v>
      </c>
      <c r="R73" s="358"/>
    </row>
    <row r="74" spans="1:18" ht="47.1" customHeight="1" x14ac:dyDescent="0.25">
      <c r="A74" s="377">
        <v>7</v>
      </c>
      <c r="B74" s="395" t="str">
        <f>IFERROR(VLOOKUP(A74,'Impact Indicators - Section B'!$A$9:$S$27,19,FALSE),"")</f>
        <v/>
      </c>
      <c r="C74" s="396" t="str">
        <f t="array" ref="C74">IFERROR(IF(INDEX('Disaggregation Records'!$E$3:$E$56,MATCH(RIGHT(L74,255),RIGHT('Disaggregation Records'!$D$3:$D$56,255),0))=0,"",INDEX('Disaggregation Records'!$E$3:$E$56,MATCH(RIGHT(L74,255),RIGHT('Disaggregation Records'!$D$3:$D$56,255),0))),"")</f>
        <v/>
      </c>
      <c r="D74" s="396" t="str">
        <f t="array" ref="D74">IFERROR(IF(INDEX('Disaggregation Records'!$F$3:$F$56,MATCH(RIGHT(L74,255),RIGHT('Disaggregation Records'!$D$3:$D$56,255),0))=0,"",INDEX('Disaggregation Records'!$F$3:$F$56,MATCH(RIGHT(L74,255),RIGHT('Disaggregation Records'!$D$3:$D$56,255),0))),"")</f>
        <v/>
      </c>
      <c r="E74" s="380" t="str">
        <f t="array" ref="E74">IFERROR(IF(INDEX('Disaggregation Data'!$K$3:$K$154,MATCH(RIGHT(M74,255),RIGHT('Disaggregation Data'!$J$3:$J$154,255),0))=0,"",INDEX('Disaggregation Data'!$K$3:$K$154,MATCH(RIGHT(M74,255),RIGHT('Disaggregation Data'!$J$3:$J$154,255),0))),"")</f>
        <v/>
      </c>
      <c r="F74" s="380" t="str">
        <f t="array" ref="F74">IFERROR(IF(INDEX('Disaggregation Data'!$L$3:$L$154,MATCH(RIGHT(M74,255),RIGHT('Disaggregation Data'!$J$3:$J$154,255),0))=0,"",INDEX('Disaggregation Data'!$L$3:$L$154,MATCH(RIGHT(M74,255),RIGHT('Disaggregation Data'!$J$3:$J$154,255),0))),"")</f>
        <v/>
      </c>
      <c r="G74" s="380" t="str">
        <f t="array" ref="G74">IFERROR(IF(INDEX('Disaggregation Data'!$O$3:$O$154,MATCH(RIGHT(M74,255),RIGHT('Disaggregation Data'!$J$3:$J$154,255),0))=0,"",INDEX('Disaggregation Data'!$O$3:$O$154,MATCH(RIGHT(M74,255),RIGHT('Disaggregation Data'!$J$3:$J$154,255),0))),"")</f>
        <v/>
      </c>
      <c r="H74" s="379" t="str">
        <f t="array" ref="H74">IFERROR(IF(INDEX('Disaggregation Data'!$P$3:$P$154,MATCH(RIGHT(M74,255),RIGHT('Disaggregation Data'!$J$3:$J$154,255),0))=0,"",INDEX('Disaggregation Data'!$P$3:$P$154,MATCH(RIGHT(M74,255),RIGHT('Disaggregation Data'!$J$3:$J$154,255),0))),"")</f>
        <v/>
      </c>
      <c r="I74" s="380" t="str">
        <f t="array" ref="I74">IFERROR(IF(INDEX('Disaggregation Data'!$M$3:$M$154,MATCH(RIGHT(M74,255),RIGHT('Disaggregation Data'!$J$3:$J$154,255),0))=0,"",INDEX('Disaggregation Data'!$M$3:$M$154,MATCH(RIGHT(M74,255),RIGHT('Disaggregation Data'!$J$3:$J$154,255),0))),"")</f>
        <v/>
      </c>
      <c r="J74" s="379" t="str">
        <f t="array" ref="J74">IFERROR(IF(INDEX('Disaggregation Data'!$N$3:$N$154,MATCH(RIGHT(M74,255),RIGHT('Disaggregation Data'!$J$3:$J$154,255),0))=0,"",INDEX('Disaggregation Data'!$N$3:$N$154,MATCH(RIGHT(M74,255),RIGHT('Disaggregation Data'!$J$3:$J$154,255),0))),"")</f>
        <v/>
      </c>
      <c r="K74" s="470">
        <f t="shared" si="4"/>
        <v>45</v>
      </c>
      <c r="L74" s="470" t="str">
        <f t="shared" si="5"/>
        <v/>
      </c>
      <c r="M74" s="470" t="str">
        <f t="shared" si="6"/>
        <v/>
      </c>
      <c r="N74" s="446" t="b">
        <f t="shared" si="7"/>
        <v>0</v>
      </c>
      <c r="O74" s="451" t="s">
        <v>1640</v>
      </c>
      <c r="P74" s="470" t="str">
        <f t="array" ref="P74">IFERROR(IF(INDEX('Disaggregation Records'!$G$3:$G$56,MATCH(RIGHT(L74,255),RIGHT('Disaggregation Records'!$D$3:$D$56,255),0))=0,"",INDEX('Disaggregation Records'!$G$3:$G$56,MATCH(RIGHT(L74,255),RIGHT('Disaggregation Records'!$D$3:$D$56,255),0))),"")</f>
        <v/>
      </c>
      <c r="Q74" s="482" t="s">
        <v>454</v>
      </c>
      <c r="R74" s="358"/>
    </row>
    <row r="75" spans="1:18" ht="47.1" customHeight="1" x14ac:dyDescent="0.25">
      <c r="A75" s="377">
        <v>7</v>
      </c>
      <c r="B75" s="395" t="str">
        <f>IFERROR(VLOOKUP(A75,'Impact Indicators - Section B'!$A$9:$S$27,19,FALSE),"")</f>
        <v/>
      </c>
      <c r="C75" s="396" t="str">
        <f t="array" ref="C75">IFERROR(IF(INDEX('Disaggregation Records'!$E$3:$E$56,MATCH(RIGHT(L75,255),RIGHT('Disaggregation Records'!$D$3:$D$56,255),0))=0,"",INDEX('Disaggregation Records'!$E$3:$E$56,MATCH(RIGHT(L75,255),RIGHT('Disaggregation Records'!$D$3:$D$56,255),0))),"")</f>
        <v/>
      </c>
      <c r="D75" s="396" t="str">
        <f t="array" ref="D75">IFERROR(IF(INDEX('Disaggregation Records'!$F$3:$F$56,MATCH(RIGHT(L75,255),RIGHT('Disaggregation Records'!$D$3:$D$56,255),0))=0,"",INDEX('Disaggregation Records'!$F$3:$F$56,MATCH(RIGHT(L75,255),RIGHT('Disaggregation Records'!$D$3:$D$56,255),0))),"")</f>
        <v/>
      </c>
      <c r="E75" s="380" t="str">
        <f t="array" ref="E75">IFERROR(IF(INDEX('Disaggregation Data'!$K$3:$K$154,MATCH(RIGHT(M75,255),RIGHT('Disaggregation Data'!$J$3:$J$154,255),0))=0,"",INDEX('Disaggregation Data'!$K$3:$K$154,MATCH(RIGHT(M75,255),RIGHT('Disaggregation Data'!$J$3:$J$154,255),0))),"")</f>
        <v/>
      </c>
      <c r="F75" s="380" t="str">
        <f t="array" ref="F75">IFERROR(IF(INDEX('Disaggregation Data'!$L$3:$L$154,MATCH(RIGHT(M75,255),RIGHT('Disaggregation Data'!$J$3:$J$154,255),0))=0,"",INDEX('Disaggregation Data'!$L$3:$L$154,MATCH(RIGHT(M75,255),RIGHT('Disaggregation Data'!$J$3:$J$154,255),0))),"")</f>
        <v/>
      </c>
      <c r="G75" s="380" t="str">
        <f t="array" ref="G75">IFERROR(IF(INDEX('Disaggregation Data'!$O$3:$O$154,MATCH(RIGHT(M75,255),RIGHT('Disaggregation Data'!$J$3:$J$154,255),0))=0,"",INDEX('Disaggregation Data'!$O$3:$O$154,MATCH(RIGHT(M75,255),RIGHT('Disaggregation Data'!$J$3:$J$154,255),0))),"")</f>
        <v/>
      </c>
      <c r="H75" s="379" t="str">
        <f t="array" ref="H75">IFERROR(IF(INDEX('Disaggregation Data'!$P$3:$P$154,MATCH(RIGHT(M75,255),RIGHT('Disaggregation Data'!$J$3:$J$154,255),0))=0,"",INDEX('Disaggregation Data'!$P$3:$P$154,MATCH(RIGHT(M75,255),RIGHT('Disaggregation Data'!$J$3:$J$154,255),0))),"")</f>
        <v/>
      </c>
      <c r="I75" s="380" t="str">
        <f t="array" ref="I75">IFERROR(IF(INDEX('Disaggregation Data'!$M$3:$M$154,MATCH(RIGHT(M75,255),RIGHT('Disaggregation Data'!$J$3:$J$154,255),0))=0,"",INDEX('Disaggregation Data'!$M$3:$M$154,MATCH(RIGHT(M75,255),RIGHT('Disaggregation Data'!$J$3:$J$154,255),0))),"")</f>
        <v/>
      </c>
      <c r="J75" s="379" t="str">
        <f t="array" ref="J75">IFERROR(IF(INDEX('Disaggregation Data'!$N$3:$N$154,MATCH(RIGHT(M75,255),RIGHT('Disaggregation Data'!$J$3:$J$154,255),0))=0,"",INDEX('Disaggregation Data'!$N$3:$N$154,MATCH(RIGHT(M75,255),RIGHT('Disaggregation Data'!$J$3:$J$154,255),0))),"")</f>
        <v/>
      </c>
      <c r="K75" s="470">
        <f t="shared" si="4"/>
        <v>46</v>
      </c>
      <c r="L75" s="470" t="str">
        <f t="shared" si="5"/>
        <v/>
      </c>
      <c r="M75" s="470" t="str">
        <f t="shared" si="6"/>
        <v/>
      </c>
      <c r="N75" s="446" t="b">
        <f t="shared" si="7"/>
        <v>0</v>
      </c>
      <c r="O75" s="451" t="s">
        <v>1641</v>
      </c>
      <c r="P75" s="470" t="str">
        <f t="array" ref="P75">IFERROR(IF(INDEX('Disaggregation Records'!$G$3:$G$56,MATCH(RIGHT(L75,255),RIGHT('Disaggregation Records'!$D$3:$D$56,255),0))=0,"",INDEX('Disaggregation Records'!$G$3:$G$56,MATCH(RIGHT(L75,255),RIGHT('Disaggregation Records'!$D$3:$D$56,255),0))),"")</f>
        <v/>
      </c>
      <c r="Q75" s="482" t="s">
        <v>454</v>
      </c>
      <c r="R75" s="358"/>
    </row>
    <row r="76" spans="1:18" ht="47.1" customHeight="1" x14ac:dyDescent="0.25">
      <c r="A76" s="377">
        <v>7</v>
      </c>
      <c r="B76" s="395" t="str">
        <f>IFERROR(VLOOKUP(A76,'Impact Indicators - Section B'!$A$9:$S$27,19,FALSE),"")</f>
        <v/>
      </c>
      <c r="C76" s="396" t="str">
        <f t="array" ref="C76">IFERROR(IF(INDEX('Disaggregation Records'!$E$3:$E$56,MATCH(RIGHT(L76,255),RIGHT('Disaggregation Records'!$D$3:$D$56,255),0))=0,"",INDEX('Disaggregation Records'!$E$3:$E$56,MATCH(RIGHT(L76,255),RIGHT('Disaggregation Records'!$D$3:$D$56,255),0))),"")</f>
        <v/>
      </c>
      <c r="D76" s="396" t="str">
        <f t="array" ref="D76">IFERROR(IF(INDEX('Disaggregation Records'!$F$3:$F$56,MATCH(RIGHT(L76,255),RIGHT('Disaggregation Records'!$D$3:$D$56,255),0))=0,"",INDEX('Disaggregation Records'!$F$3:$F$56,MATCH(RIGHT(L76,255),RIGHT('Disaggregation Records'!$D$3:$D$56,255),0))),"")</f>
        <v/>
      </c>
      <c r="E76" s="380" t="str">
        <f t="array" ref="E76">IFERROR(IF(INDEX('Disaggregation Data'!$K$3:$K$154,MATCH(RIGHT(M76,255),RIGHT('Disaggregation Data'!$J$3:$J$154,255),0))=0,"",INDEX('Disaggregation Data'!$K$3:$K$154,MATCH(RIGHT(M76,255),RIGHT('Disaggregation Data'!$J$3:$J$154,255),0))),"")</f>
        <v/>
      </c>
      <c r="F76" s="380" t="str">
        <f t="array" ref="F76">IFERROR(IF(INDEX('Disaggregation Data'!$L$3:$L$154,MATCH(RIGHT(M76,255),RIGHT('Disaggregation Data'!$J$3:$J$154,255),0))=0,"",INDEX('Disaggregation Data'!$L$3:$L$154,MATCH(RIGHT(M76,255),RIGHT('Disaggregation Data'!$J$3:$J$154,255),0))),"")</f>
        <v/>
      </c>
      <c r="G76" s="380" t="str">
        <f t="array" ref="G76">IFERROR(IF(INDEX('Disaggregation Data'!$O$3:$O$154,MATCH(RIGHT(M76,255),RIGHT('Disaggregation Data'!$J$3:$J$154,255),0))=0,"",INDEX('Disaggregation Data'!$O$3:$O$154,MATCH(RIGHT(M76,255),RIGHT('Disaggregation Data'!$J$3:$J$154,255),0))),"")</f>
        <v/>
      </c>
      <c r="H76" s="379" t="str">
        <f t="array" ref="H76">IFERROR(IF(INDEX('Disaggregation Data'!$P$3:$P$154,MATCH(RIGHT(M76,255),RIGHT('Disaggregation Data'!$J$3:$J$154,255),0))=0,"",INDEX('Disaggregation Data'!$P$3:$P$154,MATCH(RIGHT(M76,255),RIGHT('Disaggregation Data'!$J$3:$J$154,255),0))),"")</f>
        <v/>
      </c>
      <c r="I76" s="380" t="str">
        <f t="array" ref="I76">IFERROR(IF(INDEX('Disaggregation Data'!$M$3:$M$154,MATCH(RIGHT(M76,255),RIGHT('Disaggregation Data'!$J$3:$J$154,255),0))=0,"",INDEX('Disaggregation Data'!$M$3:$M$154,MATCH(RIGHT(M76,255),RIGHT('Disaggregation Data'!$J$3:$J$154,255),0))),"")</f>
        <v/>
      </c>
      <c r="J76" s="379" t="str">
        <f t="array" ref="J76">IFERROR(IF(INDEX('Disaggregation Data'!$N$3:$N$154,MATCH(RIGHT(M76,255),RIGHT('Disaggregation Data'!$J$3:$J$154,255),0))=0,"",INDEX('Disaggregation Data'!$N$3:$N$154,MATCH(RIGHT(M76,255),RIGHT('Disaggregation Data'!$J$3:$J$154,255),0))),"")</f>
        <v/>
      </c>
      <c r="K76" s="470">
        <f t="shared" si="4"/>
        <v>47</v>
      </c>
      <c r="L76" s="470" t="str">
        <f t="shared" si="5"/>
        <v/>
      </c>
      <c r="M76" s="470" t="str">
        <f t="shared" si="6"/>
        <v/>
      </c>
      <c r="N76" s="446" t="b">
        <f t="shared" si="7"/>
        <v>0</v>
      </c>
      <c r="O76" s="451" t="s">
        <v>1642</v>
      </c>
      <c r="P76" s="470" t="str">
        <f t="array" ref="P76">IFERROR(IF(INDEX('Disaggregation Records'!$G$3:$G$56,MATCH(RIGHT(L76,255),RIGHT('Disaggregation Records'!$D$3:$D$56,255),0))=0,"",INDEX('Disaggregation Records'!$G$3:$G$56,MATCH(RIGHT(L76,255),RIGHT('Disaggregation Records'!$D$3:$D$56,255),0))),"")</f>
        <v/>
      </c>
      <c r="Q76" s="482" t="s">
        <v>454</v>
      </c>
      <c r="R76" s="358"/>
    </row>
    <row r="77" spans="1:18" ht="47.1" customHeight="1" x14ac:dyDescent="0.25">
      <c r="A77" s="377">
        <v>7</v>
      </c>
      <c r="B77" s="395" t="str">
        <f>IFERROR(VLOOKUP(A77,'Impact Indicators - Section B'!$A$9:$S$27,19,FALSE),"")</f>
        <v/>
      </c>
      <c r="C77" s="396" t="str">
        <f t="array" ref="C77">IFERROR(IF(INDEX('Disaggregation Records'!$E$3:$E$56,MATCH(RIGHT(L77,255),RIGHT('Disaggregation Records'!$D$3:$D$56,255),0))=0,"",INDEX('Disaggregation Records'!$E$3:$E$56,MATCH(RIGHT(L77,255),RIGHT('Disaggregation Records'!$D$3:$D$56,255),0))),"")</f>
        <v/>
      </c>
      <c r="D77" s="396" t="str">
        <f t="array" ref="D77">IFERROR(IF(INDEX('Disaggregation Records'!$F$3:$F$56,MATCH(RIGHT(L77,255),RIGHT('Disaggregation Records'!$D$3:$D$56,255),0))=0,"",INDEX('Disaggregation Records'!$F$3:$F$56,MATCH(RIGHT(L77,255),RIGHT('Disaggregation Records'!$D$3:$D$56,255),0))),"")</f>
        <v/>
      </c>
      <c r="E77" s="380" t="str">
        <f t="array" ref="E77">IFERROR(IF(INDEX('Disaggregation Data'!$K$3:$K$154,MATCH(RIGHT(M77,255),RIGHT('Disaggregation Data'!$J$3:$J$154,255),0))=0,"",INDEX('Disaggregation Data'!$K$3:$K$154,MATCH(RIGHT(M77,255),RIGHT('Disaggregation Data'!$J$3:$J$154,255),0))),"")</f>
        <v/>
      </c>
      <c r="F77" s="380" t="str">
        <f t="array" ref="F77">IFERROR(IF(INDEX('Disaggregation Data'!$L$3:$L$154,MATCH(RIGHT(M77,255),RIGHT('Disaggregation Data'!$J$3:$J$154,255),0))=0,"",INDEX('Disaggregation Data'!$L$3:$L$154,MATCH(RIGHT(M77,255),RIGHT('Disaggregation Data'!$J$3:$J$154,255),0))),"")</f>
        <v/>
      </c>
      <c r="G77" s="380" t="str">
        <f t="array" ref="G77">IFERROR(IF(INDEX('Disaggregation Data'!$O$3:$O$154,MATCH(RIGHT(M77,255),RIGHT('Disaggregation Data'!$J$3:$J$154,255),0))=0,"",INDEX('Disaggregation Data'!$O$3:$O$154,MATCH(RIGHT(M77,255),RIGHT('Disaggregation Data'!$J$3:$J$154,255),0))),"")</f>
        <v/>
      </c>
      <c r="H77" s="379" t="str">
        <f t="array" ref="H77">IFERROR(IF(INDEX('Disaggregation Data'!$P$3:$P$154,MATCH(RIGHT(M77,255),RIGHT('Disaggregation Data'!$J$3:$J$154,255),0))=0,"",INDEX('Disaggregation Data'!$P$3:$P$154,MATCH(RIGHT(M77,255),RIGHT('Disaggregation Data'!$J$3:$J$154,255),0))),"")</f>
        <v/>
      </c>
      <c r="I77" s="380" t="str">
        <f t="array" ref="I77">IFERROR(IF(INDEX('Disaggregation Data'!$M$3:$M$154,MATCH(RIGHT(M77,255),RIGHT('Disaggregation Data'!$J$3:$J$154,255),0))=0,"",INDEX('Disaggregation Data'!$M$3:$M$154,MATCH(RIGHT(M77,255),RIGHT('Disaggregation Data'!$J$3:$J$154,255),0))),"")</f>
        <v/>
      </c>
      <c r="J77" s="379" t="str">
        <f t="array" ref="J77">IFERROR(IF(INDEX('Disaggregation Data'!$N$3:$N$154,MATCH(RIGHT(M77,255),RIGHT('Disaggregation Data'!$J$3:$J$154,255),0))=0,"",INDEX('Disaggregation Data'!$N$3:$N$154,MATCH(RIGHT(M77,255),RIGHT('Disaggregation Data'!$J$3:$J$154,255),0))),"")</f>
        <v/>
      </c>
      <c r="K77" s="470">
        <f t="shared" si="4"/>
        <v>48</v>
      </c>
      <c r="L77" s="470" t="str">
        <f t="shared" si="5"/>
        <v/>
      </c>
      <c r="M77" s="470" t="str">
        <f t="shared" si="6"/>
        <v/>
      </c>
      <c r="N77" s="446" t="b">
        <f t="shared" si="7"/>
        <v>0</v>
      </c>
      <c r="O77" s="451" t="s">
        <v>1643</v>
      </c>
      <c r="P77" s="470" t="str">
        <f t="array" ref="P77">IFERROR(IF(INDEX('Disaggregation Records'!$G$3:$G$56,MATCH(RIGHT(L77,255),RIGHT('Disaggregation Records'!$D$3:$D$56,255),0))=0,"",INDEX('Disaggregation Records'!$G$3:$G$56,MATCH(RIGHT(L77,255),RIGHT('Disaggregation Records'!$D$3:$D$56,255),0))),"")</f>
        <v/>
      </c>
      <c r="Q77" s="482" t="s">
        <v>454</v>
      </c>
      <c r="R77" s="358"/>
    </row>
    <row r="78" spans="1:18" ht="47.1" customHeight="1" x14ac:dyDescent="0.25">
      <c r="A78" s="377">
        <v>7</v>
      </c>
      <c r="B78" s="395" t="str">
        <f>IFERROR(VLOOKUP(A78,'Impact Indicators - Section B'!$A$9:$S$27,19,FALSE),"")</f>
        <v/>
      </c>
      <c r="C78" s="396" t="str">
        <f t="array" ref="C78">IFERROR(IF(INDEX('Disaggregation Records'!$E$3:$E$56,MATCH(RIGHT(L78,255),RIGHT('Disaggregation Records'!$D$3:$D$56,255),0))=0,"",INDEX('Disaggregation Records'!$E$3:$E$56,MATCH(RIGHT(L78,255),RIGHT('Disaggregation Records'!$D$3:$D$56,255),0))),"")</f>
        <v/>
      </c>
      <c r="D78" s="396" t="str">
        <f t="array" ref="D78">IFERROR(IF(INDEX('Disaggregation Records'!$F$3:$F$56,MATCH(RIGHT(L78,255),RIGHT('Disaggregation Records'!$D$3:$D$56,255),0))=0,"",INDEX('Disaggregation Records'!$F$3:$F$56,MATCH(RIGHT(L78,255),RIGHT('Disaggregation Records'!$D$3:$D$56,255),0))),"")</f>
        <v/>
      </c>
      <c r="E78" s="380" t="str">
        <f t="array" ref="E78">IFERROR(IF(INDEX('Disaggregation Data'!$K$3:$K$154,MATCH(RIGHT(M78,255),RIGHT('Disaggregation Data'!$J$3:$J$154,255),0))=0,"",INDEX('Disaggregation Data'!$K$3:$K$154,MATCH(RIGHT(M78,255),RIGHT('Disaggregation Data'!$J$3:$J$154,255),0))),"")</f>
        <v/>
      </c>
      <c r="F78" s="380" t="str">
        <f t="array" ref="F78">IFERROR(IF(INDEX('Disaggregation Data'!$L$3:$L$154,MATCH(RIGHT(M78,255),RIGHT('Disaggregation Data'!$J$3:$J$154,255),0))=0,"",INDEX('Disaggregation Data'!$L$3:$L$154,MATCH(RIGHT(M78,255),RIGHT('Disaggregation Data'!$J$3:$J$154,255),0))),"")</f>
        <v/>
      </c>
      <c r="G78" s="380" t="str">
        <f t="array" ref="G78">IFERROR(IF(INDEX('Disaggregation Data'!$O$3:$O$154,MATCH(RIGHT(M78,255),RIGHT('Disaggregation Data'!$J$3:$J$154,255),0))=0,"",INDEX('Disaggregation Data'!$O$3:$O$154,MATCH(RIGHT(M78,255),RIGHT('Disaggregation Data'!$J$3:$J$154,255),0))),"")</f>
        <v/>
      </c>
      <c r="H78" s="379" t="str">
        <f t="array" ref="H78">IFERROR(IF(INDEX('Disaggregation Data'!$P$3:$P$154,MATCH(RIGHT(M78,255),RIGHT('Disaggregation Data'!$J$3:$J$154,255),0))=0,"",INDEX('Disaggregation Data'!$P$3:$P$154,MATCH(RIGHT(M78,255),RIGHT('Disaggregation Data'!$J$3:$J$154,255),0))),"")</f>
        <v/>
      </c>
      <c r="I78" s="380" t="str">
        <f t="array" ref="I78">IFERROR(IF(INDEX('Disaggregation Data'!$M$3:$M$154,MATCH(RIGHT(M78,255),RIGHT('Disaggregation Data'!$J$3:$J$154,255),0))=0,"",INDEX('Disaggregation Data'!$M$3:$M$154,MATCH(RIGHT(M78,255),RIGHT('Disaggregation Data'!$J$3:$J$154,255),0))),"")</f>
        <v/>
      </c>
      <c r="J78" s="379" t="str">
        <f t="array" ref="J78">IFERROR(IF(INDEX('Disaggregation Data'!$N$3:$N$154,MATCH(RIGHT(M78,255),RIGHT('Disaggregation Data'!$J$3:$J$154,255),0))=0,"",INDEX('Disaggregation Data'!$N$3:$N$154,MATCH(RIGHT(M78,255),RIGHT('Disaggregation Data'!$J$3:$J$154,255),0))),"")</f>
        <v/>
      </c>
      <c r="K78" s="470">
        <f t="shared" si="4"/>
        <v>49</v>
      </c>
      <c r="L78" s="470" t="str">
        <f t="shared" si="5"/>
        <v/>
      </c>
      <c r="M78" s="470" t="str">
        <f t="shared" si="6"/>
        <v/>
      </c>
      <c r="N78" s="446" t="b">
        <f t="shared" si="7"/>
        <v>0</v>
      </c>
      <c r="O78" s="451" t="s">
        <v>1644</v>
      </c>
      <c r="P78" s="470" t="str">
        <f t="array" ref="P78">IFERROR(IF(INDEX('Disaggregation Records'!$G$3:$G$56,MATCH(RIGHT(L78,255),RIGHT('Disaggregation Records'!$D$3:$D$56,255),0))=0,"",INDEX('Disaggregation Records'!$G$3:$G$56,MATCH(RIGHT(L78,255),RIGHT('Disaggregation Records'!$D$3:$D$56,255),0))),"")</f>
        <v/>
      </c>
      <c r="Q78" s="482" t="s">
        <v>454</v>
      </c>
      <c r="R78" s="358"/>
    </row>
    <row r="79" spans="1:18" ht="47.1" customHeight="1" x14ac:dyDescent="0.25">
      <c r="A79" s="377">
        <v>8</v>
      </c>
      <c r="B79" s="395" t="str">
        <f>IFERROR(VLOOKUP(A79,'Impact Indicators - Section B'!$A$9:$S$27,19,FALSE),"")</f>
        <v/>
      </c>
      <c r="C79" s="396" t="str">
        <f t="array" ref="C79">IFERROR(IF(INDEX('Disaggregation Records'!$E$3:$E$56,MATCH(RIGHT(L79,255),RIGHT('Disaggregation Records'!$D$3:$D$56,255),0))=0,"",INDEX('Disaggregation Records'!$E$3:$E$56,MATCH(RIGHT(L79,255),RIGHT('Disaggregation Records'!$D$3:$D$56,255),0))),"")</f>
        <v/>
      </c>
      <c r="D79" s="396" t="str">
        <f t="array" ref="D79">IFERROR(IF(INDEX('Disaggregation Records'!$F$3:$F$56,MATCH(RIGHT(L79,255),RIGHT('Disaggregation Records'!$D$3:$D$56,255),0))=0,"",INDEX('Disaggregation Records'!$F$3:$F$56,MATCH(RIGHT(L79,255),RIGHT('Disaggregation Records'!$D$3:$D$56,255),0))),"")</f>
        <v/>
      </c>
      <c r="E79" s="380" t="str">
        <f t="array" ref="E79">IFERROR(IF(INDEX('Disaggregation Data'!$K$3:$K$154,MATCH(RIGHT(M79,255),RIGHT('Disaggregation Data'!$J$3:$J$154,255),0))=0,"",INDEX('Disaggregation Data'!$K$3:$K$154,MATCH(RIGHT(M79,255),RIGHT('Disaggregation Data'!$J$3:$J$154,255),0))),"")</f>
        <v/>
      </c>
      <c r="F79" s="380" t="str">
        <f t="array" ref="F79">IFERROR(IF(INDEX('Disaggregation Data'!$L$3:$L$154,MATCH(RIGHT(M79,255),RIGHT('Disaggregation Data'!$J$3:$J$154,255),0))=0,"",INDEX('Disaggregation Data'!$L$3:$L$154,MATCH(RIGHT(M79,255),RIGHT('Disaggregation Data'!$J$3:$J$154,255),0))),"")</f>
        <v/>
      </c>
      <c r="G79" s="380" t="str">
        <f t="array" ref="G79">IFERROR(IF(INDEX('Disaggregation Data'!$O$3:$O$154,MATCH(RIGHT(M79,255),RIGHT('Disaggregation Data'!$J$3:$J$154,255),0))=0,"",INDEX('Disaggregation Data'!$O$3:$O$154,MATCH(RIGHT(M79,255),RIGHT('Disaggregation Data'!$J$3:$J$154,255),0))),"")</f>
        <v/>
      </c>
      <c r="H79" s="379" t="str">
        <f t="array" ref="H79">IFERROR(IF(INDEX('Disaggregation Data'!$P$3:$P$154,MATCH(RIGHT(M79,255),RIGHT('Disaggregation Data'!$J$3:$J$154,255),0))=0,"",INDEX('Disaggregation Data'!$P$3:$P$154,MATCH(RIGHT(M79,255),RIGHT('Disaggregation Data'!$J$3:$J$154,255),0))),"")</f>
        <v/>
      </c>
      <c r="I79" s="380" t="str">
        <f t="array" ref="I79">IFERROR(IF(INDEX('Disaggregation Data'!$M$3:$M$154,MATCH(RIGHT(M79,255),RIGHT('Disaggregation Data'!$J$3:$J$154,255),0))=0,"",INDEX('Disaggregation Data'!$M$3:$M$154,MATCH(RIGHT(M79,255),RIGHT('Disaggregation Data'!$J$3:$J$154,255),0))),"")</f>
        <v/>
      </c>
      <c r="J79" s="379" t="str">
        <f t="array" ref="J79">IFERROR(IF(INDEX('Disaggregation Data'!$N$3:$N$154,MATCH(RIGHT(M79,255),RIGHT('Disaggregation Data'!$J$3:$J$154,255),0))=0,"",INDEX('Disaggregation Data'!$N$3:$N$154,MATCH(RIGHT(M79,255),RIGHT('Disaggregation Data'!$J$3:$J$154,255),0))),"")</f>
        <v/>
      </c>
      <c r="K79" s="470">
        <f t="shared" si="4"/>
        <v>50</v>
      </c>
      <c r="L79" s="470" t="str">
        <f t="shared" si="5"/>
        <v/>
      </c>
      <c r="M79" s="470" t="str">
        <f t="shared" si="6"/>
        <v/>
      </c>
      <c r="N79" s="446" t="b">
        <f t="shared" si="7"/>
        <v>0</v>
      </c>
      <c r="O79" s="451" t="s">
        <v>1645</v>
      </c>
      <c r="P79" s="470" t="str">
        <f t="array" ref="P79">IFERROR(IF(INDEX('Disaggregation Records'!$G$3:$G$56,MATCH(RIGHT(L79,255),RIGHT('Disaggregation Records'!$D$3:$D$56,255),0))=0,"",INDEX('Disaggregation Records'!$G$3:$G$56,MATCH(RIGHT(L79,255),RIGHT('Disaggregation Records'!$D$3:$D$56,255),0))),"")</f>
        <v/>
      </c>
      <c r="Q79" s="482" t="s">
        <v>455</v>
      </c>
      <c r="R79" s="358"/>
    </row>
    <row r="80" spans="1:18" ht="47.1" customHeight="1" x14ac:dyDescent="0.25">
      <c r="A80" s="377">
        <v>8</v>
      </c>
      <c r="B80" s="395" t="str">
        <f>IFERROR(VLOOKUP(A80,'Impact Indicators - Section B'!$A$9:$S$27,19,FALSE),"")</f>
        <v/>
      </c>
      <c r="C80" s="396" t="str">
        <f t="array" ref="C80">IFERROR(IF(INDEX('Disaggregation Records'!$E$3:$E$56,MATCH(RIGHT(L80,255),RIGHT('Disaggregation Records'!$D$3:$D$56,255),0))=0,"",INDEX('Disaggregation Records'!$E$3:$E$56,MATCH(RIGHT(L80,255),RIGHT('Disaggregation Records'!$D$3:$D$56,255),0))),"")</f>
        <v/>
      </c>
      <c r="D80" s="396" t="str">
        <f t="array" ref="D80">IFERROR(IF(INDEX('Disaggregation Records'!$F$3:$F$56,MATCH(RIGHT(L80,255),RIGHT('Disaggregation Records'!$D$3:$D$56,255),0))=0,"",INDEX('Disaggregation Records'!$F$3:$F$56,MATCH(RIGHT(L80,255),RIGHT('Disaggregation Records'!$D$3:$D$56,255),0))),"")</f>
        <v/>
      </c>
      <c r="E80" s="380" t="str">
        <f t="array" ref="E80">IFERROR(IF(INDEX('Disaggregation Data'!$K$3:$K$154,MATCH(RIGHT(M80,255),RIGHT('Disaggregation Data'!$J$3:$J$154,255),0))=0,"",INDEX('Disaggregation Data'!$K$3:$K$154,MATCH(RIGHT(M80,255),RIGHT('Disaggregation Data'!$J$3:$J$154,255),0))),"")</f>
        <v/>
      </c>
      <c r="F80" s="380" t="str">
        <f t="array" ref="F80">IFERROR(IF(INDEX('Disaggregation Data'!$L$3:$L$154,MATCH(RIGHT(M80,255),RIGHT('Disaggregation Data'!$J$3:$J$154,255),0))=0,"",INDEX('Disaggregation Data'!$L$3:$L$154,MATCH(RIGHT(M80,255),RIGHT('Disaggregation Data'!$J$3:$J$154,255),0))),"")</f>
        <v/>
      </c>
      <c r="G80" s="380" t="str">
        <f t="array" ref="G80">IFERROR(IF(INDEX('Disaggregation Data'!$O$3:$O$154,MATCH(RIGHT(M80,255),RIGHT('Disaggregation Data'!$J$3:$J$154,255),0))=0,"",INDEX('Disaggregation Data'!$O$3:$O$154,MATCH(RIGHT(M80,255),RIGHT('Disaggregation Data'!$J$3:$J$154,255),0))),"")</f>
        <v/>
      </c>
      <c r="H80" s="379" t="str">
        <f t="array" ref="H80">IFERROR(IF(INDEX('Disaggregation Data'!$P$3:$P$154,MATCH(RIGHT(M80,255),RIGHT('Disaggregation Data'!$J$3:$J$154,255),0))=0,"",INDEX('Disaggregation Data'!$P$3:$P$154,MATCH(RIGHT(M80,255),RIGHT('Disaggregation Data'!$J$3:$J$154,255),0))),"")</f>
        <v/>
      </c>
      <c r="I80" s="380" t="str">
        <f t="array" ref="I80">IFERROR(IF(INDEX('Disaggregation Data'!$M$3:$M$154,MATCH(RIGHT(M80,255),RIGHT('Disaggregation Data'!$J$3:$J$154,255),0))=0,"",INDEX('Disaggregation Data'!$M$3:$M$154,MATCH(RIGHT(M80,255),RIGHT('Disaggregation Data'!$J$3:$J$154,255),0))),"")</f>
        <v/>
      </c>
      <c r="J80" s="379" t="str">
        <f t="array" ref="J80">IFERROR(IF(INDEX('Disaggregation Data'!$N$3:$N$154,MATCH(RIGHT(M80,255),RIGHT('Disaggregation Data'!$J$3:$J$154,255),0))=0,"",INDEX('Disaggregation Data'!$N$3:$N$154,MATCH(RIGHT(M80,255),RIGHT('Disaggregation Data'!$J$3:$J$154,255),0))),"")</f>
        <v/>
      </c>
      <c r="K80" s="470">
        <f t="shared" si="4"/>
        <v>51</v>
      </c>
      <c r="L80" s="470" t="str">
        <f t="shared" si="5"/>
        <v/>
      </c>
      <c r="M80" s="470" t="str">
        <f t="shared" si="6"/>
        <v/>
      </c>
      <c r="N80" s="446" t="b">
        <f t="shared" si="7"/>
        <v>0</v>
      </c>
      <c r="O80" s="451" t="s">
        <v>1646</v>
      </c>
      <c r="P80" s="470" t="str">
        <f t="array" ref="P80">IFERROR(IF(INDEX('Disaggregation Records'!$G$3:$G$56,MATCH(RIGHT(L80,255),RIGHT('Disaggregation Records'!$D$3:$D$56,255),0))=0,"",INDEX('Disaggregation Records'!$G$3:$G$56,MATCH(RIGHT(L80,255),RIGHT('Disaggregation Records'!$D$3:$D$56,255),0))),"")</f>
        <v/>
      </c>
      <c r="Q80" s="482" t="s">
        <v>455</v>
      </c>
      <c r="R80" s="358"/>
    </row>
    <row r="81" spans="1:18" ht="47.1" customHeight="1" x14ac:dyDescent="0.25">
      <c r="A81" s="377">
        <v>8</v>
      </c>
      <c r="B81" s="395" t="str">
        <f>IFERROR(VLOOKUP(A81,'Impact Indicators - Section B'!$A$9:$S$27,19,FALSE),"")</f>
        <v/>
      </c>
      <c r="C81" s="396" t="str">
        <f t="array" ref="C81">IFERROR(IF(INDEX('Disaggregation Records'!$E$3:$E$56,MATCH(RIGHT(L81,255),RIGHT('Disaggregation Records'!$D$3:$D$56,255),0))=0,"",INDEX('Disaggregation Records'!$E$3:$E$56,MATCH(RIGHT(L81,255),RIGHT('Disaggregation Records'!$D$3:$D$56,255),0))),"")</f>
        <v/>
      </c>
      <c r="D81" s="396" t="str">
        <f t="array" ref="D81">IFERROR(IF(INDEX('Disaggregation Records'!$F$3:$F$56,MATCH(RIGHT(L81,255),RIGHT('Disaggregation Records'!$D$3:$D$56,255),0))=0,"",INDEX('Disaggregation Records'!$F$3:$F$56,MATCH(RIGHT(L81,255),RIGHT('Disaggregation Records'!$D$3:$D$56,255),0))),"")</f>
        <v/>
      </c>
      <c r="E81" s="380" t="str">
        <f t="array" ref="E81">IFERROR(IF(INDEX('Disaggregation Data'!$K$3:$K$154,MATCH(RIGHT(M81,255),RIGHT('Disaggregation Data'!$J$3:$J$154,255),0))=0,"",INDEX('Disaggregation Data'!$K$3:$K$154,MATCH(RIGHT(M81,255),RIGHT('Disaggregation Data'!$J$3:$J$154,255),0))),"")</f>
        <v/>
      </c>
      <c r="F81" s="380" t="str">
        <f t="array" ref="F81">IFERROR(IF(INDEX('Disaggregation Data'!$L$3:$L$154,MATCH(RIGHT(M81,255),RIGHT('Disaggregation Data'!$J$3:$J$154,255),0))=0,"",INDEX('Disaggregation Data'!$L$3:$L$154,MATCH(RIGHT(M81,255),RIGHT('Disaggregation Data'!$J$3:$J$154,255),0))),"")</f>
        <v/>
      </c>
      <c r="G81" s="380" t="str">
        <f t="array" ref="G81">IFERROR(IF(INDEX('Disaggregation Data'!$O$3:$O$154,MATCH(RIGHT(M81,255),RIGHT('Disaggregation Data'!$J$3:$J$154,255),0))=0,"",INDEX('Disaggregation Data'!$O$3:$O$154,MATCH(RIGHT(M81,255),RIGHT('Disaggregation Data'!$J$3:$J$154,255),0))),"")</f>
        <v/>
      </c>
      <c r="H81" s="379" t="str">
        <f t="array" ref="H81">IFERROR(IF(INDEX('Disaggregation Data'!$P$3:$P$154,MATCH(RIGHT(M81,255),RIGHT('Disaggregation Data'!$J$3:$J$154,255),0))=0,"",INDEX('Disaggregation Data'!$P$3:$P$154,MATCH(RIGHT(M81,255),RIGHT('Disaggregation Data'!$J$3:$J$154,255),0))),"")</f>
        <v/>
      </c>
      <c r="I81" s="380" t="str">
        <f t="array" ref="I81">IFERROR(IF(INDEX('Disaggregation Data'!$M$3:$M$154,MATCH(RIGHT(M81,255),RIGHT('Disaggregation Data'!$J$3:$J$154,255),0))=0,"",INDEX('Disaggregation Data'!$M$3:$M$154,MATCH(RIGHT(M81,255),RIGHT('Disaggregation Data'!$J$3:$J$154,255),0))),"")</f>
        <v/>
      </c>
      <c r="J81" s="379" t="str">
        <f t="array" ref="J81">IFERROR(IF(INDEX('Disaggregation Data'!$N$3:$N$154,MATCH(RIGHT(M81,255),RIGHT('Disaggregation Data'!$J$3:$J$154,255),0))=0,"",INDEX('Disaggregation Data'!$N$3:$N$154,MATCH(RIGHT(M81,255),RIGHT('Disaggregation Data'!$J$3:$J$154,255),0))),"")</f>
        <v/>
      </c>
      <c r="K81" s="470">
        <f t="shared" si="4"/>
        <v>52</v>
      </c>
      <c r="L81" s="470" t="str">
        <f t="shared" si="5"/>
        <v/>
      </c>
      <c r="M81" s="470" t="str">
        <f t="shared" si="6"/>
        <v/>
      </c>
      <c r="N81" s="446" t="b">
        <f t="shared" si="7"/>
        <v>0</v>
      </c>
      <c r="O81" s="451" t="s">
        <v>1647</v>
      </c>
      <c r="P81" s="470" t="str">
        <f t="array" ref="P81">IFERROR(IF(INDEX('Disaggregation Records'!$G$3:$G$56,MATCH(RIGHT(L81,255),RIGHT('Disaggregation Records'!$D$3:$D$56,255),0))=0,"",INDEX('Disaggregation Records'!$G$3:$G$56,MATCH(RIGHT(L81,255),RIGHT('Disaggregation Records'!$D$3:$D$56,255),0))),"")</f>
        <v/>
      </c>
      <c r="Q81" s="482" t="s">
        <v>455</v>
      </c>
      <c r="R81" s="358"/>
    </row>
    <row r="82" spans="1:18" ht="47.1" customHeight="1" x14ac:dyDescent="0.25">
      <c r="A82" s="377">
        <v>8</v>
      </c>
      <c r="B82" s="395" t="str">
        <f>IFERROR(VLOOKUP(A82,'Impact Indicators - Section B'!$A$9:$S$27,19,FALSE),"")</f>
        <v/>
      </c>
      <c r="C82" s="396" t="str">
        <f t="array" ref="C82">IFERROR(IF(INDEX('Disaggregation Records'!$E$3:$E$56,MATCH(RIGHT(L82,255),RIGHT('Disaggregation Records'!$D$3:$D$56,255),0))=0,"",INDEX('Disaggregation Records'!$E$3:$E$56,MATCH(RIGHT(L82,255),RIGHT('Disaggregation Records'!$D$3:$D$56,255),0))),"")</f>
        <v/>
      </c>
      <c r="D82" s="396" t="str">
        <f t="array" ref="D82">IFERROR(IF(INDEX('Disaggregation Records'!$F$3:$F$56,MATCH(RIGHT(L82,255),RIGHT('Disaggregation Records'!$D$3:$D$56,255),0))=0,"",INDEX('Disaggregation Records'!$F$3:$F$56,MATCH(RIGHT(L82,255),RIGHT('Disaggregation Records'!$D$3:$D$56,255),0))),"")</f>
        <v/>
      </c>
      <c r="E82" s="380" t="str">
        <f t="array" ref="E82">IFERROR(IF(INDEX('Disaggregation Data'!$K$3:$K$154,MATCH(RIGHT(M82,255),RIGHT('Disaggregation Data'!$J$3:$J$154,255),0))=0,"",INDEX('Disaggregation Data'!$K$3:$K$154,MATCH(RIGHT(M82,255),RIGHT('Disaggregation Data'!$J$3:$J$154,255),0))),"")</f>
        <v/>
      </c>
      <c r="F82" s="380" t="str">
        <f t="array" ref="F82">IFERROR(IF(INDEX('Disaggregation Data'!$L$3:$L$154,MATCH(RIGHT(M82,255),RIGHT('Disaggregation Data'!$J$3:$J$154,255),0))=0,"",INDEX('Disaggregation Data'!$L$3:$L$154,MATCH(RIGHT(M82,255),RIGHT('Disaggregation Data'!$J$3:$J$154,255),0))),"")</f>
        <v/>
      </c>
      <c r="G82" s="380" t="str">
        <f t="array" ref="G82">IFERROR(IF(INDEX('Disaggregation Data'!$O$3:$O$154,MATCH(RIGHT(M82,255),RIGHT('Disaggregation Data'!$J$3:$J$154,255),0))=0,"",INDEX('Disaggregation Data'!$O$3:$O$154,MATCH(RIGHT(M82,255),RIGHT('Disaggregation Data'!$J$3:$J$154,255),0))),"")</f>
        <v/>
      </c>
      <c r="H82" s="379" t="str">
        <f t="array" ref="H82">IFERROR(IF(INDEX('Disaggregation Data'!$P$3:$P$154,MATCH(RIGHT(M82,255),RIGHT('Disaggregation Data'!$J$3:$J$154,255),0))=0,"",INDEX('Disaggregation Data'!$P$3:$P$154,MATCH(RIGHT(M82,255),RIGHT('Disaggregation Data'!$J$3:$J$154,255),0))),"")</f>
        <v/>
      </c>
      <c r="I82" s="380" t="str">
        <f t="array" ref="I82">IFERROR(IF(INDEX('Disaggregation Data'!$M$3:$M$154,MATCH(RIGHT(M82,255),RIGHT('Disaggregation Data'!$J$3:$J$154,255),0))=0,"",INDEX('Disaggregation Data'!$M$3:$M$154,MATCH(RIGHT(M82,255),RIGHT('Disaggregation Data'!$J$3:$J$154,255),0))),"")</f>
        <v/>
      </c>
      <c r="J82" s="379" t="str">
        <f t="array" ref="J82">IFERROR(IF(INDEX('Disaggregation Data'!$N$3:$N$154,MATCH(RIGHT(M82,255),RIGHT('Disaggregation Data'!$J$3:$J$154,255),0))=0,"",INDEX('Disaggregation Data'!$N$3:$N$154,MATCH(RIGHT(M82,255),RIGHT('Disaggregation Data'!$J$3:$J$154,255),0))),"")</f>
        <v/>
      </c>
      <c r="K82" s="470">
        <f t="shared" si="4"/>
        <v>53</v>
      </c>
      <c r="L82" s="470" t="str">
        <f t="shared" si="5"/>
        <v/>
      </c>
      <c r="M82" s="470" t="str">
        <f t="shared" si="6"/>
        <v/>
      </c>
      <c r="N82" s="446" t="b">
        <f t="shared" si="7"/>
        <v>0</v>
      </c>
      <c r="O82" s="451" t="s">
        <v>1648</v>
      </c>
      <c r="P82" s="470" t="str">
        <f t="array" ref="P82">IFERROR(IF(INDEX('Disaggregation Records'!$G$3:$G$56,MATCH(RIGHT(L82,255),RIGHT('Disaggregation Records'!$D$3:$D$56,255),0))=0,"",INDEX('Disaggregation Records'!$G$3:$G$56,MATCH(RIGHT(L82,255),RIGHT('Disaggregation Records'!$D$3:$D$56,255),0))),"")</f>
        <v/>
      </c>
      <c r="Q82" s="482" t="s">
        <v>455</v>
      </c>
      <c r="R82" s="358"/>
    </row>
    <row r="83" spans="1:18" ht="47.1" customHeight="1" x14ac:dyDescent="0.25">
      <c r="A83" s="377">
        <v>8</v>
      </c>
      <c r="B83" s="395" t="str">
        <f>IFERROR(VLOOKUP(A83,'Impact Indicators - Section B'!$A$9:$S$27,19,FALSE),"")</f>
        <v/>
      </c>
      <c r="C83" s="396" t="str">
        <f t="array" ref="C83">IFERROR(IF(INDEX('Disaggregation Records'!$E$3:$E$56,MATCH(RIGHT(L83,255),RIGHT('Disaggregation Records'!$D$3:$D$56,255),0))=0,"",INDEX('Disaggregation Records'!$E$3:$E$56,MATCH(RIGHT(L83,255),RIGHT('Disaggregation Records'!$D$3:$D$56,255),0))),"")</f>
        <v/>
      </c>
      <c r="D83" s="396" t="str">
        <f t="array" ref="D83">IFERROR(IF(INDEX('Disaggregation Records'!$F$3:$F$56,MATCH(RIGHT(L83,255),RIGHT('Disaggregation Records'!$D$3:$D$56,255),0))=0,"",INDEX('Disaggregation Records'!$F$3:$F$56,MATCH(RIGHT(L83,255),RIGHT('Disaggregation Records'!$D$3:$D$56,255),0))),"")</f>
        <v/>
      </c>
      <c r="E83" s="380" t="str">
        <f t="array" ref="E83">IFERROR(IF(INDEX('Disaggregation Data'!$K$3:$K$154,MATCH(RIGHT(M83,255),RIGHT('Disaggregation Data'!$J$3:$J$154,255),0))=0,"",INDEX('Disaggregation Data'!$K$3:$K$154,MATCH(RIGHT(M83,255),RIGHT('Disaggregation Data'!$J$3:$J$154,255),0))),"")</f>
        <v/>
      </c>
      <c r="F83" s="380" t="str">
        <f t="array" ref="F83">IFERROR(IF(INDEX('Disaggregation Data'!$L$3:$L$154,MATCH(RIGHT(M83,255),RIGHT('Disaggregation Data'!$J$3:$J$154,255),0))=0,"",INDEX('Disaggregation Data'!$L$3:$L$154,MATCH(RIGHT(M83,255),RIGHT('Disaggregation Data'!$J$3:$J$154,255),0))),"")</f>
        <v/>
      </c>
      <c r="G83" s="380" t="str">
        <f t="array" ref="G83">IFERROR(IF(INDEX('Disaggregation Data'!$O$3:$O$154,MATCH(RIGHT(M83,255),RIGHT('Disaggregation Data'!$J$3:$J$154,255),0))=0,"",INDEX('Disaggregation Data'!$O$3:$O$154,MATCH(RIGHT(M83,255),RIGHT('Disaggregation Data'!$J$3:$J$154,255),0))),"")</f>
        <v/>
      </c>
      <c r="H83" s="379" t="str">
        <f t="array" ref="H83">IFERROR(IF(INDEX('Disaggregation Data'!$P$3:$P$154,MATCH(RIGHT(M83,255),RIGHT('Disaggregation Data'!$J$3:$J$154,255),0))=0,"",INDEX('Disaggregation Data'!$P$3:$P$154,MATCH(RIGHT(M83,255),RIGHT('Disaggregation Data'!$J$3:$J$154,255),0))),"")</f>
        <v/>
      </c>
      <c r="I83" s="380" t="str">
        <f t="array" ref="I83">IFERROR(IF(INDEX('Disaggregation Data'!$M$3:$M$154,MATCH(RIGHT(M83,255),RIGHT('Disaggregation Data'!$J$3:$J$154,255),0))=0,"",INDEX('Disaggregation Data'!$M$3:$M$154,MATCH(RIGHT(M83,255),RIGHT('Disaggregation Data'!$J$3:$J$154,255),0))),"")</f>
        <v/>
      </c>
      <c r="J83" s="379" t="str">
        <f t="array" ref="J83">IFERROR(IF(INDEX('Disaggregation Data'!$N$3:$N$154,MATCH(RIGHT(M83,255),RIGHT('Disaggregation Data'!$J$3:$J$154,255),0))=0,"",INDEX('Disaggregation Data'!$N$3:$N$154,MATCH(RIGHT(M83,255),RIGHT('Disaggregation Data'!$J$3:$J$154,255),0))),"")</f>
        <v/>
      </c>
      <c r="K83" s="470">
        <f t="shared" si="4"/>
        <v>54</v>
      </c>
      <c r="L83" s="470" t="str">
        <f t="shared" si="5"/>
        <v/>
      </c>
      <c r="M83" s="470" t="str">
        <f t="shared" si="6"/>
        <v/>
      </c>
      <c r="N83" s="446" t="b">
        <f t="shared" si="7"/>
        <v>0</v>
      </c>
      <c r="O83" s="451" t="s">
        <v>1649</v>
      </c>
      <c r="P83" s="470" t="str">
        <f t="array" ref="P83">IFERROR(IF(INDEX('Disaggregation Records'!$G$3:$G$56,MATCH(RIGHT(L83,255),RIGHT('Disaggregation Records'!$D$3:$D$56,255),0))=0,"",INDEX('Disaggregation Records'!$G$3:$G$56,MATCH(RIGHT(L83,255),RIGHT('Disaggregation Records'!$D$3:$D$56,255),0))),"")</f>
        <v/>
      </c>
      <c r="Q83" s="482" t="s">
        <v>455</v>
      </c>
      <c r="R83" s="358"/>
    </row>
    <row r="84" spans="1:18" ht="47.1" customHeight="1" x14ac:dyDescent="0.25">
      <c r="A84" s="377">
        <v>8</v>
      </c>
      <c r="B84" s="395" t="str">
        <f>IFERROR(VLOOKUP(A84,'Impact Indicators - Section B'!$A$9:$S$27,19,FALSE),"")</f>
        <v/>
      </c>
      <c r="C84" s="396" t="str">
        <f t="array" ref="C84">IFERROR(IF(INDEX('Disaggregation Records'!$E$3:$E$56,MATCH(RIGHT(L84,255),RIGHT('Disaggregation Records'!$D$3:$D$56,255),0))=0,"",INDEX('Disaggregation Records'!$E$3:$E$56,MATCH(RIGHT(L84,255),RIGHT('Disaggregation Records'!$D$3:$D$56,255),0))),"")</f>
        <v/>
      </c>
      <c r="D84" s="396" t="str">
        <f t="array" ref="D84">IFERROR(IF(INDEX('Disaggregation Records'!$F$3:$F$56,MATCH(RIGHT(L84,255),RIGHT('Disaggregation Records'!$D$3:$D$56,255),0))=0,"",INDEX('Disaggregation Records'!$F$3:$F$56,MATCH(RIGHT(L84,255),RIGHT('Disaggregation Records'!$D$3:$D$56,255),0))),"")</f>
        <v/>
      </c>
      <c r="E84" s="380" t="str">
        <f t="array" ref="E84">IFERROR(IF(INDEX('Disaggregation Data'!$K$3:$K$154,MATCH(RIGHT(M84,255),RIGHT('Disaggregation Data'!$J$3:$J$154,255),0))=0,"",INDEX('Disaggregation Data'!$K$3:$K$154,MATCH(RIGHT(M84,255),RIGHT('Disaggregation Data'!$J$3:$J$154,255),0))),"")</f>
        <v/>
      </c>
      <c r="F84" s="380" t="str">
        <f t="array" ref="F84">IFERROR(IF(INDEX('Disaggregation Data'!$L$3:$L$154,MATCH(RIGHT(M84,255),RIGHT('Disaggregation Data'!$J$3:$J$154,255),0))=0,"",INDEX('Disaggregation Data'!$L$3:$L$154,MATCH(RIGHT(M84,255),RIGHT('Disaggregation Data'!$J$3:$J$154,255),0))),"")</f>
        <v/>
      </c>
      <c r="G84" s="380" t="str">
        <f t="array" ref="G84">IFERROR(IF(INDEX('Disaggregation Data'!$O$3:$O$154,MATCH(RIGHT(M84,255),RIGHT('Disaggregation Data'!$J$3:$J$154,255),0))=0,"",INDEX('Disaggregation Data'!$O$3:$O$154,MATCH(RIGHT(M84,255),RIGHT('Disaggregation Data'!$J$3:$J$154,255),0))),"")</f>
        <v/>
      </c>
      <c r="H84" s="379" t="str">
        <f t="array" ref="H84">IFERROR(IF(INDEX('Disaggregation Data'!$P$3:$P$154,MATCH(RIGHT(M84,255),RIGHT('Disaggregation Data'!$J$3:$J$154,255),0))=0,"",INDEX('Disaggregation Data'!$P$3:$P$154,MATCH(RIGHT(M84,255),RIGHT('Disaggregation Data'!$J$3:$J$154,255),0))),"")</f>
        <v/>
      </c>
      <c r="I84" s="380" t="str">
        <f t="array" ref="I84">IFERROR(IF(INDEX('Disaggregation Data'!$M$3:$M$154,MATCH(RIGHT(M84,255),RIGHT('Disaggregation Data'!$J$3:$J$154,255),0))=0,"",INDEX('Disaggregation Data'!$M$3:$M$154,MATCH(RIGHT(M84,255),RIGHT('Disaggregation Data'!$J$3:$J$154,255),0))),"")</f>
        <v/>
      </c>
      <c r="J84" s="379" t="str">
        <f t="array" ref="J84">IFERROR(IF(INDEX('Disaggregation Data'!$N$3:$N$154,MATCH(RIGHT(M84,255),RIGHT('Disaggregation Data'!$J$3:$J$154,255),0))=0,"",INDEX('Disaggregation Data'!$N$3:$N$154,MATCH(RIGHT(M84,255),RIGHT('Disaggregation Data'!$J$3:$J$154,255),0))),"")</f>
        <v/>
      </c>
      <c r="K84" s="470">
        <f t="shared" si="4"/>
        <v>55</v>
      </c>
      <c r="L84" s="470" t="str">
        <f t="shared" si="5"/>
        <v/>
      </c>
      <c r="M84" s="470" t="str">
        <f t="shared" si="6"/>
        <v/>
      </c>
      <c r="N84" s="446" t="b">
        <f t="shared" si="7"/>
        <v>0</v>
      </c>
      <c r="O84" s="451" t="s">
        <v>1650</v>
      </c>
      <c r="P84" s="470" t="str">
        <f t="array" ref="P84">IFERROR(IF(INDEX('Disaggregation Records'!$G$3:$G$56,MATCH(RIGHT(L84,255),RIGHT('Disaggregation Records'!$D$3:$D$56,255),0))=0,"",INDEX('Disaggregation Records'!$G$3:$G$56,MATCH(RIGHT(L84,255),RIGHT('Disaggregation Records'!$D$3:$D$56,255),0))),"")</f>
        <v/>
      </c>
      <c r="Q84" s="482" t="s">
        <v>455</v>
      </c>
      <c r="R84" s="358"/>
    </row>
    <row r="85" spans="1:18" ht="47.1" customHeight="1" x14ac:dyDescent="0.25">
      <c r="A85" s="377">
        <v>8</v>
      </c>
      <c r="B85" s="395" t="str">
        <f>IFERROR(VLOOKUP(A85,'Impact Indicators - Section B'!$A$9:$S$27,19,FALSE),"")</f>
        <v/>
      </c>
      <c r="C85" s="396" t="str">
        <f t="array" ref="C85">IFERROR(IF(INDEX('Disaggregation Records'!$E$3:$E$56,MATCH(RIGHT(L85,255),RIGHT('Disaggregation Records'!$D$3:$D$56,255),0))=0,"",INDEX('Disaggregation Records'!$E$3:$E$56,MATCH(RIGHT(L85,255),RIGHT('Disaggregation Records'!$D$3:$D$56,255),0))),"")</f>
        <v/>
      </c>
      <c r="D85" s="396" t="str">
        <f t="array" ref="D85">IFERROR(IF(INDEX('Disaggregation Records'!$F$3:$F$56,MATCH(RIGHT(L85,255),RIGHT('Disaggregation Records'!$D$3:$D$56,255),0))=0,"",INDEX('Disaggregation Records'!$F$3:$F$56,MATCH(RIGHT(L85,255),RIGHT('Disaggregation Records'!$D$3:$D$56,255),0))),"")</f>
        <v/>
      </c>
      <c r="E85" s="380" t="str">
        <f t="array" ref="E85">IFERROR(IF(INDEX('Disaggregation Data'!$K$3:$K$154,MATCH(RIGHT(M85,255),RIGHT('Disaggregation Data'!$J$3:$J$154,255),0))=0,"",INDEX('Disaggregation Data'!$K$3:$K$154,MATCH(RIGHT(M85,255),RIGHT('Disaggregation Data'!$J$3:$J$154,255),0))),"")</f>
        <v/>
      </c>
      <c r="F85" s="380" t="str">
        <f t="array" ref="F85">IFERROR(IF(INDEX('Disaggregation Data'!$L$3:$L$154,MATCH(RIGHT(M85,255),RIGHT('Disaggregation Data'!$J$3:$J$154,255),0))=0,"",INDEX('Disaggregation Data'!$L$3:$L$154,MATCH(RIGHT(M85,255),RIGHT('Disaggregation Data'!$J$3:$J$154,255),0))),"")</f>
        <v/>
      </c>
      <c r="G85" s="380" t="str">
        <f t="array" ref="G85">IFERROR(IF(INDEX('Disaggregation Data'!$O$3:$O$154,MATCH(RIGHT(M85,255),RIGHT('Disaggregation Data'!$J$3:$J$154,255),0))=0,"",INDEX('Disaggregation Data'!$O$3:$O$154,MATCH(RIGHT(M85,255),RIGHT('Disaggregation Data'!$J$3:$J$154,255),0))),"")</f>
        <v/>
      </c>
      <c r="H85" s="379" t="str">
        <f t="array" ref="H85">IFERROR(IF(INDEX('Disaggregation Data'!$P$3:$P$154,MATCH(RIGHT(M85,255),RIGHT('Disaggregation Data'!$J$3:$J$154,255),0))=0,"",INDEX('Disaggregation Data'!$P$3:$P$154,MATCH(RIGHT(M85,255),RIGHT('Disaggregation Data'!$J$3:$J$154,255),0))),"")</f>
        <v/>
      </c>
      <c r="I85" s="380" t="str">
        <f t="array" ref="I85">IFERROR(IF(INDEX('Disaggregation Data'!$M$3:$M$154,MATCH(RIGHT(M85,255),RIGHT('Disaggregation Data'!$J$3:$J$154,255),0))=0,"",INDEX('Disaggregation Data'!$M$3:$M$154,MATCH(RIGHT(M85,255),RIGHT('Disaggregation Data'!$J$3:$J$154,255),0))),"")</f>
        <v/>
      </c>
      <c r="J85" s="379" t="str">
        <f t="array" ref="J85">IFERROR(IF(INDEX('Disaggregation Data'!$N$3:$N$154,MATCH(RIGHT(M85,255),RIGHT('Disaggregation Data'!$J$3:$J$154,255),0))=0,"",INDEX('Disaggregation Data'!$N$3:$N$154,MATCH(RIGHT(M85,255),RIGHT('Disaggregation Data'!$J$3:$J$154,255),0))),"")</f>
        <v/>
      </c>
      <c r="K85" s="470">
        <f t="shared" si="4"/>
        <v>56</v>
      </c>
      <c r="L85" s="470" t="str">
        <f t="shared" si="5"/>
        <v/>
      </c>
      <c r="M85" s="470" t="str">
        <f t="shared" si="6"/>
        <v/>
      </c>
      <c r="N85" s="446" t="b">
        <f t="shared" si="7"/>
        <v>0</v>
      </c>
      <c r="O85" s="451" t="s">
        <v>1651</v>
      </c>
      <c r="P85" s="470" t="str">
        <f t="array" ref="P85">IFERROR(IF(INDEX('Disaggregation Records'!$G$3:$G$56,MATCH(RIGHT(L85,255),RIGHT('Disaggregation Records'!$D$3:$D$56,255),0))=0,"",INDEX('Disaggregation Records'!$G$3:$G$56,MATCH(RIGHT(L85,255),RIGHT('Disaggregation Records'!$D$3:$D$56,255),0))),"")</f>
        <v/>
      </c>
      <c r="Q85" s="482" t="s">
        <v>455</v>
      </c>
      <c r="R85" s="358"/>
    </row>
    <row r="86" spans="1:18" ht="47.1" customHeight="1" x14ac:dyDescent="0.25">
      <c r="A86" s="377">
        <v>8</v>
      </c>
      <c r="B86" s="395" t="str">
        <f>IFERROR(VLOOKUP(A86,'Impact Indicators - Section B'!$A$9:$S$27,19,FALSE),"")</f>
        <v/>
      </c>
      <c r="C86" s="396" t="str">
        <f t="array" ref="C86">IFERROR(IF(INDEX('Disaggregation Records'!$E$3:$E$56,MATCH(RIGHT(L86,255),RIGHT('Disaggregation Records'!$D$3:$D$56,255),0))=0,"",INDEX('Disaggregation Records'!$E$3:$E$56,MATCH(RIGHT(L86,255),RIGHT('Disaggregation Records'!$D$3:$D$56,255),0))),"")</f>
        <v/>
      </c>
      <c r="D86" s="396" t="str">
        <f t="array" ref="D86">IFERROR(IF(INDEX('Disaggregation Records'!$F$3:$F$56,MATCH(RIGHT(L86,255),RIGHT('Disaggregation Records'!$D$3:$D$56,255),0))=0,"",INDEX('Disaggregation Records'!$F$3:$F$56,MATCH(RIGHT(L86,255),RIGHT('Disaggregation Records'!$D$3:$D$56,255),0))),"")</f>
        <v/>
      </c>
      <c r="E86" s="380" t="str">
        <f t="array" ref="E86">IFERROR(IF(INDEX('Disaggregation Data'!$K$3:$K$154,MATCH(RIGHT(M86,255),RIGHT('Disaggregation Data'!$J$3:$J$154,255),0))=0,"",INDEX('Disaggregation Data'!$K$3:$K$154,MATCH(RIGHT(M86,255),RIGHT('Disaggregation Data'!$J$3:$J$154,255),0))),"")</f>
        <v/>
      </c>
      <c r="F86" s="380" t="str">
        <f t="array" ref="F86">IFERROR(IF(INDEX('Disaggregation Data'!$L$3:$L$154,MATCH(RIGHT(M86,255),RIGHT('Disaggregation Data'!$J$3:$J$154,255),0))=0,"",INDEX('Disaggregation Data'!$L$3:$L$154,MATCH(RIGHT(M86,255),RIGHT('Disaggregation Data'!$J$3:$J$154,255),0))),"")</f>
        <v/>
      </c>
      <c r="G86" s="380" t="str">
        <f t="array" ref="G86">IFERROR(IF(INDEX('Disaggregation Data'!$O$3:$O$154,MATCH(RIGHT(M86,255),RIGHT('Disaggregation Data'!$J$3:$J$154,255),0))=0,"",INDEX('Disaggregation Data'!$O$3:$O$154,MATCH(RIGHT(M86,255),RIGHT('Disaggregation Data'!$J$3:$J$154,255),0))),"")</f>
        <v/>
      </c>
      <c r="H86" s="379" t="str">
        <f t="array" ref="H86">IFERROR(IF(INDEX('Disaggregation Data'!$P$3:$P$154,MATCH(RIGHT(M86,255),RIGHT('Disaggregation Data'!$J$3:$J$154,255),0))=0,"",INDEX('Disaggregation Data'!$P$3:$P$154,MATCH(RIGHT(M86,255),RIGHT('Disaggregation Data'!$J$3:$J$154,255),0))),"")</f>
        <v/>
      </c>
      <c r="I86" s="380" t="str">
        <f t="array" ref="I86">IFERROR(IF(INDEX('Disaggregation Data'!$M$3:$M$154,MATCH(RIGHT(M86,255),RIGHT('Disaggregation Data'!$J$3:$J$154,255),0))=0,"",INDEX('Disaggregation Data'!$M$3:$M$154,MATCH(RIGHT(M86,255),RIGHT('Disaggregation Data'!$J$3:$J$154,255),0))),"")</f>
        <v/>
      </c>
      <c r="J86" s="379" t="str">
        <f t="array" ref="J86">IFERROR(IF(INDEX('Disaggregation Data'!$N$3:$N$154,MATCH(RIGHT(M86,255),RIGHT('Disaggregation Data'!$J$3:$J$154,255),0))=0,"",INDEX('Disaggregation Data'!$N$3:$N$154,MATCH(RIGHT(M86,255),RIGHT('Disaggregation Data'!$J$3:$J$154,255),0))),"")</f>
        <v/>
      </c>
      <c r="K86" s="470">
        <f t="shared" si="4"/>
        <v>57</v>
      </c>
      <c r="L86" s="470" t="str">
        <f t="shared" si="5"/>
        <v/>
      </c>
      <c r="M86" s="470" t="str">
        <f t="shared" si="6"/>
        <v/>
      </c>
      <c r="N86" s="446" t="b">
        <f t="shared" si="7"/>
        <v>0</v>
      </c>
      <c r="O86" s="451" t="s">
        <v>1652</v>
      </c>
      <c r="P86" s="470" t="str">
        <f t="array" ref="P86">IFERROR(IF(INDEX('Disaggregation Records'!$G$3:$G$56,MATCH(RIGHT(L86,255),RIGHT('Disaggregation Records'!$D$3:$D$56,255),0))=0,"",INDEX('Disaggregation Records'!$G$3:$G$56,MATCH(RIGHT(L86,255),RIGHT('Disaggregation Records'!$D$3:$D$56,255),0))),"")</f>
        <v/>
      </c>
      <c r="Q86" s="482" t="s">
        <v>455</v>
      </c>
      <c r="R86" s="358"/>
    </row>
    <row r="87" spans="1:18" ht="47.1" customHeight="1" x14ac:dyDescent="0.25">
      <c r="A87" s="377">
        <v>8</v>
      </c>
      <c r="B87" s="395" t="str">
        <f>IFERROR(VLOOKUP(A87,'Impact Indicators - Section B'!$A$9:$S$27,19,FALSE),"")</f>
        <v/>
      </c>
      <c r="C87" s="396" t="str">
        <f t="array" ref="C87">IFERROR(IF(INDEX('Disaggregation Records'!$E$3:$E$56,MATCH(RIGHT(L87,255),RIGHT('Disaggregation Records'!$D$3:$D$56,255),0))=0,"",INDEX('Disaggregation Records'!$E$3:$E$56,MATCH(RIGHT(L87,255),RIGHT('Disaggregation Records'!$D$3:$D$56,255),0))),"")</f>
        <v/>
      </c>
      <c r="D87" s="396" t="str">
        <f t="array" ref="D87">IFERROR(IF(INDEX('Disaggregation Records'!$F$3:$F$56,MATCH(RIGHT(L87,255),RIGHT('Disaggregation Records'!$D$3:$D$56,255),0))=0,"",INDEX('Disaggregation Records'!$F$3:$F$56,MATCH(RIGHT(L87,255),RIGHT('Disaggregation Records'!$D$3:$D$56,255),0))),"")</f>
        <v/>
      </c>
      <c r="E87" s="380" t="str">
        <f t="array" ref="E87">IFERROR(IF(INDEX('Disaggregation Data'!$K$3:$K$154,MATCH(RIGHT(M87,255),RIGHT('Disaggregation Data'!$J$3:$J$154,255),0))=0,"",INDEX('Disaggregation Data'!$K$3:$K$154,MATCH(RIGHT(M87,255),RIGHT('Disaggregation Data'!$J$3:$J$154,255),0))),"")</f>
        <v/>
      </c>
      <c r="F87" s="380" t="str">
        <f t="array" ref="F87">IFERROR(IF(INDEX('Disaggregation Data'!$L$3:$L$154,MATCH(RIGHT(M87,255),RIGHT('Disaggregation Data'!$J$3:$J$154,255),0))=0,"",INDEX('Disaggregation Data'!$L$3:$L$154,MATCH(RIGHT(M87,255),RIGHT('Disaggregation Data'!$J$3:$J$154,255),0))),"")</f>
        <v/>
      </c>
      <c r="G87" s="380" t="str">
        <f t="array" ref="G87">IFERROR(IF(INDEX('Disaggregation Data'!$O$3:$O$154,MATCH(RIGHT(M87,255),RIGHT('Disaggregation Data'!$J$3:$J$154,255),0))=0,"",INDEX('Disaggregation Data'!$O$3:$O$154,MATCH(RIGHT(M87,255),RIGHT('Disaggregation Data'!$J$3:$J$154,255),0))),"")</f>
        <v/>
      </c>
      <c r="H87" s="379" t="str">
        <f t="array" ref="H87">IFERROR(IF(INDEX('Disaggregation Data'!$P$3:$P$154,MATCH(RIGHT(M87,255),RIGHT('Disaggregation Data'!$J$3:$J$154,255),0))=0,"",INDEX('Disaggregation Data'!$P$3:$P$154,MATCH(RIGHT(M87,255),RIGHT('Disaggregation Data'!$J$3:$J$154,255),0))),"")</f>
        <v/>
      </c>
      <c r="I87" s="380" t="str">
        <f t="array" ref="I87">IFERROR(IF(INDEX('Disaggregation Data'!$M$3:$M$154,MATCH(RIGHT(M87,255),RIGHT('Disaggregation Data'!$J$3:$J$154,255),0))=0,"",INDEX('Disaggregation Data'!$M$3:$M$154,MATCH(RIGHT(M87,255),RIGHT('Disaggregation Data'!$J$3:$J$154,255),0))),"")</f>
        <v/>
      </c>
      <c r="J87" s="379" t="str">
        <f t="array" ref="J87">IFERROR(IF(INDEX('Disaggregation Data'!$N$3:$N$154,MATCH(RIGHT(M87,255),RIGHT('Disaggregation Data'!$J$3:$J$154,255),0))=0,"",INDEX('Disaggregation Data'!$N$3:$N$154,MATCH(RIGHT(M87,255),RIGHT('Disaggregation Data'!$J$3:$J$154,255),0))),"")</f>
        <v/>
      </c>
      <c r="K87" s="470">
        <f t="shared" si="4"/>
        <v>58</v>
      </c>
      <c r="L87" s="470" t="str">
        <f t="shared" si="5"/>
        <v/>
      </c>
      <c r="M87" s="470" t="str">
        <f t="shared" si="6"/>
        <v/>
      </c>
      <c r="N87" s="446" t="b">
        <f t="shared" si="7"/>
        <v>0</v>
      </c>
      <c r="O87" s="451" t="s">
        <v>1653</v>
      </c>
      <c r="P87" s="470" t="str">
        <f t="array" ref="P87">IFERROR(IF(INDEX('Disaggregation Records'!$G$3:$G$56,MATCH(RIGHT(L87,255),RIGHT('Disaggregation Records'!$D$3:$D$56,255),0))=0,"",INDEX('Disaggregation Records'!$G$3:$G$56,MATCH(RIGHT(L87,255),RIGHT('Disaggregation Records'!$D$3:$D$56,255),0))),"")</f>
        <v/>
      </c>
      <c r="Q87" s="482" t="s">
        <v>455</v>
      </c>
      <c r="R87" s="358"/>
    </row>
    <row r="88" spans="1:18" ht="47.1" customHeight="1" x14ac:dyDescent="0.25">
      <c r="A88" s="377">
        <v>8</v>
      </c>
      <c r="B88" s="395" t="str">
        <f>IFERROR(VLOOKUP(A88,'Impact Indicators - Section B'!$A$9:$S$27,19,FALSE),"")</f>
        <v/>
      </c>
      <c r="C88" s="396" t="str">
        <f t="array" ref="C88">IFERROR(IF(INDEX('Disaggregation Records'!$E$3:$E$56,MATCH(RIGHT(L88,255),RIGHT('Disaggregation Records'!$D$3:$D$56,255),0))=0,"",INDEX('Disaggregation Records'!$E$3:$E$56,MATCH(RIGHT(L88,255),RIGHT('Disaggregation Records'!$D$3:$D$56,255),0))),"")</f>
        <v/>
      </c>
      <c r="D88" s="396" t="str">
        <f t="array" ref="D88">IFERROR(IF(INDEX('Disaggregation Records'!$F$3:$F$56,MATCH(RIGHT(L88,255),RIGHT('Disaggregation Records'!$D$3:$D$56,255),0))=0,"",INDEX('Disaggregation Records'!$F$3:$F$56,MATCH(RIGHT(L88,255),RIGHT('Disaggregation Records'!$D$3:$D$56,255),0))),"")</f>
        <v/>
      </c>
      <c r="E88" s="380" t="str">
        <f t="array" ref="E88">IFERROR(IF(INDEX('Disaggregation Data'!$K$3:$K$154,MATCH(RIGHT(M88,255),RIGHT('Disaggregation Data'!$J$3:$J$154,255),0))=0,"",INDEX('Disaggregation Data'!$K$3:$K$154,MATCH(RIGHT(M88,255),RIGHT('Disaggregation Data'!$J$3:$J$154,255),0))),"")</f>
        <v/>
      </c>
      <c r="F88" s="380" t="str">
        <f t="array" ref="F88">IFERROR(IF(INDEX('Disaggregation Data'!$L$3:$L$154,MATCH(RIGHT(M88,255),RIGHT('Disaggregation Data'!$J$3:$J$154,255),0))=0,"",INDEX('Disaggregation Data'!$L$3:$L$154,MATCH(RIGHT(M88,255),RIGHT('Disaggregation Data'!$J$3:$J$154,255),0))),"")</f>
        <v/>
      </c>
      <c r="G88" s="380" t="str">
        <f t="array" ref="G88">IFERROR(IF(INDEX('Disaggregation Data'!$O$3:$O$154,MATCH(RIGHT(M88,255),RIGHT('Disaggregation Data'!$J$3:$J$154,255),0))=0,"",INDEX('Disaggregation Data'!$O$3:$O$154,MATCH(RIGHT(M88,255),RIGHT('Disaggregation Data'!$J$3:$J$154,255),0))),"")</f>
        <v/>
      </c>
      <c r="H88" s="379" t="str">
        <f t="array" ref="H88">IFERROR(IF(INDEX('Disaggregation Data'!$P$3:$P$154,MATCH(RIGHT(M88,255),RIGHT('Disaggregation Data'!$J$3:$J$154,255),0))=0,"",INDEX('Disaggregation Data'!$P$3:$P$154,MATCH(RIGHT(M88,255),RIGHT('Disaggregation Data'!$J$3:$J$154,255),0))),"")</f>
        <v/>
      </c>
      <c r="I88" s="380" t="str">
        <f t="array" ref="I88">IFERROR(IF(INDEX('Disaggregation Data'!$M$3:$M$154,MATCH(RIGHT(M88,255),RIGHT('Disaggregation Data'!$J$3:$J$154,255),0))=0,"",INDEX('Disaggregation Data'!$M$3:$M$154,MATCH(RIGHT(M88,255),RIGHT('Disaggregation Data'!$J$3:$J$154,255),0))),"")</f>
        <v/>
      </c>
      <c r="J88" s="379" t="str">
        <f t="array" ref="J88">IFERROR(IF(INDEX('Disaggregation Data'!$N$3:$N$154,MATCH(RIGHT(M88,255),RIGHT('Disaggregation Data'!$J$3:$J$154,255),0))=0,"",INDEX('Disaggregation Data'!$N$3:$N$154,MATCH(RIGHT(M88,255),RIGHT('Disaggregation Data'!$J$3:$J$154,255),0))),"")</f>
        <v/>
      </c>
      <c r="K88" s="470">
        <f t="shared" si="4"/>
        <v>59</v>
      </c>
      <c r="L88" s="470" t="str">
        <f t="shared" si="5"/>
        <v/>
      </c>
      <c r="M88" s="470" t="str">
        <f t="shared" si="6"/>
        <v/>
      </c>
      <c r="N88" s="446" t="b">
        <f t="shared" si="7"/>
        <v>0</v>
      </c>
      <c r="O88" s="451" t="s">
        <v>1654</v>
      </c>
      <c r="P88" s="470" t="str">
        <f t="array" ref="P88">IFERROR(IF(INDEX('Disaggregation Records'!$G$3:$G$56,MATCH(RIGHT(L88,255),RIGHT('Disaggregation Records'!$D$3:$D$56,255),0))=0,"",INDEX('Disaggregation Records'!$G$3:$G$56,MATCH(RIGHT(L88,255),RIGHT('Disaggregation Records'!$D$3:$D$56,255),0))),"")</f>
        <v/>
      </c>
      <c r="Q88" s="482" t="s">
        <v>455</v>
      </c>
      <c r="R88" s="358"/>
    </row>
    <row r="89" spans="1:18" ht="47.1" customHeight="1" x14ac:dyDescent="0.25">
      <c r="A89" s="377">
        <v>9</v>
      </c>
      <c r="B89" s="395" t="str">
        <f>IFERROR(VLOOKUP(A89,'Impact Indicators - Section B'!$A$9:$S$27,19,FALSE),"")</f>
        <v/>
      </c>
      <c r="C89" s="396" t="str">
        <f t="array" ref="C89">IFERROR(IF(INDEX('Disaggregation Records'!$E$3:$E$56,MATCH(RIGHT(L89,255),RIGHT('Disaggregation Records'!$D$3:$D$56,255),0))=0,"",INDEX('Disaggregation Records'!$E$3:$E$56,MATCH(RIGHT(L89,255),RIGHT('Disaggregation Records'!$D$3:$D$56,255),0))),"")</f>
        <v/>
      </c>
      <c r="D89" s="396" t="str">
        <f t="array" ref="D89">IFERROR(IF(INDEX('Disaggregation Records'!$F$3:$F$56,MATCH(RIGHT(L89,255),RIGHT('Disaggregation Records'!$D$3:$D$56,255),0))=0,"",INDEX('Disaggregation Records'!$F$3:$F$56,MATCH(RIGHT(L89,255),RIGHT('Disaggregation Records'!$D$3:$D$56,255),0))),"")</f>
        <v/>
      </c>
      <c r="E89" s="380" t="str">
        <f t="array" ref="E89">IFERROR(IF(INDEX('Disaggregation Data'!$K$3:$K$154,MATCH(RIGHT(M89,255),RIGHT('Disaggregation Data'!$J$3:$J$154,255),0))=0,"",INDEX('Disaggregation Data'!$K$3:$K$154,MATCH(RIGHT(M89,255),RIGHT('Disaggregation Data'!$J$3:$J$154,255),0))),"")</f>
        <v/>
      </c>
      <c r="F89" s="380" t="str">
        <f t="array" ref="F89">IFERROR(IF(INDEX('Disaggregation Data'!$L$3:$L$154,MATCH(RIGHT(M89,255),RIGHT('Disaggregation Data'!$J$3:$J$154,255),0))=0,"",INDEX('Disaggregation Data'!$L$3:$L$154,MATCH(RIGHT(M89,255),RIGHT('Disaggregation Data'!$J$3:$J$154,255),0))),"")</f>
        <v/>
      </c>
      <c r="G89" s="380" t="str">
        <f t="array" ref="G89">IFERROR(IF(INDEX('Disaggregation Data'!$O$3:$O$154,MATCH(RIGHT(M89,255),RIGHT('Disaggregation Data'!$J$3:$J$154,255),0))=0,"",INDEX('Disaggregation Data'!$O$3:$O$154,MATCH(RIGHT(M89,255),RIGHT('Disaggregation Data'!$J$3:$J$154,255),0))),"")</f>
        <v/>
      </c>
      <c r="H89" s="379" t="str">
        <f t="array" ref="H89">IFERROR(IF(INDEX('Disaggregation Data'!$P$3:$P$154,MATCH(RIGHT(M89,255),RIGHT('Disaggregation Data'!$J$3:$J$154,255),0))=0,"",INDEX('Disaggregation Data'!$P$3:$P$154,MATCH(RIGHT(M89,255),RIGHT('Disaggregation Data'!$J$3:$J$154,255),0))),"")</f>
        <v/>
      </c>
      <c r="I89" s="380" t="str">
        <f t="array" ref="I89">IFERROR(IF(INDEX('Disaggregation Data'!$M$3:$M$154,MATCH(RIGHT(M89,255),RIGHT('Disaggregation Data'!$J$3:$J$154,255),0))=0,"",INDEX('Disaggregation Data'!$M$3:$M$154,MATCH(RIGHT(M89,255),RIGHT('Disaggregation Data'!$J$3:$J$154,255),0))),"")</f>
        <v/>
      </c>
      <c r="J89" s="379" t="str">
        <f t="array" ref="J89">IFERROR(IF(INDEX('Disaggregation Data'!$N$3:$N$154,MATCH(RIGHT(M89,255),RIGHT('Disaggregation Data'!$J$3:$J$154,255),0))=0,"",INDEX('Disaggregation Data'!$N$3:$N$154,MATCH(RIGHT(M89,255),RIGHT('Disaggregation Data'!$J$3:$J$154,255),0))),"")</f>
        <v/>
      </c>
      <c r="K89" s="470">
        <f t="shared" si="4"/>
        <v>60</v>
      </c>
      <c r="L89" s="470" t="str">
        <f t="shared" si="5"/>
        <v/>
      </c>
      <c r="M89" s="470" t="str">
        <f t="shared" si="6"/>
        <v/>
      </c>
      <c r="N89" s="446" t="b">
        <f t="shared" si="7"/>
        <v>0</v>
      </c>
      <c r="O89" s="451" t="s">
        <v>1655</v>
      </c>
      <c r="P89" s="470" t="str">
        <f t="array" ref="P89">IFERROR(IF(INDEX('Disaggregation Records'!$G$3:$G$56,MATCH(RIGHT(L89,255),RIGHT('Disaggregation Records'!$D$3:$D$56,255),0))=0,"",INDEX('Disaggregation Records'!$G$3:$G$56,MATCH(RIGHT(L89,255),RIGHT('Disaggregation Records'!$D$3:$D$56,255),0))),"")</f>
        <v/>
      </c>
      <c r="Q89" s="482" t="s">
        <v>456</v>
      </c>
      <c r="R89" s="358"/>
    </row>
    <row r="90" spans="1:18" ht="47.1" customHeight="1" x14ac:dyDescent="0.25">
      <c r="A90" s="377">
        <v>9</v>
      </c>
      <c r="B90" s="395" t="str">
        <f>IFERROR(VLOOKUP(A90,'Impact Indicators - Section B'!$A$9:$S$27,19,FALSE),"")</f>
        <v/>
      </c>
      <c r="C90" s="396" t="str">
        <f t="array" ref="C90">IFERROR(IF(INDEX('Disaggregation Records'!$E$3:$E$56,MATCH(RIGHT(L90,255),RIGHT('Disaggregation Records'!$D$3:$D$56,255),0))=0,"",INDEX('Disaggregation Records'!$E$3:$E$56,MATCH(RIGHT(L90,255),RIGHT('Disaggregation Records'!$D$3:$D$56,255),0))),"")</f>
        <v/>
      </c>
      <c r="D90" s="396" t="str">
        <f t="array" ref="D90">IFERROR(IF(INDEX('Disaggregation Records'!$F$3:$F$56,MATCH(RIGHT(L90,255),RIGHT('Disaggregation Records'!$D$3:$D$56,255),0))=0,"",INDEX('Disaggregation Records'!$F$3:$F$56,MATCH(RIGHT(L90,255),RIGHT('Disaggregation Records'!$D$3:$D$56,255),0))),"")</f>
        <v/>
      </c>
      <c r="E90" s="380" t="str">
        <f t="array" ref="E90">IFERROR(IF(INDEX('Disaggregation Data'!$K$3:$K$154,MATCH(RIGHT(M90,255),RIGHT('Disaggregation Data'!$J$3:$J$154,255),0))=0,"",INDEX('Disaggregation Data'!$K$3:$K$154,MATCH(RIGHT(M90,255),RIGHT('Disaggregation Data'!$J$3:$J$154,255),0))),"")</f>
        <v/>
      </c>
      <c r="F90" s="380" t="str">
        <f t="array" ref="F90">IFERROR(IF(INDEX('Disaggregation Data'!$L$3:$L$154,MATCH(RIGHT(M90,255),RIGHT('Disaggregation Data'!$J$3:$J$154,255),0))=0,"",INDEX('Disaggregation Data'!$L$3:$L$154,MATCH(RIGHT(M90,255),RIGHT('Disaggregation Data'!$J$3:$J$154,255),0))),"")</f>
        <v/>
      </c>
      <c r="G90" s="380" t="str">
        <f t="array" ref="G90">IFERROR(IF(INDEX('Disaggregation Data'!$O$3:$O$154,MATCH(RIGHT(M90,255),RIGHT('Disaggregation Data'!$J$3:$J$154,255),0))=0,"",INDEX('Disaggregation Data'!$O$3:$O$154,MATCH(RIGHT(M90,255),RIGHT('Disaggregation Data'!$J$3:$J$154,255),0))),"")</f>
        <v/>
      </c>
      <c r="H90" s="379" t="str">
        <f t="array" ref="H90">IFERROR(IF(INDEX('Disaggregation Data'!$P$3:$P$154,MATCH(RIGHT(M90,255),RIGHT('Disaggregation Data'!$J$3:$J$154,255),0))=0,"",INDEX('Disaggregation Data'!$P$3:$P$154,MATCH(RIGHT(M90,255),RIGHT('Disaggregation Data'!$J$3:$J$154,255),0))),"")</f>
        <v/>
      </c>
      <c r="I90" s="380" t="str">
        <f t="array" ref="I90">IFERROR(IF(INDEX('Disaggregation Data'!$M$3:$M$154,MATCH(RIGHT(M90,255),RIGHT('Disaggregation Data'!$J$3:$J$154,255),0))=0,"",INDEX('Disaggregation Data'!$M$3:$M$154,MATCH(RIGHT(M90,255),RIGHT('Disaggregation Data'!$J$3:$J$154,255),0))),"")</f>
        <v/>
      </c>
      <c r="J90" s="379" t="str">
        <f t="array" ref="J90">IFERROR(IF(INDEX('Disaggregation Data'!$N$3:$N$154,MATCH(RIGHT(M90,255),RIGHT('Disaggregation Data'!$J$3:$J$154,255),0))=0,"",INDEX('Disaggregation Data'!$N$3:$N$154,MATCH(RIGHT(M90,255),RIGHT('Disaggregation Data'!$J$3:$J$154,255),0))),"")</f>
        <v/>
      </c>
      <c r="K90" s="470">
        <f t="shared" si="4"/>
        <v>61</v>
      </c>
      <c r="L90" s="470" t="str">
        <f t="shared" si="5"/>
        <v/>
      </c>
      <c r="M90" s="470" t="str">
        <f t="shared" si="6"/>
        <v/>
      </c>
      <c r="N90" s="446" t="b">
        <f t="shared" si="7"/>
        <v>0</v>
      </c>
      <c r="O90" s="451" t="s">
        <v>1656</v>
      </c>
      <c r="P90" s="470" t="str">
        <f t="array" ref="P90">IFERROR(IF(INDEX('Disaggregation Records'!$G$3:$G$56,MATCH(RIGHT(L90,255),RIGHT('Disaggregation Records'!$D$3:$D$56,255),0))=0,"",INDEX('Disaggregation Records'!$G$3:$G$56,MATCH(RIGHT(L90,255),RIGHT('Disaggregation Records'!$D$3:$D$56,255),0))),"")</f>
        <v/>
      </c>
      <c r="Q90" s="482" t="s">
        <v>456</v>
      </c>
      <c r="R90" s="358"/>
    </row>
    <row r="91" spans="1:18" ht="47.1" customHeight="1" x14ac:dyDescent="0.25">
      <c r="A91" s="377">
        <v>9</v>
      </c>
      <c r="B91" s="395" t="str">
        <f>IFERROR(VLOOKUP(A91,'Impact Indicators - Section B'!$A$9:$S$27,19,FALSE),"")</f>
        <v/>
      </c>
      <c r="C91" s="396" t="str">
        <f t="array" ref="C91">IFERROR(IF(INDEX('Disaggregation Records'!$E$3:$E$56,MATCH(RIGHT(L91,255),RIGHT('Disaggregation Records'!$D$3:$D$56,255),0))=0,"",INDEX('Disaggregation Records'!$E$3:$E$56,MATCH(RIGHT(L91,255),RIGHT('Disaggregation Records'!$D$3:$D$56,255),0))),"")</f>
        <v/>
      </c>
      <c r="D91" s="396" t="str">
        <f t="array" ref="D91">IFERROR(IF(INDEX('Disaggregation Records'!$F$3:$F$56,MATCH(RIGHT(L91,255),RIGHT('Disaggregation Records'!$D$3:$D$56,255),0))=0,"",INDEX('Disaggregation Records'!$F$3:$F$56,MATCH(RIGHT(L91,255),RIGHT('Disaggregation Records'!$D$3:$D$56,255),0))),"")</f>
        <v/>
      </c>
      <c r="E91" s="380" t="str">
        <f t="array" ref="E91">IFERROR(IF(INDEX('Disaggregation Data'!$K$3:$K$154,MATCH(RIGHT(M91,255),RIGHT('Disaggregation Data'!$J$3:$J$154,255),0))=0,"",INDEX('Disaggregation Data'!$K$3:$K$154,MATCH(RIGHT(M91,255),RIGHT('Disaggregation Data'!$J$3:$J$154,255),0))),"")</f>
        <v/>
      </c>
      <c r="F91" s="380" t="str">
        <f t="array" ref="F91">IFERROR(IF(INDEX('Disaggregation Data'!$L$3:$L$154,MATCH(RIGHT(M91,255),RIGHT('Disaggregation Data'!$J$3:$J$154,255),0))=0,"",INDEX('Disaggregation Data'!$L$3:$L$154,MATCH(RIGHT(M91,255),RIGHT('Disaggregation Data'!$J$3:$J$154,255),0))),"")</f>
        <v/>
      </c>
      <c r="G91" s="380" t="str">
        <f t="array" ref="G91">IFERROR(IF(INDEX('Disaggregation Data'!$O$3:$O$154,MATCH(RIGHT(M91,255),RIGHT('Disaggregation Data'!$J$3:$J$154,255),0))=0,"",INDEX('Disaggregation Data'!$O$3:$O$154,MATCH(RIGHT(M91,255),RIGHT('Disaggregation Data'!$J$3:$J$154,255),0))),"")</f>
        <v/>
      </c>
      <c r="H91" s="379" t="str">
        <f t="array" ref="H91">IFERROR(IF(INDEX('Disaggregation Data'!$P$3:$P$154,MATCH(RIGHT(M91,255),RIGHT('Disaggregation Data'!$J$3:$J$154,255),0))=0,"",INDEX('Disaggregation Data'!$P$3:$P$154,MATCH(RIGHT(M91,255),RIGHT('Disaggregation Data'!$J$3:$J$154,255),0))),"")</f>
        <v/>
      </c>
      <c r="I91" s="380" t="str">
        <f t="array" ref="I91">IFERROR(IF(INDEX('Disaggregation Data'!$M$3:$M$154,MATCH(RIGHT(M91,255),RIGHT('Disaggregation Data'!$J$3:$J$154,255),0))=0,"",INDEX('Disaggregation Data'!$M$3:$M$154,MATCH(RIGHT(M91,255),RIGHT('Disaggregation Data'!$J$3:$J$154,255),0))),"")</f>
        <v/>
      </c>
      <c r="J91" s="379" t="str">
        <f t="array" ref="J91">IFERROR(IF(INDEX('Disaggregation Data'!$N$3:$N$154,MATCH(RIGHT(M91,255),RIGHT('Disaggregation Data'!$J$3:$J$154,255),0))=0,"",INDEX('Disaggregation Data'!$N$3:$N$154,MATCH(RIGHT(M91,255),RIGHT('Disaggregation Data'!$J$3:$J$154,255),0))),"")</f>
        <v/>
      </c>
      <c r="K91" s="470">
        <f t="shared" si="4"/>
        <v>62</v>
      </c>
      <c r="L91" s="470" t="str">
        <f t="shared" si="5"/>
        <v/>
      </c>
      <c r="M91" s="470" t="str">
        <f t="shared" si="6"/>
        <v/>
      </c>
      <c r="N91" s="446" t="b">
        <f t="shared" si="7"/>
        <v>0</v>
      </c>
      <c r="O91" s="451" t="s">
        <v>1657</v>
      </c>
      <c r="P91" s="470" t="str">
        <f t="array" ref="P91">IFERROR(IF(INDEX('Disaggregation Records'!$G$3:$G$56,MATCH(RIGHT(L91,255),RIGHT('Disaggregation Records'!$D$3:$D$56,255),0))=0,"",INDEX('Disaggregation Records'!$G$3:$G$56,MATCH(RIGHT(L91,255),RIGHT('Disaggregation Records'!$D$3:$D$56,255),0))),"")</f>
        <v/>
      </c>
      <c r="Q91" s="482" t="s">
        <v>456</v>
      </c>
      <c r="R91" s="358"/>
    </row>
    <row r="92" spans="1:18" ht="47.1" customHeight="1" x14ac:dyDescent="0.25">
      <c r="A92" s="377">
        <v>9</v>
      </c>
      <c r="B92" s="395" t="str">
        <f>IFERROR(VLOOKUP(A92,'Impact Indicators - Section B'!$A$9:$S$27,19,FALSE),"")</f>
        <v/>
      </c>
      <c r="C92" s="396" t="str">
        <f t="array" ref="C92">IFERROR(IF(INDEX('Disaggregation Records'!$E$3:$E$56,MATCH(RIGHT(L92,255),RIGHT('Disaggregation Records'!$D$3:$D$56,255),0))=0,"",INDEX('Disaggregation Records'!$E$3:$E$56,MATCH(RIGHT(L92,255),RIGHT('Disaggregation Records'!$D$3:$D$56,255),0))),"")</f>
        <v/>
      </c>
      <c r="D92" s="396" t="str">
        <f t="array" ref="D92">IFERROR(IF(INDEX('Disaggregation Records'!$F$3:$F$56,MATCH(RIGHT(L92,255),RIGHT('Disaggregation Records'!$D$3:$D$56,255),0))=0,"",INDEX('Disaggregation Records'!$F$3:$F$56,MATCH(RIGHT(L92,255),RIGHT('Disaggregation Records'!$D$3:$D$56,255),0))),"")</f>
        <v/>
      </c>
      <c r="E92" s="380" t="str">
        <f t="array" ref="E92">IFERROR(IF(INDEX('Disaggregation Data'!$K$3:$K$154,MATCH(RIGHT(M92,255),RIGHT('Disaggregation Data'!$J$3:$J$154,255),0))=0,"",INDEX('Disaggregation Data'!$K$3:$K$154,MATCH(RIGHT(M92,255),RIGHT('Disaggregation Data'!$J$3:$J$154,255),0))),"")</f>
        <v/>
      </c>
      <c r="F92" s="380" t="str">
        <f t="array" ref="F92">IFERROR(IF(INDEX('Disaggregation Data'!$L$3:$L$154,MATCH(RIGHT(M92,255),RIGHT('Disaggregation Data'!$J$3:$J$154,255),0))=0,"",INDEX('Disaggregation Data'!$L$3:$L$154,MATCH(RIGHT(M92,255),RIGHT('Disaggregation Data'!$J$3:$J$154,255),0))),"")</f>
        <v/>
      </c>
      <c r="G92" s="380" t="str">
        <f t="array" ref="G92">IFERROR(IF(INDEX('Disaggregation Data'!$O$3:$O$154,MATCH(RIGHT(M92,255),RIGHT('Disaggregation Data'!$J$3:$J$154,255),0))=0,"",INDEX('Disaggregation Data'!$O$3:$O$154,MATCH(RIGHT(M92,255),RIGHT('Disaggregation Data'!$J$3:$J$154,255),0))),"")</f>
        <v/>
      </c>
      <c r="H92" s="379" t="str">
        <f t="array" ref="H92">IFERROR(IF(INDEX('Disaggregation Data'!$P$3:$P$154,MATCH(RIGHT(M92,255),RIGHT('Disaggregation Data'!$J$3:$J$154,255),0))=0,"",INDEX('Disaggregation Data'!$P$3:$P$154,MATCH(RIGHT(M92,255),RIGHT('Disaggregation Data'!$J$3:$J$154,255),0))),"")</f>
        <v/>
      </c>
      <c r="I92" s="380" t="str">
        <f t="array" ref="I92">IFERROR(IF(INDEX('Disaggregation Data'!$M$3:$M$154,MATCH(RIGHT(M92,255),RIGHT('Disaggregation Data'!$J$3:$J$154,255),0))=0,"",INDEX('Disaggregation Data'!$M$3:$M$154,MATCH(RIGHT(M92,255),RIGHT('Disaggregation Data'!$J$3:$J$154,255),0))),"")</f>
        <v/>
      </c>
      <c r="J92" s="379" t="str">
        <f t="array" ref="J92">IFERROR(IF(INDEX('Disaggregation Data'!$N$3:$N$154,MATCH(RIGHT(M92,255),RIGHT('Disaggregation Data'!$J$3:$J$154,255),0))=0,"",INDEX('Disaggregation Data'!$N$3:$N$154,MATCH(RIGHT(M92,255),RIGHT('Disaggregation Data'!$J$3:$J$154,255),0))),"")</f>
        <v/>
      </c>
      <c r="K92" s="470">
        <f t="shared" si="4"/>
        <v>63</v>
      </c>
      <c r="L92" s="470" t="str">
        <f t="shared" si="5"/>
        <v/>
      </c>
      <c r="M92" s="470" t="str">
        <f t="shared" si="6"/>
        <v/>
      </c>
      <c r="N92" s="446" t="b">
        <f t="shared" si="7"/>
        <v>0</v>
      </c>
      <c r="O92" s="451" t="s">
        <v>1658</v>
      </c>
      <c r="P92" s="470" t="str">
        <f t="array" ref="P92">IFERROR(IF(INDEX('Disaggregation Records'!$G$3:$G$56,MATCH(RIGHT(L92,255),RIGHT('Disaggregation Records'!$D$3:$D$56,255),0))=0,"",INDEX('Disaggregation Records'!$G$3:$G$56,MATCH(RIGHT(L92,255),RIGHT('Disaggregation Records'!$D$3:$D$56,255),0))),"")</f>
        <v/>
      </c>
      <c r="Q92" s="482" t="s">
        <v>456</v>
      </c>
      <c r="R92" s="358"/>
    </row>
    <row r="93" spans="1:18" ht="47.1" customHeight="1" x14ac:dyDescent="0.25">
      <c r="A93" s="377">
        <v>9</v>
      </c>
      <c r="B93" s="395" t="str">
        <f>IFERROR(VLOOKUP(A93,'Impact Indicators - Section B'!$A$9:$S$27,19,FALSE),"")</f>
        <v/>
      </c>
      <c r="C93" s="396" t="str">
        <f t="array" ref="C93">IFERROR(IF(INDEX('Disaggregation Records'!$E$3:$E$56,MATCH(RIGHT(L93,255),RIGHT('Disaggregation Records'!$D$3:$D$56,255),0))=0,"",INDEX('Disaggregation Records'!$E$3:$E$56,MATCH(RIGHT(L93,255),RIGHT('Disaggregation Records'!$D$3:$D$56,255),0))),"")</f>
        <v/>
      </c>
      <c r="D93" s="396" t="str">
        <f t="array" ref="D93">IFERROR(IF(INDEX('Disaggregation Records'!$F$3:$F$56,MATCH(RIGHT(L93,255),RIGHT('Disaggregation Records'!$D$3:$D$56,255),0))=0,"",INDEX('Disaggregation Records'!$F$3:$F$56,MATCH(RIGHT(L93,255),RIGHT('Disaggregation Records'!$D$3:$D$56,255),0))),"")</f>
        <v/>
      </c>
      <c r="E93" s="380" t="str">
        <f t="array" ref="E93">IFERROR(IF(INDEX('Disaggregation Data'!$K$3:$K$154,MATCH(RIGHT(M93,255),RIGHT('Disaggregation Data'!$J$3:$J$154,255),0))=0,"",INDEX('Disaggregation Data'!$K$3:$K$154,MATCH(RIGHT(M93,255),RIGHT('Disaggregation Data'!$J$3:$J$154,255),0))),"")</f>
        <v/>
      </c>
      <c r="F93" s="380" t="str">
        <f t="array" ref="F93">IFERROR(IF(INDEX('Disaggregation Data'!$L$3:$L$154,MATCH(RIGHT(M93,255),RIGHT('Disaggregation Data'!$J$3:$J$154,255),0))=0,"",INDEX('Disaggregation Data'!$L$3:$L$154,MATCH(RIGHT(M93,255),RIGHT('Disaggregation Data'!$J$3:$J$154,255),0))),"")</f>
        <v/>
      </c>
      <c r="G93" s="380" t="str">
        <f t="array" ref="G93">IFERROR(IF(INDEX('Disaggregation Data'!$O$3:$O$154,MATCH(RIGHT(M93,255),RIGHT('Disaggregation Data'!$J$3:$J$154,255),0))=0,"",INDEX('Disaggregation Data'!$O$3:$O$154,MATCH(RIGHT(M93,255),RIGHT('Disaggregation Data'!$J$3:$J$154,255),0))),"")</f>
        <v/>
      </c>
      <c r="H93" s="379" t="str">
        <f t="array" ref="H93">IFERROR(IF(INDEX('Disaggregation Data'!$P$3:$P$154,MATCH(RIGHT(M93,255),RIGHT('Disaggregation Data'!$J$3:$J$154,255),0))=0,"",INDEX('Disaggregation Data'!$P$3:$P$154,MATCH(RIGHT(M93,255),RIGHT('Disaggregation Data'!$J$3:$J$154,255),0))),"")</f>
        <v/>
      </c>
      <c r="I93" s="380" t="str">
        <f t="array" ref="I93">IFERROR(IF(INDEX('Disaggregation Data'!$M$3:$M$154,MATCH(RIGHT(M93,255),RIGHT('Disaggregation Data'!$J$3:$J$154,255),0))=0,"",INDEX('Disaggregation Data'!$M$3:$M$154,MATCH(RIGHT(M93,255),RIGHT('Disaggregation Data'!$J$3:$J$154,255),0))),"")</f>
        <v/>
      </c>
      <c r="J93" s="379" t="str">
        <f t="array" ref="J93">IFERROR(IF(INDEX('Disaggregation Data'!$N$3:$N$154,MATCH(RIGHT(M93,255),RIGHT('Disaggregation Data'!$J$3:$J$154,255),0))=0,"",INDEX('Disaggregation Data'!$N$3:$N$154,MATCH(RIGHT(M93,255),RIGHT('Disaggregation Data'!$J$3:$J$154,255),0))),"")</f>
        <v/>
      </c>
      <c r="K93" s="470">
        <f t="shared" si="4"/>
        <v>64</v>
      </c>
      <c r="L93" s="470" t="str">
        <f t="shared" si="5"/>
        <v/>
      </c>
      <c r="M93" s="470" t="str">
        <f t="shared" si="6"/>
        <v/>
      </c>
      <c r="N93" s="446" t="b">
        <f t="shared" si="7"/>
        <v>0</v>
      </c>
      <c r="O93" s="451" t="s">
        <v>1659</v>
      </c>
      <c r="P93" s="470" t="str">
        <f t="array" ref="P93">IFERROR(IF(INDEX('Disaggregation Records'!$G$3:$G$56,MATCH(RIGHT(L93,255),RIGHT('Disaggregation Records'!$D$3:$D$56,255),0))=0,"",INDEX('Disaggregation Records'!$G$3:$G$56,MATCH(RIGHT(L93,255),RIGHT('Disaggregation Records'!$D$3:$D$56,255),0))),"")</f>
        <v/>
      </c>
      <c r="Q93" s="482" t="s">
        <v>456</v>
      </c>
      <c r="R93" s="358"/>
    </row>
    <row r="94" spans="1:18" ht="47.1" customHeight="1" x14ac:dyDescent="0.25">
      <c r="A94" s="377">
        <v>9</v>
      </c>
      <c r="B94" s="395" t="str">
        <f>IFERROR(VLOOKUP(A94,'Impact Indicators - Section B'!$A$9:$S$27,19,FALSE),"")</f>
        <v/>
      </c>
      <c r="C94" s="396" t="str">
        <f t="array" ref="C94">IFERROR(IF(INDEX('Disaggregation Records'!$E$3:$E$56,MATCH(RIGHT(L94,255),RIGHT('Disaggregation Records'!$D$3:$D$56,255),0))=0,"",INDEX('Disaggregation Records'!$E$3:$E$56,MATCH(RIGHT(L94,255),RIGHT('Disaggregation Records'!$D$3:$D$56,255),0))),"")</f>
        <v/>
      </c>
      <c r="D94" s="396" t="str">
        <f t="array" ref="D94">IFERROR(IF(INDEX('Disaggregation Records'!$F$3:$F$56,MATCH(RIGHT(L94,255),RIGHT('Disaggregation Records'!$D$3:$D$56,255),0))=0,"",INDEX('Disaggregation Records'!$F$3:$F$56,MATCH(RIGHT(L94,255),RIGHT('Disaggregation Records'!$D$3:$D$56,255),0))),"")</f>
        <v/>
      </c>
      <c r="E94" s="380" t="str">
        <f t="array" ref="E94">IFERROR(IF(INDEX('Disaggregation Data'!$K$3:$K$154,MATCH(RIGHT(M94,255),RIGHT('Disaggregation Data'!$J$3:$J$154,255),0))=0,"",INDEX('Disaggregation Data'!$K$3:$K$154,MATCH(RIGHT(M94,255),RIGHT('Disaggregation Data'!$J$3:$J$154,255),0))),"")</f>
        <v/>
      </c>
      <c r="F94" s="380" t="str">
        <f t="array" ref="F94">IFERROR(IF(INDEX('Disaggregation Data'!$L$3:$L$154,MATCH(RIGHT(M94,255),RIGHT('Disaggregation Data'!$J$3:$J$154,255),0))=0,"",INDEX('Disaggregation Data'!$L$3:$L$154,MATCH(RIGHT(M94,255),RIGHT('Disaggregation Data'!$J$3:$J$154,255),0))),"")</f>
        <v/>
      </c>
      <c r="G94" s="380" t="str">
        <f t="array" ref="G94">IFERROR(IF(INDEX('Disaggregation Data'!$O$3:$O$154,MATCH(RIGHT(M94,255),RIGHT('Disaggregation Data'!$J$3:$J$154,255),0))=0,"",INDEX('Disaggregation Data'!$O$3:$O$154,MATCH(RIGHT(M94,255),RIGHT('Disaggregation Data'!$J$3:$J$154,255),0))),"")</f>
        <v/>
      </c>
      <c r="H94" s="379" t="str">
        <f t="array" ref="H94">IFERROR(IF(INDEX('Disaggregation Data'!$P$3:$P$154,MATCH(RIGHT(M94,255),RIGHT('Disaggregation Data'!$J$3:$J$154,255),0))=0,"",INDEX('Disaggregation Data'!$P$3:$P$154,MATCH(RIGHT(M94,255),RIGHT('Disaggregation Data'!$J$3:$J$154,255),0))),"")</f>
        <v/>
      </c>
      <c r="I94" s="380" t="str">
        <f t="array" ref="I94">IFERROR(IF(INDEX('Disaggregation Data'!$M$3:$M$154,MATCH(RIGHT(M94,255),RIGHT('Disaggregation Data'!$J$3:$J$154,255),0))=0,"",INDEX('Disaggregation Data'!$M$3:$M$154,MATCH(RIGHT(M94,255),RIGHT('Disaggregation Data'!$J$3:$J$154,255),0))),"")</f>
        <v/>
      </c>
      <c r="J94" s="379" t="str">
        <f t="array" ref="J94">IFERROR(IF(INDEX('Disaggregation Data'!$N$3:$N$154,MATCH(RIGHT(M94,255),RIGHT('Disaggregation Data'!$J$3:$J$154,255),0))=0,"",INDEX('Disaggregation Data'!$N$3:$N$154,MATCH(RIGHT(M94,255),RIGHT('Disaggregation Data'!$J$3:$J$154,255),0))),"")</f>
        <v/>
      </c>
      <c r="K94" s="470">
        <f t="shared" si="4"/>
        <v>65</v>
      </c>
      <c r="L94" s="470" t="str">
        <f t="shared" si="5"/>
        <v/>
      </c>
      <c r="M94" s="470" t="str">
        <f t="shared" si="6"/>
        <v/>
      </c>
      <c r="N94" s="446" t="b">
        <f t="shared" si="7"/>
        <v>0</v>
      </c>
      <c r="O94" s="451" t="s">
        <v>1660</v>
      </c>
      <c r="P94" s="470" t="str">
        <f t="array" ref="P94">IFERROR(IF(INDEX('Disaggregation Records'!$G$3:$G$56,MATCH(RIGHT(L94,255),RIGHT('Disaggregation Records'!$D$3:$D$56,255),0))=0,"",INDEX('Disaggregation Records'!$G$3:$G$56,MATCH(RIGHT(L94,255),RIGHT('Disaggregation Records'!$D$3:$D$56,255),0))),"")</f>
        <v/>
      </c>
      <c r="Q94" s="482" t="s">
        <v>456</v>
      </c>
      <c r="R94" s="358"/>
    </row>
    <row r="95" spans="1:18" ht="47.1" customHeight="1" x14ac:dyDescent="0.25">
      <c r="A95" s="377">
        <v>9</v>
      </c>
      <c r="B95" s="395" t="str">
        <f>IFERROR(VLOOKUP(A95,'Impact Indicators - Section B'!$A$9:$S$27,19,FALSE),"")</f>
        <v/>
      </c>
      <c r="C95" s="396" t="str">
        <f t="array" ref="C95">IFERROR(IF(INDEX('Disaggregation Records'!$E$3:$E$56,MATCH(RIGHT(L95,255),RIGHT('Disaggregation Records'!$D$3:$D$56,255),0))=0,"",INDEX('Disaggregation Records'!$E$3:$E$56,MATCH(RIGHT(L95,255),RIGHT('Disaggregation Records'!$D$3:$D$56,255),0))),"")</f>
        <v/>
      </c>
      <c r="D95" s="396" t="str">
        <f t="array" ref="D95">IFERROR(IF(INDEX('Disaggregation Records'!$F$3:$F$56,MATCH(RIGHT(L95,255),RIGHT('Disaggregation Records'!$D$3:$D$56,255),0))=0,"",INDEX('Disaggregation Records'!$F$3:$F$56,MATCH(RIGHT(L95,255),RIGHT('Disaggregation Records'!$D$3:$D$56,255),0))),"")</f>
        <v/>
      </c>
      <c r="E95" s="380" t="str">
        <f t="array" ref="E95">IFERROR(IF(INDEX('Disaggregation Data'!$K$3:$K$154,MATCH(RIGHT(M95,255),RIGHT('Disaggregation Data'!$J$3:$J$154,255),0))=0,"",INDEX('Disaggregation Data'!$K$3:$K$154,MATCH(RIGHT(M95,255),RIGHT('Disaggregation Data'!$J$3:$J$154,255),0))),"")</f>
        <v/>
      </c>
      <c r="F95" s="380" t="str">
        <f t="array" ref="F95">IFERROR(IF(INDEX('Disaggregation Data'!$L$3:$L$154,MATCH(RIGHT(M95,255),RIGHT('Disaggregation Data'!$J$3:$J$154,255),0))=0,"",INDEX('Disaggregation Data'!$L$3:$L$154,MATCH(RIGHT(M95,255),RIGHT('Disaggregation Data'!$J$3:$J$154,255),0))),"")</f>
        <v/>
      </c>
      <c r="G95" s="380" t="str">
        <f t="array" ref="G95">IFERROR(IF(INDEX('Disaggregation Data'!$O$3:$O$154,MATCH(RIGHT(M95,255),RIGHT('Disaggregation Data'!$J$3:$J$154,255),0))=0,"",INDEX('Disaggregation Data'!$O$3:$O$154,MATCH(RIGHT(M95,255),RIGHT('Disaggregation Data'!$J$3:$J$154,255),0))),"")</f>
        <v/>
      </c>
      <c r="H95" s="379" t="str">
        <f t="array" ref="H95">IFERROR(IF(INDEX('Disaggregation Data'!$P$3:$P$154,MATCH(RIGHT(M95,255),RIGHT('Disaggregation Data'!$J$3:$J$154,255),0))=0,"",INDEX('Disaggregation Data'!$P$3:$P$154,MATCH(RIGHT(M95,255),RIGHT('Disaggregation Data'!$J$3:$J$154,255),0))),"")</f>
        <v/>
      </c>
      <c r="I95" s="380" t="str">
        <f t="array" ref="I95">IFERROR(IF(INDEX('Disaggregation Data'!$M$3:$M$154,MATCH(RIGHT(M95,255),RIGHT('Disaggregation Data'!$J$3:$J$154,255),0))=0,"",INDEX('Disaggregation Data'!$M$3:$M$154,MATCH(RIGHT(M95,255),RIGHT('Disaggregation Data'!$J$3:$J$154,255),0))),"")</f>
        <v/>
      </c>
      <c r="J95" s="379" t="str">
        <f t="array" ref="J95">IFERROR(IF(INDEX('Disaggregation Data'!$N$3:$N$154,MATCH(RIGHT(M95,255),RIGHT('Disaggregation Data'!$J$3:$J$154,255),0))=0,"",INDEX('Disaggregation Data'!$N$3:$N$154,MATCH(RIGHT(M95,255),RIGHT('Disaggregation Data'!$J$3:$J$154,255),0))),"")</f>
        <v/>
      </c>
      <c r="K95" s="470">
        <f t="shared" si="4"/>
        <v>66</v>
      </c>
      <c r="L95" s="470" t="str">
        <f t="shared" si="5"/>
        <v/>
      </c>
      <c r="M95" s="470" t="str">
        <f t="shared" si="6"/>
        <v/>
      </c>
      <c r="N95" s="446" t="b">
        <f t="shared" si="7"/>
        <v>0</v>
      </c>
      <c r="O95" s="451" t="s">
        <v>1661</v>
      </c>
      <c r="P95" s="470" t="str">
        <f t="array" ref="P95">IFERROR(IF(INDEX('Disaggregation Records'!$G$3:$G$56,MATCH(RIGHT(L95,255),RIGHT('Disaggregation Records'!$D$3:$D$56,255),0))=0,"",INDEX('Disaggregation Records'!$G$3:$G$56,MATCH(RIGHT(L95,255),RIGHT('Disaggregation Records'!$D$3:$D$56,255),0))),"")</f>
        <v/>
      </c>
      <c r="Q95" s="482" t="s">
        <v>456</v>
      </c>
      <c r="R95" s="358"/>
    </row>
    <row r="96" spans="1:18" ht="47.1" customHeight="1" x14ac:dyDescent="0.25">
      <c r="A96" s="377">
        <v>9</v>
      </c>
      <c r="B96" s="395" t="str">
        <f>IFERROR(VLOOKUP(A96,'Impact Indicators - Section B'!$A$9:$S$27,19,FALSE),"")</f>
        <v/>
      </c>
      <c r="C96" s="396" t="str">
        <f t="array" ref="C96">IFERROR(IF(INDEX('Disaggregation Records'!$E$3:$E$56,MATCH(RIGHT(L96,255),RIGHT('Disaggregation Records'!$D$3:$D$56,255),0))=0,"",INDEX('Disaggregation Records'!$E$3:$E$56,MATCH(RIGHT(L96,255),RIGHT('Disaggregation Records'!$D$3:$D$56,255),0))),"")</f>
        <v/>
      </c>
      <c r="D96" s="396" t="str">
        <f t="array" ref="D96">IFERROR(IF(INDEX('Disaggregation Records'!$F$3:$F$56,MATCH(RIGHT(L96,255),RIGHT('Disaggregation Records'!$D$3:$D$56,255),0))=0,"",INDEX('Disaggregation Records'!$F$3:$F$56,MATCH(RIGHT(L96,255),RIGHT('Disaggregation Records'!$D$3:$D$56,255),0))),"")</f>
        <v/>
      </c>
      <c r="E96" s="380" t="str">
        <f t="array" ref="E96">IFERROR(IF(INDEX('Disaggregation Data'!$K$3:$K$154,MATCH(RIGHT(M96,255),RIGHT('Disaggregation Data'!$J$3:$J$154,255),0))=0,"",INDEX('Disaggregation Data'!$K$3:$K$154,MATCH(RIGHT(M96,255),RIGHT('Disaggregation Data'!$J$3:$J$154,255),0))),"")</f>
        <v/>
      </c>
      <c r="F96" s="380" t="str">
        <f t="array" ref="F96">IFERROR(IF(INDEX('Disaggregation Data'!$L$3:$L$154,MATCH(RIGHT(M96,255),RIGHT('Disaggregation Data'!$J$3:$J$154,255),0))=0,"",INDEX('Disaggregation Data'!$L$3:$L$154,MATCH(RIGHT(M96,255),RIGHT('Disaggregation Data'!$J$3:$J$154,255),0))),"")</f>
        <v/>
      </c>
      <c r="G96" s="380" t="str">
        <f t="array" ref="G96">IFERROR(IF(INDEX('Disaggregation Data'!$O$3:$O$154,MATCH(RIGHT(M96,255),RIGHT('Disaggregation Data'!$J$3:$J$154,255),0))=0,"",INDEX('Disaggregation Data'!$O$3:$O$154,MATCH(RIGHT(M96,255),RIGHT('Disaggregation Data'!$J$3:$J$154,255),0))),"")</f>
        <v/>
      </c>
      <c r="H96" s="379" t="str">
        <f t="array" ref="H96">IFERROR(IF(INDEX('Disaggregation Data'!$P$3:$P$154,MATCH(RIGHT(M96,255),RIGHT('Disaggregation Data'!$J$3:$J$154,255),0))=0,"",INDEX('Disaggregation Data'!$P$3:$P$154,MATCH(RIGHT(M96,255),RIGHT('Disaggregation Data'!$J$3:$J$154,255),0))),"")</f>
        <v/>
      </c>
      <c r="I96" s="380" t="str">
        <f t="array" ref="I96">IFERROR(IF(INDEX('Disaggregation Data'!$M$3:$M$154,MATCH(RIGHT(M96,255),RIGHT('Disaggregation Data'!$J$3:$J$154,255),0))=0,"",INDEX('Disaggregation Data'!$M$3:$M$154,MATCH(RIGHT(M96,255),RIGHT('Disaggregation Data'!$J$3:$J$154,255),0))),"")</f>
        <v/>
      </c>
      <c r="J96" s="379" t="str">
        <f t="array" ref="J96">IFERROR(IF(INDEX('Disaggregation Data'!$N$3:$N$154,MATCH(RIGHT(M96,255),RIGHT('Disaggregation Data'!$J$3:$J$154,255),0))=0,"",INDEX('Disaggregation Data'!$N$3:$N$154,MATCH(RIGHT(M96,255),RIGHT('Disaggregation Data'!$J$3:$J$154,255),0))),"")</f>
        <v/>
      </c>
      <c r="K96" s="470">
        <f t="shared" si="4"/>
        <v>67</v>
      </c>
      <c r="L96" s="470" t="str">
        <f t="shared" si="5"/>
        <v/>
      </c>
      <c r="M96" s="470" t="str">
        <f t="shared" si="6"/>
        <v/>
      </c>
      <c r="N96" s="446" t="b">
        <f t="shared" si="7"/>
        <v>0</v>
      </c>
      <c r="O96" s="451" t="s">
        <v>1662</v>
      </c>
      <c r="P96" s="470" t="str">
        <f t="array" ref="P96">IFERROR(IF(INDEX('Disaggregation Records'!$G$3:$G$56,MATCH(RIGHT(L96,255),RIGHT('Disaggregation Records'!$D$3:$D$56,255),0))=0,"",INDEX('Disaggregation Records'!$G$3:$G$56,MATCH(RIGHT(L96,255),RIGHT('Disaggregation Records'!$D$3:$D$56,255),0))),"")</f>
        <v/>
      </c>
      <c r="Q96" s="482" t="s">
        <v>456</v>
      </c>
      <c r="R96" s="358"/>
    </row>
    <row r="97" spans="1:18" ht="47.1" customHeight="1" x14ac:dyDescent="0.25">
      <c r="A97" s="377">
        <v>9</v>
      </c>
      <c r="B97" s="395" t="str">
        <f>IFERROR(VLOOKUP(A97,'Impact Indicators - Section B'!$A$9:$S$27,19,FALSE),"")</f>
        <v/>
      </c>
      <c r="C97" s="396" t="str">
        <f t="array" ref="C97">IFERROR(IF(INDEX('Disaggregation Records'!$E$3:$E$56,MATCH(RIGHT(L97,255),RIGHT('Disaggregation Records'!$D$3:$D$56,255),0))=0,"",INDEX('Disaggregation Records'!$E$3:$E$56,MATCH(RIGHT(L97,255),RIGHT('Disaggregation Records'!$D$3:$D$56,255),0))),"")</f>
        <v/>
      </c>
      <c r="D97" s="396" t="str">
        <f t="array" ref="D97">IFERROR(IF(INDEX('Disaggregation Records'!$F$3:$F$56,MATCH(RIGHT(L97,255),RIGHT('Disaggregation Records'!$D$3:$D$56,255),0))=0,"",INDEX('Disaggregation Records'!$F$3:$F$56,MATCH(RIGHT(L97,255),RIGHT('Disaggregation Records'!$D$3:$D$56,255),0))),"")</f>
        <v/>
      </c>
      <c r="E97" s="380" t="str">
        <f t="array" ref="E97">IFERROR(IF(INDEX('Disaggregation Data'!$K$3:$K$154,MATCH(RIGHT(M97,255),RIGHT('Disaggregation Data'!$J$3:$J$154,255),0))=0,"",INDEX('Disaggregation Data'!$K$3:$K$154,MATCH(RIGHT(M97,255),RIGHT('Disaggregation Data'!$J$3:$J$154,255),0))),"")</f>
        <v/>
      </c>
      <c r="F97" s="380" t="str">
        <f t="array" ref="F97">IFERROR(IF(INDEX('Disaggregation Data'!$L$3:$L$154,MATCH(RIGHT(M97,255),RIGHT('Disaggregation Data'!$J$3:$J$154,255),0))=0,"",INDEX('Disaggregation Data'!$L$3:$L$154,MATCH(RIGHT(M97,255),RIGHT('Disaggregation Data'!$J$3:$J$154,255),0))),"")</f>
        <v/>
      </c>
      <c r="G97" s="380" t="str">
        <f t="array" ref="G97">IFERROR(IF(INDEX('Disaggregation Data'!$O$3:$O$154,MATCH(RIGHT(M97,255),RIGHT('Disaggregation Data'!$J$3:$J$154,255),0))=0,"",INDEX('Disaggregation Data'!$O$3:$O$154,MATCH(RIGHT(M97,255),RIGHT('Disaggregation Data'!$J$3:$J$154,255),0))),"")</f>
        <v/>
      </c>
      <c r="H97" s="379" t="str">
        <f t="array" ref="H97">IFERROR(IF(INDEX('Disaggregation Data'!$P$3:$P$154,MATCH(RIGHT(M97,255),RIGHT('Disaggregation Data'!$J$3:$J$154,255),0))=0,"",INDEX('Disaggregation Data'!$P$3:$P$154,MATCH(RIGHT(M97,255),RIGHT('Disaggregation Data'!$J$3:$J$154,255),0))),"")</f>
        <v/>
      </c>
      <c r="I97" s="380" t="str">
        <f t="array" ref="I97">IFERROR(IF(INDEX('Disaggregation Data'!$M$3:$M$154,MATCH(RIGHT(M97,255),RIGHT('Disaggregation Data'!$J$3:$J$154,255),0))=0,"",INDEX('Disaggregation Data'!$M$3:$M$154,MATCH(RIGHT(M97,255),RIGHT('Disaggregation Data'!$J$3:$J$154,255),0))),"")</f>
        <v/>
      </c>
      <c r="J97" s="379" t="str">
        <f t="array" ref="J97">IFERROR(IF(INDEX('Disaggregation Data'!$N$3:$N$154,MATCH(RIGHT(M97,255),RIGHT('Disaggregation Data'!$J$3:$J$154,255),0))=0,"",INDEX('Disaggregation Data'!$N$3:$N$154,MATCH(RIGHT(M97,255),RIGHT('Disaggregation Data'!$J$3:$J$154,255),0))),"")</f>
        <v/>
      </c>
      <c r="K97" s="470">
        <f t="shared" si="4"/>
        <v>68</v>
      </c>
      <c r="L97" s="470" t="str">
        <f t="shared" si="5"/>
        <v/>
      </c>
      <c r="M97" s="470" t="str">
        <f t="shared" si="6"/>
        <v/>
      </c>
      <c r="N97" s="446" t="b">
        <f t="shared" si="7"/>
        <v>0</v>
      </c>
      <c r="O97" s="451" t="s">
        <v>1663</v>
      </c>
      <c r="P97" s="470" t="str">
        <f t="array" ref="P97">IFERROR(IF(INDEX('Disaggregation Records'!$G$3:$G$56,MATCH(RIGHT(L97,255),RIGHT('Disaggregation Records'!$D$3:$D$56,255),0))=0,"",INDEX('Disaggregation Records'!$G$3:$G$56,MATCH(RIGHT(L97,255),RIGHT('Disaggregation Records'!$D$3:$D$56,255),0))),"")</f>
        <v/>
      </c>
      <c r="Q97" s="482" t="s">
        <v>456</v>
      </c>
      <c r="R97" s="358"/>
    </row>
    <row r="98" spans="1:18" ht="47.1" customHeight="1" x14ac:dyDescent="0.25">
      <c r="A98" s="377">
        <v>9</v>
      </c>
      <c r="B98" s="395" t="str">
        <f>IFERROR(VLOOKUP(A98,'Impact Indicators - Section B'!$A$9:$S$27,19,FALSE),"")</f>
        <v/>
      </c>
      <c r="C98" s="396" t="str">
        <f t="array" ref="C98">IFERROR(IF(INDEX('Disaggregation Records'!$E$3:$E$56,MATCH(RIGHT(L98,255),RIGHT('Disaggregation Records'!$D$3:$D$56,255),0))=0,"",INDEX('Disaggregation Records'!$E$3:$E$56,MATCH(RIGHT(L98,255),RIGHT('Disaggregation Records'!$D$3:$D$56,255),0))),"")</f>
        <v/>
      </c>
      <c r="D98" s="396" t="str">
        <f t="array" ref="D98">IFERROR(IF(INDEX('Disaggregation Records'!$F$3:$F$56,MATCH(RIGHT(L98,255),RIGHT('Disaggregation Records'!$D$3:$D$56,255),0))=0,"",INDEX('Disaggregation Records'!$F$3:$F$56,MATCH(RIGHT(L98,255),RIGHT('Disaggregation Records'!$D$3:$D$56,255),0))),"")</f>
        <v/>
      </c>
      <c r="E98" s="380" t="str">
        <f t="array" ref="E98">IFERROR(IF(INDEX('Disaggregation Data'!$K$3:$K$154,MATCH(RIGHT(M98,255),RIGHT('Disaggregation Data'!$J$3:$J$154,255),0))=0,"",INDEX('Disaggregation Data'!$K$3:$K$154,MATCH(RIGHT(M98,255),RIGHT('Disaggregation Data'!$J$3:$J$154,255),0))),"")</f>
        <v/>
      </c>
      <c r="F98" s="380" t="str">
        <f t="array" ref="F98">IFERROR(IF(INDEX('Disaggregation Data'!$L$3:$L$154,MATCH(RIGHT(M98,255),RIGHT('Disaggregation Data'!$J$3:$J$154,255),0))=0,"",INDEX('Disaggregation Data'!$L$3:$L$154,MATCH(RIGHT(M98,255),RIGHT('Disaggregation Data'!$J$3:$J$154,255),0))),"")</f>
        <v/>
      </c>
      <c r="G98" s="380" t="str">
        <f t="array" ref="G98">IFERROR(IF(INDEX('Disaggregation Data'!$O$3:$O$154,MATCH(RIGHT(M98,255),RIGHT('Disaggregation Data'!$J$3:$J$154,255),0))=0,"",INDEX('Disaggregation Data'!$O$3:$O$154,MATCH(RIGHT(M98,255),RIGHT('Disaggregation Data'!$J$3:$J$154,255),0))),"")</f>
        <v/>
      </c>
      <c r="H98" s="379" t="str">
        <f t="array" ref="H98">IFERROR(IF(INDEX('Disaggregation Data'!$P$3:$P$154,MATCH(RIGHT(M98,255),RIGHT('Disaggregation Data'!$J$3:$J$154,255),0))=0,"",INDEX('Disaggregation Data'!$P$3:$P$154,MATCH(RIGHT(M98,255),RIGHT('Disaggregation Data'!$J$3:$J$154,255),0))),"")</f>
        <v/>
      </c>
      <c r="I98" s="380" t="str">
        <f t="array" ref="I98">IFERROR(IF(INDEX('Disaggregation Data'!$M$3:$M$154,MATCH(RIGHT(M98,255),RIGHT('Disaggregation Data'!$J$3:$J$154,255),0))=0,"",INDEX('Disaggregation Data'!$M$3:$M$154,MATCH(RIGHT(M98,255),RIGHT('Disaggregation Data'!$J$3:$J$154,255),0))),"")</f>
        <v/>
      </c>
      <c r="J98" s="379" t="str">
        <f t="array" ref="J98">IFERROR(IF(INDEX('Disaggregation Data'!$N$3:$N$154,MATCH(RIGHT(M98,255),RIGHT('Disaggregation Data'!$J$3:$J$154,255),0))=0,"",INDEX('Disaggregation Data'!$N$3:$N$154,MATCH(RIGHT(M98,255),RIGHT('Disaggregation Data'!$J$3:$J$154,255),0))),"")</f>
        <v/>
      </c>
      <c r="K98" s="470">
        <f t="shared" si="4"/>
        <v>69</v>
      </c>
      <c r="L98" s="470" t="str">
        <f t="shared" si="5"/>
        <v/>
      </c>
      <c r="M98" s="470" t="str">
        <f t="shared" si="6"/>
        <v/>
      </c>
      <c r="N98" s="446" t="b">
        <f t="shared" si="7"/>
        <v>0</v>
      </c>
      <c r="O98" s="451" t="s">
        <v>1664</v>
      </c>
      <c r="P98" s="470" t="str">
        <f t="array" ref="P98">IFERROR(IF(INDEX('Disaggregation Records'!$G$3:$G$56,MATCH(RIGHT(L98,255),RIGHT('Disaggregation Records'!$D$3:$D$56,255),0))=0,"",INDEX('Disaggregation Records'!$G$3:$G$56,MATCH(RIGHT(L98,255),RIGHT('Disaggregation Records'!$D$3:$D$56,255),0))),"")</f>
        <v/>
      </c>
      <c r="Q98" s="482" t="s">
        <v>456</v>
      </c>
      <c r="R98" s="358"/>
    </row>
    <row r="99" spans="1:18" ht="47.1" customHeight="1" x14ac:dyDescent="0.25">
      <c r="A99" s="377">
        <v>10</v>
      </c>
      <c r="B99" s="395" t="str">
        <f>IFERROR(VLOOKUP(A99,'Impact Indicators - Section B'!$A$9:$S$27,19,FALSE),"")</f>
        <v/>
      </c>
      <c r="C99" s="396" t="str">
        <f t="array" ref="C99">IFERROR(IF(INDEX('Disaggregation Records'!$E$3:$E$56,MATCH(RIGHT(L99,255),RIGHT('Disaggregation Records'!$D$3:$D$56,255),0))=0,"",INDEX('Disaggregation Records'!$E$3:$E$56,MATCH(RIGHT(L99,255),RIGHT('Disaggregation Records'!$D$3:$D$56,255),0))),"")</f>
        <v/>
      </c>
      <c r="D99" s="396" t="str">
        <f t="array" ref="D99">IFERROR(IF(INDEX('Disaggregation Records'!$F$3:$F$56,MATCH(RIGHT(L99,255),RIGHT('Disaggregation Records'!$D$3:$D$56,255),0))=0,"",INDEX('Disaggregation Records'!$F$3:$F$56,MATCH(RIGHT(L99,255),RIGHT('Disaggregation Records'!$D$3:$D$56,255),0))),"")</f>
        <v/>
      </c>
      <c r="E99" s="380" t="str">
        <f t="array" ref="E99">IFERROR(IF(INDEX('Disaggregation Data'!$K$3:$K$154,MATCH(RIGHT(M99,255),RIGHT('Disaggregation Data'!$J$3:$J$154,255),0))=0,"",INDEX('Disaggregation Data'!$K$3:$K$154,MATCH(RIGHT(M99,255),RIGHT('Disaggregation Data'!$J$3:$J$154,255),0))),"")</f>
        <v/>
      </c>
      <c r="F99" s="380" t="str">
        <f t="array" ref="F99">IFERROR(IF(INDEX('Disaggregation Data'!$L$3:$L$154,MATCH(RIGHT(M99,255),RIGHT('Disaggregation Data'!$J$3:$J$154,255),0))=0,"",INDEX('Disaggregation Data'!$L$3:$L$154,MATCH(RIGHT(M99,255),RIGHT('Disaggregation Data'!$J$3:$J$154,255),0))),"")</f>
        <v/>
      </c>
      <c r="G99" s="380" t="str">
        <f t="array" ref="G99">IFERROR(IF(INDEX('Disaggregation Data'!$O$3:$O$154,MATCH(RIGHT(M99,255),RIGHT('Disaggregation Data'!$J$3:$J$154,255),0))=0,"",INDEX('Disaggregation Data'!$O$3:$O$154,MATCH(RIGHT(M99,255),RIGHT('Disaggregation Data'!$J$3:$J$154,255),0))),"")</f>
        <v/>
      </c>
      <c r="H99" s="379" t="str">
        <f t="array" ref="H99">IFERROR(IF(INDEX('Disaggregation Data'!$P$3:$P$154,MATCH(RIGHT(M99,255),RIGHT('Disaggregation Data'!$J$3:$J$154,255),0))=0,"",INDEX('Disaggregation Data'!$P$3:$P$154,MATCH(RIGHT(M99,255),RIGHT('Disaggregation Data'!$J$3:$J$154,255),0))),"")</f>
        <v/>
      </c>
      <c r="I99" s="380" t="str">
        <f t="array" ref="I99">IFERROR(IF(INDEX('Disaggregation Data'!$M$3:$M$154,MATCH(RIGHT(M99,255),RIGHT('Disaggregation Data'!$J$3:$J$154,255),0))=0,"",INDEX('Disaggregation Data'!$M$3:$M$154,MATCH(RIGHT(M99,255),RIGHT('Disaggregation Data'!$J$3:$J$154,255),0))),"")</f>
        <v/>
      </c>
      <c r="J99" s="379" t="str">
        <f t="array" ref="J99">IFERROR(IF(INDEX('Disaggregation Data'!$N$3:$N$154,MATCH(RIGHT(M99,255),RIGHT('Disaggregation Data'!$J$3:$J$154,255),0))=0,"",INDEX('Disaggregation Data'!$N$3:$N$154,MATCH(RIGHT(M99,255),RIGHT('Disaggregation Data'!$J$3:$J$154,255),0))),"")</f>
        <v/>
      </c>
      <c r="K99" s="470">
        <f t="shared" si="4"/>
        <v>70</v>
      </c>
      <c r="L99" s="470" t="str">
        <f t="shared" si="5"/>
        <v/>
      </c>
      <c r="M99" s="470" t="str">
        <f t="shared" si="6"/>
        <v/>
      </c>
      <c r="N99" s="446" t="b">
        <f t="shared" si="7"/>
        <v>0</v>
      </c>
      <c r="O99" s="451" t="s">
        <v>1665</v>
      </c>
      <c r="P99" s="470" t="str">
        <f t="array" ref="P99">IFERROR(IF(INDEX('Disaggregation Records'!$G$3:$G$56,MATCH(RIGHT(L99,255),RIGHT('Disaggregation Records'!$D$3:$D$56,255),0))=0,"",INDEX('Disaggregation Records'!$G$3:$G$56,MATCH(RIGHT(L99,255),RIGHT('Disaggregation Records'!$D$3:$D$56,255),0))),"")</f>
        <v/>
      </c>
      <c r="Q99" s="482" t="s">
        <v>457</v>
      </c>
      <c r="R99" s="358"/>
    </row>
    <row r="100" spans="1:18" ht="47.1" customHeight="1" x14ac:dyDescent="0.25">
      <c r="A100" s="377">
        <v>10</v>
      </c>
      <c r="B100" s="395" t="str">
        <f>IFERROR(VLOOKUP(A100,'Impact Indicators - Section B'!$A$9:$S$27,19,FALSE),"")</f>
        <v/>
      </c>
      <c r="C100" s="396" t="str">
        <f t="array" ref="C100">IFERROR(IF(INDEX('Disaggregation Records'!$E$3:$E$56,MATCH(RIGHT(L100,255),RIGHT('Disaggregation Records'!$D$3:$D$56,255),0))=0,"",INDEX('Disaggregation Records'!$E$3:$E$56,MATCH(RIGHT(L100,255),RIGHT('Disaggregation Records'!$D$3:$D$56,255),0))),"")</f>
        <v/>
      </c>
      <c r="D100" s="396" t="str">
        <f t="array" ref="D100">IFERROR(IF(INDEX('Disaggregation Records'!$F$3:$F$56,MATCH(RIGHT(L100,255),RIGHT('Disaggregation Records'!$D$3:$D$56,255),0))=0,"",INDEX('Disaggregation Records'!$F$3:$F$56,MATCH(RIGHT(L100,255),RIGHT('Disaggregation Records'!$D$3:$D$56,255),0))),"")</f>
        <v/>
      </c>
      <c r="E100" s="380" t="str">
        <f t="array" ref="E100">IFERROR(IF(INDEX('Disaggregation Data'!$K$3:$K$154,MATCH(RIGHT(M100,255),RIGHT('Disaggregation Data'!$J$3:$J$154,255),0))=0,"",INDEX('Disaggregation Data'!$K$3:$K$154,MATCH(RIGHT(M100,255),RIGHT('Disaggregation Data'!$J$3:$J$154,255),0))),"")</f>
        <v/>
      </c>
      <c r="F100" s="380" t="str">
        <f t="array" ref="F100">IFERROR(IF(INDEX('Disaggregation Data'!$L$3:$L$154,MATCH(RIGHT(M100,255),RIGHT('Disaggregation Data'!$J$3:$J$154,255),0))=0,"",INDEX('Disaggregation Data'!$L$3:$L$154,MATCH(RIGHT(M100,255),RIGHT('Disaggregation Data'!$J$3:$J$154,255),0))),"")</f>
        <v/>
      </c>
      <c r="G100" s="380" t="str">
        <f t="array" ref="G100">IFERROR(IF(INDEX('Disaggregation Data'!$O$3:$O$154,MATCH(RIGHT(M100,255),RIGHT('Disaggregation Data'!$J$3:$J$154,255),0))=0,"",INDEX('Disaggregation Data'!$O$3:$O$154,MATCH(RIGHT(M100,255),RIGHT('Disaggregation Data'!$J$3:$J$154,255),0))),"")</f>
        <v/>
      </c>
      <c r="H100" s="379" t="str">
        <f t="array" ref="H100">IFERROR(IF(INDEX('Disaggregation Data'!$P$3:$P$154,MATCH(RIGHT(M100,255),RIGHT('Disaggregation Data'!$J$3:$J$154,255),0))=0,"",INDEX('Disaggregation Data'!$P$3:$P$154,MATCH(RIGHT(M100,255),RIGHT('Disaggregation Data'!$J$3:$J$154,255),0))),"")</f>
        <v/>
      </c>
      <c r="I100" s="380" t="str">
        <f t="array" ref="I100">IFERROR(IF(INDEX('Disaggregation Data'!$M$3:$M$154,MATCH(RIGHT(M100,255),RIGHT('Disaggregation Data'!$J$3:$J$154,255),0))=0,"",INDEX('Disaggregation Data'!$M$3:$M$154,MATCH(RIGHT(M100,255),RIGHT('Disaggregation Data'!$J$3:$J$154,255),0))),"")</f>
        <v/>
      </c>
      <c r="J100" s="379" t="str">
        <f t="array" ref="J100">IFERROR(IF(INDEX('Disaggregation Data'!$N$3:$N$154,MATCH(RIGHT(M100,255),RIGHT('Disaggregation Data'!$J$3:$J$154,255),0))=0,"",INDEX('Disaggregation Data'!$N$3:$N$154,MATCH(RIGHT(M100,255),RIGHT('Disaggregation Data'!$J$3:$J$154,255),0))),"")</f>
        <v/>
      </c>
      <c r="K100" s="470">
        <f t="shared" si="4"/>
        <v>71</v>
      </c>
      <c r="L100" s="470" t="str">
        <f t="shared" si="5"/>
        <v/>
      </c>
      <c r="M100" s="470" t="str">
        <f t="shared" si="6"/>
        <v/>
      </c>
      <c r="N100" s="446" t="b">
        <f t="shared" si="7"/>
        <v>0</v>
      </c>
      <c r="O100" s="451" t="s">
        <v>1666</v>
      </c>
      <c r="P100" s="470" t="str">
        <f t="array" ref="P100">IFERROR(IF(INDEX('Disaggregation Records'!$G$3:$G$56,MATCH(RIGHT(L100,255),RIGHT('Disaggregation Records'!$D$3:$D$56,255),0))=0,"",INDEX('Disaggregation Records'!$G$3:$G$56,MATCH(RIGHT(L100,255),RIGHT('Disaggregation Records'!$D$3:$D$56,255),0))),"")</f>
        <v/>
      </c>
      <c r="Q100" s="482" t="s">
        <v>457</v>
      </c>
      <c r="R100" s="358"/>
    </row>
    <row r="101" spans="1:18" ht="47.1" customHeight="1" x14ac:dyDescent="0.25">
      <c r="A101" s="377">
        <v>10</v>
      </c>
      <c r="B101" s="395" t="str">
        <f>IFERROR(VLOOKUP(A101,'Impact Indicators - Section B'!$A$9:$S$27,19,FALSE),"")</f>
        <v/>
      </c>
      <c r="C101" s="396" t="str">
        <f t="array" ref="C101">IFERROR(IF(INDEX('Disaggregation Records'!$E$3:$E$56,MATCH(RIGHT(L101,255),RIGHT('Disaggregation Records'!$D$3:$D$56,255),0))=0,"",INDEX('Disaggregation Records'!$E$3:$E$56,MATCH(RIGHT(L101,255),RIGHT('Disaggregation Records'!$D$3:$D$56,255),0))),"")</f>
        <v/>
      </c>
      <c r="D101" s="396" t="str">
        <f t="array" ref="D101">IFERROR(IF(INDEX('Disaggregation Records'!$F$3:$F$56,MATCH(RIGHT(L101,255),RIGHT('Disaggregation Records'!$D$3:$D$56,255),0))=0,"",INDEX('Disaggregation Records'!$F$3:$F$56,MATCH(RIGHT(L101,255),RIGHT('Disaggregation Records'!$D$3:$D$56,255),0))),"")</f>
        <v/>
      </c>
      <c r="E101" s="380" t="str">
        <f t="array" ref="E101">IFERROR(IF(INDEX('Disaggregation Data'!$K$3:$K$154,MATCH(RIGHT(M101,255),RIGHT('Disaggregation Data'!$J$3:$J$154,255),0))=0,"",INDEX('Disaggregation Data'!$K$3:$K$154,MATCH(RIGHT(M101,255),RIGHT('Disaggregation Data'!$J$3:$J$154,255),0))),"")</f>
        <v/>
      </c>
      <c r="F101" s="380" t="str">
        <f t="array" ref="F101">IFERROR(IF(INDEX('Disaggregation Data'!$L$3:$L$154,MATCH(RIGHT(M101,255),RIGHT('Disaggregation Data'!$J$3:$J$154,255),0))=0,"",INDEX('Disaggregation Data'!$L$3:$L$154,MATCH(RIGHT(M101,255),RIGHT('Disaggregation Data'!$J$3:$J$154,255),0))),"")</f>
        <v/>
      </c>
      <c r="G101" s="380" t="str">
        <f t="array" ref="G101">IFERROR(IF(INDEX('Disaggregation Data'!$O$3:$O$154,MATCH(RIGHT(M101,255),RIGHT('Disaggregation Data'!$J$3:$J$154,255),0))=0,"",INDEX('Disaggregation Data'!$O$3:$O$154,MATCH(RIGHT(M101,255),RIGHT('Disaggregation Data'!$J$3:$J$154,255),0))),"")</f>
        <v/>
      </c>
      <c r="H101" s="379" t="str">
        <f t="array" ref="H101">IFERROR(IF(INDEX('Disaggregation Data'!$P$3:$P$154,MATCH(RIGHT(M101,255),RIGHT('Disaggregation Data'!$J$3:$J$154,255),0))=0,"",INDEX('Disaggregation Data'!$P$3:$P$154,MATCH(RIGHT(M101,255),RIGHT('Disaggregation Data'!$J$3:$J$154,255),0))),"")</f>
        <v/>
      </c>
      <c r="I101" s="380" t="str">
        <f t="array" ref="I101">IFERROR(IF(INDEX('Disaggregation Data'!$M$3:$M$154,MATCH(RIGHT(M101,255),RIGHT('Disaggregation Data'!$J$3:$J$154,255),0))=0,"",INDEX('Disaggregation Data'!$M$3:$M$154,MATCH(RIGHT(M101,255),RIGHT('Disaggregation Data'!$J$3:$J$154,255),0))),"")</f>
        <v/>
      </c>
      <c r="J101" s="379" t="str">
        <f t="array" ref="J101">IFERROR(IF(INDEX('Disaggregation Data'!$N$3:$N$154,MATCH(RIGHT(M101,255),RIGHT('Disaggregation Data'!$J$3:$J$154,255),0))=0,"",INDEX('Disaggregation Data'!$N$3:$N$154,MATCH(RIGHT(M101,255),RIGHT('Disaggregation Data'!$J$3:$J$154,255),0))),"")</f>
        <v/>
      </c>
      <c r="K101" s="470">
        <f t="shared" si="4"/>
        <v>72</v>
      </c>
      <c r="L101" s="470" t="str">
        <f t="shared" si="5"/>
        <v/>
      </c>
      <c r="M101" s="470" t="str">
        <f t="shared" si="6"/>
        <v/>
      </c>
      <c r="N101" s="446" t="b">
        <f t="shared" si="7"/>
        <v>0</v>
      </c>
      <c r="O101" s="451" t="s">
        <v>1667</v>
      </c>
      <c r="P101" s="470" t="str">
        <f t="array" ref="P101">IFERROR(IF(INDEX('Disaggregation Records'!$G$3:$G$56,MATCH(RIGHT(L101,255),RIGHT('Disaggregation Records'!$D$3:$D$56,255),0))=0,"",INDEX('Disaggregation Records'!$G$3:$G$56,MATCH(RIGHT(L101,255),RIGHT('Disaggregation Records'!$D$3:$D$56,255),0))),"")</f>
        <v/>
      </c>
      <c r="Q101" s="482" t="s">
        <v>457</v>
      </c>
      <c r="R101" s="358"/>
    </row>
    <row r="102" spans="1:18" ht="47.1" customHeight="1" x14ac:dyDescent="0.25">
      <c r="A102" s="377">
        <v>10</v>
      </c>
      <c r="B102" s="395" t="str">
        <f>IFERROR(VLOOKUP(A102,'Impact Indicators - Section B'!$A$9:$S$27,19,FALSE),"")</f>
        <v/>
      </c>
      <c r="C102" s="396" t="str">
        <f t="array" ref="C102">IFERROR(IF(INDEX('Disaggregation Records'!$E$3:$E$56,MATCH(RIGHT(L102,255),RIGHT('Disaggregation Records'!$D$3:$D$56,255),0))=0,"",INDEX('Disaggregation Records'!$E$3:$E$56,MATCH(RIGHT(L102,255),RIGHT('Disaggregation Records'!$D$3:$D$56,255),0))),"")</f>
        <v/>
      </c>
      <c r="D102" s="396" t="str">
        <f t="array" ref="D102">IFERROR(IF(INDEX('Disaggregation Records'!$F$3:$F$56,MATCH(RIGHT(L102,255),RIGHT('Disaggregation Records'!$D$3:$D$56,255),0))=0,"",INDEX('Disaggregation Records'!$F$3:$F$56,MATCH(RIGHT(L102,255),RIGHT('Disaggregation Records'!$D$3:$D$56,255),0))),"")</f>
        <v/>
      </c>
      <c r="E102" s="380" t="str">
        <f t="array" ref="E102">IFERROR(IF(INDEX('Disaggregation Data'!$K$3:$K$154,MATCH(RIGHT(M102,255),RIGHT('Disaggregation Data'!$J$3:$J$154,255),0))=0,"",INDEX('Disaggregation Data'!$K$3:$K$154,MATCH(RIGHT(M102,255),RIGHT('Disaggregation Data'!$J$3:$J$154,255),0))),"")</f>
        <v/>
      </c>
      <c r="F102" s="380" t="str">
        <f t="array" ref="F102">IFERROR(IF(INDEX('Disaggregation Data'!$L$3:$L$154,MATCH(RIGHT(M102,255),RIGHT('Disaggregation Data'!$J$3:$J$154,255),0))=0,"",INDEX('Disaggregation Data'!$L$3:$L$154,MATCH(RIGHT(M102,255),RIGHT('Disaggregation Data'!$J$3:$J$154,255),0))),"")</f>
        <v/>
      </c>
      <c r="G102" s="380" t="str">
        <f t="array" ref="G102">IFERROR(IF(INDEX('Disaggregation Data'!$O$3:$O$154,MATCH(RIGHT(M102,255),RIGHT('Disaggregation Data'!$J$3:$J$154,255),0))=0,"",INDEX('Disaggregation Data'!$O$3:$O$154,MATCH(RIGHT(M102,255),RIGHT('Disaggregation Data'!$J$3:$J$154,255),0))),"")</f>
        <v/>
      </c>
      <c r="H102" s="379" t="str">
        <f t="array" ref="H102">IFERROR(IF(INDEX('Disaggregation Data'!$P$3:$P$154,MATCH(RIGHT(M102,255),RIGHT('Disaggregation Data'!$J$3:$J$154,255),0))=0,"",INDEX('Disaggregation Data'!$P$3:$P$154,MATCH(RIGHT(M102,255),RIGHT('Disaggregation Data'!$J$3:$J$154,255),0))),"")</f>
        <v/>
      </c>
      <c r="I102" s="380" t="str">
        <f t="array" ref="I102">IFERROR(IF(INDEX('Disaggregation Data'!$M$3:$M$154,MATCH(RIGHT(M102,255),RIGHT('Disaggregation Data'!$J$3:$J$154,255),0))=0,"",INDEX('Disaggregation Data'!$M$3:$M$154,MATCH(RIGHT(M102,255),RIGHT('Disaggregation Data'!$J$3:$J$154,255),0))),"")</f>
        <v/>
      </c>
      <c r="J102" s="379" t="str">
        <f t="array" ref="J102">IFERROR(IF(INDEX('Disaggregation Data'!$N$3:$N$154,MATCH(RIGHT(M102,255),RIGHT('Disaggregation Data'!$J$3:$J$154,255),0))=0,"",INDEX('Disaggregation Data'!$N$3:$N$154,MATCH(RIGHT(M102,255),RIGHT('Disaggregation Data'!$J$3:$J$154,255),0))),"")</f>
        <v/>
      </c>
      <c r="K102" s="470">
        <f t="shared" si="4"/>
        <v>73</v>
      </c>
      <c r="L102" s="470" t="str">
        <f t="shared" si="5"/>
        <v/>
      </c>
      <c r="M102" s="470" t="str">
        <f t="shared" si="6"/>
        <v/>
      </c>
      <c r="N102" s="446" t="b">
        <f t="shared" si="7"/>
        <v>0</v>
      </c>
      <c r="O102" s="451" t="s">
        <v>1668</v>
      </c>
      <c r="P102" s="470" t="str">
        <f t="array" ref="P102">IFERROR(IF(INDEX('Disaggregation Records'!$G$3:$G$56,MATCH(RIGHT(L102,255),RIGHT('Disaggregation Records'!$D$3:$D$56,255),0))=0,"",INDEX('Disaggregation Records'!$G$3:$G$56,MATCH(RIGHT(L102,255),RIGHT('Disaggregation Records'!$D$3:$D$56,255),0))),"")</f>
        <v/>
      </c>
      <c r="Q102" s="482" t="s">
        <v>457</v>
      </c>
      <c r="R102" s="358"/>
    </row>
    <row r="103" spans="1:18" ht="47.1" customHeight="1" x14ac:dyDescent="0.25">
      <c r="A103" s="377">
        <v>10</v>
      </c>
      <c r="B103" s="395" t="str">
        <f>IFERROR(VLOOKUP(A103,'Impact Indicators - Section B'!$A$9:$S$27,19,FALSE),"")</f>
        <v/>
      </c>
      <c r="C103" s="396" t="str">
        <f t="array" ref="C103">IFERROR(IF(INDEX('Disaggregation Records'!$E$3:$E$56,MATCH(RIGHT(L103,255),RIGHT('Disaggregation Records'!$D$3:$D$56,255),0))=0,"",INDEX('Disaggregation Records'!$E$3:$E$56,MATCH(RIGHT(L103,255),RIGHT('Disaggregation Records'!$D$3:$D$56,255),0))),"")</f>
        <v/>
      </c>
      <c r="D103" s="396" t="str">
        <f t="array" ref="D103">IFERROR(IF(INDEX('Disaggregation Records'!$F$3:$F$56,MATCH(RIGHT(L103,255),RIGHT('Disaggregation Records'!$D$3:$D$56,255),0))=0,"",INDEX('Disaggregation Records'!$F$3:$F$56,MATCH(RIGHT(L103,255),RIGHT('Disaggregation Records'!$D$3:$D$56,255),0))),"")</f>
        <v/>
      </c>
      <c r="E103" s="380" t="str">
        <f t="array" ref="E103">IFERROR(IF(INDEX('Disaggregation Data'!$K$3:$K$154,MATCH(RIGHT(M103,255),RIGHT('Disaggregation Data'!$J$3:$J$154,255),0))=0,"",INDEX('Disaggregation Data'!$K$3:$K$154,MATCH(RIGHT(M103,255),RIGHT('Disaggregation Data'!$J$3:$J$154,255),0))),"")</f>
        <v/>
      </c>
      <c r="F103" s="380" t="str">
        <f t="array" ref="F103">IFERROR(IF(INDEX('Disaggregation Data'!$L$3:$L$154,MATCH(RIGHT(M103,255),RIGHT('Disaggregation Data'!$J$3:$J$154,255),0))=0,"",INDEX('Disaggregation Data'!$L$3:$L$154,MATCH(RIGHT(M103,255),RIGHT('Disaggregation Data'!$J$3:$J$154,255),0))),"")</f>
        <v/>
      </c>
      <c r="G103" s="380" t="str">
        <f t="array" ref="G103">IFERROR(IF(INDEX('Disaggregation Data'!$O$3:$O$154,MATCH(RIGHT(M103,255),RIGHT('Disaggregation Data'!$J$3:$J$154,255),0))=0,"",INDEX('Disaggregation Data'!$O$3:$O$154,MATCH(RIGHT(M103,255),RIGHT('Disaggregation Data'!$J$3:$J$154,255),0))),"")</f>
        <v/>
      </c>
      <c r="H103" s="379" t="str">
        <f t="array" ref="H103">IFERROR(IF(INDEX('Disaggregation Data'!$P$3:$P$154,MATCH(RIGHT(M103,255),RIGHT('Disaggregation Data'!$J$3:$J$154,255),0))=0,"",INDEX('Disaggregation Data'!$P$3:$P$154,MATCH(RIGHT(M103,255),RIGHT('Disaggregation Data'!$J$3:$J$154,255),0))),"")</f>
        <v/>
      </c>
      <c r="I103" s="380" t="str">
        <f t="array" ref="I103">IFERROR(IF(INDEX('Disaggregation Data'!$M$3:$M$154,MATCH(RIGHT(M103,255),RIGHT('Disaggregation Data'!$J$3:$J$154,255),0))=0,"",INDEX('Disaggregation Data'!$M$3:$M$154,MATCH(RIGHT(M103,255),RIGHT('Disaggregation Data'!$J$3:$J$154,255),0))),"")</f>
        <v/>
      </c>
      <c r="J103" s="379" t="str">
        <f t="array" ref="J103">IFERROR(IF(INDEX('Disaggregation Data'!$N$3:$N$154,MATCH(RIGHT(M103,255),RIGHT('Disaggregation Data'!$J$3:$J$154,255),0))=0,"",INDEX('Disaggregation Data'!$N$3:$N$154,MATCH(RIGHT(M103,255),RIGHT('Disaggregation Data'!$J$3:$J$154,255),0))),"")</f>
        <v/>
      </c>
      <c r="K103" s="470">
        <f t="shared" si="4"/>
        <v>74</v>
      </c>
      <c r="L103" s="470" t="str">
        <f t="shared" si="5"/>
        <v/>
      </c>
      <c r="M103" s="470" t="str">
        <f t="shared" si="6"/>
        <v/>
      </c>
      <c r="N103" s="446" t="b">
        <f t="shared" si="7"/>
        <v>0</v>
      </c>
      <c r="O103" s="451" t="s">
        <v>1669</v>
      </c>
      <c r="P103" s="470" t="str">
        <f t="array" ref="P103">IFERROR(IF(INDEX('Disaggregation Records'!$G$3:$G$56,MATCH(RIGHT(L103,255),RIGHT('Disaggregation Records'!$D$3:$D$56,255),0))=0,"",INDEX('Disaggregation Records'!$G$3:$G$56,MATCH(RIGHT(L103,255),RIGHT('Disaggregation Records'!$D$3:$D$56,255),0))),"")</f>
        <v/>
      </c>
      <c r="Q103" s="482" t="s">
        <v>457</v>
      </c>
      <c r="R103" s="358"/>
    </row>
    <row r="104" spans="1:18" ht="47.1" customHeight="1" x14ac:dyDescent="0.25">
      <c r="A104" s="377">
        <v>10</v>
      </c>
      <c r="B104" s="395" t="str">
        <f>IFERROR(VLOOKUP(A104,'Impact Indicators - Section B'!$A$9:$S$27,19,FALSE),"")</f>
        <v/>
      </c>
      <c r="C104" s="396" t="str">
        <f t="array" ref="C104">IFERROR(IF(INDEX('Disaggregation Records'!$E$3:$E$56,MATCH(RIGHT(L104,255),RIGHT('Disaggregation Records'!$D$3:$D$56,255),0))=0,"",INDEX('Disaggregation Records'!$E$3:$E$56,MATCH(RIGHT(L104,255),RIGHT('Disaggregation Records'!$D$3:$D$56,255),0))),"")</f>
        <v/>
      </c>
      <c r="D104" s="396" t="str">
        <f t="array" ref="D104">IFERROR(IF(INDEX('Disaggregation Records'!$F$3:$F$56,MATCH(RIGHT(L104,255),RIGHT('Disaggregation Records'!$D$3:$D$56,255),0))=0,"",INDEX('Disaggregation Records'!$F$3:$F$56,MATCH(RIGHT(L104,255),RIGHT('Disaggregation Records'!$D$3:$D$56,255),0))),"")</f>
        <v/>
      </c>
      <c r="E104" s="380" t="str">
        <f t="array" ref="E104">IFERROR(IF(INDEX('Disaggregation Data'!$K$3:$K$154,MATCH(RIGHT(M104,255),RIGHT('Disaggregation Data'!$J$3:$J$154,255),0))=0,"",INDEX('Disaggregation Data'!$K$3:$K$154,MATCH(RIGHT(M104,255),RIGHT('Disaggregation Data'!$J$3:$J$154,255),0))),"")</f>
        <v/>
      </c>
      <c r="F104" s="380" t="str">
        <f t="array" ref="F104">IFERROR(IF(INDEX('Disaggregation Data'!$L$3:$L$154,MATCH(RIGHT(M104,255),RIGHT('Disaggregation Data'!$J$3:$J$154,255),0))=0,"",INDEX('Disaggregation Data'!$L$3:$L$154,MATCH(RIGHT(M104,255),RIGHT('Disaggregation Data'!$J$3:$J$154,255),0))),"")</f>
        <v/>
      </c>
      <c r="G104" s="380" t="str">
        <f t="array" ref="G104">IFERROR(IF(INDEX('Disaggregation Data'!$O$3:$O$154,MATCH(RIGHT(M104,255),RIGHT('Disaggregation Data'!$J$3:$J$154,255),0))=0,"",INDEX('Disaggregation Data'!$O$3:$O$154,MATCH(RIGHT(M104,255),RIGHT('Disaggregation Data'!$J$3:$J$154,255),0))),"")</f>
        <v/>
      </c>
      <c r="H104" s="379" t="str">
        <f t="array" ref="H104">IFERROR(IF(INDEX('Disaggregation Data'!$P$3:$P$154,MATCH(RIGHT(M104,255),RIGHT('Disaggregation Data'!$J$3:$J$154,255),0))=0,"",INDEX('Disaggregation Data'!$P$3:$P$154,MATCH(RIGHT(M104,255),RIGHT('Disaggregation Data'!$J$3:$J$154,255),0))),"")</f>
        <v/>
      </c>
      <c r="I104" s="380" t="str">
        <f t="array" ref="I104">IFERROR(IF(INDEX('Disaggregation Data'!$M$3:$M$154,MATCH(RIGHT(M104,255),RIGHT('Disaggregation Data'!$J$3:$J$154,255),0))=0,"",INDEX('Disaggregation Data'!$M$3:$M$154,MATCH(RIGHT(M104,255),RIGHT('Disaggregation Data'!$J$3:$J$154,255),0))),"")</f>
        <v/>
      </c>
      <c r="J104" s="379" t="str">
        <f t="array" ref="J104">IFERROR(IF(INDEX('Disaggregation Data'!$N$3:$N$154,MATCH(RIGHT(M104,255),RIGHT('Disaggregation Data'!$J$3:$J$154,255),0))=0,"",INDEX('Disaggregation Data'!$N$3:$N$154,MATCH(RIGHT(M104,255),RIGHT('Disaggregation Data'!$J$3:$J$154,255),0))),"")</f>
        <v/>
      </c>
      <c r="K104" s="470">
        <f t="shared" si="4"/>
        <v>75</v>
      </c>
      <c r="L104" s="470" t="str">
        <f t="shared" si="5"/>
        <v/>
      </c>
      <c r="M104" s="470" t="str">
        <f t="shared" si="6"/>
        <v/>
      </c>
      <c r="N104" s="446" t="b">
        <f t="shared" si="7"/>
        <v>0</v>
      </c>
      <c r="O104" s="451" t="s">
        <v>1670</v>
      </c>
      <c r="P104" s="470" t="str">
        <f t="array" ref="P104">IFERROR(IF(INDEX('Disaggregation Records'!$G$3:$G$56,MATCH(RIGHT(L104,255),RIGHT('Disaggregation Records'!$D$3:$D$56,255),0))=0,"",INDEX('Disaggregation Records'!$G$3:$G$56,MATCH(RIGHT(L104,255),RIGHT('Disaggregation Records'!$D$3:$D$56,255),0))),"")</f>
        <v/>
      </c>
      <c r="Q104" s="482" t="s">
        <v>457</v>
      </c>
      <c r="R104" s="358"/>
    </row>
    <row r="105" spans="1:18" ht="47.1" customHeight="1" x14ac:dyDescent="0.25">
      <c r="A105" s="377">
        <v>10</v>
      </c>
      <c r="B105" s="395" t="str">
        <f>IFERROR(VLOOKUP(A105,'Impact Indicators - Section B'!$A$9:$S$27,19,FALSE),"")</f>
        <v/>
      </c>
      <c r="C105" s="396" t="str">
        <f t="array" ref="C105">IFERROR(IF(INDEX('Disaggregation Records'!$E$3:$E$56,MATCH(RIGHT(L105,255),RIGHT('Disaggregation Records'!$D$3:$D$56,255),0))=0,"",INDEX('Disaggregation Records'!$E$3:$E$56,MATCH(RIGHT(L105,255),RIGHT('Disaggregation Records'!$D$3:$D$56,255),0))),"")</f>
        <v/>
      </c>
      <c r="D105" s="396" t="str">
        <f t="array" ref="D105">IFERROR(IF(INDEX('Disaggregation Records'!$F$3:$F$56,MATCH(RIGHT(L105,255),RIGHT('Disaggregation Records'!$D$3:$D$56,255),0))=0,"",INDEX('Disaggregation Records'!$F$3:$F$56,MATCH(RIGHT(L105,255),RIGHT('Disaggregation Records'!$D$3:$D$56,255),0))),"")</f>
        <v/>
      </c>
      <c r="E105" s="380" t="str">
        <f t="array" ref="E105">IFERROR(IF(INDEX('Disaggregation Data'!$K$3:$K$154,MATCH(RIGHT(M105,255),RIGHT('Disaggregation Data'!$J$3:$J$154,255),0))=0,"",INDEX('Disaggregation Data'!$K$3:$K$154,MATCH(RIGHT(M105,255),RIGHT('Disaggregation Data'!$J$3:$J$154,255),0))),"")</f>
        <v/>
      </c>
      <c r="F105" s="380" t="str">
        <f t="array" ref="F105">IFERROR(IF(INDEX('Disaggregation Data'!$L$3:$L$154,MATCH(RIGHT(M105,255),RIGHT('Disaggregation Data'!$J$3:$J$154,255),0))=0,"",INDEX('Disaggregation Data'!$L$3:$L$154,MATCH(RIGHT(M105,255),RIGHT('Disaggregation Data'!$J$3:$J$154,255),0))),"")</f>
        <v/>
      </c>
      <c r="G105" s="380" t="str">
        <f t="array" ref="G105">IFERROR(IF(INDEX('Disaggregation Data'!$O$3:$O$154,MATCH(RIGHT(M105,255),RIGHT('Disaggregation Data'!$J$3:$J$154,255),0))=0,"",INDEX('Disaggregation Data'!$O$3:$O$154,MATCH(RIGHT(M105,255),RIGHT('Disaggregation Data'!$J$3:$J$154,255),0))),"")</f>
        <v/>
      </c>
      <c r="H105" s="379" t="str">
        <f t="array" ref="H105">IFERROR(IF(INDEX('Disaggregation Data'!$P$3:$P$154,MATCH(RIGHT(M105,255),RIGHT('Disaggregation Data'!$J$3:$J$154,255),0))=0,"",INDEX('Disaggregation Data'!$P$3:$P$154,MATCH(RIGHT(M105,255),RIGHT('Disaggregation Data'!$J$3:$J$154,255),0))),"")</f>
        <v/>
      </c>
      <c r="I105" s="380" t="str">
        <f t="array" ref="I105">IFERROR(IF(INDEX('Disaggregation Data'!$M$3:$M$154,MATCH(RIGHT(M105,255),RIGHT('Disaggregation Data'!$J$3:$J$154,255),0))=0,"",INDEX('Disaggregation Data'!$M$3:$M$154,MATCH(RIGHT(M105,255),RIGHT('Disaggregation Data'!$J$3:$J$154,255),0))),"")</f>
        <v/>
      </c>
      <c r="J105" s="379" t="str">
        <f t="array" ref="J105">IFERROR(IF(INDEX('Disaggregation Data'!$N$3:$N$154,MATCH(RIGHT(M105,255),RIGHT('Disaggregation Data'!$J$3:$J$154,255),0))=0,"",INDEX('Disaggregation Data'!$N$3:$N$154,MATCH(RIGHT(M105,255),RIGHT('Disaggregation Data'!$J$3:$J$154,255),0))),"")</f>
        <v/>
      </c>
      <c r="K105" s="470">
        <f t="shared" si="4"/>
        <v>76</v>
      </c>
      <c r="L105" s="470" t="str">
        <f t="shared" si="5"/>
        <v/>
      </c>
      <c r="M105" s="470" t="str">
        <f t="shared" si="6"/>
        <v/>
      </c>
      <c r="N105" s="446" t="b">
        <f t="shared" si="7"/>
        <v>0</v>
      </c>
      <c r="O105" s="451" t="s">
        <v>1671</v>
      </c>
      <c r="P105" s="470" t="str">
        <f t="array" ref="P105">IFERROR(IF(INDEX('Disaggregation Records'!$G$3:$G$56,MATCH(RIGHT(L105,255),RIGHT('Disaggregation Records'!$D$3:$D$56,255),0))=0,"",INDEX('Disaggregation Records'!$G$3:$G$56,MATCH(RIGHT(L105,255),RIGHT('Disaggregation Records'!$D$3:$D$56,255),0))),"")</f>
        <v/>
      </c>
      <c r="Q105" s="482" t="s">
        <v>457</v>
      </c>
      <c r="R105" s="358"/>
    </row>
    <row r="106" spans="1:18" ht="47.1" customHeight="1" x14ac:dyDescent="0.25">
      <c r="A106" s="377">
        <v>10</v>
      </c>
      <c r="B106" s="395" t="str">
        <f>IFERROR(VLOOKUP(A106,'Impact Indicators - Section B'!$A$9:$S$27,19,FALSE),"")</f>
        <v/>
      </c>
      <c r="C106" s="396" t="str">
        <f t="array" ref="C106">IFERROR(IF(INDEX('Disaggregation Records'!$E$3:$E$56,MATCH(RIGHT(L106,255),RIGHT('Disaggregation Records'!$D$3:$D$56,255),0))=0,"",INDEX('Disaggregation Records'!$E$3:$E$56,MATCH(RIGHT(L106,255),RIGHT('Disaggregation Records'!$D$3:$D$56,255),0))),"")</f>
        <v/>
      </c>
      <c r="D106" s="396" t="str">
        <f t="array" ref="D106">IFERROR(IF(INDEX('Disaggregation Records'!$F$3:$F$56,MATCH(RIGHT(L106,255),RIGHT('Disaggregation Records'!$D$3:$D$56,255),0))=0,"",INDEX('Disaggregation Records'!$F$3:$F$56,MATCH(RIGHT(L106,255),RIGHT('Disaggregation Records'!$D$3:$D$56,255),0))),"")</f>
        <v/>
      </c>
      <c r="E106" s="380" t="str">
        <f t="array" ref="E106">IFERROR(IF(INDEX('Disaggregation Data'!$K$3:$K$154,MATCH(RIGHT(M106,255),RIGHT('Disaggregation Data'!$J$3:$J$154,255),0))=0,"",INDEX('Disaggregation Data'!$K$3:$K$154,MATCH(RIGHT(M106,255),RIGHT('Disaggregation Data'!$J$3:$J$154,255),0))),"")</f>
        <v/>
      </c>
      <c r="F106" s="380" t="str">
        <f t="array" ref="F106">IFERROR(IF(INDEX('Disaggregation Data'!$L$3:$L$154,MATCH(RIGHT(M106,255),RIGHT('Disaggregation Data'!$J$3:$J$154,255),0))=0,"",INDEX('Disaggregation Data'!$L$3:$L$154,MATCH(RIGHT(M106,255),RIGHT('Disaggregation Data'!$J$3:$J$154,255),0))),"")</f>
        <v/>
      </c>
      <c r="G106" s="380" t="str">
        <f t="array" ref="G106">IFERROR(IF(INDEX('Disaggregation Data'!$O$3:$O$154,MATCH(RIGHT(M106,255),RIGHT('Disaggregation Data'!$J$3:$J$154,255),0))=0,"",INDEX('Disaggregation Data'!$O$3:$O$154,MATCH(RIGHT(M106,255),RIGHT('Disaggregation Data'!$J$3:$J$154,255),0))),"")</f>
        <v/>
      </c>
      <c r="H106" s="379" t="str">
        <f t="array" ref="H106">IFERROR(IF(INDEX('Disaggregation Data'!$P$3:$P$154,MATCH(RIGHT(M106,255),RIGHT('Disaggregation Data'!$J$3:$J$154,255),0))=0,"",INDEX('Disaggregation Data'!$P$3:$P$154,MATCH(RIGHT(M106,255),RIGHT('Disaggregation Data'!$J$3:$J$154,255),0))),"")</f>
        <v/>
      </c>
      <c r="I106" s="380" t="str">
        <f t="array" ref="I106">IFERROR(IF(INDEX('Disaggregation Data'!$M$3:$M$154,MATCH(RIGHT(M106,255),RIGHT('Disaggregation Data'!$J$3:$J$154,255),0))=0,"",INDEX('Disaggregation Data'!$M$3:$M$154,MATCH(RIGHT(M106,255),RIGHT('Disaggregation Data'!$J$3:$J$154,255),0))),"")</f>
        <v/>
      </c>
      <c r="J106" s="379" t="str">
        <f t="array" ref="J106">IFERROR(IF(INDEX('Disaggregation Data'!$N$3:$N$154,MATCH(RIGHT(M106,255),RIGHT('Disaggregation Data'!$J$3:$J$154,255),0))=0,"",INDEX('Disaggregation Data'!$N$3:$N$154,MATCH(RIGHT(M106,255),RIGHT('Disaggregation Data'!$J$3:$J$154,255),0))),"")</f>
        <v/>
      </c>
      <c r="K106" s="470">
        <f t="shared" si="4"/>
        <v>77</v>
      </c>
      <c r="L106" s="470" t="str">
        <f t="shared" si="5"/>
        <v/>
      </c>
      <c r="M106" s="470" t="str">
        <f t="shared" si="6"/>
        <v/>
      </c>
      <c r="N106" s="446" t="b">
        <f t="shared" si="7"/>
        <v>0</v>
      </c>
      <c r="O106" s="451" t="s">
        <v>1672</v>
      </c>
      <c r="P106" s="470" t="str">
        <f t="array" ref="P106">IFERROR(IF(INDEX('Disaggregation Records'!$G$3:$G$56,MATCH(RIGHT(L106,255),RIGHT('Disaggregation Records'!$D$3:$D$56,255),0))=0,"",INDEX('Disaggregation Records'!$G$3:$G$56,MATCH(RIGHT(L106,255),RIGHT('Disaggregation Records'!$D$3:$D$56,255),0))),"")</f>
        <v/>
      </c>
      <c r="Q106" s="482" t="s">
        <v>457</v>
      </c>
      <c r="R106" s="358"/>
    </row>
    <row r="107" spans="1:18" ht="47.1" customHeight="1" x14ac:dyDescent="0.25">
      <c r="A107" s="377">
        <v>10</v>
      </c>
      <c r="B107" s="395" t="str">
        <f>IFERROR(VLOOKUP(A107,'Impact Indicators - Section B'!$A$9:$S$27,19,FALSE),"")</f>
        <v/>
      </c>
      <c r="C107" s="396" t="str">
        <f t="array" ref="C107">IFERROR(IF(INDEX('Disaggregation Records'!$E$3:$E$56,MATCH(RIGHT(L107,255),RIGHT('Disaggregation Records'!$D$3:$D$56,255),0))=0,"",INDEX('Disaggregation Records'!$E$3:$E$56,MATCH(RIGHT(L107,255),RIGHT('Disaggregation Records'!$D$3:$D$56,255),0))),"")</f>
        <v/>
      </c>
      <c r="D107" s="396" t="str">
        <f t="array" ref="D107">IFERROR(IF(INDEX('Disaggregation Records'!$F$3:$F$56,MATCH(RIGHT(L107,255),RIGHT('Disaggregation Records'!$D$3:$D$56,255),0))=0,"",INDEX('Disaggregation Records'!$F$3:$F$56,MATCH(RIGHT(L107,255),RIGHT('Disaggregation Records'!$D$3:$D$56,255),0))),"")</f>
        <v/>
      </c>
      <c r="E107" s="380" t="str">
        <f t="array" ref="E107">IFERROR(IF(INDEX('Disaggregation Data'!$K$3:$K$154,MATCH(RIGHT(M107,255),RIGHT('Disaggregation Data'!$J$3:$J$154,255),0))=0,"",INDEX('Disaggregation Data'!$K$3:$K$154,MATCH(RIGHT(M107,255),RIGHT('Disaggregation Data'!$J$3:$J$154,255),0))),"")</f>
        <v/>
      </c>
      <c r="F107" s="380" t="str">
        <f t="array" ref="F107">IFERROR(IF(INDEX('Disaggregation Data'!$L$3:$L$154,MATCH(RIGHT(M107,255),RIGHT('Disaggregation Data'!$J$3:$J$154,255),0))=0,"",INDEX('Disaggregation Data'!$L$3:$L$154,MATCH(RIGHT(M107,255),RIGHT('Disaggregation Data'!$J$3:$J$154,255),0))),"")</f>
        <v/>
      </c>
      <c r="G107" s="380" t="str">
        <f t="array" ref="G107">IFERROR(IF(INDEX('Disaggregation Data'!$O$3:$O$154,MATCH(RIGHT(M107,255),RIGHT('Disaggregation Data'!$J$3:$J$154,255),0))=0,"",INDEX('Disaggregation Data'!$O$3:$O$154,MATCH(RIGHT(M107,255),RIGHT('Disaggregation Data'!$J$3:$J$154,255),0))),"")</f>
        <v/>
      </c>
      <c r="H107" s="379" t="str">
        <f t="array" ref="H107">IFERROR(IF(INDEX('Disaggregation Data'!$P$3:$P$154,MATCH(RIGHT(M107,255),RIGHT('Disaggregation Data'!$J$3:$J$154,255),0))=0,"",INDEX('Disaggregation Data'!$P$3:$P$154,MATCH(RIGHT(M107,255),RIGHT('Disaggregation Data'!$J$3:$J$154,255),0))),"")</f>
        <v/>
      </c>
      <c r="I107" s="380" t="str">
        <f t="array" ref="I107">IFERROR(IF(INDEX('Disaggregation Data'!$M$3:$M$154,MATCH(RIGHT(M107,255),RIGHT('Disaggregation Data'!$J$3:$J$154,255),0))=0,"",INDEX('Disaggregation Data'!$M$3:$M$154,MATCH(RIGHT(M107,255),RIGHT('Disaggregation Data'!$J$3:$J$154,255),0))),"")</f>
        <v/>
      </c>
      <c r="J107" s="379" t="str">
        <f t="array" ref="J107">IFERROR(IF(INDEX('Disaggregation Data'!$N$3:$N$154,MATCH(RIGHT(M107,255),RIGHT('Disaggregation Data'!$J$3:$J$154,255),0))=0,"",INDEX('Disaggregation Data'!$N$3:$N$154,MATCH(RIGHT(M107,255),RIGHT('Disaggregation Data'!$J$3:$J$154,255),0))),"")</f>
        <v/>
      </c>
      <c r="K107" s="470">
        <f t="shared" si="4"/>
        <v>78</v>
      </c>
      <c r="L107" s="470" t="str">
        <f t="shared" si="5"/>
        <v/>
      </c>
      <c r="M107" s="470" t="str">
        <f t="shared" si="6"/>
        <v/>
      </c>
      <c r="N107" s="446" t="b">
        <f t="shared" si="7"/>
        <v>0</v>
      </c>
      <c r="O107" s="451" t="s">
        <v>1673</v>
      </c>
      <c r="P107" s="470" t="str">
        <f t="array" ref="P107">IFERROR(IF(INDEX('Disaggregation Records'!$G$3:$G$56,MATCH(RIGHT(L107,255),RIGHT('Disaggregation Records'!$D$3:$D$56,255),0))=0,"",INDEX('Disaggregation Records'!$G$3:$G$56,MATCH(RIGHT(L107,255),RIGHT('Disaggregation Records'!$D$3:$D$56,255),0))),"")</f>
        <v/>
      </c>
      <c r="Q107" s="482" t="s">
        <v>457</v>
      </c>
      <c r="R107" s="358"/>
    </row>
    <row r="108" spans="1:18" ht="47.1" customHeight="1" x14ac:dyDescent="0.25">
      <c r="A108" s="377">
        <v>10</v>
      </c>
      <c r="B108" s="395" t="str">
        <f>IFERROR(VLOOKUP(A108,'Impact Indicators - Section B'!$A$9:$S$27,19,FALSE),"")</f>
        <v/>
      </c>
      <c r="C108" s="396" t="str">
        <f t="array" ref="C108">IFERROR(IF(INDEX('Disaggregation Records'!$E$3:$E$56,MATCH(RIGHT(L108,255),RIGHT('Disaggregation Records'!$D$3:$D$56,255),0))=0,"",INDEX('Disaggregation Records'!$E$3:$E$56,MATCH(RIGHT(L108,255),RIGHT('Disaggregation Records'!$D$3:$D$56,255),0))),"")</f>
        <v/>
      </c>
      <c r="D108" s="396" t="str">
        <f t="array" ref="D108">IFERROR(IF(INDEX('Disaggregation Records'!$F$3:$F$56,MATCH(RIGHT(L108,255),RIGHT('Disaggregation Records'!$D$3:$D$56,255),0))=0,"",INDEX('Disaggregation Records'!$F$3:$F$56,MATCH(RIGHT(L108,255),RIGHT('Disaggregation Records'!$D$3:$D$56,255),0))),"")</f>
        <v/>
      </c>
      <c r="E108" s="380" t="str">
        <f t="array" ref="E108">IFERROR(IF(INDEX('Disaggregation Data'!$K$3:$K$154,MATCH(RIGHT(M108,255),RIGHT('Disaggregation Data'!$J$3:$J$154,255),0))=0,"",INDEX('Disaggregation Data'!$K$3:$K$154,MATCH(RIGHT(M108,255),RIGHT('Disaggregation Data'!$J$3:$J$154,255),0))),"")</f>
        <v/>
      </c>
      <c r="F108" s="380" t="str">
        <f t="array" ref="F108">IFERROR(IF(INDEX('Disaggregation Data'!$L$3:$L$154,MATCH(RIGHT(M108,255),RIGHT('Disaggregation Data'!$J$3:$J$154,255),0))=0,"",INDEX('Disaggregation Data'!$L$3:$L$154,MATCH(RIGHT(M108,255),RIGHT('Disaggregation Data'!$J$3:$J$154,255),0))),"")</f>
        <v/>
      </c>
      <c r="G108" s="380" t="str">
        <f t="array" ref="G108">IFERROR(IF(INDEX('Disaggregation Data'!$O$3:$O$154,MATCH(RIGHT(M108,255),RIGHT('Disaggregation Data'!$J$3:$J$154,255),0))=0,"",INDEX('Disaggregation Data'!$O$3:$O$154,MATCH(RIGHT(M108,255),RIGHT('Disaggregation Data'!$J$3:$J$154,255),0))),"")</f>
        <v/>
      </c>
      <c r="H108" s="379" t="str">
        <f t="array" ref="H108">IFERROR(IF(INDEX('Disaggregation Data'!$P$3:$P$154,MATCH(RIGHT(M108,255),RIGHT('Disaggregation Data'!$J$3:$J$154,255),0))=0,"",INDEX('Disaggregation Data'!$P$3:$P$154,MATCH(RIGHT(M108,255),RIGHT('Disaggregation Data'!$J$3:$J$154,255),0))),"")</f>
        <v/>
      </c>
      <c r="I108" s="380" t="str">
        <f t="array" ref="I108">IFERROR(IF(INDEX('Disaggregation Data'!$M$3:$M$154,MATCH(RIGHT(M108,255),RIGHT('Disaggregation Data'!$J$3:$J$154,255),0))=0,"",INDEX('Disaggregation Data'!$M$3:$M$154,MATCH(RIGHT(M108,255),RIGHT('Disaggregation Data'!$J$3:$J$154,255),0))),"")</f>
        <v/>
      </c>
      <c r="J108" s="379" t="str">
        <f t="array" ref="J108">IFERROR(IF(INDEX('Disaggregation Data'!$N$3:$N$154,MATCH(RIGHT(M108,255),RIGHT('Disaggregation Data'!$J$3:$J$154,255),0))=0,"",INDEX('Disaggregation Data'!$N$3:$N$154,MATCH(RIGHT(M108,255),RIGHT('Disaggregation Data'!$J$3:$J$154,255),0))),"")</f>
        <v/>
      </c>
      <c r="K108" s="470">
        <f t="shared" si="4"/>
        <v>79</v>
      </c>
      <c r="L108" s="470" t="str">
        <f t="shared" si="5"/>
        <v/>
      </c>
      <c r="M108" s="470" t="str">
        <f t="shared" si="6"/>
        <v/>
      </c>
      <c r="N108" s="446" t="b">
        <f t="shared" si="7"/>
        <v>0</v>
      </c>
      <c r="O108" s="451" t="s">
        <v>1674</v>
      </c>
      <c r="P108" s="470" t="str">
        <f t="array" ref="P108">IFERROR(IF(INDEX('Disaggregation Records'!$G$3:$G$56,MATCH(RIGHT(L108,255),RIGHT('Disaggregation Records'!$D$3:$D$56,255),0))=0,"",INDEX('Disaggregation Records'!$G$3:$G$56,MATCH(RIGHT(L108,255),RIGHT('Disaggregation Records'!$D$3:$D$56,255),0))),"")</f>
        <v/>
      </c>
      <c r="Q108" s="482" t="s">
        <v>457</v>
      </c>
      <c r="R108" s="358"/>
    </row>
    <row r="109" spans="1:18" ht="47.1" customHeight="1" x14ac:dyDescent="0.25">
      <c r="A109" s="377">
        <v>11</v>
      </c>
      <c r="B109" s="395" t="str">
        <f>IFERROR(VLOOKUP(A109,'Impact Indicators - Section B'!$A$9:$S$27,19,FALSE),"")</f>
        <v/>
      </c>
      <c r="C109" s="396" t="str">
        <f t="array" ref="C109">IFERROR(IF(INDEX('Disaggregation Records'!$E$3:$E$56,MATCH(RIGHT(L109,255),RIGHT('Disaggregation Records'!$D$3:$D$56,255),0))=0,"",INDEX('Disaggregation Records'!$E$3:$E$56,MATCH(RIGHT(L109,255),RIGHT('Disaggregation Records'!$D$3:$D$56,255),0))),"")</f>
        <v/>
      </c>
      <c r="D109" s="396" t="str">
        <f t="array" ref="D109">IFERROR(IF(INDEX('Disaggregation Records'!$F$3:$F$56,MATCH(RIGHT(L109,255),RIGHT('Disaggregation Records'!$D$3:$D$56,255),0))=0,"",INDEX('Disaggregation Records'!$F$3:$F$56,MATCH(RIGHT(L109,255),RIGHT('Disaggregation Records'!$D$3:$D$56,255),0))),"")</f>
        <v/>
      </c>
      <c r="E109" s="380" t="str">
        <f t="array" ref="E109">IFERROR(IF(INDEX('Disaggregation Data'!$K$3:$K$154,MATCH(RIGHT(M109,255),RIGHT('Disaggregation Data'!$J$3:$J$154,255),0))=0,"",INDEX('Disaggregation Data'!$K$3:$K$154,MATCH(RIGHT(M109,255),RIGHT('Disaggregation Data'!$J$3:$J$154,255),0))),"")</f>
        <v/>
      </c>
      <c r="F109" s="380" t="str">
        <f t="array" ref="F109">IFERROR(IF(INDEX('Disaggregation Data'!$L$3:$L$154,MATCH(RIGHT(M109,255),RIGHT('Disaggregation Data'!$J$3:$J$154,255),0))=0,"",INDEX('Disaggregation Data'!$L$3:$L$154,MATCH(RIGHT(M109,255),RIGHT('Disaggregation Data'!$J$3:$J$154,255),0))),"")</f>
        <v/>
      </c>
      <c r="G109" s="380" t="str">
        <f t="array" ref="G109">IFERROR(IF(INDEX('Disaggregation Data'!$O$3:$O$154,MATCH(RIGHT(M109,255),RIGHT('Disaggregation Data'!$J$3:$J$154,255),0))=0,"",INDEX('Disaggregation Data'!$O$3:$O$154,MATCH(RIGHT(M109,255),RIGHT('Disaggregation Data'!$J$3:$J$154,255),0))),"")</f>
        <v/>
      </c>
      <c r="H109" s="379" t="str">
        <f t="array" ref="H109">IFERROR(IF(INDEX('Disaggregation Data'!$P$3:$P$154,MATCH(RIGHT(M109,255),RIGHT('Disaggregation Data'!$J$3:$J$154,255),0))=0,"",INDEX('Disaggregation Data'!$P$3:$P$154,MATCH(RIGHT(M109,255),RIGHT('Disaggregation Data'!$J$3:$J$154,255),0))),"")</f>
        <v/>
      </c>
      <c r="I109" s="380" t="str">
        <f t="array" ref="I109">IFERROR(IF(INDEX('Disaggregation Data'!$M$3:$M$154,MATCH(RIGHT(M109,255),RIGHT('Disaggregation Data'!$J$3:$J$154,255),0))=0,"",INDEX('Disaggregation Data'!$M$3:$M$154,MATCH(RIGHT(M109,255),RIGHT('Disaggregation Data'!$J$3:$J$154,255),0))),"")</f>
        <v/>
      </c>
      <c r="J109" s="379" t="str">
        <f t="array" ref="J109">IFERROR(IF(INDEX('Disaggregation Data'!$N$3:$N$154,MATCH(RIGHT(M109,255),RIGHT('Disaggregation Data'!$J$3:$J$154,255),0))=0,"",INDEX('Disaggregation Data'!$N$3:$N$154,MATCH(RIGHT(M109,255),RIGHT('Disaggregation Data'!$J$3:$J$154,255),0))),"")</f>
        <v/>
      </c>
      <c r="K109" s="470">
        <f t="shared" si="4"/>
        <v>80</v>
      </c>
      <c r="L109" s="470" t="str">
        <f t="shared" si="5"/>
        <v/>
      </c>
      <c r="M109" s="470" t="str">
        <f t="shared" si="6"/>
        <v/>
      </c>
      <c r="N109" s="446" t="b">
        <f t="shared" si="7"/>
        <v>0</v>
      </c>
      <c r="O109" s="451" t="s">
        <v>1675</v>
      </c>
      <c r="P109" s="470" t="str">
        <f t="array" ref="P109">IFERROR(IF(INDEX('Disaggregation Records'!$G$3:$G$56,MATCH(RIGHT(L109,255),RIGHT('Disaggregation Records'!$D$3:$D$56,255),0))=0,"",INDEX('Disaggregation Records'!$G$3:$G$56,MATCH(RIGHT(L109,255),RIGHT('Disaggregation Records'!$D$3:$D$56,255),0))),"")</f>
        <v/>
      </c>
      <c r="Q109" s="482" t="s">
        <v>458</v>
      </c>
      <c r="R109" s="358"/>
    </row>
    <row r="110" spans="1:18" ht="47.1" customHeight="1" x14ac:dyDescent="0.25">
      <c r="A110" s="377">
        <v>11</v>
      </c>
      <c r="B110" s="395" t="str">
        <f>IFERROR(VLOOKUP(A110,'Impact Indicators - Section B'!$A$9:$S$27,19,FALSE),"")</f>
        <v/>
      </c>
      <c r="C110" s="396" t="str">
        <f t="array" ref="C110">IFERROR(IF(INDEX('Disaggregation Records'!$E$3:$E$56,MATCH(RIGHT(L110,255),RIGHT('Disaggregation Records'!$D$3:$D$56,255),0))=0,"",INDEX('Disaggregation Records'!$E$3:$E$56,MATCH(RIGHT(L110,255),RIGHT('Disaggregation Records'!$D$3:$D$56,255),0))),"")</f>
        <v/>
      </c>
      <c r="D110" s="396" t="str">
        <f t="array" ref="D110">IFERROR(IF(INDEX('Disaggregation Records'!$F$3:$F$56,MATCH(RIGHT(L110,255),RIGHT('Disaggregation Records'!$D$3:$D$56,255),0))=0,"",INDEX('Disaggregation Records'!$F$3:$F$56,MATCH(RIGHT(L110,255),RIGHT('Disaggregation Records'!$D$3:$D$56,255),0))),"")</f>
        <v/>
      </c>
      <c r="E110" s="380" t="str">
        <f t="array" ref="E110">IFERROR(IF(INDEX('Disaggregation Data'!$K$3:$K$154,MATCH(RIGHT(M110,255),RIGHT('Disaggregation Data'!$J$3:$J$154,255),0))=0,"",INDEX('Disaggregation Data'!$K$3:$K$154,MATCH(RIGHT(M110,255),RIGHT('Disaggregation Data'!$J$3:$J$154,255),0))),"")</f>
        <v/>
      </c>
      <c r="F110" s="380" t="str">
        <f t="array" ref="F110">IFERROR(IF(INDEX('Disaggregation Data'!$L$3:$L$154,MATCH(RIGHT(M110,255),RIGHT('Disaggregation Data'!$J$3:$J$154,255),0))=0,"",INDEX('Disaggregation Data'!$L$3:$L$154,MATCH(RIGHT(M110,255),RIGHT('Disaggregation Data'!$J$3:$J$154,255),0))),"")</f>
        <v/>
      </c>
      <c r="G110" s="380" t="str">
        <f t="array" ref="G110">IFERROR(IF(INDEX('Disaggregation Data'!$O$3:$O$154,MATCH(RIGHT(M110,255),RIGHT('Disaggregation Data'!$J$3:$J$154,255),0))=0,"",INDEX('Disaggregation Data'!$O$3:$O$154,MATCH(RIGHT(M110,255),RIGHT('Disaggregation Data'!$J$3:$J$154,255),0))),"")</f>
        <v/>
      </c>
      <c r="H110" s="379" t="str">
        <f t="array" ref="H110">IFERROR(IF(INDEX('Disaggregation Data'!$P$3:$P$154,MATCH(RIGHT(M110,255),RIGHT('Disaggregation Data'!$J$3:$J$154,255),0))=0,"",INDEX('Disaggregation Data'!$P$3:$P$154,MATCH(RIGHT(M110,255),RIGHT('Disaggregation Data'!$J$3:$J$154,255),0))),"")</f>
        <v/>
      </c>
      <c r="I110" s="380" t="str">
        <f t="array" ref="I110">IFERROR(IF(INDEX('Disaggregation Data'!$M$3:$M$154,MATCH(RIGHT(M110,255),RIGHT('Disaggregation Data'!$J$3:$J$154,255),0))=0,"",INDEX('Disaggregation Data'!$M$3:$M$154,MATCH(RIGHT(M110,255),RIGHT('Disaggregation Data'!$J$3:$J$154,255),0))),"")</f>
        <v/>
      </c>
      <c r="J110" s="379" t="str">
        <f t="array" ref="J110">IFERROR(IF(INDEX('Disaggregation Data'!$N$3:$N$154,MATCH(RIGHT(M110,255),RIGHT('Disaggregation Data'!$J$3:$J$154,255),0))=0,"",INDEX('Disaggregation Data'!$N$3:$N$154,MATCH(RIGHT(M110,255),RIGHT('Disaggregation Data'!$J$3:$J$154,255),0))),"")</f>
        <v/>
      </c>
      <c r="K110" s="470">
        <f t="shared" si="4"/>
        <v>81</v>
      </c>
      <c r="L110" s="470" t="str">
        <f t="shared" si="5"/>
        <v/>
      </c>
      <c r="M110" s="470" t="str">
        <f t="shared" si="6"/>
        <v/>
      </c>
      <c r="N110" s="446" t="b">
        <f t="shared" si="7"/>
        <v>0</v>
      </c>
      <c r="O110" s="451" t="s">
        <v>1676</v>
      </c>
      <c r="P110" s="470" t="str">
        <f t="array" ref="P110">IFERROR(IF(INDEX('Disaggregation Records'!$G$3:$G$56,MATCH(RIGHT(L110,255),RIGHT('Disaggregation Records'!$D$3:$D$56,255),0))=0,"",INDEX('Disaggregation Records'!$G$3:$G$56,MATCH(RIGHT(L110,255),RIGHT('Disaggregation Records'!$D$3:$D$56,255),0))),"")</f>
        <v/>
      </c>
      <c r="Q110" s="482" t="s">
        <v>458</v>
      </c>
      <c r="R110" s="358"/>
    </row>
    <row r="111" spans="1:18" ht="47.1" customHeight="1" x14ac:dyDescent="0.25">
      <c r="A111" s="377">
        <v>11</v>
      </c>
      <c r="B111" s="395" t="str">
        <f>IFERROR(VLOOKUP(A111,'Impact Indicators - Section B'!$A$9:$S$27,19,FALSE),"")</f>
        <v/>
      </c>
      <c r="C111" s="396" t="str">
        <f t="array" ref="C111">IFERROR(IF(INDEX('Disaggregation Records'!$E$3:$E$56,MATCH(RIGHT(L111,255),RIGHT('Disaggregation Records'!$D$3:$D$56,255),0))=0,"",INDEX('Disaggregation Records'!$E$3:$E$56,MATCH(RIGHT(L111,255),RIGHT('Disaggregation Records'!$D$3:$D$56,255),0))),"")</f>
        <v/>
      </c>
      <c r="D111" s="396" t="str">
        <f t="array" ref="D111">IFERROR(IF(INDEX('Disaggregation Records'!$F$3:$F$56,MATCH(RIGHT(L111,255),RIGHT('Disaggregation Records'!$D$3:$D$56,255),0))=0,"",INDEX('Disaggregation Records'!$F$3:$F$56,MATCH(RIGHT(L111,255),RIGHT('Disaggregation Records'!$D$3:$D$56,255),0))),"")</f>
        <v/>
      </c>
      <c r="E111" s="380" t="str">
        <f t="array" ref="E111">IFERROR(IF(INDEX('Disaggregation Data'!$K$3:$K$154,MATCH(RIGHT(M111,255),RIGHT('Disaggregation Data'!$J$3:$J$154,255),0))=0,"",INDEX('Disaggregation Data'!$K$3:$K$154,MATCH(RIGHT(M111,255),RIGHT('Disaggregation Data'!$J$3:$J$154,255),0))),"")</f>
        <v/>
      </c>
      <c r="F111" s="380" t="str">
        <f t="array" ref="F111">IFERROR(IF(INDEX('Disaggregation Data'!$L$3:$L$154,MATCH(RIGHT(M111,255),RIGHT('Disaggregation Data'!$J$3:$J$154,255),0))=0,"",INDEX('Disaggregation Data'!$L$3:$L$154,MATCH(RIGHT(M111,255),RIGHT('Disaggregation Data'!$J$3:$J$154,255),0))),"")</f>
        <v/>
      </c>
      <c r="G111" s="380" t="str">
        <f t="array" ref="G111">IFERROR(IF(INDEX('Disaggregation Data'!$O$3:$O$154,MATCH(RIGHT(M111,255),RIGHT('Disaggregation Data'!$J$3:$J$154,255),0))=0,"",INDEX('Disaggregation Data'!$O$3:$O$154,MATCH(RIGHT(M111,255),RIGHT('Disaggregation Data'!$J$3:$J$154,255),0))),"")</f>
        <v/>
      </c>
      <c r="H111" s="379" t="str">
        <f t="array" ref="H111">IFERROR(IF(INDEX('Disaggregation Data'!$P$3:$P$154,MATCH(RIGHT(M111,255),RIGHT('Disaggregation Data'!$J$3:$J$154,255),0))=0,"",INDEX('Disaggregation Data'!$P$3:$P$154,MATCH(RIGHT(M111,255),RIGHT('Disaggregation Data'!$J$3:$J$154,255),0))),"")</f>
        <v/>
      </c>
      <c r="I111" s="380" t="str">
        <f t="array" ref="I111">IFERROR(IF(INDEX('Disaggregation Data'!$M$3:$M$154,MATCH(RIGHT(M111,255),RIGHT('Disaggregation Data'!$J$3:$J$154,255),0))=0,"",INDEX('Disaggregation Data'!$M$3:$M$154,MATCH(RIGHT(M111,255),RIGHT('Disaggregation Data'!$J$3:$J$154,255),0))),"")</f>
        <v/>
      </c>
      <c r="J111" s="379" t="str">
        <f t="array" ref="J111">IFERROR(IF(INDEX('Disaggregation Data'!$N$3:$N$154,MATCH(RIGHT(M111,255),RIGHT('Disaggregation Data'!$J$3:$J$154,255),0))=0,"",INDEX('Disaggregation Data'!$N$3:$N$154,MATCH(RIGHT(M111,255),RIGHT('Disaggregation Data'!$J$3:$J$154,255),0))),"")</f>
        <v/>
      </c>
      <c r="K111" s="470">
        <f t="shared" si="4"/>
        <v>82</v>
      </c>
      <c r="L111" s="470" t="str">
        <f t="shared" si="5"/>
        <v/>
      </c>
      <c r="M111" s="470" t="str">
        <f t="shared" si="6"/>
        <v/>
      </c>
      <c r="N111" s="446" t="b">
        <f t="shared" si="7"/>
        <v>0</v>
      </c>
      <c r="O111" s="451" t="s">
        <v>1677</v>
      </c>
      <c r="P111" s="470" t="str">
        <f t="array" ref="P111">IFERROR(IF(INDEX('Disaggregation Records'!$G$3:$G$56,MATCH(RIGHT(L111,255),RIGHT('Disaggregation Records'!$D$3:$D$56,255),0))=0,"",INDEX('Disaggregation Records'!$G$3:$G$56,MATCH(RIGHT(L111,255),RIGHT('Disaggregation Records'!$D$3:$D$56,255),0))),"")</f>
        <v/>
      </c>
      <c r="Q111" s="482" t="s">
        <v>458</v>
      </c>
      <c r="R111" s="358"/>
    </row>
    <row r="112" spans="1:18" ht="47.1" customHeight="1" x14ac:dyDescent="0.25">
      <c r="A112" s="377">
        <v>11</v>
      </c>
      <c r="B112" s="395" t="str">
        <f>IFERROR(VLOOKUP(A112,'Impact Indicators - Section B'!$A$9:$S$27,19,FALSE),"")</f>
        <v/>
      </c>
      <c r="C112" s="396" t="str">
        <f t="array" ref="C112">IFERROR(IF(INDEX('Disaggregation Records'!$E$3:$E$56,MATCH(RIGHT(L112,255),RIGHT('Disaggregation Records'!$D$3:$D$56,255),0))=0,"",INDEX('Disaggregation Records'!$E$3:$E$56,MATCH(RIGHT(L112,255),RIGHT('Disaggregation Records'!$D$3:$D$56,255),0))),"")</f>
        <v/>
      </c>
      <c r="D112" s="396" t="str">
        <f t="array" ref="D112">IFERROR(IF(INDEX('Disaggregation Records'!$F$3:$F$56,MATCH(RIGHT(L112,255),RIGHT('Disaggregation Records'!$D$3:$D$56,255),0))=0,"",INDEX('Disaggregation Records'!$F$3:$F$56,MATCH(RIGHT(L112,255),RIGHT('Disaggregation Records'!$D$3:$D$56,255),0))),"")</f>
        <v/>
      </c>
      <c r="E112" s="380" t="str">
        <f t="array" ref="E112">IFERROR(IF(INDEX('Disaggregation Data'!$K$3:$K$154,MATCH(RIGHT(M112,255),RIGHT('Disaggregation Data'!$J$3:$J$154,255),0))=0,"",INDEX('Disaggregation Data'!$K$3:$K$154,MATCH(RIGHT(M112,255),RIGHT('Disaggregation Data'!$J$3:$J$154,255),0))),"")</f>
        <v/>
      </c>
      <c r="F112" s="380" t="str">
        <f t="array" ref="F112">IFERROR(IF(INDEX('Disaggregation Data'!$L$3:$L$154,MATCH(RIGHT(M112,255),RIGHT('Disaggregation Data'!$J$3:$J$154,255),0))=0,"",INDEX('Disaggregation Data'!$L$3:$L$154,MATCH(RIGHT(M112,255),RIGHT('Disaggregation Data'!$J$3:$J$154,255),0))),"")</f>
        <v/>
      </c>
      <c r="G112" s="380" t="str">
        <f t="array" ref="G112">IFERROR(IF(INDEX('Disaggregation Data'!$O$3:$O$154,MATCH(RIGHT(M112,255),RIGHT('Disaggregation Data'!$J$3:$J$154,255),0))=0,"",INDEX('Disaggregation Data'!$O$3:$O$154,MATCH(RIGHT(M112,255),RIGHT('Disaggregation Data'!$J$3:$J$154,255),0))),"")</f>
        <v/>
      </c>
      <c r="H112" s="379" t="str">
        <f t="array" ref="H112">IFERROR(IF(INDEX('Disaggregation Data'!$P$3:$P$154,MATCH(RIGHT(M112,255),RIGHT('Disaggregation Data'!$J$3:$J$154,255),0))=0,"",INDEX('Disaggregation Data'!$P$3:$P$154,MATCH(RIGHT(M112,255),RIGHT('Disaggregation Data'!$J$3:$J$154,255),0))),"")</f>
        <v/>
      </c>
      <c r="I112" s="380" t="str">
        <f t="array" ref="I112">IFERROR(IF(INDEX('Disaggregation Data'!$M$3:$M$154,MATCH(RIGHT(M112,255),RIGHT('Disaggregation Data'!$J$3:$J$154,255),0))=0,"",INDEX('Disaggregation Data'!$M$3:$M$154,MATCH(RIGHT(M112,255),RIGHT('Disaggregation Data'!$J$3:$J$154,255),0))),"")</f>
        <v/>
      </c>
      <c r="J112" s="379" t="str">
        <f t="array" ref="J112">IFERROR(IF(INDEX('Disaggregation Data'!$N$3:$N$154,MATCH(RIGHT(M112,255),RIGHT('Disaggregation Data'!$J$3:$J$154,255),0))=0,"",INDEX('Disaggregation Data'!$N$3:$N$154,MATCH(RIGHT(M112,255),RIGHT('Disaggregation Data'!$J$3:$J$154,255),0))),"")</f>
        <v/>
      </c>
      <c r="K112" s="470">
        <f t="shared" si="4"/>
        <v>83</v>
      </c>
      <c r="L112" s="470" t="str">
        <f t="shared" si="5"/>
        <v/>
      </c>
      <c r="M112" s="470" t="str">
        <f t="shared" si="6"/>
        <v/>
      </c>
      <c r="N112" s="446" t="b">
        <f t="shared" si="7"/>
        <v>0</v>
      </c>
      <c r="O112" s="451" t="s">
        <v>1678</v>
      </c>
      <c r="P112" s="470" t="str">
        <f t="array" ref="P112">IFERROR(IF(INDEX('Disaggregation Records'!$G$3:$G$56,MATCH(RIGHT(L112,255),RIGHT('Disaggregation Records'!$D$3:$D$56,255),0))=0,"",INDEX('Disaggregation Records'!$G$3:$G$56,MATCH(RIGHT(L112,255),RIGHT('Disaggregation Records'!$D$3:$D$56,255),0))),"")</f>
        <v/>
      </c>
      <c r="Q112" s="482" t="s">
        <v>458</v>
      </c>
      <c r="R112" s="358"/>
    </row>
    <row r="113" spans="1:18" ht="47.1" customHeight="1" x14ac:dyDescent="0.25">
      <c r="A113" s="377">
        <v>11</v>
      </c>
      <c r="B113" s="395" t="str">
        <f>IFERROR(VLOOKUP(A113,'Impact Indicators - Section B'!$A$9:$S$27,19,FALSE),"")</f>
        <v/>
      </c>
      <c r="C113" s="396" t="str">
        <f t="array" ref="C113">IFERROR(IF(INDEX('Disaggregation Records'!$E$3:$E$56,MATCH(RIGHT(L113,255),RIGHT('Disaggregation Records'!$D$3:$D$56,255),0))=0,"",INDEX('Disaggregation Records'!$E$3:$E$56,MATCH(RIGHT(L113,255),RIGHT('Disaggregation Records'!$D$3:$D$56,255),0))),"")</f>
        <v/>
      </c>
      <c r="D113" s="396" t="str">
        <f t="array" ref="D113">IFERROR(IF(INDEX('Disaggregation Records'!$F$3:$F$56,MATCH(RIGHT(L113,255),RIGHT('Disaggregation Records'!$D$3:$D$56,255),0))=0,"",INDEX('Disaggregation Records'!$F$3:$F$56,MATCH(RIGHT(L113,255),RIGHT('Disaggregation Records'!$D$3:$D$56,255),0))),"")</f>
        <v/>
      </c>
      <c r="E113" s="380" t="str">
        <f t="array" ref="E113">IFERROR(IF(INDEX('Disaggregation Data'!$K$3:$K$154,MATCH(RIGHT(M113,255),RIGHT('Disaggregation Data'!$J$3:$J$154,255),0))=0,"",INDEX('Disaggregation Data'!$K$3:$K$154,MATCH(RIGHT(M113,255),RIGHT('Disaggregation Data'!$J$3:$J$154,255),0))),"")</f>
        <v/>
      </c>
      <c r="F113" s="380" t="str">
        <f t="array" ref="F113">IFERROR(IF(INDEX('Disaggregation Data'!$L$3:$L$154,MATCH(RIGHT(M113,255),RIGHT('Disaggregation Data'!$J$3:$J$154,255),0))=0,"",INDEX('Disaggregation Data'!$L$3:$L$154,MATCH(RIGHT(M113,255),RIGHT('Disaggregation Data'!$J$3:$J$154,255),0))),"")</f>
        <v/>
      </c>
      <c r="G113" s="380" t="str">
        <f t="array" ref="G113">IFERROR(IF(INDEX('Disaggregation Data'!$O$3:$O$154,MATCH(RIGHT(M113,255),RIGHT('Disaggregation Data'!$J$3:$J$154,255),0))=0,"",INDEX('Disaggregation Data'!$O$3:$O$154,MATCH(RIGHT(M113,255),RIGHT('Disaggregation Data'!$J$3:$J$154,255),0))),"")</f>
        <v/>
      </c>
      <c r="H113" s="379" t="str">
        <f t="array" ref="H113">IFERROR(IF(INDEX('Disaggregation Data'!$P$3:$P$154,MATCH(RIGHT(M113,255),RIGHT('Disaggregation Data'!$J$3:$J$154,255),0))=0,"",INDEX('Disaggregation Data'!$P$3:$P$154,MATCH(RIGHT(M113,255),RIGHT('Disaggregation Data'!$J$3:$J$154,255),0))),"")</f>
        <v/>
      </c>
      <c r="I113" s="380" t="str">
        <f t="array" ref="I113">IFERROR(IF(INDEX('Disaggregation Data'!$M$3:$M$154,MATCH(RIGHT(M113,255),RIGHT('Disaggregation Data'!$J$3:$J$154,255),0))=0,"",INDEX('Disaggregation Data'!$M$3:$M$154,MATCH(RIGHT(M113,255),RIGHT('Disaggregation Data'!$J$3:$J$154,255),0))),"")</f>
        <v/>
      </c>
      <c r="J113" s="379" t="str">
        <f t="array" ref="J113">IFERROR(IF(INDEX('Disaggregation Data'!$N$3:$N$154,MATCH(RIGHT(M113,255),RIGHT('Disaggregation Data'!$J$3:$J$154,255),0))=0,"",INDEX('Disaggregation Data'!$N$3:$N$154,MATCH(RIGHT(M113,255),RIGHT('Disaggregation Data'!$J$3:$J$154,255),0))),"")</f>
        <v/>
      </c>
      <c r="K113" s="470">
        <f t="shared" si="4"/>
        <v>84</v>
      </c>
      <c r="L113" s="470" t="str">
        <f t="shared" si="5"/>
        <v/>
      </c>
      <c r="M113" s="470" t="str">
        <f t="shared" si="6"/>
        <v/>
      </c>
      <c r="N113" s="446" t="b">
        <f t="shared" si="7"/>
        <v>0</v>
      </c>
      <c r="O113" s="451" t="s">
        <v>1679</v>
      </c>
      <c r="P113" s="470" t="str">
        <f t="array" ref="P113">IFERROR(IF(INDEX('Disaggregation Records'!$G$3:$G$56,MATCH(RIGHT(L113,255),RIGHT('Disaggregation Records'!$D$3:$D$56,255),0))=0,"",INDEX('Disaggregation Records'!$G$3:$G$56,MATCH(RIGHT(L113,255),RIGHT('Disaggregation Records'!$D$3:$D$56,255),0))),"")</f>
        <v/>
      </c>
      <c r="Q113" s="482" t="s">
        <v>458</v>
      </c>
      <c r="R113" s="358"/>
    </row>
    <row r="114" spans="1:18" ht="47.1" customHeight="1" x14ac:dyDescent="0.25">
      <c r="A114" s="377">
        <v>11</v>
      </c>
      <c r="B114" s="395" t="str">
        <f>IFERROR(VLOOKUP(A114,'Impact Indicators - Section B'!$A$9:$S$27,19,FALSE),"")</f>
        <v/>
      </c>
      <c r="C114" s="396" t="str">
        <f t="array" ref="C114">IFERROR(IF(INDEX('Disaggregation Records'!$E$3:$E$56,MATCH(RIGHT(L114,255),RIGHT('Disaggregation Records'!$D$3:$D$56,255),0))=0,"",INDEX('Disaggregation Records'!$E$3:$E$56,MATCH(RIGHT(L114,255),RIGHT('Disaggregation Records'!$D$3:$D$56,255),0))),"")</f>
        <v/>
      </c>
      <c r="D114" s="396" t="str">
        <f t="array" ref="D114">IFERROR(IF(INDEX('Disaggregation Records'!$F$3:$F$56,MATCH(RIGHT(L114,255),RIGHT('Disaggregation Records'!$D$3:$D$56,255),0))=0,"",INDEX('Disaggregation Records'!$F$3:$F$56,MATCH(RIGHT(L114,255),RIGHT('Disaggregation Records'!$D$3:$D$56,255),0))),"")</f>
        <v/>
      </c>
      <c r="E114" s="380" t="str">
        <f t="array" ref="E114">IFERROR(IF(INDEX('Disaggregation Data'!$K$3:$K$154,MATCH(RIGHT(M114,255),RIGHT('Disaggregation Data'!$J$3:$J$154,255),0))=0,"",INDEX('Disaggregation Data'!$K$3:$K$154,MATCH(RIGHT(M114,255),RIGHT('Disaggregation Data'!$J$3:$J$154,255),0))),"")</f>
        <v/>
      </c>
      <c r="F114" s="380" t="str">
        <f t="array" ref="F114">IFERROR(IF(INDEX('Disaggregation Data'!$L$3:$L$154,MATCH(RIGHT(M114,255),RIGHT('Disaggregation Data'!$J$3:$J$154,255),0))=0,"",INDEX('Disaggregation Data'!$L$3:$L$154,MATCH(RIGHT(M114,255),RIGHT('Disaggregation Data'!$J$3:$J$154,255),0))),"")</f>
        <v/>
      </c>
      <c r="G114" s="380" t="str">
        <f t="array" ref="G114">IFERROR(IF(INDEX('Disaggregation Data'!$O$3:$O$154,MATCH(RIGHT(M114,255),RIGHT('Disaggregation Data'!$J$3:$J$154,255),0))=0,"",INDEX('Disaggregation Data'!$O$3:$O$154,MATCH(RIGHT(M114,255),RIGHT('Disaggregation Data'!$J$3:$J$154,255),0))),"")</f>
        <v/>
      </c>
      <c r="H114" s="379" t="str">
        <f t="array" ref="H114">IFERROR(IF(INDEX('Disaggregation Data'!$P$3:$P$154,MATCH(RIGHT(M114,255),RIGHT('Disaggregation Data'!$J$3:$J$154,255),0))=0,"",INDEX('Disaggregation Data'!$P$3:$P$154,MATCH(RIGHT(M114,255),RIGHT('Disaggregation Data'!$J$3:$J$154,255),0))),"")</f>
        <v/>
      </c>
      <c r="I114" s="380" t="str">
        <f t="array" ref="I114">IFERROR(IF(INDEX('Disaggregation Data'!$M$3:$M$154,MATCH(RIGHT(M114,255),RIGHT('Disaggregation Data'!$J$3:$J$154,255),0))=0,"",INDEX('Disaggregation Data'!$M$3:$M$154,MATCH(RIGHT(M114,255),RIGHT('Disaggregation Data'!$J$3:$J$154,255),0))),"")</f>
        <v/>
      </c>
      <c r="J114" s="379" t="str">
        <f t="array" ref="J114">IFERROR(IF(INDEX('Disaggregation Data'!$N$3:$N$154,MATCH(RIGHT(M114,255),RIGHT('Disaggregation Data'!$J$3:$J$154,255),0))=0,"",INDEX('Disaggregation Data'!$N$3:$N$154,MATCH(RIGHT(M114,255),RIGHT('Disaggregation Data'!$J$3:$J$154,255),0))),"")</f>
        <v/>
      </c>
      <c r="K114" s="470">
        <f t="shared" si="4"/>
        <v>85</v>
      </c>
      <c r="L114" s="470" t="str">
        <f t="shared" si="5"/>
        <v/>
      </c>
      <c r="M114" s="470" t="str">
        <f t="shared" si="6"/>
        <v/>
      </c>
      <c r="N114" s="446" t="b">
        <f t="shared" si="7"/>
        <v>0</v>
      </c>
      <c r="O114" s="451" t="s">
        <v>1680</v>
      </c>
      <c r="P114" s="470" t="str">
        <f t="array" ref="P114">IFERROR(IF(INDEX('Disaggregation Records'!$G$3:$G$56,MATCH(RIGHT(L114,255),RIGHT('Disaggregation Records'!$D$3:$D$56,255),0))=0,"",INDEX('Disaggregation Records'!$G$3:$G$56,MATCH(RIGHT(L114,255),RIGHT('Disaggregation Records'!$D$3:$D$56,255),0))),"")</f>
        <v/>
      </c>
      <c r="Q114" s="482" t="s">
        <v>458</v>
      </c>
      <c r="R114" s="358"/>
    </row>
    <row r="115" spans="1:18" ht="47.1" customHeight="1" x14ac:dyDescent="0.25">
      <c r="A115" s="377">
        <v>11</v>
      </c>
      <c r="B115" s="395" t="str">
        <f>IFERROR(VLOOKUP(A115,'Impact Indicators - Section B'!$A$9:$S$27,19,FALSE),"")</f>
        <v/>
      </c>
      <c r="C115" s="396" t="str">
        <f t="array" ref="C115">IFERROR(IF(INDEX('Disaggregation Records'!$E$3:$E$56,MATCH(RIGHT(L115,255),RIGHT('Disaggregation Records'!$D$3:$D$56,255),0))=0,"",INDEX('Disaggregation Records'!$E$3:$E$56,MATCH(RIGHT(L115,255),RIGHT('Disaggregation Records'!$D$3:$D$56,255),0))),"")</f>
        <v/>
      </c>
      <c r="D115" s="396" t="str">
        <f t="array" ref="D115">IFERROR(IF(INDEX('Disaggregation Records'!$F$3:$F$56,MATCH(RIGHT(L115,255),RIGHT('Disaggregation Records'!$D$3:$D$56,255),0))=0,"",INDEX('Disaggregation Records'!$F$3:$F$56,MATCH(RIGHT(L115,255),RIGHT('Disaggregation Records'!$D$3:$D$56,255),0))),"")</f>
        <v/>
      </c>
      <c r="E115" s="380" t="str">
        <f t="array" ref="E115">IFERROR(IF(INDEX('Disaggregation Data'!$K$3:$K$154,MATCH(RIGHT(M115,255),RIGHT('Disaggregation Data'!$J$3:$J$154,255),0))=0,"",INDEX('Disaggregation Data'!$K$3:$K$154,MATCH(RIGHT(M115,255),RIGHT('Disaggregation Data'!$J$3:$J$154,255),0))),"")</f>
        <v/>
      </c>
      <c r="F115" s="380" t="str">
        <f t="array" ref="F115">IFERROR(IF(INDEX('Disaggregation Data'!$L$3:$L$154,MATCH(RIGHT(M115,255),RIGHT('Disaggregation Data'!$J$3:$J$154,255),0))=0,"",INDEX('Disaggregation Data'!$L$3:$L$154,MATCH(RIGHT(M115,255),RIGHT('Disaggregation Data'!$J$3:$J$154,255),0))),"")</f>
        <v/>
      </c>
      <c r="G115" s="380" t="str">
        <f t="array" ref="G115">IFERROR(IF(INDEX('Disaggregation Data'!$O$3:$O$154,MATCH(RIGHT(M115,255),RIGHT('Disaggregation Data'!$J$3:$J$154,255),0))=0,"",INDEX('Disaggregation Data'!$O$3:$O$154,MATCH(RIGHT(M115,255),RIGHT('Disaggregation Data'!$J$3:$J$154,255),0))),"")</f>
        <v/>
      </c>
      <c r="H115" s="379" t="str">
        <f t="array" ref="H115">IFERROR(IF(INDEX('Disaggregation Data'!$P$3:$P$154,MATCH(RIGHT(M115,255),RIGHT('Disaggregation Data'!$J$3:$J$154,255),0))=0,"",INDEX('Disaggregation Data'!$P$3:$P$154,MATCH(RIGHT(M115,255),RIGHT('Disaggregation Data'!$J$3:$J$154,255),0))),"")</f>
        <v/>
      </c>
      <c r="I115" s="380" t="str">
        <f t="array" ref="I115">IFERROR(IF(INDEX('Disaggregation Data'!$M$3:$M$154,MATCH(RIGHT(M115,255),RIGHT('Disaggregation Data'!$J$3:$J$154,255),0))=0,"",INDEX('Disaggregation Data'!$M$3:$M$154,MATCH(RIGHT(M115,255),RIGHT('Disaggregation Data'!$J$3:$J$154,255),0))),"")</f>
        <v/>
      </c>
      <c r="J115" s="379" t="str">
        <f t="array" ref="J115">IFERROR(IF(INDEX('Disaggregation Data'!$N$3:$N$154,MATCH(RIGHT(M115,255),RIGHT('Disaggregation Data'!$J$3:$J$154,255),0))=0,"",INDEX('Disaggregation Data'!$N$3:$N$154,MATCH(RIGHT(M115,255),RIGHT('Disaggregation Data'!$J$3:$J$154,255),0))),"")</f>
        <v/>
      </c>
      <c r="K115" s="470">
        <f t="shared" si="4"/>
        <v>86</v>
      </c>
      <c r="L115" s="470" t="str">
        <f t="shared" si="5"/>
        <v/>
      </c>
      <c r="M115" s="470" t="str">
        <f t="shared" si="6"/>
        <v/>
      </c>
      <c r="N115" s="446" t="b">
        <f t="shared" si="7"/>
        <v>0</v>
      </c>
      <c r="O115" s="451" t="s">
        <v>1681</v>
      </c>
      <c r="P115" s="470" t="str">
        <f t="array" ref="P115">IFERROR(IF(INDEX('Disaggregation Records'!$G$3:$G$56,MATCH(RIGHT(L115,255),RIGHT('Disaggregation Records'!$D$3:$D$56,255),0))=0,"",INDEX('Disaggregation Records'!$G$3:$G$56,MATCH(RIGHT(L115,255),RIGHT('Disaggregation Records'!$D$3:$D$56,255),0))),"")</f>
        <v/>
      </c>
      <c r="Q115" s="482" t="s">
        <v>458</v>
      </c>
      <c r="R115" s="358"/>
    </row>
    <row r="116" spans="1:18" ht="47.1" customHeight="1" x14ac:dyDescent="0.25">
      <c r="A116" s="377">
        <v>11</v>
      </c>
      <c r="B116" s="395" t="str">
        <f>IFERROR(VLOOKUP(A116,'Impact Indicators - Section B'!$A$9:$S$27,19,FALSE),"")</f>
        <v/>
      </c>
      <c r="C116" s="396" t="str">
        <f t="array" ref="C116">IFERROR(IF(INDEX('Disaggregation Records'!$E$3:$E$56,MATCH(RIGHT(L116,255),RIGHT('Disaggregation Records'!$D$3:$D$56,255),0))=0,"",INDEX('Disaggregation Records'!$E$3:$E$56,MATCH(RIGHT(L116,255),RIGHT('Disaggregation Records'!$D$3:$D$56,255),0))),"")</f>
        <v/>
      </c>
      <c r="D116" s="396" t="str">
        <f t="array" ref="D116">IFERROR(IF(INDEX('Disaggregation Records'!$F$3:$F$56,MATCH(RIGHT(L116,255),RIGHT('Disaggregation Records'!$D$3:$D$56,255),0))=0,"",INDEX('Disaggregation Records'!$F$3:$F$56,MATCH(RIGHT(L116,255),RIGHT('Disaggregation Records'!$D$3:$D$56,255),0))),"")</f>
        <v/>
      </c>
      <c r="E116" s="380" t="str">
        <f t="array" ref="E116">IFERROR(IF(INDEX('Disaggregation Data'!$K$3:$K$154,MATCH(RIGHT(M116,255),RIGHT('Disaggregation Data'!$J$3:$J$154,255),0))=0,"",INDEX('Disaggregation Data'!$K$3:$K$154,MATCH(RIGHT(M116,255),RIGHT('Disaggregation Data'!$J$3:$J$154,255),0))),"")</f>
        <v/>
      </c>
      <c r="F116" s="380" t="str">
        <f t="array" ref="F116">IFERROR(IF(INDEX('Disaggregation Data'!$L$3:$L$154,MATCH(RIGHT(M116,255),RIGHT('Disaggregation Data'!$J$3:$J$154,255),0))=0,"",INDEX('Disaggregation Data'!$L$3:$L$154,MATCH(RIGHT(M116,255),RIGHT('Disaggregation Data'!$J$3:$J$154,255),0))),"")</f>
        <v/>
      </c>
      <c r="G116" s="380" t="str">
        <f t="array" ref="G116">IFERROR(IF(INDEX('Disaggregation Data'!$O$3:$O$154,MATCH(RIGHT(M116,255),RIGHT('Disaggregation Data'!$J$3:$J$154,255),0))=0,"",INDEX('Disaggregation Data'!$O$3:$O$154,MATCH(RIGHT(M116,255),RIGHT('Disaggregation Data'!$J$3:$J$154,255),0))),"")</f>
        <v/>
      </c>
      <c r="H116" s="379" t="str">
        <f t="array" ref="H116">IFERROR(IF(INDEX('Disaggregation Data'!$P$3:$P$154,MATCH(RIGHT(M116,255),RIGHT('Disaggregation Data'!$J$3:$J$154,255),0))=0,"",INDEX('Disaggregation Data'!$P$3:$P$154,MATCH(RIGHT(M116,255),RIGHT('Disaggregation Data'!$J$3:$J$154,255),0))),"")</f>
        <v/>
      </c>
      <c r="I116" s="380" t="str">
        <f t="array" ref="I116">IFERROR(IF(INDEX('Disaggregation Data'!$M$3:$M$154,MATCH(RIGHT(M116,255),RIGHT('Disaggregation Data'!$J$3:$J$154,255),0))=0,"",INDEX('Disaggregation Data'!$M$3:$M$154,MATCH(RIGHT(M116,255),RIGHT('Disaggregation Data'!$J$3:$J$154,255),0))),"")</f>
        <v/>
      </c>
      <c r="J116" s="379" t="str">
        <f t="array" ref="J116">IFERROR(IF(INDEX('Disaggregation Data'!$N$3:$N$154,MATCH(RIGHT(M116,255),RIGHT('Disaggregation Data'!$J$3:$J$154,255),0))=0,"",INDEX('Disaggregation Data'!$N$3:$N$154,MATCH(RIGHT(M116,255),RIGHT('Disaggregation Data'!$J$3:$J$154,255),0))),"")</f>
        <v/>
      </c>
      <c r="K116" s="470">
        <f t="shared" si="4"/>
        <v>87</v>
      </c>
      <c r="L116" s="470" t="str">
        <f t="shared" si="5"/>
        <v/>
      </c>
      <c r="M116" s="470" t="str">
        <f t="shared" si="6"/>
        <v/>
      </c>
      <c r="N116" s="446" t="b">
        <f t="shared" si="7"/>
        <v>0</v>
      </c>
      <c r="O116" s="451" t="s">
        <v>1682</v>
      </c>
      <c r="P116" s="470" t="str">
        <f t="array" ref="P116">IFERROR(IF(INDEX('Disaggregation Records'!$G$3:$G$56,MATCH(RIGHT(L116,255),RIGHT('Disaggregation Records'!$D$3:$D$56,255),0))=0,"",INDEX('Disaggregation Records'!$G$3:$G$56,MATCH(RIGHT(L116,255),RIGHT('Disaggregation Records'!$D$3:$D$56,255),0))),"")</f>
        <v/>
      </c>
      <c r="Q116" s="482" t="s">
        <v>458</v>
      </c>
      <c r="R116" s="358"/>
    </row>
    <row r="117" spans="1:18" ht="47.1" customHeight="1" x14ac:dyDescent="0.25">
      <c r="A117" s="377">
        <v>11</v>
      </c>
      <c r="B117" s="395" t="str">
        <f>IFERROR(VLOOKUP(A117,'Impact Indicators - Section B'!$A$9:$S$27,19,FALSE),"")</f>
        <v/>
      </c>
      <c r="C117" s="396" t="str">
        <f t="array" ref="C117">IFERROR(IF(INDEX('Disaggregation Records'!$E$3:$E$56,MATCH(RIGHT(L117,255),RIGHT('Disaggregation Records'!$D$3:$D$56,255),0))=0,"",INDEX('Disaggregation Records'!$E$3:$E$56,MATCH(RIGHT(L117,255),RIGHT('Disaggregation Records'!$D$3:$D$56,255),0))),"")</f>
        <v/>
      </c>
      <c r="D117" s="396" t="str">
        <f t="array" ref="D117">IFERROR(IF(INDEX('Disaggregation Records'!$F$3:$F$56,MATCH(RIGHT(L117,255),RIGHT('Disaggregation Records'!$D$3:$D$56,255),0))=0,"",INDEX('Disaggregation Records'!$F$3:$F$56,MATCH(RIGHT(L117,255),RIGHT('Disaggregation Records'!$D$3:$D$56,255),0))),"")</f>
        <v/>
      </c>
      <c r="E117" s="380" t="str">
        <f t="array" ref="E117">IFERROR(IF(INDEX('Disaggregation Data'!$K$3:$K$154,MATCH(RIGHT(M117,255),RIGHT('Disaggregation Data'!$J$3:$J$154,255),0))=0,"",INDEX('Disaggregation Data'!$K$3:$K$154,MATCH(RIGHT(M117,255),RIGHT('Disaggregation Data'!$J$3:$J$154,255),0))),"")</f>
        <v/>
      </c>
      <c r="F117" s="380" t="str">
        <f t="array" ref="F117">IFERROR(IF(INDEX('Disaggregation Data'!$L$3:$L$154,MATCH(RIGHT(M117,255),RIGHT('Disaggregation Data'!$J$3:$J$154,255),0))=0,"",INDEX('Disaggregation Data'!$L$3:$L$154,MATCH(RIGHT(M117,255),RIGHT('Disaggregation Data'!$J$3:$J$154,255),0))),"")</f>
        <v/>
      </c>
      <c r="G117" s="380" t="str">
        <f t="array" ref="G117">IFERROR(IF(INDEX('Disaggregation Data'!$O$3:$O$154,MATCH(RIGHT(M117,255),RIGHT('Disaggregation Data'!$J$3:$J$154,255),0))=0,"",INDEX('Disaggregation Data'!$O$3:$O$154,MATCH(RIGHT(M117,255),RIGHT('Disaggregation Data'!$J$3:$J$154,255),0))),"")</f>
        <v/>
      </c>
      <c r="H117" s="379" t="str">
        <f t="array" ref="H117">IFERROR(IF(INDEX('Disaggregation Data'!$P$3:$P$154,MATCH(RIGHT(M117,255),RIGHT('Disaggregation Data'!$J$3:$J$154,255),0))=0,"",INDEX('Disaggregation Data'!$P$3:$P$154,MATCH(RIGHT(M117,255),RIGHT('Disaggregation Data'!$J$3:$J$154,255),0))),"")</f>
        <v/>
      </c>
      <c r="I117" s="380" t="str">
        <f t="array" ref="I117">IFERROR(IF(INDEX('Disaggregation Data'!$M$3:$M$154,MATCH(RIGHT(M117,255),RIGHT('Disaggregation Data'!$J$3:$J$154,255),0))=0,"",INDEX('Disaggregation Data'!$M$3:$M$154,MATCH(RIGHT(M117,255),RIGHT('Disaggregation Data'!$J$3:$J$154,255),0))),"")</f>
        <v/>
      </c>
      <c r="J117" s="379" t="str">
        <f t="array" ref="J117">IFERROR(IF(INDEX('Disaggregation Data'!$N$3:$N$154,MATCH(RIGHT(M117,255),RIGHT('Disaggregation Data'!$J$3:$J$154,255),0))=0,"",INDEX('Disaggregation Data'!$N$3:$N$154,MATCH(RIGHT(M117,255),RIGHT('Disaggregation Data'!$J$3:$J$154,255),0))),"")</f>
        <v/>
      </c>
      <c r="K117" s="470">
        <f t="shared" si="4"/>
        <v>88</v>
      </c>
      <c r="L117" s="470" t="str">
        <f t="shared" si="5"/>
        <v/>
      </c>
      <c r="M117" s="470" t="str">
        <f t="shared" si="6"/>
        <v/>
      </c>
      <c r="N117" s="446" t="b">
        <f t="shared" si="7"/>
        <v>0</v>
      </c>
      <c r="O117" s="451" t="s">
        <v>1683</v>
      </c>
      <c r="P117" s="470" t="str">
        <f t="array" ref="P117">IFERROR(IF(INDEX('Disaggregation Records'!$G$3:$G$56,MATCH(RIGHT(L117,255),RIGHT('Disaggregation Records'!$D$3:$D$56,255),0))=0,"",INDEX('Disaggregation Records'!$G$3:$G$56,MATCH(RIGHT(L117,255),RIGHT('Disaggregation Records'!$D$3:$D$56,255),0))),"")</f>
        <v/>
      </c>
      <c r="Q117" s="482" t="s">
        <v>458</v>
      </c>
      <c r="R117" s="358"/>
    </row>
    <row r="118" spans="1:18" ht="47.1" customHeight="1" x14ac:dyDescent="0.25">
      <c r="A118" s="377">
        <v>11</v>
      </c>
      <c r="B118" s="395" t="str">
        <f>IFERROR(VLOOKUP(A118,'Impact Indicators - Section B'!$A$9:$S$27,19,FALSE),"")</f>
        <v/>
      </c>
      <c r="C118" s="396" t="str">
        <f t="array" ref="C118">IFERROR(IF(INDEX('Disaggregation Records'!$E$3:$E$56,MATCH(RIGHT(L118,255),RIGHT('Disaggregation Records'!$D$3:$D$56,255),0))=0,"",INDEX('Disaggregation Records'!$E$3:$E$56,MATCH(RIGHT(L118,255),RIGHT('Disaggregation Records'!$D$3:$D$56,255),0))),"")</f>
        <v/>
      </c>
      <c r="D118" s="396" t="str">
        <f t="array" ref="D118">IFERROR(IF(INDEX('Disaggregation Records'!$F$3:$F$56,MATCH(RIGHT(L118,255),RIGHT('Disaggregation Records'!$D$3:$D$56,255),0))=0,"",INDEX('Disaggregation Records'!$F$3:$F$56,MATCH(RIGHT(L118,255),RIGHT('Disaggregation Records'!$D$3:$D$56,255),0))),"")</f>
        <v/>
      </c>
      <c r="E118" s="380" t="str">
        <f t="array" ref="E118">IFERROR(IF(INDEX('Disaggregation Data'!$K$3:$K$154,MATCH(RIGHT(M118,255),RIGHT('Disaggregation Data'!$J$3:$J$154,255),0))=0,"",INDEX('Disaggregation Data'!$K$3:$K$154,MATCH(RIGHT(M118,255),RIGHT('Disaggregation Data'!$J$3:$J$154,255),0))),"")</f>
        <v/>
      </c>
      <c r="F118" s="380" t="str">
        <f t="array" ref="F118">IFERROR(IF(INDEX('Disaggregation Data'!$L$3:$L$154,MATCH(RIGHT(M118,255),RIGHT('Disaggregation Data'!$J$3:$J$154,255),0))=0,"",INDEX('Disaggregation Data'!$L$3:$L$154,MATCH(RIGHT(M118,255),RIGHT('Disaggregation Data'!$J$3:$J$154,255),0))),"")</f>
        <v/>
      </c>
      <c r="G118" s="380" t="str">
        <f t="array" ref="G118">IFERROR(IF(INDEX('Disaggregation Data'!$O$3:$O$154,MATCH(RIGHT(M118,255),RIGHT('Disaggregation Data'!$J$3:$J$154,255),0))=0,"",INDEX('Disaggregation Data'!$O$3:$O$154,MATCH(RIGHT(M118,255),RIGHT('Disaggregation Data'!$J$3:$J$154,255),0))),"")</f>
        <v/>
      </c>
      <c r="H118" s="379" t="str">
        <f t="array" ref="H118">IFERROR(IF(INDEX('Disaggregation Data'!$P$3:$P$154,MATCH(RIGHT(M118,255),RIGHT('Disaggregation Data'!$J$3:$J$154,255),0))=0,"",INDEX('Disaggregation Data'!$P$3:$P$154,MATCH(RIGHT(M118,255),RIGHT('Disaggregation Data'!$J$3:$J$154,255),0))),"")</f>
        <v/>
      </c>
      <c r="I118" s="380" t="str">
        <f t="array" ref="I118">IFERROR(IF(INDEX('Disaggregation Data'!$M$3:$M$154,MATCH(RIGHT(M118,255),RIGHT('Disaggregation Data'!$J$3:$J$154,255),0))=0,"",INDEX('Disaggregation Data'!$M$3:$M$154,MATCH(RIGHT(M118,255),RIGHT('Disaggregation Data'!$J$3:$J$154,255),0))),"")</f>
        <v/>
      </c>
      <c r="J118" s="379" t="str">
        <f t="array" ref="J118">IFERROR(IF(INDEX('Disaggregation Data'!$N$3:$N$154,MATCH(RIGHT(M118,255),RIGHT('Disaggregation Data'!$J$3:$J$154,255),0))=0,"",INDEX('Disaggregation Data'!$N$3:$N$154,MATCH(RIGHT(M118,255),RIGHT('Disaggregation Data'!$J$3:$J$154,255),0))),"")</f>
        <v/>
      </c>
      <c r="K118" s="470">
        <f t="shared" si="4"/>
        <v>89</v>
      </c>
      <c r="L118" s="470" t="str">
        <f t="shared" si="5"/>
        <v/>
      </c>
      <c r="M118" s="470" t="str">
        <f t="shared" si="6"/>
        <v/>
      </c>
      <c r="N118" s="446" t="b">
        <f t="shared" si="7"/>
        <v>0</v>
      </c>
      <c r="O118" s="451" t="s">
        <v>1684</v>
      </c>
      <c r="P118" s="470" t="str">
        <f t="array" ref="P118">IFERROR(IF(INDEX('Disaggregation Records'!$G$3:$G$56,MATCH(RIGHT(L118,255),RIGHT('Disaggregation Records'!$D$3:$D$56,255),0))=0,"",INDEX('Disaggregation Records'!$G$3:$G$56,MATCH(RIGHT(L118,255),RIGHT('Disaggregation Records'!$D$3:$D$56,255),0))),"")</f>
        <v/>
      </c>
      <c r="Q118" s="482" t="s">
        <v>458</v>
      </c>
      <c r="R118" s="358"/>
    </row>
    <row r="119" spans="1:18" ht="47.1" customHeight="1" x14ac:dyDescent="0.25">
      <c r="A119" s="377">
        <v>12</v>
      </c>
      <c r="B119" s="395" t="str">
        <f>IFERROR(VLOOKUP(A119,'Impact Indicators - Section B'!$A$9:$S$27,19,FALSE),"")</f>
        <v/>
      </c>
      <c r="C119" s="396" t="str">
        <f t="array" ref="C119">IFERROR(IF(INDEX('Disaggregation Records'!$E$3:$E$56,MATCH(RIGHT(L119,255),RIGHT('Disaggregation Records'!$D$3:$D$56,255),0))=0,"",INDEX('Disaggregation Records'!$E$3:$E$56,MATCH(RIGHT(L119,255),RIGHT('Disaggregation Records'!$D$3:$D$56,255),0))),"")</f>
        <v/>
      </c>
      <c r="D119" s="396" t="str">
        <f t="array" ref="D119">IFERROR(IF(INDEX('Disaggregation Records'!$F$3:$F$56,MATCH(RIGHT(L119,255),RIGHT('Disaggregation Records'!$D$3:$D$56,255),0))=0,"",INDEX('Disaggregation Records'!$F$3:$F$56,MATCH(RIGHT(L119,255),RIGHT('Disaggregation Records'!$D$3:$D$56,255),0))),"")</f>
        <v/>
      </c>
      <c r="E119" s="380" t="str">
        <f t="array" ref="E119">IFERROR(IF(INDEX('Disaggregation Data'!$K$3:$K$154,MATCH(RIGHT(M119,255),RIGHT('Disaggregation Data'!$J$3:$J$154,255),0))=0,"",INDEX('Disaggregation Data'!$K$3:$K$154,MATCH(RIGHT(M119,255),RIGHT('Disaggregation Data'!$J$3:$J$154,255),0))),"")</f>
        <v/>
      </c>
      <c r="F119" s="380" t="str">
        <f t="array" ref="F119">IFERROR(IF(INDEX('Disaggregation Data'!$L$3:$L$154,MATCH(RIGHT(M119,255),RIGHT('Disaggregation Data'!$J$3:$J$154,255),0))=0,"",INDEX('Disaggregation Data'!$L$3:$L$154,MATCH(RIGHT(M119,255),RIGHT('Disaggregation Data'!$J$3:$J$154,255),0))),"")</f>
        <v/>
      </c>
      <c r="G119" s="380" t="str">
        <f t="array" ref="G119">IFERROR(IF(INDEX('Disaggregation Data'!$O$3:$O$154,MATCH(RIGHT(M119,255),RIGHT('Disaggregation Data'!$J$3:$J$154,255),0))=0,"",INDEX('Disaggregation Data'!$O$3:$O$154,MATCH(RIGHT(M119,255),RIGHT('Disaggregation Data'!$J$3:$J$154,255),0))),"")</f>
        <v/>
      </c>
      <c r="H119" s="379" t="str">
        <f t="array" ref="H119">IFERROR(IF(INDEX('Disaggregation Data'!$P$3:$P$154,MATCH(RIGHT(M119,255),RIGHT('Disaggregation Data'!$J$3:$J$154,255),0))=0,"",INDEX('Disaggregation Data'!$P$3:$P$154,MATCH(RIGHT(M119,255),RIGHT('Disaggregation Data'!$J$3:$J$154,255),0))),"")</f>
        <v/>
      </c>
      <c r="I119" s="380" t="str">
        <f t="array" ref="I119">IFERROR(IF(INDEX('Disaggregation Data'!$M$3:$M$154,MATCH(RIGHT(M119,255),RIGHT('Disaggregation Data'!$J$3:$J$154,255),0))=0,"",INDEX('Disaggregation Data'!$M$3:$M$154,MATCH(RIGHT(M119,255),RIGHT('Disaggregation Data'!$J$3:$J$154,255),0))),"")</f>
        <v/>
      </c>
      <c r="J119" s="379" t="str">
        <f t="array" ref="J119">IFERROR(IF(INDEX('Disaggregation Data'!$N$3:$N$154,MATCH(RIGHT(M119,255),RIGHT('Disaggregation Data'!$J$3:$J$154,255),0))=0,"",INDEX('Disaggregation Data'!$N$3:$N$154,MATCH(RIGHT(M119,255),RIGHT('Disaggregation Data'!$J$3:$J$154,255),0))),"")</f>
        <v/>
      </c>
      <c r="K119" s="470">
        <f t="shared" si="4"/>
        <v>90</v>
      </c>
      <c r="L119" s="470" t="str">
        <f t="shared" si="5"/>
        <v/>
      </c>
      <c r="M119" s="470" t="str">
        <f t="shared" si="6"/>
        <v/>
      </c>
      <c r="N119" s="446" t="b">
        <f t="shared" si="7"/>
        <v>0</v>
      </c>
      <c r="O119" s="451" t="s">
        <v>1685</v>
      </c>
      <c r="P119" s="470" t="str">
        <f t="array" ref="P119">IFERROR(IF(INDEX('Disaggregation Records'!$G$3:$G$56,MATCH(RIGHT(L119,255),RIGHT('Disaggregation Records'!$D$3:$D$56,255),0))=0,"",INDEX('Disaggregation Records'!$G$3:$G$56,MATCH(RIGHT(L119,255),RIGHT('Disaggregation Records'!$D$3:$D$56,255),0))),"")</f>
        <v/>
      </c>
      <c r="Q119" s="482" t="s">
        <v>459</v>
      </c>
      <c r="R119" s="358"/>
    </row>
    <row r="120" spans="1:18" ht="47.1" customHeight="1" x14ac:dyDescent="0.25">
      <c r="A120" s="377">
        <v>12</v>
      </c>
      <c r="B120" s="395" t="str">
        <f>IFERROR(VLOOKUP(A120,'Impact Indicators - Section B'!$A$9:$S$27,19,FALSE),"")</f>
        <v/>
      </c>
      <c r="C120" s="396" t="str">
        <f t="array" ref="C120">IFERROR(IF(INDEX('Disaggregation Records'!$E$3:$E$56,MATCH(RIGHT(L120,255),RIGHT('Disaggregation Records'!$D$3:$D$56,255),0))=0,"",INDEX('Disaggregation Records'!$E$3:$E$56,MATCH(RIGHT(L120,255),RIGHT('Disaggregation Records'!$D$3:$D$56,255),0))),"")</f>
        <v/>
      </c>
      <c r="D120" s="396" t="str">
        <f t="array" ref="D120">IFERROR(IF(INDEX('Disaggregation Records'!$F$3:$F$56,MATCH(RIGHT(L120,255),RIGHT('Disaggregation Records'!$D$3:$D$56,255),0))=0,"",INDEX('Disaggregation Records'!$F$3:$F$56,MATCH(RIGHT(L120,255),RIGHT('Disaggregation Records'!$D$3:$D$56,255),0))),"")</f>
        <v/>
      </c>
      <c r="E120" s="380" t="str">
        <f t="array" ref="E120">IFERROR(IF(INDEX('Disaggregation Data'!$K$3:$K$154,MATCH(RIGHT(M120,255),RIGHT('Disaggregation Data'!$J$3:$J$154,255),0))=0,"",INDEX('Disaggregation Data'!$K$3:$K$154,MATCH(RIGHT(M120,255),RIGHT('Disaggregation Data'!$J$3:$J$154,255),0))),"")</f>
        <v/>
      </c>
      <c r="F120" s="380" t="str">
        <f t="array" ref="F120">IFERROR(IF(INDEX('Disaggregation Data'!$L$3:$L$154,MATCH(RIGHT(M120,255),RIGHT('Disaggregation Data'!$J$3:$J$154,255),0))=0,"",INDEX('Disaggregation Data'!$L$3:$L$154,MATCH(RIGHT(M120,255),RIGHT('Disaggregation Data'!$J$3:$J$154,255),0))),"")</f>
        <v/>
      </c>
      <c r="G120" s="380" t="str">
        <f t="array" ref="G120">IFERROR(IF(INDEX('Disaggregation Data'!$O$3:$O$154,MATCH(RIGHT(M120,255),RIGHT('Disaggregation Data'!$J$3:$J$154,255),0))=0,"",INDEX('Disaggregation Data'!$O$3:$O$154,MATCH(RIGHT(M120,255),RIGHT('Disaggregation Data'!$J$3:$J$154,255),0))),"")</f>
        <v/>
      </c>
      <c r="H120" s="379" t="str">
        <f t="array" ref="H120">IFERROR(IF(INDEX('Disaggregation Data'!$P$3:$P$154,MATCH(RIGHT(M120,255),RIGHT('Disaggregation Data'!$J$3:$J$154,255),0))=0,"",INDEX('Disaggregation Data'!$P$3:$P$154,MATCH(RIGHT(M120,255),RIGHT('Disaggregation Data'!$J$3:$J$154,255),0))),"")</f>
        <v/>
      </c>
      <c r="I120" s="380" t="str">
        <f t="array" ref="I120">IFERROR(IF(INDEX('Disaggregation Data'!$M$3:$M$154,MATCH(RIGHT(M120,255),RIGHT('Disaggregation Data'!$J$3:$J$154,255),0))=0,"",INDEX('Disaggregation Data'!$M$3:$M$154,MATCH(RIGHT(M120,255),RIGHT('Disaggregation Data'!$J$3:$J$154,255),0))),"")</f>
        <v/>
      </c>
      <c r="J120" s="379" t="str">
        <f t="array" ref="J120">IFERROR(IF(INDEX('Disaggregation Data'!$N$3:$N$154,MATCH(RIGHT(M120,255),RIGHT('Disaggregation Data'!$J$3:$J$154,255),0))=0,"",INDEX('Disaggregation Data'!$N$3:$N$154,MATCH(RIGHT(M120,255),RIGHT('Disaggregation Data'!$J$3:$J$154,255),0))),"")</f>
        <v/>
      </c>
      <c r="K120" s="470">
        <f t="shared" si="4"/>
        <v>91</v>
      </c>
      <c r="L120" s="470" t="str">
        <f t="shared" si="5"/>
        <v/>
      </c>
      <c r="M120" s="470" t="str">
        <f t="shared" si="6"/>
        <v/>
      </c>
      <c r="N120" s="446" t="b">
        <f t="shared" si="7"/>
        <v>0</v>
      </c>
      <c r="O120" s="451" t="s">
        <v>1686</v>
      </c>
      <c r="P120" s="470" t="str">
        <f t="array" ref="P120">IFERROR(IF(INDEX('Disaggregation Records'!$G$3:$G$56,MATCH(RIGHT(L120,255),RIGHT('Disaggregation Records'!$D$3:$D$56,255),0))=0,"",INDEX('Disaggregation Records'!$G$3:$G$56,MATCH(RIGHT(L120,255),RIGHT('Disaggregation Records'!$D$3:$D$56,255),0))),"")</f>
        <v/>
      </c>
      <c r="Q120" s="482" t="s">
        <v>459</v>
      </c>
      <c r="R120" s="358"/>
    </row>
    <row r="121" spans="1:18" ht="47.1" customHeight="1" x14ac:dyDescent="0.25">
      <c r="A121" s="377">
        <v>12</v>
      </c>
      <c r="B121" s="395" t="str">
        <f>IFERROR(VLOOKUP(A121,'Impact Indicators - Section B'!$A$9:$S$27,19,FALSE),"")</f>
        <v/>
      </c>
      <c r="C121" s="396" t="str">
        <f t="array" ref="C121">IFERROR(IF(INDEX('Disaggregation Records'!$E$3:$E$56,MATCH(RIGHT(L121,255),RIGHT('Disaggregation Records'!$D$3:$D$56,255),0))=0,"",INDEX('Disaggregation Records'!$E$3:$E$56,MATCH(RIGHT(L121,255),RIGHT('Disaggregation Records'!$D$3:$D$56,255),0))),"")</f>
        <v/>
      </c>
      <c r="D121" s="396" t="str">
        <f t="array" ref="D121">IFERROR(IF(INDEX('Disaggregation Records'!$F$3:$F$56,MATCH(RIGHT(L121,255),RIGHT('Disaggregation Records'!$D$3:$D$56,255),0))=0,"",INDEX('Disaggregation Records'!$F$3:$F$56,MATCH(RIGHT(L121,255),RIGHT('Disaggregation Records'!$D$3:$D$56,255),0))),"")</f>
        <v/>
      </c>
      <c r="E121" s="380" t="str">
        <f t="array" ref="E121">IFERROR(IF(INDEX('Disaggregation Data'!$K$3:$K$154,MATCH(RIGHT(M121,255),RIGHT('Disaggregation Data'!$J$3:$J$154,255),0))=0,"",INDEX('Disaggregation Data'!$K$3:$K$154,MATCH(RIGHT(M121,255),RIGHT('Disaggregation Data'!$J$3:$J$154,255),0))),"")</f>
        <v/>
      </c>
      <c r="F121" s="380" t="str">
        <f t="array" ref="F121">IFERROR(IF(INDEX('Disaggregation Data'!$L$3:$L$154,MATCH(RIGHT(M121,255),RIGHT('Disaggregation Data'!$J$3:$J$154,255),0))=0,"",INDEX('Disaggregation Data'!$L$3:$L$154,MATCH(RIGHT(M121,255),RIGHT('Disaggregation Data'!$J$3:$J$154,255),0))),"")</f>
        <v/>
      </c>
      <c r="G121" s="380" t="str">
        <f t="array" ref="G121">IFERROR(IF(INDEX('Disaggregation Data'!$O$3:$O$154,MATCH(RIGHT(M121,255),RIGHT('Disaggregation Data'!$J$3:$J$154,255),0))=0,"",INDEX('Disaggregation Data'!$O$3:$O$154,MATCH(RIGHT(M121,255),RIGHT('Disaggregation Data'!$J$3:$J$154,255),0))),"")</f>
        <v/>
      </c>
      <c r="H121" s="379" t="str">
        <f t="array" ref="H121">IFERROR(IF(INDEX('Disaggregation Data'!$P$3:$P$154,MATCH(RIGHT(M121,255),RIGHT('Disaggregation Data'!$J$3:$J$154,255),0))=0,"",INDEX('Disaggregation Data'!$P$3:$P$154,MATCH(RIGHT(M121,255),RIGHT('Disaggregation Data'!$J$3:$J$154,255),0))),"")</f>
        <v/>
      </c>
      <c r="I121" s="380" t="str">
        <f t="array" ref="I121">IFERROR(IF(INDEX('Disaggregation Data'!$M$3:$M$154,MATCH(RIGHT(M121,255),RIGHT('Disaggregation Data'!$J$3:$J$154,255),0))=0,"",INDEX('Disaggregation Data'!$M$3:$M$154,MATCH(RIGHT(M121,255),RIGHT('Disaggregation Data'!$J$3:$J$154,255),0))),"")</f>
        <v/>
      </c>
      <c r="J121" s="379" t="str">
        <f t="array" ref="J121">IFERROR(IF(INDEX('Disaggregation Data'!$N$3:$N$154,MATCH(RIGHT(M121,255),RIGHT('Disaggregation Data'!$J$3:$J$154,255),0))=0,"",INDEX('Disaggregation Data'!$N$3:$N$154,MATCH(RIGHT(M121,255),RIGHT('Disaggregation Data'!$J$3:$J$154,255),0))),"")</f>
        <v/>
      </c>
      <c r="K121" s="470">
        <f t="shared" si="4"/>
        <v>92</v>
      </c>
      <c r="L121" s="470" t="str">
        <f t="shared" si="5"/>
        <v/>
      </c>
      <c r="M121" s="470" t="str">
        <f t="shared" si="6"/>
        <v/>
      </c>
      <c r="N121" s="446" t="b">
        <f t="shared" si="7"/>
        <v>0</v>
      </c>
      <c r="O121" s="451" t="s">
        <v>1687</v>
      </c>
      <c r="P121" s="470" t="str">
        <f t="array" ref="P121">IFERROR(IF(INDEX('Disaggregation Records'!$G$3:$G$56,MATCH(RIGHT(L121,255),RIGHT('Disaggregation Records'!$D$3:$D$56,255),0))=0,"",INDEX('Disaggregation Records'!$G$3:$G$56,MATCH(RIGHT(L121,255),RIGHT('Disaggregation Records'!$D$3:$D$56,255),0))),"")</f>
        <v/>
      </c>
      <c r="Q121" s="482" t="s">
        <v>459</v>
      </c>
      <c r="R121" s="358"/>
    </row>
    <row r="122" spans="1:18" ht="47.1" customHeight="1" x14ac:dyDescent="0.25">
      <c r="A122" s="377">
        <v>12</v>
      </c>
      <c r="B122" s="395" t="str">
        <f>IFERROR(VLOOKUP(A122,'Impact Indicators - Section B'!$A$9:$S$27,19,FALSE),"")</f>
        <v/>
      </c>
      <c r="C122" s="396" t="str">
        <f t="array" ref="C122">IFERROR(IF(INDEX('Disaggregation Records'!$E$3:$E$56,MATCH(RIGHT(L122,255),RIGHT('Disaggregation Records'!$D$3:$D$56,255),0))=0,"",INDEX('Disaggregation Records'!$E$3:$E$56,MATCH(RIGHT(L122,255),RIGHT('Disaggregation Records'!$D$3:$D$56,255),0))),"")</f>
        <v/>
      </c>
      <c r="D122" s="396" t="str">
        <f t="array" ref="D122">IFERROR(IF(INDEX('Disaggregation Records'!$F$3:$F$56,MATCH(RIGHT(L122,255),RIGHT('Disaggregation Records'!$D$3:$D$56,255),0))=0,"",INDEX('Disaggregation Records'!$F$3:$F$56,MATCH(RIGHT(L122,255),RIGHT('Disaggregation Records'!$D$3:$D$56,255),0))),"")</f>
        <v/>
      </c>
      <c r="E122" s="380" t="str">
        <f t="array" ref="E122">IFERROR(IF(INDEX('Disaggregation Data'!$K$3:$K$154,MATCH(RIGHT(M122,255),RIGHT('Disaggregation Data'!$J$3:$J$154,255),0))=0,"",INDEX('Disaggregation Data'!$K$3:$K$154,MATCH(RIGHT(M122,255),RIGHT('Disaggregation Data'!$J$3:$J$154,255),0))),"")</f>
        <v/>
      </c>
      <c r="F122" s="380" t="str">
        <f t="array" ref="F122">IFERROR(IF(INDEX('Disaggregation Data'!$L$3:$L$154,MATCH(RIGHT(M122,255),RIGHT('Disaggregation Data'!$J$3:$J$154,255),0))=0,"",INDEX('Disaggregation Data'!$L$3:$L$154,MATCH(RIGHT(M122,255),RIGHT('Disaggregation Data'!$J$3:$J$154,255),0))),"")</f>
        <v/>
      </c>
      <c r="G122" s="380" t="str">
        <f t="array" ref="G122">IFERROR(IF(INDEX('Disaggregation Data'!$O$3:$O$154,MATCH(RIGHT(M122,255),RIGHT('Disaggregation Data'!$J$3:$J$154,255),0))=0,"",INDEX('Disaggregation Data'!$O$3:$O$154,MATCH(RIGHT(M122,255),RIGHT('Disaggregation Data'!$J$3:$J$154,255),0))),"")</f>
        <v/>
      </c>
      <c r="H122" s="379" t="str">
        <f t="array" ref="H122">IFERROR(IF(INDEX('Disaggregation Data'!$P$3:$P$154,MATCH(RIGHT(M122,255),RIGHT('Disaggregation Data'!$J$3:$J$154,255),0))=0,"",INDEX('Disaggregation Data'!$P$3:$P$154,MATCH(RIGHT(M122,255),RIGHT('Disaggregation Data'!$J$3:$J$154,255),0))),"")</f>
        <v/>
      </c>
      <c r="I122" s="380" t="str">
        <f t="array" ref="I122">IFERROR(IF(INDEX('Disaggregation Data'!$M$3:$M$154,MATCH(RIGHT(M122,255),RIGHT('Disaggregation Data'!$J$3:$J$154,255),0))=0,"",INDEX('Disaggregation Data'!$M$3:$M$154,MATCH(RIGHT(M122,255),RIGHT('Disaggregation Data'!$J$3:$J$154,255),0))),"")</f>
        <v/>
      </c>
      <c r="J122" s="379" t="str">
        <f t="array" ref="J122">IFERROR(IF(INDEX('Disaggregation Data'!$N$3:$N$154,MATCH(RIGHT(M122,255),RIGHT('Disaggregation Data'!$J$3:$J$154,255),0))=0,"",INDEX('Disaggregation Data'!$N$3:$N$154,MATCH(RIGHT(M122,255),RIGHT('Disaggregation Data'!$J$3:$J$154,255),0))),"")</f>
        <v/>
      </c>
      <c r="K122" s="470">
        <f t="shared" si="4"/>
        <v>93</v>
      </c>
      <c r="L122" s="470" t="str">
        <f t="shared" si="5"/>
        <v/>
      </c>
      <c r="M122" s="470" t="str">
        <f t="shared" si="6"/>
        <v/>
      </c>
      <c r="N122" s="446" t="b">
        <f t="shared" si="7"/>
        <v>0</v>
      </c>
      <c r="O122" s="451" t="s">
        <v>1688</v>
      </c>
      <c r="P122" s="470" t="str">
        <f t="array" ref="P122">IFERROR(IF(INDEX('Disaggregation Records'!$G$3:$G$56,MATCH(RIGHT(L122,255),RIGHT('Disaggregation Records'!$D$3:$D$56,255),0))=0,"",INDEX('Disaggregation Records'!$G$3:$G$56,MATCH(RIGHT(L122,255),RIGHT('Disaggregation Records'!$D$3:$D$56,255),0))),"")</f>
        <v/>
      </c>
      <c r="Q122" s="482" t="s">
        <v>459</v>
      </c>
      <c r="R122" s="358"/>
    </row>
    <row r="123" spans="1:18" ht="47.1" customHeight="1" x14ac:dyDescent="0.25">
      <c r="A123" s="377">
        <v>12</v>
      </c>
      <c r="B123" s="395" t="str">
        <f>IFERROR(VLOOKUP(A123,'Impact Indicators - Section B'!$A$9:$S$27,19,FALSE),"")</f>
        <v/>
      </c>
      <c r="C123" s="396" t="str">
        <f t="array" ref="C123">IFERROR(IF(INDEX('Disaggregation Records'!$E$3:$E$56,MATCH(RIGHT(L123,255),RIGHT('Disaggregation Records'!$D$3:$D$56,255),0))=0,"",INDEX('Disaggregation Records'!$E$3:$E$56,MATCH(RIGHT(L123,255),RIGHT('Disaggregation Records'!$D$3:$D$56,255),0))),"")</f>
        <v/>
      </c>
      <c r="D123" s="396" t="str">
        <f t="array" ref="D123">IFERROR(IF(INDEX('Disaggregation Records'!$F$3:$F$56,MATCH(RIGHT(L123,255),RIGHT('Disaggregation Records'!$D$3:$D$56,255),0))=0,"",INDEX('Disaggregation Records'!$F$3:$F$56,MATCH(RIGHT(L123,255),RIGHT('Disaggregation Records'!$D$3:$D$56,255),0))),"")</f>
        <v/>
      </c>
      <c r="E123" s="380" t="str">
        <f t="array" ref="E123">IFERROR(IF(INDEX('Disaggregation Data'!$K$3:$K$154,MATCH(RIGHT(M123,255),RIGHT('Disaggregation Data'!$J$3:$J$154,255),0))=0,"",INDEX('Disaggregation Data'!$K$3:$K$154,MATCH(RIGHT(M123,255),RIGHT('Disaggregation Data'!$J$3:$J$154,255),0))),"")</f>
        <v/>
      </c>
      <c r="F123" s="380" t="str">
        <f t="array" ref="F123">IFERROR(IF(INDEX('Disaggregation Data'!$L$3:$L$154,MATCH(RIGHT(M123,255),RIGHT('Disaggregation Data'!$J$3:$J$154,255),0))=0,"",INDEX('Disaggregation Data'!$L$3:$L$154,MATCH(RIGHT(M123,255),RIGHT('Disaggregation Data'!$J$3:$J$154,255),0))),"")</f>
        <v/>
      </c>
      <c r="G123" s="380" t="str">
        <f t="array" ref="G123">IFERROR(IF(INDEX('Disaggregation Data'!$O$3:$O$154,MATCH(RIGHT(M123,255),RIGHT('Disaggregation Data'!$J$3:$J$154,255),0))=0,"",INDEX('Disaggregation Data'!$O$3:$O$154,MATCH(RIGHT(M123,255),RIGHT('Disaggregation Data'!$J$3:$J$154,255),0))),"")</f>
        <v/>
      </c>
      <c r="H123" s="379" t="str">
        <f t="array" ref="H123">IFERROR(IF(INDEX('Disaggregation Data'!$P$3:$P$154,MATCH(RIGHT(M123,255),RIGHT('Disaggregation Data'!$J$3:$J$154,255),0))=0,"",INDEX('Disaggregation Data'!$P$3:$P$154,MATCH(RIGHT(M123,255),RIGHT('Disaggregation Data'!$J$3:$J$154,255),0))),"")</f>
        <v/>
      </c>
      <c r="I123" s="380" t="str">
        <f t="array" ref="I123">IFERROR(IF(INDEX('Disaggregation Data'!$M$3:$M$154,MATCH(RIGHT(M123,255),RIGHT('Disaggregation Data'!$J$3:$J$154,255),0))=0,"",INDEX('Disaggregation Data'!$M$3:$M$154,MATCH(RIGHT(M123,255),RIGHT('Disaggregation Data'!$J$3:$J$154,255),0))),"")</f>
        <v/>
      </c>
      <c r="J123" s="379" t="str">
        <f t="array" ref="J123">IFERROR(IF(INDEX('Disaggregation Data'!$N$3:$N$154,MATCH(RIGHT(M123,255),RIGHT('Disaggregation Data'!$J$3:$J$154,255),0))=0,"",INDEX('Disaggregation Data'!$N$3:$N$154,MATCH(RIGHT(M123,255),RIGHT('Disaggregation Data'!$J$3:$J$154,255),0))),"")</f>
        <v/>
      </c>
      <c r="K123" s="470">
        <f t="shared" si="4"/>
        <v>94</v>
      </c>
      <c r="L123" s="470" t="str">
        <f t="shared" si="5"/>
        <v/>
      </c>
      <c r="M123" s="470" t="str">
        <f t="shared" si="6"/>
        <v/>
      </c>
      <c r="N123" s="446" t="b">
        <f t="shared" si="7"/>
        <v>0</v>
      </c>
      <c r="O123" s="451" t="s">
        <v>1689</v>
      </c>
      <c r="P123" s="470" t="str">
        <f t="array" ref="P123">IFERROR(IF(INDEX('Disaggregation Records'!$G$3:$G$56,MATCH(RIGHT(L123,255),RIGHT('Disaggregation Records'!$D$3:$D$56,255),0))=0,"",INDEX('Disaggregation Records'!$G$3:$G$56,MATCH(RIGHT(L123,255),RIGHT('Disaggregation Records'!$D$3:$D$56,255),0))),"")</f>
        <v/>
      </c>
      <c r="Q123" s="482" t="s">
        <v>459</v>
      </c>
      <c r="R123" s="358"/>
    </row>
    <row r="124" spans="1:18" ht="47.1" customHeight="1" x14ac:dyDescent="0.25">
      <c r="A124" s="377">
        <v>12</v>
      </c>
      <c r="B124" s="395" t="str">
        <f>IFERROR(VLOOKUP(A124,'Impact Indicators - Section B'!$A$9:$S$27,19,FALSE),"")</f>
        <v/>
      </c>
      <c r="C124" s="396" t="str">
        <f t="array" ref="C124">IFERROR(IF(INDEX('Disaggregation Records'!$E$3:$E$56,MATCH(RIGHT(L124,255),RIGHT('Disaggregation Records'!$D$3:$D$56,255),0))=0,"",INDEX('Disaggregation Records'!$E$3:$E$56,MATCH(RIGHT(L124,255),RIGHT('Disaggregation Records'!$D$3:$D$56,255),0))),"")</f>
        <v/>
      </c>
      <c r="D124" s="396" t="str">
        <f t="array" ref="D124">IFERROR(IF(INDEX('Disaggregation Records'!$F$3:$F$56,MATCH(RIGHT(L124,255),RIGHT('Disaggregation Records'!$D$3:$D$56,255),0))=0,"",INDEX('Disaggregation Records'!$F$3:$F$56,MATCH(RIGHT(L124,255),RIGHT('Disaggregation Records'!$D$3:$D$56,255),0))),"")</f>
        <v/>
      </c>
      <c r="E124" s="380" t="str">
        <f t="array" ref="E124">IFERROR(IF(INDEX('Disaggregation Data'!$K$3:$K$154,MATCH(RIGHT(M124,255),RIGHT('Disaggregation Data'!$J$3:$J$154,255),0))=0,"",INDEX('Disaggregation Data'!$K$3:$K$154,MATCH(RIGHT(M124,255),RIGHT('Disaggregation Data'!$J$3:$J$154,255),0))),"")</f>
        <v/>
      </c>
      <c r="F124" s="380" t="str">
        <f t="array" ref="F124">IFERROR(IF(INDEX('Disaggregation Data'!$L$3:$L$154,MATCH(RIGHT(M124,255),RIGHT('Disaggregation Data'!$J$3:$J$154,255),0))=0,"",INDEX('Disaggregation Data'!$L$3:$L$154,MATCH(RIGHT(M124,255),RIGHT('Disaggregation Data'!$J$3:$J$154,255),0))),"")</f>
        <v/>
      </c>
      <c r="G124" s="380" t="str">
        <f t="array" ref="G124">IFERROR(IF(INDEX('Disaggregation Data'!$O$3:$O$154,MATCH(RIGHT(M124,255),RIGHT('Disaggregation Data'!$J$3:$J$154,255),0))=0,"",INDEX('Disaggregation Data'!$O$3:$O$154,MATCH(RIGHT(M124,255),RIGHT('Disaggregation Data'!$J$3:$J$154,255),0))),"")</f>
        <v/>
      </c>
      <c r="H124" s="379" t="str">
        <f t="array" ref="H124">IFERROR(IF(INDEX('Disaggregation Data'!$P$3:$P$154,MATCH(RIGHT(M124,255),RIGHT('Disaggregation Data'!$J$3:$J$154,255),0))=0,"",INDEX('Disaggregation Data'!$P$3:$P$154,MATCH(RIGHT(M124,255),RIGHT('Disaggregation Data'!$J$3:$J$154,255),0))),"")</f>
        <v/>
      </c>
      <c r="I124" s="380" t="str">
        <f t="array" ref="I124">IFERROR(IF(INDEX('Disaggregation Data'!$M$3:$M$154,MATCH(RIGHT(M124,255),RIGHT('Disaggregation Data'!$J$3:$J$154,255),0))=0,"",INDEX('Disaggregation Data'!$M$3:$M$154,MATCH(RIGHT(M124,255),RIGHT('Disaggregation Data'!$J$3:$J$154,255),0))),"")</f>
        <v/>
      </c>
      <c r="J124" s="379" t="str">
        <f t="array" ref="J124">IFERROR(IF(INDEX('Disaggregation Data'!$N$3:$N$154,MATCH(RIGHT(M124,255),RIGHT('Disaggregation Data'!$J$3:$J$154,255),0))=0,"",INDEX('Disaggregation Data'!$N$3:$N$154,MATCH(RIGHT(M124,255),RIGHT('Disaggregation Data'!$J$3:$J$154,255),0))),"")</f>
        <v/>
      </c>
      <c r="K124" s="470">
        <f t="shared" si="4"/>
        <v>95</v>
      </c>
      <c r="L124" s="470" t="str">
        <f t="shared" si="5"/>
        <v/>
      </c>
      <c r="M124" s="470" t="str">
        <f t="shared" si="6"/>
        <v/>
      </c>
      <c r="N124" s="446" t="b">
        <f t="shared" si="7"/>
        <v>0</v>
      </c>
      <c r="O124" s="451" t="s">
        <v>1690</v>
      </c>
      <c r="P124" s="470" t="str">
        <f t="array" ref="P124">IFERROR(IF(INDEX('Disaggregation Records'!$G$3:$G$56,MATCH(RIGHT(L124,255),RIGHT('Disaggregation Records'!$D$3:$D$56,255),0))=0,"",INDEX('Disaggregation Records'!$G$3:$G$56,MATCH(RIGHT(L124,255),RIGHT('Disaggregation Records'!$D$3:$D$56,255),0))),"")</f>
        <v/>
      </c>
      <c r="Q124" s="482" t="s">
        <v>459</v>
      </c>
      <c r="R124" s="358"/>
    </row>
    <row r="125" spans="1:18" ht="47.1" customHeight="1" x14ac:dyDescent="0.25">
      <c r="A125" s="377">
        <v>12</v>
      </c>
      <c r="B125" s="395" t="str">
        <f>IFERROR(VLOOKUP(A125,'Impact Indicators - Section B'!$A$9:$S$27,19,FALSE),"")</f>
        <v/>
      </c>
      <c r="C125" s="396" t="str">
        <f t="array" ref="C125">IFERROR(IF(INDEX('Disaggregation Records'!$E$3:$E$56,MATCH(RIGHT(L125,255),RIGHT('Disaggregation Records'!$D$3:$D$56,255),0))=0,"",INDEX('Disaggregation Records'!$E$3:$E$56,MATCH(RIGHT(L125,255),RIGHT('Disaggregation Records'!$D$3:$D$56,255),0))),"")</f>
        <v/>
      </c>
      <c r="D125" s="396" t="str">
        <f t="array" ref="D125">IFERROR(IF(INDEX('Disaggregation Records'!$F$3:$F$56,MATCH(RIGHT(L125,255),RIGHT('Disaggregation Records'!$D$3:$D$56,255),0))=0,"",INDEX('Disaggregation Records'!$F$3:$F$56,MATCH(RIGHT(L125,255),RIGHT('Disaggregation Records'!$D$3:$D$56,255),0))),"")</f>
        <v/>
      </c>
      <c r="E125" s="380" t="str">
        <f t="array" ref="E125">IFERROR(IF(INDEX('Disaggregation Data'!$K$3:$K$154,MATCH(RIGHT(M125,255),RIGHT('Disaggregation Data'!$J$3:$J$154,255),0))=0,"",INDEX('Disaggregation Data'!$K$3:$K$154,MATCH(RIGHT(M125,255),RIGHT('Disaggregation Data'!$J$3:$J$154,255),0))),"")</f>
        <v/>
      </c>
      <c r="F125" s="380" t="str">
        <f t="array" ref="F125">IFERROR(IF(INDEX('Disaggregation Data'!$L$3:$L$154,MATCH(RIGHT(M125,255),RIGHT('Disaggregation Data'!$J$3:$J$154,255),0))=0,"",INDEX('Disaggregation Data'!$L$3:$L$154,MATCH(RIGHT(M125,255),RIGHT('Disaggregation Data'!$J$3:$J$154,255),0))),"")</f>
        <v/>
      </c>
      <c r="G125" s="380" t="str">
        <f t="array" ref="G125">IFERROR(IF(INDEX('Disaggregation Data'!$O$3:$O$154,MATCH(RIGHT(M125,255),RIGHT('Disaggregation Data'!$J$3:$J$154,255),0))=0,"",INDEX('Disaggregation Data'!$O$3:$O$154,MATCH(RIGHT(M125,255),RIGHT('Disaggregation Data'!$J$3:$J$154,255),0))),"")</f>
        <v/>
      </c>
      <c r="H125" s="379" t="str">
        <f t="array" ref="H125">IFERROR(IF(INDEX('Disaggregation Data'!$P$3:$P$154,MATCH(RIGHT(M125,255),RIGHT('Disaggregation Data'!$J$3:$J$154,255),0))=0,"",INDEX('Disaggregation Data'!$P$3:$P$154,MATCH(RIGHT(M125,255),RIGHT('Disaggregation Data'!$J$3:$J$154,255),0))),"")</f>
        <v/>
      </c>
      <c r="I125" s="380" t="str">
        <f t="array" ref="I125">IFERROR(IF(INDEX('Disaggregation Data'!$M$3:$M$154,MATCH(RIGHT(M125,255),RIGHT('Disaggregation Data'!$J$3:$J$154,255),0))=0,"",INDEX('Disaggregation Data'!$M$3:$M$154,MATCH(RIGHT(M125,255),RIGHT('Disaggregation Data'!$J$3:$J$154,255),0))),"")</f>
        <v/>
      </c>
      <c r="J125" s="379" t="str">
        <f t="array" ref="J125">IFERROR(IF(INDEX('Disaggregation Data'!$N$3:$N$154,MATCH(RIGHT(M125,255),RIGHT('Disaggregation Data'!$J$3:$J$154,255),0))=0,"",INDEX('Disaggregation Data'!$N$3:$N$154,MATCH(RIGHT(M125,255),RIGHT('Disaggregation Data'!$J$3:$J$154,255),0))),"")</f>
        <v/>
      </c>
      <c r="K125" s="470">
        <f t="shared" si="4"/>
        <v>96</v>
      </c>
      <c r="L125" s="470" t="str">
        <f t="shared" si="5"/>
        <v/>
      </c>
      <c r="M125" s="470" t="str">
        <f t="shared" si="6"/>
        <v/>
      </c>
      <c r="N125" s="446" t="b">
        <f t="shared" si="7"/>
        <v>0</v>
      </c>
      <c r="O125" s="451" t="s">
        <v>1691</v>
      </c>
      <c r="P125" s="470" t="str">
        <f t="array" ref="P125">IFERROR(IF(INDEX('Disaggregation Records'!$G$3:$G$56,MATCH(RIGHT(L125,255),RIGHT('Disaggregation Records'!$D$3:$D$56,255),0))=0,"",INDEX('Disaggregation Records'!$G$3:$G$56,MATCH(RIGHT(L125,255),RIGHT('Disaggregation Records'!$D$3:$D$56,255),0))),"")</f>
        <v/>
      </c>
      <c r="Q125" s="482" t="s">
        <v>459</v>
      </c>
      <c r="R125" s="358"/>
    </row>
    <row r="126" spans="1:18" ht="47.1" customHeight="1" x14ac:dyDescent="0.25">
      <c r="A126" s="377">
        <v>12</v>
      </c>
      <c r="B126" s="395" t="str">
        <f>IFERROR(VLOOKUP(A126,'Impact Indicators - Section B'!$A$9:$S$27,19,FALSE),"")</f>
        <v/>
      </c>
      <c r="C126" s="396" t="str">
        <f t="array" ref="C126">IFERROR(IF(INDEX('Disaggregation Records'!$E$3:$E$56,MATCH(RIGHT(L126,255),RIGHT('Disaggregation Records'!$D$3:$D$56,255),0))=0,"",INDEX('Disaggregation Records'!$E$3:$E$56,MATCH(RIGHT(L126,255),RIGHT('Disaggregation Records'!$D$3:$D$56,255),0))),"")</f>
        <v/>
      </c>
      <c r="D126" s="396" t="str">
        <f t="array" ref="D126">IFERROR(IF(INDEX('Disaggregation Records'!$F$3:$F$56,MATCH(RIGHT(L126,255),RIGHT('Disaggregation Records'!$D$3:$D$56,255),0))=0,"",INDEX('Disaggregation Records'!$F$3:$F$56,MATCH(RIGHT(L126,255),RIGHT('Disaggregation Records'!$D$3:$D$56,255),0))),"")</f>
        <v/>
      </c>
      <c r="E126" s="380" t="str">
        <f t="array" ref="E126">IFERROR(IF(INDEX('Disaggregation Data'!$K$3:$K$154,MATCH(RIGHT(M126,255),RIGHT('Disaggregation Data'!$J$3:$J$154,255),0))=0,"",INDEX('Disaggregation Data'!$K$3:$K$154,MATCH(RIGHT(M126,255),RIGHT('Disaggregation Data'!$J$3:$J$154,255),0))),"")</f>
        <v/>
      </c>
      <c r="F126" s="380" t="str">
        <f t="array" ref="F126">IFERROR(IF(INDEX('Disaggregation Data'!$L$3:$L$154,MATCH(RIGHT(M126,255),RIGHT('Disaggregation Data'!$J$3:$J$154,255),0))=0,"",INDEX('Disaggregation Data'!$L$3:$L$154,MATCH(RIGHT(M126,255),RIGHT('Disaggregation Data'!$J$3:$J$154,255),0))),"")</f>
        <v/>
      </c>
      <c r="G126" s="380" t="str">
        <f t="array" ref="G126">IFERROR(IF(INDEX('Disaggregation Data'!$O$3:$O$154,MATCH(RIGHT(M126,255),RIGHT('Disaggregation Data'!$J$3:$J$154,255),0))=0,"",INDEX('Disaggregation Data'!$O$3:$O$154,MATCH(RIGHT(M126,255),RIGHT('Disaggregation Data'!$J$3:$J$154,255),0))),"")</f>
        <v/>
      </c>
      <c r="H126" s="379" t="str">
        <f t="array" ref="H126">IFERROR(IF(INDEX('Disaggregation Data'!$P$3:$P$154,MATCH(RIGHT(M126,255),RIGHT('Disaggregation Data'!$J$3:$J$154,255),0))=0,"",INDEX('Disaggregation Data'!$P$3:$P$154,MATCH(RIGHT(M126,255),RIGHT('Disaggregation Data'!$J$3:$J$154,255),0))),"")</f>
        <v/>
      </c>
      <c r="I126" s="380" t="str">
        <f t="array" ref="I126">IFERROR(IF(INDEX('Disaggregation Data'!$M$3:$M$154,MATCH(RIGHT(M126,255),RIGHT('Disaggregation Data'!$J$3:$J$154,255),0))=0,"",INDEX('Disaggregation Data'!$M$3:$M$154,MATCH(RIGHT(M126,255),RIGHT('Disaggregation Data'!$J$3:$J$154,255),0))),"")</f>
        <v/>
      </c>
      <c r="J126" s="379" t="str">
        <f t="array" ref="J126">IFERROR(IF(INDEX('Disaggregation Data'!$N$3:$N$154,MATCH(RIGHT(M126,255),RIGHT('Disaggregation Data'!$J$3:$J$154,255),0))=0,"",INDEX('Disaggregation Data'!$N$3:$N$154,MATCH(RIGHT(M126,255),RIGHT('Disaggregation Data'!$J$3:$J$154,255),0))),"")</f>
        <v/>
      </c>
      <c r="K126" s="470">
        <f t="shared" si="4"/>
        <v>97</v>
      </c>
      <c r="L126" s="470" t="str">
        <f t="shared" si="5"/>
        <v/>
      </c>
      <c r="M126" s="470" t="str">
        <f t="shared" si="6"/>
        <v/>
      </c>
      <c r="N126" s="446" t="b">
        <f t="shared" si="7"/>
        <v>0</v>
      </c>
      <c r="O126" s="451" t="s">
        <v>1692</v>
      </c>
      <c r="P126" s="470" t="str">
        <f t="array" ref="P126">IFERROR(IF(INDEX('Disaggregation Records'!$G$3:$G$56,MATCH(RIGHT(L126,255),RIGHT('Disaggregation Records'!$D$3:$D$56,255),0))=0,"",INDEX('Disaggregation Records'!$G$3:$G$56,MATCH(RIGHT(L126,255),RIGHT('Disaggregation Records'!$D$3:$D$56,255),0))),"")</f>
        <v/>
      </c>
      <c r="Q126" s="482" t="s">
        <v>459</v>
      </c>
      <c r="R126" s="358"/>
    </row>
    <row r="127" spans="1:18" ht="47.1" customHeight="1" x14ac:dyDescent="0.25">
      <c r="A127" s="377">
        <v>12</v>
      </c>
      <c r="B127" s="395" t="str">
        <f>IFERROR(VLOOKUP(A127,'Impact Indicators - Section B'!$A$9:$S$27,19,FALSE),"")</f>
        <v/>
      </c>
      <c r="C127" s="396" t="str">
        <f t="array" ref="C127">IFERROR(IF(INDEX('Disaggregation Records'!$E$3:$E$56,MATCH(RIGHT(L127,255),RIGHT('Disaggregation Records'!$D$3:$D$56,255),0))=0,"",INDEX('Disaggregation Records'!$E$3:$E$56,MATCH(RIGHT(L127,255),RIGHT('Disaggregation Records'!$D$3:$D$56,255),0))),"")</f>
        <v/>
      </c>
      <c r="D127" s="396" t="str">
        <f t="array" ref="D127">IFERROR(IF(INDEX('Disaggregation Records'!$F$3:$F$56,MATCH(RIGHT(L127,255),RIGHT('Disaggregation Records'!$D$3:$D$56,255),0))=0,"",INDEX('Disaggregation Records'!$F$3:$F$56,MATCH(RIGHT(L127,255),RIGHT('Disaggregation Records'!$D$3:$D$56,255),0))),"")</f>
        <v/>
      </c>
      <c r="E127" s="380" t="str">
        <f t="array" ref="E127">IFERROR(IF(INDEX('Disaggregation Data'!$K$3:$K$154,MATCH(RIGHT(M127,255),RIGHT('Disaggregation Data'!$J$3:$J$154,255),0))=0,"",INDEX('Disaggregation Data'!$K$3:$K$154,MATCH(RIGHT(M127,255),RIGHT('Disaggregation Data'!$J$3:$J$154,255),0))),"")</f>
        <v/>
      </c>
      <c r="F127" s="380" t="str">
        <f t="array" ref="F127">IFERROR(IF(INDEX('Disaggregation Data'!$L$3:$L$154,MATCH(RIGHT(M127,255),RIGHT('Disaggregation Data'!$J$3:$J$154,255),0))=0,"",INDEX('Disaggregation Data'!$L$3:$L$154,MATCH(RIGHT(M127,255),RIGHT('Disaggregation Data'!$J$3:$J$154,255),0))),"")</f>
        <v/>
      </c>
      <c r="G127" s="380" t="str">
        <f t="array" ref="G127">IFERROR(IF(INDEX('Disaggregation Data'!$O$3:$O$154,MATCH(RIGHT(M127,255),RIGHT('Disaggregation Data'!$J$3:$J$154,255),0))=0,"",INDEX('Disaggregation Data'!$O$3:$O$154,MATCH(RIGHT(M127,255),RIGHT('Disaggregation Data'!$J$3:$J$154,255),0))),"")</f>
        <v/>
      </c>
      <c r="H127" s="379" t="str">
        <f t="array" ref="H127">IFERROR(IF(INDEX('Disaggregation Data'!$P$3:$P$154,MATCH(RIGHT(M127,255),RIGHT('Disaggregation Data'!$J$3:$J$154,255),0))=0,"",INDEX('Disaggregation Data'!$P$3:$P$154,MATCH(RIGHT(M127,255),RIGHT('Disaggregation Data'!$J$3:$J$154,255),0))),"")</f>
        <v/>
      </c>
      <c r="I127" s="380" t="str">
        <f t="array" ref="I127">IFERROR(IF(INDEX('Disaggregation Data'!$M$3:$M$154,MATCH(RIGHT(M127,255),RIGHT('Disaggregation Data'!$J$3:$J$154,255),0))=0,"",INDEX('Disaggregation Data'!$M$3:$M$154,MATCH(RIGHT(M127,255),RIGHT('Disaggregation Data'!$J$3:$J$154,255),0))),"")</f>
        <v/>
      </c>
      <c r="J127" s="379" t="str">
        <f t="array" ref="J127">IFERROR(IF(INDEX('Disaggregation Data'!$N$3:$N$154,MATCH(RIGHT(M127,255),RIGHT('Disaggregation Data'!$J$3:$J$154,255),0))=0,"",INDEX('Disaggregation Data'!$N$3:$N$154,MATCH(RIGHT(M127,255),RIGHT('Disaggregation Data'!$J$3:$J$154,255),0))),"")</f>
        <v/>
      </c>
      <c r="K127" s="470">
        <f t="shared" si="4"/>
        <v>98</v>
      </c>
      <c r="L127" s="470" t="str">
        <f t="shared" si="5"/>
        <v/>
      </c>
      <c r="M127" s="470" t="str">
        <f t="shared" si="6"/>
        <v/>
      </c>
      <c r="N127" s="446" t="b">
        <f t="shared" si="7"/>
        <v>0</v>
      </c>
      <c r="O127" s="451" t="s">
        <v>1693</v>
      </c>
      <c r="P127" s="470" t="str">
        <f t="array" ref="P127">IFERROR(IF(INDEX('Disaggregation Records'!$G$3:$G$56,MATCH(RIGHT(L127,255),RIGHT('Disaggregation Records'!$D$3:$D$56,255),0))=0,"",INDEX('Disaggregation Records'!$G$3:$G$56,MATCH(RIGHT(L127,255),RIGHT('Disaggregation Records'!$D$3:$D$56,255),0))),"")</f>
        <v/>
      </c>
      <c r="Q127" s="482" t="s">
        <v>459</v>
      </c>
      <c r="R127" s="358"/>
    </row>
    <row r="128" spans="1:18" ht="47.1" customHeight="1" x14ac:dyDescent="0.25">
      <c r="A128" s="377">
        <v>12</v>
      </c>
      <c r="B128" s="395" t="str">
        <f>IFERROR(VLOOKUP(A128,'Impact Indicators - Section B'!$A$9:$S$27,19,FALSE),"")</f>
        <v/>
      </c>
      <c r="C128" s="396" t="str">
        <f t="array" ref="C128">IFERROR(IF(INDEX('Disaggregation Records'!$E$3:$E$56,MATCH(RIGHT(L128,255),RIGHT('Disaggregation Records'!$D$3:$D$56,255),0))=0,"",INDEX('Disaggregation Records'!$E$3:$E$56,MATCH(RIGHT(L128,255),RIGHT('Disaggregation Records'!$D$3:$D$56,255),0))),"")</f>
        <v/>
      </c>
      <c r="D128" s="396" t="str">
        <f t="array" ref="D128">IFERROR(IF(INDEX('Disaggregation Records'!$F$3:$F$56,MATCH(RIGHT(L128,255),RIGHT('Disaggregation Records'!$D$3:$D$56,255),0))=0,"",INDEX('Disaggregation Records'!$F$3:$F$56,MATCH(RIGHT(L128,255),RIGHT('Disaggregation Records'!$D$3:$D$56,255),0))),"")</f>
        <v/>
      </c>
      <c r="E128" s="380" t="str">
        <f t="array" ref="E128">IFERROR(IF(INDEX('Disaggregation Data'!$K$3:$K$154,MATCH(RIGHT(M128,255),RIGHT('Disaggregation Data'!$J$3:$J$154,255),0))=0,"",INDEX('Disaggregation Data'!$K$3:$K$154,MATCH(RIGHT(M128,255),RIGHT('Disaggregation Data'!$J$3:$J$154,255),0))),"")</f>
        <v/>
      </c>
      <c r="F128" s="380" t="str">
        <f t="array" ref="F128">IFERROR(IF(INDEX('Disaggregation Data'!$L$3:$L$154,MATCH(RIGHT(M128,255),RIGHT('Disaggregation Data'!$J$3:$J$154,255),0))=0,"",INDEX('Disaggregation Data'!$L$3:$L$154,MATCH(RIGHT(M128,255),RIGHT('Disaggregation Data'!$J$3:$J$154,255),0))),"")</f>
        <v/>
      </c>
      <c r="G128" s="380" t="str">
        <f t="array" ref="G128">IFERROR(IF(INDEX('Disaggregation Data'!$O$3:$O$154,MATCH(RIGHT(M128,255),RIGHT('Disaggregation Data'!$J$3:$J$154,255),0))=0,"",INDEX('Disaggregation Data'!$O$3:$O$154,MATCH(RIGHT(M128,255),RIGHT('Disaggregation Data'!$J$3:$J$154,255),0))),"")</f>
        <v/>
      </c>
      <c r="H128" s="379" t="str">
        <f t="array" ref="H128">IFERROR(IF(INDEX('Disaggregation Data'!$P$3:$P$154,MATCH(RIGHT(M128,255),RIGHT('Disaggregation Data'!$J$3:$J$154,255),0))=0,"",INDEX('Disaggregation Data'!$P$3:$P$154,MATCH(RIGHT(M128,255),RIGHT('Disaggregation Data'!$J$3:$J$154,255),0))),"")</f>
        <v/>
      </c>
      <c r="I128" s="380" t="str">
        <f t="array" ref="I128">IFERROR(IF(INDEX('Disaggregation Data'!$M$3:$M$154,MATCH(RIGHT(M128,255),RIGHT('Disaggregation Data'!$J$3:$J$154,255),0))=0,"",INDEX('Disaggregation Data'!$M$3:$M$154,MATCH(RIGHT(M128,255),RIGHT('Disaggregation Data'!$J$3:$J$154,255),0))),"")</f>
        <v/>
      </c>
      <c r="J128" s="379" t="str">
        <f t="array" ref="J128">IFERROR(IF(INDEX('Disaggregation Data'!$N$3:$N$154,MATCH(RIGHT(M128,255),RIGHT('Disaggregation Data'!$J$3:$J$154,255),0))=0,"",INDEX('Disaggregation Data'!$N$3:$N$154,MATCH(RIGHT(M128,255),RIGHT('Disaggregation Data'!$J$3:$J$154,255),0))),"")</f>
        <v/>
      </c>
      <c r="K128" s="470">
        <f t="shared" si="4"/>
        <v>99</v>
      </c>
      <c r="L128" s="470" t="str">
        <f t="shared" si="5"/>
        <v/>
      </c>
      <c r="M128" s="470" t="str">
        <f t="shared" si="6"/>
        <v/>
      </c>
      <c r="N128" s="446" t="b">
        <f t="shared" si="7"/>
        <v>0</v>
      </c>
      <c r="O128" s="451" t="s">
        <v>1694</v>
      </c>
      <c r="P128" s="470" t="str">
        <f t="array" ref="P128">IFERROR(IF(INDEX('Disaggregation Records'!$G$3:$G$56,MATCH(RIGHT(L128,255),RIGHT('Disaggregation Records'!$D$3:$D$56,255),0))=0,"",INDEX('Disaggregation Records'!$G$3:$G$56,MATCH(RIGHT(L128,255),RIGHT('Disaggregation Records'!$D$3:$D$56,255),0))),"")</f>
        <v/>
      </c>
      <c r="Q128" s="482" t="s">
        <v>459</v>
      </c>
      <c r="R128" s="358"/>
    </row>
    <row r="129" spans="1:18" ht="47.1" customHeight="1" x14ac:dyDescent="0.25">
      <c r="A129" s="377">
        <v>13</v>
      </c>
      <c r="B129" s="395" t="str">
        <f>IFERROR(VLOOKUP(A129,'Impact Indicators - Section B'!$A$9:$S$27,19,FALSE),"")</f>
        <v/>
      </c>
      <c r="C129" s="396" t="str">
        <f t="array" ref="C129">IFERROR(IF(INDEX('Disaggregation Records'!$E$3:$E$56,MATCH(RIGHT(L129,255),RIGHT('Disaggregation Records'!$D$3:$D$56,255),0))=0,"",INDEX('Disaggregation Records'!$E$3:$E$56,MATCH(RIGHT(L129,255),RIGHT('Disaggregation Records'!$D$3:$D$56,255),0))),"")</f>
        <v/>
      </c>
      <c r="D129" s="396" t="str">
        <f t="array" ref="D129">IFERROR(IF(INDEX('Disaggregation Records'!$F$3:$F$56,MATCH(RIGHT(L129,255),RIGHT('Disaggregation Records'!$D$3:$D$56,255),0))=0,"",INDEX('Disaggregation Records'!$F$3:$F$56,MATCH(RIGHT(L129,255),RIGHT('Disaggregation Records'!$D$3:$D$56,255),0))),"")</f>
        <v/>
      </c>
      <c r="E129" s="380" t="str">
        <f t="array" ref="E129">IFERROR(IF(INDEX('Disaggregation Data'!$K$3:$K$154,MATCH(RIGHT(M129,255),RIGHT('Disaggregation Data'!$J$3:$J$154,255),0))=0,"",INDEX('Disaggregation Data'!$K$3:$K$154,MATCH(RIGHT(M129,255),RIGHT('Disaggregation Data'!$J$3:$J$154,255),0))),"")</f>
        <v/>
      </c>
      <c r="F129" s="380" t="str">
        <f t="array" ref="F129">IFERROR(IF(INDEX('Disaggregation Data'!$L$3:$L$154,MATCH(RIGHT(M129,255),RIGHT('Disaggregation Data'!$J$3:$J$154,255),0))=0,"",INDEX('Disaggregation Data'!$L$3:$L$154,MATCH(RIGHT(M129,255),RIGHT('Disaggregation Data'!$J$3:$J$154,255),0))),"")</f>
        <v/>
      </c>
      <c r="G129" s="380" t="str">
        <f t="array" ref="G129">IFERROR(IF(INDEX('Disaggregation Data'!$O$3:$O$154,MATCH(RIGHT(M129,255),RIGHT('Disaggregation Data'!$J$3:$J$154,255),0))=0,"",INDEX('Disaggregation Data'!$O$3:$O$154,MATCH(RIGHT(M129,255),RIGHT('Disaggregation Data'!$J$3:$J$154,255),0))),"")</f>
        <v/>
      </c>
      <c r="H129" s="379" t="str">
        <f t="array" ref="H129">IFERROR(IF(INDEX('Disaggregation Data'!$P$3:$P$154,MATCH(RIGHT(M129,255),RIGHT('Disaggregation Data'!$J$3:$J$154,255),0))=0,"",INDEX('Disaggregation Data'!$P$3:$P$154,MATCH(RIGHT(M129,255),RIGHT('Disaggregation Data'!$J$3:$J$154,255),0))),"")</f>
        <v/>
      </c>
      <c r="I129" s="380" t="str">
        <f t="array" ref="I129">IFERROR(IF(INDEX('Disaggregation Data'!$M$3:$M$154,MATCH(RIGHT(M129,255),RIGHT('Disaggregation Data'!$J$3:$J$154,255),0))=0,"",INDEX('Disaggregation Data'!$M$3:$M$154,MATCH(RIGHT(M129,255),RIGHT('Disaggregation Data'!$J$3:$J$154,255),0))),"")</f>
        <v/>
      </c>
      <c r="J129" s="379" t="str">
        <f t="array" ref="J129">IFERROR(IF(INDEX('Disaggregation Data'!$N$3:$N$154,MATCH(RIGHT(M129,255),RIGHT('Disaggregation Data'!$J$3:$J$154,255),0))=0,"",INDEX('Disaggregation Data'!$N$3:$N$154,MATCH(RIGHT(M129,255),RIGHT('Disaggregation Data'!$J$3:$J$154,255),0))),"")</f>
        <v/>
      </c>
      <c r="K129" s="470">
        <f t="shared" si="4"/>
        <v>100</v>
      </c>
      <c r="L129" s="470" t="str">
        <f t="shared" si="5"/>
        <v/>
      </c>
      <c r="M129" s="470" t="str">
        <f t="shared" si="6"/>
        <v/>
      </c>
      <c r="N129" s="446" t="b">
        <f t="shared" si="7"/>
        <v>0</v>
      </c>
      <c r="O129" s="451" t="s">
        <v>1695</v>
      </c>
      <c r="P129" s="470" t="str">
        <f t="array" ref="P129">IFERROR(IF(INDEX('Disaggregation Records'!$G$3:$G$56,MATCH(RIGHT(L129,255),RIGHT('Disaggregation Records'!$D$3:$D$56,255),0))=0,"",INDEX('Disaggregation Records'!$G$3:$G$56,MATCH(RIGHT(L129,255),RIGHT('Disaggregation Records'!$D$3:$D$56,255),0))),"")</f>
        <v/>
      </c>
      <c r="Q129" s="482" t="s">
        <v>460</v>
      </c>
      <c r="R129" s="358"/>
    </row>
    <row r="130" spans="1:18" ht="47.1" customHeight="1" x14ac:dyDescent="0.25">
      <c r="A130" s="377">
        <v>13</v>
      </c>
      <c r="B130" s="395" t="str">
        <f>IFERROR(VLOOKUP(A130,'Impact Indicators - Section B'!$A$9:$S$27,19,FALSE),"")</f>
        <v/>
      </c>
      <c r="C130" s="396" t="str">
        <f t="array" ref="C130">IFERROR(IF(INDEX('Disaggregation Records'!$E$3:$E$56,MATCH(RIGHT(L130,255),RIGHT('Disaggregation Records'!$D$3:$D$56,255),0))=0,"",INDEX('Disaggregation Records'!$E$3:$E$56,MATCH(RIGHT(L130,255),RIGHT('Disaggregation Records'!$D$3:$D$56,255),0))),"")</f>
        <v/>
      </c>
      <c r="D130" s="396" t="str">
        <f t="array" ref="D130">IFERROR(IF(INDEX('Disaggregation Records'!$F$3:$F$56,MATCH(RIGHT(L130,255),RIGHT('Disaggregation Records'!$D$3:$D$56,255),0))=0,"",INDEX('Disaggregation Records'!$F$3:$F$56,MATCH(RIGHT(L130,255),RIGHT('Disaggregation Records'!$D$3:$D$56,255),0))),"")</f>
        <v/>
      </c>
      <c r="E130" s="380" t="str">
        <f t="array" ref="E130">IFERROR(IF(INDEX('Disaggregation Data'!$K$3:$K$154,MATCH(RIGHT(M130,255),RIGHT('Disaggregation Data'!$J$3:$J$154,255),0))=0,"",INDEX('Disaggregation Data'!$K$3:$K$154,MATCH(RIGHT(M130,255),RIGHT('Disaggregation Data'!$J$3:$J$154,255),0))),"")</f>
        <v/>
      </c>
      <c r="F130" s="380" t="str">
        <f t="array" ref="F130">IFERROR(IF(INDEX('Disaggregation Data'!$L$3:$L$154,MATCH(RIGHT(M130,255),RIGHT('Disaggregation Data'!$J$3:$J$154,255),0))=0,"",INDEX('Disaggregation Data'!$L$3:$L$154,MATCH(RIGHT(M130,255),RIGHT('Disaggregation Data'!$J$3:$J$154,255),0))),"")</f>
        <v/>
      </c>
      <c r="G130" s="380" t="str">
        <f t="array" ref="G130">IFERROR(IF(INDEX('Disaggregation Data'!$O$3:$O$154,MATCH(RIGHT(M130,255),RIGHT('Disaggregation Data'!$J$3:$J$154,255),0))=0,"",INDEX('Disaggregation Data'!$O$3:$O$154,MATCH(RIGHT(M130,255),RIGHT('Disaggregation Data'!$J$3:$J$154,255),0))),"")</f>
        <v/>
      </c>
      <c r="H130" s="379" t="str">
        <f t="array" ref="H130">IFERROR(IF(INDEX('Disaggregation Data'!$P$3:$P$154,MATCH(RIGHT(M130,255),RIGHT('Disaggregation Data'!$J$3:$J$154,255),0))=0,"",INDEX('Disaggregation Data'!$P$3:$P$154,MATCH(RIGHT(M130,255),RIGHT('Disaggregation Data'!$J$3:$J$154,255),0))),"")</f>
        <v/>
      </c>
      <c r="I130" s="380" t="str">
        <f t="array" ref="I130">IFERROR(IF(INDEX('Disaggregation Data'!$M$3:$M$154,MATCH(RIGHT(M130,255),RIGHT('Disaggregation Data'!$J$3:$J$154,255),0))=0,"",INDEX('Disaggregation Data'!$M$3:$M$154,MATCH(RIGHT(M130,255),RIGHT('Disaggregation Data'!$J$3:$J$154,255),0))),"")</f>
        <v/>
      </c>
      <c r="J130" s="379" t="str">
        <f t="array" ref="J130">IFERROR(IF(INDEX('Disaggregation Data'!$N$3:$N$154,MATCH(RIGHT(M130,255),RIGHT('Disaggregation Data'!$J$3:$J$154,255),0))=0,"",INDEX('Disaggregation Data'!$N$3:$N$154,MATCH(RIGHT(M130,255),RIGHT('Disaggregation Data'!$J$3:$J$154,255),0))),"")</f>
        <v/>
      </c>
      <c r="K130" s="470">
        <f t="shared" si="4"/>
        <v>101</v>
      </c>
      <c r="L130" s="470" t="str">
        <f t="shared" si="5"/>
        <v/>
      </c>
      <c r="M130" s="470" t="str">
        <f t="shared" si="6"/>
        <v/>
      </c>
      <c r="N130" s="446" t="b">
        <f t="shared" si="7"/>
        <v>0</v>
      </c>
      <c r="O130" s="451" t="s">
        <v>1696</v>
      </c>
      <c r="P130" s="470" t="str">
        <f t="array" ref="P130">IFERROR(IF(INDEX('Disaggregation Records'!$G$3:$G$56,MATCH(RIGHT(L130,255),RIGHT('Disaggregation Records'!$D$3:$D$56,255),0))=0,"",INDEX('Disaggregation Records'!$G$3:$G$56,MATCH(RIGHT(L130,255),RIGHT('Disaggregation Records'!$D$3:$D$56,255),0))),"")</f>
        <v/>
      </c>
      <c r="Q130" s="482" t="s">
        <v>460</v>
      </c>
      <c r="R130" s="358"/>
    </row>
    <row r="131" spans="1:18" ht="47.1" customHeight="1" x14ac:dyDescent="0.25">
      <c r="A131" s="377">
        <v>13</v>
      </c>
      <c r="B131" s="395" t="str">
        <f>IFERROR(VLOOKUP(A131,'Impact Indicators - Section B'!$A$9:$S$27,19,FALSE),"")</f>
        <v/>
      </c>
      <c r="C131" s="396" t="str">
        <f t="array" ref="C131">IFERROR(IF(INDEX('Disaggregation Records'!$E$3:$E$56,MATCH(RIGHT(L131,255),RIGHT('Disaggregation Records'!$D$3:$D$56,255),0))=0,"",INDEX('Disaggregation Records'!$E$3:$E$56,MATCH(RIGHT(L131,255),RIGHT('Disaggregation Records'!$D$3:$D$56,255),0))),"")</f>
        <v/>
      </c>
      <c r="D131" s="396" t="str">
        <f t="array" ref="D131">IFERROR(IF(INDEX('Disaggregation Records'!$F$3:$F$56,MATCH(RIGHT(L131,255),RIGHT('Disaggregation Records'!$D$3:$D$56,255),0))=0,"",INDEX('Disaggregation Records'!$F$3:$F$56,MATCH(RIGHT(L131,255),RIGHT('Disaggregation Records'!$D$3:$D$56,255),0))),"")</f>
        <v/>
      </c>
      <c r="E131" s="380" t="str">
        <f t="array" ref="E131">IFERROR(IF(INDEX('Disaggregation Data'!$K$3:$K$154,MATCH(RIGHT(M131,255),RIGHT('Disaggregation Data'!$J$3:$J$154,255),0))=0,"",INDEX('Disaggregation Data'!$K$3:$K$154,MATCH(RIGHT(M131,255),RIGHT('Disaggregation Data'!$J$3:$J$154,255),0))),"")</f>
        <v/>
      </c>
      <c r="F131" s="380" t="str">
        <f t="array" ref="F131">IFERROR(IF(INDEX('Disaggregation Data'!$L$3:$L$154,MATCH(RIGHT(M131,255),RIGHT('Disaggregation Data'!$J$3:$J$154,255),0))=0,"",INDEX('Disaggregation Data'!$L$3:$L$154,MATCH(RIGHT(M131,255),RIGHT('Disaggregation Data'!$J$3:$J$154,255),0))),"")</f>
        <v/>
      </c>
      <c r="G131" s="380" t="str">
        <f t="array" ref="G131">IFERROR(IF(INDEX('Disaggregation Data'!$O$3:$O$154,MATCH(RIGHT(M131,255),RIGHT('Disaggregation Data'!$J$3:$J$154,255),0))=0,"",INDEX('Disaggregation Data'!$O$3:$O$154,MATCH(RIGHT(M131,255),RIGHT('Disaggregation Data'!$J$3:$J$154,255),0))),"")</f>
        <v/>
      </c>
      <c r="H131" s="379" t="str">
        <f t="array" ref="H131">IFERROR(IF(INDEX('Disaggregation Data'!$P$3:$P$154,MATCH(RIGHT(M131,255),RIGHT('Disaggregation Data'!$J$3:$J$154,255),0))=0,"",INDEX('Disaggregation Data'!$P$3:$P$154,MATCH(RIGHT(M131,255),RIGHT('Disaggregation Data'!$J$3:$J$154,255),0))),"")</f>
        <v/>
      </c>
      <c r="I131" s="380" t="str">
        <f t="array" ref="I131">IFERROR(IF(INDEX('Disaggregation Data'!$M$3:$M$154,MATCH(RIGHT(M131,255),RIGHT('Disaggregation Data'!$J$3:$J$154,255),0))=0,"",INDEX('Disaggregation Data'!$M$3:$M$154,MATCH(RIGHT(M131,255),RIGHT('Disaggregation Data'!$J$3:$J$154,255),0))),"")</f>
        <v/>
      </c>
      <c r="J131" s="379" t="str">
        <f t="array" ref="J131">IFERROR(IF(INDEX('Disaggregation Data'!$N$3:$N$154,MATCH(RIGHT(M131,255),RIGHT('Disaggregation Data'!$J$3:$J$154,255),0))=0,"",INDEX('Disaggregation Data'!$N$3:$N$154,MATCH(RIGHT(M131,255),RIGHT('Disaggregation Data'!$J$3:$J$154,255),0))),"")</f>
        <v/>
      </c>
      <c r="K131" s="470">
        <f t="shared" si="4"/>
        <v>102</v>
      </c>
      <c r="L131" s="470" t="str">
        <f t="shared" si="5"/>
        <v/>
      </c>
      <c r="M131" s="470" t="str">
        <f t="shared" si="6"/>
        <v/>
      </c>
      <c r="N131" s="446" t="b">
        <f t="shared" si="7"/>
        <v>0</v>
      </c>
      <c r="O131" s="451" t="s">
        <v>1697</v>
      </c>
      <c r="P131" s="470" t="str">
        <f t="array" ref="P131">IFERROR(IF(INDEX('Disaggregation Records'!$G$3:$G$56,MATCH(RIGHT(L131,255),RIGHT('Disaggregation Records'!$D$3:$D$56,255),0))=0,"",INDEX('Disaggregation Records'!$G$3:$G$56,MATCH(RIGHT(L131,255),RIGHT('Disaggregation Records'!$D$3:$D$56,255),0))),"")</f>
        <v/>
      </c>
      <c r="Q131" s="482" t="s">
        <v>460</v>
      </c>
      <c r="R131" s="358"/>
    </row>
    <row r="132" spans="1:18" ht="47.1" customHeight="1" x14ac:dyDescent="0.25">
      <c r="A132" s="377">
        <v>13</v>
      </c>
      <c r="B132" s="395" t="str">
        <f>IFERROR(VLOOKUP(A132,'Impact Indicators - Section B'!$A$9:$S$27,19,FALSE),"")</f>
        <v/>
      </c>
      <c r="C132" s="396" t="str">
        <f t="array" ref="C132">IFERROR(IF(INDEX('Disaggregation Records'!$E$3:$E$56,MATCH(RIGHT(L132,255),RIGHT('Disaggregation Records'!$D$3:$D$56,255),0))=0,"",INDEX('Disaggregation Records'!$E$3:$E$56,MATCH(RIGHT(L132,255),RIGHT('Disaggregation Records'!$D$3:$D$56,255),0))),"")</f>
        <v/>
      </c>
      <c r="D132" s="396" t="str">
        <f t="array" ref="D132">IFERROR(IF(INDEX('Disaggregation Records'!$F$3:$F$56,MATCH(RIGHT(L132,255),RIGHT('Disaggregation Records'!$D$3:$D$56,255),0))=0,"",INDEX('Disaggregation Records'!$F$3:$F$56,MATCH(RIGHT(L132,255),RIGHT('Disaggregation Records'!$D$3:$D$56,255),0))),"")</f>
        <v/>
      </c>
      <c r="E132" s="380" t="str">
        <f t="array" ref="E132">IFERROR(IF(INDEX('Disaggregation Data'!$K$3:$K$154,MATCH(RIGHT(M132,255),RIGHT('Disaggregation Data'!$J$3:$J$154,255),0))=0,"",INDEX('Disaggregation Data'!$K$3:$K$154,MATCH(RIGHT(M132,255),RIGHT('Disaggregation Data'!$J$3:$J$154,255),0))),"")</f>
        <v/>
      </c>
      <c r="F132" s="380" t="str">
        <f t="array" ref="F132">IFERROR(IF(INDEX('Disaggregation Data'!$L$3:$L$154,MATCH(RIGHT(M132,255),RIGHT('Disaggregation Data'!$J$3:$J$154,255),0))=0,"",INDEX('Disaggregation Data'!$L$3:$L$154,MATCH(RIGHT(M132,255),RIGHT('Disaggregation Data'!$J$3:$J$154,255),0))),"")</f>
        <v/>
      </c>
      <c r="G132" s="380" t="str">
        <f t="array" ref="G132">IFERROR(IF(INDEX('Disaggregation Data'!$O$3:$O$154,MATCH(RIGHT(M132,255),RIGHT('Disaggregation Data'!$J$3:$J$154,255),0))=0,"",INDEX('Disaggregation Data'!$O$3:$O$154,MATCH(RIGHT(M132,255),RIGHT('Disaggregation Data'!$J$3:$J$154,255),0))),"")</f>
        <v/>
      </c>
      <c r="H132" s="379" t="str">
        <f t="array" ref="H132">IFERROR(IF(INDEX('Disaggregation Data'!$P$3:$P$154,MATCH(RIGHT(M132,255),RIGHT('Disaggregation Data'!$J$3:$J$154,255),0))=0,"",INDEX('Disaggregation Data'!$P$3:$P$154,MATCH(RIGHT(M132,255),RIGHT('Disaggregation Data'!$J$3:$J$154,255),0))),"")</f>
        <v/>
      </c>
      <c r="I132" s="380" t="str">
        <f t="array" ref="I132">IFERROR(IF(INDEX('Disaggregation Data'!$M$3:$M$154,MATCH(RIGHT(M132,255),RIGHT('Disaggregation Data'!$J$3:$J$154,255),0))=0,"",INDEX('Disaggregation Data'!$M$3:$M$154,MATCH(RIGHT(M132,255),RIGHT('Disaggregation Data'!$J$3:$J$154,255),0))),"")</f>
        <v/>
      </c>
      <c r="J132" s="379" t="str">
        <f t="array" ref="J132">IFERROR(IF(INDEX('Disaggregation Data'!$N$3:$N$154,MATCH(RIGHT(M132,255),RIGHT('Disaggregation Data'!$J$3:$J$154,255),0))=0,"",INDEX('Disaggregation Data'!$N$3:$N$154,MATCH(RIGHT(M132,255),RIGHT('Disaggregation Data'!$J$3:$J$154,255),0))),"")</f>
        <v/>
      </c>
      <c r="K132" s="470">
        <f t="shared" si="4"/>
        <v>103</v>
      </c>
      <c r="L132" s="470" t="str">
        <f t="shared" si="5"/>
        <v/>
      </c>
      <c r="M132" s="470" t="str">
        <f t="shared" si="6"/>
        <v/>
      </c>
      <c r="N132" s="446" t="b">
        <f t="shared" si="7"/>
        <v>0</v>
      </c>
      <c r="O132" s="451" t="s">
        <v>1698</v>
      </c>
      <c r="P132" s="470" t="str">
        <f t="array" ref="P132">IFERROR(IF(INDEX('Disaggregation Records'!$G$3:$G$56,MATCH(RIGHT(L132,255),RIGHT('Disaggregation Records'!$D$3:$D$56,255),0))=0,"",INDEX('Disaggregation Records'!$G$3:$G$56,MATCH(RIGHT(L132,255),RIGHT('Disaggregation Records'!$D$3:$D$56,255),0))),"")</f>
        <v/>
      </c>
      <c r="Q132" s="482" t="s">
        <v>460</v>
      </c>
      <c r="R132" s="358"/>
    </row>
    <row r="133" spans="1:18" ht="47.1" customHeight="1" x14ac:dyDescent="0.25">
      <c r="A133" s="377">
        <v>13</v>
      </c>
      <c r="B133" s="395" t="str">
        <f>IFERROR(VLOOKUP(A133,'Impact Indicators - Section B'!$A$9:$S$27,19,FALSE),"")</f>
        <v/>
      </c>
      <c r="C133" s="396" t="str">
        <f t="array" ref="C133">IFERROR(IF(INDEX('Disaggregation Records'!$E$3:$E$56,MATCH(RIGHT(L133,255),RIGHT('Disaggregation Records'!$D$3:$D$56,255),0))=0,"",INDEX('Disaggregation Records'!$E$3:$E$56,MATCH(RIGHT(L133,255),RIGHT('Disaggregation Records'!$D$3:$D$56,255),0))),"")</f>
        <v/>
      </c>
      <c r="D133" s="396" t="str">
        <f t="array" ref="D133">IFERROR(IF(INDEX('Disaggregation Records'!$F$3:$F$56,MATCH(RIGHT(L133,255),RIGHT('Disaggregation Records'!$D$3:$D$56,255),0))=0,"",INDEX('Disaggregation Records'!$F$3:$F$56,MATCH(RIGHT(L133,255),RIGHT('Disaggregation Records'!$D$3:$D$56,255),0))),"")</f>
        <v/>
      </c>
      <c r="E133" s="380" t="str">
        <f t="array" ref="E133">IFERROR(IF(INDEX('Disaggregation Data'!$K$3:$K$154,MATCH(RIGHT(M133,255),RIGHT('Disaggregation Data'!$J$3:$J$154,255),0))=0,"",INDEX('Disaggregation Data'!$K$3:$K$154,MATCH(RIGHT(M133,255),RIGHT('Disaggregation Data'!$J$3:$J$154,255),0))),"")</f>
        <v/>
      </c>
      <c r="F133" s="380" t="str">
        <f t="array" ref="F133">IFERROR(IF(INDEX('Disaggregation Data'!$L$3:$L$154,MATCH(RIGHT(M133,255),RIGHT('Disaggregation Data'!$J$3:$J$154,255),0))=0,"",INDEX('Disaggregation Data'!$L$3:$L$154,MATCH(RIGHT(M133,255),RIGHT('Disaggregation Data'!$J$3:$J$154,255),0))),"")</f>
        <v/>
      </c>
      <c r="G133" s="380" t="str">
        <f t="array" ref="G133">IFERROR(IF(INDEX('Disaggregation Data'!$O$3:$O$154,MATCH(RIGHT(M133,255),RIGHT('Disaggregation Data'!$J$3:$J$154,255),0))=0,"",INDEX('Disaggregation Data'!$O$3:$O$154,MATCH(RIGHT(M133,255),RIGHT('Disaggregation Data'!$J$3:$J$154,255),0))),"")</f>
        <v/>
      </c>
      <c r="H133" s="379" t="str">
        <f t="array" ref="H133">IFERROR(IF(INDEX('Disaggregation Data'!$P$3:$P$154,MATCH(RIGHT(M133,255),RIGHT('Disaggregation Data'!$J$3:$J$154,255),0))=0,"",INDEX('Disaggregation Data'!$P$3:$P$154,MATCH(RIGHT(M133,255),RIGHT('Disaggregation Data'!$J$3:$J$154,255),0))),"")</f>
        <v/>
      </c>
      <c r="I133" s="380" t="str">
        <f t="array" ref="I133">IFERROR(IF(INDEX('Disaggregation Data'!$M$3:$M$154,MATCH(RIGHT(M133,255),RIGHT('Disaggregation Data'!$J$3:$J$154,255),0))=0,"",INDEX('Disaggregation Data'!$M$3:$M$154,MATCH(RIGHT(M133,255),RIGHT('Disaggregation Data'!$J$3:$J$154,255),0))),"")</f>
        <v/>
      </c>
      <c r="J133" s="379" t="str">
        <f t="array" ref="J133">IFERROR(IF(INDEX('Disaggregation Data'!$N$3:$N$154,MATCH(RIGHT(M133,255),RIGHT('Disaggregation Data'!$J$3:$J$154,255),0))=0,"",INDEX('Disaggregation Data'!$N$3:$N$154,MATCH(RIGHT(M133,255),RIGHT('Disaggregation Data'!$J$3:$J$154,255),0))),"")</f>
        <v/>
      </c>
      <c r="K133" s="470">
        <f t="shared" si="4"/>
        <v>104</v>
      </c>
      <c r="L133" s="470" t="str">
        <f t="shared" si="5"/>
        <v/>
      </c>
      <c r="M133" s="470" t="str">
        <f t="shared" si="6"/>
        <v/>
      </c>
      <c r="N133" s="446" t="b">
        <f t="shared" si="7"/>
        <v>0</v>
      </c>
      <c r="O133" s="451" t="s">
        <v>1699</v>
      </c>
      <c r="P133" s="470" t="str">
        <f t="array" ref="P133">IFERROR(IF(INDEX('Disaggregation Records'!$G$3:$G$56,MATCH(RIGHT(L133,255),RIGHT('Disaggregation Records'!$D$3:$D$56,255),0))=0,"",INDEX('Disaggregation Records'!$G$3:$G$56,MATCH(RIGHT(L133,255),RIGHT('Disaggregation Records'!$D$3:$D$56,255),0))),"")</f>
        <v/>
      </c>
      <c r="Q133" s="482" t="s">
        <v>460</v>
      </c>
      <c r="R133" s="358"/>
    </row>
    <row r="134" spans="1:18" ht="47.1" customHeight="1" x14ac:dyDescent="0.25">
      <c r="A134" s="377">
        <v>13</v>
      </c>
      <c r="B134" s="395" t="str">
        <f>IFERROR(VLOOKUP(A134,'Impact Indicators - Section B'!$A$9:$S$27,19,FALSE),"")</f>
        <v/>
      </c>
      <c r="C134" s="396" t="str">
        <f t="array" ref="C134">IFERROR(IF(INDEX('Disaggregation Records'!$E$3:$E$56,MATCH(RIGHT(L134,255),RIGHT('Disaggregation Records'!$D$3:$D$56,255),0))=0,"",INDEX('Disaggregation Records'!$E$3:$E$56,MATCH(RIGHT(L134,255),RIGHT('Disaggregation Records'!$D$3:$D$56,255),0))),"")</f>
        <v/>
      </c>
      <c r="D134" s="396" t="str">
        <f t="array" ref="D134">IFERROR(IF(INDEX('Disaggregation Records'!$F$3:$F$56,MATCH(RIGHT(L134,255),RIGHT('Disaggregation Records'!$D$3:$D$56,255),0))=0,"",INDEX('Disaggregation Records'!$F$3:$F$56,MATCH(RIGHT(L134,255),RIGHT('Disaggregation Records'!$D$3:$D$56,255),0))),"")</f>
        <v/>
      </c>
      <c r="E134" s="380" t="str">
        <f t="array" ref="E134">IFERROR(IF(INDEX('Disaggregation Data'!$K$3:$K$154,MATCH(RIGHT(M134,255),RIGHT('Disaggregation Data'!$J$3:$J$154,255),0))=0,"",INDEX('Disaggregation Data'!$K$3:$K$154,MATCH(RIGHT(M134,255),RIGHT('Disaggregation Data'!$J$3:$J$154,255),0))),"")</f>
        <v/>
      </c>
      <c r="F134" s="380" t="str">
        <f t="array" ref="F134">IFERROR(IF(INDEX('Disaggregation Data'!$L$3:$L$154,MATCH(RIGHT(M134,255),RIGHT('Disaggregation Data'!$J$3:$J$154,255),0))=0,"",INDEX('Disaggregation Data'!$L$3:$L$154,MATCH(RIGHT(M134,255),RIGHT('Disaggregation Data'!$J$3:$J$154,255),0))),"")</f>
        <v/>
      </c>
      <c r="G134" s="380" t="str">
        <f t="array" ref="G134">IFERROR(IF(INDEX('Disaggregation Data'!$O$3:$O$154,MATCH(RIGHT(M134,255),RIGHT('Disaggregation Data'!$J$3:$J$154,255),0))=0,"",INDEX('Disaggregation Data'!$O$3:$O$154,MATCH(RIGHT(M134,255),RIGHT('Disaggregation Data'!$J$3:$J$154,255),0))),"")</f>
        <v/>
      </c>
      <c r="H134" s="379" t="str">
        <f t="array" ref="H134">IFERROR(IF(INDEX('Disaggregation Data'!$P$3:$P$154,MATCH(RIGHT(M134,255),RIGHT('Disaggregation Data'!$J$3:$J$154,255),0))=0,"",INDEX('Disaggregation Data'!$P$3:$P$154,MATCH(RIGHT(M134,255),RIGHT('Disaggregation Data'!$J$3:$J$154,255),0))),"")</f>
        <v/>
      </c>
      <c r="I134" s="380" t="str">
        <f t="array" ref="I134">IFERROR(IF(INDEX('Disaggregation Data'!$M$3:$M$154,MATCH(RIGHT(M134,255),RIGHT('Disaggregation Data'!$J$3:$J$154,255),0))=0,"",INDEX('Disaggregation Data'!$M$3:$M$154,MATCH(RIGHT(M134,255),RIGHT('Disaggregation Data'!$J$3:$J$154,255),0))),"")</f>
        <v/>
      </c>
      <c r="J134" s="379" t="str">
        <f t="array" ref="J134">IFERROR(IF(INDEX('Disaggregation Data'!$N$3:$N$154,MATCH(RIGHT(M134,255),RIGHT('Disaggregation Data'!$J$3:$J$154,255),0))=0,"",INDEX('Disaggregation Data'!$N$3:$N$154,MATCH(RIGHT(M134,255),RIGHT('Disaggregation Data'!$J$3:$J$154,255),0))),"")</f>
        <v/>
      </c>
      <c r="K134" s="470">
        <f t="shared" si="4"/>
        <v>105</v>
      </c>
      <c r="L134" s="470" t="str">
        <f t="shared" si="5"/>
        <v/>
      </c>
      <c r="M134" s="470" t="str">
        <f t="shared" si="6"/>
        <v/>
      </c>
      <c r="N134" s="446" t="b">
        <f t="shared" si="7"/>
        <v>0</v>
      </c>
      <c r="O134" s="451" t="s">
        <v>1700</v>
      </c>
      <c r="P134" s="470" t="str">
        <f t="array" ref="P134">IFERROR(IF(INDEX('Disaggregation Records'!$G$3:$G$56,MATCH(RIGHT(L134,255),RIGHT('Disaggregation Records'!$D$3:$D$56,255),0))=0,"",INDEX('Disaggregation Records'!$G$3:$G$56,MATCH(RIGHT(L134,255),RIGHT('Disaggregation Records'!$D$3:$D$56,255),0))),"")</f>
        <v/>
      </c>
      <c r="Q134" s="482" t="s">
        <v>460</v>
      </c>
      <c r="R134" s="358"/>
    </row>
    <row r="135" spans="1:18" ht="47.1" customHeight="1" x14ac:dyDescent="0.25">
      <c r="A135" s="377">
        <v>13</v>
      </c>
      <c r="B135" s="395" t="str">
        <f>IFERROR(VLOOKUP(A135,'Impact Indicators - Section B'!$A$9:$S$27,19,FALSE),"")</f>
        <v/>
      </c>
      <c r="C135" s="396" t="str">
        <f t="array" ref="C135">IFERROR(IF(INDEX('Disaggregation Records'!$E$3:$E$56,MATCH(RIGHT(L135,255),RIGHT('Disaggregation Records'!$D$3:$D$56,255),0))=0,"",INDEX('Disaggregation Records'!$E$3:$E$56,MATCH(RIGHT(L135,255),RIGHT('Disaggregation Records'!$D$3:$D$56,255),0))),"")</f>
        <v/>
      </c>
      <c r="D135" s="396" t="str">
        <f t="array" ref="D135">IFERROR(IF(INDEX('Disaggregation Records'!$F$3:$F$56,MATCH(RIGHT(L135,255),RIGHT('Disaggregation Records'!$D$3:$D$56,255),0))=0,"",INDEX('Disaggregation Records'!$F$3:$F$56,MATCH(RIGHT(L135,255),RIGHT('Disaggregation Records'!$D$3:$D$56,255),0))),"")</f>
        <v/>
      </c>
      <c r="E135" s="380" t="str">
        <f t="array" ref="E135">IFERROR(IF(INDEX('Disaggregation Data'!$K$3:$K$154,MATCH(RIGHT(M135,255),RIGHT('Disaggregation Data'!$J$3:$J$154,255),0))=0,"",INDEX('Disaggregation Data'!$K$3:$K$154,MATCH(RIGHT(M135,255),RIGHT('Disaggregation Data'!$J$3:$J$154,255),0))),"")</f>
        <v/>
      </c>
      <c r="F135" s="380" t="str">
        <f t="array" ref="F135">IFERROR(IF(INDEX('Disaggregation Data'!$L$3:$L$154,MATCH(RIGHT(M135,255),RIGHT('Disaggregation Data'!$J$3:$J$154,255),0))=0,"",INDEX('Disaggregation Data'!$L$3:$L$154,MATCH(RIGHT(M135,255),RIGHT('Disaggregation Data'!$J$3:$J$154,255),0))),"")</f>
        <v/>
      </c>
      <c r="G135" s="380" t="str">
        <f t="array" ref="G135">IFERROR(IF(INDEX('Disaggregation Data'!$O$3:$O$154,MATCH(RIGHT(M135,255),RIGHT('Disaggregation Data'!$J$3:$J$154,255),0))=0,"",INDEX('Disaggregation Data'!$O$3:$O$154,MATCH(RIGHT(M135,255),RIGHT('Disaggregation Data'!$J$3:$J$154,255),0))),"")</f>
        <v/>
      </c>
      <c r="H135" s="379" t="str">
        <f t="array" ref="H135">IFERROR(IF(INDEX('Disaggregation Data'!$P$3:$P$154,MATCH(RIGHT(M135,255),RIGHT('Disaggregation Data'!$J$3:$J$154,255),0))=0,"",INDEX('Disaggregation Data'!$P$3:$P$154,MATCH(RIGHT(M135,255),RIGHT('Disaggregation Data'!$J$3:$J$154,255),0))),"")</f>
        <v/>
      </c>
      <c r="I135" s="380" t="str">
        <f t="array" ref="I135">IFERROR(IF(INDEX('Disaggregation Data'!$M$3:$M$154,MATCH(RIGHT(M135,255),RIGHT('Disaggregation Data'!$J$3:$J$154,255),0))=0,"",INDEX('Disaggregation Data'!$M$3:$M$154,MATCH(RIGHT(M135,255),RIGHT('Disaggregation Data'!$J$3:$J$154,255),0))),"")</f>
        <v/>
      </c>
      <c r="J135" s="379" t="str">
        <f t="array" ref="J135">IFERROR(IF(INDEX('Disaggregation Data'!$N$3:$N$154,MATCH(RIGHT(M135,255),RIGHT('Disaggregation Data'!$J$3:$J$154,255),0))=0,"",INDEX('Disaggregation Data'!$N$3:$N$154,MATCH(RIGHT(M135,255),RIGHT('Disaggregation Data'!$J$3:$J$154,255),0))),"")</f>
        <v/>
      </c>
      <c r="K135" s="470">
        <f t="shared" si="4"/>
        <v>106</v>
      </c>
      <c r="L135" s="470" t="str">
        <f t="shared" si="5"/>
        <v/>
      </c>
      <c r="M135" s="470" t="str">
        <f t="shared" si="6"/>
        <v/>
      </c>
      <c r="N135" s="446" t="b">
        <f t="shared" si="7"/>
        <v>0</v>
      </c>
      <c r="O135" s="451" t="s">
        <v>1701</v>
      </c>
      <c r="P135" s="470" t="str">
        <f t="array" ref="P135">IFERROR(IF(INDEX('Disaggregation Records'!$G$3:$G$56,MATCH(RIGHT(L135,255),RIGHT('Disaggregation Records'!$D$3:$D$56,255),0))=0,"",INDEX('Disaggregation Records'!$G$3:$G$56,MATCH(RIGHT(L135,255),RIGHT('Disaggregation Records'!$D$3:$D$56,255),0))),"")</f>
        <v/>
      </c>
      <c r="Q135" s="482" t="s">
        <v>460</v>
      </c>
      <c r="R135" s="358"/>
    </row>
    <row r="136" spans="1:18" ht="47.1" customHeight="1" x14ac:dyDescent="0.25">
      <c r="A136" s="377">
        <v>13</v>
      </c>
      <c r="B136" s="395" t="str">
        <f>IFERROR(VLOOKUP(A136,'Impact Indicators - Section B'!$A$9:$S$27,19,FALSE),"")</f>
        <v/>
      </c>
      <c r="C136" s="396" t="str">
        <f t="array" ref="C136">IFERROR(IF(INDEX('Disaggregation Records'!$E$3:$E$56,MATCH(RIGHT(L136,255),RIGHT('Disaggregation Records'!$D$3:$D$56,255),0))=0,"",INDEX('Disaggregation Records'!$E$3:$E$56,MATCH(RIGHT(L136,255),RIGHT('Disaggregation Records'!$D$3:$D$56,255),0))),"")</f>
        <v/>
      </c>
      <c r="D136" s="396" t="str">
        <f t="array" ref="D136">IFERROR(IF(INDEX('Disaggregation Records'!$F$3:$F$56,MATCH(RIGHT(L136,255),RIGHT('Disaggregation Records'!$D$3:$D$56,255),0))=0,"",INDEX('Disaggregation Records'!$F$3:$F$56,MATCH(RIGHT(L136,255),RIGHT('Disaggregation Records'!$D$3:$D$56,255),0))),"")</f>
        <v/>
      </c>
      <c r="E136" s="380" t="str">
        <f t="array" ref="E136">IFERROR(IF(INDEX('Disaggregation Data'!$K$3:$K$154,MATCH(RIGHT(M136,255),RIGHT('Disaggregation Data'!$J$3:$J$154,255),0))=0,"",INDEX('Disaggregation Data'!$K$3:$K$154,MATCH(RIGHT(M136,255),RIGHT('Disaggregation Data'!$J$3:$J$154,255),0))),"")</f>
        <v/>
      </c>
      <c r="F136" s="380" t="str">
        <f t="array" ref="F136">IFERROR(IF(INDEX('Disaggregation Data'!$L$3:$L$154,MATCH(RIGHT(M136,255),RIGHT('Disaggregation Data'!$J$3:$J$154,255),0))=0,"",INDEX('Disaggregation Data'!$L$3:$L$154,MATCH(RIGHT(M136,255),RIGHT('Disaggregation Data'!$J$3:$J$154,255),0))),"")</f>
        <v/>
      </c>
      <c r="G136" s="380" t="str">
        <f t="array" ref="G136">IFERROR(IF(INDEX('Disaggregation Data'!$O$3:$O$154,MATCH(RIGHT(M136,255),RIGHT('Disaggregation Data'!$J$3:$J$154,255),0))=0,"",INDEX('Disaggregation Data'!$O$3:$O$154,MATCH(RIGHT(M136,255),RIGHT('Disaggregation Data'!$J$3:$J$154,255),0))),"")</f>
        <v/>
      </c>
      <c r="H136" s="379" t="str">
        <f t="array" ref="H136">IFERROR(IF(INDEX('Disaggregation Data'!$P$3:$P$154,MATCH(RIGHT(M136,255),RIGHT('Disaggregation Data'!$J$3:$J$154,255),0))=0,"",INDEX('Disaggregation Data'!$P$3:$P$154,MATCH(RIGHT(M136,255),RIGHT('Disaggregation Data'!$J$3:$J$154,255),0))),"")</f>
        <v/>
      </c>
      <c r="I136" s="380" t="str">
        <f t="array" ref="I136">IFERROR(IF(INDEX('Disaggregation Data'!$M$3:$M$154,MATCH(RIGHT(M136,255),RIGHT('Disaggregation Data'!$J$3:$J$154,255),0))=0,"",INDEX('Disaggregation Data'!$M$3:$M$154,MATCH(RIGHT(M136,255),RIGHT('Disaggregation Data'!$J$3:$J$154,255),0))),"")</f>
        <v/>
      </c>
      <c r="J136" s="379" t="str">
        <f t="array" ref="J136">IFERROR(IF(INDEX('Disaggregation Data'!$N$3:$N$154,MATCH(RIGHT(M136,255),RIGHT('Disaggregation Data'!$J$3:$J$154,255),0))=0,"",INDEX('Disaggregation Data'!$N$3:$N$154,MATCH(RIGHT(M136,255),RIGHT('Disaggregation Data'!$J$3:$J$154,255),0))),"")</f>
        <v/>
      </c>
      <c r="K136" s="470">
        <f t="shared" si="4"/>
        <v>107</v>
      </c>
      <c r="L136" s="470" t="str">
        <f t="shared" si="5"/>
        <v/>
      </c>
      <c r="M136" s="470" t="str">
        <f t="shared" si="6"/>
        <v/>
      </c>
      <c r="N136" s="446" t="b">
        <f t="shared" si="7"/>
        <v>0</v>
      </c>
      <c r="O136" s="451" t="s">
        <v>1702</v>
      </c>
      <c r="P136" s="470" t="str">
        <f t="array" ref="P136">IFERROR(IF(INDEX('Disaggregation Records'!$G$3:$G$56,MATCH(RIGHT(L136,255),RIGHT('Disaggregation Records'!$D$3:$D$56,255),0))=0,"",INDEX('Disaggregation Records'!$G$3:$G$56,MATCH(RIGHT(L136,255),RIGHT('Disaggregation Records'!$D$3:$D$56,255),0))),"")</f>
        <v/>
      </c>
      <c r="Q136" s="482" t="s">
        <v>460</v>
      </c>
      <c r="R136" s="358"/>
    </row>
    <row r="137" spans="1:18" ht="47.1" customHeight="1" x14ac:dyDescent="0.25">
      <c r="A137" s="377">
        <v>13</v>
      </c>
      <c r="B137" s="395" t="str">
        <f>IFERROR(VLOOKUP(A137,'Impact Indicators - Section B'!$A$9:$S$27,19,FALSE),"")</f>
        <v/>
      </c>
      <c r="C137" s="396" t="str">
        <f t="array" ref="C137">IFERROR(IF(INDEX('Disaggregation Records'!$E$3:$E$56,MATCH(RIGHT(L137,255),RIGHT('Disaggregation Records'!$D$3:$D$56,255),0))=0,"",INDEX('Disaggregation Records'!$E$3:$E$56,MATCH(RIGHT(L137,255),RIGHT('Disaggregation Records'!$D$3:$D$56,255),0))),"")</f>
        <v/>
      </c>
      <c r="D137" s="396" t="str">
        <f t="array" ref="D137">IFERROR(IF(INDEX('Disaggregation Records'!$F$3:$F$56,MATCH(RIGHT(L137,255),RIGHT('Disaggregation Records'!$D$3:$D$56,255),0))=0,"",INDEX('Disaggregation Records'!$F$3:$F$56,MATCH(RIGHT(L137,255),RIGHT('Disaggregation Records'!$D$3:$D$56,255),0))),"")</f>
        <v/>
      </c>
      <c r="E137" s="380" t="str">
        <f t="array" ref="E137">IFERROR(IF(INDEX('Disaggregation Data'!$K$3:$K$154,MATCH(RIGHT(M137,255),RIGHT('Disaggregation Data'!$J$3:$J$154,255),0))=0,"",INDEX('Disaggregation Data'!$K$3:$K$154,MATCH(RIGHT(M137,255),RIGHT('Disaggregation Data'!$J$3:$J$154,255),0))),"")</f>
        <v/>
      </c>
      <c r="F137" s="380" t="str">
        <f t="array" ref="F137">IFERROR(IF(INDEX('Disaggregation Data'!$L$3:$L$154,MATCH(RIGHT(M137,255),RIGHT('Disaggregation Data'!$J$3:$J$154,255),0))=0,"",INDEX('Disaggregation Data'!$L$3:$L$154,MATCH(RIGHT(M137,255),RIGHT('Disaggregation Data'!$J$3:$J$154,255),0))),"")</f>
        <v/>
      </c>
      <c r="G137" s="380" t="str">
        <f t="array" ref="G137">IFERROR(IF(INDEX('Disaggregation Data'!$O$3:$O$154,MATCH(RIGHT(M137,255),RIGHT('Disaggregation Data'!$J$3:$J$154,255),0))=0,"",INDEX('Disaggregation Data'!$O$3:$O$154,MATCH(RIGHT(M137,255),RIGHT('Disaggregation Data'!$J$3:$J$154,255),0))),"")</f>
        <v/>
      </c>
      <c r="H137" s="379" t="str">
        <f t="array" ref="H137">IFERROR(IF(INDEX('Disaggregation Data'!$P$3:$P$154,MATCH(RIGHT(M137,255),RIGHT('Disaggregation Data'!$J$3:$J$154,255),0))=0,"",INDEX('Disaggregation Data'!$P$3:$P$154,MATCH(RIGHT(M137,255),RIGHT('Disaggregation Data'!$J$3:$J$154,255),0))),"")</f>
        <v/>
      </c>
      <c r="I137" s="380" t="str">
        <f t="array" ref="I137">IFERROR(IF(INDEX('Disaggregation Data'!$M$3:$M$154,MATCH(RIGHT(M137,255),RIGHT('Disaggregation Data'!$J$3:$J$154,255),0))=0,"",INDEX('Disaggregation Data'!$M$3:$M$154,MATCH(RIGHT(M137,255),RIGHT('Disaggregation Data'!$J$3:$J$154,255),0))),"")</f>
        <v/>
      </c>
      <c r="J137" s="379" t="str">
        <f t="array" ref="J137">IFERROR(IF(INDEX('Disaggregation Data'!$N$3:$N$154,MATCH(RIGHT(M137,255),RIGHT('Disaggregation Data'!$J$3:$J$154,255),0))=0,"",INDEX('Disaggregation Data'!$N$3:$N$154,MATCH(RIGHT(M137,255),RIGHT('Disaggregation Data'!$J$3:$J$154,255),0))),"")</f>
        <v/>
      </c>
      <c r="K137" s="470">
        <f t="shared" ref="K137:K158" si="8">IF(B137=B136,K136+1,0)</f>
        <v>108</v>
      </c>
      <c r="L137" s="470" t="str">
        <f t="shared" ref="L137:L158" si="9">IF(B137&lt;&gt;"",B137&amp;"-"&amp;K137,"")</f>
        <v/>
      </c>
      <c r="M137" s="470" t="str">
        <f t="shared" ref="M137:M158" si="10">IF(B137&lt;&gt;"",B137&amp;C137&amp;D137,"")</f>
        <v/>
      </c>
      <c r="N137" s="446" t="b">
        <f t="shared" ref="N137:N158" si="11">IFERROR(IF(B137&lt;&gt;"",TRUE,FALSE),"")</f>
        <v>0</v>
      </c>
      <c r="O137" s="451" t="s">
        <v>1703</v>
      </c>
      <c r="P137" s="470" t="str">
        <f t="array" ref="P137">IFERROR(IF(INDEX('Disaggregation Records'!$G$3:$G$56,MATCH(RIGHT(L137,255),RIGHT('Disaggregation Records'!$D$3:$D$56,255),0))=0,"",INDEX('Disaggregation Records'!$G$3:$G$56,MATCH(RIGHT(L137,255),RIGHT('Disaggregation Records'!$D$3:$D$56,255),0))),"")</f>
        <v/>
      </c>
      <c r="Q137" s="482" t="s">
        <v>460</v>
      </c>
      <c r="R137" s="358"/>
    </row>
    <row r="138" spans="1:18" ht="47.1" customHeight="1" x14ac:dyDescent="0.25">
      <c r="A138" s="377">
        <v>13</v>
      </c>
      <c r="B138" s="395" t="str">
        <f>IFERROR(VLOOKUP(A138,'Impact Indicators - Section B'!$A$9:$S$27,19,FALSE),"")</f>
        <v/>
      </c>
      <c r="C138" s="396" t="str">
        <f t="array" ref="C138">IFERROR(IF(INDEX('Disaggregation Records'!$E$3:$E$56,MATCH(RIGHT(L138,255),RIGHT('Disaggregation Records'!$D$3:$D$56,255),0))=0,"",INDEX('Disaggregation Records'!$E$3:$E$56,MATCH(RIGHT(L138,255),RIGHT('Disaggregation Records'!$D$3:$D$56,255),0))),"")</f>
        <v/>
      </c>
      <c r="D138" s="396" t="str">
        <f t="array" ref="D138">IFERROR(IF(INDEX('Disaggregation Records'!$F$3:$F$56,MATCH(RIGHT(L138,255),RIGHT('Disaggregation Records'!$D$3:$D$56,255),0))=0,"",INDEX('Disaggregation Records'!$F$3:$F$56,MATCH(RIGHT(L138,255),RIGHT('Disaggregation Records'!$D$3:$D$56,255),0))),"")</f>
        <v/>
      </c>
      <c r="E138" s="380" t="str">
        <f t="array" ref="E138">IFERROR(IF(INDEX('Disaggregation Data'!$K$3:$K$154,MATCH(RIGHT(M138,255),RIGHT('Disaggregation Data'!$J$3:$J$154,255),0))=0,"",INDEX('Disaggregation Data'!$K$3:$K$154,MATCH(RIGHT(M138,255),RIGHT('Disaggregation Data'!$J$3:$J$154,255),0))),"")</f>
        <v/>
      </c>
      <c r="F138" s="380" t="str">
        <f t="array" ref="F138">IFERROR(IF(INDEX('Disaggregation Data'!$L$3:$L$154,MATCH(RIGHT(M138,255),RIGHT('Disaggregation Data'!$J$3:$J$154,255),0))=0,"",INDEX('Disaggregation Data'!$L$3:$L$154,MATCH(RIGHT(M138,255),RIGHT('Disaggregation Data'!$J$3:$J$154,255),0))),"")</f>
        <v/>
      </c>
      <c r="G138" s="380" t="str">
        <f t="array" ref="G138">IFERROR(IF(INDEX('Disaggregation Data'!$O$3:$O$154,MATCH(RIGHT(M138,255),RIGHT('Disaggregation Data'!$J$3:$J$154,255),0))=0,"",INDEX('Disaggregation Data'!$O$3:$O$154,MATCH(RIGHT(M138,255),RIGHT('Disaggregation Data'!$J$3:$J$154,255),0))),"")</f>
        <v/>
      </c>
      <c r="H138" s="379" t="str">
        <f t="array" ref="H138">IFERROR(IF(INDEX('Disaggregation Data'!$P$3:$P$154,MATCH(RIGHT(M138,255),RIGHT('Disaggregation Data'!$J$3:$J$154,255),0))=0,"",INDEX('Disaggregation Data'!$P$3:$P$154,MATCH(RIGHT(M138,255),RIGHT('Disaggregation Data'!$J$3:$J$154,255),0))),"")</f>
        <v/>
      </c>
      <c r="I138" s="380" t="str">
        <f t="array" ref="I138">IFERROR(IF(INDEX('Disaggregation Data'!$M$3:$M$154,MATCH(RIGHT(M138,255),RIGHT('Disaggregation Data'!$J$3:$J$154,255),0))=0,"",INDEX('Disaggregation Data'!$M$3:$M$154,MATCH(RIGHT(M138,255),RIGHT('Disaggregation Data'!$J$3:$J$154,255),0))),"")</f>
        <v/>
      </c>
      <c r="J138" s="379" t="str">
        <f t="array" ref="J138">IFERROR(IF(INDEX('Disaggregation Data'!$N$3:$N$154,MATCH(RIGHT(M138,255),RIGHT('Disaggregation Data'!$J$3:$J$154,255),0))=0,"",INDEX('Disaggregation Data'!$N$3:$N$154,MATCH(RIGHT(M138,255),RIGHT('Disaggregation Data'!$J$3:$J$154,255),0))),"")</f>
        <v/>
      </c>
      <c r="K138" s="470">
        <f t="shared" si="8"/>
        <v>109</v>
      </c>
      <c r="L138" s="470" t="str">
        <f t="shared" si="9"/>
        <v/>
      </c>
      <c r="M138" s="470" t="str">
        <f t="shared" si="10"/>
        <v/>
      </c>
      <c r="N138" s="446" t="b">
        <f t="shared" si="11"/>
        <v>0</v>
      </c>
      <c r="O138" s="451" t="s">
        <v>1704</v>
      </c>
      <c r="P138" s="470" t="str">
        <f t="array" ref="P138">IFERROR(IF(INDEX('Disaggregation Records'!$G$3:$G$56,MATCH(RIGHT(L138,255),RIGHT('Disaggregation Records'!$D$3:$D$56,255),0))=0,"",INDEX('Disaggregation Records'!$G$3:$G$56,MATCH(RIGHT(L138,255),RIGHT('Disaggregation Records'!$D$3:$D$56,255),0))),"")</f>
        <v/>
      </c>
      <c r="Q138" s="482" t="s">
        <v>460</v>
      </c>
      <c r="R138" s="358"/>
    </row>
    <row r="139" spans="1:18" ht="47.1" customHeight="1" x14ac:dyDescent="0.25">
      <c r="A139" s="377">
        <v>14</v>
      </c>
      <c r="B139" s="395" t="str">
        <f>IFERROR(VLOOKUP(A139,'Impact Indicators - Section B'!$A$9:$S$27,19,FALSE),"")</f>
        <v/>
      </c>
      <c r="C139" s="396" t="str">
        <f t="array" ref="C139">IFERROR(IF(INDEX('Disaggregation Records'!$E$3:$E$56,MATCH(RIGHT(L139,255),RIGHT('Disaggregation Records'!$D$3:$D$56,255),0))=0,"",INDEX('Disaggregation Records'!$E$3:$E$56,MATCH(RIGHT(L139,255),RIGHT('Disaggregation Records'!$D$3:$D$56,255),0))),"")</f>
        <v/>
      </c>
      <c r="D139" s="396" t="str">
        <f t="array" ref="D139">IFERROR(IF(INDEX('Disaggregation Records'!$F$3:$F$56,MATCH(RIGHT(L139,255),RIGHT('Disaggregation Records'!$D$3:$D$56,255),0))=0,"",INDEX('Disaggregation Records'!$F$3:$F$56,MATCH(RIGHT(L139,255),RIGHT('Disaggregation Records'!$D$3:$D$56,255),0))),"")</f>
        <v/>
      </c>
      <c r="E139" s="380" t="str">
        <f t="array" ref="E139">IFERROR(IF(INDEX('Disaggregation Data'!$K$3:$K$154,MATCH(RIGHT(M139,255),RIGHT('Disaggregation Data'!$J$3:$J$154,255),0))=0,"",INDEX('Disaggregation Data'!$K$3:$K$154,MATCH(RIGHT(M139,255),RIGHT('Disaggregation Data'!$J$3:$J$154,255),0))),"")</f>
        <v/>
      </c>
      <c r="F139" s="380" t="str">
        <f t="array" ref="F139">IFERROR(IF(INDEX('Disaggregation Data'!$L$3:$L$154,MATCH(RIGHT(M139,255),RIGHT('Disaggregation Data'!$J$3:$J$154,255),0))=0,"",INDEX('Disaggregation Data'!$L$3:$L$154,MATCH(RIGHT(M139,255),RIGHT('Disaggregation Data'!$J$3:$J$154,255),0))),"")</f>
        <v/>
      </c>
      <c r="G139" s="380" t="str">
        <f t="array" ref="G139">IFERROR(IF(INDEX('Disaggregation Data'!$O$3:$O$154,MATCH(RIGHT(M139,255),RIGHT('Disaggregation Data'!$J$3:$J$154,255),0))=0,"",INDEX('Disaggregation Data'!$O$3:$O$154,MATCH(RIGHT(M139,255),RIGHT('Disaggregation Data'!$J$3:$J$154,255),0))),"")</f>
        <v/>
      </c>
      <c r="H139" s="379" t="str">
        <f t="array" ref="H139">IFERROR(IF(INDEX('Disaggregation Data'!$P$3:$P$154,MATCH(RIGHT(M139,255),RIGHT('Disaggregation Data'!$J$3:$J$154,255),0))=0,"",INDEX('Disaggregation Data'!$P$3:$P$154,MATCH(RIGHT(M139,255),RIGHT('Disaggregation Data'!$J$3:$J$154,255),0))),"")</f>
        <v/>
      </c>
      <c r="I139" s="380" t="str">
        <f t="array" ref="I139">IFERROR(IF(INDEX('Disaggregation Data'!$M$3:$M$154,MATCH(RIGHT(M139,255),RIGHT('Disaggregation Data'!$J$3:$J$154,255),0))=0,"",INDEX('Disaggregation Data'!$M$3:$M$154,MATCH(RIGHT(M139,255),RIGHT('Disaggregation Data'!$J$3:$J$154,255),0))),"")</f>
        <v/>
      </c>
      <c r="J139" s="379" t="str">
        <f t="array" ref="J139">IFERROR(IF(INDEX('Disaggregation Data'!$N$3:$N$154,MATCH(RIGHT(M139,255),RIGHT('Disaggregation Data'!$J$3:$J$154,255),0))=0,"",INDEX('Disaggregation Data'!$N$3:$N$154,MATCH(RIGHT(M139,255),RIGHT('Disaggregation Data'!$J$3:$J$154,255),0))),"")</f>
        <v/>
      </c>
      <c r="K139" s="470">
        <f t="shared" si="8"/>
        <v>110</v>
      </c>
      <c r="L139" s="470" t="str">
        <f t="shared" si="9"/>
        <v/>
      </c>
      <c r="M139" s="470" t="str">
        <f t="shared" si="10"/>
        <v/>
      </c>
      <c r="N139" s="446" t="b">
        <f t="shared" si="11"/>
        <v>0</v>
      </c>
      <c r="O139" s="451" t="s">
        <v>1705</v>
      </c>
      <c r="P139" s="470" t="str">
        <f t="array" ref="P139">IFERROR(IF(INDEX('Disaggregation Records'!$G$3:$G$56,MATCH(RIGHT(L139,255),RIGHT('Disaggregation Records'!$D$3:$D$56,255),0))=0,"",INDEX('Disaggregation Records'!$G$3:$G$56,MATCH(RIGHT(L139,255),RIGHT('Disaggregation Records'!$D$3:$D$56,255),0))),"")</f>
        <v/>
      </c>
      <c r="Q139" s="482" t="s">
        <v>461</v>
      </c>
      <c r="R139" s="358"/>
    </row>
    <row r="140" spans="1:18" ht="47.1" customHeight="1" x14ac:dyDescent="0.25">
      <c r="A140" s="377">
        <v>14</v>
      </c>
      <c r="B140" s="395" t="str">
        <f>IFERROR(VLOOKUP(A140,'Impact Indicators - Section B'!$A$9:$S$27,19,FALSE),"")</f>
        <v/>
      </c>
      <c r="C140" s="396" t="str">
        <f t="array" ref="C140">IFERROR(IF(INDEX('Disaggregation Records'!$E$3:$E$56,MATCH(RIGHT(L140,255),RIGHT('Disaggregation Records'!$D$3:$D$56,255),0))=0,"",INDEX('Disaggregation Records'!$E$3:$E$56,MATCH(RIGHT(L140,255),RIGHT('Disaggregation Records'!$D$3:$D$56,255),0))),"")</f>
        <v/>
      </c>
      <c r="D140" s="396" t="str">
        <f t="array" ref="D140">IFERROR(IF(INDEX('Disaggregation Records'!$F$3:$F$56,MATCH(RIGHT(L140,255),RIGHT('Disaggregation Records'!$D$3:$D$56,255),0))=0,"",INDEX('Disaggregation Records'!$F$3:$F$56,MATCH(RIGHT(L140,255),RIGHT('Disaggregation Records'!$D$3:$D$56,255),0))),"")</f>
        <v/>
      </c>
      <c r="E140" s="380" t="str">
        <f t="array" ref="E140">IFERROR(IF(INDEX('Disaggregation Data'!$K$3:$K$154,MATCH(RIGHT(M140,255),RIGHT('Disaggregation Data'!$J$3:$J$154,255),0))=0,"",INDEX('Disaggregation Data'!$K$3:$K$154,MATCH(RIGHT(M140,255),RIGHT('Disaggregation Data'!$J$3:$J$154,255),0))),"")</f>
        <v/>
      </c>
      <c r="F140" s="380" t="str">
        <f t="array" ref="F140">IFERROR(IF(INDEX('Disaggregation Data'!$L$3:$L$154,MATCH(RIGHT(M140,255),RIGHT('Disaggregation Data'!$J$3:$J$154,255),0))=0,"",INDEX('Disaggregation Data'!$L$3:$L$154,MATCH(RIGHT(M140,255),RIGHT('Disaggregation Data'!$J$3:$J$154,255),0))),"")</f>
        <v/>
      </c>
      <c r="G140" s="380" t="str">
        <f t="array" ref="G140">IFERROR(IF(INDEX('Disaggregation Data'!$O$3:$O$154,MATCH(RIGHT(M140,255),RIGHT('Disaggregation Data'!$J$3:$J$154,255),0))=0,"",INDEX('Disaggregation Data'!$O$3:$O$154,MATCH(RIGHT(M140,255),RIGHT('Disaggregation Data'!$J$3:$J$154,255),0))),"")</f>
        <v/>
      </c>
      <c r="H140" s="379" t="str">
        <f t="array" ref="H140">IFERROR(IF(INDEX('Disaggregation Data'!$P$3:$P$154,MATCH(RIGHT(M140,255),RIGHT('Disaggregation Data'!$J$3:$J$154,255),0))=0,"",INDEX('Disaggregation Data'!$P$3:$P$154,MATCH(RIGHT(M140,255),RIGHT('Disaggregation Data'!$J$3:$J$154,255),0))),"")</f>
        <v/>
      </c>
      <c r="I140" s="380" t="str">
        <f t="array" ref="I140">IFERROR(IF(INDEX('Disaggregation Data'!$M$3:$M$154,MATCH(RIGHT(M140,255),RIGHT('Disaggregation Data'!$J$3:$J$154,255),0))=0,"",INDEX('Disaggregation Data'!$M$3:$M$154,MATCH(RIGHT(M140,255),RIGHT('Disaggregation Data'!$J$3:$J$154,255),0))),"")</f>
        <v/>
      </c>
      <c r="J140" s="379" t="str">
        <f t="array" ref="J140">IFERROR(IF(INDEX('Disaggregation Data'!$N$3:$N$154,MATCH(RIGHT(M140,255),RIGHT('Disaggregation Data'!$J$3:$J$154,255),0))=0,"",INDEX('Disaggregation Data'!$N$3:$N$154,MATCH(RIGHT(M140,255),RIGHT('Disaggregation Data'!$J$3:$J$154,255),0))),"")</f>
        <v/>
      </c>
      <c r="K140" s="470">
        <f t="shared" si="8"/>
        <v>111</v>
      </c>
      <c r="L140" s="470" t="str">
        <f t="shared" si="9"/>
        <v/>
      </c>
      <c r="M140" s="470" t="str">
        <f t="shared" si="10"/>
        <v/>
      </c>
      <c r="N140" s="446" t="b">
        <f t="shared" si="11"/>
        <v>0</v>
      </c>
      <c r="O140" s="451" t="s">
        <v>1706</v>
      </c>
      <c r="P140" s="470" t="str">
        <f t="array" ref="P140">IFERROR(IF(INDEX('Disaggregation Records'!$G$3:$G$56,MATCH(RIGHT(L140,255),RIGHT('Disaggregation Records'!$D$3:$D$56,255),0))=0,"",INDEX('Disaggregation Records'!$G$3:$G$56,MATCH(RIGHT(L140,255),RIGHT('Disaggregation Records'!$D$3:$D$56,255),0))),"")</f>
        <v/>
      </c>
      <c r="Q140" s="482" t="s">
        <v>461</v>
      </c>
      <c r="R140" s="358"/>
    </row>
    <row r="141" spans="1:18" ht="47.1" customHeight="1" x14ac:dyDescent="0.25">
      <c r="A141" s="377">
        <v>14</v>
      </c>
      <c r="B141" s="395" t="str">
        <f>IFERROR(VLOOKUP(A141,'Impact Indicators - Section B'!$A$9:$S$27,19,FALSE),"")</f>
        <v/>
      </c>
      <c r="C141" s="396" t="str">
        <f t="array" ref="C141">IFERROR(IF(INDEX('Disaggregation Records'!$E$3:$E$56,MATCH(RIGHT(L141,255),RIGHT('Disaggregation Records'!$D$3:$D$56,255),0))=0,"",INDEX('Disaggregation Records'!$E$3:$E$56,MATCH(RIGHT(L141,255),RIGHT('Disaggregation Records'!$D$3:$D$56,255),0))),"")</f>
        <v/>
      </c>
      <c r="D141" s="396" t="str">
        <f t="array" ref="D141">IFERROR(IF(INDEX('Disaggregation Records'!$F$3:$F$56,MATCH(RIGHT(L141,255),RIGHT('Disaggregation Records'!$D$3:$D$56,255),0))=0,"",INDEX('Disaggregation Records'!$F$3:$F$56,MATCH(RIGHT(L141,255),RIGHT('Disaggregation Records'!$D$3:$D$56,255),0))),"")</f>
        <v/>
      </c>
      <c r="E141" s="380" t="str">
        <f t="array" ref="E141">IFERROR(IF(INDEX('Disaggregation Data'!$K$3:$K$154,MATCH(RIGHT(M141,255),RIGHT('Disaggregation Data'!$J$3:$J$154,255),0))=0,"",INDEX('Disaggregation Data'!$K$3:$K$154,MATCH(RIGHT(M141,255),RIGHT('Disaggregation Data'!$J$3:$J$154,255),0))),"")</f>
        <v/>
      </c>
      <c r="F141" s="380" t="str">
        <f t="array" ref="F141">IFERROR(IF(INDEX('Disaggregation Data'!$L$3:$L$154,MATCH(RIGHT(M141,255),RIGHT('Disaggregation Data'!$J$3:$J$154,255),0))=0,"",INDEX('Disaggregation Data'!$L$3:$L$154,MATCH(RIGHT(M141,255),RIGHT('Disaggregation Data'!$J$3:$J$154,255),0))),"")</f>
        <v/>
      </c>
      <c r="G141" s="380" t="str">
        <f t="array" ref="G141">IFERROR(IF(INDEX('Disaggregation Data'!$O$3:$O$154,MATCH(RIGHT(M141,255),RIGHT('Disaggregation Data'!$J$3:$J$154,255),0))=0,"",INDEX('Disaggregation Data'!$O$3:$O$154,MATCH(RIGHT(M141,255),RIGHT('Disaggregation Data'!$J$3:$J$154,255),0))),"")</f>
        <v/>
      </c>
      <c r="H141" s="379" t="str">
        <f t="array" ref="H141">IFERROR(IF(INDEX('Disaggregation Data'!$P$3:$P$154,MATCH(RIGHT(M141,255),RIGHT('Disaggregation Data'!$J$3:$J$154,255),0))=0,"",INDEX('Disaggregation Data'!$P$3:$P$154,MATCH(RIGHT(M141,255),RIGHT('Disaggregation Data'!$J$3:$J$154,255),0))),"")</f>
        <v/>
      </c>
      <c r="I141" s="380" t="str">
        <f t="array" ref="I141">IFERROR(IF(INDEX('Disaggregation Data'!$M$3:$M$154,MATCH(RIGHT(M141,255),RIGHT('Disaggregation Data'!$J$3:$J$154,255),0))=0,"",INDEX('Disaggregation Data'!$M$3:$M$154,MATCH(RIGHT(M141,255),RIGHT('Disaggregation Data'!$J$3:$J$154,255),0))),"")</f>
        <v/>
      </c>
      <c r="J141" s="379" t="str">
        <f t="array" ref="J141">IFERROR(IF(INDEX('Disaggregation Data'!$N$3:$N$154,MATCH(RIGHT(M141,255),RIGHT('Disaggregation Data'!$J$3:$J$154,255),0))=0,"",INDEX('Disaggregation Data'!$N$3:$N$154,MATCH(RIGHT(M141,255),RIGHT('Disaggregation Data'!$J$3:$J$154,255),0))),"")</f>
        <v/>
      </c>
      <c r="K141" s="470">
        <f t="shared" si="8"/>
        <v>112</v>
      </c>
      <c r="L141" s="470" t="str">
        <f t="shared" si="9"/>
        <v/>
      </c>
      <c r="M141" s="470" t="str">
        <f t="shared" si="10"/>
        <v/>
      </c>
      <c r="N141" s="446" t="b">
        <f t="shared" si="11"/>
        <v>0</v>
      </c>
      <c r="O141" s="451" t="s">
        <v>1707</v>
      </c>
      <c r="P141" s="470" t="str">
        <f t="array" ref="P141">IFERROR(IF(INDEX('Disaggregation Records'!$G$3:$G$56,MATCH(RIGHT(L141,255),RIGHT('Disaggregation Records'!$D$3:$D$56,255),0))=0,"",INDEX('Disaggregation Records'!$G$3:$G$56,MATCH(RIGHT(L141,255),RIGHT('Disaggregation Records'!$D$3:$D$56,255),0))),"")</f>
        <v/>
      </c>
      <c r="Q141" s="482" t="s">
        <v>461</v>
      </c>
      <c r="R141" s="358"/>
    </row>
    <row r="142" spans="1:18" ht="47.1" customHeight="1" x14ac:dyDescent="0.25">
      <c r="A142" s="377">
        <v>14</v>
      </c>
      <c r="B142" s="395" t="str">
        <f>IFERROR(VLOOKUP(A142,'Impact Indicators - Section B'!$A$9:$S$27,19,FALSE),"")</f>
        <v/>
      </c>
      <c r="C142" s="396" t="str">
        <f t="array" ref="C142">IFERROR(IF(INDEX('Disaggregation Records'!$E$3:$E$56,MATCH(RIGHT(L142,255),RIGHT('Disaggregation Records'!$D$3:$D$56,255),0))=0,"",INDEX('Disaggregation Records'!$E$3:$E$56,MATCH(RIGHT(L142,255),RIGHT('Disaggregation Records'!$D$3:$D$56,255),0))),"")</f>
        <v/>
      </c>
      <c r="D142" s="396" t="str">
        <f t="array" ref="D142">IFERROR(IF(INDEX('Disaggregation Records'!$F$3:$F$56,MATCH(RIGHT(L142,255),RIGHT('Disaggregation Records'!$D$3:$D$56,255),0))=0,"",INDEX('Disaggregation Records'!$F$3:$F$56,MATCH(RIGHT(L142,255),RIGHT('Disaggregation Records'!$D$3:$D$56,255),0))),"")</f>
        <v/>
      </c>
      <c r="E142" s="380" t="str">
        <f t="array" ref="E142">IFERROR(IF(INDEX('Disaggregation Data'!$K$3:$K$154,MATCH(RIGHT(M142,255),RIGHT('Disaggregation Data'!$J$3:$J$154,255),0))=0,"",INDEX('Disaggregation Data'!$K$3:$K$154,MATCH(RIGHT(M142,255),RIGHT('Disaggregation Data'!$J$3:$J$154,255),0))),"")</f>
        <v/>
      </c>
      <c r="F142" s="380" t="str">
        <f t="array" ref="F142">IFERROR(IF(INDEX('Disaggregation Data'!$L$3:$L$154,MATCH(RIGHT(M142,255),RIGHT('Disaggregation Data'!$J$3:$J$154,255),0))=0,"",INDEX('Disaggregation Data'!$L$3:$L$154,MATCH(RIGHT(M142,255),RIGHT('Disaggregation Data'!$J$3:$J$154,255),0))),"")</f>
        <v/>
      </c>
      <c r="G142" s="380" t="str">
        <f t="array" ref="G142">IFERROR(IF(INDEX('Disaggregation Data'!$O$3:$O$154,MATCH(RIGHT(M142,255),RIGHT('Disaggregation Data'!$J$3:$J$154,255),0))=0,"",INDEX('Disaggregation Data'!$O$3:$O$154,MATCH(RIGHT(M142,255),RIGHT('Disaggregation Data'!$J$3:$J$154,255),0))),"")</f>
        <v/>
      </c>
      <c r="H142" s="379" t="str">
        <f t="array" ref="H142">IFERROR(IF(INDEX('Disaggregation Data'!$P$3:$P$154,MATCH(RIGHT(M142,255),RIGHT('Disaggregation Data'!$J$3:$J$154,255),0))=0,"",INDEX('Disaggregation Data'!$P$3:$P$154,MATCH(RIGHT(M142,255),RIGHT('Disaggregation Data'!$J$3:$J$154,255),0))),"")</f>
        <v/>
      </c>
      <c r="I142" s="380" t="str">
        <f t="array" ref="I142">IFERROR(IF(INDEX('Disaggregation Data'!$M$3:$M$154,MATCH(RIGHT(M142,255),RIGHT('Disaggregation Data'!$J$3:$J$154,255),0))=0,"",INDEX('Disaggregation Data'!$M$3:$M$154,MATCH(RIGHT(M142,255),RIGHT('Disaggregation Data'!$J$3:$J$154,255),0))),"")</f>
        <v/>
      </c>
      <c r="J142" s="379" t="str">
        <f t="array" ref="J142">IFERROR(IF(INDEX('Disaggregation Data'!$N$3:$N$154,MATCH(RIGHT(M142,255),RIGHT('Disaggregation Data'!$J$3:$J$154,255),0))=0,"",INDEX('Disaggregation Data'!$N$3:$N$154,MATCH(RIGHT(M142,255),RIGHT('Disaggregation Data'!$J$3:$J$154,255),0))),"")</f>
        <v/>
      </c>
      <c r="K142" s="470">
        <f t="shared" si="8"/>
        <v>113</v>
      </c>
      <c r="L142" s="470" t="str">
        <f t="shared" si="9"/>
        <v/>
      </c>
      <c r="M142" s="470" t="str">
        <f t="shared" si="10"/>
        <v/>
      </c>
      <c r="N142" s="446" t="b">
        <f t="shared" si="11"/>
        <v>0</v>
      </c>
      <c r="O142" s="451" t="s">
        <v>1708</v>
      </c>
      <c r="P142" s="470" t="str">
        <f t="array" ref="P142">IFERROR(IF(INDEX('Disaggregation Records'!$G$3:$G$56,MATCH(RIGHT(L142,255),RIGHT('Disaggregation Records'!$D$3:$D$56,255),0))=0,"",INDEX('Disaggregation Records'!$G$3:$G$56,MATCH(RIGHT(L142,255),RIGHT('Disaggregation Records'!$D$3:$D$56,255),0))),"")</f>
        <v/>
      </c>
      <c r="Q142" s="482" t="s">
        <v>461</v>
      </c>
      <c r="R142" s="358"/>
    </row>
    <row r="143" spans="1:18" ht="47.1" customHeight="1" x14ac:dyDescent="0.25">
      <c r="A143" s="377">
        <v>14</v>
      </c>
      <c r="B143" s="395" t="str">
        <f>IFERROR(VLOOKUP(A143,'Impact Indicators - Section B'!$A$9:$S$27,19,FALSE),"")</f>
        <v/>
      </c>
      <c r="C143" s="396" t="str">
        <f t="array" ref="C143">IFERROR(IF(INDEX('Disaggregation Records'!$E$3:$E$56,MATCH(RIGHT(L143,255),RIGHT('Disaggregation Records'!$D$3:$D$56,255),0))=0,"",INDEX('Disaggregation Records'!$E$3:$E$56,MATCH(RIGHT(L143,255),RIGHT('Disaggregation Records'!$D$3:$D$56,255),0))),"")</f>
        <v/>
      </c>
      <c r="D143" s="396" t="str">
        <f t="array" ref="D143">IFERROR(IF(INDEX('Disaggregation Records'!$F$3:$F$56,MATCH(RIGHT(L143,255),RIGHT('Disaggregation Records'!$D$3:$D$56,255),0))=0,"",INDEX('Disaggregation Records'!$F$3:$F$56,MATCH(RIGHT(L143,255),RIGHT('Disaggregation Records'!$D$3:$D$56,255),0))),"")</f>
        <v/>
      </c>
      <c r="E143" s="380" t="str">
        <f t="array" ref="E143">IFERROR(IF(INDEX('Disaggregation Data'!$K$3:$K$154,MATCH(RIGHT(M143,255),RIGHT('Disaggregation Data'!$J$3:$J$154,255),0))=0,"",INDEX('Disaggregation Data'!$K$3:$K$154,MATCH(RIGHT(M143,255),RIGHT('Disaggregation Data'!$J$3:$J$154,255),0))),"")</f>
        <v/>
      </c>
      <c r="F143" s="380" t="str">
        <f t="array" ref="F143">IFERROR(IF(INDEX('Disaggregation Data'!$L$3:$L$154,MATCH(RIGHT(M143,255),RIGHT('Disaggregation Data'!$J$3:$J$154,255),0))=0,"",INDEX('Disaggregation Data'!$L$3:$L$154,MATCH(RIGHT(M143,255),RIGHT('Disaggregation Data'!$J$3:$J$154,255),0))),"")</f>
        <v/>
      </c>
      <c r="G143" s="380" t="str">
        <f t="array" ref="G143">IFERROR(IF(INDEX('Disaggregation Data'!$O$3:$O$154,MATCH(RIGHT(M143,255),RIGHT('Disaggregation Data'!$J$3:$J$154,255),0))=0,"",INDEX('Disaggregation Data'!$O$3:$O$154,MATCH(RIGHT(M143,255),RIGHT('Disaggregation Data'!$J$3:$J$154,255),0))),"")</f>
        <v/>
      </c>
      <c r="H143" s="379" t="str">
        <f t="array" ref="H143">IFERROR(IF(INDEX('Disaggregation Data'!$P$3:$P$154,MATCH(RIGHT(M143,255),RIGHT('Disaggregation Data'!$J$3:$J$154,255),0))=0,"",INDEX('Disaggregation Data'!$P$3:$P$154,MATCH(RIGHT(M143,255),RIGHT('Disaggregation Data'!$J$3:$J$154,255),0))),"")</f>
        <v/>
      </c>
      <c r="I143" s="380" t="str">
        <f t="array" ref="I143">IFERROR(IF(INDEX('Disaggregation Data'!$M$3:$M$154,MATCH(RIGHT(M143,255),RIGHT('Disaggregation Data'!$J$3:$J$154,255),0))=0,"",INDEX('Disaggregation Data'!$M$3:$M$154,MATCH(RIGHT(M143,255),RIGHT('Disaggregation Data'!$J$3:$J$154,255),0))),"")</f>
        <v/>
      </c>
      <c r="J143" s="379" t="str">
        <f t="array" ref="J143">IFERROR(IF(INDEX('Disaggregation Data'!$N$3:$N$154,MATCH(RIGHT(M143,255),RIGHT('Disaggregation Data'!$J$3:$J$154,255),0))=0,"",INDEX('Disaggregation Data'!$N$3:$N$154,MATCH(RIGHT(M143,255),RIGHT('Disaggregation Data'!$J$3:$J$154,255),0))),"")</f>
        <v/>
      </c>
      <c r="K143" s="470">
        <f t="shared" si="8"/>
        <v>114</v>
      </c>
      <c r="L143" s="470" t="str">
        <f t="shared" si="9"/>
        <v/>
      </c>
      <c r="M143" s="470" t="str">
        <f t="shared" si="10"/>
        <v/>
      </c>
      <c r="N143" s="446" t="b">
        <f t="shared" si="11"/>
        <v>0</v>
      </c>
      <c r="O143" s="451" t="s">
        <v>1709</v>
      </c>
      <c r="P143" s="470" t="str">
        <f t="array" ref="P143">IFERROR(IF(INDEX('Disaggregation Records'!$G$3:$G$56,MATCH(RIGHT(L143,255),RIGHT('Disaggregation Records'!$D$3:$D$56,255),0))=0,"",INDEX('Disaggregation Records'!$G$3:$G$56,MATCH(RIGHT(L143,255),RIGHT('Disaggregation Records'!$D$3:$D$56,255),0))),"")</f>
        <v/>
      </c>
      <c r="Q143" s="482" t="s">
        <v>461</v>
      </c>
      <c r="R143" s="358"/>
    </row>
    <row r="144" spans="1:18" ht="47.1" customHeight="1" x14ac:dyDescent="0.25">
      <c r="A144" s="377">
        <v>14</v>
      </c>
      <c r="B144" s="395" t="str">
        <f>IFERROR(VLOOKUP(A144,'Impact Indicators - Section B'!$A$9:$S$27,19,FALSE),"")</f>
        <v/>
      </c>
      <c r="C144" s="396" t="str">
        <f t="array" ref="C144">IFERROR(IF(INDEX('Disaggregation Records'!$E$3:$E$56,MATCH(RIGHT(L144,255),RIGHT('Disaggregation Records'!$D$3:$D$56,255),0))=0,"",INDEX('Disaggregation Records'!$E$3:$E$56,MATCH(RIGHT(L144,255),RIGHT('Disaggregation Records'!$D$3:$D$56,255),0))),"")</f>
        <v/>
      </c>
      <c r="D144" s="396" t="str">
        <f t="array" ref="D144">IFERROR(IF(INDEX('Disaggregation Records'!$F$3:$F$56,MATCH(RIGHT(L144,255),RIGHT('Disaggregation Records'!$D$3:$D$56,255),0))=0,"",INDEX('Disaggregation Records'!$F$3:$F$56,MATCH(RIGHT(L144,255),RIGHT('Disaggregation Records'!$D$3:$D$56,255),0))),"")</f>
        <v/>
      </c>
      <c r="E144" s="380" t="str">
        <f t="array" ref="E144">IFERROR(IF(INDEX('Disaggregation Data'!$K$3:$K$154,MATCH(RIGHT(M144,255),RIGHT('Disaggregation Data'!$J$3:$J$154,255),0))=0,"",INDEX('Disaggregation Data'!$K$3:$K$154,MATCH(RIGHT(M144,255),RIGHT('Disaggregation Data'!$J$3:$J$154,255),0))),"")</f>
        <v/>
      </c>
      <c r="F144" s="380" t="str">
        <f t="array" ref="F144">IFERROR(IF(INDEX('Disaggregation Data'!$L$3:$L$154,MATCH(RIGHT(M144,255),RIGHT('Disaggregation Data'!$J$3:$J$154,255),0))=0,"",INDEX('Disaggregation Data'!$L$3:$L$154,MATCH(RIGHT(M144,255),RIGHT('Disaggregation Data'!$J$3:$J$154,255),0))),"")</f>
        <v/>
      </c>
      <c r="G144" s="380" t="str">
        <f t="array" ref="G144">IFERROR(IF(INDEX('Disaggregation Data'!$O$3:$O$154,MATCH(RIGHT(M144,255),RIGHT('Disaggregation Data'!$J$3:$J$154,255),0))=0,"",INDEX('Disaggregation Data'!$O$3:$O$154,MATCH(RIGHT(M144,255),RIGHT('Disaggregation Data'!$J$3:$J$154,255),0))),"")</f>
        <v/>
      </c>
      <c r="H144" s="379" t="str">
        <f t="array" ref="H144">IFERROR(IF(INDEX('Disaggregation Data'!$P$3:$P$154,MATCH(RIGHT(M144,255),RIGHT('Disaggregation Data'!$J$3:$J$154,255),0))=0,"",INDEX('Disaggregation Data'!$P$3:$P$154,MATCH(RIGHT(M144,255),RIGHT('Disaggregation Data'!$J$3:$J$154,255),0))),"")</f>
        <v/>
      </c>
      <c r="I144" s="380" t="str">
        <f t="array" ref="I144">IFERROR(IF(INDEX('Disaggregation Data'!$M$3:$M$154,MATCH(RIGHT(M144,255),RIGHT('Disaggregation Data'!$J$3:$J$154,255),0))=0,"",INDEX('Disaggregation Data'!$M$3:$M$154,MATCH(RIGHT(M144,255),RIGHT('Disaggregation Data'!$J$3:$J$154,255),0))),"")</f>
        <v/>
      </c>
      <c r="J144" s="379" t="str">
        <f t="array" ref="J144">IFERROR(IF(INDEX('Disaggregation Data'!$N$3:$N$154,MATCH(RIGHT(M144,255),RIGHT('Disaggregation Data'!$J$3:$J$154,255),0))=0,"",INDEX('Disaggregation Data'!$N$3:$N$154,MATCH(RIGHT(M144,255),RIGHT('Disaggregation Data'!$J$3:$J$154,255),0))),"")</f>
        <v/>
      </c>
      <c r="K144" s="470">
        <f t="shared" si="8"/>
        <v>115</v>
      </c>
      <c r="L144" s="470" t="str">
        <f t="shared" si="9"/>
        <v/>
      </c>
      <c r="M144" s="470" t="str">
        <f t="shared" si="10"/>
        <v/>
      </c>
      <c r="N144" s="446" t="b">
        <f t="shared" si="11"/>
        <v>0</v>
      </c>
      <c r="O144" s="451" t="s">
        <v>1710</v>
      </c>
      <c r="P144" s="470" t="str">
        <f t="array" ref="P144">IFERROR(IF(INDEX('Disaggregation Records'!$G$3:$G$56,MATCH(RIGHT(L144,255),RIGHT('Disaggregation Records'!$D$3:$D$56,255),0))=0,"",INDEX('Disaggregation Records'!$G$3:$G$56,MATCH(RIGHT(L144,255),RIGHT('Disaggregation Records'!$D$3:$D$56,255),0))),"")</f>
        <v/>
      </c>
      <c r="Q144" s="482" t="s">
        <v>461</v>
      </c>
      <c r="R144" s="358"/>
    </row>
    <row r="145" spans="1:18" ht="47.1" customHeight="1" x14ac:dyDescent="0.25">
      <c r="A145" s="377">
        <v>14</v>
      </c>
      <c r="B145" s="395" t="str">
        <f>IFERROR(VLOOKUP(A145,'Impact Indicators - Section B'!$A$9:$S$27,19,FALSE),"")</f>
        <v/>
      </c>
      <c r="C145" s="396" t="str">
        <f t="array" ref="C145">IFERROR(IF(INDEX('Disaggregation Records'!$E$3:$E$56,MATCH(RIGHT(L145,255),RIGHT('Disaggregation Records'!$D$3:$D$56,255),0))=0,"",INDEX('Disaggregation Records'!$E$3:$E$56,MATCH(RIGHT(L145,255),RIGHT('Disaggregation Records'!$D$3:$D$56,255),0))),"")</f>
        <v/>
      </c>
      <c r="D145" s="396" t="str">
        <f t="array" ref="D145">IFERROR(IF(INDEX('Disaggregation Records'!$F$3:$F$56,MATCH(RIGHT(L145,255),RIGHT('Disaggregation Records'!$D$3:$D$56,255),0))=0,"",INDEX('Disaggregation Records'!$F$3:$F$56,MATCH(RIGHT(L145,255),RIGHT('Disaggregation Records'!$D$3:$D$56,255),0))),"")</f>
        <v/>
      </c>
      <c r="E145" s="380" t="str">
        <f t="array" ref="E145">IFERROR(IF(INDEX('Disaggregation Data'!$K$3:$K$154,MATCH(RIGHT(M145,255),RIGHT('Disaggregation Data'!$J$3:$J$154,255),0))=0,"",INDEX('Disaggregation Data'!$K$3:$K$154,MATCH(RIGHT(M145,255),RIGHT('Disaggregation Data'!$J$3:$J$154,255),0))),"")</f>
        <v/>
      </c>
      <c r="F145" s="380" t="str">
        <f t="array" ref="F145">IFERROR(IF(INDEX('Disaggregation Data'!$L$3:$L$154,MATCH(RIGHT(M145,255),RIGHT('Disaggregation Data'!$J$3:$J$154,255),0))=0,"",INDEX('Disaggregation Data'!$L$3:$L$154,MATCH(RIGHT(M145,255),RIGHT('Disaggregation Data'!$J$3:$J$154,255),0))),"")</f>
        <v/>
      </c>
      <c r="G145" s="380" t="str">
        <f t="array" ref="G145">IFERROR(IF(INDEX('Disaggregation Data'!$O$3:$O$154,MATCH(RIGHT(M145,255),RIGHT('Disaggregation Data'!$J$3:$J$154,255),0))=0,"",INDEX('Disaggregation Data'!$O$3:$O$154,MATCH(RIGHT(M145,255),RIGHT('Disaggregation Data'!$J$3:$J$154,255),0))),"")</f>
        <v/>
      </c>
      <c r="H145" s="379" t="str">
        <f t="array" ref="H145">IFERROR(IF(INDEX('Disaggregation Data'!$P$3:$P$154,MATCH(RIGHT(M145,255),RIGHT('Disaggregation Data'!$J$3:$J$154,255),0))=0,"",INDEX('Disaggregation Data'!$P$3:$P$154,MATCH(RIGHT(M145,255),RIGHT('Disaggregation Data'!$J$3:$J$154,255),0))),"")</f>
        <v/>
      </c>
      <c r="I145" s="380" t="str">
        <f t="array" ref="I145">IFERROR(IF(INDEX('Disaggregation Data'!$M$3:$M$154,MATCH(RIGHT(M145,255),RIGHT('Disaggregation Data'!$J$3:$J$154,255),0))=0,"",INDEX('Disaggregation Data'!$M$3:$M$154,MATCH(RIGHT(M145,255),RIGHT('Disaggregation Data'!$J$3:$J$154,255),0))),"")</f>
        <v/>
      </c>
      <c r="J145" s="379" t="str">
        <f t="array" ref="J145">IFERROR(IF(INDEX('Disaggregation Data'!$N$3:$N$154,MATCH(RIGHT(M145,255),RIGHT('Disaggregation Data'!$J$3:$J$154,255),0))=0,"",INDEX('Disaggregation Data'!$N$3:$N$154,MATCH(RIGHT(M145,255),RIGHT('Disaggregation Data'!$J$3:$J$154,255),0))),"")</f>
        <v/>
      </c>
      <c r="K145" s="470">
        <f t="shared" si="8"/>
        <v>116</v>
      </c>
      <c r="L145" s="470" t="str">
        <f t="shared" si="9"/>
        <v/>
      </c>
      <c r="M145" s="470" t="str">
        <f t="shared" si="10"/>
        <v/>
      </c>
      <c r="N145" s="446" t="b">
        <f t="shared" si="11"/>
        <v>0</v>
      </c>
      <c r="O145" s="451" t="s">
        <v>1711</v>
      </c>
      <c r="P145" s="470" t="str">
        <f t="array" ref="P145">IFERROR(IF(INDEX('Disaggregation Records'!$G$3:$G$56,MATCH(RIGHT(L145,255),RIGHT('Disaggregation Records'!$D$3:$D$56,255),0))=0,"",INDEX('Disaggregation Records'!$G$3:$G$56,MATCH(RIGHT(L145,255),RIGHT('Disaggregation Records'!$D$3:$D$56,255),0))),"")</f>
        <v/>
      </c>
      <c r="Q145" s="482" t="s">
        <v>461</v>
      </c>
      <c r="R145" s="358"/>
    </row>
    <row r="146" spans="1:18" ht="47.1" customHeight="1" x14ac:dyDescent="0.25">
      <c r="A146" s="377">
        <v>14</v>
      </c>
      <c r="B146" s="395" t="str">
        <f>IFERROR(VLOOKUP(A146,'Impact Indicators - Section B'!$A$9:$S$27,19,FALSE),"")</f>
        <v/>
      </c>
      <c r="C146" s="396" t="str">
        <f t="array" ref="C146">IFERROR(IF(INDEX('Disaggregation Records'!$E$3:$E$56,MATCH(RIGHT(L146,255),RIGHT('Disaggregation Records'!$D$3:$D$56,255),0))=0,"",INDEX('Disaggregation Records'!$E$3:$E$56,MATCH(RIGHT(L146,255),RIGHT('Disaggregation Records'!$D$3:$D$56,255),0))),"")</f>
        <v/>
      </c>
      <c r="D146" s="396" t="str">
        <f t="array" ref="D146">IFERROR(IF(INDEX('Disaggregation Records'!$F$3:$F$56,MATCH(RIGHT(L146,255),RIGHT('Disaggregation Records'!$D$3:$D$56,255),0))=0,"",INDEX('Disaggregation Records'!$F$3:$F$56,MATCH(RIGHT(L146,255),RIGHT('Disaggregation Records'!$D$3:$D$56,255),0))),"")</f>
        <v/>
      </c>
      <c r="E146" s="380" t="str">
        <f t="array" ref="E146">IFERROR(IF(INDEX('Disaggregation Data'!$K$3:$K$154,MATCH(RIGHT(M146,255),RIGHT('Disaggregation Data'!$J$3:$J$154,255),0))=0,"",INDEX('Disaggregation Data'!$K$3:$K$154,MATCH(RIGHT(M146,255),RIGHT('Disaggregation Data'!$J$3:$J$154,255),0))),"")</f>
        <v/>
      </c>
      <c r="F146" s="380" t="str">
        <f t="array" ref="F146">IFERROR(IF(INDEX('Disaggregation Data'!$L$3:$L$154,MATCH(RIGHT(M146,255),RIGHT('Disaggregation Data'!$J$3:$J$154,255),0))=0,"",INDEX('Disaggregation Data'!$L$3:$L$154,MATCH(RIGHT(M146,255),RIGHT('Disaggregation Data'!$J$3:$J$154,255),0))),"")</f>
        <v/>
      </c>
      <c r="G146" s="380" t="str">
        <f t="array" ref="G146">IFERROR(IF(INDEX('Disaggregation Data'!$O$3:$O$154,MATCH(RIGHT(M146,255),RIGHT('Disaggregation Data'!$J$3:$J$154,255),0))=0,"",INDEX('Disaggregation Data'!$O$3:$O$154,MATCH(RIGHT(M146,255),RIGHT('Disaggregation Data'!$J$3:$J$154,255),0))),"")</f>
        <v/>
      </c>
      <c r="H146" s="379" t="str">
        <f t="array" ref="H146">IFERROR(IF(INDEX('Disaggregation Data'!$P$3:$P$154,MATCH(RIGHT(M146,255),RIGHT('Disaggregation Data'!$J$3:$J$154,255),0))=0,"",INDEX('Disaggregation Data'!$P$3:$P$154,MATCH(RIGHT(M146,255),RIGHT('Disaggregation Data'!$J$3:$J$154,255),0))),"")</f>
        <v/>
      </c>
      <c r="I146" s="380" t="str">
        <f t="array" ref="I146">IFERROR(IF(INDEX('Disaggregation Data'!$M$3:$M$154,MATCH(RIGHT(M146,255),RIGHT('Disaggregation Data'!$J$3:$J$154,255),0))=0,"",INDEX('Disaggregation Data'!$M$3:$M$154,MATCH(RIGHT(M146,255),RIGHT('Disaggregation Data'!$J$3:$J$154,255),0))),"")</f>
        <v/>
      </c>
      <c r="J146" s="379" t="str">
        <f t="array" ref="J146">IFERROR(IF(INDEX('Disaggregation Data'!$N$3:$N$154,MATCH(RIGHT(M146,255),RIGHT('Disaggregation Data'!$J$3:$J$154,255),0))=0,"",INDEX('Disaggregation Data'!$N$3:$N$154,MATCH(RIGHT(M146,255),RIGHT('Disaggregation Data'!$J$3:$J$154,255),0))),"")</f>
        <v/>
      </c>
      <c r="K146" s="470">
        <f t="shared" si="8"/>
        <v>117</v>
      </c>
      <c r="L146" s="470" t="str">
        <f t="shared" si="9"/>
        <v/>
      </c>
      <c r="M146" s="470" t="str">
        <f t="shared" si="10"/>
        <v/>
      </c>
      <c r="N146" s="446" t="b">
        <f t="shared" si="11"/>
        <v>0</v>
      </c>
      <c r="O146" s="451" t="s">
        <v>1712</v>
      </c>
      <c r="P146" s="470" t="str">
        <f t="array" ref="P146">IFERROR(IF(INDEX('Disaggregation Records'!$G$3:$G$56,MATCH(RIGHT(L146,255),RIGHT('Disaggregation Records'!$D$3:$D$56,255),0))=0,"",INDEX('Disaggregation Records'!$G$3:$G$56,MATCH(RIGHT(L146,255),RIGHT('Disaggregation Records'!$D$3:$D$56,255),0))),"")</f>
        <v/>
      </c>
      <c r="Q146" s="482" t="s">
        <v>461</v>
      </c>
      <c r="R146" s="358"/>
    </row>
    <row r="147" spans="1:18" ht="47.1" customHeight="1" x14ac:dyDescent="0.25">
      <c r="A147" s="377">
        <v>14</v>
      </c>
      <c r="B147" s="395" t="str">
        <f>IFERROR(VLOOKUP(A147,'Impact Indicators - Section B'!$A$9:$S$27,19,FALSE),"")</f>
        <v/>
      </c>
      <c r="C147" s="396" t="str">
        <f t="array" ref="C147">IFERROR(IF(INDEX('Disaggregation Records'!$E$3:$E$56,MATCH(RIGHT(L147,255),RIGHT('Disaggregation Records'!$D$3:$D$56,255),0))=0,"",INDEX('Disaggregation Records'!$E$3:$E$56,MATCH(RIGHT(L147,255),RIGHT('Disaggregation Records'!$D$3:$D$56,255),0))),"")</f>
        <v/>
      </c>
      <c r="D147" s="396" t="str">
        <f t="array" ref="D147">IFERROR(IF(INDEX('Disaggregation Records'!$F$3:$F$56,MATCH(RIGHT(L147,255),RIGHT('Disaggregation Records'!$D$3:$D$56,255),0))=0,"",INDEX('Disaggregation Records'!$F$3:$F$56,MATCH(RIGHT(L147,255),RIGHT('Disaggregation Records'!$D$3:$D$56,255),0))),"")</f>
        <v/>
      </c>
      <c r="E147" s="380" t="str">
        <f t="array" ref="E147">IFERROR(IF(INDEX('Disaggregation Data'!$K$3:$K$154,MATCH(RIGHT(M147,255),RIGHT('Disaggregation Data'!$J$3:$J$154,255),0))=0,"",INDEX('Disaggregation Data'!$K$3:$K$154,MATCH(RIGHT(M147,255),RIGHT('Disaggregation Data'!$J$3:$J$154,255),0))),"")</f>
        <v/>
      </c>
      <c r="F147" s="380" t="str">
        <f t="array" ref="F147">IFERROR(IF(INDEX('Disaggregation Data'!$L$3:$L$154,MATCH(RIGHT(M147,255),RIGHT('Disaggregation Data'!$J$3:$J$154,255),0))=0,"",INDEX('Disaggregation Data'!$L$3:$L$154,MATCH(RIGHT(M147,255),RIGHT('Disaggregation Data'!$J$3:$J$154,255),0))),"")</f>
        <v/>
      </c>
      <c r="G147" s="380" t="str">
        <f t="array" ref="G147">IFERROR(IF(INDEX('Disaggregation Data'!$O$3:$O$154,MATCH(RIGHT(M147,255),RIGHT('Disaggregation Data'!$J$3:$J$154,255),0))=0,"",INDEX('Disaggregation Data'!$O$3:$O$154,MATCH(RIGHT(M147,255),RIGHT('Disaggregation Data'!$J$3:$J$154,255),0))),"")</f>
        <v/>
      </c>
      <c r="H147" s="379" t="str">
        <f t="array" ref="H147">IFERROR(IF(INDEX('Disaggregation Data'!$P$3:$P$154,MATCH(RIGHT(M147,255),RIGHT('Disaggregation Data'!$J$3:$J$154,255),0))=0,"",INDEX('Disaggregation Data'!$P$3:$P$154,MATCH(RIGHT(M147,255),RIGHT('Disaggregation Data'!$J$3:$J$154,255),0))),"")</f>
        <v/>
      </c>
      <c r="I147" s="380" t="str">
        <f t="array" ref="I147">IFERROR(IF(INDEX('Disaggregation Data'!$M$3:$M$154,MATCH(RIGHT(M147,255),RIGHT('Disaggregation Data'!$J$3:$J$154,255),0))=0,"",INDEX('Disaggregation Data'!$M$3:$M$154,MATCH(RIGHT(M147,255),RIGHT('Disaggregation Data'!$J$3:$J$154,255),0))),"")</f>
        <v/>
      </c>
      <c r="J147" s="379" t="str">
        <f t="array" ref="J147">IFERROR(IF(INDEX('Disaggregation Data'!$N$3:$N$154,MATCH(RIGHT(M147,255),RIGHT('Disaggregation Data'!$J$3:$J$154,255),0))=0,"",INDEX('Disaggregation Data'!$N$3:$N$154,MATCH(RIGHT(M147,255),RIGHT('Disaggregation Data'!$J$3:$J$154,255),0))),"")</f>
        <v/>
      </c>
      <c r="K147" s="470">
        <f t="shared" si="8"/>
        <v>118</v>
      </c>
      <c r="L147" s="470" t="str">
        <f t="shared" si="9"/>
        <v/>
      </c>
      <c r="M147" s="470" t="str">
        <f t="shared" si="10"/>
        <v/>
      </c>
      <c r="N147" s="446" t="b">
        <f t="shared" si="11"/>
        <v>0</v>
      </c>
      <c r="O147" s="451" t="s">
        <v>1713</v>
      </c>
      <c r="P147" s="470" t="str">
        <f t="array" ref="P147">IFERROR(IF(INDEX('Disaggregation Records'!$G$3:$G$56,MATCH(RIGHT(L147,255),RIGHT('Disaggregation Records'!$D$3:$D$56,255),0))=0,"",INDEX('Disaggregation Records'!$G$3:$G$56,MATCH(RIGHT(L147,255),RIGHT('Disaggregation Records'!$D$3:$D$56,255),0))),"")</f>
        <v/>
      </c>
      <c r="Q147" s="482" t="s">
        <v>461</v>
      </c>
      <c r="R147" s="358"/>
    </row>
    <row r="148" spans="1:18" ht="47.1" customHeight="1" x14ac:dyDescent="0.25">
      <c r="A148" s="377">
        <v>14</v>
      </c>
      <c r="B148" s="395" t="str">
        <f>IFERROR(VLOOKUP(A148,'Impact Indicators - Section B'!$A$9:$S$27,19,FALSE),"")</f>
        <v/>
      </c>
      <c r="C148" s="396" t="str">
        <f t="array" ref="C148">IFERROR(IF(INDEX('Disaggregation Records'!$E$3:$E$56,MATCH(RIGHT(L148,255),RIGHT('Disaggregation Records'!$D$3:$D$56,255),0))=0,"",INDEX('Disaggregation Records'!$E$3:$E$56,MATCH(RIGHT(L148,255),RIGHT('Disaggregation Records'!$D$3:$D$56,255),0))),"")</f>
        <v/>
      </c>
      <c r="D148" s="396" t="str">
        <f t="array" ref="D148">IFERROR(IF(INDEX('Disaggregation Records'!$F$3:$F$56,MATCH(RIGHT(L148,255),RIGHT('Disaggregation Records'!$D$3:$D$56,255),0))=0,"",INDEX('Disaggregation Records'!$F$3:$F$56,MATCH(RIGHT(L148,255),RIGHT('Disaggregation Records'!$D$3:$D$56,255),0))),"")</f>
        <v/>
      </c>
      <c r="E148" s="380" t="str">
        <f t="array" ref="E148">IFERROR(IF(INDEX('Disaggregation Data'!$K$3:$K$154,MATCH(RIGHT(M148,255),RIGHT('Disaggregation Data'!$J$3:$J$154,255),0))=0,"",INDEX('Disaggregation Data'!$K$3:$K$154,MATCH(RIGHT(M148,255),RIGHT('Disaggregation Data'!$J$3:$J$154,255),0))),"")</f>
        <v/>
      </c>
      <c r="F148" s="380" t="str">
        <f t="array" ref="F148">IFERROR(IF(INDEX('Disaggregation Data'!$L$3:$L$154,MATCH(RIGHT(M148,255),RIGHT('Disaggregation Data'!$J$3:$J$154,255),0))=0,"",INDEX('Disaggregation Data'!$L$3:$L$154,MATCH(RIGHT(M148,255),RIGHT('Disaggregation Data'!$J$3:$J$154,255),0))),"")</f>
        <v/>
      </c>
      <c r="G148" s="380" t="str">
        <f t="array" ref="G148">IFERROR(IF(INDEX('Disaggregation Data'!$O$3:$O$154,MATCH(RIGHT(M148,255),RIGHT('Disaggregation Data'!$J$3:$J$154,255),0))=0,"",INDEX('Disaggregation Data'!$O$3:$O$154,MATCH(RIGHT(M148,255),RIGHT('Disaggregation Data'!$J$3:$J$154,255),0))),"")</f>
        <v/>
      </c>
      <c r="H148" s="379" t="str">
        <f t="array" ref="H148">IFERROR(IF(INDEX('Disaggregation Data'!$P$3:$P$154,MATCH(RIGHT(M148,255),RIGHT('Disaggregation Data'!$J$3:$J$154,255),0))=0,"",INDEX('Disaggregation Data'!$P$3:$P$154,MATCH(RIGHT(M148,255),RIGHT('Disaggregation Data'!$J$3:$J$154,255),0))),"")</f>
        <v/>
      </c>
      <c r="I148" s="380" t="str">
        <f t="array" ref="I148">IFERROR(IF(INDEX('Disaggregation Data'!$M$3:$M$154,MATCH(RIGHT(M148,255),RIGHT('Disaggregation Data'!$J$3:$J$154,255),0))=0,"",INDEX('Disaggregation Data'!$M$3:$M$154,MATCH(RIGHT(M148,255),RIGHT('Disaggregation Data'!$J$3:$J$154,255),0))),"")</f>
        <v/>
      </c>
      <c r="J148" s="379" t="str">
        <f t="array" ref="J148">IFERROR(IF(INDEX('Disaggregation Data'!$N$3:$N$154,MATCH(RIGHT(M148,255),RIGHT('Disaggregation Data'!$J$3:$J$154,255),0))=0,"",INDEX('Disaggregation Data'!$N$3:$N$154,MATCH(RIGHT(M148,255),RIGHT('Disaggregation Data'!$J$3:$J$154,255),0))),"")</f>
        <v/>
      </c>
      <c r="K148" s="470">
        <f t="shared" si="8"/>
        <v>119</v>
      </c>
      <c r="L148" s="470" t="str">
        <f t="shared" si="9"/>
        <v/>
      </c>
      <c r="M148" s="470" t="str">
        <f t="shared" si="10"/>
        <v/>
      </c>
      <c r="N148" s="446" t="b">
        <f t="shared" si="11"/>
        <v>0</v>
      </c>
      <c r="O148" s="451" t="s">
        <v>1714</v>
      </c>
      <c r="P148" s="470" t="str">
        <f t="array" ref="P148">IFERROR(IF(INDEX('Disaggregation Records'!$G$3:$G$56,MATCH(RIGHT(L148,255),RIGHT('Disaggregation Records'!$D$3:$D$56,255),0))=0,"",INDEX('Disaggregation Records'!$G$3:$G$56,MATCH(RIGHT(L148,255),RIGHT('Disaggregation Records'!$D$3:$D$56,255),0))),"")</f>
        <v/>
      </c>
      <c r="Q148" s="482" t="s">
        <v>461</v>
      </c>
      <c r="R148" s="358"/>
    </row>
    <row r="149" spans="1:18" ht="47.1" customHeight="1" x14ac:dyDescent="0.25">
      <c r="A149" s="377">
        <v>15</v>
      </c>
      <c r="B149" s="395" t="str">
        <f>IFERROR(VLOOKUP(A149,'Impact Indicators - Section B'!$A$9:$S$27,19,FALSE),"")</f>
        <v/>
      </c>
      <c r="C149" s="396" t="str">
        <f t="array" ref="C149">IFERROR(IF(INDEX('Disaggregation Records'!$E$3:$E$56,MATCH(RIGHT(L149,255),RIGHT('Disaggregation Records'!$D$3:$D$56,255),0))=0,"",INDEX('Disaggregation Records'!$E$3:$E$56,MATCH(RIGHT(L149,255),RIGHT('Disaggregation Records'!$D$3:$D$56,255),0))),"")</f>
        <v/>
      </c>
      <c r="D149" s="396" t="str">
        <f t="array" ref="D149">IFERROR(IF(INDEX('Disaggregation Records'!$F$3:$F$56,MATCH(RIGHT(L149,255),RIGHT('Disaggregation Records'!$D$3:$D$56,255),0))=0,"",INDEX('Disaggregation Records'!$F$3:$F$56,MATCH(RIGHT(L149,255),RIGHT('Disaggregation Records'!$D$3:$D$56,255),0))),"")</f>
        <v/>
      </c>
      <c r="E149" s="380" t="str">
        <f t="array" ref="E149">IFERROR(IF(INDEX('Disaggregation Data'!$K$3:$K$154,MATCH(RIGHT(M149,255),RIGHT('Disaggregation Data'!$J$3:$J$154,255),0))=0,"",INDEX('Disaggregation Data'!$K$3:$K$154,MATCH(RIGHT(M149,255),RIGHT('Disaggregation Data'!$J$3:$J$154,255),0))),"")</f>
        <v/>
      </c>
      <c r="F149" s="380" t="str">
        <f t="array" ref="F149">IFERROR(IF(INDEX('Disaggregation Data'!$L$3:$L$154,MATCH(RIGHT(M149,255),RIGHT('Disaggregation Data'!$J$3:$J$154,255),0))=0,"",INDEX('Disaggregation Data'!$L$3:$L$154,MATCH(RIGHT(M149,255),RIGHT('Disaggregation Data'!$J$3:$J$154,255),0))),"")</f>
        <v/>
      </c>
      <c r="G149" s="380" t="str">
        <f t="array" ref="G149">IFERROR(IF(INDEX('Disaggregation Data'!$O$3:$O$154,MATCH(RIGHT(M149,255),RIGHT('Disaggregation Data'!$J$3:$J$154,255),0))=0,"",INDEX('Disaggregation Data'!$O$3:$O$154,MATCH(RIGHT(M149,255),RIGHT('Disaggregation Data'!$J$3:$J$154,255),0))),"")</f>
        <v/>
      </c>
      <c r="H149" s="379" t="str">
        <f t="array" ref="H149">IFERROR(IF(INDEX('Disaggregation Data'!$P$3:$P$154,MATCH(RIGHT(M149,255),RIGHT('Disaggregation Data'!$J$3:$J$154,255),0))=0,"",INDEX('Disaggregation Data'!$P$3:$P$154,MATCH(RIGHT(M149,255),RIGHT('Disaggregation Data'!$J$3:$J$154,255),0))),"")</f>
        <v/>
      </c>
      <c r="I149" s="380" t="str">
        <f t="array" ref="I149">IFERROR(IF(INDEX('Disaggregation Data'!$M$3:$M$154,MATCH(RIGHT(M149,255),RIGHT('Disaggregation Data'!$J$3:$J$154,255),0))=0,"",INDEX('Disaggregation Data'!$M$3:$M$154,MATCH(RIGHT(M149,255),RIGHT('Disaggregation Data'!$J$3:$J$154,255),0))),"")</f>
        <v/>
      </c>
      <c r="J149" s="379" t="str">
        <f t="array" ref="J149">IFERROR(IF(INDEX('Disaggregation Data'!$N$3:$N$154,MATCH(RIGHT(M149,255),RIGHT('Disaggregation Data'!$J$3:$J$154,255),0))=0,"",INDEX('Disaggregation Data'!$N$3:$N$154,MATCH(RIGHT(M149,255),RIGHT('Disaggregation Data'!$J$3:$J$154,255),0))),"")</f>
        <v/>
      </c>
      <c r="K149" s="470">
        <f t="shared" si="8"/>
        <v>120</v>
      </c>
      <c r="L149" s="470" t="str">
        <f t="shared" si="9"/>
        <v/>
      </c>
      <c r="M149" s="470" t="str">
        <f t="shared" si="10"/>
        <v/>
      </c>
      <c r="N149" s="446" t="b">
        <f t="shared" si="11"/>
        <v>0</v>
      </c>
      <c r="O149" s="451" t="s">
        <v>1715</v>
      </c>
      <c r="P149" s="470" t="str">
        <f t="array" ref="P149">IFERROR(IF(INDEX('Disaggregation Records'!$G$3:$G$56,MATCH(RIGHT(L149,255),RIGHT('Disaggregation Records'!$D$3:$D$56,255),0))=0,"",INDEX('Disaggregation Records'!$G$3:$G$56,MATCH(RIGHT(L149,255),RIGHT('Disaggregation Records'!$D$3:$D$56,255),0))),"")</f>
        <v/>
      </c>
      <c r="Q149" s="482" t="s">
        <v>462</v>
      </c>
      <c r="R149" s="358"/>
    </row>
    <row r="150" spans="1:18" ht="47.1" customHeight="1" x14ac:dyDescent="0.25">
      <c r="A150" s="377">
        <v>15</v>
      </c>
      <c r="B150" s="395" t="str">
        <f>IFERROR(VLOOKUP(A150,'Impact Indicators - Section B'!$A$9:$S$27,19,FALSE),"")</f>
        <v/>
      </c>
      <c r="C150" s="396" t="str">
        <f t="array" ref="C150">IFERROR(IF(INDEX('Disaggregation Records'!$E$3:$E$56,MATCH(RIGHT(L150,255),RIGHT('Disaggregation Records'!$D$3:$D$56,255),0))=0,"",INDEX('Disaggregation Records'!$E$3:$E$56,MATCH(RIGHT(L150,255),RIGHT('Disaggregation Records'!$D$3:$D$56,255),0))),"")</f>
        <v/>
      </c>
      <c r="D150" s="396" t="str">
        <f t="array" ref="D150">IFERROR(IF(INDEX('Disaggregation Records'!$F$3:$F$56,MATCH(RIGHT(L150,255),RIGHT('Disaggregation Records'!$D$3:$D$56,255),0))=0,"",INDEX('Disaggregation Records'!$F$3:$F$56,MATCH(RIGHT(L150,255),RIGHT('Disaggregation Records'!$D$3:$D$56,255),0))),"")</f>
        <v/>
      </c>
      <c r="E150" s="380" t="str">
        <f t="array" ref="E150">IFERROR(IF(INDEX('Disaggregation Data'!$K$3:$K$154,MATCH(RIGHT(M150,255),RIGHT('Disaggregation Data'!$J$3:$J$154,255),0))=0,"",INDEX('Disaggregation Data'!$K$3:$K$154,MATCH(RIGHT(M150,255),RIGHT('Disaggregation Data'!$J$3:$J$154,255),0))),"")</f>
        <v/>
      </c>
      <c r="F150" s="380" t="str">
        <f t="array" ref="F150">IFERROR(IF(INDEX('Disaggregation Data'!$L$3:$L$154,MATCH(RIGHT(M150,255),RIGHT('Disaggregation Data'!$J$3:$J$154,255),0))=0,"",INDEX('Disaggregation Data'!$L$3:$L$154,MATCH(RIGHT(M150,255),RIGHT('Disaggregation Data'!$J$3:$J$154,255),0))),"")</f>
        <v/>
      </c>
      <c r="G150" s="380" t="str">
        <f t="array" ref="G150">IFERROR(IF(INDEX('Disaggregation Data'!$O$3:$O$154,MATCH(RIGHT(M150,255),RIGHT('Disaggregation Data'!$J$3:$J$154,255),0))=0,"",INDEX('Disaggregation Data'!$O$3:$O$154,MATCH(RIGHT(M150,255),RIGHT('Disaggregation Data'!$J$3:$J$154,255),0))),"")</f>
        <v/>
      </c>
      <c r="H150" s="379" t="str">
        <f t="array" ref="H150">IFERROR(IF(INDEX('Disaggregation Data'!$P$3:$P$154,MATCH(RIGHT(M150,255),RIGHT('Disaggregation Data'!$J$3:$J$154,255),0))=0,"",INDEX('Disaggregation Data'!$P$3:$P$154,MATCH(RIGHT(M150,255),RIGHT('Disaggregation Data'!$J$3:$J$154,255),0))),"")</f>
        <v/>
      </c>
      <c r="I150" s="380" t="str">
        <f t="array" ref="I150">IFERROR(IF(INDEX('Disaggregation Data'!$M$3:$M$154,MATCH(RIGHT(M150,255),RIGHT('Disaggregation Data'!$J$3:$J$154,255),0))=0,"",INDEX('Disaggregation Data'!$M$3:$M$154,MATCH(RIGHT(M150,255),RIGHT('Disaggregation Data'!$J$3:$J$154,255),0))),"")</f>
        <v/>
      </c>
      <c r="J150" s="379" t="str">
        <f t="array" ref="J150">IFERROR(IF(INDEX('Disaggregation Data'!$N$3:$N$154,MATCH(RIGHT(M150,255),RIGHT('Disaggregation Data'!$J$3:$J$154,255),0))=0,"",INDEX('Disaggregation Data'!$N$3:$N$154,MATCH(RIGHT(M150,255),RIGHT('Disaggregation Data'!$J$3:$J$154,255),0))),"")</f>
        <v/>
      </c>
      <c r="K150" s="470">
        <f t="shared" si="8"/>
        <v>121</v>
      </c>
      <c r="L150" s="470" t="str">
        <f t="shared" si="9"/>
        <v/>
      </c>
      <c r="M150" s="470" t="str">
        <f t="shared" si="10"/>
        <v/>
      </c>
      <c r="N150" s="446" t="b">
        <f t="shared" si="11"/>
        <v>0</v>
      </c>
      <c r="O150" s="451" t="s">
        <v>1716</v>
      </c>
      <c r="P150" s="470" t="str">
        <f t="array" ref="P150">IFERROR(IF(INDEX('Disaggregation Records'!$G$3:$G$56,MATCH(RIGHT(L150,255),RIGHT('Disaggregation Records'!$D$3:$D$56,255),0))=0,"",INDEX('Disaggregation Records'!$G$3:$G$56,MATCH(RIGHT(L150,255),RIGHT('Disaggregation Records'!$D$3:$D$56,255),0))),"")</f>
        <v/>
      </c>
      <c r="Q150" s="482" t="s">
        <v>462</v>
      </c>
      <c r="R150" s="358"/>
    </row>
    <row r="151" spans="1:18" ht="47.1" customHeight="1" x14ac:dyDescent="0.25">
      <c r="A151" s="377">
        <v>15</v>
      </c>
      <c r="B151" s="395" t="str">
        <f>IFERROR(VLOOKUP(A151,'Impact Indicators - Section B'!$A$9:$S$27,19,FALSE),"")</f>
        <v/>
      </c>
      <c r="C151" s="396" t="str">
        <f t="array" ref="C151">IFERROR(IF(INDEX('Disaggregation Records'!$E$3:$E$56,MATCH(RIGHT(L151,255),RIGHT('Disaggregation Records'!$D$3:$D$56,255),0))=0,"",INDEX('Disaggregation Records'!$E$3:$E$56,MATCH(RIGHT(L151,255),RIGHT('Disaggregation Records'!$D$3:$D$56,255),0))),"")</f>
        <v/>
      </c>
      <c r="D151" s="396" t="str">
        <f t="array" ref="D151">IFERROR(IF(INDEX('Disaggregation Records'!$F$3:$F$56,MATCH(RIGHT(L151,255),RIGHT('Disaggregation Records'!$D$3:$D$56,255),0))=0,"",INDEX('Disaggregation Records'!$F$3:$F$56,MATCH(RIGHT(L151,255),RIGHT('Disaggregation Records'!$D$3:$D$56,255),0))),"")</f>
        <v/>
      </c>
      <c r="E151" s="380" t="str">
        <f t="array" ref="E151">IFERROR(IF(INDEX('Disaggregation Data'!$K$3:$K$154,MATCH(RIGHT(M151,255),RIGHT('Disaggregation Data'!$J$3:$J$154,255),0))=0,"",INDEX('Disaggregation Data'!$K$3:$K$154,MATCH(RIGHT(M151,255),RIGHT('Disaggregation Data'!$J$3:$J$154,255),0))),"")</f>
        <v/>
      </c>
      <c r="F151" s="380" t="str">
        <f t="array" ref="F151">IFERROR(IF(INDEX('Disaggregation Data'!$L$3:$L$154,MATCH(RIGHT(M151,255),RIGHT('Disaggregation Data'!$J$3:$J$154,255),0))=0,"",INDEX('Disaggregation Data'!$L$3:$L$154,MATCH(RIGHT(M151,255),RIGHT('Disaggregation Data'!$J$3:$J$154,255),0))),"")</f>
        <v/>
      </c>
      <c r="G151" s="380" t="str">
        <f t="array" ref="G151">IFERROR(IF(INDEX('Disaggregation Data'!$O$3:$O$154,MATCH(RIGHT(M151,255),RIGHT('Disaggregation Data'!$J$3:$J$154,255),0))=0,"",INDEX('Disaggregation Data'!$O$3:$O$154,MATCH(RIGHT(M151,255),RIGHT('Disaggregation Data'!$J$3:$J$154,255),0))),"")</f>
        <v/>
      </c>
      <c r="H151" s="379" t="str">
        <f t="array" ref="H151">IFERROR(IF(INDEX('Disaggregation Data'!$P$3:$P$154,MATCH(RIGHT(M151,255),RIGHT('Disaggregation Data'!$J$3:$J$154,255),0))=0,"",INDEX('Disaggregation Data'!$P$3:$P$154,MATCH(RIGHT(M151,255),RIGHT('Disaggregation Data'!$J$3:$J$154,255),0))),"")</f>
        <v/>
      </c>
      <c r="I151" s="380" t="str">
        <f t="array" ref="I151">IFERROR(IF(INDEX('Disaggregation Data'!$M$3:$M$154,MATCH(RIGHT(M151,255),RIGHT('Disaggregation Data'!$J$3:$J$154,255),0))=0,"",INDEX('Disaggregation Data'!$M$3:$M$154,MATCH(RIGHT(M151,255),RIGHT('Disaggregation Data'!$J$3:$J$154,255),0))),"")</f>
        <v/>
      </c>
      <c r="J151" s="379" t="str">
        <f t="array" ref="J151">IFERROR(IF(INDEX('Disaggregation Data'!$N$3:$N$154,MATCH(RIGHT(M151,255),RIGHT('Disaggregation Data'!$J$3:$J$154,255),0))=0,"",INDEX('Disaggregation Data'!$N$3:$N$154,MATCH(RIGHT(M151,255),RIGHT('Disaggregation Data'!$J$3:$J$154,255),0))),"")</f>
        <v/>
      </c>
      <c r="K151" s="470">
        <f t="shared" si="8"/>
        <v>122</v>
      </c>
      <c r="L151" s="470" t="str">
        <f t="shared" si="9"/>
        <v/>
      </c>
      <c r="M151" s="470" t="str">
        <f t="shared" si="10"/>
        <v/>
      </c>
      <c r="N151" s="446" t="b">
        <f t="shared" si="11"/>
        <v>0</v>
      </c>
      <c r="O151" s="451" t="s">
        <v>1717</v>
      </c>
      <c r="P151" s="470" t="str">
        <f t="array" ref="P151">IFERROR(IF(INDEX('Disaggregation Records'!$G$3:$G$56,MATCH(RIGHT(L151,255),RIGHT('Disaggregation Records'!$D$3:$D$56,255),0))=0,"",INDEX('Disaggregation Records'!$G$3:$G$56,MATCH(RIGHT(L151,255),RIGHT('Disaggregation Records'!$D$3:$D$56,255),0))),"")</f>
        <v/>
      </c>
      <c r="Q151" s="482" t="s">
        <v>462</v>
      </c>
      <c r="R151" s="358"/>
    </row>
    <row r="152" spans="1:18" ht="47.1" customHeight="1" x14ac:dyDescent="0.25">
      <c r="A152" s="377">
        <v>15</v>
      </c>
      <c r="B152" s="395" t="str">
        <f>IFERROR(VLOOKUP(A152,'Impact Indicators - Section B'!$A$9:$S$27,19,FALSE),"")</f>
        <v/>
      </c>
      <c r="C152" s="396" t="str">
        <f t="array" ref="C152">IFERROR(IF(INDEX('Disaggregation Records'!$E$3:$E$56,MATCH(RIGHT(L152,255),RIGHT('Disaggregation Records'!$D$3:$D$56,255),0))=0,"",INDEX('Disaggregation Records'!$E$3:$E$56,MATCH(RIGHT(L152,255),RIGHT('Disaggregation Records'!$D$3:$D$56,255),0))),"")</f>
        <v/>
      </c>
      <c r="D152" s="396" t="str">
        <f t="array" ref="D152">IFERROR(IF(INDEX('Disaggregation Records'!$F$3:$F$56,MATCH(RIGHT(L152,255),RIGHT('Disaggregation Records'!$D$3:$D$56,255),0))=0,"",INDEX('Disaggregation Records'!$F$3:$F$56,MATCH(RIGHT(L152,255),RIGHT('Disaggregation Records'!$D$3:$D$56,255),0))),"")</f>
        <v/>
      </c>
      <c r="E152" s="380" t="str">
        <f t="array" ref="E152">IFERROR(IF(INDEX('Disaggregation Data'!$K$3:$K$154,MATCH(RIGHT(M152,255),RIGHT('Disaggregation Data'!$J$3:$J$154,255),0))=0,"",INDEX('Disaggregation Data'!$K$3:$K$154,MATCH(RIGHT(M152,255),RIGHT('Disaggregation Data'!$J$3:$J$154,255),0))),"")</f>
        <v/>
      </c>
      <c r="F152" s="380" t="str">
        <f t="array" ref="F152">IFERROR(IF(INDEX('Disaggregation Data'!$L$3:$L$154,MATCH(RIGHT(M152,255),RIGHT('Disaggregation Data'!$J$3:$J$154,255),0))=0,"",INDEX('Disaggregation Data'!$L$3:$L$154,MATCH(RIGHT(M152,255),RIGHT('Disaggregation Data'!$J$3:$J$154,255),0))),"")</f>
        <v/>
      </c>
      <c r="G152" s="380" t="str">
        <f t="array" ref="G152">IFERROR(IF(INDEX('Disaggregation Data'!$O$3:$O$154,MATCH(RIGHT(M152,255),RIGHT('Disaggregation Data'!$J$3:$J$154,255),0))=0,"",INDEX('Disaggregation Data'!$O$3:$O$154,MATCH(RIGHT(M152,255),RIGHT('Disaggregation Data'!$J$3:$J$154,255),0))),"")</f>
        <v/>
      </c>
      <c r="H152" s="379" t="str">
        <f t="array" ref="H152">IFERROR(IF(INDEX('Disaggregation Data'!$P$3:$P$154,MATCH(RIGHT(M152,255),RIGHT('Disaggregation Data'!$J$3:$J$154,255),0))=0,"",INDEX('Disaggregation Data'!$P$3:$P$154,MATCH(RIGHT(M152,255),RIGHT('Disaggregation Data'!$J$3:$J$154,255),0))),"")</f>
        <v/>
      </c>
      <c r="I152" s="380" t="str">
        <f t="array" ref="I152">IFERROR(IF(INDEX('Disaggregation Data'!$M$3:$M$154,MATCH(RIGHT(M152,255),RIGHT('Disaggregation Data'!$J$3:$J$154,255),0))=0,"",INDEX('Disaggregation Data'!$M$3:$M$154,MATCH(RIGHT(M152,255),RIGHT('Disaggregation Data'!$J$3:$J$154,255),0))),"")</f>
        <v/>
      </c>
      <c r="J152" s="379" t="str">
        <f t="array" ref="J152">IFERROR(IF(INDEX('Disaggregation Data'!$N$3:$N$154,MATCH(RIGHT(M152,255),RIGHT('Disaggregation Data'!$J$3:$J$154,255),0))=0,"",INDEX('Disaggregation Data'!$N$3:$N$154,MATCH(RIGHT(M152,255),RIGHT('Disaggregation Data'!$J$3:$J$154,255),0))),"")</f>
        <v/>
      </c>
      <c r="K152" s="470">
        <f t="shared" si="8"/>
        <v>123</v>
      </c>
      <c r="L152" s="470" t="str">
        <f t="shared" si="9"/>
        <v/>
      </c>
      <c r="M152" s="470" t="str">
        <f t="shared" si="10"/>
        <v/>
      </c>
      <c r="N152" s="446" t="b">
        <f t="shared" si="11"/>
        <v>0</v>
      </c>
      <c r="O152" s="451" t="s">
        <v>1718</v>
      </c>
      <c r="P152" s="470" t="str">
        <f t="array" ref="P152">IFERROR(IF(INDEX('Disaggregation Records'!$G$3:$G$56,MATCH(RIGHT(L152,255),RIGHT('Disaggregation Records'!$D$3:$D$56,255),0))=0,"",INDEX('Disaggregation Records'!$G$3:$G$56,MATCH(RIGHT(L152,255),RIGHT('Disaggregation Records'!$D$3:$D$56,255),0))),"")</f>
        <v/>
      </c>
      <c r="Q152" s="482" t="s">
        <v>462</v>
      </c>
      <c r="R152" s="358"/>
    </row>
    <row r="153" spans="1:18" ht="47.1" customHeight="1" x14ac:dyDescent="0.25">
      <c r="A153" s="377">
        <v>15</v>
      </c>
      <c r="B153" s="395" t="str">
        <f>IFERROR(VLOOKUP(A153,'Impact Indicators - Section B'!$A$9:$S$27,19,FALSE),"")</f>
        <v/>
      </c>
      <c r="C153" s="396" t="str">
        <f t="array" ref="C153">IFERROR(IF(INDEX('Disaggregation Records'!$E$3:$E$56,MATCH(RIGHT(L153,255),RIGHT('Disaggregation Records'!$D$3:$D$56,255),0))=0,"",INDEX('Disaggregation Records'!$E$3:$E$56,MATCH(RIGHT(L153,255),RIGHT('Disaggregation Records'!$D$3:$D$56,255),0))),"")</f>
        <v/>
      </c>
      <c r="D153" s="396" t="str">
        <f t="array" ref="D153">IFERROR(IF(INDEX('Disaggregation Records'!$F$3:$F$56,MATCH(RIGHT(L153,255),RIGHT('Disaggregation Records'!$D$3:$D$56,255),0))=0,"",INDEX('Disaggregation Records'!$F$3:$F$56,MATCH(RIGHT(L153,255),RIGHT('Disaggregation Records'!$D$3:$D$56,255),0))),"")</f>
        <v/>
      </c>
      <c r="E153" s="380" t="str">
        <f t="array" ref="E153">IFERROR(IF(INDEX('Disaggregation Data'!$K$3:$K$154,MATCH(RIGHT(M153,255),RIGHT('Disaggregation Data'!$J$3:$J$154,255),0))=0,"",INDEX('Disaggregation Data'!$K$3:$K$154,MATCH(RIGHT(M153,255),RIGHT('Disaggregation Data'!$J$3:$J$154,255),0))),"")</f>
        <v/>
      </c>
      <c r="F153" s="380" t="str">
        <f t="array" ref="F153">IFERROR(IF(INDEX('Disaggregation Data'!$L$3:$L$154,MATCH(RIGHT(M153,255),RIGHT('Disaggregation Data'!$J$3:$J$154,255),0))=0,"",INDEX('Disaggregation Data'!$L$3:$L$154,MATCH(RIGHT(M153,255),RIGHT('Disaggregation Data'!$J$3:$J$154,255),0))),"")</f>
        <v/>
      </c>
      <c r="G153" s="380" t="str">
        <f t="array" ref="G153">IFERROR(IF(INDEX('Disaggregation Data'!$O$3:$O$154,MATCH(RIGHT(M153,255),RIGHT('Disaggregation Data'!$J$3:$J$154,255),0))=0,"",INDEX('Disaggregation Data'!$O$3:$O$154,MATCH(RIGHT(M153,255),RIGHT('Disaggregation Data'!$J$3:$J$154,255),0))),"")</f>
        <v/>
      </c>
      <c r="H153" s="379" t="str">
        <f t="array" ref="H153">IFERROR(IF(INDEX('Disaggregation Data'!$P$3:$P$154,MATCH(RIGHT(M153,255),RIGHT('Disaggregation Data'!$J$3:$J$154,255),0))=0,"",INDEX('Disaggregation Data'!$P$3:$P$154,MATCH(RIGHT(M153,255),RIGHT('Disaggregation Data'!$J$3:$J$154,255),0))),"")</f>
        <v/>
      </c>
      <c r="I153" s="380" t="str">
        <f t="array" ref="I153">IFERROR(IF(INDEX('Disaggregation Data'!$M$3:$M$154,MATCH(RIGHT(M153,255),RIGHT('Disaggregation Data'!$J$3:$J$154,255),0))=0,"",INDEX('Disaggregation Data'!$M$3:$M$154,MATCH(RIGHT(M153,255),RIGHT('Disaggregation Data'!$J$3:$J$154,255),0))),"")</f>
        <v/>
      </c>
      <c r="J153" s="379" t="str">
        <f t="array" ref="J153">IFERROR(IF(INDEX('Disaggregation Data'!$N$3:$N$154,MATCH(RIGHT(M153,255),RIGHT('Disaggregation Data'!$J$3:$J$154,255),0))=0,"",INDEX('Disaggregation Data'!$N$3:$N$154,MATCH(RIGHT(M153,255),RIGHT('Disaggregation Data'!$J$3:$J$154,255),0))),"")</f>
        <v/>
      </c>
      <c r="K153" s="470">
        <f t="shared" si="8"/>
        <v>124</v>
      </c>
      <c r="L153" s="470" t="str">
        <f t="shared" si="9"/>
        <v/>
      </c>
      <c r="M153" s="470" t="str">
        <f t="shared" si="10"/>
        <v/>
      </c>
      <c r="N153" s="446" t="b">
        <f t="shared" si="11"/>
        <v>0</v>
      </c>
      <c r="O153" s="451" t="s">
        <v>1719</v>
      </c>
      <c r="P153" s="470" t="str">
        <f t="array" ref="P153">IFERROR(IF(INDEX('Disaggregation Records'!$G$3:$G$56,MATCH(RIGHT(L153,255),RIGHT('Disaggregation Records'!$D$3:$D$56,255),0))=0,"",INDEX('Disaggregation Records'!$G$3:$G$56,MATCH(RIGHT(L153,255),RIGHT('Disaggregation Records'!$D$3:$D$56,255),0))),"")</f>
        <v/>
      </c>
      <c r="Q153" s="482" t="s">
        <v>462</v>
      </c>
      <c r="R153" s="358"/>
    </row>
    <row r="154" spans="1:18" ht="47.1" customHeight="1" x14ac:dyDescent="0.25">
      <c r="A154" s="377">
        <v>15</v>
      </c>
      <c r="B154" s="395" t="str">
        <f>IFERROR(VLOOKUP(A154,'Impact Indicators - Section B'!$A$9:$S$27,19,FALSE),"")</f>
        <v/>
      </c>
      <c r="C154" s="396" t="str">
        <f t="array" ref="C154">IFERROR(IF(INDEX('Disaggregation Records'!$E$3:$E$56,MATCH(RIGHT(L154,255),RIGHT('Disaggregation Records'!$D$3:$D$56,255),0))=0,"",INDEX('Disaggregation Records'!$E$3:$E$56,MATCH(RIGHT(L154,255),RIGHT('Disaggregation Records'!$D$3:$D$56,255),0))),"")</f>
        <v/>
      </c>
      <c r="D154" s="396" t="str">
        <f t="array" ref="D154">IFERROR(IF(INDEX('Disaggregation Records'!$F$3:$F$56,MATCH(RIGHT(L154,255),RIGHT('Disaggregation Records'!$D$3:$D$56,255),0))=0,"",INDEX('Disaggregation Records'!$F$3:$F$56,MATCH(RIGHT(L154,255),RIGHT('Disaggregation Records'!$D$3:$D$56,255),0))),"")</f>
        <v/>
      </c>
      <c r="E154" s="380" t="str">
        <f t="array" ref="E154">IFERROR(IF(INDEX('Disaggregation Data'!$K$3:$K$154,MATCH(RIGHT(M154,255),RIGHT('Disaggregation Data'!$J$3:$J$154,255),0))=0,"",INDEX('Disaggregation Data'!$K$3:$K$154,MATCH(RIGHT(M154,255),RIGHT('Disaggregation Data'!$J$3:$J$154,255),0))),"")</f>
        <v/>
      </c>
      <c r="F154" s="380" t="str">
        <f t="array" ref="F154">IFERROR(IF(INDEX('Disaggregation Data'!$L$3:$L$154,MATCH(RIGHT(M154,255),RIGHT('Disaggregation Data'!$J$3:$J$154,255),0))=0,"",INDEX('Disaggregation Data'!$L$3:$L$154,MATCH(RIGHT(M154,255),RIGHT('Disaggregation Data'!$J$3:$J$154,255),0))),"")</f>
        <v/>
      </c>
      <c r="G154" s="380" t="str">
        <f t="array" ref="G154">IFERROR(IF(INDEX('Disaggregation Data'!$O$3:$O$154,MATCH(RIGHT(M154,255),RIGHT('Disaggregation Data'!$J$3:$J$154,255),0))=0,"",INDEX('Disaggregation Data'!$O$3:$O$154,MATCH(RIGHT(M154,255),RIGHT('Disaggregation Data'!$J$3:$J$154,255),0))),"")</f>
        <v/>
      </c>
      <c r="H154" s="379" t="str">
        <f t="array" ref="H154">IFERROR(IF(INDEX('Disaggregation Data'!$P$3:$P$154,MATCH(RIGHT(M154,255),RIGHT('Disaggregation Data'!$J$3:$J$154,255),0))=0,"",INDEX('Disaggregation Data'!$P$3:$P$154,MATCH(RIGHT(M154,255),RIGHT('Disaggregation Data'!$J$3:$J$154,255),0))),"")</f>
        <v/>
      </c>
      <c r="I154" s="380" t="str">
        <f t="array" ref="I154">IFERROR(IF(INDEX('Disaggregation Data'!$M$3:$M$154,MATCH(RIGHT(M154,255),RIGHT('Disaggregation Data'!$J$3:$J$154,255),0))=0,"",INDEX('Disaggregation Data'!$M$3:$M$154,MATCH(RIGHT(M154,255),RIGHT('Disaggregation Data'!$J$3:$J$154,255),0))),"")</f>
        <v/>
      </c>
      <c r="J154" s="379" t="str">
        <f t="array" ref="J154">IFERROR(IF(INDEX('Disaggregation Data'!$N$3:$N$154,MATCH(RIGHT(M154,255),RIGHT('Disaggregation Data'!$J$3:$J$154,255),0))=0,"",INDEX('Disaggregation Data'!$N$3:$N$154,MATCH(RIGHT(M154,255),RIGHT('Disaggregation Data'!$J$3:$J$154,255),0))),"")</f>
        <v/>
      </c>
      <c r="K154" s="470">
        <f t="shared" si="8"/>
        <v>125</v>
      </c>
      <c r="L154" s="470" t="str">
        <f t="shared" si="9"/>
        <v/>
      </c>
      <c r="M154" s="470" t="str">
        <f t="shared" si="10"/>
        <v/>
      </c>
      <c r="N154" s="446" t="b">
        <f t="shared" si="11"/>
        <v>0</v>
      </c>
      <c r="O154" s="451" t="s">
        <v>1720</v>
      </c>
      <c r="P154" s="470" t="str">
        <f t="array" ref="P154">IFERROR(IF(INDEX('Disaggregation Records'!$G$3:$G$56,MATCH(RIGHT(L154,255),RIGHT('Disaggregation Records'!$D$3:$D$56,255),0))=0,"",INDEX('Disaggregation Records'!$G$3:$G$56,MATCH(RIGHT(L154,255),RIGHT('Disaggregation Records'!$D$3:$D$56,255),0))),"")</f>
        <v/>
      </c>
      <c r="Q154" s="482" t="s">
        <v>462</v>
      </c>
      <c r="R154" s="358"/>
    </row>
    <row r="155" spans="1:18" ht="47.1" customHeight="1" x14ac:dyDescent="0.25">
      <c r="A155" s="377">
        <v>15</v>
      </c>
      <c r="B155" s="395" t="str">
        <f>IFERROR(VLOOKUP(A155,'Impact Indicators - Section B'!$A$9:$S$27,19,FALSE),"")</f>
        <v/>
      </c>
      <c r="C155" s="396" t="str">
        <f t="array" ref="C155">IFERROR(IF(INDEX('Disaggregation Records'!$E$3:$E$56,MATCH(RIGHT(L155,255),RIGHT('Disaggregation Records'!$D$3:$D$56,255),0))=0,"",INDEX('Disaggregation Records'!$E$3:$E$56,MATCH(RIGHT(L155,255),RIGHT('Disaggregation Records'!$D$3:$D$56,255),0))),"")</f>
        <v/>
      </c>
      <c r="D155" s="396" t="str">
        <f t="array" ref="D155">IFERROR(IF(INDEX('Disaggregation Records'!$F$3:$F$56,MATCH(RIGHT(L155,255),RIGHT('Disaggregation Records'!$D$3:$D$56,255),0))=0,"",INDEX('Disaggregation Records'!$F$3:$F$56,MATCH(RIGHT(L155,255),RIGHT('Disaggregation Records'!$D$3:$D$56,255),0))),"")</f>
        <v/>
      </c>
      <c r="E155" s="380" t="str">
        <f t="array" ref="E155">IFERROR(IF(INDEX('Disaggregation Data'!$K$3:$K$154,MATCH(RIGHT(M155,255),RIGHT('Disaggregation Data'!$J$3:$J$154,255),0))=0,"",INDEX('Disaggregation Data'!$K$3:$K$154,MATCH(RIGHT(M155,255),RIGHT('Disaggregation Data'!$J$3:$J$154,255),0))),"")</f>
        <v/>
      </c>
      <c r="F155" s="380" t="str">
        <f t="array" ref="F155">IFERROR(IF(INDEX('Disaggregation Data'!$L$3:$L$154,MATCH(RIGHT(M155,255),RIGHT('Disaggregation Data'!$J$3:$J$154,255),0))=0,"",INDEX('Disaggregation Data'!$L$3:$L$154,MATCH(RIGHT(M155,255),RIGHT('Disaggregation Data'!$J$3:$J$154,255),0))),"")</f>
        <v/>
      </c>
      <c r="G155" s="380" t="str">
        <f t="array" ref="G155">IFERROR(IF(INDEX('Disaggregation Data'!$O$3:$O$154,MATCH(RIGHT(M155,255),RIGHT('Disaggregation Data'!$J$3:$J$154,255),0))=0,"",INDEX('Disaggregation Data'!$O$3:$O$154,MATCH(RIGHT(M155,255),RIGHT('Disaggregation Data'!$J$3:$J$154,255),0))),"")</f>
        <v/>
      </c>
      <c r="H155" s="379" t="str">
        <f t="array" ref="H155">IFERROR(IF(INDEX('Disaggregation Data'!$P$3:$P$154,MATCH(RIGHT(M155,255),RIGHT('Disaggregation Data'!$J$3:$J$154,255),0))=0,"",INDEX('Disaggregation Data'!$P$3:$P$154,MATCH(RIGHT(M155,255),RIGHT('Disaggregation Data'!$J$3:$J$154,255),0))),"")</f>
        <v/>
      </c>
      <c r="I155" s="380" t="str">
        <f t="array" ref="I155">IFERROR(IF(INDEX('Disaggregation Data'!$M$3:$M$154,MATCH(RIGHT(M155,255),RIGHT('Disaggregation Data'!$J$3:$J$154,255),0))=0,"",INDEX('Disaggregation Data'!$M$3:$M$154,MATCH(RIGHT(M155,255),RIGHT('Disaggregation Data'!$J$3:$J$154,255),0))),"")</f>
        <v/>
      </c>
      <c r="J155" s="379" t="str">
        <f t="array" ref="J155">IFERROR(IF(INDEX('Disaggregation Data'!$N$3:$N$154,MATCH(RIGHT(M155,255),RIGHT('Disaggregation Data'!$J$3:$J$154,255),0))=0,"",INDEX('Disaggregation Data'!$N$3:$N$154,MATCH(RIGHT(M155,255),RIGHT('Disaggregation Data'!$J$3:$J$154,255),0))),"")</f>
        <v/>
      </c>
      <c r="K155" s="470">
        <f t="shared" si="8"/>
        <v>126</v>
      </c>
      <c r="L155" s="470" t="str">
        <f t="shared" si="9"/>
        <v/>
      </c>
      <c r="M155" s="470" t="str">
        <f t="shared" si="10"/>
        <v/>
      </c>
      <c r="N155" s="446" t="b">
        <f t="shared" si="11"/>
        <v>0</v>
      </c>
      <c r="O155" s="451" t="s">
        <v>1721</v>
      </c>
      <c r="P155" s="470" t="str">
        <f t="array" ref="P155">IFERROR(IF(INDEX('Disaggregation Records'!$G$3:$G$56,MATCH(RIGHT(L155,255),RIGHT('Disaggregation Records'!$D$3:$D$56,255),0))=0,"",INDEX('Disaggregation Records'!$G$3:$G$56,MATCH(RIGHT(L155,255),RIGHT('Disaggregation Records'!$D$3:$D$56,255),0))),"")</f>
        <v/>
      </c>
      <c r="Q155" s="482" t="s">
        <v>462</v>
      </c>
      <c r="R155" s="358"/>
    </row>
    <row r="156" spans="1:18" ht="47.1" customHeight="1" x14ac:dyDescent="0.25">
      <c r="A156" s="377">
        <v>15</v>
      </c>
      <c r="B156" s="395" t="str">
        <f>IFERROR(VLOOKUP(A156,'Impact Indicators - Section B'!$A$9:$S$27,19,FALSE),"")</f>
        <v/>
      </c>
      <c r="C156" s="396" t="str">
        <f t="array" ref="C156">IFERROR(IF(INDEX('Disaggregation Records'!$E$3:$E$56,MATCH(RIGHT(L156,255),RIGHT('Disaggregation Records'!$D$3:$D$56,255),0))=0,"",INDEX('Disaggregation Records'!$E$3:$E$56,MATCH(RIGHT(L156,255),RIGHT('Disaggregation Records'!$D$3:$D$56,255),0))),"")</f>
        <v/>
      </c>
      <c r="D156" s="396" t="str">
        <f t="array" ref="D156">IFERROR(IF(INDEX('Disaggregation Records'!$F$3:$F$56,MATCH(RIGHT(L156,255),RIGHT('Disaggregation Records'!$D$3:$D$56,255),0))=0,"",INDEX('Disaggregation Records'!$F$3:$F$56,MATCH(RIGHT(L156,255),RIGHT('Disaggregation Records'!$D$3:$D$56,255),0))),"")</f>
        <v/>
      </c>
      <c r="E156" s="380" t="str">
        <f t="array" ref="E156">IFERROR(IF(INDEX('Disaggregation Data'!$K$3:$K$154,MATCH(RIGHT(M156,255),RIGHT('Disaggregation Data'!$J$3:$J$154,255),0))=0,"",INDEX('Disaggregation Data'!$K$3:$K$154,MATCH(RIGHT(M156,255),RIGHT('Disaggregation Data'!$J$3:$J$154,255),0))),"")</f>
        <v/>
      </c>
      <c r="F156" s="380" t="str">
        <f t="array" ref="F156">IFERROR(IF(INDEX('Disaggregation Data'!$L$3:$L$154,MATCH(RIGHT(M156,255),RIGHT('Disaggregation Data'!$J$3:$J$154,255),0))=0,"",INDEX('Disaggregation Data'!$L$3:$L$154,MATCH(RIGHT(M156,255),RIGHT('Disaggregation Data'!$J$3:$J$154,255),0))),"")</f>
        <v/>
      </c>
      <c r="G156" s="380" t="str">
        <f t="array" ref="G156">IFERROR(IF(INDEX('Disaggregation Data'!$O$3:$O$154,MATCH(RIGHT(M156,255),RIGHT('Disaggregation Data'!$J$3:$J$154,255),0))=0,"",INDEX('Disaggregation Data'!$O$3:$O$154,MATCH(RIGHT(M156,255),RIGHT('Disaggregation Data'!$J$3:$J$154,255),0))),"")</f>
        <v/>
      </c>
      <c r="H156" s="379" t="str">
        <f t="array" ref="H156">IFERROR(IF(INDEX('Disaggregation Data'!$P$3:$P$154,MATCH(RIGHT(M156,255),RIGHT('Disaggregation Data'!$J$3:$J$154,255),0))=0,"",INDEX('Disaggregation Data'!$P$3:$P$154,MATCH(RIGHT(M156,255),RIGHT('Disaggregation Data'!$J$3:$J$154,255),0))),"")</f>
        <v/>
      </c>
      <c r="I156" s="380" t="str">
        <f t="array" ref="I156">IFERROR(IF(INDEX('Disaggregation Data'!$M$3:$M$154,MATCH(RIGHT(M156,255),RIGHT('Disaggregation Data'!$J$3:$J$154,255),0))=0,"",INDEX('Disaggregation Data'!$M$3:$M$154,MATCH(RIGHT(M156,255),RIGHT('Disaggregation Data'!$J$3:$J$154,255),0))),"")</f>
        <v/>
      </c>
      <c r="J156" s="379" t="str">
        <f t="array" ref="J156">IFERROR(IF(INDEX('Disaggregation Data'!$N$3:$N$154,MATCH(RIGHT(M156,255),RIGHT('Disaggregation Data'!$J$3:$J$154,255),0))=0,"",INDEX('Disaggregation Data'!$N$3:$N$154,MATCH(RIGHT(M156,255),RIGHT('Disaggregation Data'!$J$3:$J$154,255),0))),"")</f>
        <v/>
      </c>
      <c r="K156" s="470">
        <f t="shared" si="8"/>
        <v>127</v>
      </c>
      <c r="L156" s="470" t="str">
        <f t="shared" si="9"/>
        <v/>
      </c>
      <c r="M156" s="470" t="str">
        <f t="shared" si="10"/>
        <v/>
      </c>
      <c r="N156" s="446" t="b">
        <f t="shared" si="11"/>
        <v>0</v>
      </c>
      <c r="O156" s="451" t="s">
        <v>1722</v>
      </c>
      <c r="P156" s="470" t="str">
        <f t="array" ref="P156">IFERROR(IF(INDEX('Disaggregation Records'!$G$3:$G$56,MATCH(RIGHT(L156,255),RIGHT('Disaggregation Records'!$D$3:$D$56,255),0))=0,"",INDEX('Disaggregation Records'!$G$3:$G$56,MATCH(RIGHT(L156,255),RIGHT('Disaggregation Records'!$D$3:$D$56,255),0))),"")</f>
        <v/>
      </c>
      <c r="Q156" s="482" t="s">
        <v>462</v>
      </c>
      <c r="R156" s="358"/>
    </row>
    <row r="157" spans="1:18" ht="47.1" customHeight="1" x14ac:dyDescent="0.25">
      <c r="A157" s="377">
        <v>15</v>
      </c>
      <c r="B157" s="395" t="str">
        <f>IFERROR(VLOOKUP(A157,'Impact Indicators - Section B'!$A$9:$S$27,19,FALSE),"")</f>
        <v/>
      </c>
      <c r="C157" s="396" t="str">
        <f t="array" ref="C157">IFERROR(IF(INDEX('Disaggregation Records'!$E$3:$E$56,MATCH(RIGHT(L157,255),RIGHT('Disaggregation Records'!$D$3:$D$56,255),0))=0,"",INDEX('Disaggregation Records'!$E$3:$E$56,MATCH(RIGHT(L157,255),RIGHT('Disaggregation Records'!$D$3:$D$56,255),0))),"")</f>
        <v/>
      </c>
      <c r="D157" s="396" t="str">
        <f t="array" ref="D157">IFERROR(IF(INDEX('Disaggregation Records'!$F$3:$F$56,MATCH(RIGHT(L157,255),RIGHT('Disaggregation Records'!$D$3:$D$56,255),0))=0,"",INDEX('Disaggregation Records'!$F$3:$F$56,MATCH(RIGHT(L157,255),RIGHT('Disaggregation Records'!$D$3:$D$56,255),0))),"")</f>
        <v/>
      </c>
      <c r="E157" s="380" t="str">
        <f t="array" ref="E157">IFERROR(IF(INDEX('Disaggregation Data'!$K$3:$K$154,MATCH(RIGHT(M157,255),RIGHT('Disaggregation Data'!$J$3:$J$154,255),0))=0,"",INDEX('Disaggregation Data'!$K$3:$K$154,MATCH(RIGHT(M157,255),RIGHT('Disaggregation Data'!$J$3:$J$154,255),0))),"")</f>
        <v/>
      </c>
      <c r="F157" s="380" t="str">
        <f t="array" ref="F157">IFERROR(IF(INDEX('Disaggregation Data'!$L$3:$L$154,MATCH(RIGHT(M157,255),RIGHT('Disaggregation Data'!$J$3:$J$154,255),0))=0,"",INDEX('Disaggregation Data'!$L$3:$L$154,MATCH(RIGHT(M157,255),RIGHT('Disaggregation Data'!$J$3:$J$154,255),0))),"")</f>
        <v/>
      </c>
      <c r="G157" s="380" t="str">
        <f t="array" ref="G157">IFERROR(IF(INDEX('Disaggregation Data'!$O$3:$O$154,MATCH(RIGHT(M157,255),RIGHT('Disaggregation Data'!$J$3:$J$154,255),0))=0,"",INDEX('Disaggregation Data'!$O$3:$O$154,MATCH(RIGHT(M157,255),RIGHT('Disaggregation Data'!$J$3:$J$154,255),0))),"")</f>
        <v/>
      </c>
      <c r="H157" s="379" t="str">
        <f t="array" ref="H157">IFERROR(IF(INDEX('Disaggregation Data'!$P$3:$P$154,MATCH(RIGHT(M157,255),RIGHT('Disaggregation Data'!$J$3:$J$154,255),0))=0,"",INDEX('Disaggregation Data'!$P$3:$P$154,MATCH(RIGHT(M157,255),RIGHT('Disaggregation Data'!$J$3:$J$154,255),0))),"")</f>
        <v/>
      </c>
      <c r="I157" s="380" t="str">
        <f t="array" ref="I157">IFERROR(IF(INDEX('Disaggregation Data'!$M$3:$M$154,MATCH(RIGHT(M157,255),RIGHT('Disaggregation Data'!$J$3:$J$154,255),0))=0,"",INDEX('Disaggregation Data'!$M$3:$M$154,MATCH(RIGHT(M157,255),RIGHT('Disaggregation Data'!$J$3:$J$154,255),0))),"")</f>
        <v/>
      </c>
      <c r="J157" s="379" t="str">
        <f t="array" ref="J157">IFERROR(IF(INDEX('Disaggregation Data'!$N$3:$N$154,MATCH(RIGHT(M157,255),RIGHT('Disaggregation Data'!$J$3:$J$154,255),0))=0,"",INDEX('Disaggregation Data'!$N$3:$N$154,MATCH(RIGHT(M157,255),RIGHT('Disaggregation Data'!$J$3:$J$154,255),0))),"")</f>
        <v/>
      </c>
      <c r="K157" s="470">
        <f t="shared" si="8"/>
        <v>128</v>
      </c>
      <c r="L157" s="470" t="str">
        <f t="shared" si="9"/>
        <v/>
      </c>
      <c r="M157" s="470" t="str">
        <f t="shared" si="10"/>
        <v/>
      </c>
      <c r="N157" s="446" t="b">
        <f t="shared" si="11"/>
        <v>0</v>
      </c>
      <c r="O157" s="451" t="s">
        <v>1723</v>
      </c>
      <c r="P157" s="470" t="str">
        <f t="array" ref="P157">IFERROR(IF(INDEX('Disaggregation Records'!$G$3:$G$56,MATCH(RIGHT(L157,255),RIGHT('Disaggregation Records'!$D$3:$D$56,255),0))=0,"",INDEX('Disaggregation Records'!$G$3:$G$56,MATCH(RIGHT(L157,255),RIGHT('Disaggregation Records'!$D$3:$D$56,255),0))),"")</f>
        <v/>
      </c>
      <c r="Q157" s="482" t="s">
        <v>462</v>
      </c>
      <c r="R157" s="358"/>
    </row>
    <row r="158" spans="1:18" ht="47.1" customHeight="1" x14ac:dyDescent="0.25">
      <c r="A158" s="377">
        <v>15</v>
      </c>
      <c r="B158" s="395" t="str">
        <f>IFERROR(VLOOKUP(A158,'Impact Indicators - Section B'!$A$9:$S$27,19,FALSE),"")</f>
        <v/>
      </c>
      <c r="C158" s="396" t="str">
        <f t="array" ref="C158">IFERROR(IF(INDEX('Disaggregation Records'!$E$3:$E$56,MATCH(RIGHT(L158,255),RIGHT('Disaggregation Records'!$D$3:$D$56,255),0))=0,"",INDEX('Disaggregation Records'!$E$3:$E$56,MATCH(RIGHT(L158,255),RIGHT('Disaggregation Records'!$D$3:$D$56,255),0))),"")</f>
        <v/>
      </c>
      <c r="D158" s="396" t="str">
        <f t="array" ref="D158">IFERROR(IF(INDEX('Disaggregation Records'!$F$3:$F$56,MATCH(RIGHT(L158,255),RIGHT('Disaggregation Records'!$D$3:$D$56,255),0))=0,"",INDEX('Disaggregation Records'!$F$3:$F$56,MATCH(RIGHT(L158,255),RIGHT('Disaggregation Records'!$D$3:$D$56,255),0))),"")</f>
        <v/>
      </c>
      <c r="E158" s="380" t="str">
        <f t="array" ref="E158">IFERROR(IF(INDEX('Disaggregation Data'!$K$3:$K$154,MATCH(RIGHT(M158,255),RIGHT('Disaggregation Data'!$J$3:$J$154,255),0))=0,"",INDEX('Disaggregation Data'!$K$3:$K$154,MATCH(RIGHT(M158,255),RIGHT('Disaggregation Data'!$J$3:$J$154,255),0))),"")</f>
        <v/>
      </c>
      <c r="F158" s="380" t="str">
        <f t="array" ref="F158">IFERROR(IF(INDEX('Disaggregation Data'!$L$3:$L$154,MATCH(RIGHT(M158,255),RIGHT('Disaggregation Data'!$J$3:$J$154,255),0))=0,"",INDEX('Disaggregation Data'!$L$3:$L$154,MATCH(RIGHT(M158,255),RIGHT('Disaggregation Data'!$J$3:$J$154,255),0))),"")</f>
        <v/>
      </c>
      <c r="G158" s="380" t="str">
        <f t="array" ref="G158">IFERROR(IF(INDEX('Disaggregation Data'!$O$3:$O$154,MATCH(RIGHT(M158,255),RIGHT('Disaggregation Data'!$J$3:$J$154,255),0))=0,"",INDEX('Disaggregation Data'!$O$3:$O$154,MATCH(RIGHT(M158,255),RIGHT('Disaggregation Data'!$J$3:$J$154,255),0))),"")</f>
        <v/>
      </c>
      <c r="H158" s="379" t="str">
        <f t="array" ref="H158">IFERROR(IF(INDEX('Disaggregation Data'!$P$3:$P$154,MATCH(RIGHT(M158,255),RIGHT('Disaggregation Data'!$J$3:$J$154,255),0))=0,"",INDEX('Disaggregation Data'!$P$3:$P$154,MATCH(RIGHT(M158,255),RIGHT('Disaggregation Data'!$J$3:$J$154,255),0))),"")</f>
        <v/>
      </c>
      <c r="I158" s="380" t="str">
        <f t="array" ref="I158">IFERROR(IF(INDEX('Disaggregation Data'!$M$3:$M$154,MATCH(RIGHT(M158,255),RIGHT('Disaggregation Data'!$J$3:$J$154,255),0))=0,"",INDEX('Disaggregation Data'!$M$3:$M$154,MATCH(RIGHT(M158,255),RIGHT('Disaggregation Data'!$J$3:$J$154,255),0))),"")</f>
        <v/>
      </c>
      <c r="J158" s="379" t="str">
        <f t="array" ref="J158">IFERROR(IF(INDEX('Disaggregation Data'!$N$3:$N$154,MATCH(RIGHT(M158,255),RIGHT('Disaggregation Data'!$J$3:$J$154,255),0))=0,"",INDEX('Disaggregation Data'!$N$3:$N$154,MATCH(RIGHT(M158,255),RIGHT('Disaggregation Data'!$J$3:$J$154,255),0))),"")</f>
        <v/>
      </c>
      <c r="K158" s="470">
        <f t="shared" si="8"/>
        <v>129</v>
      </c>
      <c r="L158" s="470" t="str">
        <f t="shared" si="9"/>
        <v/>
      </c>
      <c r="M158" s="470" t="str">
        <f t="shared" si="10"/>
        <v/>
      </c>
      <c r="N158" s="446" t="b">
        <f t="shared" si="11"/>
        <v>0</v>
      </c>
      <c r="O158" s="451" t="s">
        <v>1724</v>
      </c>
      <c r="P158" s="470" t="str">
        <f t="array" ref="P158">IFERROR(IF(INDEX('Disaggregation Records'!$G$3:$G$56,MATCH(RIGHT(L158,255),RIGHT('Disaggregation Records'!$D$3:$D$56,255),0))=0,"",INDEX('Disaggregation Records'!$G$3:$G$56,MATCH(RIGHT(L158,255),RIGHT('Disaggregation Records'!$D$3:$D$56,255),0))),"")</f>
        <v/>
      </c>
      <c r="Q158" s="482" t="s">
        <v>462</v>
      </c>
      <c r="R158" s="358"/>
    </row>
    <row r="159" spans="1:18" ht="0.6" customHeight="1" thickBot="1" x14ac:dyDescent="0.3">
      <c r="A159" s="50"/>
      <c r="B159" s="51"/>
      <c r="C159" s="51"/>
      <c r="D159" s="51"/>
      <c r="E159" s="51"/>
      <c r="F159" s="51"/>
      <c r="G159" s="51"/>
      <c r="H159" s="51"/>
      <c r="I159" s="51"/>
      <c r="J159" s="101"/>
      <c r="K159" s="359"/>
      <c r="L159" s="359"/>
      <c r="M159" s="359"/>
      <c r="N159" s="359"/>
      <c r="O159" s="110"/>
      <c r="P159" s="360"/>
      <c r="Q159" s="360"/>
      <c r="R159" s="361"/>
    </row>
    <row r="160" spans="1:18" ht="39" customHeight="1" thickBot="1" x14ac:dyDescent="0.3">
      <c r="J160" s="102"/>
      <c r="K160" s="362"/>
      <c r="L160" s="362"/>
      <c r="M160" s="362"/>
      <c r="N160" s="362"/>
      <c r="P160" s="363"/>
      <c r="Q160" s="363"/>
    </row>
    <row r="161" spans="1:18" ht="26.65" hidden="1" customHeight="1" x14ac:dyDescent="0.25">
      <c r="J161" s="102"/>
      <c r="K161" s="362"/>
      <c r="L161" s="362"/>
      <c r="M161" s="362"/>
      <c r="N161" s="362"/>
      <c r="P161" s="363"/>
      <c r="Q161" s="363"/>
    </row>
    <row r="162" spans="1:18" ht="29.1" hidden="1" customHeight="1" x14ac:dyDescent="0.25">
      <c r="J162" s="102"/>
      <c r="K162" s="362"/>
      <c r="L162" s="362"/>
      <c r="M162" s="362"/>
      <c r="N162" s="362"/>
      <c r="P162" s="363"/>
      <c r="Q162" s="363"/>
    </row>
    <row r="163" spans="1:18" ht="20.65" hidden="1" customHeight="1" x14ac:dyDescent="0.25">
      <c r="J163" s="102"/>
      <c r="K163" s="362"/>
      <c r="L163" s="362"/>
      <c r="M163" s="362"/>
      <c r="N163" s="362"/>
      <c r="P163" s="363"/>
      <c r="Q163" s="363"/>
    </row>
    <row r="164" spans="1:18" ht="35.1" hidden="1" customHeight="1" thickBot="1" x14ac:dyDescent="0.3">
      <c r="J164" s="102"/>
      <c r="K164" s="362"/>
      <c r="L164" s="362"/>
      <c r="M164" s="362"/>
      <c r="N164" s="362"/>
      <c r="P164" s="363"/>
      <c r="Q164" s="363"/>
    </row>
    <row r="165" spans="1:18" ht="26.25" customHeight="1" thickBot="1" x14ac:dyDescent="0.3">
      <c r="A165" s="570" t="s">
        <v>282</v>
      </c>
      <c r="B165" s="571"/>
      <c r="C165" s="571"/>
      <c r="D165" s="571"/>
      <c r="E165" s="571"/>
      <c r="F165" s="571"/>
      <c r="G165" s="571"/>
      <c r="H165" s="571"/>
      <c r="I165" s="99"/>
      <c r="J165" s="103"/>
      <c r="K165" s="364"/>
      <c r="L165" s="365"/>
      <c r="M165" s="365"/>
      <c r="N165" s="365"/>
      <c r="O165" s="355"/>
      <c r="P165" s="356"/>
      <c r="Q165" s="356"/>
      <c r="R165" s="357"/>
    </row>
    <row r="166" spans="1:18" ht="49.5" customHeight="1" x14ac:dyDescent="0.25">
      <c r="A166" s="453" t="s">
        <v>283</v>
      </c>
      <c r="B166" s="453" t="s">
        <v>282</v>
      </c>
      <c r="C166" s="453" t="s">
        <v>302</v>
      </c>
      <c r="D166" s="455" t="s">
        <v>303</v>
      </c>
      <c r="E166" s="453" t="s">
        <v>266</v>
      </c>
      <c r="F166" s="453" t="s">
        <v>304</v>
      </c>
      <c r="G166" s="453" t="s">
        <v>305</v>
      </c>
      <c r="H166" s="453" t="s">
        <v>272</v>
      </c>
      <c r="I166" s="453" t="s">
        <v>206</v>
      </c>
      <c r="J166" s="453" t="s">
        <v>207</v>
      </c>
      <c r="K166" s="451">
        <v>0</v>
      </c>
      <c r="L166" s="394" t="s">
        <v>67</v>
      </c>
      <c r="M166" s="394" t="s">
        <v>149</v>
      </c>
      <c r="N166" s="394" t="s">
        <v>23</v>
      </c>
      <c r="O166" s="456" t="s">
        <v>25</v>
      </c>
      <c r="P166" s="483" t="s">
        <v>167</v>
      </c>
      <c r="Q166" s="482" t="s">
        <v>323</v>
      </c>
      <c r="R166" s="358"/>
    </row>
    <row r="167" spans="1:18" ht="47.1" hidden="1" customHeight="1" x14ac:dyDescent="0.25">
      <c r="A167" s="377" t="s">
        <v>46</v>
      </c>
      <c r="B167" s="395" t="str">
        <f>IFERROR(VLOOKUP(A167,'Outcome Indicators - Section C'!$A$10:$S$27,19,FALSE),"")</f>
        <v/>
      </c>
      <c r="C167" s="396" t="str">
        <f t="array" ref="C167">IFERROR(IF(INDEX('Disaggregation Records'!$E$59:$E$92,MATCH(RIGHT(L167,255),RIGHT('Disaggregation Records'!$D$59:$D$92,255),0))=0,"",INDEX('Disaggregation Records'!$E$59:$E$92,MATCH(RIGHT(L167,255),RIGHT('Disaggregation Records'!$D$59:$D$92,255),0))),"")</f>
        <v/>
      </c>
      <c r="D167" s="396" t="str">
        <f t="array" ref="D167">IFERROR(IF(INDEX('Disaggregation Records'!$F$59:$F$92,MATCH(RIGHT(L167,255),RIGHT('Disaggregation Records'!$D$59:$D$92,255),0))=0,"",INDEX('Disaggregation Records'!$F$59:$F$92,MATCH(RIGHT(L167,255),RIGHT('Disaggregation Records'!$D$59:$D$92,255),0))),"")</f>
        <v/>
      </c>
      <c r="E167" s="380" t="str">
        <f t="array" ref="E167">IFERROR(IF(INDEX('Disaggregation Data'!$K$159:$K$310,MATCH(RIGHT(M167,255),RIGHT('Disaggregation Data'!$J$159:$J$310,255),0))=0,"",INDEX('Disaggregation Data'!$K$159:$K$310,MATCH(RIGHT(M167,255),RIGHT('Disaggregation Data'!J$159:$J$310,255),0))),"")</f>
        <v/>
      </c>
      <c r="F167" s="380" t="str">
        <f t="array" ref="F167">IFERROR(IF(INDEX('Disaggregation Data'!$L$159:$L$310,MATCH(RIGHT(M167,255),RIGHT('Disaggregation Data'!$J$159:$J$310,255),0))=0,"",INDEX('Disaggregation Data'!$L$159:$L$310,MATCH(RIGHT(M167,255),RIGHT('Disaggregation Data'!J$159:$J$310,255),0))),"")</f>
        <v/>
      </c>
      <c r="G167" s="380" t="str">
        <f t="array" ref="G167">IFERROR(IF(INDEX('Disaggregation Data'!$O$159:$O$310,MATCH(RIGHT(M167,255),RIGHT('Disaggregation Data'!$J$159:$J$310,255),0))=0,"",INDEX('Disaggregation Data'!$O$159:$O$310,MATCH(RIGHT(M167,255),RIGHT('Disaggregation Data'!J$159:$J$310,255),0))),"")</f>
        <v/>
      </c>
      <c r="H167" s="379" t="str">
        <f t="array" ref="H167">IFERROR(IF(INDEX('Disaggregation Data'!$P$159:$P$310,MATCH(RIGHT(M167,255),RIGHT('Disaggregation Data'!$J$159:$J$310,255),0))=0,"",INDEX('Disaggregation Data'!$P$159:$P$310,MATCH(RIGHT(M167,255),RIGHT('Disaggregation Data'!J$159:$J$310,255),0))),"")</f>
        <v/>
      </c>
      <c r="I167" s="380" t="str">
        <f t="array" ref="I167">IFERROR(IF(INDEX('Disaggregation Data'!$M$159:$M$310,MATCH(RIGHT(M167,255),RIGHT('Disaggregation Data'!$J$159:$J$310,255),0))=0,"",INDEX('Disaggregation Data'!$M$159:$M$310,MATCH(RIGHT(M167,255),RIGHT('Disaggregation Data'!J$159:$J$310,255),0))),"")</f>
        <v/>
      </c>
      <c r="J167" s="379" t="str">
        <f t="array" ref="J167">IFERROR(IF(INDEX('Disaggregation Data'!$N$159:$N$310,MATCH(RIGHT(M167,255),RIGHT('Disaggregation Data'!$J$159:$J$310,255),0))=0,"",INDEX('Disaggregation Data'!$N$159:$N$310,MATCH(RIGHT(M167,255),RIGHT('Disaggregation Data'!J$159:$J$310,255),0))),"")</f>
        <v/>
      </c>
      <c r="K167" s="470">
        <f>IF(B167=B166,K166+1,0)</f>
        <v>0</v>
      </c>
      <c r="L167" s="470" t="str">
        <f>IF(B167&lt;&gt;"",B167&amp;"-"&amp;K167,"")</f>
        <v/>
      </c>
      <c r="M167" s="470" t="str">
        <f>IF(B167&lt;&gt;"",B167&amp;C167&amp;D167,"")</f>
        <v/>
      </c>
      <c r="N167" s="446" t="b">
        <f>IFERROR(IF(B167&lt;&gt;"",TRUE,FALSE),"")</f>
        <v>0</v>
      </c>
      <c r="O167" s="451" t="s">
        <v>24</v>
      </c>
      <c r="P167" s="483" t="str">
        <f t="array" ref="P167">IFERROR(IF(INDEX('Disaggregation Records'!$G$59:$G$92,MATCH(RIGHT(L167,255),RIGHT('Disaggregation Records'!$D$59:$D$92,255),0))=0,"",INDEX('Disaggregation Records'!$G$59:$G$92,MATCH(RIGHT(L167,255),RIGHT('Disaggregation Records'!$D$59:$D$92,255),0))),"")</f>
        <v/>
      </c>
      <c r="Q167" s="482" t="s">
        <v>24</v>
      </c>
      <c r="R167" s="358"/>
    </row>
    <row r="168" spans="1:18" ht="47.1" customHeight="1" x14ac:dyDescent="0.25">
      <c r="A168" s="377">
        <v>1</v>
      </c>
      <c r="B168" s="395" t="str">
        <f>IFERROR(VLOOKUP(A168,'Outcome Indicators - Section C'!$A$10:$S$27,19,FALSE),"")</f>
        <v>HIV O-4.1b(M): Porcentaje de personas transgénero que reportan uso de condón la última vez que sostuvieron relaciones sexuales con una pareja</v>
      </c>
      <c r="C168" s="396" t="str">
        <f t="array" ref="C168">IFERROR(IF(INDEX('Disaggregation Records'!$E$59:$E$92,MATCH(RIGHT(L168,255),RIGHT('Disaggregation Records'!$D$59:$D$92,255),0))=0,"",INDEX('Disaggregation Records'!$E$59:$E$92,MATCH(RIGHT(L168,255),RIGHT('Disaggregation Records'!$D$59:$D$92,255),0))),"")</f>
        <v>Edad</v>
      </c>
      <c r="D168" s="396" t="str">
        <f t="array" ref="D168">IFERROR(IF(INDEX('Disaggregation Records'!$F$59:$F$92,MATCH(RIGHT(L168,255),RIGHT('Disaggregation Records'!$D$59:$D$92,255),0))=0,"",INDEX('Disaggregation Records'!$F$59:$F$92,MATCH(RIGHT(L168,255),RIGHT('Disaggregation Records'!$D$59:$D$92,255),0))),"")</f>
        <v>25+</v>
      </c>
      <c r="E168" s="380" t="str">
        <f t="array" ref="E168">IFERROR(IF(INDEX('Disaggregation Data'!$K$159:$K$310,MATCH(RIGHT(M168,255),RIGHT('Disaggregation Data'!$J$159:$J$310,255),0))=0,"",INDEX('Disaggregation Data'!$K$159:$K$310,MATCH(RIGHT(M168,255),RIGHT('Disaggregation Data'!J$159:$J$310,255),0))),"")</f>
        <v/>
      </c>
      <c r="F168" s="380" t="str">
        <f t="array" ref="F168">IFERROR(IF(INDEX('Disaggregation Data'!$L$159:$L$310,MATCH(RIGHT(M168,255),RIGHT('Disaggregation Data'!$J$159:$J$310,255),0))=0,"",INDEX('Disaggregation Data'!$L$159:$L$310,MATCH(RIGHT(M168,255),RIGHT('Disaggregation Data'!J$159:$J$310,255),0))),"")</f>
        <v/>
      </c>
      <c r="G168" s="380" t="str">
        <f t="array" ref="G168">IFERROR(IF(INDEX('Disaggregation Data'!$O$159:$O$310,MATCH(RIGHT(M168,255),RIGHT('Disaggregation Data'!$J$159:$J$310,255),0))=0,"",INDEX('Disaggregation Data'!$O$159:$O$310,MATCH(RIGHT(M168,255),RIGHT('Disaggregation Data'!J$159:$J$310,255),0))),"")</f>
        <v/>
      </c>
      <c r="H168" s="379" t="s">
        <v>4472</v>
      </c>
      <c r="I168" s="380" t="str">
        <f t="array" ref="I168">IFERROR(IF(INDEX('Disaggregation Data'!$M$159:$M$310,MATCH(RIGHT(M168,255),RIGHT('Disaggregation Data'!$J$159:$J$310,255),0))=0,"",INDEX('Disaggregation Data'!$M$159:$M$310,MATCH(RIGHT(M168,255),RIGHT('Disaggregation Data'!J$159:$J$310,255),0))),"")</f>
        <v/>
      </c>
      <c r="J168" s="379" t="s">
        <v>4474</v>
      </c>
      <c r="K168" s="470">
        <f t="shared" ref="K168:K231" si="12">IF(B168=B167,K167+1,0)</f>
        <v>0</v>
      </c>
      <c r="L168" s="470" t="str">
        <f t="shared" ref="L168:L231" si="13">IF(B168&lt;&gt;"",B168&amp;"-"&amp;K168,"")</f>
        <v>HIV O-4.1b(M): Porcentaje de personas transgénero que reportan uso de condón la última vez que sostuvieron relaciones sexuales con una pareja-0</v>
      </c>
      <c r="M168" s="470" t="str">
        <f t="shared" ref="M168:M231" si="14">IF(B168&lt;&gt;"",B168&amp;C168&amp;D168,"")</f>
        <v>HIV O-4.1b(M): Porcentaje de personas transgénero que reportan uso de condón la última vez que sostuvieron relaciones sexuales con una parejaEdad25+</v>
      </c>
      <c r="N168" s="446" t="b">
        <f t="shared" ref="N168:N231" si="15">IFERROR(IF(B168&lt;&gt;"",TRUE,FALSE),"")</f>
        <v>1</v>
      </c>
      <c r="O168" s="451" t="s">
        <v>1725</v>
      </c>
      <c r="P168" s="483" t="str">
        <f t="array" ref="P168">IFERROR(IF(INDEX('Disaggregation Records'!$G$59:$G$92,MATCH(RIGHT(L168,255),RIGHT('Disaggregation Records'!$D$59:$D$92,255),0))=0,"",INDEX('Disaggregation Records'!$G$59:$G$92,MATCH(RIGHT(L168,255),RIGHT('Disaggregation Records'!$D$59:$D$92,255),0))),"")</f>
        <v>a1L36000002NzjPEAS</v>
      </c>
      <c r="Q168" s="482" t="s">
        <v>790</v>
      </c>
      <c r="R168" s="358"/>
    </row>
    <row r="169" spans="1:18" ht="47.1" customHeight="1" x14ac:dyDescent="0.25">
      <c r="A169" s="377">
        <v>1</v>
      </c>
      <c r="B169" s="395" t="str">
        <f>IFERROR(VLOOKUP(A169,'Outcome Indicators - Section C'!$A$10:$S$27,19,FALSE),"")</f>
        <v>HIV O-4.1b(M): Porcentaje de personas transgénero que reportan uso de condón la última vez que sostuvieron relaciones sexuales con una pareja</v>
      </c>
      <c r="C169" s="396" t="str">
        <f t="array" ref="C169">IFERROR(IF(INDEX('Disaggregation Records'!$E$59:$E$92,MATCH(RIGHT(L169,255),RIGHT('Disaggregation Records'!$D$59:$D$92,255),0))=0,"",INDEX('Disaggregation Records'!$E$59:$E$92,MATCH(RIGHT(L169,255),RIGHT('Disaggregation Records'!$D$59:$D$92,255),0))),"")</f>
        <v>Edad</v>
      </c>
      <c r="D169" s="396" t="str">
        <f t="array" ref="D169">IFERROR(IF(INDEX('Disaggregation Records'!$F$59:$F$92,MATCH(RIGHT(L169,255),RIGHT('Disaggregation Records'!$D$59:$D$92,255),0))=0,"",INDEX('Disaggregation Records'!$F$59:$F$92,MATCH(RIGHT(L169,255),RIGHT('Disaggregation Records'!$D$59:$D$92,255),0))),"")</f>
        <v>&lt;25</v>
      </c>
      <c r="E169" s="380" t="str">
        <f t="array" ref="E169">IFERROR(IF(INDEX('Disaggregation Data'!$K$159:$K$310,MATCH(RIGHT(M169,255),RIGHT('Disaggregation Data'!$J$159:$J$310,255),0))=0,"",INDEX('Disaggregation Data'!$K$159:$K$310,MATCH(RIGHT(M169,255),RIGHT('Disaggregation Data'!J$159:$J$310,255),0))),"")</f>
        <v/>
      </c>
      <c r="F169" s="380" t="str">
        <f t="array" ref="F169">IFERROR(IF(INDEX('Disaggregation Data'!$L$159:$L$310,MATCH(RIGHT(M169,255),RIGHT('Disaggregation Data'!$J$159:$J$310,255),0))=0,"",INDEX('Disaggregation Data'!$L$159:$L$310,MATCH(RIGHT(M169,255),RIGHT('Disaggregation Data'!J$159:$J$310,255),0))),"")</f>
        <v/>
      </c>
      <c r="G169" s="380" t="str">
        <f t="array" ref="G169">IFERROR(IF(INDEX('Disaggregation Data'!$O$159:$O$310,MATCH(RIGHT(M169,255),RIGHT('Disaggregation Data'!$J$159:$J$310,255),0))=0,"",INDEX('Disaggregation Data'!$O$159:$O$310,MATCH(RIGHT(M169,255),RIGHT('Disaggregation Data'!J$159:$J$310,255),0))),"")</f>
        <v/>
      </c>
      <c r="H169" s="379" t="s">
        <v>4472</v>
      </c>
      <c r="I169" s="380" t="str">
        <f t="array" ref="I169">IFERROR(IF(INDEX('Disaggregation Data'!$M$159:$M$310,MATCH(RIGHT(M169,255),RIGHT('Disaggregation Data'!$J$159:$J$310,255),0))=0,"",INDEX('Disaggregation Data'!$M$159:$M$310,MATCH(RIGHT(M169,255),RIGHT('Disaggregation Data'!J$159:$J$310,255),0))),"")</f>
        <v/>
      </c>
      <c r="J169" s="379" t="s">
        <v>4474</v>
      </c>
      <c r="K169" s="470">
        <f t="shared" si="12"/>
        <v>1</v>
      </c>
      <c r="L169" s="470" t="str">
        <f t="shared" si="13"/>
        <v>HIV O-4.1b(M): Porcentaje de personas transgénero que reportan uso de condón la última vez que sostuvieron relaciones sexuales con una pareja-1</v>
      </c>
      <c r="M169" s="470" t="str">
        <f t="shared" si="14"/>
        <v>HIV O-4.1b(M): Porcentaje de personas transgénero que reportan uso de condón la última vez que sostuvieron relaciones sexuales con una parejaEdad&lt;25</v>
      </c>
      <c r="N169" s="446" t="b">
        <f t="shared" si="15"/>
        <v>1</v>
      </c>
      <c r="O169" s="451" t="s">
        <v>1726</v>
      </c>
      <c r="P169" s="483" t="str">
        <f t="array" ref="P169">IFERROR(IF(INDEX('Disaggregation Records'!$G$59:$G$92,MATCH(RIGHT(L169,255),RIGHT('Disaggregation Records'!$D$59:$D$92,255),0))=0,"",INDEX('Disaggregation Records'!$G$59:$G$92,MATCH(RIGHT(L169,255),RIGHT('Disaggregation Records'!$D$59:$D$92,255),0))),"")</f>
        <v>a1L36000002NzjOEAS</v>
      </c>
      <c r="Q169" s="482" t="s">
        <v>790</v>
      </c>
      <c r="R169" s="358"/>
    </row>
    <row r="170" spans="1:18" ht="47.1" customHeight="1" x14ac:dyDescent="0.25">
      <c r="A170" s="377">
        <v>1</v>
      </c>
      <c r="B170" s="395" t="str">
        <f>IFERROR(VLOOKUP(A170,'Outcome Indicators - Section C'!$A$10:$S$27,19,FALSE),"")</f>
        <v>HIV O-4.1b(M): Porcentaje de personas transgénero que reportan uso de condón la última vez que sostuvieron relaciones sexuales con una pareja</v>
      </c>
      <c r="C170" s="396" t="str">
        <f t="array" ref="C170">IFERROR(IF(INDEX('Disaggregation Records'!$E$59:$E$92,MATCH(RIGHT(L170,255),RIGHT('Disaggregation Records'!$D$59:$D$92,255),0))=0,"",INDEX('Disaggregation Records'!$E$59:$E$92,MATCH(RIGHT(L170,255),RIGHT('Disaggregation Records'!$D$59:$D$92,255),0))),"")</f>
        <v/>
      </c>
      <c r="D170" s="396" t="str">
        <f t="array" ref="D170">IFERROR(IF(INDEX('Disaggregation Records'!$F$59:$F$92,MATCH(RIGHT(L170,255),RIGHT('Disaggregation Records'!$D$59:$D$92,255),0))=0,"",INDEX('Disaggregation Records'!$F$59:$F$92,MATCH(RIGHT(L170,255),RIGHT('Disaggregation Records'!$D$59:$D$92,255),0))),"")</f>
        <v/>
      </c>
      <c r="E170" s="380" t="str">
        <f t="array" ref="E170">IFERROR(IF(INDEX('Disaggregation Data'!$K$159:$K$310,MATCH(RIGHT(M170,255),RIGHT('Disaggregation Data'!$J$159:$J$310,255),0))=0,"",INDEX('Disaggregation Data'!$K$159:$K$310,MATCH(RIGHT(M170,255),RIGHT('Disaggregation Data'!J$159:$J$310,255),0))),"")</f>
        <v/>
      </c>
      <c r="F170" s="380" t="str">
        <f t="array" ref="F170">IFERROR(IF(INDEX('Disaggregation Data'!$L$159:$L$310,MATCH(RIGHT(M170,255),RIGHT('Disaggregation Data'!$J$159:$J$310,255),0))=0,"",INDEX('Disaggregation Data'!$L$159:$L$310,MATCH(RIGHT(M170,255),RIGHT('Disaggregation Data'!J$159:$J$310,255),0))),"")</f>
        <v/>
      </c>
      <c r="G170" s="380" t="str">
        <f t="array" ref="G170">IFERROR(IF(INDEX('Disaggregation Data'!$O$159:$O$310,MATCH(RIGHT(M170,255),RIGHT('Disaggregation Data'!$J$159:$J$310,255),0))=0,"",INDEX('Disaggregation Data'!$O$159:$O$310,MATCH(RIGHT(M170,255),RIGHT('Disaggregation Data'!J$159:$J$310,255),0))),"")</f>
        <v/>
      </c>
      <c r="H170" s="379" t="str">
        <f t="array" ref="H170">IFERROR(IF(INDEX('Disaggregation Data'!$P$159:$P$310,MATCH(RIGHT(M170,255),RIGHT('Disaggregation Data'!$J$159:$J$310,255),0))=0,"",INDEX('Disaggregation Data'!$P$159:$P$310,MATCH(RIGHT(M170,255),RIGHT('Disaggregation Data'!J$159:$J$310,255),0))),"")</f>
        <v/>
      </c>
      <c r="I170" s="380" t="str">
        <f t="array" ref="I170">IFERROR(IF(INDEX('Disaggregation Data'!$M$159:$M$310,MATCH(RIGHT(M170,255),RIGHT('Disaggregation Data'!$J$159:$J$310,255),0))=0,"",INDEX('Disaggregation Data'!$M$159:$M$310,MATCH(RIGHT(M170,255),RIGHT('Disaggregation Data'!J$159:$J$310,255),0))),"")</f>
        <v/>
      </c>
      <c r="J170" s="379" t="str">
        <f t="array" ref="J170">IFERROR(IF(INDEX('Disaggregation Data'!$N$159:$N$310,MATCH(RIGHT(M170,255),RIGHT('Disaggregation Data'!$J$159:$J$310,255),0))=0,"",INDEX('Disaggregation Data'!$N$159:$N$310,MATCH(RIGHT(M170,255),RIGHT('Disaggregation Data'!J$159:$J$310,255),0))),"")</f>
        <v/>
      </c>
      <c r="K170" s="470">
        <f t="shared" si="12"/>
        <v>2</v>
      </c>
      <c r="L170" s="470" t="str">
        <f t="shared" si="13"/>
        <v>HIV O-4.1b(M): Porcentaje de personas transgénero que reportan uso de condón la última vez que sostuvieron relaciones sexuales con una pareja-2</v>
      </c>
      <c r="M170" s="470" t="str">
        <f t="shared" si="14"/>
        <v>HIV O-4.1b(M): Porcentaje de personas transgénero que reportan uso de condón la última vez que sostuvieron relaciones sexuales con una pareja</v>
      </c>
      <c r="N170" s="446" t="b">
        <f t="shared" si="15"/>
        <v>1</v>
      </c>
      <c r="O170" s="451" t="s">
        <v>1727</v>
      </c>
      <c r="P170" s="483" t="str">
        <f t="array" ref="P170">IFERROR(IF(INDEX('Disaggregation Records'!$G$59:$G$92,MATCH(RIGHT(L170,255),RIGHT('Disaggregation Records'!$D$59:$D$92,255),0))=0,"",INDEX('Disaggregation Records'!$G$59:$G$92,MATCH(RIGHT(L170,255),RIGHT('Disaggregation Records'!$D$59:$D$92,255),0))),"")</f>
        <v/>
      </c>
      <c r="Q170" s="482" t="s">
        <v>790</v>
      </c>
      <c r="R170" s="358"/>
    </row>
    <row r="171" spans="1:18" ht="47.1" customHeight="1" x14ac:dyDescent="0.25">
      <c r="A171" s="377">
        <v>1</v>
      </c>
      <c r="B171" s="395" t="str">
        <f>IFERROR(VLOOKUP(A171,'Outcome Indicators - Section C'!$A$10:$S$27,19,FALSE),"")</f>
        <v>HIV O-4.1b(M): Porcentaje de personas transgénero que reportan uso de condón la última vez que sostuvieron relaciones sexuales con una pareja</v>
      </c>
      <c r="C171" s="396" t="str">
        <f t="array" ref="C171">IFERROR(IF(INDEX('Disaggregation Records'!$E$59:$E$92,MATCH(RIGHT(L171,255),RIGHT('Disaggregation Records'!$D$59:$D$92,255),0))=0,"",INDEX('Disaggregation Records'!$E$59:$E$92,MATCH(RIGHT(L171,255),RIGHT('Disaggregation Records'!$D$59:$D$92,255),0))),"")</f>
        <v/>
      </c>
      <c r="D171" s="396" t="str">
        <f t="array" ref="D171">IFERROR(IF(INDEX('Disaggregation Records'!$F$59:$F$92,MATCH(RIGHT(L171,255),RIGHT('Disaggregation Records'!$D$59:$D$92,255),0))=0,"",INDEX('Disaggregation Records'!$F$59:$F$92,MATCH(RIGHT(L171,255),RIGHT('Disaggregation Records'!$D$59:$D$92,255),0))),"")</f>
        <v/>
      </c>
      <c r="E171" s="380" t="str">
        <f t="array" ref="E171">IFERROR(IF(INDEX('Disaggregation Data'!$K$159:$K$310,MATCH(RIGHT(M171,255),RIGHT('Disaggregation Data'!$J$159:$J$310,255),0))=0,"",INDEX('Disaggregation Data'!$K$159:$K$310,MATCH(RIGHT(M171,255),RIGHT('Disaggregation Data'!J$159:$J$310,255),0))),"")</f>
        <v/>
      </c>
      <c r="F171" s="380" t="str">
        <f t="array" ref="F171">IFERROR(IF(INDEX('Disaggregation Data'!$L$159:$L$310,MATCH(RIGHT(M171,255),RIGHT('Disaggregation Data'!$J$159:$J$310,255),0))=0,"",INDEX('Disaggregation Data'!$L$159:$L$310,MATCH(RIGHT(M171,255),RIGHT('Disaggregation Data'!J$159:$J$310,255),0))),"")</f>
        <v/>
      </c>
      <c r="G171" s="380" t="str">
        <f t="array" ref="G171">IFERROR(IF(INDEX('Disaggregation Data'!$O$159:$O$310,MATCH(RIGHT(M171,255),RIGHT('Disaggregation Data'!$J$159:$J$310,255),0))=0,"",INDEX('Disaggregation Data'!$O$159:$O$310,MATCH(RIGHT(M171,255),RIGHT('Disaggregation Data'!J$159:$J$310,255),0))),"")</f>
        <v/>
      </c>
      <c r="H171" s="379" t="str">
        <f t="array" ref="H171">IFERROR(IF(INDEX('Disaggregation Data'!$P$159:$P$310,MATCH(RIGHT(M171,255),RIGHT('Disaggregation Data'!$J$159:$J$310,255),0))=0,"",INDEX('Disaggregation Data'!$P$159:$P$310,MATCH(RIGHT(M171,255),RIGHT('Disaggregation Data'!J$159:$J$310,255),0))),"")</f>
        <v/>
      </c>
      <c r="I171" s="380" t="str">
        <f t="array" ref="I171">IFERROR(IF(INDEX('Disaggregation Data'!$M$159:$M$310,MATCH(RIGHT(M171,255),RIGHT('Disaggregation Data'!$J$159:$J$310,255),0))=0,"",INDEX('Disaggregation Data'!$M$159:$M$310,MATCH(RIGHT(M171,255),RIGHT('Disaggregation Data'!J$159:$J$310,255),0))),"")</f>
        <v/>
      </c>
      <c r="J171" s="379" t="str">
        <f t="array" ref="J171">IFERROR(IF(INDEX('Disaggregation Data'!$N$159:$N$310,MATCH(RIGHT(M171,255),RIGHT('Disaggregation Data'!$J$159:$J$310,255),0))=0,"",INDEX('Disaggregation Data'!$N$159:$N$310,MATCH(RIGHT(M171,255),RIGHT('Disaggregation Data'!J$159:$J$310,255),0))),"")</f>
        <v/>
      </c>
      <c r="K171" s="470">
        <f t="shared" si="12"/>
        <v>3</v>
      </c>
      <c r="L171" s="470" t="str">
        <f t="shared" si="13"/>
        <v>HIV O-4.1b(M): Porcentaje de personas transgénero que reportan uso de condón la última vez que sostuvieron relaciones sexuales con una pareja-3</v>
      </c>
      <c r="M171" s="470" t="str">
        <f t="shared" si="14"/>
        <v>HIV O-4.1b(M): Porcentaje de personas transgénero que reportan uso de condón la última vez que sostuvieron relaciones sexuales con una pareja</v>
      </c>
      <c r="N171" s="446" t="b">
        <f t="shared" si="15"/>
        <v>1</v>
      </c>
      <c r="O171" s="451" t="s">
        <v>1728</v>
      </c>
      <c r="P171" s="483" t="str">
        <f t="array" ref="P171">IFERROR(IF(INDEX('Disaggregation Records'!$G$59:$G$92,MATCH(RIGHT(L171,255),RIGHT('Disaggregation Records'!$D$59:$D$92,255),0))=0,"",INDEX('Disaggregation Records'!$G$59:$G$92,MATCH(RIGHT(L171,255),RIGHT('Disaggregation Records'!$D$59:$D$92,255),0))),"")</f>
        <v/>
      </c>
      <c r="Q171" s="482" t="s">
        <v>790</v>
      </c>
      <c r="R171" s="358"/>
    </row>
    <row r="172" spans="1:18" ht="47.1" customHeight="1" x14ac:dyDescent="0.25">
      <c r="A172" s="377">
        <v>1</v>
      </c>
      <c r="B172" s="395" t="str">
        <f>IFERROR(VLOOKUP(A172,'Outcome Indicators - Section C'!$A$10:$S$27,19,FALSE),"")</f>
        <v>HIV O-4.1b(M): Porcentaje de personas transgénero que reportan uso de condón la última vez que sostuvieron relaciones sexuales con una pareja</v>
      </c>
      <c r="C172" s="396" t="str">
        <f t="array" ref="C172">IFERROR(IF(INDEX('Disaggregation Records'!$E$59:$E$92,MATCH(RIGHT(L172,255),RIGHT('Disaggregation Records'!$D$59:$D$92,255),0))=0,"",INDEX('Disaggregation Records'!$E$59:$E$92,MATCH(RIGHT(L172,255),RIGHT('Disaggregation Records'!$D$59:$D$92,255),0))),"")</f>
        <v/>
      </c>
      <c r="D172" s="396" t="str">
        <f t="array" ref="D172">IFERROR(IF(INDEX('Disaggregation Records'!$F$59:$F$92,MATCH(RIGHT(L172,255),RIGHT('Disaggregation Records'!$D$59:$D$92,255),0))=0,"",INDEX('Disaggregation Records'!$F$59:$F$92,MATCH(RIGHT(L172,255),RIGHT('Disaggregation Records'!$D$59:$D$92,255),0))),"")</f>
        <v/>
      </c>
      <c r="E172" s="380" t="str">
        <f t="array" ref="E172">IFERROR(IF(INDEX('Disaggregation Data'!$K$159:$K$310,MATCH(RIGHT(M172,255),RIGHT('Disaggregation Data'!$J$159:$J$310,255),0))=0,"",INDEX('Disaggregation Data'!$K$159:$K$310,MATCH(RIGHT(M172,255),RIGHT('Disaggregation Data'!J$159:$J$310,255),0))),"")</f>
        <v/>
      </c>
      <c r="F172" s="380" t="str">
        <f t="array" ref="F172">IFERROR(IF(INDEX('Disaggregation Data'!$L$159:$L$310,MATCH(RIGHT(M172,255),RIGHT('Disaggregation Data'!$J$159:$J$310,255),0))=0,"",INDEX('Disaggregation Data'!$L$159:$L$310,MATCH(RIGHT(M172,255),RIGHT('Disaggregation Data'!J$159:$J$310,255),0))),"")</f>
        <v/>
      </c>
      <c r="G172" s="380" t="str">
        <f t="array" ref="G172">IFERROR(IF(INDEX('Disaggregation Data'!$O$159:$O$310,MATCH(RIGHT(M172,255),RIGHT('Disaggregation Data'!$J$159:$J$310,255),0))=0,"",INDEX('Disaggregation Data'!$O$159:$O$310,MATCH(RIGHT(M172,255),RIGHT('Disaggregation Data'!J$159:$J$310,255),0))),"")</f>
        <v/>
      </c>
      <c r="H172" s="379" t="str">
        <f t="array" ref="H172">IFERROR(IF(INDEX('Disaggregation Data'!$P$159:$P$310,MATCH(RIGHT(M172,255),RIGHT('Disaggregation Data'!$J$159:$J$310,255),0))=0,"",INDEX('Disaggregation Data'!$P$159:$P$310,MATCH(RIGHT(M172,255),RIGHT('Disaggregation Data'!J$159:$J$310,255),0))),"")</f>
        <v/>
      </c>
      <c r="I172" s="380" t="str">
        <f t="array" ref="I172">IFERROR(IF(INDEX('Disaggregation Data'!$M$159:$M$310,MATCH(RIGHT(M172,255),RIGHT('Disaggregation Data'!$J$159:$J$310,255),0))=0,"",INDEX('Disaggregation Data'!$M$159:$M$310,MATCH(RIGHT(M172,255),RIGHT('Disaggregation Data'!J$159:$J$310,255),0))),"")</f>
        <v/>
      </c>
      <c r="J172" s="379" t="str">
        <f t="array" ref="J172">IFERROR(IF(INDEX('Disaggregation Data'!$N$159:$N$310,MATCH(RIGHT(M172,255),RIGHT('Disaggregation Data'!$J$159:$J$310,255),0))=0,"",INDEX('Disaggregation Data'!$N$159:$N$310,MATCH(RIGHT(M172,255),RIGHT('Disaggregation Data'!J$159:$J$310,255),0))),"")</f>
        <v/>
      </c>
      <c r="K172" s="470">
        <f t="shared" si="12"/>
        <v>4</v>
      </c>
      <c r="L172" s="470" t="str">
        <f t="shared" si="13"/>
        <v>HIV O-4.1b(M): Porcentaje de personas transgénero que reportan uso de condón la última vez que sostuvieron relaciones sexuales con una pareja-4</v>
      </c>
      <c r="M172" s="470" t="str">
        <f t="shared" si="14"/>
        <v>HIV O-4.1b(M): Porcentaje de personas transgénero que reportan uso de condón la última vez que sostuvieron relaciones sexuales con una pareja</v>
      </c>
      <c r="N172" s="446" t="b">
        <f t="shared" si="15"/>
        <v>1</v>
      </c>
      <c r="O172" s="451" t="s">
        <v>1729</v>
      </c>
      <c r="P172" s="483" t="str">
        <f t="array" ref="P172">IFERROR(IF(INDEX('Disaggregation Records'!$G$59:$G$92,MATCH(RIGHT(L172,255),RIGHT('Disaggregation Records'!$D$59:$D$92,255),0))=0,"",INDEX('Disaggregation Records'!$G$59:$G$92,MATCH(RIGHT(L172,255),RIGHT('Disaggregation Records'!$D$59:$D$92,255),0))),"")</f>
        <v/>
      </c>
      <c r="Q172" s="482" t="s">
        <v>790</v>
      </c>
      <c r="R172" s="358"/>
    </row>
    <row r="173" spans="1:18" ht="47.1" customHeight="1" x14ac:dyDescent="0.25">
      <c r="A173" s="377">
        <v>1</v>
      </c>
      <c r="B173" s="395" t="str">
        <f>IFERROR(VLOOKUP(A173,'Outcome Indicators - Section C'!$A$10:$S$27,19,FALSE),"")</f>
        <v>HIV O-4.1b(M): Porcentaje de personas transgénero que reportan uso de condón la última vez que sostuvieron relaciones sexuales con una pareja</v>
      </c>
      <c r="C173" s="396" t="str">
        <f t="array" ref="C173">IFERROR(IF(INDEX('Disaggregation Records'!$E$59:$E$92,MATCH(RIGHT(L173,255),RIGHT('Disaggregation Records'!$D$59:$D$92,255),0))=0,"",INDEX('Disaggregation Records'!$E$59:$E$92,MATCH(RIGHT(L173,255),RIGHT('Disaggregation Records'!$D$59:$D$92,255),0))),"")</f>
        <v/>
      </c>
      <c r="D173" s="396" t="str">
        <f t="array" ref="D173">IFERROR(IF(INDEX('Disaggregation Records'!$F$59:$F$92,MATCH(RIGHT(L173,255),RIGHT('Disaggregation Records'!$D$59:$D$92,255),0))=0,"",INDEX('Disaggregation Records'!$F$59:$F$92,MATCH(RIGHT(L173,255),RIGHT('Disaggregation Records'!$D$59:$D$92,255),0))),"")</f>
        <v/>
      </c>
      <c r="E173" s="380" t="str">
        <f t="array" ref="E173">IFERROR(IF(INDEX('Disaggregation Data'!$K$159:$K$310,MATCH(RIGHT(M173,255),RIGHT('Disaggregation Data'!$J$159:$J$310,255),0))=0,"",INDEX('Disaggregation Data'!$K$159:$K$310,MATCH(RIGHT(M173,255),RIGHT('Disaggregation Data'!J$159:$J$310,255),0))),"")</f>
        <v/>
      </c>
      <c r="F173" s="380" t="str">
        <f t="array" ref="F173">IFERROR(IF(INDEX('Disaggregation Data'!$L$159:$L$310,MATCH(RIGHT(M173,255),RIGHT('Disaggregation Data'!$J$159:$J$310,255),0))=0,"",INDEX('Disaggregation Data'!$L$159:$L$310,MATCH(RIGHT(M173,255),RIGHT('Disaggregation Data'!J$159:$J$310,255),0))),"")</f>
        <v/>
      </c>
      <c r="G173" s="380" t="str">
        <f t="array" ref="G173">IFERROR(IF(INDEX('Disaggregation Data'!$O$159:$O$310,MATCH(RIGHT(M173,255),RIGHT('Disaggregation Data'!$J$159:$J$310,255),0))=0,"",INDEX('Disaggregation Data'!$O$159:$O$310,MATCH(RIGHT(M173,255),RIGHT('Disaggregation Data'!J$159:$J$310,255),0))),"")</f>
        <v/>
      </c>
      <c r="H173" s="379" t="str">
        <f t="array" ref="H173">IFERROR(IF(INDEX('Disaggregation Data'!$P$159:$P$310,MATCH(RIGHT(M173,255),RIGHT('Disaggregation Data'!$J$159:$J$310,255),0))=0,"",INDEX('Disaggregation Data'!$P$159:$P$310,MATCH(RIGHT(M173,255),RIGHT('Disaggregation Data'!J$159:$J$310,255),0))),"")</f>
        <v/>
      </c>
      <c r="I173" s="380" t="str">
        <f t="array" ref="I173">IFERROR(IF(INDEX('Disaggregation Data'!$M$159:$M$310,MATCH(RIGHT(M173,255),RIGHT('Disaggregation Data'!$J$159:$J$310,255),0))=0,"",INDEX('Disaggregation Data'!$M$159:$M$310,MATCH(RIGHT(M173,255),RIGHT('Disaggregation Data'!J$159:$J$310,255),0))),"")</f>
        <v/>
      </c>
      <c r="J173" s="379" t="str">
        <f t="array" ref="J173">IFERROR(IF(INDEX('Disaggregation Data'!$N$159:$N$310,MATCH(RIGHT(M173,255),RIGHT('Disaggregation Data'!$J$159:$J$310,255),0))=0,"",INDEX('Disaggregation Data'!$N$159:$N$310,MATCH(RIGHT(M173,255),RIGHT('Disaggregation Data'!J$159:$J$310,255),0))),"")</f>
        <v/>
      </c>
      <c r="K173" s="470">
        <f t="shared" si="12"/>
        <v>5</v>
      </c>
      <c r="L173" s="470" t="str">
        <f t="shared" si="13"/>
        <v>HIV O-4.1b(M): Porcentaje de personas transgénero que reportan uso de condón la última vez que sostuvieron relaciones sexuales con una pareja-5</v>
      </c>
      <c r="M173" s="470" t="str">
        <f t="shared" si="14"/>
        <v>HIV O-4.1b(M): Porcentaje de personas transgénero que reportan uso de condón la última vez que sostuvieron relaciones sexuales con una pareja</v>
      </c>
      <c r="N173" s="446" t="b">
        <f t="shared" si="15"/>
        <v>1</v>
      </c>
      <c r="O173" s="451" t="s">
        <v>1730</v>
      </c>
      <c r="P173" s="483" t="str">
        <f t="array" ref="P173">IFERROR(IF(INDEX('Disaggregation Records'!$G$59:$G$92,MATCH(RIGHT(L173,255),RIGHT('Disaggregation Records'!$D$59:$D$92,255),0))=0,"",INDEX('Disaggregation Records'!$G$59:$G$92,MATCH(RIGHT(L173,255),RIGHT('Disaggregation Records'!$D$59:$D$92,255),0))),"")</f>
        <v/>
      </c>
      <c r="Q173" s="482" t="s">
        <v>790</v>
      </c>
      <c r="R173" s="358"/>
    </row>
    <row r="174" spans="1:18" ht="47.1" customHeight="1" x14ac:dyDescent="0.25">
      <c r="A174" s="377">
        <v>1</v>
      </c>
      <c r="B174" s="395" t="str">
        <f>IFERROR(VLOOKUP(A174,'Outcome Indicators - Section C'!$A$10:$S$27,19,FALSE),"")</f>
        <v>HIV O-4.1b(M): Porcentaje de personas transgénero que reportan uso de condón la última vez que sostuvieron relaciones sexuales con una pareja</v>
      </c>
      <c r="C174" s="396" t="str">
        <f t="array" ref="C174">IFERROR(IF(INDEX('Disaggregation Records'!$E$59:$E$92,MATCH(RIGHT(L174,255),RIGHT('Disaggregation Records'!$D$59:$D$92,255),0))=0,"",INDEX('Disaggregation Records'!$E$59:$E$92,MATCH(RIGHT(L174,255),RIGHT('Disaggregation Records'!$D$59:$D$92,255),0))),"")</f>
        <v/>
      </c>
      <c r="D174" s="396" t="str">
        <f t="array" ref="D174">IFERROR(IF(INDEX('Disaggregation Records'!$F$59:$F$92,MATCH(RIGHT(L174,255),RIGHT('Disaggregation Records'!$D$59:$D$92,255),0))=0,"",INDEX('Disaggregation Records'!$F$59:$F$92,MATCH(RIGHT(L174,255),RIGHT('Disaggregation Records'!$D$59:$D$92,255),0))),"")</f>
        <v/>
      </c>
      <c r="E174" s="380" t="str">
        <f t="array" ref="E174">IFERROR(IF(INDEX('Disaggregation Data'!$K$159:$K$310,MATCH(RIGHT(M174,255),RIGHT('Disaggregation Data'!$J$159:$J$310,255),0))=0,"",INDEX('Disaggregation Data'!$K$159:$K$310,MATCH(RIGHT(M174,255),RIGHT('Disaggregation Data'!J$159:$J$310,255),0))),"")</f>
        <v/>
      </c>
      <c r="F174" s="380" t="str">
        <f t="array" ref="F174">IFERROR(IF(INDEX('Disaggregation Data'!$L$159:$L$310,MATCH(RIGHT(M174,255),RIGHT('Disaggregation Data'!$J$159:$J$310,255),0))=0,"",INDEX('Disaggregation Data'!$L$159:$L$310,MATCH(RIGHT(M174,255),RIGHT('Disaggregation Data'!J$159:$J$310,255),0))),"")</f>
        <v/>
      </c>
      <c r="G174" s="380" t="str">
        <f t="array" ref="G174">IFERROR(IF(INDEX('Disaggregation Data'!$O$159:$O$310,MATCH(RIGHT(M174,255),RIGHT('Disaggregation Data'!$J$159:$J$310,255),0))=0,"",INDEX('Disaggregation Data'!$O$159:$O$310,MATCH(RIGHT(M174,255),RIGHT('Disaggregation Data'!J$159:$J$310,255),0))),"")</f>
        <v/>
      </c>
      <c r="H174" s="379" t="str">
        <f t="array" ref="H174">IFERROR(IF(INDEX('Disaggregation Data'!$P$159:$P$310,MATCH(RIGHT(M174,255),RIGHT('Disaggregation Data'!$J$159:$J$310,255),0))=0,"",INDEX('Disaggregation Data'!$P$159:$P$310,MATCH(RIGHT(M174,255),RIGHT('Disaggregation Data'!J$159:$J$310,255),0))),"")</f>
        <v/>
      </c>
      <c r="I174" s="380" t="str">
        <f t="array" ref="I174">IFERROR(IF(INDEX('Disaggregation Data'!$M$159:$M$310,MATCH(RIGHT(M174,255),RIGHT('Disaggregation Data'!$J$159:$J$310,255),0))=0,"",INDEX('Disaggregation Data'!$M$159:$M$310,MATCH(RIGHT(M174,255),RIGHT('Disaggregation Data'!J$159:$J$310,255),0))),"")</f>
        <v/>
      </c>
      <c r="J174" s="379" t="str">
        <f t="array" ref="J174">IFERROR(IF(INDEX('Disaggregation Data'!$N$159:$N$310,MATCH(RIGHT(M174,255),RIGHT('Disaggregation Data'!$J$159:$J$310,255),0))=0,"",INDEX('Disaggregation Data'!$N$159:$N$310,MATCH(RIGHT(M174,255),RIGHT('Disaggregation Data'!J$159:$J$310,255),0))),"")</f>
        <v/>
      </c>
      <c r="K174" s="470">
        <f t="shared" si="12"/>
        <v>6</v>
      </c>
      <c r="L174" s="470" t="str">
        <f t="shared" si="13"/>
        <v>HIV O-4.1b(M): Porcentaje de personas transgénero que reportan uso de condón la última vez que sostuvieron relaciones sexuales con una pareja-6</v>
      </c>
      <c r="M174" s="470" t="str">
        <f t="shared" si="14"/>
        <v>HIV O-4.1b(M): Porcentaje de personas transgénero que reportan uso de condón la última vez que sostuvieron relaciones sexuales con una pareja</v>
      </c>
      <c r="N174" s="446" t="b">
        <f t="shared" si="15"/>
        <v>1</v>
      </c>
      <c r="O174" s="451" t="s">
        <v>1731</v>
      </c>
      <c r="P174" s="483" t="str">
        <f t="array" ref="P174">IFERROR(IF(INDEX('Disaggregation Records'!$G$59:$G$92,MATCH(RIGHT(L174,255),RIGHT('Disaggregation Records'!$D$59:$D$92,255),0))=0,"",INDEX('Disaggregation Records'!$G$59:$G$92,MATCH(RIGHT(L174,255),RIGHT('Disaggregation Records'!$D$59:$D$92,255),0))),"")</f>
        <v/>
      </c>
      <c r="Q174" s="482" t="s">
        <v>790</v>
      </c>
      <c r="R174" s="358"/>
    </row>
    <row r="175" spans="1:18" ht="47.1" customHeight="1" x14ac:dyDescent="0.25">
      <c r="A175" s="377">
        <v>1</v>
      </c>
      <c r="B175" s="395" t="str">
        <f>IFERROR(VLOOKUP(A175,'Outcome Indicators - Section C'!$A$10:$S$27,19,FALSE),"")</f>
        <v>HIV O-4.1b(M): Porcentaje de personas transgénero que reportan uso de condón la última vez que sostuvieron relaciones sexuales con una pareja</v>
      </c>
      <c r="C175" s="396" t="str">
        <f t="array" ref="C175">IFERROR(IF(INDEX('Disaggregation Records'!$E$59:$E$92,MATCH(RIGHT(L175,255),RIGHT('Disaggregation Records'!$D$59:$D$92,255),0))=0,"",INDEX('Disaggregation Records'!$E$59:$E$92,MATCH(RIGHT(L175,255),RIGHT('Disaggregation Records'!$D$59:$D$92,255),0))),"")</f>
        <v/>
      </c>
      <c r="D175" s="396" t="str">
        <f t="array" ref="D175">IFERROR(IF(INDEX('Disaggregation Records'!$F$59:$F$92,MATCH(RIGHT(L175,255),RIGHT('Disaggregation Records'!$D$59:$D$92,255),0))=0,"",INDEX('Disaggregation Records'!$F$59:$F$92,MATCH(RIGHT(L175,255),RIGHT('Disaggregation Records'!$D$59:$D$92,255),0))),"")</f>
        <v/>
      </c>
      <c r="E175" s="380" t="str">
        <f t="array" ref="E175">IFERROR(IF(INDEX('Disaggregation Data'!$K$159:$K$310,MATCH(RIGHT(M175,255),RIGHT('Disaggregation Data'!$J$159:$J$310,255),0))=0,"",INDEX('Disaggregation Data'!$K$159:$K$310,MATCH(RIGHT(M175,255),RIGHT('Disaggregation Data'!J$159:$J$310,255),0))),"")</f>
        <v/>
      </c>
      <c r="F175" s="380" t="str">
        <f t="array" ref="F175">IFERROR(IF(INDEX('Disaggregation Data'!$L$159:$L$310,MATCH(RIGHT(M175,255),RIGHT('Disaggregation Data'!$J$159:$J$310,255),0))=0,"",INDEX('Disaggregation Data'!$L$159:$L$310,MATCH(RIGHT(M175,255),RIGHT('Disaggregation Data'!J$159:$J$310,255),0))),"")</f>
        <v/>
      </c>
      <c r="G175" s="380" t="str">
        <f t="array" ref="G175">IFERROR(IF(INDEX('Disaggregation Data'!$O$159:$O$310,MATCH(RIGHT(M175,255),RIGHT('Disaggregation Data'!$J$159:$J$310,255),0))=0,"",INDEX('Disaggregation Data'!$O$159:$O$310,MATCH(RIGHT(M175,255),RIGHT('Disaggregation Data'!J$159:$J$310,255),0))),"")</f>
        <v/>
      </c>
      <c r="H175" s="379" t="str">
        <f t="array" ref="H175">IFERROR(IF(INDEX('Disaggregation Data'!$P$159:$P$310,MATCH(RIGHT(M175,255),RIGHT('Disaggregation Data'!$J$159:$J$310,255),0))=0,"",INDEX('Disaggregation Data'!$P$159:$P$310,MATCH(RIGHT(M175,255),RIGHT('Disaggregation Data'!J$159:$J$310,255),0))),"")</f>
        <v/>
      </c>
      <c r="I175" s="380" t="str">
        <f t="array" ref="I175">IFERROR(IF(INDEX('Disaggregation Data'!$M$159:$M$310,MATCH(RIGHT(M175,255),RIGHT('Disaggregation Data'!$J$159:$J$310,255),0))=0,"",INDEX('Disaggregation Data'!$M$159:$M$310,MATCH(RIGHT(M175,255),RIGHT('Disaggregation Data'!J$159:$J$310,255),0))),"")</f>
        <v/>
      </c>
      <c r="J175" s="379" t="str">
        <f t="array" ref="J175">IFERROR(IF(INDEX('Disaggregation Data'!$N$159:$N$310,MATCH(RIGHT(M175,255),RIGHT('Disaggregation Data'!$J$159:$J$310,255),0))=0,"",INDEX('Disaggregation Data'!$N$159:$N$310,MATCH(RIGHT(M175,255),RIGHT('Disaggregation Data'!J$159:$J$310,255),0))),"")</f>
        <v/>
      </c>
      <c r="K175" s="470">
        <f t="shared" si="12"/>
        <v>7</v>
      </c>
      <c r="L175" s="470" t="str">
        <f t="shared" si="13"/>
        <v>HIV O-4.1b(M): Porcentaje de personas transgénero que reportan uso de condón la última vez que sostuvieron relaciones sexuales con una pareja-7</v>
      </c>
      <c r="M175" s="470" t="str">
        <f t="shared" si="14"/>
        <v>HIV O-4.1b(M): Porcentaje de personas transgénero que reportan uso de condón la última vez que sostuvieron relaciones sexuales con una pareja</v>
      </c>
      <c r="N175" s="446" t="b">
        <f t="shared" si="15"/>
        <v>1</v>
      </c>
      <c r="O175" s="451" t="s">
        <v>1732</v>
      </c>
      <c r="P175" s="483" t="str">
        <f t="array" ref="P175">IFERROR(IF(INDEX('Disaggregation Records'!$G$59:$G$92,MATCH(RIGHT(L175,255),RIGHT('Disaggregation Records'!$D$59:$D$92,255),0))=0,"",INDEX('Disaggregation Records'!$G$59:$G$92,MATCH(RIGHT(L175,255),RIGHT('Disaggregation Records'!$D$59:$D$92,255),0))),"")</f>
        <v/>
      </c>
      <c r="Q175" s="482" t="s">
        <v>790</v>
      </c>
      <c r="R175" s="358"/>
    </row>
    <row r="176" spans="1:18" ht="47.1" customHeight="1" x14ac:dyDescent="0.25">
      <c r="A176" s="377">
        <v>1</v>
      </c>
      <c r="B176" s="395" t="str">
        <f>IFERROR(VLOOKUP(A176,'Outcome Indicators - Section C'!$A$10:$S$27,19,FALSE),"")</f>
        <v>HIV O-4.1b(M): Porcentaje de personas transgénero que reportan uso de condón la última vez que sostuvieron relaciones sexuales con una pareja</v>
      </c>
      <c r="C176" s="396" t="str">
        <f t="array" ref="C176">IFERROR(IF(INDEX('Disaggregation Records'!$E$59:$E$92,MATCH(RIGHT(L176,255),RIGHT('Disaggregation Records'!$D$59:$D$92,255),0))=0,"",INDEX('Disaggregation Records'!$E$59:$E$92,MATCH(RIGHT(L176,255),RIGHT('Disaggregation Records'!$D$59:$D$92,255),0))),"")</f>
        <v/>
      </c>
      <c r="D176" s="396" t="str">
        <f t="array" ref="D176">IFERROR(IF(INDEX('Disaggregation Records'!$F$59:$F$92,MATCH(RIGHT(L176,255),RIGHT('Disaggregation Records'!$D$59:$D$92,255),0))=0,"",INDEX('Disaggregation Records'!$F$59:$F$92,MATCH(RIGHT(L176,255),RIGHT('Disaggregation Records'!$D$59:$D$92,255),0))),"")</f>
        <v/>
      </c>
      <c r="E176" s="380" t="str">
        <f t="array" ref="E176">IFERROR(IF(INDEX('Disaggregation Data'!$K$159:$K$310,MATCH(RIGHT(M176,255),RIGHT('Disaggregation Data'!$J$159:$J$310,255),0))=0,"",INDEX('Disaggregation Data'!$K$159:$K$310,MATCH(RIGHT(M176,255),RIGHT('Disaggregation Data'!J$159:$J$310,255),0))),"")</f>
        <v/>
      </c>
      <c r="F176" s="380" t="str">
        <f t="array" ref="F176">IFERROR(IF(INDEX('Disaggregation Data'!$L$159:$L$310,MATCH(RIGHT(M176,255),RIGHT('Disaggregation Data'!$J$159:$J$310,255),0))=0,"",INDEX('Disaggregation Data'!$L$159:$L$310,MATCH(RIGHT(M176,255),RIGHT('Disaggregation Data'!J$159:$J$310,255),0))),"")</f>
        <v/>
      </c>
      <c r="G176" s="380" t="str">
        <f t="array" ref="G176">IFERROR(IF(INDEX('Disaggregation Data'!$O$159:$O$310,MATCH(RIGHT(M176,255),RIGHT('Disaggregation Data'!$J$159:$J$310,255),0))=0,"",INDEX('Disaggregation Data'!$O$159:$O$310,MATCH(RIGHT(M176,255),RIGHT('Disaggregation Data'!J$159:$J$310,255),0))),"")</f>
        <v/>
      </c>
      <c r="H176" s="379" t="str">
        <f t="array" ref="H176">IFERROR(IF(INDEX('Disaggregation Data'!$P$159:$P$310,MATCH(RIGHT(M176,255),RIGHT('Disaggregation Data'!$J$159:$J$310,255),0))=0,"",INDEX('Disaggregation Data'!$P$159:$P$310,MATCH(RIGHT(M176,255),RIGHT('Disaggregation Data'!J$159:$J$310,255),0))),"")</f>
        <v/>
      </c>
      <c r="I176" s="380" t="str">
        <f t="array" ref="I176">IFERROR(IF(INDEX('Disaggregation Data'!$M$159:$M$310,MATCH(RIGHT(M176,255),RIGHT('Disaggregation Data'!$J$159:$J$310,255),0))=0,"",INDEX('Disaggregation Data'!$M$159:$M$310,MATCH(RIGHT(M176,255),RIGHT('Disaggregation Data'!J$159:$J$310,255),0))),"")</f>
        <v/>
      </c>
      <c r="J176" s="379" t="str">
        <f t="array" ref="J176">IFERROR(IF(INDEX('Disaggregation Data'!$N$159:$N$310,MATCH(RIGHT(M176,255),RIGHT('Disaggregation Data'!$J$159:$J$310,255),0))=0,"",INDEX('Disaggregation Data'!$N$159:$N$310,MATCH(RIGHT(M176,255),RIGHT('Disaggregation Data'!J$159:$J$310,255),0))),"")</f>
        <v/>
      </c>
      <c r="K176" s="470">
        <f t="shared" si="12"/>
        <v>8</v>
      </c>
      <c r="L176" s="470" t="str">
        <f t="shared" si="13"/>
        <v>HIV O-4.1b(M): Porcentaje de personas transgénero que reportan uso de condón la última vez que sostuvieron relaciones sexuales con una pareja-8</v>
      </c>
      <c r="M176" s="470" t="str">
        <f t="shared" si="14"/>
        <v>HIV O-4.1b(M): Porcentaje de personas transgénero que reportan uso de condón la última vez que sostuvieron relaciones sexuales con una pareja</v>
      </c>
      <c r="N176" s="446" t="b">
        <f t="shared" si="15"/>
        <v>1</v>
      </c>
      <c r="O176" s="451" t="s">
        <v>1733</v>
      </c>
      <c r="P176" s="483" t="str">
        <f t="array" ref="P176">IFERROR(IF(INDEX('Disaggregation Records'!$G$59:$G$92,MATCH(RIGHT(L176,255),RIGHT('Disaggregation Records'!$D$59:$D$92,255),0))=0,"",INDEX('Disaggregation Records'!$G$59:$G$92,MATCH(RIGHT(L176,255),RIGHT('Disaggregation Records'!$D$59:$D$92,255),0))),"")</f>
        <v/>
      </c>
      <c r="Q176" s="482" t="s">
        <v>790</v>
      </c>
      <c r="R176" s="358"/>
    </row>
    <row r="177" spans="1:18" ht="47.1" customHeight="1" x14ac:dyDescent="0.25">
      <c r="A177" s="377">
        <v>1</v>
      </c>
      <c r="B177" s="395" t="str">
        <f>IFERROR(VLOOKUP(A177,'Outcome Indicators - Section C'!$A$10:$S$27,19,FALSE),"")</f>
        <v>HIV O-4.1b(M): Porcentaje de personas transgénero que reportan uso de condón la última vez que sostuvieron relaciones sexuales con una pareja</v>
      </c>
      <c r="C177" s="396" t="str">
        <f t="array" ref="C177">IFERROR(IF(INDEX('Disaggregation Records'!$E$59:$E$92,MATCH(RIGHT(L177,255),RIGHT('Disaggregation Records'!$D$59:$D$92,255),0))=0,"",INDEX('Disaggregation Records'!$E$59:$E$92,MATCH(RIGHT(L177,255),RIGHT('Disaggregation Records'!$D$59:$D$92,255),0))),"")</f>
        <v/>
      </c>
      <c r="D177" s="396" t="str">
        <f t="array" ref="D177">IFERROR(IF(INDEX('Disaggregation Records'!$F$59:$F$92,MATCH(RIGHT(L177,255),RIGHT('Disaggregation Records'!$D$59:$D$92,255),0))=0,"",INDEX('Disaggregation Records'!$F$59:$F$92,MATCH(RIGHT(L177,255),RIGHT('Disaggregation Records'!$D$59:$D$92,255),0))),"")</f>
        <v/>
      </c>
      <c r="E177" s="380" t="str">
        <f t="array" ref="E177">IFERROR(IF(INDEX('Disaggregation Data'!$K$159:$K$310,MATCH(RIGHT(M177,255),RIGHT('Disaggregation Data'!$J$159:$J$310,255),0))=0,"",INDEX('Disaggregation Data'!$K$159:$K$310,MATCH(RIGHT(M177,255),RIGHT('Disaggregation Data'!J$159:$J$310,255),0))),"")</f>
        <v/>
      </c>
      <c r="F177" s="380" t="str">
        <f t="array" ref="F177">IFERROR(IF(INDEX('Disaggregation Data'!$L$159:$L$310,MATCH(RIGHT(M177,255),RIGHT('Disaggregation Data'!$J$159:$J$310,255),0))=0,"",INDEX('Disaggregation Data'!$L$159:$L$310,MATCH(RIGHT(M177,255),RIGHT('Disaggregation Data'!J$159:$J$310,255),0))),"")</f>
        <v/>
      </c>
      <c r="G177" s="380" t="str">
        <f t="array" ref="G177">IFERROR(IF(INDEX('Disaggregation Data'!$O$159:$O$310,MATCH(RIGHT(M177,255),RIGHT('Disaggregation Data'!$J$159:$J$310,255),0))=0,"",INDEX('Disaggregation Data'!$O$159:$O$310,MATCH(RIGHT(M177,255),RIGHT('Disaggregation Data'!J$159:$J$310,255),0))),"")</f>
        <v/>
      </c>
      <c r="H177" s="379" t="str">
        <f t="array" ref="H177">IFERROR(IF(INDEX('Disaggregation Data'!$P$159:$P$310,MATCH(RIGHT(M177,255),RIGHT('Disaggregation Data'!$J$159:$J$310,255),0))=0,"",INDEX('Disaggregation Data'!$P$159:$P$310,MATCH(RIGHT(M177,255),RIGHT('Disaggregation Data'!J$159:$J$310,255),0))),"")</f>
        <v/>
      </c>
      <c r="I177" s="380" t="str">
        <f t="array" ref="I177">IFERROR(IF(INDEX('Disaggregation Data'!$M$159:$M$310,MATCH(RIGHT(M177,255),RIGHT('Disaggregation Data'!$J$159:$J$310,255),0))=0,"",INDEX('Disaggregation Data'!$M$159:$M$310,MATCH(RIGHT(M177,255),RIGHT('Disaggregation Data'!J$159:$J$310,255),0))),"")</f>
        <v/>
      </c>
      <c r="J177" s="379" t="str">
        <f t="array" ref="J177">IFERROR(IF(INDEX('Disaggregation Data'!$N$159:$N$310,MATCH(RIGHT(M177,255),RIGHT('Disaggregation Data'!$J$159:$J$310,255),0))=0,"",INDEX('Disaggregation Data'!$N$159:$N$310,MATCH(RIGHT(M177,255),RIGHT('Disaggregation Data'!J$159:$J$310,255),0))),"")</f>
        <v/>
      </c>
      <c r="K177" s="470">
        <f t="shared" si="12"/>
        <v>9</v>
      </c>
      <c r="L177" s="470" t="str">
        <f t="shared" si="13"/>
        <v>HIV O-4.1b(M): Porcentaje de personas transgénero que reportan uso de condón la última vez que sostuvieron relaciones sexuales con una pareja-9</v>
      </c>
      <c r="M177" s="470" t="str">
        <f t="shared" si="14"/>
        <v>HIV O-4.1b(M): Porcentaje de personas transgénero que reportan uso de condón la última vez que sostuvieron relaciones sexuales con una pareja</v>
      </c>
      <c r="N177" s="446" t="b">
        <f t="shared" si="15"/>
        <v>1</v>
      </c>
      <c r="O177" s="451" t="s">
        <v>1734</v>
      </c>
      <c r="P177" s="483" t="str">
        <f t="array" ref="P177">IFERROR(IF(INDEX('Disaggregation Records'!$G$59:$G$92,MATCH(RIGHT(L177,255),RIGHT('Disaggregation Records'!$D$59:$D$92,255),0))=0,"",INDEX('Disaggregation Records'!$G$59:$G$92,MATCH(RIGHT(L177,255),RIGHT('Disaggregation Records'!$D$59:$D$92,255),0))),"")</f>
        <v/>
      </c>
      <c r="Q177" s="482" t="s">
        <v>790</v>
      </c>
      <c r="R177" s="358"/>
    </row>
    <row r="178" spans="1:18" ht="47.1" customHeight="1" x14ac:dyDescent="0.25">
      <c r="A178" s="377">
        <v>2</v>
      </c>
      <c r="B178" s="395" t="str">
        <f>IFERROR(VLOOKUP(A178,'Outcome Indicators - Section C'!$A$10:$S$27,19,FALSE),"")</f>
        <v>HIV O-4a(M): Porcentaje de hombres que afirman haber utilizado preservativo en su última relación de sexo anal con otro hombre</v>
      </c>
      <c r="C178" s="396" t="str">
        <f t="array" ref="C178">IFERROR(IF(INDEX('Disaggregation Records'!$E$59:$E$92,MATCH(RIGHT(L178,255),RIGHT('Disaggregation Records'!$D$59:$D$92,255),0))=0,"",INDEX('Disaggregation Records'!$E$59:$E$92,MATCH(RIGHT(L178,255),RIGHT('Disaggregation Records'!$D$59:$D$92,255),0))),"")</f>
        <v>Edad</v>
      </c>
      <c r="D178" s="396" t="str">
        <f t="array" ref="D178">IFERROR(IF(INDEX('Disaggregation Records'!$F$59:$F$92,MATCH(RIGHT(L178,255),RIGHT('Disaggregation Records'!$D$59:$D$92,255),0))=0,"",INDEX('Disaggregation Records'!$F$59:$F$92,MATCH(RIGHT(L178,255),RIGHT('Disaggregation Records'!$D$59:$D$92,255),0))),"")</f>
        <v>25+</v>
      </c>
      <c r="E178" s="380" t="str">
        <f t="array" ref="E178">IFERROR(IF(INDEX('Disaggregation Data'!$K$159:$K$310,MATCH(RIGHT(M178,255),RIGHT('Disaggregation Data'!$J$159:$J$310,255),0))=0,"",INDEX('Disaggregation Data'!$K$159:$K$310,MATCH(RIGHT(M178,255),RIGHT('Disaggregation Data'!J$159:$J$310,255),0))),"")</f>
        <v/>
      </c>
      <c r="F178" s="380" t="str">
        <f t="array" ref="F178">IFERROR(IF(INDEX('Disaggregation Data'!$L$159:$L$310,MATCH(RIGHT(M178,255),RIGHT('Disaggregation Data'!$J$159:$J$310,255),0))=0,"",INDEX('Disaggregation Data'!$L$159:$L$310,MATCH(RIGHT(M178,255),RIGHT('Disaggregation Data'!J$159:$J$310,255),0))),"")</f>
        <v/>
      </c>
      <c r="G178" s="380" t="str">
        <f t="array" ref="G178">IFERROR(IF(INDEX('Disaggregation Data'!$O$159:$O$310,MATCH(RIGHT(M178,255),RIGHT('Disaggregation Data'!$J$159:$J$310,255),0))=0,"",INDEX('Disaggregation Data'!$O$159:$O$310,MATCH(RIGHT(M178,255),RIGHT('Disaggregation Data'!J$159:$J$310,255),0))),"")</f>
        <v/>
      </c>
      <c r="H178" s="379" t="s">
        <v>4472</v>
      </c>
      <c r="I178" s="380" t="str">
        <f t="array" ref="I178">IFERROR(IF(INDEX('Disaggregation Data'!$M$159:$M$310,MATCH(RIGHT(M178,255),RIGHT('Disaggregation Data'!$J$159:$J$310,255),0))=0,"",INDEX('Disaggregation Data'!$M$159:$M$310,MATCH(RIGHT(M178,255),RIGHT('Disaggregation Data'!J$159:$J$310,255),0))),"")</f>
        <v/>
      </c>
      <c r="J178" s="379" t="s">
        <v>4474</v>
      </c>
      <c r="K178" s="470">
        <f t="shared" si="12"/>
        <v>0</v>
      </c>
      <c r="L178" s="470" t="str">
        <f t="shared" si="13"/>
        <v>HIV O-4a(M): Porcentaje de hombres que afirman haber utilizado preservativo en su última relación de sexo anal con otro hombre-0</v>
      </c>
      <c r="M178" s="470" t="str">
        <f t="shared" si="14"/>
        <v>HIV O-4a(M): Porcentaje de hombres que afirman haber utilizado preservativo en su última relación de sexo anal con otro hombreEdad25+</v>
      </c>
      <c r="N178" s="446" t="b">
        <f t="shared" si="15"/>
        <v>1</v>
      </c>
      <c r="O178" s="451" t="s">
        <v>1735</v>
      </c>
      <c r="P178" s="483" t="str">
        <f t="array" ref="P178">IFERROR(IF(INDEX('Disaggregation Records'!$G$59:$G$92,MATCH(RIGHT(L178,255),RIGHT('Disaggregation Records'!$D$59:$D$92,255),0))=0,"",INDEX('Disaggregation Records'!$G$59:$G$92,MATCH(RIGHT(L178,255),RIGHT('Disaggregation Records'!$D$59:$D$92,255),0))),"")</f>
        <v>a1L36000002NzjNEAS</v>
      </c>
      <c r="Q178" s="482" t="s">
        <v>791</v>
      </c>
      <c r="R178" s="358"/>
    </row>
    <row r="179" spans="1:18" ht="47.1" customHeight="1" x14ac:dyDescent="0.25">
      <c r="A179" s="377">
        <v>2</v>
      </c>
      <c r="B179" s="395" t="str">
        <f>IFERROR(VLOOKUP(A179,'Outcome Indicators - Section C'!$A$10:$S$27,19,FALSE),"")</f>
        <v>HIV O-4a(M): Porcentaje de hombres que afirman haber utilizado preservativo en su última relación de sexo anal con otro hombre</v>
      </c>
      <c r="C179" s="396" t="str">
        <f t="array" ref="C179">IFERROR(IF(INDEX('Disaggregation Records'!$E$59:$E$92,MATCH(RIGHT(L179,255),RIGHT('Disaggregation Records'!$D$59:$D$92,255),0))=0,"",INDEX('Disaggregation Records'!$E$59:$E$92,MATCH(RIGHT(L179,255),RIGHT('Disaggregation Records'!$D$59:$D$92,255),0))),"")</f>
        <v>Edad</v>
      </c>
      <c r="D179" s="396" t="str">
        <f t="array" ref="D179">IFERROR(IF(INDEX('Disaggregation Records'!$F$59:$F$92,MATCH(RIGHT(L179,255),RIGHT('Disaggregation Records'!$D$59:$D$92,255),0))=0,"",INDEX('Disaggregation Records'!$F$59:$F$92,MATCH(RIGHT(L179,255),RIGHT('Disaggregation Records'!$D$59:$D$92,255),0))),"")</f>
        <v>&lt;25</v>
      </c>
      <c r="E179" s="380" t="str">
        <f t="array" ref="E179">IFERROR(IF(INDEX('Disaggregation Data'!$K$159:$K$310,MATCH(RIGHT(M179,255),RIGHT('Disaggregation Data'!$J$159:$J$310,255),0))=0,"",INDEX('Disaggregation Data'!$K$159:$K$310,MATCH(RIGHT(M179,255),RIGHT('Disaggregation Data'!J$159:$J$310,255),0))),"")</f>
        <v/>
      </c>
      <c r="F179" s="380" t="str">
        <f t="array" ref="F179">IFERROR(IF(INDEX('Disaggregation Data'!$L$159:$L$310,MATCH(RIGHT(M179,255),RIGHT('Disaggregation Data'!$J$159:$J$310,255),0))=0,"",INDEX('Disaggregation Data'!$L$159:$L$310,MATCH(RIGHT(M179,255),RIGHT('Disaggregation Data'!J$159:$J$310,255),0))),"")</f>
        <v/>
      </c>
      <c r="G179" s="380" t="str">
        <f t="array" ref="G179">IFERROR(IF(INDEX('Disaggregation Data'!$O$159:$O$310,MATCH(RIGHT(M179,255),RIGHT('Disaggregation Data'!$J$159:$J$310,255),0))=0,"",INDEX('Disaggregation Data'!$O$159:$O$310,MATCH(RIGHT(M179,255),RIGHT('Disaggregation Data'!J$159:$J$310,255),0))),"")</f>
        <v/>
      </c>
      <c r="H179" s="379" t="s">
        <v>4473</v>
      </c>
      <c r="I179" s="380" t="str">
        <f t="array" ref="I179">IFERROR(IF(INDEX('Disaggregation Data'!$M$159:$M$310,MATCH(RIGHT(M179,255),RIGHT('Disaggregation Data'!$J$159:$J$310,255),0))=0,"",INDEX('Disaggregation Data'!$M$159:$M$310,MATCH(RIGHT(M179,255),RIGHT('Disaggregation Data'!J$159:$J$310,255),0))),"")</f>
        <v/>
      </c>
      <c r="J179" s="379" t="s">
        <v>4474</v>
      </c>
      <c r="K179" s="470">
        <f t="shared" si="12"/>
        <v>1</v>
      </c>
      <c r="L179" s="470" t="str">
        <f t="shared" si="13"/>
        <v>HIV O-4a(M): Porcentaje de hombres que afirman haber utilizado preservativo en su última relación de sexo anal con otro hombre-1</v>
      </c>
      <c r="M179" s="470" t="str">
        <f t="shared" si="14"/>
        <v>HIV O-4a(M): Porcentaje de hombres que afirman haber utilizado preservativo en su última relación de sexo anal con otro hombreEdad&lt;25</v>
      </c>
      <c r="N179" s="446" t="b">
        <f t="shared" si="15"/>
        <v>1</v>
      </c>
      <c r="O179" s="451" t="s">
        <v>1736</v>
      </c>
      <c r="P179" s="483" t="str">
        <f t="array" ref="P179">IFERROR(IF(INDEX('Disaggregation Records'!$G$59:$G$92,MATCH(RIGHT(L179,255),RIGHT('Disaggregation Records'!$D$59:$D$92,255),0))=0,"",INDEX('Disaggregation Records'!$G$59:$G$92,MATCH(RIGHT(L179,255),RIGHT('Disaggregation Records'!$D$59:$D$92,255),0))),"")</f>
        <v>a1L36000002NzjMEAS</v>
      </c>
      <c r="Q179" s="482" t="s">
        <v>791</v>
      </c>
      <c r="R179" s="358"/>
    </row>
    <row r="180" spans="1:18" ht="47.1" customHeight="1" x14ac:dyDescent="0.25">
      <c r="A180" s="377">
        <v>2</v>
      </c>
      <c r="B180" s="395" t="str">
        <f>IFERROR(VLOOKUP(A180,'Outcome Indicators - Section C'!$A$10:$S$27,19,FALSE),"")</f>
        <v>HIV O-4a(M): Porcentaje de hombres que afirman haber utilizado preservativo en su última relación de sexo anal con otro hombre</v>
      </c>
      <c r="C180" s="396" t="str">
        <f t="array" ref="C180">IFERROR(IF(INDEX('Disaggregation Records'!$E$59:$E$92,MATCH(RIGHT(L180,255),RIGHT('Disaggregation Records'!$D$59:$D$92,255),0))=0,"",INDEX('Disaggregation Records'!$E$59:$E$92,MATCH(RIGHT(L180,255),RIGHT('Disaggregation Records'!$D$59:$D$92,255),0))),"")</f>
        <v/>
      </c>
      <c r="D180" s="396" t="str">
        <f t="array" ref="D180">IFERROR(IF(INDEX('Disaggregation Records'!$F$59:$F$92,MATCH(RIGHT(L180,255),RIGHT('Disaggregation Records'!$D$59:$D$92,255),0))=0,"",INDEX('Disaggregation Records'!$F$59:$F$92,MATCH(RIGHT(L180,255),RIGHT('Disaggregation Records'!$D$59:$D$92,255),0))),"")</f>
        <v/>
      </c>
      <c r="E180" s="380" t="str">
        <f t="array" ref="E180">IFERROR(IF(INDEX('Disaggregation Data'!$K$159:$K$310,MATCH(RIGHT(M180,255),RIGHT('Disaggregation Data'!$J$159:$J$310,255),0))=0,"",INDEX('Disaggregation Data'!$K$159:$K$310,MATCH(RIGHT(M180,255),RIGHT('Disaggregation Data'!J$159:$J$310,255),0))),"")</f>
        <v/>
      </c>
      <c r="F180" s="380" t="str">
        <f t="array" ref="F180">IFERROR(IF(INDEX('Disaggregation Data'!$L$159:$L$310,MATCH(RIGHT(M180,255),RIGHT('Disaggregation Data'!$J$159:$J$310,255),0))=0,"",INDEX('Disaggregation Data'!$L$159:$L$310,MATCH(RIGHT(M180,255),RIGHT('Disaggregation Data'!J$159:$J$310,255),0))),"")</f>
        <v/>
      </c>
      <c r="G180" s="380" t="str">
        <f t="array" ref="G180">IFERROR(IF(INDEX('Disaggregation Data'!$O$159:$O$310,MATCH(RIGHT(M180,255),RIGHT('Disaggregation Data'!$J$159:$J$310,255),0))=0,"",INDEX('Disaggregation Data'!$O$159:$O$310,MATCH(RIGHT(M180,255),RIGHT('Disaggregation Data'!J$159:$J$310,255),0))),"")</f>
        <v/>
      </c>
      <c r="H180" s="379" t="str">
        <f t="array" ref="H180">IFERROR(IF(INDEX('Disaggregation Data'!$P$159:$P$310,MATCH(RIGHT(M180,255),RIGHT('Disaggregation Data'!$J$159:$J$310,255),0))=0,"",INDEX('Disaggregation Data'!$P$159:$P$310,MATCH(RIGHT(M180,255),RIGHT('Disaggregation Data'!J$159:$J$310,255),0))),"")</f>
        <v/>
      </c>
      <c r="I180" s="380" t="str">
        <f t="array" ref="I180">IFERROR(IF(INDEX('Disaggregation Data'!$M$159:$M$310,MATCH(RIGHT(M180,255),RIGHT('Disaggregation Data'!$J$159:$J$310,255),0))=0,"",INDEX('Disaggregation Data'!$M$159:$M$310,MATCH(RIGHT(M180,255),RIGHT('Disaggregation Data'!J$159:$J$310,255),0))),"")</f>
        <v/>
      </c>
      <c r="J180" s="379" t="str">
        <f t="array" ref="J180">IFERROR(IF(INDEX('Disaggregation Data'!$N$159:$N$310,MATCH(RIGHT(M180,255),RIGHT('Disaggregation Data'!$J$159:$J$310,255),0))=0,"",INDEX('Disaggregation Data'!$N$159:$N$310,MATCH(RIGHT(M180,255),RIGHT('Disaggregation Data'!J$159:$J$310,255),0))),"")</f>
        <v/>
      </c>
      <c r="K180" s="470">
        <f t="shared" si="12"/>
        <v>2</v>
      </c>
      <c r="L180" s="470" t="str">
        <f t="shared" si="13"/>
        <v>HIV O-4a(M): Porcentaje de hombres que afirman haber utilizado preservativo en su última relación de sexo anal con otro hombre-2</v>
      </c>
      <c r="M180" s="470" t="str">
        <f t="shared" si="14"/>
        <v>HIV O-4a(M): Porcentaje de hombres que afirman haber utilizado preservativo en su última relación de sexo anal con otro hombre</v>
      </c>
      <c r="N180" s="446" t="b">
        <f t="shared" si="15"/>
        <v>1</v>
      </c>
      <c r="O180" s="451" t="s">
        <v>1737</v>
      </c>
      <c r="P180" s="483" t="str">
        <f t="array" ref="P180">IFERROR(IF(INDEX('Disaggregation Records'!$G$59:$G$92,MATCH(RIGHT(L180,255),RIGHT('Disaggregation Records'!$D$59:$D$92,255),0))=0,"",INDEX('Disaggregation Records'!$G$59:$G$92,MATCH(RIGHT(L180,255),RIGHT('Disaggregation Records'!$D$59:$D$92,255),0))),"")</f>
        <v/>
      </c>
      <c r="Q180" s="482" t="s">
        <v>791</v>
      </c>
      <c r="R180" s="358"/>
    </row>
    <row r="181" spans="1:18" ht="47.1" customHeight="1" x14ac:dyDescent="0.25">
      <c r="A181" s="377">
        <v>2</v>
      </c>
      <c r="B181" s="395" t="str">
        <f>IFERROR(VLOOKUP(A181,'Outcome Indicators - Section C'!$A$10:$S$27,19,FALSE),"")</f>
        <v>HIV O-4a(M): Porcentaje de hombres que afirman haber utilizado preservativo en su última relación de sexo anal con otro hombre</v>
      </c>
      <c r="C181" s="396" t="str">
        <f t="array" ref="C181">IFERROR(IF(INDEX('Disaggregation Records'!$E$59:$E$92,MATCH(RIGHT(L181,255),RIGHT('Disaggregation Records'!$D$59:$D$92,255),0))=0,"",INDEX('Disaggregation Records'!$E$59:$E$92,MATCH(RIGHT(L181,255),RIGHT('Disaggregation Records'!$D$59:$D$92,255),0))),"")</f>
        <v/>
      </c>
      <c r="D181" s="396" t="str">
        <f t="array" ref="D181">IFERROR(IF(INDEX('Disaggregation Records'!$F$59:$F$92,MATCH(RIGHT(L181,255),RIGHT('Disaggregation Records'!$D$59:$D$92,255),0))=0,"",INDEX('Disaggregation Records'!$F$59:$F$92,MATCH(RIGHT(L181,255),RIGHT('Disaggregation Records'!$D$59:$D$92,255),0))),"")</f>
        <v/>
      </c>
      <c r="E181" s="380" t="str">
        <f t="array" ref="E181">IFERROR(IF(INDEX('Disaggregation Data'!$K$159:$K$310,MATCH(RIGHT(M181,255),RIGHT('Disaggregation Data'!$J$159:$J$310,255),0))=0,"",INDEX('Disaggregation Data'!$K$159:$K$310,MATCH(RIGHT(M181,255),RIGHT('Disaggregation Data'!J$159:$J$310,255),0))),"")</f>
        <v/>
      </c>
      <c r="F181" s="380" t="str">
        <f t="array" ref="F181">IFERROR(IF(INDEX('Disaggregation Data'!$L$159:$L$310,MATCH(RIGHT(M181,255),RIGHT('Disaggregation Data'!$J$159:$J$310,255),0))=0,"",INDEX('Disaggregation Data'!$L$159:$L$310,MATCH(RIGHT(M181,255),RIGHT('Disaggregation Data'!J$159:$J$310,255),0))),"")</f>
        <v/>
      </c>
      <c r="G181" s="380" t="str">
        <f t="array" ref="G181">IFERROR(IF(INDEX('Disaggregation Data'!$O$159:$O$310,MATCH(RIGHT(M181,255),RIGHT('Disaggregation Data'!$J$159:$J$310,255),0))=0,"",INDEX('Disaggregation Data'!$O$159:$O$310,MATCH(RIGHT(M181,255),RIGHT('Disaggregation Data'!J$159:$J$310,255),0))),"")</f>
        <v/>
      </c>
      <c r="H181" s="379" t="str">
        <f t="array" ref="H181">IFERROR(IF(INDEX('Disaggregation Data'!$P$159:$P$310,MATCH(RIGHT(M181,255),RIGHT('Disaggregation Data'!$J$159:$J$310,255),0))=0,"",INDEX('Disaggregation Data'!$P$159:$P$310,MATCH(RIGHT(M181,255),RIGHT('Disaggregation Data'!J$159:$J$310,255),0))),"")</f>
        <v/>
      </c>
      <c r="I181" s="380" t="str">
        <f t="array" ref="I181">IFERROR(IF(INDEX('Disaggregation Data'!$M$159:$M$310,MATCH(RIGHT(M181,255),RIGHT('Disaggregation Data'!$J$159:$J$310,255),0))=0,"",INDEX('Disaggregation Data'!$M$159:$M$310,MATCH(RIGHT(M181,255),RIGHT('Disaggregation Data'!J$159:$J$310,255),0))),"")</f>
        <v/>
      </c>
      <c r="J181" s="379" t="str">
        <f t="array" ref="J181">IFERROR(IF(INDEX('Disaggregation Data'!$N$159:$N$310,MATCH(RIGHT(M181,255),RIGHT('Disaggregation Data'!$J$159:$J$310,255),0))=0,"",INDEX('Disaggregation Data'!$N$159:$N$310,MATCH(RIGHT(M181,255),RIGHT('Disaggregation Data'!J$159:$J$310,255),0))),"")</f>
        <v/>
      </c>
      <c r="K181" s="470">
        <f t="shared" si="12"/>
        <v>3</v>
      </c>
      <c r="L181" s="470" t="str">
        <f t="shared" si="13"/>
        <v>HIV O-4a(M): Porcentaje de hombres que afirman haber utilizado preservativo en su última relación de sexo anal con otro hombre-3</v>
      </c>
      <c r="M181" s="470" t="str">
        <f t="shared" si="14"/>
        <v>HIV O-4a(M): Porcentaje de hombres que afirman haber utilizado preservativo en su última relación de sexo anal con otro hombre</v>
      </c>
      <c r="N181" s="446" t="b">
        <f t="shared" si="15"/>
        <v>1</v>
      </c>
      <c r="O181" s="451" t="s">
        <v>1738</v>
      </c>
      <c r="P181" s="483" t="str">
        <f t="array" ref="P181">IFERROR(IF(INDEX('Disaggregation Records'!$G$59:$G$92,MATCH(RIGHT(L181,255),RIGHT('Disaggregation Records'!$D$59:$D$92,255),0))=0,"",INDEX('Disaggregation Records'!$G$59:$G$92,MATCH(RIGHT(L181,255),RIGHT('Disaggregation Records'!$D$59:$D$92,255),0))),"")</f>
        <v/>
      </c>
      <c r="Q181" s="482" t="s">
        <v>791</v>
      </c>
      <c r="R181" s="358"/>
    </row>
    <row r="182" spans="1:18" ht="47.1" customHeight="1" x14ac:dyDescent="0.25">
      <c r="A182" s="377">
        <v>2</v>
      </c>
      <c r="B182" s="395" t="str">
        <f>IFERROR(VLOOKUP(A182,'Outcome Indicators - Section C'!$A$10:$S$27,19,FALSE),"")</f>
        <v>HIV O-4a(M): Porcentaje de hombres que afirman haber utilizado preservativo en su última relación de sexo anal con otro hombre</v>
      </c>
      <c r="C182" s="396" t="str">
        <f t="array" ref="C182">IFERROR(IF(INDEX('Disaggregation Records'!$E$59:$E$92,MATCH(RIGHT(L182,255),RIGHT('Disaggregation Records'!$D$59:$D$92,255),0))=0,"",INDEX('Disaggregation Records'!$E$59:$E$92,MATCH(RIGHT(L182,255),RIGHT('Disaggregation Records'!$D$59:$D$92,255),0))),"")</f>
        <v/>
      </c>
      <c r="D182" s="396" t="str">
        <f t="array" ref="D182">IFERROR(IF(INDEX('Disaggregation Records'!$F$59:$F$92,MATCH(RIGHT(L182,255),RIGHT('Disaggregation Records'!$D$59:$D$92,255),0))=0,"",INDEX('Disaggregation Records'!$F$59:$F$92,MATCH(RIGHT(L182,255),RIGHT('Disaggregation Records'!$D$59:$D$92,255),0))),"")</f>
        <v/>
      </c>
      <c r="E182" s="380" t="str">
        <f t="array" ref="E182">IFERROR(IF(INDEX('Disaggregation Data'!$K$159:$K$310,MATCH(RIGHT(M182,255),RIGHT('Disaggregation Data'!$J$159:$J$310,255),0))=0,"",INDEX('Disaggregation Data'!$K$159:$K$310,MATCH(RIGHT(M182,255),RIGHT('Disaggregation Data'!J$159:$J$310,255),0))),"")</f>
        <v/>
      </c>
      <c r="F182" s="380" t="str">
        <f t="array" ref="F182">IFERROR(IF(INDEX('Disaggregation Data'!$L$159:$L$310,MATCH(RIGHT(M182,255),RIGHT('Disaggregation Data'!$J$159:$J$310,255),0))=0,"",INDEX('Disaggregation Data'!$L$159:$L$310,MATCH(RIGHT(M182,255),RIGHT('Disaggregation Data'!J$159:$J$310,255),0))),"")</f>
        <v/>
      </c>
      <c r="G182" s="380" t="str">
        <f t="array" ref="G182">IFERROR(IF(INDEX('Disaggregation Data'!$O$159:$O$310,MATCH(RIGHT(M182,255),RIGHT('Disaggregation Data'!$J$159:$J$310,255),0))=0,"",INDEX('Disaggregation Data'!$O$159:$O$310,MATCH(RIGHT(M182,255),RIGHT('Disaggregation Data'!J$159:$J$310,255),0))),"")</f>
        <v/>
      </c>
      <c r="H182" s="379" t="str">
        <f t="array" ref="H182">IFERROR(IF(INDEX('Disaggregation Data'!$P$159:$P$310,MATCH(RIGHT(M182,255),RIGHT('Disaggregation Data'!$J$159:$J$310,255),0))=0,"",INDEX('Disaggregation Data'!$P$159:$P$310,MATCH(RIGHT(M182,255),RIGHT('Disaggregation Data'!J$159:$J$310,255),0))),"")</f>
        <v/>
      </c>
      <c r="I182" s="380" t="str">
        <f t="array" ref="I182">IFERROR(IF(INDEX('Disaggregation Data'!$M$159:$M$310,MATCH(RIGHT(M182,255),RIGHT('Disaggregation Data'!$J$159:$J$310,255),0))=0,"",INDEX('Disaggregation Data'!$M$159:$M$310,MATCH(RIGHT(M182,255),RIGHT('Disaggregation Data'!J$159:$J$310,255),0))),"")</f>
        <v/>
      </c>
      <c r="J182" s="379" t="str">
        <f t="array" ref="J182">IFERROR(IF(INDEX('Disaggregation Data'!$N$159:$N$310,MATCH(RIGHT(M182,255),RIGHT('Disaggregation Data'!$J$159:$J$310,255),0))=0,"",INDEX('Disaggregation Data'!$N$159:$N$310,MATCH(RIGHT(M182,255),RIGHT('Disaggregation Data'!J$159:$J$310,255),0))),"")</f>
        <v/>
      </c>
      <c r="K182" s="470">
        <f t="shared" si="12"/>
        <v>4</v>
      </c>
      <c r="L182" s="470" t="str">
        <f t="shared" si="13"/>
        <v>HIV O-4a(M): Porcentaje de hombres que afirman haber utilizado preservativo en su última relación de sexo anal con otro hombre-4</v>
      </c>
      <c r="M182" s="470" t="str">
        <f t="shared" si="14"/>
        <v>HIV O-4a(M): Porcentaje de hombres que afirman haber utilizado preservativo en su última relación de sexo anal con otro hombre</v>
      </c>
      <c r="N182" s="446" t="b">
        <f t="shared" si="15"/>
        <v>1</v>
      </c>
      <c r="O182" s="451" t="s">
        <v>1739</v>
      </c>
      <c r="P182" s="483" t="str">
        <f t="array" ref="P182">IFERROR(IF(INDEX('Disaggregation Records'!$G$59:$G$92,MATCH(RIGHT(L182,255),RIGHT('Disaggregation Records'!$D$59:$D$92,255),0))=0,"",INDEX('Disaggregation Records'!$G$59:$G$92,MATCH(RIGHT(L182,255),RIGHT('Disaggregation Records'!$D$59:$D$92,255),0))),"")</f>
        <v/>
      </c>
      <c r="Q182" s="482" t="s">
        <v>791</v>
      </c>
      <c r="R182" s="358"/>
    </row>
    <row r="183" spans="1:18" ht="47.1" customHeight="1" x14ac:dyDescent="0.25">
      <c r="A183" s="377">
        <v>2</v>
      </c>
      <c r="B183" s="395" t="str">
        <f>IFERROR(VLOOKUP(A183,'Outcome Indicators - Section C'!$A$10:$S$27,19,FALSE),"")</f>
        <v>HIV O-4a(M): Porcentaje de hombres que afirman haber utilizado preservativo en su última relación de sexo anal con otro hombre</v>
      </c>
      <c r="C183" s="396" t="str">
        <f t="array" ref="C183">IFERROR(IF(INDEX('Disaggregation Records'!$E$59:$E$92,MATCH(RIGHT(L183,255),RIGHT('Disaggregation Records'!$D$59:$D$92,255),0))=0,"",INDEX('Disaggregation Records'!$E$59:$E$92,MATCH(RIGHT(L183,255),RIGHT('Disaggregation Records'!$D$59:$D$92,255),0))),"")</f>
        <v/>
      </c>
      <c r="D183" s="396" t="str">
        <f t="array" ref="D183">IFERROR(IF(INDEX('Disaggregation Records'!$F$59:$F$92,MATCH(RIGHT(L183,255),RIGHT('Disaggregation Records'!$D$59:$D$92,255),0))=0,"",INDEX('Disaggregation Records'!$F$59:$F$92,MATCH(RIGHT(L183,255),RIGHT('Disaggregation Records'!$D$59:$D$92,255),0))),"")</f>
        <v/>
      </c>
      <c r="E183" s="380" t="str">
        <f t="array" ref="E183">IFERROR(IF(INDEX('Disaggregation Data'!$K$159:$K$310,MATCH(RIGHT(M183,255),RIGHT('Disaggregation Data'!$J$159:$J$310,255),0))=0,"",INDEX('Disaggregation Data'!$K$159:$K$310,MATCH(RIGHT(M183,255),RIGHT('Disaggregation Data'!J$159:$J$310,255),0))),"")</f>
        <v/>
      </c>
      <c r="F183" s="380" t="str">
        <f t="array" ref="F183">IFERROR(IF(INDEX('Disaggregation Data'!$L$159:$L$310,MATCH(RIGHT(M183,255),RIGHT('Disaggregation Data'!$J$159:$J$310,255),0))=0,"",INDEX('Disaggregation Data'!$L$159:$L$310,MATCH(RIGHT(M183,255),RIGHT('Disaggregation Data'!J$159:$J$310,255),0))),"")</f>
        <v/>
      </c>
      <c r="G183" s="380" t="str">
        <f t="array" ref="G183">IFERROR(IF(INDEX('Disaggregation Data'!$O$159:$O$310,MATCH(RIGHT(M183,255),RIGHT('Disaggregation Data'!$J$159:$J$310,255),0))=0,"",INDEX('Disaggregation Data'!$O$159:$O$310,MATCH(RIGHT(M183,255),RIGHT('Disaggregation Data'!J$159:$J$310,255),0))),"")</f>
        <v/>
      </c>
      <c r="H183" s="379" t="str">
        <f t="array" ref="H183">IFERROR(IF(INDEX('Disaggregation Data'!$P$159:$P$310,MATCH(RIGHT(M183,255),RIGHT('Disaggregation Data'!$J$159:$J$310,255),0))=0,"",INDEX('Disaggregation Data'!$P$159:$P$310,MATCH(RIGHT(M183,255),RIGHT('Disaggregation Data'!J$159:$J$310,255),0))),"")</f>
        <v/>
      </c>
      <c r="I183" s="380" t="str">
        <f t="array" ref="I183">IFERROR(IF(INDEX('Disaggregation Data'!$M$159:$M$310,MATCH(RIGHT(M183,255),RIGHT('Disaggregation Data'!$J$159:$J$310,255),0))=0,"",INDEX('Disaggregation Data'!$M$159:$M$310,MATCH(RIGHT(M183,255),RIGHT('Disaggregation Data'!J$159:$J$310,255),0))),"")</f>
        <v/>
      </c>
      <c r="J183" s="379" t="str">
        <f t="array" ref="J183">IFERROR(IF(INDEX('Disaggregation Data'!$N$159:$N$310,MATCH(RIGHT(M183,255),RIGHT('Disaggregation Data'!$J$159:$J$310,255),0))=0,"",INDEX('Disaggregation Data'!$N$159:$N$310,MATCH(RIGHT(M183,255),RIGHT('Disaggregation Data'!J$159:$J$310,255),0))),"")</f>
        <v/>
      </c>
      <c r="K183" s="470">
        <f t="shared" si="12"/>
        <v>5</v>
      </c>
      <c r="L183" s="470" t="str">
        <f t="shared" si="13"/>
        <v>HIV O-4a(M): Porcentaje de hombres que afirman haber utilizado preservativo en su última relación de sexo anal con otro hombre-5</v>
      </c>
      <c r="M183" s="470" t="str">
        <f t="shared" si="14"/>
        <v>HIV O-4a(M): Porcentaje de hombres que afirman haber utilizado preservativo en su última relación de sexo anal con otro hombre</v>
      </c>
      <c r="N183" s="446" t="b">
        <f t="shared" si="15"/>
        <v>1</v>
      </c>
      <c r="O183" s="451" t="s">
        <v>1740</v>
      </c>
      <c r="P183" s="483" t="str">
        <f t="array" ref="P183">IFERROR(IF(INDEX('Disaggregation Records'!$G$59:$G$92,MATCH(RIGHT(L183,255),RIGHT('Disaggregation Records'!$D$59:$D$92,255),0))=0,"",INDEX('Disaggregation Records'!$G$59:$G$92,MATCH(RIGHT(L183,255),RIGHT('Disaggregation Records'!$D$59:$D$92,255),0))),"")</f>
        <v/>
      </c>
      <c r="Q183" s="482" t="s">
        <v>791</v>
      </c>
      <c r="R183" s="358"/>
    </row>
    <row r="184" spans="1:18" ht="47.1" customHeight="1" x14ac:dyDescent="0.25">
      <c r="A184" s="377">
        <v>2</v>
      </c>
      <c r="B184" s="395" t="str">
        <f>IFERROR(VLOOKUP(A184,'Outcome Indicators - Section C'!$A$10:$S$27,19,FALSE),"")</f>
        <v>HIV O-4a(M): Porcentaje de hombres que afirman haber utilizado preservativo en su última relación de sexo anal con otro hombre</v>
      </c>
      <c r="C184" s="396" t="str">
        <f t="array" ref="C184">IFERROR(IF(INDEX('Disaggregation Records'!$E$59:$E$92,MATCH(RIGHT(L184,255),RIGHT('Disaggregation Records'!$D$59:$D$92,255),0))=0,"",INDEX('Disaggregation Records'!$E$59:$E$92,MATCH(RIGHT(L184,255),RIGHT('Disaggregation Records'!$D$59:$D$92,255),0))),"")</f>
        <v/>
      </c>
      <c r="D184" s="396" t="str">
        <f t="array" ref="D184">IFERROR(IF(INDEX('Disaggregation Records'!$F$59:$F$92,MATCH(RIGHT(L184,255),RIGHT('Disaggregation Records'!$D$59:$D$92,255),0))=0,"",INDEX('Disaggregation Records'!$F$59:$F$92,MATCH(RIGHT(L184,255),RIGHT('Disaggregation Records'!$D$59:$D$92,255),0))),"")</f>
        <v/>
      </c>
      <c r="E184" s="380" t="str">
        <f t="array" ref="E184">IFERROR(IF(INDEX('Disaggregation Data'!$K$159:$K$310,MATCH(RIGHT(M184,255),RIGHT('Disaggregation Data'!$J$159:$J$310,255),0))=0,"",INDEX('Disaggregation Data'!$K$159:$K$310,MATCH(RIGHT(M184,255),RIGHT('Disaggregation Data'!J$159:$J$310,255),0))),"")</f>
        <v/>
      </c>
      <c r="F184" s="380" t="str">
        <f t="array" ref="F184">IFERROR(IF(INDEX('Disaggregation Data'!$L$159:$L$310,MATCH(RIGHT(M184,255),RIGHT('Disaggregation Data'!$J$159:$J$310,255),0))=0,"",INDEX('Disaggregation Data'!$L$159:$L$310,MATCH(RIGHT(M184,255),RIGHT('Disaggregation Data'!J$159:$J$310,255),0))),"")</f>
        <v/>
      </c>
      <c r="G184" s="380" t="str">
        <f t="array" ref="G184">IFERROR(IF(INDEX('Disaggregation Data'!$O$159:$O$310,MATCH(RIGHT(M184,255),RIGHT('Disaggregation Data'!$J$159:$J$310,255),0))=0,"",INDEX('Disaggregation Data'!$O$159:$O$310,MATCH(RIGHT(M184,255),RIGHT('Disaggregation Data'!J$159:$J$310,255),0))),"")</f>
        <v/>
      </c>
      <c r="H184" s="379" t="str">
        <f t="array" ref="H184">IFERROR(IF(INDEX('Disaggregation Data'!$P$159:$P$310,MATCH(RIGHT(M184,255),RIGHT('Disaggregation Data'!$J$159:$J$310,255),0))=0,"",INDEX('Disaggregation Data'!$P$159:$P$310,MATCH(RIGHT(M184,255),RIGHT('Disaggregation Data'!J$159:$J$310,255),0))),"")</f>
        <v/>
      </c>
      <c r="I184" s="380" t="str">
        <f t="array" ref="I184">IFERROR(IF(INDEX('Disaggregation Data'!$M$159:$M$310,MATCH(RIGHT(M184,255),RIGHT('Disaggregation Data'!$J$159:$J$310,255),0))=0,"",INDEX('Disaggregation Data'!$M$159:$M$310,MATCH(RIGHT(M184,255),RIGHT('Disaggregation Data'!J$159:$J$310,255),0))),"")</f>
        <v/>
      </c>
      <c r="J184" s="379" t="str">
        <f t="array" ref="J184">IFERROR(IF(INDEX('Disaggregation Data'!$N$159:$N$310,MATCH(RIGHT(M184,255),RIGHT('Disaggregation Data'!$J$159:$J$310,255),0))=0,"",INDEX('Disaggregation Data'!$N$159:$N$310,MATCH(RIGHT(M184,255),RIGHT('Disaggregation Data'!J$159:$J$310,255),0))),"")</f>
        <v/>
      </c>
      <c r="K184" s="470">
        <f t="shared" si="12"/>
        <v>6</v>
      </c>
      <c r="L184" s="470" t="str">
        <f t="shared" si="13"/>
        <v>HIV O-4a(M): Porcentaje de hombres que afirman haber utilizado preservativo en su última relación de sexo anal con otro hombre-6</v>
      </c>
      <c r="M184" s="470" t="str">
        <f t="shared" si="14"/>
        <v>HIV O-4a(M): Porcentaje de hombres que afirman haber utilizado preservativo en su última relación de sexo anal con otro hombre</v>
      </c>
      <c r="N184" s="446" t="b">
        <f t="shared" si="15"/>
        <v>1</v>
      </c>
      <c r="O184" s="451" t="s">
        <v>1741</v>
      </c>
      <c r="P184" s="483" t="str">
        <f t="array" ref="P184">IFERROR(IF(INDEX('Disaggregation Records'!$G$59:$G$92,MATCH(RIGHT(L184,255),RIGHT('Disaggregation Records'!$D$59:$D$92,255),0))=0,"",INDEX('Disaggregation Records'!$G$59:$G$92,MATCH(RIGHT(L184,255),RIGHT('Disaggregation Records'!$D$59:$D$92,255),0))),"")</f>
        <v/>
      </c>
      <c r="Q184" s="482" t="s">
        <v>791</v>
      </c>
      <c r="R184" s="358"/>
    </row>
    <row r="185" spans="1:18" ht="47.1" customHeight="1" x14ac:dyDescent="0.25">
      <c r="A185" s="377">
        <v>2</v>
      </c>
      <c r="B185" s="395" t="str">
        <f>IFERROR(VLOOKUP(A185,'Outcome Indicators - Section C'!$A$10:$S$27,19,FALSE),"")</f>
        <v>HIV O-4a(M): Porcentaje de hombres que afirman haber utilizado preservativo en su última relación de sexo anal con otro hombre</v>
      </c>
      <c r="C185" s="396" t="str">
        <f t="array" ref="C185">IFERROR(IF(INDEX('Disaggregation Records'!$E$59:$E$92,MATCH(RIGHT(L185,255),RIGHT('Disaggregation Records'!$D$59:$D$92,255),0))=0,"",INDEX('Disaggregation Records'!$E$59:$E$92,MATCH(RIGHT(L185,255),RIGHT('Disaggregation Records'!$D$59:$D$92,255),0))),"")</f>
        <v/>
      </c>
      <c r="D185" s="396" t="str">
        <f t="array" ref="D185">IFERROR(IF(INDEX('Disaggregation Records'!$F$59:$F$92,MATCH(RIGHT(L185,255),RIGHT('Disaggregation Records'!$D$59:$D$92,255),0))=0,"",INDEX('Disaggregation Records'!$F$59:$F$92,MATCH(RIGHT(L185,255),RIGHT('Disaggregation Records'!$D$59:$D$92,255),0))),"")</f>
        <v/>
      </c>
      <c r="E185" s="380" t="str">
        <f t="array" ref="E185">IFERROR(IF(INDEX('Disaggregation Data'!$K$159:$K$310,MATCH(RIGHT(M185,255),RIGHT('Disaggregation Data'!$J$159:$J$310,255),0))=0,"",INDEX('Disaggregation Data'!$K$159:$K$310,MATCH(RIGHT(M185,255),RIGHT('Disaggregation Data'!J$159:$J$310,255),0))),"")</f>
        <v/>
      </c>
      <c r="F185" s="380" t="str">
        <f t="array" ref="F185">IFERROR(IF(INDEX('Disaggregation Data'!$L$159:$L$310,MATCH(RIGHT(M185,255),RIGHT('Disaggregation Data'!$J$159:$J$310,255),0))=0,"",INDEX('Disaggregation Data'!$L$159:$L$310,MATCH(RIGHT(M185,255),RIGHT('Disaggregation Data'!J$159:$J$310,255),0))),"")</f>
        <v/>
      </c>
      <c r="G185" s="380" t="str">
        <f t="array" ref="G185">IFERROR(IF(INDEX('Disaggregation Data'!$O$159:$O$310,MATCH(RIGHT(M185,255),RIGHT('Disaggregation Data'!$J$159:$J$310,255),0))=0,"",INDEX('Disaggregation Data'!$O$159:$O$310,MATCH(RIGHT(M185,255),RIGHT('Disaggregation Data'!J$159:$J$310,255),0))),"")</f>
        <v/>
      </c>
      <c r="H185" s="379" t="str">
        <f t="array" ref="H185">IFERROR(IF(INDEX('Disaggregation Data'!$P$159:$P$310,MATCH(RIGHT(M185,255),RIGHT('Disaggregation Data'!$J$159:$J$310,255),0))=0,"",INDEX('Disaggregation Data'!$P$159:$P$310,MATCH(RIGHT(M185,255),RIGHT('Disaggregation Data'!J$159:$J$310,255),0))),"")</f>
        <v/>
      </c>
      <c r="I185" s="380" t="str">
        <f t="array" ref="I185">IFERROR(IF(INDEX('Disaggregation Data'!$M$159:$M$310,MATCH(RIGHT(M185,255),RIGHT('Disaggregation Data'!$J$159:$J$310,255),0))=0,"",INDEX('Disaggregation Data'!$M$159:$M$310,MATCH(RIGHT(M185,255),RIGHT('Disaggregation Data'!J$159:$J$310,255),0))),"")</f>
        <v/>
      </c>
      <c r="J185" s="379" t="str">
        <f t="array" ref="J185">IFERROR(IF(INDEX('Disaggregation Data'!$N$159:$N$310,MATCH(RIGHT(M185,255),RIGHT('Disaggregation Data'!$J$159:$J$310,255),0))=0,"",INDEX('Disaggregation Data'!$N$159:$N$310,MATCH(RIGHT(M185,255),RIGHT('Disaggregation Data'!J$159:$J$310,255),0))),"")</f>
        <v/>
      </c>
      <c r="K185" s="470">
        <f t="shared" si="12"/>
        <v>7</v>
      </c>
      <c r="L185" s="470" t="str">
        <f t="shared" si="13"/>
        <v>HIV O-4a(M): Porcentaje de hombres que afirman haber utilizado preservativo en su última relación de sexo anal con otro hombre-7</v>
      </c>
      <c r="M185" s="470" t="str">
        <f t="shared" si="14"/>
        <v>HIV O-4a(M): Porcentaje de hombres que afirman haber utilizado preservativo en su última relación de sexo anal con otro hombre</v>
      </c>
      <c r="N185" s="446" t="b">
        <f t="shared" si="15"/>
        <v>1</v>
      </c>
      <c r="O185" s="451" t="s">
        <v>1742</v>
      </c>
      <c r="P185" s="483" t="str">
        <f t="array" ref="P185">IFERROR(IF(INDEX('Disaggregation Records'!$G$59:$G$92,MATCH(RIGHT(L185,255),RIGHT('Disaggregation Records'!$D$59:$D$92,255),0))=0,"",INDEX('Disaggregation Records'!$G$59:$G$92,MATCH(RIGHT(L185,255),RIGHT('Disaggregation Records'!$D$59:$D$92,255),0))),"")</f>
        <v/>
      </c>
      <c r="Q185" s="482" t="s">
        <v>791</v>
      </c>
      <c r="R185" s="358"/>
    </row>
    <row r="186" spans="1:18" ht="47.1" customHeight="1" x14ac:dyDescent="0.25">
      <c r="A186" s="377">
        <v>2</v>
      </c>
      <c r="B186" s="395" t="str">
        <f>IFERROR(VLOOKUP(A186,'Outcome Indicators - Section C'!$A$10:$S$27,19,FALSE),"")</f>
        <v>HIV O-4a(M): Porcentaje de hombres que afirman haber utilizado preservativo en su última relación de sexo anal con otro hombre</v>
      </c>
      <c r="C186" s="396" t="str">
        <f t="array" ref="C186">IFERROR(IF(INDEX('Disaggregation Records'!$E$59:$E$92,MATCH(RIGHT(L186,255),RIGHT('Disaggregation Records'!$D$59:$D$92,255),0))=0,"",INDEX('Disaggregation Records'!$E$59:$E$92,MATCH(RIGHT(L186,255),RIGHT('Disaggregation Records'!$D$59:$D$92,255),0))),"")</f>
        <v/>
      </c>
      <c r="D186" s="396" t="str">
        <f t="array" ref="D186">IFERROR(IF(INDEX('Disaggregation Records'!$F$59:$F$92,MATCH(RIGHT(L186,255),RIGHT('Disaggregation Records'!$D$59:$D$92,255),0))=0,"",INDEX('Disaggregation Records'!$F$59:$F$92,MATCH(RIGHT(L186,255),RIGHT('Disaggregation Records'!$D$59:$D$92,255),0))),"")</f>
        <v/>
      </c>
      <c r="E186" s="380" t="str">
        <f t="array" ref="E186">IFERROR(IF(INDEX('Disaggregation Data'!$K$159:$K$310,MATCH(RIGHT(M186,255),RIGHT('Disaggregation Data'!$J$159:$J$310,255),0))=0,"",INDEX('Disaggregation Data'!$K$159:$K$310,MATCH(RIGHT(M186,255),RIGHT('Disaggregation Data'!J$159:$J$310,255),0))),"")</f>
        <v/>
      </c>
      <c r="F186" s="380" t="str">
        <f t="array" ref="F186">IFERROR(IF(INDEX('Disaggregation Data'!$L$159:$L$310,MATCH(RIGHT(M186,255),RIGHT('Disaggregation Data'!$J$159:$J$310,255),0))=0,"",INDEX('Disaggregation Data'!$L$159:$L$310,MATCH(RIGHT(M186,255),RIGHT('Disaggregation Data'!J$159:$J$310,255),0))),"")</f>
        <v/>
      </c>
      <c r="G186" s="380" t="str">
        <f t="array" ref="G186">IFERROR(IF(INDEX('Disaggregation Data'!$O$159:$O$310,MATCH(RIGHT(M186,255),RIGHT('Disaggregation Data'!$J$159:$J$310,255),0))=0,"",INDEX('Disaggregation Data'!$O$159:$O$310,MATCH(RIGHT(M186,255),RIGHT('Disaggregation Data'!J$159:$J$310,255),0))),"")</f>
        <v/>
      </c>
      <c r="H186" s="379" t="str">
        <f t="array" ref="H186">IFERROR(IF(INDEX('Disaggregation Data'!$P$159:$P$310,MATCH(RIGHT(M186,255),RIGHT('Disaggregation Data'!$J$159:$J$310,255),0))=0,"",INDEX('Disaggregation Data'!$P$159:$P$310,MATCH(RIGHT(M186,255),RIGHT('Disaggregation Data'!J$159:$J$310,255),0))),"")</f>
        <v/>
      </c>
      <c r="I186" s="380" t="str">
        <f t="array" ref="I186">IFERROR(IF(INDEX('Disaggregation Data'!$M$159:$M$310,MATCH(RIGHT(M186,255),RIGHT('Disaggregation Data'!$J$159:$J$310,255),0))=0,"",INDEX('Disaggregation Data'!$M$159:$M$310,MATCH(RIGHT(M186,255),RIGHT('Disaggregation Data'!J$159:$J$310,255),0))),"")</f>
        <v/>
      </c>
      <c r="J186" s="379" t="str">
        <f t="array" ref="J186">IFERROR(IF(INDEX('Disaggregation Data'!$N$159:$N$310,MATCH(RIGHT(M186,255),RIGHT('Disaggregation Data'!$J$159:$J$310,255),0))=0,"",INDEX('Disaggregation Data'!$N$159:$N$310,MATCH(RIGHT(M186,255),RIGHT('Disaggregation Data'!J$159:$J$310,255),0))),"")</f>
        <v/>
      </c>
      <c r="K186" s="470">
        <f t="shared" si="12"/>
        <v>8</v>
      </c>
      <c r="L186" s="470" t="str">
        <f t="shared" si="13"/>
        <v>HIV O-4a(M): Porcentaje de hombres que afirman haber utilizado preservativo en su última relación de sexo anal con otro hombre-8</v>
      </c>
      <c r="M186" s="470" t="str">
        <f t="shared" si="14"/>
        <v>HIV O-4a(M): Porcentaje de hombres que afirman haber utilizado preservativo en su última relación de sexo anal con otro hombre</v>
      </c>
      <c r="N186" s="446" t="b">
        <f t="shared" si="15"/>
        <v>1</v>
      </c>
      <c r="O186" s="451" t="s">
        <v>1743</v>
      </c>
      <c r="P186" s="483" t="str">
        <f t="array" ref="P186">IFERROR(IF(INDEX('Disaggregation Records'!$G$59:$G$92,MATCH(RIGHT(L186,255),RIGHT('Disaggregation Records'!$D$59:$D$92,255),0))=0,"",INDEX('Disaggregation Records'!$G$59:$G$92,MATCH(RIGHT(L186,255),RIGHT('Disaggregation Records'!$D$59:$D$92,255),0))),"")</f>
        <v/>
      </c>
      <c r="Q186" s="482" t="s">
        <v>791</v>
      </c>
      <c r="R186" s="358"/>
    </row>
    <row r="187" spans="1:18" ht="47.1" customHeight="1" x14ac:dyDescent="0.25">
      <c r="A187" s="377">
        <v>2</v>
      </c>
      <c r="B187" s="395" t="str">
        <f>IFERROR(VLOOKUP(A187,'Outcome Indicators - Section C'!$A$10:$S$27,19,FALSE),"")</f>
        <v>HIV O-4a(M): Porcentaje de hombres que afirman haber utilizado preservativo en su última relación de sexo anal con otro hombre</v>
      </c>
      <c r="C187" s="396" t="str">
        <f t="array" ref="C187">IFERROR(IF(INDEX('Disaggregation Records'!$E$59:$E$92,MATCH(RIGHT(L187,255),RIGHT('Disaggregation Records'!$D$59:$D$92,255),0))=0,"",INDEX('Disaggregation Records'!$E$59:$E$92,MATCH(RIGHT(L187,255),RIGHT('Disaggregation Records'!$D$59:$D$92,255),0))),"")</f>
        <v/>
      </c>
      <c r="D187" s="396" t="str">
        <f t="array" ref="D187">IFERROR(IF(INDEX('Disaggregation Records'!$F$59:$F$92,MATCH(RIGHT(L187,255),RIGHT('Disaggregation Records'!$D$59:$D$92,255),0))=0,"",INDEX('Disaggregation Records'!$F$59:$F$92,MATCH(RIGHT(L187,255),RIGHT('Disaggregation Records'!$D$59:$D$92,255),0))),"")</f>
        <v/>
      </c>
      <c r="E187" s="380" t="str">
        <f t="array" ref="E187">IFERROR(IF(INDEX('Disaggregation Data'!$K$159:$K$310,MATCH(RIGHT(M187,255),RIGHT('Disaggregation Data'!$J$159:$J$310,255),0))=0,"",INDEX('Disaggregation Data'!$K$159:$K$310,MATCH(RIGHT(M187,255),RIGHT('Disaggregation Data'!J$159:$J$310,255),0))),"")</f>
        <v/>
      </c>
      <c r="F187" s="380" t="str">
        <f t="array" ref="F187">IFERROR(IF(INDEX('Disaggregation Data'!$L$159:$L$310,MATCH(RIGHT(M187,255),RIGHT('Disaggregation Data'!$J$159:$J$310,255),0))=0,"",INDEX('Disaggregation Data'!$L$159:$L$310,MATCH(RIGHT(M187,255),RIGHT('Disaggregation Data'!J$159:$J$310,255),0))),"")</f>
        <v/>
      </c>
      <c r="G187" s="380" t="str">
        <f t="array" ref="G187">IFERROR(IF(INDEX('Disaggregation Data'!$O$159:$O$310,MATCH(RIGHT(M187,255),RIGHT('Disaggregation Data'!$J$159:$J$310,255),0))=0,"",INDEX('Disaggregation Data'!$O$159:$O$310,MATCH(RIGHT(M187,255),RIGHT('Disaggregation Data'!J$159:$J$310,255),0))),"")</f>
        <v/>
      </c>
      <c r="H187" s="379" t="str">
        <f t="array" ref="H187">IFERROR(IF(INDEX('Disaggregation Data'!$P$159:$P$310,MATCH(RIGHT(M187,255),RIGHT('Disaggregation Data'!$J$159:$J$310,255),0))=0,"",INDEX('Disaggregation Data'!$P$159:$P$310,MATCH(RIGHT(M187,255),RIGHT('Disaggregation Data'!J$159:$J$310,255),0))),"")</f>
        <v/>
      </c>
      <c r="I187" s="380" t="str">
        <f t="array" ref="I187">IFERROR(IF(INDEX('Disaggregation Data'!$M$159:$M$310,MATCH(RIGHT(M187,255),RIGHT('Disaggregation Data'!$J$159:$J$310,255),0))=0,"",INDEX('Disaggregation Data'!$M$159:$M$310,MATCH(RIGHT(M187,255),RIGHT('Disaggregation Data'!J$159:$J$310,255),0))),"")</f>
        <v/>
      </c>
      <c r="J187" s="379" t="str">
        <f t="array" ref="J187">IFERROR(IF(INDEX('Disaggregation Data'!$N$159:$N$310,MATCH(RIGHT(M187,255),RIGHT('Disaggregation Data'!$J$159:$J$310,255),0))=0,"",INDEX('Disaggregation Data'!$N$159:$N$310,MATCH(RIGHT(M187,255),RIGHT('Disaggregation Data'!J$159:$J$310,255),0))),"")</f>
        <v/>
      </c>
      <c r="K187" s="470">
        <f t="shared" si="12"/>
        <v>9</v>
      </c>
      <c r="L187" s="470" t="str">
        <f t="shared" si="13"/>
        <v>HIV O-4a(M): Porcentaje de hombres que afirman haber utilizado preservativo en su última relación de sexo anal con otro hombre-9</v>
      </c>
      <c r="M187" s="470" t="str">
        <f t="shared" si="14"/>
        <v>HIV O-4a(M): Porcentaje de hombres que afirman haber utilizado preservativo en su última relación de sexo anal con otro hombre</v>
      </c>
      <c r="N187" s="446" t="b">
        <f t="shared" si="15"/>
        <v>1</v>
      </c>
      <c r="O187" s="451" t="s">
        <v>1744</v>
      </c>
      <c r="P187" s="483" t="str">
        <f t="array" ref="P187">IFERROR(IF(INDEX('Disaggregation Records'!$G$59:$G$92,MATCH(RIGHT(L187,255),RIGHT('Disaggregation Records'!$D$59:$D$92,255),0))=0,"",INDEX('Disaggregation Records'!$G$59:$G$92,MATCH(RIGHT(L187,255),RIGHT('Disaggregation Records'!$D$59:$D$92,255),0))),"")</f>
        <v/>
      </c>
      <c r="Q187" s="482" t="s">
        <v>791</v>
      </c>
      <c r="R187" s="358"/>
    </row>
    <row r="188" spans="1:18" ht="47.1" customHeight="1" x14ac:dyDescent="0.25">
      <c r="A188" s="377">
        <v>3</v>
      </c>
      <c r="B188" s="395" t="str">
        <f>IFERROR(VLOOKUP(A188,'Outcome Indicators - Section C'!$A$10:$S$27,19,FALSE),"")</f>
        <v>HIV O-1(M): Porcentaje de adultos y niños con VIH que se sabe que continúan con el tratamiento 12 meses después de iniciar la terapia antirretroviral</v>
      </c>
      <c r="C188" s="396" t="str">
        <f t="array" ref="C188">IFERROR(IF(INDEX('Disaggregation Records'!$E$59:$E$92,MATCH(RIGHT(L188,255),RIGHT('Disaggregation Records'!$D$59:$D$92,255),0))=0,"",INDEX('Disaggregation Records'!$E$59:$E$92,MATCH(RIGHT(L188,255),RIGHT('Disaggregation Records'!$D$59:$D$92,255),0))),"")</f>
        <v>Duración del tratamiento</v>
      </c>
      <c r="D188" s="396" t="str">
        <f t="array" ref="D188">IFERROR(IF(INDEX('Disaggregation Records'!$F$59:$F$92,MATCH(RIGHT(L188,255),RIGHT('Disaggregation Records'!$D$59:$D$92,255),0))=0,"",INDEX('Disaggregation Records'!$F$59:$F$92,MATCH(RIGHT(L188,255),RIGHT('Disaggregation Records'!$D$59:$D$92,255),0))),"")</f>
        <v>60 meses después de iniciar el tratamiento</v>
      </c>
      <c r="E188" s="380" t="str">
        <f t="array" ref="E188">IFERROR(IF(INDEX('Disaggregation Data'!$K$159:$K$310,MATCH(RIGHT(M188,255),RIGHT('Disaggregation Data'!$J$159:$J$310,255),0))=0,"",INDEX('Disaggregation Data'!$K$159:$K$310,MATCH(RIGHT(M188,255),RIGHT('Disaggregation Data'!J$159:$J$310,255),0))),"")</f>
        <v/>
      </c>
      <c r="F188" s="380" t="str">
        <f t="array" ref="F188">IFERROR(IF(INDEX('Disaggregation Data'!$L$159:$L$310,MATCH(RIGHT(M188,255),RIGHT('Disaggregation Data'!$J$159:$J$310,255),0))=0,"",INDEX('Disaggregation Data'!$L$159:$L$310,MATCH(RIGHT(M188,255),RIGHT('Disaggregation Data'!J$159:$J$310,255),0))),"")</f>
        <v/>
      </c>
      <c r="G188" s="380" t="str">
        <f t="array" ref="G188">IFERROR(IF(INDEX('Disaggregation Data'!$O$159:$O$310,MATCH(RIGHT(M188,255),RIGHT('Disaggregation Data'!$J$159:$J$310,255),0))=0,"",INDEX('Disaggregation Data'!$O$159:$O$310,MATCH(RIGHT(M188,255),RIGHT('Disaggregation Data'!J$159:$J$310,255),0))),"")</f>
        <v/>
      </c>
      <c r="H188" s="379" t="s">
        <v>4475</v>
      </c>
      <c r="I188" s="380" t="str">
        <f t="array" ref="I188">IFERROR(IF(INDEX('Disaggregation Data'!$M$159:$M$310,MATCH(RIGHT(M188,255),RIGHT('Disaggregation Data'!$J$159:$J$310,255),0))=0,"",INDEX('Disaggregation Data'!$M$159:$M$310,MATCH(RIGHT(M188,255),RIGHT('Disaggregation Data'!J$159:$J$310,255),0))),"")</f>
        <v/>
      </c>
      <c r="J188" s="379" t="s">
        <v>4469</v>
      </c>
      <c r="K188" s="470">
        <f t="shared" si="12"/>
        <v>0</v>
      </c>
      <c r="L188" s="470" t="str">
        <f t="shared" si="13"/>
        <v>HIV O-1(M): Porcentaje de adultos y niños con VIH que se sabe que continúan con el tratamiento 12 meses después de iniciar la terapia antirretroviral-0</v>
      </c>
      <c r="M188" s="470" t="str">
        <f t="shared" si="14"/>
        <v>HIV O-1(M): Porcentaje de adultos y niños con VIH que se sabe que continúan con el tratamiento 12 meses después de iniciar la terapia antirretroviralDuración del tratamiento60 meses después de iniciar el tratamiento</v>
      </c>
      <c r="N188" s="446" t="b">
        <f t="shared" si="15"/>
        <v>1</v>
      </c>
      <c r="O188" s="451" t="s">
        <v>1745</v>
      </c>
      <c r="P188" s="483" t="str">
        <f t="array" ref="P188">IFERROR(IF(INDEX('Disaggregation Records'!$G$59:$G$92,MATCH(RIGHT(L188,255),RIGHT('Disaggregation Records'!$D$59:$D$92,255),0))=0,"",INDEX('Disaggregation Records'!$G$59:$G$92,MATCH(RIGHT(L188,255),RIGHT('Disaggregation Records'!$D$59:$D$92,255),0))),"")</f>
        <v>a1L36000002NzjLEAS</v>
      </c>
      <c r="Q188" s="482" t="s">
        <v>792</v>
      </c>
      <c r="R188" s="358"/>
    </row>
    <row r="189" spans="1:18" ht="47.1" customHeight="1" x14ac:dyDescent="0.25">
      <c r="A189" s="377">
        <v>3</v>
      </c>
      <c r="B189" s="395" t="str">
        <f>IFERROR(VLOOKUP(A189,'Outcome Indicators - Section C'!$A$10:$S$27,19,FALSE),"")</f>
        <v>HIV O-1(M): Porcentaje de adultos y niños con VIH que se sabe que continúan con el tratamiento 12 meses después de iniciar la terapia antirretroviral</v>
      </c>
      <c r="C189" s="396" t="str">
        <f t="array" ref="C189">IFERROR(IF(INDEX('Disaggregation Records'!$E$59:$E$92,MATCH(RIGHT(L189,255),RIGHT('Disaggregation Records'!$D$59:$D$92,255),0))=0,"",INDEX('Disaggregation Records'!$E$59:$E$92,MATCH(RIGHT(L189,255),RIGHT('Disaggregation Records'!$D$59:$D$92,255),0))),"")</f>
        <v>Sexo</v>
      </c>
      <c r="D189" s="396" t="str">
        <f t="array" ref="D189">IFERROR(IF(INDEX('Disaggregation Records'!$F$59:$F$92,MATCH(RIGHT(L189,255),RIGHT('Disaggregation Records'!$D$59:$D$92,255),0))=0,"",INDEX('Disaggregation Records'!$F$59:$F$92,MATCH(RIGHT(L189,255),RIGHT('Disaggregation Records'!$D$59:$D$92,255),0))),"")</f>
        <v>Mujeres</v>
      </c>
      <c r="E189" s="380" t="str">
        <f t="array" ref="E189">IFERROR(IF(INDEX('Disaggregation Data'!$K$159:$K$310,MATCH(RIGHT(M189,255),RIGHT('Disaggregation Data'!$J$159:$J$310,255),0))=0,"",INDEX('Disaggregation Data'!$K$159:$K$310,MATCH(RIGHT(M189,255),RIGHT('Disaggregation Data'!J$159:$J$310,255),0))),"")</f>
        <v/>
      </c>
      <c r="F189" s="380" t="str">
        <f t="array" ref="F189">IFERROR(IF(INDEX('Disaggregation Data'!$L$159:$L$310,MATCH(RIGHT(M189,255),RIGHT('Disaggregation Data'!$J$159:$J$310,255),0))=0,"",INDEX('Disaggregation Data'!$L$159:$L$310,MATCH(RIGHT(M189,255),RIGHT('Disaggregation Data'!J$159:$J$310,255),0))),"")</f>
        <v/>
      </c>
      <c r="G189" s="380" t="str">
        <f t="array" ref="G189">IFERROR(IF(INDEX('Disaggregation Data'!$O$159:$O$310,MATCH(RIGHT(M189,255),RIGHT('Disaggregation Data'!$J$159:$J$310,255),0))=0,"",INDEX('Disaggregation Data'!$O$159:$O$310,MATCH(RIGHT(M189,255),RIGHT('Disaggregation Data'!J$159:$J$310,255),0))),"")</f>
        <v/>
      </c>
      <c r="H189" s="379" t="s">
        <v>4475</v>
      </c>
      <c r="I189" s="380" t="str">
        <f t="array" ref="I189">IFERROR(IF(INDEX('Disaggregation Data'!$M$159:$M$310,MATCH(RIGHT(M189,255),RIGHT('Disaggregation Data'!$J$159:$J$310,255),0))=0,"",INDEX('Disaggregation Data'!$M$159:$M$310,MATCH(RIGHT(M189,255),RIGHT('Disaggregation Data'!J$159:$J$310,255),0))),"")</f>
        <v/>
      </c>
      <c r="J189" s="379" t="s">
        <v>4469</v>
      </c>
      <c r="K189" s="470">
        <f t="shared" si="12"/>
        <v>1</v>
      </c>
      <c r="L189" s="470" t="str">
        <f t="shared" si="13"/>
        <v>HIV O-1(M): Porcentaje de adultos y niños con VIH que se sabe que continúan con el tratamiento 12 meses después de iniciar la terapia antirretroviral-1</v>
      </c>
      <c r="M189" s="470" t="str">
        <f t="shared" si="14"/>
        <v>HIV O-1(M): Porcentaje de adultos y niños con VIH que se sabe que continúan con el tratamiento 12 meses después de iniciar la terapia antirretroviralSexoMujeres</v>
      </c>
      <c r="N189" s="446" t="b">
        <f t="shared" si="15"/>
        <v>1</v>
      </c>
      <c r="O189" s="451" t="s">
        <v>1746</v>
      </c>
      <c r="P189" s="483" t="str">
        <f t="array" ref="P189">IFERROR(IF(INDEX('Disaggregation Records'!$G$59:$G$92,MATCH(RIGHT(L189,255),RIGHT('Disaggregation Records'!$D$59:$D$92,255),0))=0,"",INDEX('Disaggregation Records'!$G$59:$G$92,MATCH(RIGHT(L189,255),RIGHT('Disaggregation Records'!$D$59:$D$92,255),0))),"")</f>
        <v>a1L36000000zoL2EAI</v>
      </c>
      <c r="Q189" s="482" t="s">
        <v>792</v>
      </c>
      <c r="R189" s="358"/>
    </row>
    <row r="190" spans="1:18" ht="47.1" customHeight="1" x14ac:dyDescent="0.25">
      <c r="A190" s="377">
        <v>3</v>
      </c>
      <c r="B190" s="395" t="str">
        <f>IFERROR(VLOOKUP(A190,'Outcome Indicators - Section C'!$A$10:$S$27,19,FALSE),"")</f>
        <v>HIV O-1(M): Porcentaje de adultos y niños con VIH que se sabe que continúan con el tratamiento 12 meses después de iniciar la terapia antirretroviral</v>
      </c>
      <c r="C190" s="396" t="str">
        <f t="array" ref="C190">IFERROR(IF(INDEX('Disaggregation Records'!$E$59:$E$92,MATCH(RIGHT(L190,255),RIGHT('Disaggregation Records'!$D$59:$D$92,255),0))=0,"",INDEX('Disaggregation Records'!$E$59:$E$92,MATCH(RIGHT(L190,255),RIGHT('Disaggregation Records'!$D$59:$D$92,255),0))),"")</f>
        <v>Sexo</v>
      </c>
      <c r="D190" s="396" t="str">
        <f t="array" ref="D190">IFERROR(IF(INDEX('Disaggregation Records'!$F$59:$F$92,MATCH(RIGHT(L190,255),RIGHT('Disaggregation Records'!$D$59:$D$92,255),0))=0,"",INDEX('Disaggregation Records'!$F$59:$F$92,MATCH(RIGHT(L190,255),RIGHT('Disaggregation Records'!$D$59:$D$92,255),0))),"")</f>
        <v>Hombres</v>
      </c>
      <c r="E190" s="380" t="str">
        <f t="array" ref="E190">IFERROR(IF(INDEX('Disaggregation Data'!$K$159:$K$310,MATCH(RIGHT(M190,255),RIGHT('Disaggregation Data'!$J$159:$J$310,255),0))=0,"",INDEX('Disaggregation Data'!$K$159:$K$310,MATCH(RIGHT(M190,255),RIGHT('Disaggregation Data'!J$159:$J$310,255),0))),"")</f>
        <v/>
      </c>
      <c r="F190" s="380" t="str">
        <f t="array" ref="F190">IFERROR(IF(INDEX('Disaggregation Data'!$L$159:$L$310,MATCH(RIGHT(M190,255),RIGHT('Disaggregation Data'!$J$159:$J$310,255),0))=0,"",INDEX('Disaggregation Data'!$L$159:$L$310,MATCH(RIGHT(M190,255),RIGHT('Disaggregation Data'!J$159:$J$310,255),0))),"")</f>
        <v/>
      </c>
      <c r="G190" s="380" t="str">
        <f t="array" ref="G190">IFERROR(IF(INDEX('Disaggregation Data'!$O$159:$O$310,MATCH(RIGHT(M190,255),RIGHT('Disaggregation Data'!$J$159:$J$310,255),0))=0,"",INDEX('Disaggregation Data'!$O$159:$O$310,MATCH(RIGHT(M190,255),RIGHT('Disaggregation Data'!J$159:$J$310,255),0))),"")</f>
        <v/>
      </c>
      <c r="H190" s="379" t="s">
        <v>4475</v>
      </c>
      <c r="I190" s="380" t="str">
        <f t="array" ref="I190">IFERROR(IF(INDEX('Disaggregation Data'!$M$159:$M$310,MATCH(RIGHT(M190,255),RIGHT('Disaggregation Data'!$J$159:$J$310,255),0))=0,"",INDEX('Disaggregation Data'!$M$159:$M$310,MATCH(RIGHT(M190,255),RIGHT('Disaggregation Data'!J$159:$J$310,255),0))),"")</f>
        <v/>
      </c>
      <c r="J190" s="379" t="s">
        <v>4469</v>
      </c>
      <c r="K190" s="470">
        <f t="shared" si="12"/>
        <v>2</v>
      </c>
      <c r="L190" s="470" t="str">
        <f t="shared" si="13"/>
        <v>HIV O-1(M): Porcentaje de adultos y niños con VIH que se sabe que continúan con el tratamiento 12 meses después de iniciar la terapia antirretroviral-2</v>
      </c>
      <c r="M190" s="470" t="str">
        <f t="shared" si="14"/>
        <v>HIV O-1(M): Porcentaje de adultos y niños con VIH que se sabe que continúan con el tratamiento 12 meses después de iniciar la terapia antirretroviralSexoHombres</v>
      </c>
      <c r="N190" s="446" t="b">
        <f t="shared" si="15"/>
        <v>1</v>
      </c>
      <c r="O190" s="451" t="s">
        <v>1747</v>
      </c>
      <c r="P190" s="483" t="str">
        <f t="array" ref="P190">IFERROR(IF(INDEX('Disaggregation Records'!$G$59:$G$92,MATCH(RIGHT(L190,255),RIGHT('Disaggregation Records'!$D$59:$D$92,255),0))=0,"",INDEX('Disaggregation Records'!$G$59:$G$92,MATCH(RIGHT(L190,255),RIGHT('Disaggregation Records'!$D$59:$D$92,255),0))),"")</f>
        <v>a1L36000000zoL1EAI</v>
      </c>
      <c r="Q190" s="482" t="s">
        <v>792</v>
      </c>
      <c r="R190" s="358"/>
    </row>
    <row r="191" spans="1:18" ht="47.1" customHeight="1" x14ac:dyDescent="0.25">
      <c r="A191" s="377">
        <v>3</v>
      </c>
      <c r="B191" s="395" t="str">
        <f>IFERROR(VLOOKUP(A191,'Outcome Indicators - Section C'!$A$10:$S$27,19,FALSE),"")</f>
        <v>HIV O-1(M): Porcentaje de adultos y niños con VIH que se sabe que continúan con el tratamiento 12 meses después de iniciar la terapia antirretroviral</v>
      </c>
      <c r="C191" s="396" t="str">
        <f t="array" ref="C191">IFERROR(IF(INDEX('Disaggregation Records'!$E$59:$E$92,MATCH(RIGHT(L191,255),RIGHT('Disaggregation Records'!$D$59:$D$92,255),0))=0,"",INDEX('Disaggregation Records'!$E$59:$E$92,MATCH(RIGHT(L191,255),RIGHT('Disaggregation Records'!$D$59:$D$92,255),0))),"")</f>
        <v>Edad</v>
      </c>
      <c r="D191" s="396" t="str">
        <f t="array" ref="D191">IFERROR(IF(INDEX('Disaggregation Records'!$F$59:$F$92,MATCH(RIGHT(L191,255),RIGHT('Disaggregation Records'!$D$59:$D$92,255),0))=0,"",INDEX('Disaggregation Records'!$F$59:$F$92,MATCH(RIGHT(L191,255),RIGHT('Disaggregation Records'!$D$59:$D$92,255),0))),"")</f>
        <v>15+</v>
      </c>
      <c r="E191" s="380" t="str">
        <f t="array" ref="E191">IFERROR(IF(INDEX('Disaggregation Data'!$K$159:$K$310,MATCH(RIGHT(M191,255),RIGHT('Disaggregation Data'!$J$159:$J$310,255),0))=0,"",INDEX('Disaggregation Data'!$K$159:$K$310,MATCH(RIGHT(M191,255),RIGHT('Disaggregation Data'!J$159:$J$310,255),0))),"")</f>
        <v/>
      </c>
      <c r="F191" s="380" t="str">
        <f t="array" ref="F191">IFERROR(IF(INDEX('Disaggregation Data'!$L$159:$L$310,MATCH(RIGHT(M191,255),RIGHT('Disaggregation Data'!$J$159:$J$310,255),0))=0,"",INDEX('Disaggregation Data'!$L$159:$L$310,MATCH(RIGHT(M191,255),RIGHT('Disaggregation Data'!J$159:$J$310,255),0))),"")</f>
        <v/>
      </c>
      <c r="G191" s="380" t="str">
        <f t="array" ref="G191">IFERROR(IF(INDEX('Disaggregation Data'!$O$159:$O$310,MATCH(RIGHT(M191,255),RIGHT('Disaggregation Data'!$J$159:$J$310,255),0))=0,"",INDEX('Disaggregation Data'!$O$159:$O$310,MATCH(RIGHT(M191,255),RIGHT('Disaggregation Data'!J$159:$J$310,255),0))),"")</f>
        <v/>
      </c>
      <c r="H191" s="379" t="s">
        <v>4475</v>
      </c>
      <c r="I191" s="380" t="str">
        <f t="array" ref="I191">IFERROR(IF(INDEX('Disaggregation Data'!$M$159:$M$310,MATCH(RIGHT(M191,255),RIGHT('Disaggregation Data'!$J$159:$J$310,255),0))=0,"",INDEX('Disaggregation Data'!$M$159:$M$310,MATCH(RIGHT(M191,255),RIGHT('Disaggregation Data'!J$159:$J$310,255),0))),"")</f>
        <v/>
      </c>
      <c r="J191" s="379" t="s">
        <v>4469</v>
      </c>
      <c r="K191" s="470">
        <f t="shared" si="12"/>
        <v>3</v>
      </c>
      <c r="L191" s="470" t="str">
        <f t="shared" si="13"/>
        <v>HIV O-1(M): Porcentaje de adultos y niños con VIH que se sabe que continúan con el tratamiento 12 meses después de iniciar la terapia antirretroviral-3</v>
      </c>
      <c r="M191" s="470" t="str">
        <f t="shared" si="14"/>
        <v>HIV O-1(M): Porcentaje de adultos y niños con VIH que se sabe que continúan con el tratamiento 12 meses después de iniciar la terapia antirretroviralEdad15+</v>
      </c>
      <c r="N191" s="446" t="b">
        <f t="shared" si="15"/>
        <v>1</v>
      </c>
      <c r="O191" s="451" t="s">
        <v>1748</v>
      </c>
      <c r="P191" s="483" t="str">
        <f t="array" ref="P191">IFERROR(IF(INDEX('Disaggregation Records'!$G$59:$G$92,MATCH(RIGHT(L191,255),RIGHT('Disaggregation Records'!$D$59:$D$92,255),0))=0,"",INDEX('Disaggregation Records'!$G$59:$G$92,MATCH(RIGHT(L191,255),RIGHT('Disaggregation Records'!$D$59:$D$92,255),0))),"")</f>
        <v>a1L36000000zoL5EAI</v>
      </c>
      <c r="Q191" s="482" t="s">
        <v>792</v>
      </c>
      <c r="R191" s="358"/>
    </row>
    <row r="192" spans="1:18" ht="47.1" customHeight="1" x14ac:dyDescent="0.25">
      <c r="A192" s="377">
        <v>3</v>
      </c>
      <c r="B192" s="395" t="str">
        <f>IFERROR(VLOOKUP(A192,'Outcome Indicators - Section C'!$A$10:$S$27,19,FALSE),"")</f>
        <v>HIV O-1(M): Porcentaje de adultos y niños con VIH que se sabe que continúan con el tratamiento 12 meses después de iniciar la terapia antirretroviral</v>
      </c>
      <c r="C192" s="396" t="str">
        <f t="array" ref="C192">IFERROR(IF(INDEX('Disaggregation Records'!$E$59:$E$92,MATCH(RIGHT(L192,255),RIGHT('Disaggregation Records'!$D$59:$D$92,255),0))=0,"",INDEX('Disaggregation Records'!$E$59:$E$92,MATCH(RIGHT(L192,255),RIGHT('Disaggregation Records'!$D$59:$D$92,255),0))),"")</f>
        <v>Edad</v>
      </c>
      <c r="D192" s="396" t="str">
        <f t="array" ref="D192">IFERROR(IF(INDEX('Disaggregation Records'!$F$59:$F$92,MATCH(RIGHT(L192,255),RIGHT('Disaggregation Records'!$D$59:$D$92,255),0))=0,"",INDEX('Disaggregation Records'!$F$59:$F$92,MATCH(RIGHT(L192,255),RIGHT('Disaggregation Records'!$D$59:$D$92,255),0))),"")</f>
        <v>&lt;15</v>
      </c>
      <c r="E192" s="380" t="str">
        <f t="array" ref="E192">IFERROR(IF(INDEX('Disaggregation Data'!$K$159:$K$310,MATCH(RIGHT(M192,255),RIGHT('Disaggregation Data'!$J$159:$J$310,255),0))=0,"",INDEX('Disaggregation Data'!$K$159:$K$310,MATCH(RIGHT(M192,255),RIGHT('Disaggregation Data'!J$159:$J$310,255),0))),"")</f>
        <v/>
      </c>
      <c r="F192" s="380" t="str">
        <f t="array" ref="F192">IFERROR(IF(INDEX('Disaggregation Data'!$L$159:$L$310,MATCH(RIGHT(M192,255),RIGHT('Disaggregation Data'!$J$159:$J$310,255),0))=0,"",INDEX('Disaggregation Data'!$L$159:$L$310,MATCH(RIGHT(M192,255),RIGHT('Disaggregation Data'!J$159:$J$310,255),0))),"")</f>
        <v/>
      </c>
      <c r="G192" s="380" t="str">
        <f t="array" ref="G192">IFERROR(IF(INDEX('Disaggregation Data'!$O$159:$O$310,MATCH(RIGHT(M192,255),RIGHT('Disaggregation Data'!$J$159:$J$310,255),0))=0,"",INDEX('Disaggregation Data'!$O$159:$O$310,MATCH(RIGHT(M192,255),RIGHT('Disaggregation Data'!J$159:$J$310,255),0))),"")</f>
        <v/>
      </c>
      <c r="H192" s="379" t="s">
        <v>4475</v>
      </c>
      <c r="I192" s="380" t="str">
        <f t="array" ref="I192">IFERROR(IF(INDEX('Disaggregation Data'!$M$159:$M$310,MATCH(RIGHT(M192,255),RIGHT('Disaggregation Data'!$J$159:$J$310,255),0))=0,"",INDEX('Disaggregation Data'!$M$159:$M$310,MATCH(RIGHT(M192,255),RIGHT('Disaggregation Data'!J$159:$J$310,255),0))),"")</f>
        <v/>
      </c>
      <c r="J192" s="379" t="s">
        <v>4469</v>
      </c>
      <c r="K192" s="470">
        <f t="shared" si="12"/>
        <v>4</v>
      </c>
      <c r="L192" s="470" t="str">
        <f t="shared" si="13"/>
        <v>HIV O-1(M): Porcentaje de adultos y niños con VIH que se sabe que continúan con el tratamiento 12 meses después de iniciar la terapia antirretroviral-4</v>
      </c>
      <c r="M192" s="470" t="str">
        <f t="shared" si="14"/>
        <v>HIV O-1(M): Porcentaje de adultos y niños con VIH que se sabe que continúan con el tratamiento 12 meses después de iniciar la terapia antirretroviralEdad&lt;15</v>
      </c>
      <c r="N192" s="446" t="b">
        <f t="shared" si="15"/>
        <v>1</v>
      </c>
      <c r="O192" s="451" t="s">
        <v>1749</v>
      </c>
      <c r="P192" s="483" t="str">
        <f t="array" ref="P192">IFERROR(IF(INDEX('Disaggregation Records'!$G$59:$G$92,MATCH(RIGHT(L192,255),RIGHT('Disaggregation Records'!$D$59:$D$92,255),0))=0,"",INDEX('Disaggregation Records'!$G$59:$G$92,MATCH(RIGHT(L192,255),RIGHT('Disaggregation Records'!$D$59:$D$92,255),0))),"")</f>
        <v>a1L36000000zoL4EAI</v>
      </c>
      <c r="Q192" s="482" t="s">
        <v>792</v>
      </c>
      <c r="R192" s="358"/>
    </row>
    <row r="193" spans="1:18" ht="47.1" customHeight="1" x14ac:dyDescent="0.25">
      <c r="A193" s="377">
        <v>3</v>
      </c>
      <c r="B193" s="395" t="str">
        <f>IFERROR(VLOOKUP(A193,'Outcome Indicators - Section C'!$A$10:$S$27,19,FALSE),"")</f>
        <v>HIV O-1(M): Porcentaje de adultos y niños con VIH que se sabe que continúan con el tratamiento 12 meses después de iniciar la terapia antirretroviral</v>
      </c>
      <c r="C193" s="396" t="str">
        <f t="array" ref="C193">IFERROR(IF(INDEX('Disaggregation Records'!$E$59:$E$92,MATCH(RIGHT(L193,255),RIGHT('Disaggregation Records'!$D$59:$D$92,255),0))=0,"",INDEX('Disaggregation Records'!$E$59:$E$92,MATCH(RIGHT(L193,255),RIGHT('Disaggregation Records'!$D$59:$D$92,255),0))),"")</f>
        <v>Duración del tratamiento</v>
      </c>
      <c r="D193" s="396" t="str">
        <f t="array" ref="D193">IFERROR(IF(INDEX('Disaggregation Records'!$F$59:$F$92,MATCH(RIGHT(L193,255),RIGHT('Disaggregation Records'!$D$59:$D$92,255),0))=0,"",INDEX('Disaggregation Records'!$F$59:$F$92,MATCH(RIGHT(L193,255),RIGHT('Disaggregation Records'!$D$59:$D$92,255),0))),"")</f>
        <v>36 meses después de iniciar el tratamiento</v>
      </c>
      <c r="E193" s="380" t="str">
        <f t="array" ref="E193">IFERROR(IF(INDEX('Disaggregation Data'!$K$159:$K$310,MATCH(RIGHT(M193,255),RIGHT('Disaggregation Data'!$J$159:$J$310,255),0))=0,"",INDEX('Disaggregation Data'!$K$159:$K$310,MATCH(RIGHT(M193,255),RIGHT('Disaggregation Data'!J$159:$J$310,255),0))),"")</f>
        <v/>
      </c>
      <c r="F193" s="380" t="str">
        <f t="array" ref="F193">IFERROR(IF(INDEX('Disaggregation Data'!$L$159:$L$310,MATCH(RIGHT(M193,255),RIGHT('Disaggregation Data'!$J$159:$J$310,255),0))=0,"",INDEX('Disaggregation Data'!$L$159:$L$310,MATCH(RIGHT(M193,255),RIGHT('Disaggregation Data'!J$159:$J$310,255),0))),"")</f>
        <v/>
      </c>
      <c r="G193" s="380" t="str">
        <f t="array" ref="G193">IFERROR(IF(INDEX('Disaggregation Data'!$O$159:$O$310,MATCH(RIGHT(M193,255),RIGHT('Disaggregation Data'!$J$159:$J$310,255),0))=0,"",INDEX('Disaggregation Data'!$O$159:$O$310,MATCH(RIGHT(M193,255),RIGHT('Disaggregation Data'!J$159:$J$310,255),0))),"")</f>
        <v/>
      </c>
      <c r="H193" s="379" t="s">
        <v>4475</v>
      </c>
      <c r="I193" s="380" t="str">
        <f t="array" ref="I193">IFERROR(IF(INDEX('Disaggregation Data'!$M$159:$M$310,MATCH(RIGHT(M193,255),RIGHT('Disaggregation Data'!$J$159:$J$310,255),0))=0,"",INDEX('Disaggregation Data'!$M$159:$M$310,MATCH(RIGHT(M193,255),RIGHT('Disaggregation Data'!J$159:$J$310,255),0))),"")</f>
        <v/>
      </c>
      <c r="J193" s="379" t="s">
        <v>4469</v>
      </c>
      <c r="K193" s="470">
        <f t="shared" si="12"/>
        <v>5</v>
      </c>
      <c r="L193" s="470" t="str">
        <f t="shared" si="13"/>
        <v>HIV O-1(M): Porcentaje de adultos y niños con VIH que se sabe que continúan con el tratamiento 12 meses después de iniciar la terapia antirretroviral-5</v>
      </c>
      <c r="M193" s="470" t="str">
        <f t="shared" si="14"/>
        <v>HIV O-1(M): Porcentaje de adultos y niños con VIH que se sabe que continúan con el tratamiento 12 meses después de iniciar la terapia antirretroviralDuración del tratamiento36 meses después de iniciar el tratamiento</v>
      </c>
      <c r="N193" s="446" t="b">
        <f t="shared" si="15"/>
        <v>1</v>
      </c>
      <c r="O193" s="451" t="s">
        <v>1750</v>
      </c>
      <c r="P193" s="483" t="str">
        <f t="array" ref="P193">IFERROR(IF(INDEX('Disaggregation Records'!$G$59:$G$92,MATCH(RIGHT(L193,255),RIGHT('Disaggregation Records'!$D$59:$D$92,255),0))=0,"",INDEX('Disaggregation Records'!$G$59:$G$92,MATCH(RIGHT(L193,255),RIGHT('Disaggregation Records'!$D$59:$D$92,255),0))),"")</f>
        <v>a1L36000000zoL7EAI</v>
      </c>
      <c r="Q193" s="482" t="s">
        <v>792</v>
      </c>
      <c r="R193" s="358"/>
    </row>
    <row r="194" spans="1:18" ht="47.1" customHeight="1" x14ac:dyDescent="0.25">
      <c r="A194" s="377">
        <v>3</v>
      </c>
      <c r="B194" s="395" t="str">
        <f>IFERROR(VLOOKUP(A194,'Outcome Indicators - Section C'!$A$10:$S$27,19,FALSE),"")</f>
        <v>HIV O-1(M): Porcentaje de adultos y niños con VIH que se sabe que continúan con el tratamiento 12 meses después de iniciar la terapia antirretroviral</v>
      </c>
      <c r="C194" s="396" t="str">
        <f t="array" ref="C194">IFERROR(IF(INDEX('Disaggregation Records'!$E$59:$E$92,MATCH(RIGHT(L194,255),RIGHT('Disaggregation Records'!$D$59:$D$92,255),0))=0,"",INDEX('Disaggregation Records'!$E$59:$E$92,MATCH(RIGHT(L194,255),RIGHT('Disaggregation Records'!$D$59:$D$92,255),0))),"")</f>
        <v>Duración del tratamiento</v>
      </c>
      <c r="D194" s="396" t="str">
        <f t="array" ref="D194">IFERROR(IF(INDEX('Disaggregation Records'!$F$59:$F$92,MATCH(RIGHT(L194,255),RIGHT('Disaggregation Records'!$D$59:$D$92,255),0))=0,"",INDEX('Disaggregation Records'!$F$59:$F$92,MATCH(RIGHT(L194,255),RIGHT('Disaggregation Records'!$D$59:$D$92,255),0))),"")</f>
        <v>24 meses después del inicio</v>
      </c>
      <c r="E194" s="380" t="str">
        <f t="array" ref="E194">IFERROR(IF(INDEX('Disaggregation Data'!$K$159:$K$310,MATCH(RIGHT(M194,255),RIGHT('Disaggregation Data'!$J$159:$J$310,255),0))=0,"",INDEX('Disaggregation Data'!$K$159:$K$310,MATCH(RIGHT(M194,255),RIGHT('Disaggregation Data'!J$159:$J$310,255),0))),"")</f>
        <v/>
      </c>
      <c r="F194" s="380" t="str">
        <f t="array" ref="F194">IFERROR(IF(INDEX('Disaggregation Data'!$L$159:$L$310,MATCH(RIGHT(M194,255),RIGHT('Disaggregation Data'!$J$159:$J$310,255),0))=0,"",INDEX('Disaggregation Data'!$L$159:$L$310,MATCH(RIGHT(M194,255),RIGHT('Disaggregation Data'!J$159:$J$310,255),0))),"")</f>
        <v/>
      </c>
      <c r="G194" s="380" t="str">
        <f t="array" ref="G194">IFERROR(IF(INDEX('Disaggregation Data'!$O$159:$O$310,MATCH(RIGHT(M194,255),RIGHT('Disaggregation Data'!$J$159:$J$310,255),0))=0,"",INDEX('Disaggregation Data'!$O$159:$O$310,MATCH(RIGHT(M194,255),RIGHT('Disaggregation Data'!J$159:$J$310,255),0))),"")</f>
        <v/>
      </c>
      <c r="H194" s="379" t="s">
        <v>4475</v>
      </c>
      <c r="I194" s="380" t="str">
        <f t="array" ref="I194">IFERROR(IF(INDEX('Disaggregation Data'!$M$159:$M$310,MATCH(RIGHT(M194,255),RIGHT('Disaggregation Data'!$J$159:$J$310,255),0))=0,"",INDEX('Disaggregation Data'!$M$159:$M$310,MATCH(RIGHT(M194,255),RIGHT('Disaggregation Data'!J$159:$J$310,255),0))),"")</f>
        <v/>
      </c>
      <c r="J194" s="379" t="s">
        <v>4469</v>
      </c>
      <c r="K194" s="470">
        <f t="shared" si="12"/>
        <v>6</v>
      </c>
      <c r="L194" s="470" t="str">
        <f t="shared" si="13"/>
        <v>HIV O-1(M): Porcentaje de adultos y niños con VIH que se sabe que continúan con el tratamiento 12 meses después de iniciar la terapia antirretroviral-6</v>
      </c>
      <c r="M194" s="470" t="str">
        <f t="shared" si="14"/>
        <v>HIV O-1(M): Porcentaje de adultos y niños con VIH que se sabe que continúan con el tratamiento 12 meses después de iniciar la terapia antirretroviralDuración del tratamiento24 meses después del inicio</v>
      </c>
      <c r="N194" s="446" t="b">
        <f t="shared" si="15"/>
        <v>1</v>
      </c>
      <c r="O194" s="451" t="s">
        <v>1751</v>
      </c>
      <c r="P194" s="483" t="str">
        <f t="array" ref="P194">IFERROR(IF(INDEX('Disaggregation Records'!$G$59:$G$92,MATCH(RIGHT(L194,255),RIGHT('Disaggregation Records'!$D$59:$D$92,255),0))=0,"",INDEX('Disaggregation Records'!$G$59:$G$92,MATCH(RIGHT(L194,255),RIGHT('Disaggregation Records'!$D$59:$D$92,255),0))),"")</f>
        <v>a1L36000000zoL6EAI</v>
      </c>
      <c r="Q194" s="482" t="s">
        <v>792</v>
      </c>
      <c r="R194" s="358"/>
    </row>
    <row r="195" spans="1:18" ht="47.1" customHeight="1" x14ac:dyDescent="0.25">
      <c r="A195" s="377">
        <v>3</v>
      </c>
      <c r="B195" s="395" t="str">
        <f>IFERROR(VLOOKUP(A195,'Outcome Indicators - Section C'!$A$10:$S$27,19,FALSE),"")</f>
        <v>HIV O-1(M): Porcentaje de adultos y niños con VIH que se sabe que continúan con el tratamiento 12 meses después de iniciar la terapia antirretroviral</v>
      </c>
      <c r="C195" s="396" t="str">
        <f t="array" ref="C195">IFERROR(IF(INDEX('Disaggregation Records'!$E$59:$E$92,MATCH(RIGHT(L195,255),RIGHT('Disaggregation Records'!$D$59:$D$92,255),0))=0,"",INDEX('Disaggregation Records'!$E$59:$E$92,MATCH(RIGHT(L195,255),RIGHT('Disaggregation Records'!$D$59:$D$92,255),0))),"")</f>
        <v/>
      </c>
      <c r="D195" s="396" t="str">
        <f t="array" ref="D195">IFERROR(IF(INDEX('Disaggregation Records'!$F$59:$F$92,MATCH(RIGHT(L195,255),RIGHT('Disaggregation Records'!$D$59:$D$92,255),0))=0,"",INDEX('Disaggregation Records'!$F$59:$F$92,MATCH(RIGHT(L195,255),RIGHT('Disaggregation Records'!$D$59:$D$92,255),0))),"")</f>
        <v/>
      </c>
      <c r="E195" s="380" t="str">
        <f t="array" ref="E195">IFERROR(IF(INDEX('Disaggregation Data'!$K$159:$K$310,MATCH(RIGHT(M195,255),RIGHT('Disaggregation Data'!$J$159:$J$310,255),0))=0,"",INDEX('Disaggregation Data'!$K$159:$K$310,MATCH(RIGHT(M195,255),RIGHT('Disaggregation Data'!J$159:$J$310,255),0))),"")</f>
        <v/>
      </c>
      <c r="F195" s="380" t="str">
        <f t="array" ref="F195">IFERROR(IF(INDEX('Disaggregation Data'!$L$159:$L$310,MATCH(RIGHT(M195,255),RIGHT('Disaggregation Data'!$J$159:$J$310,255),0))=0,"",INDEX('Disaggregation Data'!$L$159:$L$310,MATCH(RIGHT(M195,255),RIGHT('Disaggregation Data'!J$159:$J$310,255),0))),"")</f>
        <v/>
      </c>
      <c r="G195" s="380" t="str">
        <f t="array" ref="G195">IFERROR(IF(INDEX('Disaggregation Data'!$O$159:$O$310,MATCH(RIGHT(M195,255),RIGHT('Disaggregation Data'!$J$159:$J$310,255),0))=0,"",INDEX('Disaggregation Data'!$O$159:$O$310,MATCH(RIGHT(M195,255),RIGHT('Disaggregation Data'!J$159:$J$310,255),0))),"")</f>
        <v/>
      </c>
      <c r="H195" s="379" t="str">
        <f t="array" ref="H195">IFERROR(IF(INDEX('Disaggregation Data'!$P$159:$P$310,MATCH(RIGHT(M195,255),RIGHT('Disaggregation Data'!$J$159:$J$310,255),0))=0,"",INDEX('Disaggregation Data'!$P$159:$P$310,MATCH(RIGHT(M195,255),RIGHT('Disaggregation Data'!J$159:$J$310,255),0))),"")</f>
        <v/>
      </c>
      <c r="I195" s="380" t="str">
        <f t="array" ref="I195">IFERROR(IF(INDEX('Disaggregation Data'!$M$159:$M$310,MATCH(RIGHT(M195,255),RIGHT('Disaggregation Data'!$J$159:$J$310,255),0))=0,"",INDEX('Disaggregation Data'!$M$159:$M$310,MATCH(RIGHT(M195,255),RIGHT('Disaggregation Data'!J$159:$J$310,255),0))),"")</f>
        <v/>
      </c>
      <c r="J195" s="379" t="str">
        <f t="array" ref="J195">IFERROR(IF(INDEX('Disaggregation Data'!$N$159:$N$310,MATCH(RIGHT(M195,255),RIGHT('Disaggregation Data'!$J$159:$J$310,255),0))=0,"",INDEX('Disaggregation Data'!$N$159:$N$310,MATCH(RIGHT(M195,255),RIGHT('Disaggregation Data'!J$159:$J$310,255),0))),"")</f>
        <v/>
      </c>
      <c r="K195" s="470">
        <f t="shared" si="12"/>
        <v>7</v>
      </c>
      <c r="L195" s="470" t="str">
        <f t="shared" si="13"/>
        <v>HIV O-1(M): Porcentaje de adultos y niños con VIH que se sabe que continúan con el tratamiento 12 meses después de iniciar la terapia antirretroviral-7</v>
      </c>
      <c r="M195" s="470" t="str">
        <f t="shared" si="14"/>
        <v>HIV O-1(M): Porcentaje de adultos y niños con VIH que se sabe que continúan con el tratamiento 12 meses después de iniciar la terapia antirretroviral</v>
      </c>
      <c r="N195" s="446" t="b">
        <f t="shared" si="15"/>
        <v>1</v>
      </c>
      <c r="O195" s="451" t="s">
        <v>1752</v>
      </c>
      <c r="P195" s="483" t="str">
        <f t="array" ref="P195">IFERROR(IF(INDEX('Disaggregation Records'!$G$59:$G$92,MATCH(RIGHT(L195,255),RIGHT('Disaggregation Records'!$D$59:$D$92,255),0))=0,"",INDEX('Disaggregation Records'!$G$59:$G$92,MATCH(RIGHT(L195,255),RIGHT('Disaggregation Records'!$D$59:$D$92,255),0))),"")</f>
        <v/>
      </c>
      <c r="Q195" s="482" t="s">
        <v>792</v>
      </c>
      <c r="R195" s="358"/>
    </row>
    <row r="196" spans="1:18" ht="47.1" customHeight="1" x14ac:dyDescent="0.25">
      <c r="A196" s="377">
        <v>3</v>
      </c>
      <c r="B196" s="395" t="str">
        <f>IFERROR(VLOOKUP(A196,'Outcome Indicators - Section C'!$A$10:$S$27,19,FALSE),"")</f>
        <v>HIV O-1(M): Porcentaje de adultos y niños con VIH que se sabe que continúan con el tratamiento 12 meses después de iniciar la terapia antirretroviral</v>
      </c>
      <c r="C196" s="396" t="str">
        <f t="array" ref="C196">IFERROR(IF(INDEX('Disaggregation Records'!$E$59:$E$92,MATCH(RIGHT(L196,255),RIGHT('Disaggregation Records'!$D$59:$D$92,255),0))=0,"",INDEX('Disaggregation Records'!$E$59:$E$92,MATCH(RIGHT(L196,255),RIGHT('Disaggregation Records'!$D$59:$D$92,255),0))),"")</f>
        <v/>
      </c>
      <c r="D196" s="396" t="str">
        <f t="array" ref="D196">IFERROR(IF(INDEX('Disaggregation Records'!$F$59:$F$92,MATCH(RIGHT(L196,255),RIGHT('Disaggregation Records'!$D$59:$D$92,255),0))=0,"",INDEX('Disaggregation Records'!$F$59:$F$92,MATCH(RIGHT(L196,255),RIGHT('Disaggregation Records'!$D$59:$D$92,255),0))),"")</f>
        <v/>
      </c>
      <c r="E196" s="380" t="str">
        <f t="array" ref="E196">IFERROR(IF(INDEX('Disaggregation Data'!$K$159:$K$310,MATCH(RIGHT(M196,255),RIGHT('Disaggregation Data'!$J$159:$J$310,255),0))=0,"",INDEX('Disaggregation Data'!$K$159:$K$310,MATCH(RIGHT(M196,255),RIGHT('Disaggregation Data'!J$159:$J$310,255),0))),"")</f>
        <v/>
      </c>
      <c r="F196" s="380" t="str">
        <f t="array" ref="F196">IFERROR(IF(INDEX('Disaggregation Data'!$L$159:$L$310,MATCH(RIGHT(M196,255),RIGHT('Disaggregation Data'!$J$159:$J$310,255),0))=0,"",INDEX('Disaggregation Data'!$L$159:$L$310,MATCH(RIGHT(M196,255),RIGHT('Disaggregation Data'!J$159:$J$310,255),0))),"")</f>
        <v/>
      </c>
      <c r="G196" s="380" t="str">
        <f t="array" ref="G196">IFERROR(IF(INDEX('Disaggregation Data'!$O$159:$O$310,MATCH(RIGHT(M196,255),RIGHT('Disaggregation Data'!$J$159:$J$310,255),0))=0,"",INDEX('Disaggregation Data'!$O$159:$O$310,MATCH(RIGHT(M196,255),RIGHT('Disaggregation Data'!J$159:$J$310,255),0))),"")</f>
        <v/>
      </c>
      <c r="H196" s="379" t="str">
        <f t="array" ref="H196">IFERROR(IF(INDEX('Disaggregation Data'!$P$159:$P$310,MATCH(RIGHT(M196,255),RIGHT('Disaggregation Data'!$J$159:$J$310,255),0))=0,"",INDEX('Disaggregation Data'!$P$159:$P$310,MATCH(RIGHT(M196,255),RIGHT('Disaggregation Data'!J$159:$J$310,255),0))),"")</f>
        <v/>
      </c>
      <c r="I196" s="380" t="str">
        <f t="array" ref="I196">IFERROR(IF(INDEX('Disaggregation Data'!$M$159:$M$310,MATCH(RIGHT(M196,255),RIGHT('Disaggregation Data'!$J$159:$J$310,255),0))=0,"",INDEX('Disaggregation Data'!$M$159:$M$310,MATCH(RIGHT(M196,255),RIGHT('Disaggregation Data'!J$159:$J$310,255),0))),"")</f>
        <v/>
      </c>
      <c r="J196" s="379" t="str">
        <f t="array" ref="J196">IFERROR(IF(INDEX('Disaggregation Data'!$N$159:$N$310,MATCH(RIGHT(M196,255),RIGHT('Disaggregation Data'!$J$159:$J$310,255),0))=0,"",INDEX('Disaggregation Data'!$N$159:$N$310,MATCH(RIGHT(M196,255),RIGHT('Disaggregation Data'!J$159:$J$310,255),0))),"")</f>
        <v/>
      </c>
      <c r="K196" s="470">
        <f t="shared" si="12"/>
        <v>8</v>
      </c>
      <c r="L196" s="470" t="str">
        <f t="shared" si="13"/>
        <v>HIV O-1(M): Porcentaje de adultos y niños con VIH que se sabe que continúan con el tratamiento 12 meses después de iniciar la terapia antirretroviral-8</v>
      </c>
      <c r="M196" s="470" t="str">
        <f t="shared" si="14"/>
        <v>HIV O-1(M): Porcentaje de adultos y niños con VIH que se sabe que continúan con el tratamiento 12 meses después de iniciar la terapia antirretroviral</v>
      </c>
      <c r="N196" s="446" t="b">
        <f t="shared" si="15"/>
        <v>1</v>
      </c>
      <c r="O196" s="451" t="s">
        <v>1753</v>
      </c>
      <c r="P196" s="483" t="str">
        <f t="array" ref="P196">IFERROR(IF(INDEX('Disaggregation Records'!$G$59:$G$92,MATCH(RIGHT(L196,255),RIGHT('Disaggregation Records'!$D$59:$D$92,255),0))=0,"",INDEX('Disaggregation Records'!$G$59:$G$92,MATCH(RIGHT(L196,255),RIGHT('Disaggregation Records'!$D$59:$D$92,255),0))),"")</f>
        <v/>
      </c>
      <c r="Q196" s="482" t="s">
        <v>792</v>
      </c>
      <c r="R196" s="358"/>
    </row>
    <row r="197" spans="1:18" ht="47.1" customHeight="1" x14ac:dyDescent="0.25">
      <c r="A197" s="377">
        <v>3</v>
      </c>
      <c r="B197" s="395" t="str">
        <f>IFERROR(VLOOKUP(A197,'Outcome Indicators - Section C'!$A$10:$S$27,19,FALSE),"")</f>
        <v>HIV O-1(M): Porcentaje de adultos y niños con VIH que se sabe que continúan con el tratamiento 12 meses después de iniciar la terapia antirretroviral</v>
      </c>
      <c r="C197" s="396" t="str">
        <f t="array" ref="C197">IFERROR(IF(INDEX('Disaggregation Records'!$E$59:$E$92,MATCH(RIGHT(L197,255),RIGHT('Disaggregation Records'!$D$59:$D$92,255),0))=0,"",INDEX('Disaggregation Records'!$E$59:$E$92,MATCH(RIGHT(L197,255),RIGHT('Disaggregation Records'!$D$59:$D$92,255),0))),"")</f>
        <v/>
      </c>
      <c r="D197" s="396" t="str">
        <f t="array" ref="D197">IFERROR(IF(INDEX('Disaggregation Records'!$F$59:$F$92,MATCH(RIGHT(L197,255),RIGHT('Disaggregation Records'!$D$59:$D$92,255),0))=0,"",INDEX('Disaggregation Records'!$F$59:$F$92,MATCH(RIGHT(L197,255),RIGHT('Disaggregation Records'!$D$59:$D$92,255),0))),"")</f>
        <v/>
      </c>
      <c r="E197" s="380" t="str">
        <f t="array" ref="E197">IFERROR(IF(INDEX('Disaggregation Data'!$K$159:$K$310,MATCH(RIGHT(M197,255),RIGHT('Disaggregation Data'!$J$159:$J$310,255),0))=0,"",INDEX('Disaggregation Data'!$K$159:$K$310,MATCH(RIGHT(M197,255),RIGHT('Disaggregation Data'!J$159:$J$310,255),0))),"")</f>
        <v/>
      </c>
      <c r="F197" s="380" t="str">
        <f t="array" ref="F197">IFERROR(IF(INDEX('Disaggregation Data'!$L$159:$L$310,MATCH(RIGHT(M197,255),RIGHT('Disaggregation Data'!$J$159:$J$310,255),0))=0,"",INDEX('Disaggregation Data'!$L$159:$L$310,MATCH(RIGHT(M197,255),RIGHT('Disaggregation Data'!J$159:$J$310,255),0))),"")</f>
        <v/>
      </c>
      <c r="G197" s="380" t="str">
        <f t="array" ref="G197">IFERROR(IF(INDEX('Disaggregation Data'!$O$159:$O$310,MATCH(RIGHT(M197,255),RIGHT('Disaggregation Data'!$J$159:$J$310,255),0))=0,"",INDEX('Disaggregation Data'!$O$159:$O$310,MATCH(RIGHT(M197,255),RIGHT('Disaggregation Data'!J$159:$J$310,255),0))),"")</f>
        <v/>
      </c>
      <c r="H197" s="379" t="str">
        <f t="array" ref="H197">IFERROR(IF(INDEX('Disaggregation Data'!$P$159:$P$310,MATCH(RIGHT(M197,255),RIGHT('Disaggregation Data'!$J$159:$J$310,255),0))=0,"",INDEX('Disaggregation Data'!$P$159:$P$310,MATCH(RIGHT(M197,255),RIGHT('Disaggregation Data'!J$159:$J$310,255),0))),"")</f>
        <v/>
      </c>
      <c r="I197" s="380" t="str">
        <f t="array" ref="I197">IFERROR(IF(INDEX('Disaggregation Data'!$M$159:$M$310,MATCH(RIGHT(M197,255),RIGHT('Disaggregation Data'!$J$159:$J$310,255),0))=0,"",INDEX('Disaggregation Data'!$M$159:$M$310,MATCH(RIGHT(M197,255),RIGHT('Disaggregation Data'!J$159:$J$310,255),0))),"")</f>
        <v/>
      </c>
      <c r="J197" s="379" t="str">
        <f t="array" ref="J197">IFERROR(IF(INDEX('Disaggregation Data'!$N$159:$N$310,MATCH(RIGHT(M197,255),RIGHT('Disaggregation Data'!$J$159:$J$310,255),0))=0,"",INDEX('Disaggregation Data'!$N$159:$N$310,MATCH(RIGHT(M197,255),RIGHT('Disaggregation Data'!J$159:$J$310,255),0))),"")</f>
        <v/>
      </c>
      <c r="K197" s="470">
        <f t="shared" si="12"/>
        <v>9</v>
      </c>
      <c r="L197" s="470" t="str">
        <f t="shared" si="13"/>
        <v>HIV O-1(M): Porcentaje de adultos y niños con VIH que se sabe que continúan con el tratamiento 12 meses después de iniciar la terapia antirretroviral-9</v>
      </c>
      <c r="M197" s="470" t="str">
        <f t="shared" si="14"/>
        <v>HIV O-1(M): Porcentaje de adultos y niños con VIH que se sabe que continúan con el tratamiento 12 meses después de iniciar la terapia antirretroviral</v>
      </c>
      <c r="N197" s="446" t="b">
        <f t="shared" si="15"/>
        <v>1</v>
      </c>
      <c r="O197" s="451" t="s">
        <v>1754</v>
      </c>
      <c r="P197" s="483" t="str">
        <f t="array" ref="P197">IFERROR(IF(INDEX('Disaggregation Records'!$G$59:$G$92,MATCH(RIGHT(L197,255),RIGHT('Disaggregation Records'!$D$59:$D$92,255),0))=0,"",INDEX('Disaggregation Records'!$G$59:$G$92,MATCH(RIGHT(L197,255),RIGHT('Disaggregation Records'!$D$59:$D$92,255),0))),"")</f>
        <v/>
      </c>
      <c r="Q197" s="482" t="s">
        <v>792</v>
      </c>
      <c r="R197" s="358"/>
    </row>
    <row r="198" spans="1:18" ht="47.1" customHeight="1" x14ac:dyDescent="0.25">
      <c r="A198" s="377">
        <v>4</v>
      </c>
      <c r="B198" s="395" t="str">
        <f>IFERROR(VLOOKUP(A198,'Outcome Indicators - Section C'!$A$10:$S$27,19,FALSE),"")</f>
        <v/>
      </c>
      <c r="C198" s="396" t="str">
        <f t="array" ref="C198">IFERROR(IF(INDEX('Disaggregation Records'!$E$59:$E$92,MATCH(RIGHT(L198,255),RIGHT('Disaggregation Records'!$D$59:$D$92,255),0))=0,"",INDEX('Disaggregation Records'!$E$59:$E$92,MATCH(RIGHT(L198,255),RIGHT('Disaggregation Records'!$D$59:$D$92,255),0))),"")</f>
        <v/>
      </c>
      <c r="D198" s="396" t="str">
        <f t="array" ref="D198">IFERROR(IF(INDEX('Disaggregation Records'!$F$59:$F$92,MATCH(RIGHT(L198,255),RIGHT('Disaggregation Records'!$D$59:$D$92,255),0))=0,"",INDEX('Disaggregation Records'!$F$59:$F$92,MATCH(RIGHT(L198,255),RIGHT('Disaggregation Records'!$D$59:$D$92,255),0))),"")</f>
        <v/>
      </c>
      <c r="E198" s="380" t="str">
        <f t="array" ref="E198">IFERROR(IF(INDEX('Disaggregation Data'!$K$159:$K$310,MATCH(RIGHT(M198,255),RIGHT('Disaggregation Data'!$J$159:$J$310,255),0))=0,"",INDEX('Disaggregation Data'!$K$159:$K$310,MATCH(RIGHT(M198,255),RIGHT('Disaggregation Data'!J$159:$J$310,255),0))),"")</f>
        <v/>
      </c>
      <c r="F198" s="380" t="str">
        <f t="array" ref="F198">IFERROR(IF(INDEX('Disaggregation Data'!$L$159:$L$310,MATCH(RIGHT(M198,255),RIGHT('Disaggregation Data'!$J$159:$J$310,255),0))=0,"",INDEX('Disaggregation Data'!$L$159:$L$310,MATCH(RIGHT(M198,255),RIGHT('Disaggregation Data'!J$159:$J$310,255),0))),"")</f>
        <v/>
      </c>
      <c r="G198" s="380" t="str">
        <f t="array" ref="G198">IFERROR(IF(INDEX('Disaggregation Data'!$O$159:$O$310,MATCH(RIGHT(M198,255),RIGHT('Disaggregation Data'!$J$159:$J$310,255),0))=0,"",INDEX('Disaggregation Data'!$O$159:$O$310,MATCH(RIGHT(M198,255),RIGHT('Disaggregation Data'!J$159:$J$310,255),0))),"")</f>
        <v/>
      </c>
      <c r="H198" s="379" t="str">
        <f t="array" ref="H198">IFERROR(IF(INDEX('Disaggregation Data'!$P$159:$P$310,MATCH(RIGHT(M198,255),RIGHT('Disaggregation Data'!$J$159:$J$310,255),0))=0,"",INDEX('Disaggregation Data'!$P$159:$P$310,MATCH(RIGHT(M198,255),RIGHT('Disaggregation Data'!J$159:$J$310,255),0))),"")</f>
        <v/>
      </c>
      <c r="I198" s="380" t="str">
        <f t="array" ref="I198">IFERROR(IF(INDEX('Disaggregation Data'!$M$159:$M$310,MATCH(RIGHT(M198,255),RIGHT('Disaggregation Data'!$J$159:$J$310,255),0))=0,"",INDEX('Disaggregation Data'!$M$159:$M$310,MATCH(RIGHT(M198,255),RIGHT('Disaggregation Data'!J$159:$J$310,255),0))),"")</f>
        <v/>
      </c>
      <c r="J198" s="379" t="str">
        <f t="array" ref="J198">IFERROR(IF(INDEX('Disaggregation Data'!$N$159:$N$310,MATCH(RIGHT(M198,255),RIGHT('Disaggregation Data'!$J$159:$J$310,255),0))=0,"",INDEX('Disaggregation Data'!$N$159:$N$310,MATCH(RIGHT(M198,255),RIGHT('Disaggregation Data'!J$159:$J$310,255),0))),"")</f>
        <v/>
      </c>
      <c r="K198" s="470">
        <f t="shared" si="12"/>
        <v>0</v>
      </c>
      <c r="L198" s="470" t="str">
        <f t="shared" si="13"/>
        <v/>
      </c>
      <c r="M198" s="470" t="str">
        <f t="shared" si="14"/>
        <v/>
      </c>
      <c r="N198" s="446" t="b">
        <f t="shared" si="15"/>
        <v>0</v>
      </c>
      <c r="O198" s="451" t="s">
        <v>1755</v>
      </c>
      <c r="P198" s="483" t="str">
        <f t="array" ref="P198">IFERROR(IF(INDEX('Disaggregation Records'!$G$59:$G$92,MATCH(RIGHT(L198,255),RIGHT('Disaggregation Records'!$D$59:$D$92,255),0))=0,"",INDEX('Disaggregation Records'!$G$59:$G$92,MATCH(RIGHT(L198,255),RIGHT('Disaggregation Records'!$D$59:$D$92,255),0))),"")</f>
        <v/>
      </c>
      <c r="Q198" s="482" t="s">
        <v>793</v>
      </c>
      <c r="R198" s="358"/>
    </row>
    <row r="199" spans="1:18" ht="47.1" customHeight="1" x14ac:dyDescent="0.25">
      <c r="A199" s="377">
        <v>4</v>
      </c>
      <c r="B199" s="395" t="str">
        <f>IFERROR(VLOOKUP(A199,'Outcome Indicators - Section C'!$A$10:$S$27,19,FALSE),"")</f>
        <v/>
      </c>
      <c r="C199" s="396" t="str">
        <f t="array" ref="C199">IFERROR(IF(INDEX('Disaggregation Records'!$E$59:$E$92,MATCH(RIGHT(L199,255),RIGHT('Disaggregation Records'!$D$59:$D$92,255),0))=0,"",INDEX('Disaggregation Records'!$E$59:$E$92,MATCH(RIGHT(L199,255),RIGHT('Disaggregation Records'!$D$59:$D$92,255),0))),"")</f>
        <v/>
      </c>
      <c r="D199" s="396" t="str">
        <f t="array" ref="D199">IFERROR(IF(INDEX('Disaggregation Records'!$F$59:$F$92,MATCH(RIGHT(L199,255),RIGHT('Disaggregation Records'!$D$59:$D$92,255),0))=0,"",INDEX('Disaggregation Records'!$F$59:$F$92,MATCH(RIGHT(L199,255),RIGHT('Disaggregation Records'!$D$59:$D$92,255),0))),"")</f>
        <v/>
      </c>
      <c r="E199" s="380" t="str">
        <f t="array" ref="E199">IFERROR(IF(INDEX('Disaggregation Data'!$K$159:$K$310,MATCH(RIGHT(M199,255),RIGHT('Disaggregation Data'!$J$159:$J$310,255),0))=0,"",INDEX('Disaggregation Data'!$K$159:$K$310,MATCH(RIGHT(M199,255),RIGHT('Disaggregation Data'!J$159:$J$310,255),0))),"")</f>
        <v/>
      </c>
      <c r="F199" s="380" t="str">
        <f t="array" ref="F199">IFERROR(IF(INDEX('Disaggregation Data'!$L$159:$L$310,MATCH(RIGHT(M199,255),RIGHT('Disaggregation Data'!$J$159:$J$310,255),0))=0,"",INDEX('Disaggregation Data'!$L$159:$L$310,MATCH(RIGHT(M199,255),RIGHT('Disaggregation Data'!J$159:$J$310,255),0))),"")</f>
        <v/>
      </c>
      <c r="G199" s="380" t="str">
        <f t="array" ref="G199">IFERROR(IF(INDEX('Disaggregation Data'!$O$159:$O$310,MATCH(RIGHT(M199,255),RIGHT('Disaggregation Data'!$J$159:$J$310,255),0))=0,"",INDEX('Disaggregation Data'!$O$159:$O$310,MATCH(RIGHT(M199,255),RIGHT('Disaggregation Data'!J$159:$J$310,255),0))),"")</f>
        <v/>
      </c>
      <c r="H199" s="379" t="str">
        <f t="array" ref="H199">IFERROR(IF(INDEX('Disaggregation Data'!$P$159:$P$310,MATCH(RIGHT(M199,255),RIGHT('Disaggregation Data'!$J$159:$J$310,255),0))=0,"",INDEX('Disaggregation Data'!$P$159:$P$310,MATCH(RIGHT(M199,255),RIGHT('Disaggregation Data'!J$159:$J$310,255),0))),"")</f>
        <v/>
      </c>
      <c r="I199" s="380" t="str">
        <f t="array" ref="I199">IFERROR(IF(INDEX('Disaggregation Data'!$M$159:$M$310,MATCH(RIGHT(M199,255),RIGHT('Disaggregation Data'!$J$159:$J$310,255),0))=0,"",INDEX('Disaggregation Data'!$M$159:$M$310,MATCH(RIGHT(M199,255),RIGHT('Disaggregation Data'!J$159:$J$310,255),0))),"")</f>
        <v/>
      </c>
      <c r="J199" s="379" t="str">
        <f t="array" ref="J199">IFERROR(IF(INDEX('Disaggregation Data'!$N$159:$N$310,MATCH(RIGHT(M199,255),RIGHT('Disaggregation Data'!$J$159:$J$310,255),0))=0,"",INDEX('Disaggregation Data'!$N$159:$N$310,MATCH(RIGHT(M199,255),RIGHT('Disaggregation Data'!J$159:$J$310,255),0))),"")</f>
        <v/>
      </c>
      <c r="K199" s="470">
        <f t="shared" si="12"/>
        <v>1</v>
      </c>
      <c r="L199" s="470" t="str">
        <f t="shared" si="13"/>
        <v/>
      </c>
      <c r="M199" s="470" t="str">
        <f t="shared" si="14"/>
        <v/>
      </c>
      <c r="N199" s="446" t="b">
        <f t="shared" si="15"/>
        <v>0</v>
      </c>
      <c r="O199" s="451" t="s">
        <v>1756</v>
      </c>
      <c r="P199" s="483" t="str">
        <f t="array" ref="P199">IFERROR(IF(INDEX('Disaggregation Records'!$G$59:$G$92,MATCH(RIGHT(L199,255),RIGHT('Disaggregation Records'!$D$59:$D$92,255),0))=0,"",INDEX('Disaggregation Records'!$G$59:$G$92,MATCH(RIGHT(L199,255),RIGHT('Disaggregation Records'!$D$59:$D$92,255),0))),"")</f>
        <v/>
      </c>
      <c r="Q199" s="482" t="s">
        <v>793</v>
      </c>
      <c r="R199" s="358"/>
    </row>
    <row r="200" spans="1:18" ht="47.1" customHeight="1" x14ac:dyDescent="0.25">
      <c r="A200" s="377">
        <v>4</v>
      </c>
      <c r="B200" s="395" t="str">
        <f>IFERROR(VLOOKUP(A200,'Outcome Indicators - Section C'!$A$10:$S$27,19,FALSE),"")</f>
        <v/>
      </c>
      <c r="C200" s="396" t="str">
        <f t="array" ref="C200">IFERROR(IF(INDEX('Disaggregation Records'!$E$59:$E$92,MATCH(RIGHT(L200,255),RIGHT('Disaggregation Records'!$D$59:$D$92,255),0))=0,"",INDEX('Disaggregation Records'!$E$59:$E$92,MATCH(RIGHT(L200,255),RIGHT('Disaggregation Records'!$D$59:$D$92,255),0))),"")</f>
        <v/>
      </c>
      <c r="D200" s="396" t="str">
        <f t="array" ref="D200">IFERROR(IF(INDEX('Disaggregation Records'!$F$59:$F$92,MATCH(RIGHT(L200,255),RIGHT('Disaggregation Records'!$D$59:$D$92,255),0))=0,"",INDEX('Disaggregation Records'!$F$59:$F$92,MATCH(RIGHT(L200,255),RIGHT('Disaggregation Records'!$D$59:$D$92,255),0))),"")</f>
        <v/>
      </c>
      <c r="E200" s="380" t="str">
        <f t="array" ref="E200">IFERROR(IF(INDEX('Disaggregation Data'!$K$159:$K$310,MATCH(RIGHT(M200,255),RIGHT('Disaggregation Data'!$J$159:$J$310,255),0))=0,"",INDEX('Disaggregation Data'!$K$159:$K$310,MATCH(RIGHT(M200,255),RIGHT('Disaggregation Data'!J$159:$J$310,255),0))),"")</f>
        <v/>
      </c>
      <c r="F200" s="380" t="str">
        <f t="array" ref="F200">IFERROR(IF(INDEX('Disaggregation Data'!$L$159:$L$310,MATCH(RIGHT(M200,255),RIGHT('Disaggregation Data'!$J$159:$J$310,255),0))=0,"",INDEX('Disaggregation Data'!$L$159:$L$310,MATCH(RIGHT(M200,255),RIGHT('Disaggregation Data'!J$159:$J$310,255),0))),"")</f>
        <v/>
      </c>
      <c r="G200" s="380" t="str">
        <f t="array" ref="G200">IFERROR(IF(INDEX('Disaggregation Data'!$O$159:$O$310,MATCH(RIGHT(M200,255),RIGHT('Disaggregation Data'!$J$159:$J$310,255),0))=0,"",INDEX('Disaggregation Data'!$O$159:$O$310,MATCH(RIGHT(M200,255),RIGHT('Disaggregation Data'!J$159:$J$310,255),0))),"")</f>
        <v/>
      </c>
      <c r="H200" s="379" t="str">
        <f t="array" ref="H200">IFERROR(IF(INDEX('Disaggregation Data'!$P$159:$P$310,MATCH(RIGHT(M200,255),RIGHT('Disaggregation Data'!$J$159:$J$310,255),0))=0,"",INDEX('Disaggregation Data'!$P$159:$P$310,MATCH(RIGHT(M200,255),RIGHT('Disaggregation Data'!J$159:$J$310,255),0))),"")</f>
        <v/>
      </c>
      <c r="I200" s="380" t="str">
        <f t="array" ref="I200">IFERROR(IF(INDEX('Disaggregation Data'!$M$159:$M$310,MATCH(RIGHT(M200,255),RIGHT('Disaggregation Data'!$J$159:$J$310,255),0))=0,"",INDEX('Disaggregation Data'!$M$159:$M$310,MATCH(RIGHT(M200,255),RIGHT('Disaggregation Data'!J$159:$J$310,255),0))),"")</f>
        <v/>
      </c>
      <c r="J200" s="379" t="str">
        <f t="array" ref="J200">IFERROR(IF(INDEX('Disaggregation Data'!$N$159:$N$310,MATCH(RIGHT(M200,255),RIGHT('Disaggregation Data'!$J$159:$J$310,255),0))=0,"",INDEX('Disaggregation Data'!$N$159:$N$310,MATCH(RIGHT(M200,255),RIGHT('Disaggregation Data'!J$159:$J$310,255),0))),"")</f>
        <v/>
      </c>
      <c r="K200" s="470">
        <f t="shared" si="12"/>
        <v>2</v>
      </c>
      <c r="L200" s="470" t="str">
        <f t="shared" si="13"/>
        <v/>
      </c>
      <c r="M200" s="470" t="str">
        <f t="shared" si="14"/>
        <v/>
      </c>
      <c r="N200" s="446" t="b">
        <f t="shared" si="15"/>
        <v>0</v>
      </c>
      <c r="O200" s="451" t="s">
        <v>1757</v>
      </c>
      <c r="P200" s="483" t="str">
        <f t="array" ref="P200">IFERROR(IF(INDEX('Disaggregation Records'!$G$59:$G$92,MATCH(RIGHT(L200,255),RIGHT('Disaggregation Records'!$D$59:$D$92,255),0))=0,"",INDEX('Disaggregation Records'!$G$59:$G$92,MATCH(RIGHT(L200,255),RIGHT('Disaggregation Records'!$D$59:$D$92,255),0))),"")</f>
        <v/>
      </c>
      <c r="Q200" s="482" t="s">
        <v>793</v>
      </c>
      <c r="R200" s="358"/>
    </row>
    <row r="201" spans="1:18" ht="47.1" customHeight="1" x14ac:dyDescent="0.25">
      <c r="A201" s="377">
        <v>4</v>
      </c>
      <c r="B201" s="395" t="str">
        <f>IFERROR(VLOOKUP(A201,'Outcome Indicators - Section C'!$A$10:$S$27,19,FALSE),"")</f>
        <v/>
      </c>
      <c r="C201" s="396" t="str">
        <f t="array" ref="C201">IFERROR(IF(INDEX('Disaggregation Records'!$E$59:$E$92,MATCH(RIGHT(L201,255),RIGHT('Disaggregation Records'!$D$59:$D$92,255),0))=0,"",INDEX('Disaggregation Records'!$E$59:$E$92,MATCH(RIGHT(L201,255),RIGHT('Disaggregation Records'!$D$59:$D$92,255),0))),"")</f>
        <v/>
      </c>
      <c r="D201" s="396" t="str">
        <f t="array" ref="D201">IFERROR(IF(INDEX('Disaggregation Records'!$F$59:$F$92,MATCH(RIGHT(L201,255),RIGHT('Disaggregation Records'!$D$59:$D$92,255),0))=0,"",INDEX('Disaggregation Records'!$F$59:$F$92,MATCH(RIGHT(L201,255),RIGHT('Disaggregation Records'!$D$59:$D$92,255),0))),"")</f>
        <v/>
      </c>
      <c r="E201" s="380" t="str">
        <f t="array" ref="E201">IFERROR(IF(INDEX('Disaggregation Data'!$K$159:$K$310,MATCH(RIGHT(M201,255),RIGHT('Disaggregation Data'!$J$159:$J$310,255),0))=0,"",INDEX('Disaggregation Data'!$K$159:$K$310,MATCH(RIGHT(M201,255),RIGHT('Disaggregation Data'!J$159:$J$310,255),0))),"")</f>
        <v/>
      </c>
      <c r="F201" s="380" t="str">
        <f t="array" ref="F201">IFERROR(IF(INDEX('Disaggregation Data'!$L$159:$L$310,MATCH(RIGHT(M201,255),RIGHT('Disaggregation Data'!$J$159:$J$310,255),0))=0,"",INDEX('Disaggregation Data'!$L$159:$L$310,MATCH(RIGHT(M201,255),RIGHT('Disaggregation Data'!J$159:$J$310,255),0))),"")</f>
        <v/>
      </c>
      <c r="G201" s="380" t="str">
        <f t="array" ref="G201">IFERROR(IF(INDEX('Disaggregation Data'!$O$159:$O$310,MATCH(RIGHT(M201,255),RIGHT('Disaggregation Data'!$J$159:$J$310,255),0))=0,"",INDEX('Disaggregation Data'!$O$159:$O$310,MATCH(RIGHT(M201,255),RIGHT('Disaggregation Data'!J$159:$J$310,255),0))),"")</f>
        <v/>
      </c>
      <c r="H201" s="379" t="str">
        <f t="array" ref="H201">IFERROR(IF(INDEX('Disaggregation Data'!$P$159:$P$310,MATCH(RIGHT(M201,255),RIGHT('Disaggregation Data'!$J$159:$J$310,255),0))=0,"",INDEX('Disaggregation Data'!$P$159:$P$310,MATCH(RIGHT(M201,255),RIGHT('Disaggregation Data'!J$159:$J$310,255),0))),"")</f>
        <v/>
      </c>
      <c r="I201" s="380" t="str">
        <f t="array" ref="I201">IFERROR(IF(INDEX('Disaggregation Data'!$M$159:$M$310,MATCH(RIGHT(M201,255),RIGHT('Disaggregation Data'!$J$159:$J$310,255),0))=0,"",INDEX('Disaggregation Data'!$M$159:$M$310,MATCH(RIGHT(M201,255),RIGHT('Disaggregation Data'!J$159:$J$310,255),0))),"")</f>
        <v/>
      </c>
      <c r="J201" s="379" t="str">
        <f t="array" ref="J201">IFERROR(IF(INDEX('Disaggregation Data'!$N$159:$N$310,MATCH(RIGHT(M201,255),RIGHT('Disaggregation Data'!$J$159:$J$310,255),0))=0,"",INDEX('Disaggregation Data'!$N$159:$N$310,MATCH(RIGHT(M201,255),RIGHT('Disaggregation Data'!J$159:$J$310,255),0))),"")</f>
        <v/>
      </c>
      <c r="K201" s="470">
        <f t="shared" si="12"/>
        <v>3</v>
      </c>
      <c r="L201" s="470" t="str">
        <f t="shared" si="13"/>
        <v/>
      </c>
      <c r="M201" s="470" t="str">
        <f t="shared" si="14"/>
        <v/>
      </c>
      <c r="N201" s="446" t="b">
        <f t="shared" si="15"/>
        <v>0</v>
      </c>
      <c r="O201" s="451" t="s">
        <v>1758</v>
      </c>
      <c r="P201" s="483" t="str">
        <f t="array" ref="P201">IFERROR(IF(INDEX('Disaggregation Records'!$G$59:$G$92,MATCH(RIGHT(L201,255),RIGHT('Disaggregation Records'!$D$59:$D$92,255),0))=0,"",INDEX('Disaggregation Records'!$G$59:$G$92,MATCH(RIGHT(L201,255),RIGHT('Disaggregation Records'!$D$59:$D$92,255),0))),"")</f>
        <v/>
      </c>
      <c r="Q201" s="482" t="s">
        <v>793</v>
      </c>
      <c r="R201" s="358"/>
    </row>
    <row r="202" spans="1:18" ht="47.1" customHeight="1" x14ac:dyDescent="0.25">
      <c r="A202" s="377">
        <v>4</v>
      </c>
      <c r="B202" s="395" t="str">
        <f>IFERROR(VLOOKUP(A202,'Outcome Indicators - Section C'!$A$10:$S$27,19,FALSE),"")</f>
        <v/>
      </c>
      <c r="C202" s="396" t="str">
        <f t="array" ref="C202">IFERROR(IF(INDEX('Disaggregation Records'!$E$59:$E$92,MATCH(RIGHT(L202,255),RIGHT('Disaggregation Records'!$D$59:$D$92,255),0))=0,"",INDEX('Disaggregation Records'!$E$59:$E$92,MATCH(RIGHT(L202,255),RIGHT('Disaggregation Records'!$D$59:$D$92,255),0))),"")</f>
        <v/>
      </c>
      <c r="D202" s="396" t="str">
        <f t="array" ref="D202">IFERROR(IF(INDEX('Disaggregation Records'!$F$59:$F$92,MATCH(RIGHT(L202,255),RIGHT('Disaggregation Records'!$D$59:$D$92,255),0))=0,"",INDEX('Disaggregation Records'!$F$59:$F$92,MATCH(RIGHT(L202,255),RIGHT('Disaggregation Records'!$D$59:$D$92,255),0))),"")</f>
        <v/>
      </c>
      <c r="E202" s="380" t="str">
        <f t="array" ref="E202">IFERROR(IF(INDEX('Disaggregation Data'!$K$159:$K$310,MATCH(RIGHT(M202,255),RIGHT('Disaggregation Data'!$J$159:$J$310,255),0))=0,"",INDEX('Disaggregation Data'!$K$159:$K$310,MATCH(RIGHT(M202,255),RIGHT('Disaggregation Data'!J$159:$J$310,255),0))),"")</f>
        <v/>
      </c>
      <c r="F202" s="380" t="str">
        <f t="array" ref="F202">IFERROR(IF(INDEX('Disaggregation Data'!$L$159:$L$310,MATCH(RIGHT(M202,255),RIGHT('Disaggregation Data'!$J$159:$J$310,255),0))=0,"",INDEX('Disaggregation Data'!$L$159:$L$310,MATCH(RIGHT(M202,255),RIGHT('Disaggregation Data'!J$159:$J$310,255),0))),"")</f>
        <v/>
      </c>
      <c r="G202" s="380" t="str">
        <f t="array" ref="G202">IFERROR(IF(INDEX('Disaggregation Data'!$O$159:$O$310,MATCH(RIGHT(M202,255),RIGHT('Disaggregation Data'!$J$159:$J$310,255),0))=0,"",INDEX('Disaggregation Data'!$O$159:$O$310,MATCH(RIGHT(M202,255),RIGHT('Disaggregation Data'!J$159:$J$310,255),0))),"")</f>
        <v/>
      </c>
      <c r="H202" s="379" t="str">
        <f t="array" ref="H202">IFERROR(IF(INDEX('Disaggregation Data'!$P$159:$P$310,MATCH(RIGHT(M202,255),RIGHT('Disaggregation Data'!$J$159:$J$310,255),0))=0,"",INDEX('Disaggregation Data'!$P$159:$P$310,MATCH(RIGHT(M202,255),RIGHT('Disaggregation Data'!J$159:$J$310,255),0))),"")</f>
        <v/>
      </c>
      <c r="I202" s="380" t="str">
        <f t="array" ref="I202">IFERROR(IF(INDEX('Disaggregation Data'!$M$159:$M$310,MATCH(RIGHT(M202,255),RIGHT('Disaggregation Data'!$J$159:$J$310,255),0))=0,"",INDEX('Disaggregation Data'!$M$159:$M$310,MATCH(RIGHT(M202,255),RIGHT('Disaggregation Data'!J$159:$J$310,255),0))),"")</f>
        <v/>
      </c>
      <c r="J202" s="379" t="str">
        <f t="array" ref="J202">IFERROR(IF(INDEX('Disaggregation Data'!$N$159:$N$310,MATCH(RIGHT(M202,255),RIGHT('Disaggregation Data'!$J$159:$J$310,255),0))=0,"",INDEX('Disaggregation Data'!$N$159:$N$310,MATCH(RIGHT(M202,255),RIGHT('Disaggregation Data'!J$159:$J$310,255),0))),"")</f>
        <v/>
      </c>
      <c r="K202" s="470">
        <f t="shared" si="12"/>
        <v>4</v>
      </c>
      <c r="L202" s="470" t="str">
        <f t="shared" si="13"/>
        <v/>
      </c>
      <c r="M202" s="470" t="str">
        <f t="shared" si="14"/>
        <v/>
      </c>
      <c r="N202" s="446" t="b">
        <f t="shared" si="15"/>
        <v>0</v>
      </c>
      <c r="O202" s="451" t="s">
        <v>1759</v>
      </c>
      <c r="P202" s="483" t="str">
        <f t="array" ref="P202">IFERROR(IF(INDEX('Disaggregation Records'!$G$59:$G$92,MATCH(RIGHT(L202,255),RIGHT('Disaggregation Records'!$D$59:$D$92,255),0))=0,"",INDEX('Disaggregation Records'!$G$59:$G$92,MATCH(RIGHT(L202,255),RIGHT('Disaggregation Records'!$D$59:$D$92,255),0))),"")</f>
        <v/>
      </c>
      <c r="Q202" s="482" t="s">
        <v>793</v>
      </c>
      <c r="R202" s="358"/>
    </row>
    <row r="203" spans="1:18" ht="47.1" customHeight="1" x14ac:dyDescent="0.25">
      <c r="A203" s="377">
        <v>4</v>
      </c>
      <c r="B203" s="395" t="str">
        <f>IFERROR(VLOOKUP(A203,'Outcome Indicators - Section C'!$A$10:$S$27,19,FALSE),"")</f>
        <v/>
      </c>
      <c r="C203" s="396" t="str">
        <f t="array" ref="C203">IFERROR(IF(INDEX('Disaggregation Records'!$E$59:$E$92,MATCH(RIGHT(L203,255),RIGHT('Disaggregation Records'!$D$59:$D$92,255),0))=0,"",INDEX('Disaggregation Records'!$E$59:$E$92,MATCH(RIGHT(L203,255),RIGHT('Disaggregation Records'!$D$59:$D$92,255),0))),"")</f>
        <v/>
      </c>
      <c r="D203" s="396" t="str">
        <f t="array" ref="D203">IFERROR(IF(INDEX('Disaggregation Records'!$F$59:$F$92,MATCH(RIGHT(L203,255),RIGHT('Disaggregation Records'!$D$59:$D$92,255),0))=0,"",INDEX('Disaggregation Records'!$F$59:$F$92,MATCH(RIGHT(L203,255),RIGHT('Disaggregation Records'!$D$59:$D$92,255),0))),"")</f>
        <v/>
      </c>
      <c r="E203" s="380" t="str">
        <f t="array" ref="E203">IFERROR(IF(INDEX('Disaggregation Data'!$K$159:$K$310,MATCH(RIGHT(M203,255),RIGHT('Disaggregation Data'!$J$159:$J$310,255),0))=0,"",INDEX('Disaggregation Data'!$K$159:$K$310,MATCH(RIGHT(M203,255),RIGHT('Disaggregation Data'!J$159:$J$310,255),0))),"")</f>
        <v/>
      </c>
      <c r="F203" s="380" t="str">
        <f t="array" ref="F203">IFERROR(IF(INDEX('Disaggregation Data'!$L$159:$L$310,MATCH(RIGHT(M203,255),RIGHT('Disaggregation Data'!$J$159:$J$310,255),0))=0,"",INDEX('Disaggregation Data'!$L$159:$L$310,MATCH(RIGHT(M203,255),RIGHT('Disaggregation Data'!J$159:$J$310,255),0))),"")</f>
        <v/>
      </c>
      <c r="G203" s="380" t="str">
        <f t="array" ref="G203">IFERROR(IF(INDEX('Disaggregation Data'!$O$159:$O$310,MATCH(RIGHT(M203,255),RIGHT('Disaggregation Data'!$J$159:$J$310,255),0))=0,"",INDEX('Disaggregation Data'!$O$159:$O$310,MATCH(RIGHT(M203,255),RIGHT('Disaggregation Data'!J$159:$J$310,255),0))),"")</f>
        <v/>
      </c>
      <c r="H203" s="379" t="str">
        <f t="array" ref="H203">IFERROR(IF(INDEX('Disaggregation Data'!$P$159:$P$310,MATCH(RIGHT(M203,255),RIGHT('Disaggregation Data'!$J$159:$J$310,255),0))=0,"",INDEX('Disaggregation Data'!$P$159:$P$310,MATCH(RIGHT(M203,255),RIGHT('Disaggregation Data'!J$159:$J$310,255),0))),"")</f>
        <v/>
      </c>
      <c r="I203" s="380" t="str">
        <f t="array" ref="I203">IFERROR(IF(INDEX('Disaggregation Data'!$M$159:$M$310,MATCH(RIGHT(M203,255),RIGHT('Disaggregation Data'!$J$159:$J$310,255),0))=0,"",INDEX('Disaggregation Data'!$M$159:$M$310,MATCH(RIGHT(M203,255),RIGHT('Disaggregation Data'!J$159:$J$310,255),0))),"")</f>
        <v/>
      </c>
      <c r="J203" s="379" t="str">
        <f t="array" ref="J203">IFERROR(IF(INDEX('Disaggregation Data'!$N$159:$N$310,MATCH(RIGHT(M203,255),RIGHT('Disaggregation Data'!$J$159:$J$310,255),0))=0,"",INDEX('Disaggregation Data'!$N$159:$N$310,MATCH(RIGHT(M203,255),RIGHT('Disaggregation Data'!J$159:$J$310,255),0))),"")</f>
        <v/>
      </c>
      <c r="K203" s="470">
        <f t="shared" si="12"/>
        <v>5</v>
      </c>
      <c r="L203" s="470" t="str">
        <f t="shared" si="13"/>
        <v/>
      </c>
      <c r="M203" s="470" t="str">
        <f t="shared" si="14"/>
        <v/>
      </c>
      <c r="N203" s="446" t="b">
        <f t="shared" si="15"/>
        <v>0</v>
      </c>
      <c r="O203" s="451" t="s">
        <v>1760</v>
      </c>
      <c r="P203" s="483" t="str">
        <f t="array" ref="P203">IFERROR(IF(INDEX('Disaggregation Records'!$G$59:$G$92,MATCH(RIGHT(L203,255),RIGHT('Disaggregation Records'!$D$59:$D$92,255),0))=0,"",INDEX('Disaggregation Records'!$G$59:$G$92,MATCH(RIGHT(L203,255),RIGHT('Disaggregation Records'!$D$59:$D$92,255),0))),"")</f>
        <v/>
      </c>
      <c r="Q203" s="482" t="s">
        <v>793</v>
      </c>
      <c r="R203" s="358"/>
    </row>
    <row r="204" spans="1:18" ht="47.1" customHeight="1" x14ac:dyDescent="0.25">
      <c r="A204" s="377">
        <v>4</v>
      </c>
      <c r="B204" s="395" t="str">
        <f>IFERROR(VLOOKUP(A204,'Outcome Indicators - Section C'!$A$10:$S$27,19,FALSE),"")</f>
        <v/>
      </c>
      <c r="C204" s="396" t="str">
        <f t="array" ref="C204">IFERROR(IF(INDEX('Disaggregation Records'!$E$59:$E$92,MATCH(RIGHT(L204,255),RIGHT('Disaggregation Records'!$D$59:$D$92,255),0))=0,"",INDEX('Disaggregation Records'!$E$59:$E$92,MATCH(RIGHT(L204,255),RIGHT('Disaggregation Records'!$D$59:$D$92,255),0))),"")</f>
        <v/>
      </c>
      <c r="D204" s="396" t="str">
        <f t="array" ref="D204">IFERROR(IF(INDEX('Disaggregation Records'!$F$59:$F$92,MATCH(RIGHT(L204,255),RIGHT('Disaggregation Records'!$D$59:$D$92,255),0))=0,"",INDEX('Disaggregation Records'!$F$59:$F$92,MATCH(RIGHT(L204,255),RIGHT('Disaggregation Records'!$D$59:$D$92,255),0))),"")</f>
        <v/>
      </c>
      <c r="E204" s="380" t="str">
        <f t="array" ref="E204">IFERROR(IF(INDEX('Disaggregation Data'!$K$159:$K$310,MATCH(RIGHT(M204,255),RIGHT('Disaggregation Data'!$J$159:$J$310,255),0))=0,"",INDEX('Disaggregation Data'!$K$159:$K$310,MATCH(RIGHT(M204,255),RIGHT('Disaggregation Data'!J$159:$J$310,255),0))),"")</f>
        <v/>
      </c>
      <c r="F204" s="380" t="str">
        <f t="array" ref="F204">IFERROR(IF(INDEX('Disaggregation Data'!$L$159:$L$310,MATCH(RIGHT(M204,255),RIGHT('Disaggregation Data'!$J$159:$J$310,255),0))=0,"",INDEX('Disaggregation Data'!$L$159:$L$310,MATCH(RIGHT(M204,255),RIGHT('Disaggregation Data'!J$159:$J$310,255),0))),"")</f>
        <v/>
      </c>
      <c r="G204" s="380" t="str">
        <f t="array" ref="G204">IFERROR(IF(INDEX('Disaggregation Data'!$O$159:$O$310,MATCH(RIGHT(M204,255),RIGHT('Disaggregation Data'!$J$159:$J$310,255),0))=0,"",INDEX('Disaggregation Data'!$O$159:$O$310,MATCH(RIGHT(M204,255),RIGHT('Disaggregation Data'!J$159:$J$310,255),0))),"")</f>
        <v/>
      </c>
      <c r="H204" s="379" t="str">
        <f t="array" ref="H204">IFERROR(IF(INDEX('Disaggregation Data'!$P$159:$P$310,MATCH(RIGHT(M204,255),RIGHT('Disaggregation Data'!$J$159:$J$310,255),0))=0,"",INDEX('Disaggregation Data'!$P$159:$P$310,MATCH(RIGHT(M204,255),RIGHT('Disaggregation Data'!J$159:$J$310,255),0))),"")</f>
        <v/>
      </c>
      <c r="I204" s="380" t="str">
        <f t="array" ref="I204">IFERROR(IF(INDEX('Disaggregation Data'!$M$159:$M$310,MATCH(RIGHT(M204,255),RIGHT('Disaggregation Data'!$J$159:$J$310,255),0))=0,"",INDEX('Disaggregation Data'!$M$159:$M$310,MATCH(RIGHT(M204,255),RIGHT('Disaggregation Data'!J$159:$J$310,255),0))),"")</f>
        <v/>
      </c>
      <c r="J204" s="379" t="str">
        <f t="array" ref="J204">IFERROR(IF(INDEX('Disaggregation Data'!$N$159:$N$310,MATCH(RIGHT(M204,255),RIGHT('Disaggregation Data'!$J$159:$J$310,255),0))=0,"",INDEX('Disaggregation Data'!$N$159:$N$310,MATCH(RIGHT(M204,255),RIGHT('Disaggregation Data'!J$159:$J$310,255),0))),"")</f>
        <v/>
      </c>
      <c r="K204" s="470">
        <f t="shared" si="12"/>
        <v>6</v>
      </c>
      <c r="L204" s="470" t="str">
        <f t="shared" si="13"/>
        <v/>
      </c>
      <c r="M204" s="470" t="str">
        <f t="shared" si="14"/>
        <v/>
      </c>
      <c r="N204" s="446" t="b">
        <f t="shared" si="15"/>
        <v>0</v>
      </c>
      <c r="O204" s="451" t="s">
        <v>1761</v>
      </c>
      <c r="P204" s="483" t="str">
        <f t="array" ref="P204">IFERROR(IF(INDEX('Disaggregation Records'!$G$59:$G$92,MATCH(RIGHT(L204,255),RIGHT('Disaggregation Records'!$D$59:$D$92,255),0))=0,"",INDEX('Disaggregation Records'!$G$59:$G$92,MATCH(RIGHT(L204,255),RIGHT('Disaggregation Records'!$D$59:$D$92,255),0))),"")</f>
        <v/>
      </c>
      <c r="Q204" s="482" t="s">
        <v>793</v>
      </c>
      <c r="R204" s="358"/>
    </row>
    <row r="205" spans="1:18" ht="47.1" customHeight="1" x14ac:dyDescent="0.25">
      <c r="A205" s="377">
        <v>4</v>
      </c>
      <c r="B205" s="395" t="str">
        <f>IFERROR(VLOOKUP(A205,'Outcome Indicators - Section C'!$A$10:$S$27,19,FALSE),"")</f>
        <v/>
      </c>
      <c r="C205" s="396" t="str">
        <f t="array" ref="C205">IFERROR(IF(INDEX('Disaggregation Records'!$E$59:$E$92,MATCH(RIGHT(L205,255),RIGHT('Disaggregation Records'!$D$59:$D$92,255),0))=0,"",INDEX('Disaggregation Records'!$E$59:$E$92,MATCH(RIGHT(L205,255),RIGHT('Disaggregation Records'!$D$59:$D$92,255),0))),"")</f>
        <v/>
      </c>
      <c r="D205" s="396" t="str">
        <f t="array" ref="D205">IFERROR(IF(INDEX('Disaggregation Records'!$F$59:$F$92,MATCH(RIGHT(L205,255),RIGHT('Disaggregation Records'!$D$59:$D$92,255),0))=0,"",INDEX('Disaggregation Records'!$F$59:$F$92,MATCH(RIGHT(L205,255),RIGHT('Disaggregation Records'!$D$59:$D$92,255),0))),"")</f>
        <v/>
      </c>
      <c r="E205" s="380" t="str">
        <f t="array" ref="E205">IFERROR(IF(INDEX('Disaggregation Data'!$K$159:$K$310,MATCH(RIGHT(M205,255),RIGHT('Disaggregation Data'!$J$159:$J$310,255),0))=0,"",INDEX('Disaggregation Data'!$K$159:$K$310,MATCH(RIGHT(M205,255),RIGHT('Disaggregation Data'!J$159:$J$310,255),0))),"")</f>
        <v/>
      </c>
      <c r="F205" s="380" t="str">
        <f t="array" ref="F205">IFERROR(IF(INDEX('Disaggregation Data'!$L$159:$L$310,MATCH(RIGHT(M205,255),RIGHT('Disaggregation Data'!$J$159:$J$310,255),0))=0,"",INDEX('Disaggregation Data'!$L$159:$L$310,MATCH(RIGHT(M205,255),RIGHT('Disaggregation Data'!J$159:$J$310,255),0))),"")</f>
        <v/>
      </c>
      <c r="G205" s="380" t="str">
        <f t="array" ref="G205">IFERROR(IF(INDEX('Disaggregation Data'!$O$159:$O$310,MATCH(RIGHT(M205,255),RIGHT('Disaggregation Data'!$J$159:$J$310,255),0))=0,"",INDEX('Disaggregation Data'!$O$159:$O$310,MATCH(RIGHT(M205,255),RIGHT('Disaggregation Data'!J$159:$J$310,255),0))),"")</f>
        <v/>
      </c>
      <c r="H205" s="379" t="str">
        <f t="array" ref="H205">IFERROR(IF(INDEX('Disaggregation Data'!$P$159:$P$310,MATCH(RIGHT(M205,255),RIGHT('Disaggregation Data'!$J$159:$J$310,255),0))=0,"",INDEX('Disaggregation Data'!$P$159:$P$310,MATCH(RIGHT(M205,255),RIGHT('Disaggregation Data'!J$159:$J$310,255),0))),"")</f>
        <v/>
      </c>
      <c r="I205" s="380" t="str">
        <f t="array" ref="I205">IFERROR(IF(INDEX('Disaggregation Data'!$M$159:$M$310,MATCH(RIGHT(M205,255),RIGHT('Disaggregation Data'!$J$159:$J$310,255),0))=0,"",INDEX('Disaggregation Data'!$M$159:$M$310,MATCH(RIGHT(M205,255),RIGHT('Disaggregation Data'!J$159:$J$310,255),0))),"")</f>
        <v/>
      </c>
      <c r="J205" s="379" t="str">
        <f t="array" ref="J205">IFERROR(IF(INDEX('Disaggregation Data'!$N$159:$N$310,MATCH(RIGHT(M205,255),RIGHT('Disaggregation Data'!$J$159:$J$310,255),0))=0,"",INDEX('Disaggregation Data'!$N$159:$N$310,MATCH(RIGHT(M205,255),RIGHT('Disaggregation Data'!J$159:$J$310,255),0))),"")</f>
        <v/>
      </c>
      <c r="K205" s="470">
        <f t="shared" si="12"/>
        <v>7</v>
      </c>
      <c r="L205" s="470" t="str">
        <f t="shared" si="13"/>
        <v/>
      </c>
      <c r="M205" s="470" t="str">
        <f t="shared" si="14"/>
        <v/>
      </c>
      <c r="N205" s="446" t="b">
        <f t="shared" si="15"/>
        <v>0</v>
      </c>
      <c r="O205" s="451" t="s">
        <v>1762</v>
      </c>
      <c r="P205" s="483" t="str">
        <f t="array" ref="P205">IFERROR(IF(INDEX('Disaggregation Records'!$G$59:$G$92,MATCH(RIGHT(L205,255),RIGHT('Disaggregation Records'!$D$59:$D$92,255),0))=0,"",INDEX('Disaggregation Records'!$G$59:$G$92,MATCH(RIGHT(L205,255),RIGHT('Disaggregation Records'!$D$59:$D$92,255),0))),"")</f>
        <v/>
      </c>
      <c r="Q205" s="482" t="s">
        <v>793</v>
      </c>
      <c r="R205" s="358"/>
    </row>
    <row r="206" spans="1:18" ht="47.1" customHeight="1" x14ac:dyDescent="0.25">
      <c r="A206" s="377">
        <v>4</v>
      </c>
      <c r="B206" s="395" t="str">
        <f>IFERROR(VLOOKUP(A206,'Outcome Indicators - Section C'!$A$10:$S$27,19,FALSE),"")</f>
        <v/>
      </c>
      <c r="C206" s="396" t="str">
        <f t="array" ref="C206">IFERROR(IF(INDEX('Disaggregation Records'!$E$59:$E$92,MATCH(RIGHT(L206,255),RIGHT('Disaggregation Records'!$D$59:$D$92,255),0))=0,"",INDEX('Disaggregation Records'!$E$59:$E$92,MATCH(RIGHT(L206,255),RIGHT('Disaggregation Records'!$D$59:$D$92,255),0))),"")</f>
        <v/>
      </c>
      <c r="D206" s="396" t="str">
        <f t="array" ref="D206">IFERROR(IF(INDEX('Disaggregation Records'!$F$59:$F$92,MATCH(RIGHT(L206,255),RIGHT('Disaggregation Records'!$D$59:$D$92,255),0))=0,"",INDEX('Disaggregation Records'!$F$59:$F$92,MATCH(RIGHT(L206,255),RIGHT('Disaggregation Records'!$D$59:$D$92,255),0))),"")</f>
        <v/>
      </c>
      <c r="E206" s="380" t="str">
        <f t="array" ref="E206">IFERROR(IF(INDEX('Disaggregation Data'!$K$159:$K$310,MATCH(RIGHT(M206,255),RIGHT('Disaggregation Data'!$J$159:$J$310,255),0))=0,"",INDEX('Disaggregation Data'!$K$159:$K$310,MATCH(RIGHT(M206,255),RIGHT('Disaggregation Data'!J$159:$J$310,255),0))),"")</f>
        <v/>
      </c>
      <c r="F206" s="380" t="str">
        <f t="array" ref="F206">IFERROR(IF(INDEX('Disaggregation Data'!$L$159:$L$310,MATCH(RIGHT(M206,255),RIGHT('Disaggregation Data'!$J$159:$J$310,255),0))=0,"",INDEX('Disaggregation Data'!$L$159:$L$310,MATCH(RIGHT(M206,255),RIGHT('Disaggregation Data'!J$159:$J$310,255),0))),"")</f>
        <v/>
      </c>
      <c r="G206" s="380" t="str">
        <f t="array" ref="G206">IFERROR(IF(INDEX('Disaggregation Data'!$O$159:$O$310,MATCH(RIGHT(M206,255),RIGHT('Disaggregation Data'!$J$159:$J$310,255),0))=0,"",INDEX('Disaggregation Data'!$O$159:$O$310,MATCH(RIGHT(M206,255),RIGHT('Disaggregation Data'!J$159:$J$310,255),0))),"")</f>
        <v/>
      </c>
      <c r="H206" s="379" t="str">
        <f t="array" ref="H206">IFERROR(IF(INDEX('Disaggregation Data'!$P$159:$P$310,MATCH(RIGHT(M206,255),RIGHT('Disaggregation Data'!$J$159:$J$310,255),0))=0,"",INDEX('Disaggregation Data'!$P$159:$P$310,MATCH(RIGHT(M206,255),RIGHT('Disaggregation Data'!J$159:$J$310,255),0))),"")</f>
        <v/>
      </c>
      <c r="I206" s="380" t="str">
        <f t="array" ref="I206">IFERROR(IF(INDEX('Disaggregation Data'!$M$159:$M$310,MATCH(RIGHT(M206,255),RIGHT('Disaggregation Data'!$J$159:$J$310,255),0))=0,"",INDEX('Disaggregation Data'!$M$159:$M$310,MATCH(RIGHT(M206,255),RIGHT('Disaggregation Data'!J$159:$J$310,255),0))),"")</f>
        <v/>
      </c>
      <c r="J206" s="379" t="str">
        <f t="array" ref="J206">IFERROR(IF(INDEX('Disaggregation Data'!$N$159:$N$310,MATCH(RIGHT(M206,255),RIGHT('Disaggregation Data'!$J$159:$J$310,255),0))=0,"",INDEX('Disaggregation Data'!$N$159:$N$310,MATCH(RIGHT(M206,255),RIGHT('Disaggregation Data'!J$159:$J$310,255),0))),"")</f>
        <v/>
      </c>
      <c r="K206" s="470">
        <f t="shared" si="12"/>
        <v>8</v>
      </c>
      <c r="L206" s="470" t="str">
        <f t="shared" si="13"/>
        <v/>
      </c>
      <c r="M206" s="470" t="str">
        <f t="shared" si="14"/>
        <v/>
      </c>
      <c r="N206" s="446" t="b">
        <f t="shared" si="15"/>
        <v>0</v>
      </c>
      <c r="O206" s="451" t="s">
        <v>1763</v>
      </c>
      <c r="P206" s="483" t="str">
        <f t="array" ref="P206">IFERROR(IF(INDEX('Disaggregation Records'!$G$59:$G$92,MATCH(RIGHT(L206,255),RIGHT('Disaggregation Records'!$D$59:$D$92,255),0))=0,"",INDEX('Disaggregation Records'!$G$59:$G$92,MATCH(RIGHT(L206,255),RIGHT('Disaggregation Records'!$D$59:$D$92,255),0))),"")</f>
        <v/>
      </c>
      <c r="Q206" s="482" t="s">
        <v>793</v>
      </c>
      <c r="R206" s="358"/>
    </row>
    <row r="207" spans="1:18" ht="47.1" customHeight="1" x14ac:dyDescent="0.25">
      <c r="A207" s="377">
        <v>4</v>
      </c>
      <c r="B207" s="395" t="str">
        <f>IFERROR(VLOOKUP(A207,'Outcome Indicators - Section C'!$A$10:$S$27,19,FALSE),"")</f>
        <v/>
      </c>
      <c r="C207" s="396" t="str">
        <f t="array" ref="C207">IFERROR(IF(INDEX('Disaggregation Records'!$E$59:$E$92,MATCH(RIGHT(L207,255),RIGHT('Disaggregation Records'!$D$59:$D$92,255),0))=0,"",INDEX('Disaggregation Records'!$E$59:$E$92,MATCH(RIGHT(L207,255),RIGHT('Disaggregation Records'!$D$59:$D$92,255),0))),"")</f>
        <v/>
      </c>
      <c r="D207" s="396" t="str">
        <f t="array" ref="D207">IFERROR(IF(INDEX('Disaggregation Records'!$F$59:$F$92,MATCH(RIGHT(L207,255),RIGHT('Disaggregation Records'!$D$59:$D$92,255),0))=0,"",INDEX('Disaggregation Records'!$F$59:$F$92,MATCH(RIGHT(L207,255),RIGHT('Disaggregation Records'!$D$59:$D$92,255),0))),"")</f>
        <v/>
      </c>
      <c r="E207" s="380" t="str">
        <f t="array" ref="E207">IFERROR(IF(INDEX('Disaggregation Data'!$K$159:$K$310,MATCH(RIGHT(M207,255),RIGHT('Disaggregation Data'!$J$159:$J$310,255),0))=0,"",INDEX('Disaggregation Data'!$K$159:$K$310,MATCH(RIGHT(M207,255),RIGHT('Disaggregation Data'!J$159:$J$310,255),0))),"")</f>
        <v/>
      </c>
      <c r="F207" s="380" t="str">
        <f t="array" ref="F207">IFERROR(IF(INDEX('Disaggregation Data'!$L$159:$L$310,MATCH(RIGHT(M207,255),RIGHT('Disaggregation Data'!$J$159:$J$310,255),0))=0,"",INDEX('Disaggregation Data'!$L$159:$L$310,MATCH(RIGHT(M207,255),RIGHT('Disaggregation Data'!J$159:$J$310,255),0))),"")</f>
        <v/>
      </c>
      <c r="G207" s="380" t="str">
        <f t="array" ref="G207">IFERROR(IF(INDEX('Disaggregation Data'!$O$159:$O$310,MATCH(RIGHT(M207,255),RIGHT('Disaggregation Data'!$J$159:$J$310,255),0))=0,"",INDEX('Disaggregation Data'!$O$159:$O$310,MATCH(RIGHT(M207,255),RIGHT('Disaggregation Data'!J$159:$J$310,255),0))),"")</f>
        <v/>
      </c>
      <c r="H207" s="379" t="str">
        <f t="array" ref="H207">IFERROR(IF(INDEX('Disaggregation Data'!$P$159:$P$310,MATCH(RIGHT(M207,255),RIGHT('Disaggregation Data'!$J$159:$J$310,255),0))=0,"",INDEX('Disaggregation Data'!$P$159:$P$310,MATCH(RIGHT(M207,255),RIGHT('Disaggregation Data'!J$159:$J$310,255),0))),"")</f>
        <v/>
      </c>
      <c r="I207" s="380" t="str">
        <f t="array" ref="I207">IFERROR(IF(INDEX('Disaggregation Data'!$M$159:$M$310,MATCH(RIGHT(M207,255),RIGHT('Disaggregation Data'!$J$159:$J$310,255),0))=0,"",INDEX('Disaggregation Data'!$M$159:$M$310,MATCH(RIGHT(M207,255),RIGHT('Disaggregation Data'!J$159:$J$310,255),0))),"")</f>
        <v/>
      </c>
      <c r="J207" s="379" t="str">
        <f t="array" ref="J207">IFERROR(IF(INDEX('Disaggregation Data'!$N$159:$N$310,MATCH(RIGHT(M207,255),RIGHT('Disaggregation Data'!$J$159:$J$310,255),0))=0,"",INDEX('Disaggregation Data'!$N$159:$N$310,MATCH(RIGHT(M207,255),RIGHT('Disaggregation Data'!J$159:$J$310,255),0))),"")</f>
        <v/>
      </c>
      <c r="K207" s="470">
        <f t="shared" si="12"/>
        <v>9</v>
      </c>
      <c r="L207" s="470" t="str">
        <f t="shared" si="13"/>
        <v/>
      </c>
      <c r="M207" s="470" t="str">
        <f t="shared" si="14"/>
        <v/>
      </c>
      <c r="N207" s="446" t="b">
        <f t="shared" si="15"/>
        <v>0</v>
      </c>
      <c r="O207" s="451" t="s">
        <v>1764</v>
      </c>
      <c r="P207" s="483" t="str">
        <f t="array" ref="P207">IFERROR(IF(INDEX('Disaggregation Records'!$G$59:$G$92,MATCH(RIGHT(L207,255),RIGHT('Disaggregation Records'!$D$59:$D$92,255),0))=0,"",INDEX('Disaggregation Records'!$G$59:$G$92,MATCH(RIGHT(L207,255),RIGHT('Disaggregation Records'!$D$59:$D$92,255),0))),"")</f>
        <v/>
      </c>
      <c r="Q207" s="482" t="s">
        <v>793</v>
      </c>
      <c r="R207" s="358"/>
    </row>
    <row r="208" spans="1:18" ht="47.1" customHeight="1" x14ac:dyDescent="0.25">
      <c r="A208" s="377">
        <v>5</v>
      </c>
      <c r="B208" s="395" t="str">
        <f>IFERROR(VLOOKUP(A208,'Outcome Indicators - Section C'!$A$10:$S$27,19,FALSE),"")</f>
        <v/>
      </c>
      <c r="C208" s="396" t="str">
        <f t="array" ref="C208">IFERROR(IF(INDEX('Disaggregation Records'!$E$59:$E$92,MATCH(RIGHT(L208,255),RIGHT('Disaggregation Records'!$D$59:$D$92,255),0))=0,"",INDEX('Disaggregation Records'!$E$59:$E$92,MATCH(RIGHT(L208,255),RIGHT('Disaggregation Records'!$D$59:$D$92,255),0))),"")</f>
        <v/>
      </c>
      <c r="D208" s="396" t="str">
        <f t="array" ref="D208">IFERROR(IF(INDEX('Disaggregation Records'!$F$59:$F$92,MATCH(RIGHT(L208,255),RIGHT('Disaggregation Records'!$D$59:$D$92,255),0))=0,"",INDEX('Disaggregation Records'!$F$59:$F$92,MATCH(RIGHT(L208,255),RIGHT('Disaggregation Records'!$D$59:$D$92,255),0))),"")</f>
        <v/>
      </c>
      <c r="E208" s="380" t="str">
        <f t="array" ref="E208">IFERROR(IF(INDEX('Disaggregation Data'!$K$159:$K$310,MATCH(RIGHT(M208,255),RIGHT('Disaggregation Data'!$J$159:$J$310,255),0))=0,"",INDEX('Disaggregation Data'!$K$159:$K$310,MATCH(RIGHT(M208,255),RIGHT('Disaggregation Data'!J$159:$J$310,255),0))),"")</f>
        <v/>
      </c>
      <c r="F208" s="380" t="str">
        <f t="array" ref="F208">IFERROR(IF(INDEX('Disaggregation Data'!$L$159:$L$310,MATCH(RIGHT(M208,255),RIGHT('Disaggregation Data'!$J$159:$J$310,255),0))=0,"",INDEX('Disaggregation Data'!$L$159:$L$310,MATCH(RIGHT(M208,255),RIGHT('Disaggregation Data'!J$159:$J$310,255),0))),"")</f>
        <v/>
      </c>
      <c r="G208" s="380" t="str">
        <f t="array" ref="G208">IFERROR(IF(INDEX('Disaggregation Data'!$O$159:$O$310,MATCH(RIGHT(M208,255),RIGHT('Disaggregation Data'!$J$159:$J$310,255),0))=0,"",INDEX('Disaggregation Data'!$O$159:$O$310,MATCH(RIGHT(M208,255),RIGHT('Disaggregation Data'!J$159:$J$310,255),0))),"")</f>
        <v/>
      </c>
      <c r="H208" s="379" t="str">
        <f t="array" ref="H208">IFERROR(IF(INDEX('Disaggregation Data'!$P$159:$P$310,MATCH(RIGHT(M208,255),RIGHT('Disaggregation Data'!$J$159:$J$310,255),0))=0,"",INDEX('Disaggregation Data'!$P$159:$P$310,MATCH(RIGHT(M208,255),RIGHT('Disaggregation Data'!J$159:$J$310,255),0))),"")</f>
        <v/>
      </c>
      <c r="I208" s="380" t="str">
        <f t="array" ref="I208">IFERROR(IF(INDEX('Disaggregation Data'!$M$159:$M$310,MATCH(RIGHT(M208,255),RIGHT('Disaggregation Data'!$J$159:$J$310,255),0))=0,"",INDEX('Disaggregation Data'!$M$159:$M$310,MATCH(RIGHT(M208,255),RIGHT('Disaggregation Data'!J$159:$J$310,255),0))),"")</f>
        <v/>
      </c>
      <c r="J208" s="379" t="str">
        <f t="array" ref="J208">IFERROR(IF(INDEX('Disaggregation Data'!$N$159:$N$310,MATCH(RIGHT(M208,255),RIGHT('Disaggregation Data'!$J$159:$J$310,255),0))=0,"",INDEX('Disaggregation Data'!$N$159:$N$310,MATCH(RIGHT(M208,255),RIGHT('Disaggregation Data'!J$159:$J$310,255),0))),"")</f>
        <v/>
      </c>
      <c r="K208" s="470">
        <f t="shared" si="12"/>
        <v>10</v>
      </c>
      <c r="L208" s="470" t="str">
        <f t="shared" si="13"/>
        <v/>
      </c>
      <c r="M208" s="470" t="str">
        <f t="shared" si="14"/>
        <v/>
      </c>
      <c r="N208" s="446" t="b">
        <f t="shared" si="15"/>
        <v>0</v>
      </c>
      <c r="O208" s="451" t="s">
        <v>1765</v>
      </c>
      <c r="P208" s="483" t="str">
        <f t="array" ref="P208">IFERROR(IF(INDEX('Disaggregation Records'!$G$59:$G$92,MATCH(RIGHT(L208,255),RIGHT('Disaggregation Records'!$D$59:$D$92,255),0))=0,"",INDEX('Disaggregation Records'!$G$59:$G$92,MATCH(RIGHT(L208,255),RIGHT('Disaggregation Records'!$D$59:$D$92,255),0))),"")</f>
        <v/>
      </c>
      <c r="Q208" s="482" t="s">
        <v>794</v>
      </c>
      <c r="R208" s="358"/>
    </row>
    <row r="209" spans="1:18" ht="47.1" customHeight="1" x14ac:dyDescent="0.25">
      <c r="A209" s="377">
        <v>5</v>
      </c>
      <c r="B209" s="395" t="str">
        <f>IFERROR(VLOOKUP(A209,'Outcome Indicators - Section C'!$A$10:$S$27,19,FALSE),"")</f>
        <v/>
      </c>
      <c r="C209" s="396" t="str">
        <f t="array" ref="C209">IFERROR(IF(INDEX('Disaggregation Records'!$E$59:$E$92,MATCH(RIGHT(L209,255),RIGHT('Disaggregation Records'!$D$59:$D$92,255),0))=0,"",INDEX('Disaggregation Records'!$E$59:$E$92,MATCH(RIGHT(L209,255),RIGHT('Disaggregation Records'!$D$59:$D$92,255),0))),"")</f>
        <v/>
      </c>
      <c r="D209" s="396" t="str">
        <f t="array" ref="D209">IFERROR(IF(INDEX('Disaggregation Records'!$F$59:$F$92,MATCH(RIGHT(L209,255),RIGHT('Disaggregation Records'!$D$59:$D$92,255),0))=0,"",INDEX('Disaggregation Records'!$F$59:$F$92,MATCH(RIGHT(L209,255),RIGHT('Disaggregation Records'!$D$59:$D$92,255),0))),"")</f>
        <v/>
      </c>
      <c r="E209" s="380" t="str">
        <f t="array" ref="E209">IFERROR(IF(INDEX('Disaggregation Data'!$K$159:$K$310,MATCH(RIGHT(M209,255),RIGHT('Disaggregation Data'!$J$159:$J$310,255),0))=0,"",INDEX('Disaggregation Data'!$K$159:$K$310,MATCH(RIGHT(M209,255),RIGHT('Disaggregation Data'!J$159:$J$310,255),0))),"")</f>
        <v/>
      </c>
      <c r="F209" s="380" t="str">
        <f t="array" ref="F209">IFERROR(IF(INDEX('Disaggregation Data'!$L$159:$L$310,MATCH(RIGHT(M209,255),RIGHT('Disaggregation Data'!$J$159:$J$310,255),0))=0,"",INDEX('Disaggregation Data'!$L$159:$L$310,MATCH(RIGHT(M209,255),RIGHT('Disaggregation Data'!J$159:$J$310,255),0))),"")</f>
        <v/>
      </c>
      <c r="G209" s="380" t="str">
        <f t="array" ref="G209">IFERROR(IF(INDEX('Disaggregation Data'!$O$159:$O$310,MATCH(RIGHT(M209,255),RIGHT('Disaggregation Data'!$J$159:$J$310,255),0))=0,"",INDEX('Disaggregation Data'!$O$159:$O$310,MATCH(RIGHT(M209,255),RIGHT('Disaggregation Data'!J$159:$J$310,255),0))),"")</f>
        <v/>
      </c>
      <c r="H209" s="379" t="str">
        <f t="array" ref="H209">IFERROR(IF(INDEX('Disaggregation Data'!$P$159:$P$310,MATCH(RIGHT(M209,255),RIGHT('Disaggregation Data'!$J$159:$J$310,255),0))=0,"",INDEX('Disaggregation Data'!$P$159:$P$310,MATCH(RIGHT(M209,255),RIGHT('Disaggregation Data'!J$159:$J$310,255),0))),"")</f>
        <v/>
      </c>
      <c r="I209" s="380" t="str">
        <f t="array" ref="I209">IFERROR(IF(INDEX('Disaggregation Data'!$M$159:$M$310,MATCH(RIGHT(M209,255),RIGHT('Disaggregation Data'!$J$159:$J$310,255),0))=0,"",INDEX('Disaggregation Data'!$M$159:$M$310,MATCH(RIGHT(M209,255),RIGHT('Disaggregation Data'!J$159:$J$310,255),0))),"")</f>
        <v/>
      </c>
      <c r="J209" s="379" t="str">
        <f t="array" ref="J209">IFERROR(IF(INDEX('Disaggregation Data'!$N$159:$N$310,MATCH(RIGHT(M209,255),RIGHT('Disaggregation Data'!$J$159:$J$310,255),0))=0,"",INDEX('Disaggregation Data'!$N$159:$N$310,MATCH(RIGHT(M209,255),RIGHT('Disaggregation Data'!J$159:$J$310,255),0))),"")</f>
        <v/>
      </c>
      <c r="K209" s="470">
        <f t="shared" si="12"/>
        <v>11</v>
      </c>
      <c r="L209" s="470" t="str">
        <f t="shared" si="13"/>
        <v/>
      </c>
      <c r="M209" s="470" t="str">
        <f t="shared" si="14"/>
        <v/>
      </c>
      <c r="N209" s="446" t="b">
        <f t="shared" si="15"/>
        <v>0</v>
      </c>
      <c r="O209" s="451" t="s">
        <v>1766</v>
      </c>
      <c r="P209" s="483" t="str">
        <f t="array" ref="P209">IFERROR(IF(INDEX('Disaggregation Records'!$G$59:$G$92,MATCH(RIGHT(L209,255),RIGHT('Disaggregation Records'!$D$59:$D$92,255),0))=0,"",INDEX('Disaggregation Records'!$G$59:$G$92,MATCH(RIGHT(L209,255),RIGHT('Disaggregation Records'!$D$59:$D$92,255),0))),"")</f>
        <v/>
      </c>
      <c r="Q209" s="482" t="s">
        <v>794</v>
      </c>
      <c r="R209" s="358"/>
    </row>
    <row r="210" spans="1:18" ht="47.1" customHeight="1" x14ac:dyDescent="0.25">
      <c r="A210" s="377">
        <v>5</v>
      </c>
      <c r="B210" s="395" t="str">
        <f>IFERROR(VLOOKUP(A210,'Outcome Indicators - Section C'!$A$10:$S$27,19,FALSE),"")</f>
        <v/>
      </c>
      <c r="C210" s="396" t="str">
        <f t="array" ref="C210">IFERROR(IF(INDEX('Disaggregation Records'!$E$59:$E$92,MATCH(RIGHT(L210,255),RIGHT('Disaggregation Records'!$D$59:$D$92,255),0))=0,"",INDEX('Disaggregation Records'!$E$59:$E$92,MATCH(RIGHT(L210,255),RIGHT('Disaggregation Records'!$D$59:$D$92,255),0))),"")</f>
        <v/>
      </c>
      <c r="D210" s="396" t="str">
        <f t="array" ref="D210">IFERROR(IF(INDEX('Disaggregation Records'!$F$59:$F$92,MATCH(RIGHT(L210,255),RIGHT('Disaggregation Records'!$D$59:$D$92,255),0))=0,"",INDEX('Disaggregation Records'!$F$59:$F$92,MATCH(RIGHT(L210,255),RIGHT('Disaggregation Records'!$D$59:$D$92,255),0))),"")</f>
        <v/>
      </c>
      <c r="E210" s="380" t="str">
        <f t="array" ref="E210">IFERROR(IF(INDEX('Disaggregation Data'!$K$159:$K$310,MATCH(RIGHT(M210,255),RIGHT('Disaggregation Data'!$J$159:$J$310,255),0))=0,"",INDEX('Disaggregation Data'!$K$159:$K$310,MATCH(RIGHT(M210,255),RIGHT('Disaggregation Data'!J$159:$J$310,255),0))),"")</f>
        <v/>
      </c>
      <c r="F210" s="380" t="str">
        <f t="array" ref="F210">IFERROR(IF(INDEX('Disaggregation Data'!$L$159:$L$310,MATCH(RIGHT(M210,255),RIGHT('Disaggregation Data'!$J$159:$J$310,255),0))=0,"",INDEX('Disaggregation Data'!$L$159:$L$310,MATCH(RIGHT(M210,255),RIGHT('Disaggregation Data'!J$159:$J$310,255),0))),"")</f>
        <v/>
      </c>
      <c r="G210" s="380" t="str">
        <f t="array" ref="G210">IFERROR(IF(INDEX('Disaggregation Data'!$O$159:$O$310,MATCH(RIGHT(M210,255),RIGHT('Disaggregation Data'!$J$159:$J$310,255),0))=0,"",INDEX('Disaggregation Data'!$O$159:$O$310,MATCH(RIGHT(M210,255),RIGHT('Disaggregation Data'!J$159:$J$310,255),0))),"")</f>
        <v/>
      </c>
      <c r="H210" s="379" t="str">
        <f t="array" ref="H210">IFERROR(IF(INDEX('Disaggregation Data'!$P$159:$P$310,MATCH(RIGHT(M210,255),RIGHT('Disaggregation Data'!$J$159:$J$310,255),0))=0,"",INDEX('Disaggregation Data'!$P$159:$P$310,MATCH(RIGHT(M210,255),RIGHT('Disaggregation Data'!J$159:$J$310,255),0))),"")</f>
        <v/>
      </c>
      <c r="I210" s="380" t="str">
        <f t="array" ref="I210">IFERROR(IF(INDEX('Disaggregation Data'!$M$159:$M$310,MATCH(RIGHT(M210,255),RIGHT('Disaggregation Data'!$J$159:$J$310,255),0))=0,"",INDEX('Disaggregation Data'!$M$159:$M$310,MATCH(RIGHT(M210,255),RIGHT('Disaggregation Data'!J$159:$J$310,255),0))),"")</f>
        <v/>
      </c>
      <c r="J210" s="379" t="str">
        <f t="array" ref="J210">IFERROR(IF(INDEX('Disaggregation Data'!$N$159:$N$310,MATCH(RIGHT(M210,255),RIGHT('Disaggregation Data'!$J$159:$J$310,255),0))=0,"",INDEX('Disaggregation Data'!$N$159:$N$310,MATCH(RIGHT(M210,255),RIGHT('Disaggregation Data'!J$159:$J$310,255),0))),"")</f>
        <v/>
      </c>
      <c r="K210" s="470">
        <f t="shared" si="12"/>
        <v>12</v>
      </c>
      <c r="L210" s="470" t="str">
        <f t="shared" si="13"/>
        <v/>
      </c>
      <c r="M210" s="470" t="str">
        <f t="shared" si="14"/>
        <v/>
      </c>
      <c r="N210" s="446" t="b">
        <f t="shared" si="15"/>
        <v>0</v>
      </c>
      <c r="O210" s="451" t="s">
        <v>1767</v>
      </c>
      <c r="P210" s="483" t="str">
        <f t="array" ref="P210">IFERROR(IF(INDEX('Disaggregation Records'!$G$59:$G$92,MATCH(RIGHT(L210,255),RIGHT('Disaggregation Records'!$D$59:$D$92,255),0))=0,"",INDEX('Disaggregation Records'!$G$59:$G$92,MATCH(RIGHT(L210,255),RIGHT('Disaggregation Records'!$D$59:$D$92,255),0))),"")</f>
        <v/>
      </c>
      <c r="Q210" s="482" t="s">
        <v>794</v>
      </c>
      <c r="R210" s="358"/>
    </row>
    <row r="211" spans="1:18" ht="47.1" customHeight="1" x14ac:dyDescent="0.25">
      <c r="A211" s="377">
        <v>5</v>
      </c>
      <c r="B211" s="395" t="str">
        <f>IFERROR(VLOOKUP(A211,'Outcome Indicators - Section C'!$A$10:$S$27,19,FALSE),"")</f>
        <v/>
      </c>
      <c r="C211" s="396" t="str">
        <f t="array" ref="C211">IFERROR(IF(INDEX('Disaggregation Records'!$E$59:$E$92,MATCH(RIGHT(L211,255),RIGHT('Disaggregation Records'!$D$59:$D$92,255),0))=0,"",INDEX('Disaggregation Records'!$E$59:$E$92,MATCH(RIGHT(L211,255),RIGHT('Disaggregation Records'!$D$59:$D$92,255),0))),"")</f>
        <v/>
      </c>
      <c r="D211" s="396" t="str">
        <f t="array" ref="D211">IFERROR(IF(INDEX('Disaggregation Records'!$F$59:$F$92,MATCH(RIGHT(L211,255),RIGHT('Disaggregation Records'!$D$59:$D$92,255),0))=0,"",INDEX('Disaggregation Records'!$F$59:$F$92,MATCH(RIGHT(L211,255),RIGHT('Disaggregation Records'!$D$59:$D$92,255),0))),"")</f>
        <v/>
      </c>
      <c r="E211" s="380" t="str">
        <f t="array" ref="E211">IFERROR(IF(INDEX('Disaggregation Data'!$K$159:$K$310,MATCH(RIGHT(M211,255),RIGHT('Disaggregation Data'!$J$159:$J$310,255),0))=0,"",INDEX('Disaggregation Data'!$K$159:$K$310,MATCH(RIGHT(M211,255),RIGHT('Disaggregation Data'!J$159:$J$310,255),0))),"")</f>
        <v/>
      </c>
      <c r="F211" s="380" t="str">
        <f t="array" ref="F211">IFERROR(IF(INDEX('Disaggregation Data'!$L$159:$L$310,MATCH(RIGHT(M211,255),RIGHT('Disaggregation Data'!$J$159:$J$310,255),0))=0,"",INDEX('Disaggregation Data'!$L$159:$L$310,MATCH(RIGHT(M211,255),RIGHT('Disaggregation Data'!J$159:$J$310,255),0))),"")</f>
        <v/>
      </c>
      <c r="G211" s="380" t="str">
        <f t="array" ref="G211">IFERROR(IF(INDEX('Disaggregation Data'!$O$159:$O$310,MATCH(RIGHT(M211,255),RIGHT('Disaggregation Data'!$J$159:$J$310,255),0))=0,"",INDEX('Disaggregation Data'!$O$159:$O$310,MATCH(RIGHT(M211,255),RIGHT('Disaggregation Data'!J$159:$J$310,255),0))),"")</f>
        <v/>
      </c>
      <c r="H211" s="379" t="str">
        <f t="array" ref="H211">IFERROR(IF(INDEX('Disaggregation Data'!$P$159:$P$310,MATCH(RIGHT(M211,255),RIGHT('Disaggregation Data'!$J$159:$J$310,255),0))=0,"",INDEX('Disaggregation Data'!$P$159:$P$310,MATCH(RIGHT(M211,255),RIGHT('Disaggregation Data'!J$159:$J$310,255),0))),"")</f>
        <v/>
      </c>
      <c r="I211" s="380" t="str">
        <f t="array" ref="I211">IFERROR(IF(INDEX('Disaggregation Data'!$M$159:$M$310,MATCH(RIGHT(M211,255),RIGHT('Disaggregation Data'!$J$159:$J$310,255),0))=0,"",INDEX('Disaggregation Data'!$M$159:$M$310,MATCH(RIGHT(M211,255),RIGHT('Disaggregation Data'!J$159:$J$310,255),0))),"")</f>
        <v/>
      </c>
      <c r="J211" s="379" t="str">
        <f t="array" ref="J211">IFERROR(IF(INDEX('Disaggregation Data'!$N$159:$N$310,MATCH(RIGHT(M211,255),RIGHT('Disaggregation Data'!$J$159:$J$310,255),0))=0,"",INDEX('Disaggregation Data'!$N$159:$N$310,MATCH(RIGHT(M211,255),RIGHT('Disaggregation Data'!J$159:$J$310,255),0))),"")</f>
        <v/>
      </c>
      <c r="K211" s="470">
        <f t="shared" si="12"/>
        <v>13</v>
      </c>
      <c r="L211" s="470" t="str">
        <f t="shared" si="13"/>
        <v/>
      </c>
      <c r="M211" s="470" t="str">
        <f t="shared" si="14"/>
        <v/>
      </c>
      <c r="N211" s="446" t="b">
        <f t="shared" si="15"/>
        <v>0</v>
      </c>
      <c r="O211" s="451" t="s">
        <v>1768</v>
      </c>
      <c r="P211" s="483" t="str">
        <f t="array" ref="P211">IFERROR(IF(INDEX('Disaggregation Records'!$G$59:$G$92,MATCH(RIGHT(L211,255),RIGHT('Disaggregation Records'!$D$59:$D$92,255),0))=0,"",INDEX('Disaggregation Records'!$G$59:$G$92,MATCH(RIGHT(L211,255),RIGHT('Disaggregation Records'!$D$59:$D$92,255),0))),"")</f>
        <v/>
      </c>
      <c r="Q211" s="482" t="s">
        <v>794</v>
      </c>
      <c r="R211" s="358"/>
    </row>
    <row r="212" spans="1:18" ht="47.1" customHeight="1" x14ac:dyDescent="0.25">
      <c r="A212" s="377">
        <v>5</v>
      </c>
      <c r="B212" s="395" t="str">
        <f>IFERROR(VLOOKUP(A212,'Outcome Indicators - Section C'!$A$10:$S$27,19,FALSE),"")</f>
        <v/>
      </c>
      <c r="C212" s="396" t="str">
        <f t="array" ref="C212">IFERROR(IF(INDEX('Disaggregation Records'!$E$59:$E$92,MATCH(RIGHT(L212,255),RIGHT('Disaggregation Records'!$D$59:$D$92,255),0))=0,"",INDEX('Disaggregation Records'!$E$59:$E$92,MATCH(RIGHT(L212,255),RIGHT('Disaggregation Records'!$D$59:$D$92,255),0))),"")</f>
        <v/>
      </c>
      <c r="D212" s="396" t="str">
        <f t="array" ref="D212">IFERROR(IF(INDEX('Disaggregation Records'!$F$59:$F$92,MATCH(RIGHT(L212,255),RIGHT('Disaggregation Records'!$D$59:$D$92,255),0))=0,"",INDEX('Disaggregation Records'!$F$59:$F$92,MATCH(RIGHT(L212,255),RIGHT('Disaggregation Records'!$D$59:$D$92,255),0))),"")</f>
        <v/>
      </c>
      <c r="E212" s="380" t="str">
        <f t="array" ref="E212">IFERROR(IF(INDEX('Disaggregation Data'!$K$159:$K$310,MATCH(RIGHT(M212,255),RIGHT('Disaggregation Data'!$J$159:$J$310,255),0))=0,"",INDEX('Disaggregation Data'!$K$159:$K$310,MATCH(RIGHT(M212,255),RIGHT('Disaggregation Data'!J$159:$J$310,255),0))),"")</f>
        <v/>
      </c>
      <c r="F212" s="380" t="str">
        <f t="array" ref="F212">IFERROR(IF(INDEX('Disaggregation Data'!$L$159:$L$310,MATCH(RIGHT(M212,255),RIGHT('Disaggregation Data'!$J$159:$J$310,255),0))=0,"",INDEX('Disaggregation Data'!$L$159:$L$310,MATCH(RIGHT(M212,255),RIGHT('Disaggregation Data'!J$159:$J$310,255),0))),"")</f>
        <v/>
      </c>
      <c r="G212" s="380" t="str">
        <f t="array" ref="G212">IFERROR(IF(INDEX('Disaggregation Data'!$O$159:$O$310,MATCH(RIGHT(M212,255),RIGHT('Disaggregation Data'!$J$159:$J$310,255),0))=0,"",INDEX('Disaggregation Data'!$O$159:$O$310,MATCH(RIGHT(M212,255),RIGHT('Disaggregation Data'!J$159:$J$310,255),0))),"")</f>
        <v/>
      </c>
      <c r="H212" s="379" t="str">
        <f t="array" ref="H212">IFERROR(IF(INDEX('Disaggregation Data'!$P$159:$P$310,MATCH(RIGHT(M212,255),RIGHT('Disaggregation Data'!$J$159:$J$310,255),0))=0,"",INDEX('Disaggregation Data'!$P$159:$P$310,MATCH(RIGHT(M212,255),RIGHT('Disaggregation Data'!J$159:$J$310,255),0))),"")</f>
        <v/>
      </c>
      <c r="I212" s="380" t="str">
        <f t="array" ref="I212">IFERROR(IF(INDEX('Disaggregation Data'!$M$159:$M$310,MATCH(RIGHT(M212,255),RIGHT('Disaggregation Data'!$J$159:$J$310,255),0))=0,"",INDEX('Disaggregation Data'!$M$159:$M$310,MATCH(RIGHT(M212,255),RIGHT('Disaggregation Data'!J$159:$J$310,255),0))),"")</f>
        <v/>
      </c>
      <c r="J212" s="379" t="str">
        <f t="array" ref="J212">IFERROR(IF(INDEX('Disaggregation Data'!$N$159:$N$310,MATCH(RIGHT(M212,255),RIGHT('Disaggregation Data'!$J$159:$J$310,255),0))=0,"",INDEX('Disaggregation Data'!$N$159:$N$310,MATCH(RIGHT(M212,255),RIGHT('Disaggregation Data'!J$159:$J$310,255),0))),"")</f>
        <v/>
      </c>
      <c r="K212" s="470">
        <f t="shared" si="12"/>
        <v>14</v>
      </c>
      <c r="L212" s="470" t="str">
        <f t="shared" si="13"/>
        <v/>
      </c>
      <c r="M212" s="470" t="str">
        <f t="shared" si="14"/>
        <v/>
      </c>
      <c r="N212" s="446" t="b">
        <f t="shared" si="15"/>
        <v>0</v>
      </c>
      <c r="O212" s="451" t="s">
        <v>1769</v>
      </c>
      <c r="P212" s="483" t="str">
        <f t="array" ref="P212">IFERROR(IF(INDEX('Disaggregation Records'!$G$59:$G$92,MATCH(RIGHT(L212,255),RIGHT('Disaggregation Records'!$D$59:$D$92,255),0))=0,"",INDEX('Disaggregation Records'!$G$59:$G$92,MATCH(RIGHT(L212,255),RIGHT('Disaggregation Records'!$D$59:$D$92,255),0))),"")</f>
        <v/>
      </c>
      <c r="Q212" s="482" t="s">
        <v>794</v>
      </c>
      <c r="R212" s="358"/>
    </row>
    <row r="213" spans="1:18" ht="47.1" customHeight="1" x14ac:dyDescent="0.25">
      <c r="A213" s="377">
        <v>5</v>
      </c>
      <c r="B213" s="395" t="str">
        <f>IFERROR(VLOOKUP(A213,'Outcome Indicators - Section C'!$A$10:$S$27,19,FALSE),"")</f>
        <v/>
      </c>
      <c r="C213" s="396" t="str">
        <f t="array" ref="C213">IFERROR(IF(INDEX('Disaggregation Records'!$E$59:$E$92,MATCH(RIGHT(L213,255),RIGHT('Disaggregation Records'!$D$59:$D$92,255),0))=0,"",INDEX('Disaggregation Records'!$E$59:$E$92,MATCH(RIGHT(L213,255),RIGHT('Disaggregation Records'!$D$59:$D$92,255),0))),"")</f>
        <v/>
      </c>
      <c r="D213" s="396" t="str">
        <f t="array" ref="D213">IFERROR(IF(INDEX('Disaggregation Records'!$F$59:$F$92,MATCH(RIGHT(L213,255),RIGHT('Disaggregation Records'!$D$59:$D$92,255),0))=0,"",INDEX('Disaggregation Records'!$F$59:$F$92,MATCH(RIGHT(L213,255),RIGHT('Disaggregation Records'!$D$59:$D$92,255),0))),"")</f>
        <v/>
      </c>
      <c r="E213" s="380" t="str">
        <f t="array" ref="E213">IFERROR(IF(INDEX('Disaggregation Data'!$K$159:$K$310,MATCH(RIGHT(M213,255),RIGHT('Disaggregation Data'!$J$159:$J$310,255),0))=0,"",INDEX('Disaggregation Data'!$K$159:$K$310,MATCH(RIGHT(M213,255),RIGHT('Disaggregation Data'!J$159:$J$310,255),0))),"")</f>
        <v/>
      </c>
      <c r="F213" s="380" t="str">
        <f t="array" ref="F213">IFERROR(IF(INDEX('Disaggregation Data'!$L$159:$L$310,MATCH(RIGHT(M213,255),RIGHT('Disaggregation Data'!$J$159:$J$310,255),0))=0,"",INDEX('Disaggregation Data'!$L$159:$L$310,MATCH(RIGHT(M213,255),RIGHT('Disaggregation Data'!J$159:$J$310,255),0))),"")</f>
        <v/>
      </c>
      <c r="G213" s="380" t="str">
        <f t="array" ref="G213">IFERROR(IF(INDEX('Disaggregation Data'!$O$159:$O$310,MATCH(RIGHT(M213,255),RIGHT('Disaggregation Data'!$J$159:$J$310,255),0))=0,"",INDEX('Disaggregation Data'!$O$159:$O$310,MATCH(RIGHT(M213,255),RIGHT('Disaggregation Data'!J$159:$J$310,255),0))),"")</f>
        <v/>
      </c>
      <c r="H213" s="379" t="str">
        <f t="array" ref="H213">IFERROR(IF(INDEX('Disaggregation Data'!$P$159:$P$310,MATCH(RIGHT(M213,255),RIGHT('Disaggregation Data'!$J$159:$J$310,255),0))=0,"",INDEX('Disaggregation Data'!$P$159:$P$310,MATCH(RIGHT(M213,255),RIGHT('Disaggregation Data'!J$159:$J$310,255),0))),"")</f>
        <v/>
      </c>
      <c r="I213" s="380" t="str">
        <f t="array" ref="I213">IFERROR(IF(INDEX('Disaggregation Data'!$M$159:$M$310,MATCH(RIGHT(M213,255),RIGHT('Disaggregation Data'!$J$159:$J$310,255),0))=0,"",INDEX('Disaggregation Data'!$M$159:$M$310,MATCH(RIGHT(M213,255),RIGHT('Disaggregation Data'!J$159:$J$310,255),0))),"")</f>
        <v/>
      </c>
      <c r="J213" s="379" t="str">
        <f t="array" ref="J213">IFERROR(IF(INDEX('Disaggregation Data'!$N$159:$N$310,MATCH(RIGHT(M213,255),RIGHT('Disaggregation Data'!$J$159:$J$310,255),0))=0,"",INDEX('Disaggregation Data'!$N$159:$N$310,MATCH(RIGHT(M213,255),RIGHT('Disaggregation Data'!J$159:$J$310,255),0))),"")</f>
        <v/>
      </c>
      <c r="K213" s="470">
        <f t="shared" si="12"/>
        <v>15</v>
      </c>
      <c r="L213" s="470" t="str">
        <f t="shared" si="13"/>
        <v/>
      </c>
      <c r="M213" s="470" t="str">
        <f t="shared" si="14"/>
        <v/>
      </c>
      <c r="N213" s="446" t="b">
        <f t="shared" si="15"/>
        <v>0</v>
      </c>
      <c r="O213" s="451" t="s">
        <v>1770</v>
      </c>
      <c r="P213" s="483" t="str">
        <f t="array" ref="P213">IFERROR(IF(INDEX('Disaggregation Records'!$G$59:$G$92,MATCH(RIGHT(L213,255),RIGHT('Disaggregation Records'!$D$59:$D$92,255),0))=0,"",INDEX('Disaggregation Records'!$G$59:$G$92,MATCH(RIGHT(L213,255),RIGHT('Disaggregation Records'!$D$59:$D$92,255),0))),"")</f>
        <v/>
      </c>
      <c r="Q213" s="482" t="s">
        <v>794</v>
      </c>
      <c r="R213" s="358"/>
    </row>
    <row r="214" spans="1:18" ht="47.1" customHeight="1" x14ac:dyDescent="0.25">
      <c r="A214" s="377">
        <v>5</v>
      </c>
      <c r="B214" s="395" t="str">
        <f>IFERROR(VLOOKUP(A214,'Outcome Indicators - Section C'!$A$10:$S$27,19,FALSE),"")</f>
        <v/>
      </c>
      <c r="C214" s="396" t="str">
        <f t="array" ref="C214">IFERROR(IF(INDEX('Disaggregation Records'!$E$59:$E$92,MATCH(RIGHT(L214,255),RIGHT('Disaggregation Records'!$D$59:$D$92,255),0))=0,"",INDEX('Disaggregation Records'!$E$59:$E$92,MATCH(RIGHT(L214,255),RIGHT('Disaggregation Records'!$D$59:$D$92,255),0))),"")</f>
        <v/>
      </c>
      <c r="D214" s="396" t="str">
        <f t="array" ref="D214">IFERROR(IF(INDEX('Disaggregation Records'!$F$59:$F$92,MATCH(RIGHT(L214,255),RIGHT('Disaggregation Records'!$D$59:$D$92,255),0))=0,"",INDEX('Disaggregation Records'!$F$59:$F$92,MATCH(RIGHT(L214,255),RIGHT('Disaggregation Records'!$D$59:$D$92,255),0))),"")</f>
        <v/>
      </c>
      <c r="E214" s="380" t="str">
        <f t="array" ref="E214">IFERROR(IF(INDEX('Disaggregation Data'!$K$159:$K$310,MATCH(RIGHT(M214,255),RIGHT('Disaggregation Data'!$J$159:$J$310,255),0))=0,"",INDEX('Disaggregation Data'!$K$159:$K$310,MATCH(RIGHT(M214,255),RIGHT('Disaggregation Data'!J$159:$J$310,255),0))),"")</f>
        <v/>
      </c>
      <c r="F214" s="380" t="str">
        <f t="array" ref="F214">IFERROR(IF(INDEX('Disaggregation Data'!$L$159:$L$310,MATCH(RIGHT(M214,255),RIGHT('Disaggregation Data'!$J$159:$J$310,255),0))=0,"",INDEX('Disaggregation Data'!$L$159:$L$310,MATCH(RIGHT(M214,255),RIGHT('Disaggregation Data'!J$159:$J$310,255),0))),"")</f>
        <v/>
      </c>
      <c r="G214" s="380" t="str">
        <f t="array" ref="G214">IFERROR(IF(INDEX('Disaggregation Data'!$O$159:$O$310,MATCH(RIGHT(M214,255),RIGHT('Disaggregation Data'!$J$159:$J$310,255),0))=0,"",INDEX('Disaggregation Data'!$O$159:$O$310,MATCH(RIGHT(M214,255),RIGHT('Disaggregation Data'!J$159:$J$310,255),0))),"")</f>
        <v/>
      </c>
      <c r="H214" s="379" t="str">
        <f t="array" ref="H214">IFERROR(IF(INDEX('Disaggregation Data'!$P$159:$P$310,MATCH(RIGHT(M214,255),RIGHT('Disaggregation Data'!$J$159:$J$310,255),0))=0,"",INDEX('Disaggregation Data'!$P$159:$P$310,MATCH(RIGHT(M214,255),RIGHT('Disaggregation Data'!J$159:$J$310,255),0))),"")</f>
        <v/>
      </c>
      <c r="I214" s="380" t="str">
        <f t="array" ref="I214">IFERROR(IF(INDEX('Disaggregation Data'!$M$159:$M$310,MATCH(RIGHT(M214,255),RIGHT('Disaggregation Data'!$J$159:$J$310,255),0))=0,"",INDEX('Disaggregation Data'!$M$159:$M$310,MATCH(RIGHT(M214,255),RIGHT('Disaggregation Data'!J$159:$J$310,255),0))),"")</f>
        <v/>
      </c>
      <c r="J214" s="379" t="str">
        <f t="array" ref="J214">IFERROR(IF(INDEX('Disaggregation Data'!$N$159:$N$310,MATCH(RIGHT(M214,255),RIGHT('Disaggregation Data'!$J$159:$J$310,255),0))=0,"",INDEX('Disaggregation Data'!$N$159:$N$310,MATCH(RIGHT(M214,255),RIGHT('Disaggregation Data'!J$159:$J$310,255),0))),"")</f>
        <v/>
      </c>
      <c r="K214" s="470">
        <f t="shared" si="12"/>
        <v>16</v>
      </c>
      <c r="L214" s="470" t="str">
        <f t="shared" si="13"/>
        <v/>
      </c>
      <c r="M214" s="470" t="str">
        <f t="shared" si="14"/>
        <v/>
      </c>
      <c r="N214" s="446" t="b">
        <f t="shared" si="15"/>
        <v>0</v>
      </c>
      <c r="O214" s="451" t="s">
        <v>1771</v>
      </c>
      <c r="P214" s="483" t="str">
        <f t="array" ref="P214">IFERROR(IF(INDEX('Disaggregation Records'!$G$59:$G$92,MATCH(RIGHT(L214,255),RIGHT('Disaggregation Records'!$D$59:$D$92,255),0))=0,"",INDEX('Disaggregation Records'!$G$59:$G$92,MATCH(RIGHT(L214,255),RIGHT('Disaggregation Records'!$D$59:$D$92,255),0))),"")</f>
        <v/>
      </c>
      <c r="Q214" s="482" t="s">
        <v>794</v>
      </c>
      <c r="R214" s="358"/>
    </row>
    <row r="215" spans="1:18" ht="47.1" customHeight="1" x14ac:dyDescent="0.25">
      <c r="A215" s="377">
        <v>5</v>
      </c>
      <c r="B215" s="395" t="str">
        <f>IFERROR(VLOOKUP(A215,'Outcome Indicators - Section C'!$A$10:$S$27,19,FALSE),"")</f>
        <v/>
      </c>
      <c r="C215" s="396" t="str">
        <f t="array" ref="C215">IFERROR(IF(INDEX('Disaggregation Records'!$E$59:$E$92,MATCH(RIGHT(L215,255),RIGHT('Disaggregation Records'!$D$59:$D$92,255),0))=0,"",INDEX('Disaggregation Records'!$E$59:$E$92,MATCH(RIGHT(L215,255),RIGHT('Disaggregation Records'!$D$59:$D$92,255),0))),"")</f>
        <v/>
      </c>
      <c r="D215" s="396" t="str">
        <f t="array" ref="D215">IFERROR(IF(INDEX('Disaggregation Records'!$F$59:$F$92,MATCH(RIGHT(L215,255),RIGHT('Disaggregation Records'!$D$59:$D$92,255),0))=0,"",INDEX('Disaggregation Records'!$F$59:$F$92,MATCH(RIGHT(L215,255),RIGHT('Disaggregation Records'!$D$59:$D$92,255),0))),"")</f>
        <v/>
      </c>
      <c r="E215" s="380" t="str">
        <f t="array" ref="E215">IFERROR(IF(INDEX('Disaggregation Data'!$K$159:$K$310,MATCH(RIGHT(M215,255),RIGHT('Disaggregation Data'!$J$159:$J$310,255),0))=0,"",INDEX('Disaggregation Data'!$K$159:$K$310,MATCH(RIGHT(M215,255),RIGHT('Disaggregation Data'!J$159:$J$310,255),0))),"")</f>
        <v/>
      </c>
      <c r="F215" s="380" t="str">
        <f t="array" ref="F215">IFERROR(IF(INDEX('Disaggregation Data'!$L$159:$L$310,MATCH(RIGHT(M215,255),RIGHT('Disaggregation Data'!$J$159:$J$310,255),0))=0,"",INDEX('Disaggregation Data'!$L$159:$L$310,MATCH(RIGHT(M215,255),RIGHT('Disaggregation Data'!J$159:$J$310,255),0))),"")</f>
        <v/>
      </c>
      <c r="G215" s="380" t="str">
        <f t="array" ref="G215">IFERROR(IF(INDEX('Disaggregation Data'!$O$159:$O$310,MATCH(RIGHT(M215,255),RIGHT('Disaggregation Data'!$J$159:$J$310,255),0))=0,"",INDEX('Disaggregation Data'!$O$159:$O$310,MATCH(RIGHT(M215,255),RIGHT('Disaggregation Data'!J$159:$J$310,255),0))),"")</f>
        <v/>
      </c>
      <c r="H215" s="379" t="str">
        <f t="array" ref="H215">IFERROR(IF(INDEX('Disaggregation Data'!$P$159:$P$310,MATCH(RIGHT(M215,255),RIGHT('Disaggregation Data'!$J$159:$J$310,255),0))=0,"",INDEX('Disaggregation Data'!$P$159:$P$310,MATCH(RIGHT(M215,255),RIGHT('Disaggregation Data'!J$159:$J$310,255),0))),"")</f>
        <v/>
      </c>
      <c r="I215" s="380" t="str">
        <f t="array" ref="I215">IFERROR(IF(INDEX('Disaggregation Data'!$M$159:$M$310,MATCH(RIGHT(M215,255),RIGHT('Disaggregation Data'!$J$159:$J$310,255),0))=0,"",INDEX('Disaggregation Data'!$M$159:$M$310,MATCH(RIGHT(M215,255),RIGHT('Disaggregation Data'!J$159:$J$310,255),0))),"")</f>
        <v/>
      </c>
      <c r="J215" s="379" t="str">
        <f t="array" ref="J215">IFERROR(IF(INDEX('Disaggregation Data'!$N$159:$N$310,MATCH(RIGHT(M215,255),RIGHT('Disaggregation Data'!$J$159:$J$310,255),0))=0,"",INDEX('Disaggregation Data'!$N$159:$N$310,MATCH(RIGHT(M215,255),RIGHT('Disaggregation Data'!J$159:$J$310,255),0))),"")</f>
        <v/>
      </c>
      <c r="K215" s="470">
        <f t="shared" si="12"/>
        <v>17</v>
      </c>
      <c r="L215" s="470" t="str">
        <f t="shared" si="13"/>
        <v/>
      </c>
      <c r="M215" s="470" t="str">
        <f t="shared" si="14"/>
        <v/>
      </c>
      <c r="N215" s="446" t="b">
        <f t="shared" si="15"/>
        <v>0</v>
      </c>
      <c r="O215" s="451" t="s">
        <v>1772</v>
      </c>
      <c r="P215" s="483" t="str">
        <f t="array" ref="P215">IFERROR(IF(INDEX('Disaggregation Records'!$G$59:$G$92,MATCH(RIGHT(L215,255),RIGHT('Disaggregation Records'!$D$59:$D$92,255),0))=0,"",INDEX('Disaggregation Records'!$G$59:$G$92,MATCH(RIGHT(L215,255),RIGHT('Disaggregation Records'!$D$59:$D$92,255),0))),"")</f>
        <v/>
      </c>
      <c r="Q215" s="482" t="s">
        <v>794</v>
      </c>
      <c r="R215" s="358"/>
    </row>
    <row r="216" spans="1:18" ht="47.1" customHeight="1" x14ac:dyDescent="0.25">
      <c r="A216" s="377">
        <v>5</v>
      </c>
      <c r="B216" s="395" t="str">
        <f>IFERROR(VLOOKUP(A216,'Outcome Indicators - Section C'!$A$10:$S$27,19,FALSE),"")</f>
        <v/>
      </c>
      <c r="C216" s="396" t="str">
        <f t="array" ref="C216">IFERROR(IF(INDEX('Disaggregation Records'!$E$59:$E$92,MATCH(RIGHT(L216,255),RIGHT('Disaggregation Records'!$D$59:$D$92,255),0))=0,"",INDEX('Disaggregation Records'!$E$59:$E$92,MATCH(RIGHT(L216,255),RIGHT('Disaggregation Records'!$D$59:$D$92,255),0))),"")</f>
        <v/>
      </c>
      <c r="D216" s="396" t="str">
        <f t="array" ref="D216">IFERROR(IF(INDEX('Disaggregation Records'!$F$59:$F$92,MATCH(RIGHT(L216,255),RIGHT('Disaggregation Records'!$D$59:$D$92,255),0))=0,"",INDEX('Disaggregation Records'!$F$59:$F$92,MATCH(RIGHT(L216,255),RIGHT('Disaggregation Records'!$D$59:$D$92,255),0))),"")</f>
        <v/>
      </c>
      <c r="E216" s="380" t="str">
        <f t="array" ref="E216">IFERROR(IF(INDEX('Disaggregation Data'!$K$159:$K$310,MATCH(RIGHT(M216,255),RIGHT('Disaggregation Data'!$J$159:$J$310,255),0))=0,"",INDEX('Disaggregation Data'!$K$159:$K$310,MATCH(RIGHT(M216,255),RIGHT('Disaggregation Data'!J$159:$J$310,255),0))),"")</f>
        <v/>
      </c>
      <c r="F216" s="380" t="str">
        <f t="array" ref="F216">IFERROR(IF(INDEX('Disaggregation Data'!$L$159:$L$310,MATCH(RIGHT(M216,255),RIGHT('Disaggregation Data'!$J$159:$J$310,255),0))=0,"",INDEX('Disaggregation Data'!$L$159:$L$310,MATCH(RIGHT(M216,255),RIGHT('Disaggregation Data'!J$159:$J$310,255),0))),"")</f>
        <v/>
      </c>
      <c r="G216" s="380" t="str">
        <f t="array" ref="G216">IFERROR(IF(INDEX('Disaggregation Data'!$O$159:$O$310,MATCH(RIGHT(M216,255),RIGHT('Disaggregation Data'!$J$159:$J$310,255),0))=0,"",INDEX('Disaggregation Data'!$O$159:$O$310,MATCH(RIGHT(M216,255),RIGHT('Disaggregation Data'!J$159:$J$310,255),0))),"")</f>
        <v/>
      </c>
      <c r="H216" s="379" t="str">
        <f t="array" ref="H216">IFERROR(IF(INDEX('Disaggregation Data'!$P$159:$P$310,MATCH(RIGHT(M216,255),RIGHT('Disaggregation Data'!$J$159:$J$310,255),0))=0,"",INDEX('Disaggregation Data'!$P$159:$P$310,MATCH(RIGHT(M216,255),RIGHT('Disaggregation Data'!J$159:$J$310,255),0))),"")</f>
        <v/>
      </c>
      <c r="I216" s="380" t="str">
        <f t="array" ref="I216">IFERROR(IF(INDEX('Disaggregation Data'!$M$159:$M$310,MATCH(RIGHT(M216,255),RIGHT('Disaggregation Data'!$J$159:$J$310,255),0))=0,"",INDEX('Disaggregation Data'!$M$159:$M$310,MATCH(RIGHT(M216,255),RIGHT('Disaggregation Data'!J$159:$J$310,255),0))),"")</f>
        <v/>
      </c>
      <c r="J216" s="379" t="str">
        <f t="array" ref="J216">IFERROR(IF(INDEX('Disaggregation Data'!$N$159:$N$310,MATCH(RIGHT(M216,255),RIGHT('Disaggregation Data'!$J$159:$J$310,255),0))=0,"",INDEX('Disaggregation Data'!$N$159:$N$310,MATCH(RIGHT(M216,255),RIGHT('Disaggregation Data'!J$159:$J$310,255),0))),"")</f>
        <v/>
      </c>
      <c r="K216" s="470">
        <f t="shared" si="12"/>
        <v>18</v>
      </c>
      <c r="L216" s="470" t="str">
        <f t="shared" si="13"/>
        <v/>
      </c>
      <c r="M216" s="470" t="str">
        <f t="shared" si="14"/>
        <v/>
      </c>
      <c r="N216" s="446" t="b">
        <f t="shared" si="15"/>
        <v>0</v>
      </c>
      <c r="O216" s="451" t="s">
        <v>1773</v>
      </c>
      <c r="P216" s="483" t="str">
        <f t="array" ref="P216">IFERROR(IF(INDEX('Disaggregation Records'!$G$59:$G$92,MATCH(RIGHT(L216,255),RIGHT('Disaggregation Records'!$D$59:$D$92,255),0))=0,"",INDEX('Disaggregation Records'!$G$59:$G$92,MATCH(RIGHT(L216,255),RIGHT('Disaggregation Records'!$D$59:$D$92,255),0))),"")</f>
        <v/>
      </c>
      <c r="Q216" s="482" t="s">
        <v>794</v>
      </c>
      <c r="R216" s="358"/>
    </row>
    <row r="217" spans="1:18" ht="47.1" customHeight="1" x14ac:dyDescent="0.25">
      <c r="A217" s="377">
        <v>5</v>
      </c>
      <c r="B217" s="395" t="str">
        <f>IFERROR(VLOOKUP(A217,'Outcome Indicators - Section C'!$A$10:$S$27,19,FALSE),"")</f>
        <v/>
      </c>
      <c r="C217" s="396" t="str">
        <f t="array" ref="C217">IFERROR(IF(INDEX('Disaggregation Records'!$E$59:$E$92,MATCH(RIGHT(L217,255),RIGHT('Disaggregation Records'!$D$59:$D$92,255),0))=0,"",INDEX('Disaggregation Records'!$E$59:$E$92,MATCH(RIGHT(L217,255),RIGHT('Disaggregation Records'!$D$59:$D$92,255),0))),"")</f>
        <v/>
      </c>
      <c r="D217" s="396" t="str">
        <f t="array" ref="D217">IFERROR(IF(INDEX('Disaggregation Records'!$F$59:$F$92,MATCH(RIGHT(L217,255),RIGHT('Disaggregation Records'!$D$59:$D$92,255),0))=0,"",INDEX('Disaggregation Records'!$F$59:$F$92,MATCH(RIGHT(L217,255),RIGHT('Disaggregation Records'!$D$59:$D$92,255),0))),"")</f>
        <v/>
      </c>
      <c r="E217" s="380" t="str">
        <f t="array" ref="E217">IFERROR(IF(INDEX('Disaggregation Data'!$K$159:$K$310,MATCH(RIGHT(M217,255),RIGHT('Disaggregation Data'!$J$159:$J$310,255),0))=0,"",INDEX('Disaggregation Data'!$K$159:$K$310,MATCH(RIGHT(M217,255),RIGHT('Disaggregation Data'!J$159:$J$310,255),0))),"")</f>
        <v/>
      </c>
      <c r="F217" s="380" t="str">
        <f t="array" ref="F217">IFERROR(IF(INDEX('Disaggregation Data'!$L$159:$L$310,MATCH(RIGHT(M217,255),RIGHT('Disaggregation Data'!$J$159:$J$310,255),0))=0,"",INDEX('Disaggregation Data'!$L$159:$L$310,MATCH(RIGHT(M217,255),RIGHT('Disaggregation Data'!J$159:$J$310,255),0))),"")</f>
        <v/>
      </c>
      <c r="G217" s="380" t="str">
        <f t="array" ref="G217">IFERROR(IF(INDEX('Disaggregation Data'!$O$159:$O$310,MATCH(RIGHT(M217,255),RIGHT('Disaggregation Data'!$J$159:$J$310,255),0))=0,"",INDEX('Disaggregation Data'!$O$159:$O$310,MATCH(RIGHT(M217,255),RIGHT('Disaggregation Data'!J$159:$J$310,255),0))),"")</f>
        <v/>
      </c>
      <c r="H217" s="379" t="str">
        <f t="array" ref="H217">IFERROR(IF(INDEX('Disaggregation Data'!$P$159:$P$310,MATCH(RIGHT(M217,255),RIGHT('Disaggregation Data'!$J$159:$J$310,255),0))=0,"",INDEX('Disaggregation Data'!$P$159:$P$310,MATCH(RIGHT(M217,255),RIGHT('Disaggregation Data'!J$159:$J$310,255),0))),"")</f>
        <v/>
      </c>
      <c r="I217" s="380" t="str">
        <f t="array" ref="I217">IFERROR(IF(INDEX('Disaggregation Data'!$M$159:$M$310,MATCH(RIGHT(M217,255),RIGHT('Disaggregation Data'!$J$159:$J$310,255),0))=0,"",INDEX('Disaggregation Data'!$M$159:$M$310,MATCH(RIGHT(M217,255),RIGHT('Disaggregation Data'!J$159:$J$310,255),0))),"")</f>
        <v/>
      </c>
      <c r="J217" s="379" t="str">
        <f t="array" ref="J217">IFERROR(IF(INDEX('Disaggregation Data'!$N$159:$N$310,MATCH(RIGHT(M217,255),RIGHT('Disaggregation Data'!$J$159:$J$310,255),0))=0,"",INDEX('Disaggregation Data'!$N$159:$N$310,MATCH(RIGHT(M217,255),RIGHT('Disaggregation Data'!J$159:$J$310,255),0))),"")</f>
        <v/>
      </c>
      <c r="K217" s="470">
        <f t="shared" si="12"/>
        <v>19</v>
      </c>
      <c r="L217" s="470" t="str">
        <f t="shared" si="13"/>
        <v/>
      </c>
      <c r="M217" s="470" t="str">
        <f t="shared" si="14"/>
        <v/>
      </c>
      <c r="N217" s="446" t="b">
        <f t="shared" si="15"/>
        <v>0</v>
      </c>
      <c r="O217" s="451" t="s">
        <v>1774</v>
      </c>
      <c r="P217" s="483" t="str">
        <f t="array" ref="P217">IFERROR(IF(INDEX('Disaggregation Records'!$G$59:$G$92,MATCH(RIGHT(L217,255),RIGHT('Disaggregation Records'!$D$59:$D$92,255),0))=0,"",INDEX('Disaggregation Records'!$G$59:$G$92,MATCH(RIGHT(L217,255),RIGHT('Disaggregation Records'!$D$59:$D$92,255),0))),"")</f>
        <v/>
      </c>
      <c r="Q217" s="482" t="s">
        <v>794</v>
      </c>
      <c r="R217" s="358"/>
    </row>
    <row r="218" spans="1:18" ht="47.1" customHeight="1" x14ac:dyDescent="0.25">
      <c r="A218" s="377">
        <v>6</v>
      </c>
      <c r="B218" s="395" t="str">
        <f>IFERROR(VLOOKUP(A218,'Outcome Indicators - Section C'!$A$10:$S$27,19,FALSE),"")</f>
        <v/>
      </c>
      <c r="C218" s="396" t="str">
        <f t="array" ref="C218">IFERROR(IF(INDEX('Disaggregation Records'!$E$59:$E$92,MATCH(RIGHT(L218,255),RIGHT('Disaggregation Records'!$D$59:$D$92,255),0))=0,"",INDEX('Disaggregation Records'!$E$59:$E$92,MATCH(RIGHT(L218,255),RIGHT('Disaggregation Records'!$D$59:$D$92,255),0))),"")</f>
        <v/>
      </c>
      <c r="D218" s="396" t="str">
        <f t="array" ref="D218">IFERROR(IF(INDEX('Disaggregation Records'!$F$59:$F$92,MATCH(RIGHT(L218,255),RIGHT('Disaggregation Records'!$D$59:$D$92,255),0))=0,"",INDEX('Disaggregation Records'!$F$59:$F$92,MATCH(RIGHT(L218,255),RIGHT('Disaggregation Records'!$D$59:$D$92,255),0))),"")</f>
        <v/>
      </c>
      <c r="E218" s="380" t="str">
        <f t="array" ref="E218">IFERROR(IF(INDEX('Disaggregation Data'!$K$159:$K$310,MATCH(RIGHT(M218,255),RIGHT('Disaggregation Data'!$J$159:$J$310,255),0))=0,"",INDEX('Disaggregation Data'!$K$159:$K$310,MATCH(RIGHT(M218,255),RIGHT('Disaggregation Data'!J$159:$J$310,255),0))),"")</f>
        <v/>
      </c>
      <c r="F218" s="380" t="str">
        <f t="array" ref="F218">IFERROR(IF(INDEX('Disaggregation Data'!$L$159:$L$310,MATCH(RIGHT(M218,255),RIGHT('Disaggregation Data'!$J$159:$J$310,255),0))=0,"",INDEX('Disaggregation Data'!$L$159:$L$310,MATCH(RIGHT(M218,255),RIGHT('Disaggregation Data'!J$159:$J$310,255),0))),"")</f>
        <v/>
      </c>
      <c r="G218" s="380" t="str">
        <f t="array" ref="G218">IFERROR(IF(INDEX('Disaggregation Data'!$O$159:$O$310,MATCH(RIGHT(M218,255),RIGHT('Disaggregation Data'!$J$159:$J$310,255),0))=0,"",INDEX('Disaggregation Data'!$O$159:$O$310,MATCH(RIGHT(M218,255),RIGHT('Disaggregation Data'!J$159:$J$310,255),0))),"")</f>
        <v/>
      </c>
      <c r="H218" s="379" t="str">
        <f t="array" ref="H218">IFERROR(IF(INDEX('Disaggregation Data'!$P$159:$P$310,MATCH(RIGHT(M218,255),RIGHT('Disaggregation Data'!$J$159:$J$310,255),0))=0,"",INDEX('Disaggregation Data'!$P$159:$P$310,MATCH(RIGHT(M218,255),RIGHT('Disaggregation Data'!J$159:$J$310,255),0))),"")</f>
        <v/>
      </c>
      <c r="I218" s="380" t="str">
        <f t="array" ref="I218">IFERROR(IF(INDEX('Disaggregation Data'!$M$159:$M$310,MATCH(RIGHT(M218,255),RIGHT('Disaggregation Data'!$J$159:$J$310,255),0))=0,"",INDEX('Disaggregation Data'!$M$159:$M$310,MATCH(RIGHT(M218,255),RIGHT('Disaggregation Data'!J$159:$J$310,255),0))),"")</f>
        <v/>
      </c>
      <c r="J218" s="379" t="str">
        <f t="array" ref="J218">IFERROR(IF(INDEX('Disaggregation Data'!$N$159:$N$310,MATCH(RIGHT(M218,255),RIGHT('Disaggregation Data'!$J$159:$J$310,255),0))=0,"",INDEX('Disaggregation Data'!$N$159:$N$310,MATCH(RIGHT(M218,255),RIGHT('Disaggregation Data'!J$159:$J$310,255),0))),"")</f>
        <v/>
      </c>
      <c r="K218" s="470">
        <f t="shared" si="12"/>
        <v>20</v>
      </c>
      <c r="L218" s="470" t="str">
        <f t="shared" si="13"/>
        <v/>
      </c>
      <c r="M218" s="470" t="str">
        <f t="shared" si="14"/>
        <v/>
      </c>
      <c r="N218" s="446" t="b">
        <f t="shared" si="15"/>
        <v>0</v>
      </c>
      <c r="O218" s="451" t="s">
        <v>1775</v>
      </c>
      <c r="P218" s="483" t="str">
        <f t="array" ref="P218">IFERROR(IF(INDEX('Disaggregation Records'!$G$59:$G$92,MATCH(RIGHT(L218,255),RIGHT('Disaggregation Records'!$D$59:$D$92,255),0))=0,"",INDEX('Disaggregation Records'!$G$59:$G$92,MATCH(RIGHT(L218,255),RIGHT('Disaggregation Records'!$D$59:$D$92,255),0))),"")</f>
        <v/>
      </c>
      <c r="Q218" s="482" t="s">
        <v>795</v>
      </c>
      <c r="R218" s="358"/>
    </row>
    <row r="219" spans="1:18" ht="47.1" customHeight="1" x14ac:dyDescent="0.25">
      <c r="A219" s="377">
        <v>6</v>
      </c>
      <c r="B219" s="395" t="str">
        <f>IFERROR(VLOOKUP(A219,'Outcome Indicators - Section C'!$A$10:$S$27,19,FALSE),"")</f>
        <v/>
      </c>
      <c r="C219" s="396" t="str">
        <f t="array" ref="C219">IFERROR(IF(INDEX('Disaggregation Records'!$E$59:$E$92,MATCH(RIGHT(L219,255),RIGHT('Disaggregation Records'!$D$59:$D$92,255),0))=0,"",INDEX('Disaggregation Records'!$E$59:$E$92,MATCH(RIGHT(L219,255),RIGHT('Disaggregation Records'!$D$59:$D$92,255),0))),"")</f>
        <v/>
      </c>
      <c r="D219" s="396" t="str">
        <f t="array" ref="D219">IFERROR(IF(INDEX('Disaggregation Records'!$F$59:$F$92,MATCH(RIGHT(L219,255),RIGHT('Disaggregation Records'!$D$59:$D$92,255),0))=0,"",INDEX('Disaggregation Records'!$F$59:$F$92,MATCH(RIGHT(L219,255),RIGHT('Disaggregation Records'!$D$59:$D$92,255),0))),"")</f>
        <v/>
      </c>
      <c r="E219" s="380" t="str">
        <f t="array" ref="E219">IFERROR(IF(INDEX('Disaggregation Data'!$K$159:$K$310,MATCH(RIGHT(M219,255),RIGHT('Disaggregation Data'!$J$159:$J$310,255),0))=0,"",INDEX('Disaggregation Data'!$K$159:$K$310,MATCH(RIGHT(M219,255),RIGHT('Disaggregation Data'!J$159:$J$310,255),0))),"")</f>
        <v/>
      </c>
      <c r="F219" s="380" t="str">
        <f t="array" ref="F219">IFERROR(IF(INDEX('Disaggregation Data'!$L$159:$L$310,MATCH(RIGHT(M219,255),RIGHT('Disaggregation Data'!$J$159:$J$310,255),0))=0,"",INDEX('Disaggregation Data'!$L$159:$L$310,MATCH(RIGHT(M219,255),RIGHT('Disaggregation Data'!J$159:$J$310,255),0))),"")</f>
        <v/>
      </c>
      <c r="G219" s="380" t="str">
        <f t="array" ref="G219">IFERROR(IF(INDEX('Disaggregation Data'!$O$159:$O$310,MATCH(RIGHT(M219,255),RIGHT('Disaggregation Data'!$J$159:$J$310,255),0))=0,"",INDEX('Disaggregation Data'!$O$159:$O$310,MATCH(RIGHT(M219,255),RIGHT('Disaggregation Data'!J$159:$J$310,255),0))),"")</f>
        <v/>
      </c>
      <c r="H219" s="379" t="str">
        <f t="array" ref="H219">IFERROR(IF(INDEX('Disaggregation Data'!$P$159:$P$310,MATCH(RIGHT(M219,255),RIGHT('Disaggregation Data'!$J$159:$J$310,255),0))=0,"",INDEX('Disaggregation Data'!$P$159:$P$310,MATCH(RIGHT(M219,255),RIGHT('Disaggregation Data'!J$159:$J$310,255),0))),"")</f>
        <v/>
      </c>
      <c r="I219" s="380" t="str">
        <f t="array" ref="I219">IFERROR(IF(INDEX('Disaggregation Data'!$M$159:$M$310,MATCH(RIGHT(M219,255),RIGHT('Disaggregation Data'!$J$159:$J$310,255),0))=0,"",INDEX('Disaggregation Data'!$M$159:$M$310,MATCH(RIGHT(M219,255),RIGHT('Disaggregation Data'!J$159:$J$310,255),0))),"")</f>
        <v/>
      </c>
      <c r="J219" s="379" t="str">
        <f t="array" ref="J219">IFERROR(IF(INDEX('Disaggregation Data'!$N$159:$N$310,MATCH(RIGHT(M219,255),RIGHT('Disaggregation Data'!$J$159:$J$310,255),0))=0,"",INDEX('Disaggregation Data'!$N$159:$N$310,MATCH(RIGHT(M219,255),RIGHT('Disaggregation Data'!J$159:$J$310,255),0))),"")</f>
        <v/>
      </c>
      <c r="K219" s="470">
        <f t="shared" si="12"/>
        <v>21</v>
      </c>
      <c r="L219" s="470" t="str">
        <f t="shared" si="13"/>
        <v/>
      </c>
      <c r="M219" s="470" t="str">
        <f t="shared" si="14"/>
        <v/>
      </c>
      <c r="N219" s="446" t="b">
        <f t="shared" si="15"/>
        <v>0</v>
      </c>
      <c r="O219" s="451" t="s">
        <v>1776</v>
      </c>
      <c r="P219" s="483" t="str">
        <f t="array" ref="P219">IFERROR(IF(INDEX('Disaggregation Records'!$G$59:$G$92,MATCH(RIGHT(L219,255),RIGHT('Disaggregation Records'!$D$59:$D$92,255),0))=0,"",INDEX('Disaggregation Records'!$G$59:$G$92,MATCH(RIGHT(L219,255),RIGHT('Disaggregation Records'!$D$59:$D$92,255),0))),"")</f>
        <v/>
      </c>
      <c r="Q219" s="482" t="s">
        <v>795</v>
      </c>
      <c r="R219" s="358"/>
    </row>
    <row r="220" spans="1:18" ht="47.1" customHeight="1" x14ac:dyDescent="0.25">
      <c r="A220" s="377">
        <v>6</v>
      </c>
      <c r="B220" s="395" t="str">
        <f>IFERROR(VLOOKUP(A220,'Outcome Indicators - Section C'!$A$10:$S$27,19,FALSE),"")</f>
        <v/>
      </c>
      <c r="C220" s="396" t="str">
        <f t="array" ref="C220">IFERROR(IF(INDEX('Disaggregation Records'!$E$59:$E$92,MATCH(RIGHT(L220,255),RIGHT('Disaggregation Records'!$D$59:$D$92,255),0))=0,"",INDEX('Disaggregation Records'!$E$59:$E$92,MATCH(RIGHT(L220,255),RIGHT('Disaggregation Records'!$D$59:$D$92,255),0))),"")</f>
        <v/>
      </c>
      <c r="D220" s="396" t="str">
        <f t="array" ref="D220">IFERROR(IF(INDEX('Disaggregation Records'!$F$59:$F$92,MATCH(RIGHT(L220,255),RIGHT('Disaggregation Records'!$D$59:$D$92,255),0))=0,"",INDEX('Disaggregation Records'!$F$59:$F$92,MATCH(RIGHT(L220,255),RIGHT('Disaggregation Records'!$D$59:$D$92,255),0))),"")</f>
        <v/>
      </c>
      <c r="E220" s="380" t="str">
        <f t="array" ref="E220">IFERROR(IF(INDEX('Disaggregation Data'!$K$159:$K$310,MATCH(RIGHT(M220,255),RIGHT('Disaggregation Data'!$J$159:$J$310,255),0))=0,"",INDEX('Disaggregation Data'!$K$159:$K$310,MATCH(RIGHT(M220,255),RIGHT('Disaggregation Data'!J$159:$J$310,255),0))),"")</f>
        <v/>
      </c>
      <c r="F220" s="380" t="str">
        <f t="array" ref="F220">IFERROR(IF(INDEX('Disaggregation Data'!$L$159:$L$310,MATCH(RIGHT(M220,255),RIGHT('Disaggregation Data'!$J$159:$J$310,255),0))=0,"",INDEX('Disaggregation Data'!$L$159:$L$310,MATCH(RIGHT(M220,255),RIGHT('Disaggregation Data'!J$159:$J$310,255),0))),"")</f>
        <v/>
      </c>
      <c r="G220" s="380" t="str">
        <f t="array" ref="G220">IFERROR(IF(INDEX('Disaggregation Data'!$O$159:$O$310,MATCH(RIGHT(M220,255),RIGHT('Disaggregation Data'!$J$159:$J$310,255),0))=0,"",INDEX('Disaggregation Data'!$O$159:$O$310,MATCH(RIGHT(M220,255),RIGHT('Disaggregation Data'!J$159:$J$310,255),0))),"")</f>
        <v/>
      </c>
      <c r="H220" s="379" t="str">
        <f t="array" ref="H220">IFERROR(IF(INDEX('Disaggregation Data'!$P$159:$P$310,MATCH(RIGHT(M220,255),RIGHT('Disaggregation Data'!$J$159:$J$310,255),0))=0,"",INDEX('Disaggregation Data'!$P$159:$P$310,MATCH(RIGHT(M220,255),RIGHT('Disaggregation Data'!J$159:$J$310,255),0))),"")</f>
        <v/>
      </c>
      <c r="I220" s="380" t="str">
        <f t="array" ref="I220">IFERROR(IF(INDEX('Disaggregation Data'!$M$159:$M$310,MATCH(RIGHT(M220,255),RIGHT('Disaggregation Data'!$J$159:$J$310,255),0))=0,"",INDEX('Disaggregation Data'!$M$159:$M$310,MATCH(RIGHT(M220,255),RIGHT('Disaggregation Data'!J$159:$J$310,255),0))),"")</f>
        <v/>
      </c>
      <c r="J220" s="379" t="str">
        <f t="array" ref="J220">IFERROR(IF(INDEX('Disaggregation Data'!$N$159:$N$310,MATCH(RIGHT(M220,255),RIGHT('Disaggregation Data'!$J$159:$J$310,255),0))=0,"",INDEX('Disaggregation Data'!$N$159:$N$310,MATCH(RIGHT(M220,255),RIGHT('Disaggregation Data'!J$159:$J$310,255),0))),"")</f>
        <v/>
      </c>
      <c r="K220" s="470">
        <f t="shared" si="12"/>
        <v>22</v>
      </c>
      <c r="L220" s="470" t="str">
        <f t="shared" si="13"/>
        <v/>
      </c>
      <c r="M220" s="470" t="str">
        <f t="shared" si="14"/>
        <v/>
      </c>
      <c r="N220" s="446" t="b">
        <f t="shared" si="15"/>
        <v>0</v>
      </c>
      <c r="O220" s="451" t="s">
        <v>1777</v>
      </c>
      <c r="P220" s="483" t="str">
        <f t="array" ref="P220">IFERROR(IF(INDEX('Disaggregation Records'!$G$59:$G$92,MATCH(RIGHT(L220,255),RIGHT('Disaggregation Records'!$D$59:$D$92,255),0))=0,"",INDEX('Disaggregation Records'!$G$59:$G$92,MATCH(RIGHT(L220,255),RIGHT('Disaggregation Records'!$D$59:$D$92,255),0))),"")</f>
        <v/>
      </c>
      <c r="Q220" s="482" t="s">
        <v>795</v>
      </c>
      <c r="R220" s="358"/>
    </row>
    <row r="221" spans="1:18" ht="47.1" customHeight="1" x14ac:dyDescent="0.25">
      <c r="A221" s="377">
        <v>6</v>
      </c>
      <c r="B221" s="395" t="str">
        <f>IFERROR(VLOOKUP(A221,'Outcome Indicators - Section C'!$A$10:$S$27,19,FALSE),"")</f>
        <v/>
      </c>
      <c r="C221" s="396" t="str">
        <f t="array" ref="C221">IFERROR(IF(INDEX('Disaggregation Records'!$E$59:$E$92,MATCH(RIGHT(L221,255),RIGHT('Disaggregation Records'!$D$59:$D$92,255),0))=0,"",INDEX('Disaggregation Records'!$E$59:$E$92,MATCH(RIGHT(L221,255),RIGHT('Disaggregation Records'!$D$59:$D$92,255),0))),"")</f>
        <v/>
      </c>
      <c r="D221" s="396" t="str">
        <f t="array" ref="D221">IFERROR(IF(INDEX('Disaggregation Records'!$F$59:$F$92,MATCH(RIGHT(L221,255),RIGHT('Disaggregation Records'!$D$59:$D$92,255),0))=0,"",INDEX('Disaggregation Records'!$F$59:$F$92,MATCH(RIGHT(L221,255),RIGHT('Disaggregation Records'!$D$59:$D$92,255),0))),"")</f>
        <v/>
      </c>
      <c r="E221" s="380" t="str">
        <f t="array" ref="E221">IFERROR(IF(INDEX('Disaggregation Data'!$K$159:$K$310,MATCH(RIGHT(M221,255),RIGHT('Disaggregation Data'!$J$159:$J$310,255),0))=0,"",INDEX('Disaggregation Data'!$K$159:$K$310,MATCH(RIGHT(M221,255),RIGHT('Disaggregation Data'!J$159:$J$310,255),0))),"")</f>
        <v/>
      </c>
      <c r="F221" s="380" t="str">
        <f t="array" ref="F221">IFERROR(IF(INDEX('Disaggregation Data'!$L$159:$L$310,MATCH(RIGHT(M221,255),RIGHT('Disaggregation Data'!$J$159:$J$310,255),0))=0,"",INDEX('Disaggregation Data'!$L$159:$L$310,MATCH(RIGHT(M221,255),RIGHT('Disaggregation Data'!J$159:$J$310,255),0))),"")</f>
        <v/>
      </c>
      <c r="G221" s="380" t="str">
        <f t="array" ref="G221">IFERROR(IF(INDEX('Disaggregation Data'!$O$159:$O$310,MATCH(RIGHT(M221,255),RIGHT('Disaggregation Data'!$J$159:$J$310,255),0))=0,"",INDEX('Disaggregation Data'!$O$159:$O$310,MATCH(RIGHT(M221,255),RIGHT('Disaggregation Data'!J$159:$J$310,255),0))),"")</f>
        <v/>
      </c>
      <c r="H221" s="379" t="str">
        <f t="array" ref="H221">IFERROR(IF(INDEX('Disaggregation Data'!$P$159:$P$310,MATCH(RIGHT(M221,255),RIGHT('Disaggregation Data'!$J$159:$J$310,255),0))=0,"",INDEX('Disaggregation Data'!$P$159:$P$310,MATCH(RIGHT(M221,255),RIGHT('Disaggregation Data'!J$159:$J$310,255),0))),"")</f>
        <v/>
      </c>
      <c r="I221" s="380" t="str">
        <f t="array" ref="I221">IFERROR(IF(INDEX('Disaggregation Data'!$M$159:$M$310,MATCH(RIGHT(M221,255),RIGHT('Disaggregation Data'!$J$159:$J$310,255),0))=0,"",INDEX('Disaggregation Data'!$M$159:$M$310,MATCH(RIGHT(M221,255),RIGHT('Disaggregation Data'!J$159:$J$310,255),0))),"")</f>
        <v/>
      </c>
      <c r="J221" s="379" t="str">
        <f t="array" ref="J221">IFERROR(IF(INDEX('Disaggregation Data'!$N$159:$N$310,MATCH(RIGHT(M221,255),RIGHT('Disaggregation Data'!$J$159:$J$310,255),0))=0,"",INDEX('Disaggregation Data'!$N$159:$N$310,MATCH(RIGHT(M221,255),RIGHT('Disaggregation Data'!J$159:$J$310,255),0))),"")</f>
        <v/>
      </c>
      <c r="K221" s="470">
        <f t="shared" si="12"/>
        <v>23</v>
      </c>
      <c r="L221" s="470" t="str">
        <f t="shared" si="13"/>
        <v/>
      </c>
      <c r="M221" s="470" t="str">
        <f t="shared" si="14"/>
        <v/>
      </c>
      <c r="N221" s="446" t="b">
        <f t="shared" si="15"/>
        <v>0</v>
      </c>
      <c r="O221" s="451" t="s">
        <v>1778</v>
      </c>
      <c r="P221" s="483" t="str">
        <f t="array" ref="P221">IFERROR(IF(INDEX('Disaggregation Records'!$G$59:$G$92,MATCH(RIGHT(L221,255),RIGHT('Disaggregation Records'!$D$59:$D$92,255),0))=0,"",INDEX('Disaggregation Records'!$G$59:$G$92,MATCH(RIGHT(L221,255),RIGHT('Disaggregation Records'!$D$59:$D$92,255),0))),"")</f>
        <v/>
      </c>
      <c r="Q221" s="482" t="s">
        <v>795</v>
      </c>
      <c r="R221" s="358"/>
    </row>
    <row r="222" spans="1:18" ht="47.1" customHeight="1" x14ac:dyDescent="0.25">
      <c r="A222" s="377">
        <v>6</v>
      </c>
      <c r="B222" s="395" t="str">
        <f>IFERROR(VLOOKUP(A222,'Outcome Indicators - Section C'!$A$10:$S$27,19,FALSE),"")</f>
        <v/>
      </c>
      <c r="C222" s="396" t="str">
        <f t="array" ref="C222">IFERROR(IF(INDEX('Disaggregation Records'!$E$59:$E$92,MATCH(RIGHT(L222,255),RIGHT('Disaggregation Records'!$D$59:$D$92,255),0))=0,"",INDEX('Disaggregation Records'!$E$59:$E$92,MATCH(RIGHT(L222,255),RIGHT('Disaggregation Records'!$D$59:$D$92,255),0))),"")</f>
        <v/>
      </c>
      <c r="D222" s="396" t="str">
        <f t="array" ref="D222">IFERROR(IF(INDEX('Disaggregation Records'!$F$59:$F$92,MATCH(RIGHT(L222,255),RIGHT('Disaggregation Records'!$D$59:$D$92,255),0))=0,"",INDEX('Disaggregation Records'!$F$59:$F$92,MATCH(RIGHT(L222,255),RIGHT('Disaggregation Records'!$D$59:$D$92,255),0))),"")</f>
        <v/>
      </c>
      <c r="E222" s="380" t="str">
        <f t="array" ref="E222">IFERROR(IF(INDEX('Disaggregation Data'!$K$159:$K$310,MATCH(RIGHT(M222,255),RIGHT('Disaggregation Data'!$J$159:$J$310,255),0))=0,"",INDEX('Disaggregation Data'!$K$159:$K$310,MATCH(RIGHT(M222,255),RIGHT('Disaggregation Data'!J$159:$J$310,255),0))),"")</f>
        <v/>
      </c>
      <c r="F222" s="380" t="str">
        <f t="array" ref="F222">IFERROR(IF(INDEX('Disaggregation Data'!$L$159:$L$310,MATCH(RIGHT(M222,255),RIGHT('Disaggregation Data'!$J$159:$J$310,255),0))=0,"",INDEX('Disaggregation Data'!$L$159:$L$310,MATCH(RIGHT(M222,255),RIGHT('Disaggregation Data'!J$159:$J$310,255),0))),"")</f>
        <v/>
      </c>
      <c r="G222" s="380" t="str">
        <f t="array" ref="G222">IFERROR(IF(INDEX('Disaggregation Data'!$O$159:$O$310,MATCH(RIGHT(M222,255),RIGHT('Disaggregation Data'!$J$159:$J$310,255),0))=0,"",INDEX('Disaggregation Data'!$O$159:$O$310,MATCH(RIGHT(M222,255),RIGHT('Disaggregation Data'!J$159:$J$310,255),0))),"")</f>
        <v/>
      </c>
      <c r="H222" s="379" t="str">
        <f t="array" ref="H222">IFERROR(IF(INDEX('Disaggregation Data'!$P$159:$P$310,MATCH(RIGHT(M222,255),RIGHT('Disaggregation Data'!$J$159:$J$310,255),0))=0,"",INDEX('Disaggregation Data'!$P$159:$P$310,MATCH(RIGHT(M222,255),RIGHT('Disaggregation Data'!J$159:$J$310,255),0))),"")</f>
        <v/>
      </c>
      <c r="I222" s="380" t="str">
        <f t="array" ref="I222">IFERROR(IF(INDEX('Disaggregation Data'!$M$159:$M$310,MATCH(RIGHT(M222,255),RIGHT('Disaggregation Data'!$J$159:$J$310,255),0))=0,"",INDEX('Disaggregation Data'!$M$159:$M$310,MATCH(RIGHT(M222,255),RIGHT('Disaggregation Data'!J$159:$J$310,255),0))),"")</f>
        <v/>
      </c>
      <c r="J222" s="379" t="str">
        <f t="array" ref="J222">IFERROR(IF(INDEX('Disaggregation Data'!$N$159:$N$310,MATCH(RIGHT(M222,255),RIGHT('Disaggregation Data'!$J$159:$J$310,255),0))=0,"",INDEX('Disaggregation Data'!$N$159:$N$310,MATCH(RIGHT(M222,255),RIGHT('Disaggregation Data'!J$159:$J$310,255),0))),"")</f>
        <v/>
      </c>
      <c r="K222" s="470">
        <f t="shared" si="12"/>
        <v>24</v>
      </c>
      <c r="L222" s="470" t="str">
        <f t="shared" si="13"/>
        <v/>
      </c>
      <c r="M222" s="470" t="str">
        <f t="shared" si="14"/>
        <v/>
      </c>
      <c r="N222" s="446" t="b">
        <f t="shared" si="15"/>
        <v>0</v>
      </c>
      <c r="O222" s="451" t="s">
        <v>1779</v>
      </c>
      <c r="P222" s="483" t="str">
        <f t="array" ref="P222">IFERROR(IF(INDEX('Disaggregation Records'!$G$59:$G$92,MATCH(RIGHT(L222,255),RIGHT('Disaggregation Records'!$D$59:$D$92,255),0))=0,"",INDEX('Disaggregation Records'!$G$59:$G$92,MATCH(RIGHT(L222,255),RIGHT('Disaggregation Records'!$D$59:$D$92,255),0))),"")</f>
        <v/>
      </c>
      <c r="Q222" s="482" t="s">
        <v>795</v>
      </c>
      <c r="R222" s="358"/>
    </row>
    <row r="223" spans="1:18" ht="47.1" customHeight="1" x14ac:dyDescent="0.25">
      <c r="A223" s="377">
        <v>6</v>
      </c>
      <c r="B223" s="395" t="str">
        <f>IFERROR(VLOOKUP(A223,'Outcome Indicators - Section C'!$A$10:$S$27,19,FALSE),"")</f>
        <v/>
      </c>
      <c r="C223" s="396" t="str">
        <f t="array" ref="C223">IFERROR(IF(INDEX('Disaggregation Records'!$E$59:$E$92,MATCH(RIGHT(L223,255),RIGHT('Disaggregation Records'!$D$59:$D$92,255),0))=0,"",INDEX('Disaggregation Records'!$E$59:$E$92,MATCH(RIGHT(L223,255),RIGHT('Disaggregation Records'!$D$59:$D$92,255),0))),"")</f>
        <v/>
      </c>
      <c r="D223" s="396" t="str">
        <f t="array" ref="D223">IFERROR(IF(INDEX('Disaggregation Records'!$F$59:$F$92,MATCH(RIGHT(L223,255),RIGHT('Disaggregation Records'!$D$59:$D$92,255),0))=0,"",INDEX('Disaggregation Records'!$F$59:$F$92,MATCH(RIGHT(L223,255),RIGHT('Disaggregation Records'!$D$59:$D$92,255),0))),"")</f>
        <v/>
      </c>
      <c r="E223" s="380" t="str">
        <f t="array" ref="E223">IFERROR(IF(INDEX('Disaggregation Data'!$K$159:$K$310,MATCH(RIGHT(M223,255),RIGHT('Disaggregation Data'!$J$159:$J$310,255),0))=0,"",INDEX('Disaggregation Data'!$K$159:$K$310,MATCH(RIGHT(M223,255),RIGHT('Disaggregation Data'!J$159:$J$310,255),0))),"")</f>
        <v/>
      </c>
      <c r="F223" s="380" t="str">
        <f t="array" ref="F223">IFERROR(IF(INDEX('Disaggregation Data'!$L$159:$L$310,MATCH(RIGHT(M223,255),RIGHT('Disaggregation Data'!$J$159:$J$310,255),0))=0,"",INDEX('Disaggregation Data'!$L$159:$L$310,MATCH(RIGHT(M223,255),RIGHT('Disaggregation Data'!J$159:$J$310,255),0))),"")</f>
        <v/>
      </c>
      <c r="G223" s="380" t="str">
        <f t="array" ref="G223">IFERROR(IF(INDEX('Disaggregation Data'!$O$159:$O$310,MATCH(RIGHT(M223,255),RIGHT('Disaggregation Data'!$J$159:$J$310,255),0))=0,"",INDEX('Disaggregation Data'!$O$159:$O$310,MATCH(RIGHT(M223,255),RIGHT('Disaggregation Data'!J$159:$J$310,255),0))),"")</f>
        <v/>
      </c>
      <c r="H223" s="379" t="str">
        <f t="array" ref="H223">IFERROR(IF(INDEX('Disaggregation Data'!$P$159:$P$310,MATCH(RIGHT(M223,255),RIGHT('Disaggregation Data'!$J$159:$J$310,255),0))=0,"",INDEX('Disaggregation Data'!$P$159:$P$310,MATCH(RIGHT(M223,255),RIGHT('Disaggregation Data'!J$159:$J$310,255),0))),"")</f>
        <v/>
      </c>
      <c r="I223" s="380" t="str">
        <f t="array" ref="I223">IFERROR(IF(INDEX('Disaggregation Data'!$M$159:$M$310,MATCH(RIGHT(M223,255),RIGHT('Disaggregation Data'!$J$159:$J$310,255),0))=0,"",INDEX('Disaggregation Data'!$M$159:$M$310,MATCH(RIGHT(M223,255),RIGHT('Disaggregation Data'!J$159:$J$310,255),0))),"")</f>
        <v/>
      </c>
      <c r="J223" s="379" t="str">
        <f t="array" ref="J223">IFERROR(IF(INDEX('Disaggregation Data'!$N$159:$N$310,MATCH(RIGHT(M223,255),RIGHT('Disaggregation Data'!$J$159:$J$310,255),0))=0,"",INDEX('Disaggregation Data'!$N$159:$N$310,MATCH(RIGHT(M223,255),RIGHT('Disaggregation Data'!J$159:$J$310,255),0))),"")</f>
        <v/>
      </c>
      <c r="K223" s="470">
        <f t="shared" si="12"/>
        <v>25</v>
      </c>
      <c r="L223" s="470" t="str">
        <f t="shared" si="13"/>
        <v/>
      </c>
      <c r="M223" s="470" t="str">
        <f t="shared" si="14"/>
        <v/>
      </c>
      <c r="N223" s="446" t="b">
        <f t="shared" si="15"/>
        <v>0</v>
      </c>
      <c r="O223" s="451" t="s">
        <v>1780</v>
      </c>
      <c r="P223" s="483" t="str">
        <f t="array" ref="P223">IFERROR(IF(INDEX('Disaggregation Records'!$G$59:$G$92,MATCH(RIGHT(L223,255),RIGHT('Disaggregation Records'!$D$59:$D$92,255),0))=0,"",INDEX('Disaggregation Records'!$G$59:$G$92,MATCH(RIGHT(L223,255),RIGHT('Disaggregation Records'!$D$59:$D$92,255),0))),"")</f>
        <v/>
      </c>
      <c r="Q223" s="482" t="s">
        <v>795</v>
      </c>
      <c r="R223" s="358"/>
    </row>
    <row r="224" spans="1:18" ht="47.1" customHeight="1" x14ac:dyDescent="0.25">
      <c r="A224" s="377">
        <v>6</v>
      </c>
      <c r="B224" s="395" t="str">
        <f>IFERROR(VLOOKUP(A224,'Outcome Indicators - Section C'!$A$10:$S$27,19,FALSE),"")</f>
        <v/>
      </c>
      <c r="C224" s="396" t="str">
        <f t="array" ref="C224">IFERROR(IF(INDEX('Disaggregation Records'!$E$59:$E$92,MATCH(RIGHT(L224,255),RIGHT('Disaggregation Records'!$D$59:$D$92,255),0))=0,"",INDEX('Disaggregation Records'!$E$59:$E$92,MATCH(RIGHT(L224,255),RIGHT('Disaggregation Records'!$D$59:$D$92,255),0))),"")</f>
        <v/>
      </c>
      <c r="D224" s="396" t="str">
        <f t="array" ref="D224">IFERROR(IF(INDEX('Disaggregation Records'!$F$59:$F$92,MATCH(RIGHT(L224,255),RIGHT('Disaggregation Records'!$D$59:$D$92,255),0))=0,"",INDEX('Disaggregation Records'!$F$59:$F$92,MATCH(RIGHT(L224,255),RIGHT('Disaggregation Records'!$D$59:$D$92,255),0))),"")</f>
        <v/>
      </c>
      <c r="E224" s="380" t="str">
        <f t="array" ref="E224">IFERROR(IF(INDEX('Disaggregation Data'!$K$159:$K$310,MATCH(RIGHT(M224,255),RIGHT('Disaggregation Data'!$J$159:$J$310,255),0))=0,"",INDEX('Disaggregation Data'!$K$159:$K$310,MATCH(RIGHT(M224,255),RIGHT('Disaggregation Data'!J$159:$J$310,255),0))),"")</f>
        <v/>
      </c>
      <c r="F224" s="380" t="str">
        <f t="array" ref="F224">IFERROR(IF(INDEX('Disaggregation Data'!$L$159:$L$310,MATCH(RIGHT(M224,255),RIGHT('Disaggregation Data'!$J$159:$J$310,255),0))=0,"",INDEX('Disaggregation Data'!$L$159:$L$310,MATCH(RIGHT(M224,255),RIGHT('Disaggregation Data'!J$159:$J$310,255),0))),"")</f>
        <v/>
      </c>
      <c r="G224" s="380" t="str">
        <f t="array" ref="G224">IFERROR(IF(INDEX('Disaggregation Data'!$O$159:$O$310,MATCH(RIGHT(M224,255),RIGHT('Disaggregation Data'!$J$159:$J$310,255),0))=0,"",INDEX('Disaggregation Data'!$O$159:$O$310,MATCH(RIGHT(M224,255),RIGHT('Disaggregation Data'!J$159:$J$310,255),0))),"")</f>
        <v/>
      </c>
      <c r="H224" s="379" t="str">
        <f t="array" ref="H224">IFERROR(IF(INDEX('Disaggregation Data'!$P$159:$P$310,MATCH(RIGHT(M224,255),RIGHT('Disaggregation Data'!$J$159:$J$310,255),0))=0,"",INDEX('Disaggregation Data'!$P$159:$P$310,MATCH(RIGHT(M224,255),RIGHT('Disaggregation Data'!J$159:$J$310,255),0))),"")</f>
        <v/>
      </c>
      <c r="I224" s="380" t="str">
        <f t="array" ref="I224">IFERROR(IF(INDEX('Disaggregation Data'!$M$159:$M$310,MATCH(RIGHT(M224,255),RIGHT('Disaggregation Data'!$J$159:$J$310,255),0))=0,"",INDEX('Disaggregation Data'!$M$159:$M$310,MATCH(RIGHT(M224,255),RIGHT('Disaggregation Data'!J$159:$J$310,255),0))),"")</f>
        <v/>
      </c>
      <c r="J224" s="379" t="str">
        <f t="array" ref="J224">IFERROR(IF(INDEX('Disaggregation Data'!$N$159:$N$310,MATCH(RIGHT(M224,255),RIGHT('Disaggregation Data'!$J$159:$J$310,255),0))=0,"",INDEX('Disaggregation Data'!$N$159:$N$310,MATCH(RIGHT(M224,255),RIGHT('Disaggregation Data'!J$159:$J$310,255),0))),"")</f>
        <v/>
      </c>
      <c r="K224" s="470">
        <f t="shared" si="12"/>
        <v>26</v>
      </c>
      <c r="L224" s="470" t="str">
        <f t="shared" si="13"/>
        <v/>
      </c>
      <c r="M224" s="470" t="str">
        <f t="shared" si="14"/>
        <v/>
      </c>
      <c r="N224" s="446" t="b">
        <f t="shared" si="15"/>
        <v>0</v>
      </c>
      <c r="O224" s="451" t="s">
        <v>1781</v>
      </c>
      <c r="P224" s="483" t="str">
        <f t="array" ref="P224">IFERROR(IF(INDEX('Disaggregation Records'!$G$59:$G$92,MATCH(RIGHT(L224,255),RIGHT('Disaggregation Records'!$D$59:$D$92,255),0))=0,"",INDEX('Disaggregation Records'!$G$59:$G$92,MATCH(RIGHT(L224,255),RIGHT('Disaggregation Records'!$D$59:$D$92,255),0))),"")</f>
        <v/>
      </c>
      <c r="Q224" s="482" t="s">
        <v>795</v>
      </c>
      <c r="R224" s="358"/>
    </row>
    <row r="225" spans="1:18" ht="47.1" customHeight="1" x14ac:dyDescent="0.25">
      <c r="A225" s="377">
        <v>6</v>
      </c>
      <c r="B225" s="395" t="str">
        <f>IFERROR(VLOOKUP(A225,'Outcome Indicators - Section C'!$A$10:$S$27,19,FALSE),"")</f>
        <v/>
      </c>
      <c r="C225" s="396" t="str">
        <f t="array" ref="C225">IFERROR(IF(INDEX('Disaggregation Records'!$E$59:$E$92,MATCH(RIGHT(L225,255),RIGHT('Disaggregation Records'!$D$59:$D$92,255),0))=0,"",INDEX('Disaggregation Records'!$E$59:$E$92,MATCH(RIGHT(L225,255),RIGHT('Disaggregation Records'!$D$59:$D$92,255),0))),"")</f>
        <v/>
      </c>
      <c r="D225" s="396" t="str">
        <f t="array" ref="D225">IFERROR(IF(INDEX('Disaggregation Records'!$F$59:$F$92,MATCH(RIGHT(L225,255),RIGHT('Disaggregation Records'!$D$59:$D$92,255),0))=0,"",INDEX('Disaggregation Records'!$F$59:$F$92,MATCH(RIGHT(L225,255),RIGHT('Disaggregation Records'!$D$59:$D$92,255),0))),"")</f>
        <v/>
      </c>
      <c r="E225" s="380" t="str">
        <f t="array" ref="E225">IFERROR(IF(INDEX('Disaggregation Data'!$K$159:$K$310,MATCH(RIGHT(M225,255),RIGHT('Disaggregation Data'!$J$159:$J$310,255),0))=0,"",INDEX('Disaggregation Data'!$K$159:$K$310,MATCH(RIGHT(M225,255),RIGHT('Disaggregation Data'!J$159:$J$310,255),0))),"")</f>
        <v/>
      </c>
      <c r="F225" s="380" t="str">
        <f t="array" ref="F225">IFERROR(IF(INDEX('Disaggregation Data'!$L$159:$L$310,MATCH(RIGHT(M225,255),RIGHT('Disaggregation Data'!$J$159:$J$310,255),0))=0,"",INDEX('Disaggregation Data'!$L$159:$L$310,MATCH(RIGHT(M225,255),RIGHT('Disaggregation Data'!J$159:$J$310,255),0))),"")</f>
        <v/>
      </c>
      <c r="G225" s="380" t="str">
        <f t="array" ref="G225">IFERROR(IF(INDEX('Disaggregation Data'!$O$159:$O$310,MATCH(RIGHT(M225,255),RIGHT('Disaggregation Data'!$J$159:$J$310,255),0))=0,"",INDEX('Disaggregation Data'!$O$159:$O$310,MATCH(RIGHT(M225,255),RIGHT('Disaggregation Data'!J$159:$J$310,255),0))),"")</f>
        <v/>
      </c>
      <c r="H225" s="379" t="str">
        <f t="array" ref="H225">IFERROR(IF(INDEX('Disaggregation Data'!$P$159:$P$310,MATCH(RIGHT(M225,255),RIGHT('Disaggregation Data'!$J$159:$J$310,255),0))=0,"",INDEX('Disaggregation Data'!$P$159:$P$310,MATCH(RIGHT(M225,255),RIGHT('Disaggregation Data'!J$159:$J$310,255),0))),"")</f>
        <v/>
      </c>
      <c r="I225" s="380" t="str">
        <f t="array" ref="I225">IFERROR(IF(INDEX('Disaggregation Data'!$M$159:$M$310,MATCH(RIGHT(M225,255),RIGHT('Disaggregation Data'!$J$159:$J$310,255),0))=0,"",INDEX('Disaggregation Data'!$M$159:$M$310,MATCH(RIGHT(M225,255),RIGHT('Disaggregation Data'!J$159:$J$310,255),0))),"")</f>
        <v/>
      </c>
      <c r="J225" s="379" t="str">
        <f t="array" ref="J225">IFERROR(IF(INDEX('Disaggregation Data'!$N$159:$N$310,MATCH(RIGHT(M225,255),RIGHT('Disaggregation Data'!$J$159:$J$310,255),0))=0,"",INDEX('Disaggregation Data'!$N$159:$N$310,MATCH(RIGHT(M225,255),RIGHT('Disaggregation Data'!J$159:$J$310,255),0))),"")</f>
        <v/>
      </c>
      <c r="K225" s="470">
        <f t="shared" si="12"/>
        <v>27</v>
      </c>
      <c r="L225" s="470" t="str">
        <f t="shared" si="13"/>
        <v/>
      </c>
      <c r="M225" s="470" t="str">
        <f t="shared" si="14"/>
        <v/>
      </c>
      <c r="N225" s="446" t="b">
        <f t="shared" si="15"/>
        <v>0</v>
      </c>
      <c r="O225" s="451" t="s">
        <v>1782</v>
      </c>
      <c r="P225" s="483" t="str">
        <f t="array" ref="P225">IFERROR(IF(INDEX('Disaggregation Records'!$G$59:$G$92,MATCH(RIGHT(L225,255),RIGHT('Disaggregation Records'!$D$59:$D$92,255),0))=0,"",INDEX('Disaggregation Records'!$G$59:$G$92,MATCH(RIGHT(L225,255),RIGHT('Disaggregation Records'!$D$59:$D$92,255),0))),"")</f>
        <v/>
      </c>
      <c r="Q225" s="482" t="s">
        <v>795</v>
      </c>
      <c r="R225" s="358"/>
    </row>
    <row r="226" spans="1:18" ht="47.1" customHeight="1" x14ac:dyDescent="0.25">
      <c r="A226" s="377">
        <v>6</v>
      </c>
      <c r="B226" s="395" t="str">
        <f>IFERROR(VLOOKUP(A226,'Outcome Indicators - Section C'!$A$10:$S$27,19,FALSE),"")</f>
        <v/>
      </c>
      <c r="C226" s="396" t="str">
        <f t="array" ref="C226">IFERROR(IF(INDEX('Disaggregation Records'!$E$59:$E$92,MATCH(RIGHT(L226,255),RIGHT('Disaggregation Records'!$D$59:$D$92,255),0))=0,"",INDEX('Disaggregation Records'!$E$59:$E$92,MATCH(RIGHT(L226,255),RIGHT('Disaggregation Records'!$D$59:$D$92,255),0))),"")</f>
        <v/>
      </c>
      <c r="D226" s="396" t="str">
        <f t="array" ref="D226">IFERROR(IF(INDEX('Disaggregation Records'!$F$59:$F$92,MATCH(RIGHT(L226,255),RIGHT('Disaggregation Records'!$D$59:$D$92,255),0))=0,"",INDEX('Disaggregation Records'!$F$59:$F$92,MATCH(RIGHT(L226,255),RIGHT('Disaggregation Records'!$D$59:$D$92,255),0))),"")</f>
        <v/>
      </c>
      <c r="E226" s="380" t="str">
        <f t="array" ref="E226">IFERROR(IF(INDEX('Disaggregation Data'!$K$159:$K$310,MATCH(RIGHT(M226,255),RIGHT('Disaggregation Data'!$J$159:$J$310,255),0))=0,"",INDEX('Disaggregation Data'!$K$159:$K$310,MATCH(RIGHT(M226,255),RIGHT('Disaggregation Data'!J$159:$J$310,255),0))),"")</f>
        <v/>
      </c>
      <c r="F226" s="380" t="str">
        <f t="array" ref="F226">IFERROR(IF(INDEX('Disaggregation Data'!$L$159:$L$310,MATCH(RIGHT(M226,255),RIGHT('Disaggregation Data'!$J$159:$J$310,255),0))=0,"",INDEX('Disaggregation Data'!$L$159:$L$310,MATCH(RIGHT(M226,255),RIGHT('Disaggregation Data'!J$159:$J$310,255),0))),"")</f>
        <v/>
      </c>
      <c r="G226" s="380" t="str">
        <f t="array" ref="G226">IFERROR(IF(INDEX('Disaggregation Data'!$O$159:$O$310,MATCH(RIGHT(M226,255),RIGHT('Disaggregation Data'!$J$159:$J$310,255),0))=0,"",INDEX('Disaggregation Data'!$O$159:$O$310,MATCH(RIGHT(M226,255),RIGHT('Disaggregation Data'!J$159:$J$310,255),0))),"")</f>
        <v/>
      </c>
      <c r="H226" s="379" t="str">
        <f t="array" ref="H226">IFERROR(IF(INDEX('Disaggregation Data'!$P$159:$P$310,MATCH(RIGHT(M226,255),RIGHT('Disaggregation Data'!$J$159:$J$310,255),0))=0,"",INDEX('Disaggregation Data'!$P$159:$P$310,MATCH(RIGHT(M226,255),RIGHT('Disaggregation Data'!J$159:$J$310,255),0))),"")</f>
        <v/>
      </c>
      <c r="I226" s="380" t="str">
        <f t="array" ref="I226">IFERROR(IF(INDEX('Disaggregation Data'!$M$159:$M$310,MATCH(RIGHT(M226,255),RIGHT('Disaggregation Data'!$J$159:$J$310,255),0))=0,"",INDEX('Disaggregation Data'!$M$159:$M$310,MATCH(RIGHT(M226,255),RIGHT('Disaggregation Data'!J$159:$J$310,255),0))),"")</f>
        <v/>
      </c>
      <c r="J226" s="379" t="str">
        <f t="array" ref="J226">IFERROR(IF(INDEX('Disaggregation Data'!$N$159:$N$310,MATCH(RIGHT(M226,255),RIGHT('Disaggregation Data'!$J$159:$J$310,255),0))=0,"",INDEX('Disaggregation Data'!$N$159:$N$310,MATCH(RIGHT(M226,255),RIGHT('Disaggregation Data'!J$159:$J$310,255),0))),"")</f>
        <v/>
      </c>
      <c r="K226" s="470">
        <f t="shared" si="12"/>
        <v>28</v>
      </c>
      <c r="L226" s="470" t="str">
        <f t="shared" si="13"/>
        <v/>
      </c>
      <c r="M226" s="470" t="str">
        <f t="shared" si="14"/>
        <v/>
      </c>
      <c r="N226" s="446" t="b">
        <f t="shared" si="15"/>
        <v>0</v>
      </c>
      <c r="O226" s="451" t="s">
        <v>1783</v>
      </c>
      <c r="P226" s="483" t="str">
        <f t="array" ref="P226">IFERROR(IF(INDEX('Disaggregation Records'!$G$59:$G$92,MATCH(RIGHT(L226,255),RIGHT('Disaggregation Records'!$D$59:$D$92,255),0))=0,"",INDEX('Disaggregation Records'!$G$59:$G$92,MATCH(RIGHT(L226,255),RIGHT('Disaggregation Records'!$D$59:$D$92,255),0))),"")</f>
        <v/>
      </c>
      <c r="Q226" s="482" t="s">
        <v>795</v>
      </c>
      <c r="R226" s="358"/>
    </row>
    <row r="227" spans="1:18" ht="47.1" customHeight="1" x14ac:dyDescent="0.25">
      <c r="A227" s="377">
        <v>6</v>
      </c>
      <c r="B227" s="395" t="str">
        <f>IFERROR(VLOOKUP(A227,'Outcome Indicators - Section C'!$A$10:$S$27,19,FALSE),"")</f>
        <v/>
      </c>
      <c r="C227" s="396" t="str">
        <f t="array" ref="C227">IFERROR(IF(INDEX('Disaggregation Records'!$E$59:$E$92,MATCH(RIGHT(L227,255),RIGHT('Disaggregation Records'!$D$59:$D$92,255),0))=0,"",INDEX('Disaggregation Records'!$E$59:$E$92,MATCH(RIGHT(L227,255),RIGHT('Disaggregation Records'!$D$59:$D$92,255),0))),"")</f>
        <v/>
      </c>
      <c r="D227" s="396" t="str">
        <f t="array" ref="D227">IFERROR(IF(INDEX('Disaggregation Records'!$F$59:$F$92,MATCH(RIGHT(L227,255),RIGHT('Disaggregation Records'!$D$59:$D$92,255),0))=0,"",INDEX('Disaggregation Records'!$F$59:$F$92,MATCH(RIGHT(L227,255),RIGHT('Disaggregation Records'!$D$59:$D$92,255),0))),"")</f>
        <v/>
      </c>
      <c r="E227" s="380" t="str">
        <f t="array" ref="E227">IFERROR(IF(INDEX('Disaggregation Data'!$K$159:$K$310,MATCH(RIGHT(M227,255),RIGHT('Disaggregation Data'!$J$159:$J$310,255),0))=0,"",INDEX('Disaggregation Data'!$K$159:$K$310,MATCH(RIGHT(M227,255),RIGHT('Disaggregation Data'!J$159:$J$310,255),0))),"")</f>
        <v/>
      </c>
      <c r="F227" s="380" t="str">
        <f t="array" ref="F227">IFERROR(IF(INDEX('Disaggregation Data'!$L$159:$L$310,MATCH(RIGHT(M227,255),RIGHT('Disaggregation Data'!$J$159:$J$310,255),0))=0,"",INDEX('Disaggregation Data'!$L$159:$L$310,MATCH(RIGHT(M227,255),RIGHT('Disaggregation Data'!J$159:$J$310,255),0))),"")</f>
        <v/>
      </c>
      <c r="G227" s="380" t="str">
        <f t="array" ref="G227">IFERROR(IF(INDEX('Disaggregation Data'!$O$159:$O$310,MATCH(RIGHT(M227,255),RIGHT('Disaggregation Data'!$J$159:$J$310,255),0))=0,"",INDEX('Disaggregation Data'!$O$159:$O$310,MATCH(RIGHT(M227,255),RIGHT('Disaggregation Data'!J$159:$J$310,255),0))),"")</f>
        <v/>
      </c>
      <c r="H227" s="379" t="str">
        <f t="array" ref="H227">IFERROR(IF(INDEX('Disaggregation Data'!$P$159:$P$310,MATCH(RIGHT(M227,255),RIGHT('Disaggregation Data'!$J$159:$J$310,255),0))=0,"",INDEX('Disaggregation Data'!$P$159:$P$310,MATCH(RIGHT(M227,255),RIGHT('Disaggregation Data'!J$159:$J$310,255),0))),"")</f>
        <v/>
      </c>
      <c r="I227" s="380" t="str">
        <f t="array" ref="I227">IFERROR(IF(INDEX('Disaggregation Data'!$M$159:$M$310,MATCH(RIGHT(M227,255),RIGHT('Disaggregation Data'!$J$159:$J$310,255),0))=0,"",INDEX('Disaggregation Data'!$M$159:$M$310,MATCH(RIGHT(M227,255),RIGHT('Disaggregation Data'!J$159:$J$310,255),0))),"")</f>
        <v/>
      </c>
      <c r="J227" s="379" t="str">
        <f t="array" ref="J227">IFERROR(IF(INDEX('Disaggregation Data'!$N$159:$N$310,MATCH(RIGHT(M227,255),RIGHT('Disaggregation Data'!$J$159:$J$310,255),0))=0,"",INDEX('Disaggregation Data'!$N$159:$N$310,MATCH(RIGHT(M227,255),RIGHT('Disaggregation Data'!J$159:$J$310,255),0))),"")</f>
        <v/>
      </c>
      <c r="K227" s="470">
        <f t="shared" si="12"/>
        <v>29</v>
      </c>
      <c r="L227" s="470" t="str">
        <f t="shared" si="13"/>
        <v/>
      </c>
      <c r="M227" s="470" t="str">
        <f t="shared" si="14"/>
        <v/>
      </c>
      <c r="N227" s="446" t="b">
        <f t="shared" si="15"/>
        <v>0</v>
      </c>
      <c r="O227" s="451" t="s">
        <v>1784</v>
      </c>
      <c r="P227" s="483" t="str">
        <f t="array" ref="P227">IFERROR(IF(INDEX('Disaggregation Records'!$G$59:$G$92,MATCH(RIGHT(L227,255),RIGHT('Disaggregation Records'!$D$59:$D$92,255),0))=0,"",INDEX('Disaggregation Records'!$G$59:$G$92,MATCH(RIGHT(L227,255),RIGHT('Disaggregation Records'!$D$59:$D$92,255),0))),"")</f>
        <v/>
      </c>
      <c r="Q227" s="482" t="s">
        <v>795</v>
      </c>
      <c r="R227" s="358"/>
    </row>
    <row r="228" spans="1:18" ht="47.1" customHeight="1" x14ac:dyDescent="0.25">
      <c r="A228" s="377">
        <v>7</v>
      </c>
      <c r="B228" s="395" t="str">
        <f>IFERROR(VLOOKUP(A228,'Outcome Indicators - Section C'!$A$10:$S$27,19,FALSE),"")</f>
        <v/>
      </c>
      <c r="C228" s="396" t="str">
        <f t="array" ref="C228">IFERROR(IF(INDEX('Disaggregation Records'!$E$59:$E$92,MATCH(RIGHT(L228,255),RIGHT('Disaggregation Records'!$D$59:$D$92,255),0))=0,"",INDEX('Disaggregation Records'!$E$59:$E$92,MATCH(RIGHT(L228,255),RIGHT('Disaggregation Records'!$D$59:$D$92,255),0))),"")</f>
        <v/>
      </c>
      <c r="D228" s="396" t="str">
        <f t="array" ref="D228">IFERROR(IF(INDEX('Disaggregation Records'!$F$59:$F$92,MATCH(RIGHT(L228,255),RIGHT('Disaggregation Records'!$D$59:$D$92,255),0))=0,"",INDEX('Disaggregation Records'!$F$59:$F$92,MATCH(RIGHT(L228,255),RIGHT('Disaggregation Records'!$D$59:$D$92,255),0))),"")</f>
        <v/>
      </c>
      <c r="E228" s="380" t="str">
        <f t="array" ref="E228">IFERROR(IF(INDEX('Disaggregation Data'!$K$159:$K$310,MATCH(RIGHT(M228,255),RIGHT('Disaggregation Data'!$J$159:$J$310,255),0))=0,"",INDEX('Disaggregation Data'!$K$159:$K$310,MATCH(RIGHT(M228,255),RIGHT('Disaggregation Data'!J$159:$J$310,255),0))),"")</f>
        <v/>
      </c>
      <c r="F228" s="380" t="str">
        <f t="array" ref="F228">IFERROR(IF(INDEX('Disaggregation Data'!$L$159:$L$310,MATCH(RIGHT(M228,255),RIGHT('Disaggregation Data'!$J$159:$J$310,255),0))=0,"",INDEX('Disaggregation Data'!$L$159:$L$310,MATCH(RIGHT(M228,255),RIGHT('Disaggregation Data'!J$159:$J$310,255),0))),"")</f>
        <v/>
      </c>
      <c r="G228" s="380" t="str">
        <f t="array" ref="G228">IFERROR(IF(INDEX('Disaggregation Data'!$O$159:$O$310,MATCH(RIGHT(M228,255),RIGHT('Disaggregation Data'!$J$159:$J$310,255),0))=0,"",INDEX('Disaggregation Data'!$O$159:$O$310,MATCH(RIGHT(M228,255),RIGHT('Disaggregation Data'!J$159:$J$310,255),0))),"")</f>
        <v/>
      </c>
      <c r="H228" s="379" t="str">
        <f t="array" ref="H228">IFERROR(IF(INDEX('Disaggregation Data'!$P$159:$P$310,MATCH(RIGHT(M228,255),RIGHT('Disaggregation Data'!$J$159:$J$310,255),0))=0,"",INDEX('Disaggregation Data'!$P$159:$P$310,MATCH(RIGHT(M228,255),RIGHT('Disaggregation Data'!J$159:$J$310,255),0))),"")</f>
        <v/>
      </c>
      <c r="I228" s="380" t="str">
        <f t="array" ref="I228">IFERROR(IF(INDEX('Disaggregation Data'!$M$159:$M$310,MATCH(RIGHT(M228,255),RIGHT('Disaggregation Data'!$J$159:$J$310,255),0))=0,"",INDEX('Disaggregation Data'!$M$159:$M$310,MATCH(RIGHT(M228,255),RIGHT('Disaggregation Data'!J$159:$J$310,255),0))),"")</f>
        <v/>
      </c>
      <c r="J228" s="379" t="str">
        <f t="array" ref="J228">IFERROR(IF(INDEX('Disaggregation Data'!$N$159:$N$310,MATCH(RIGHT(M228,255),RIGHT('Disaggregation Data'!$J$159:$J$310,255),0))=0,"",INDEX('Disaggregation Data'!$N$159:$N$310,MATCH(RIGHT(M228,255),RIGHT('Disaggregation Data'!J$159:$J$310,255),0))),"")</f>
        <v/>
      </c>
      <c r="K228" s="470">
        <f t="shared" si="12"/>
        <v>30</v>
      </c>
      <c r="L228" s="470" t="str">
        <f t="shared" si="13"/>
        <v/>
      </c>
      <c r="M228" s="470" t="str">
        <f t="shared" si="14"/>
        <v/>
      </c>
      <c r="N228" s="446" t="b">
        <f t="shared" si="15"/>
        <v>0</v>
      </c>
      <c r="O228" s="451" t="s">
        <v>1785</v>
      </c>
      <c r="P228" s="483" t="str">
        <f t="array" ref="P228">IFERROR(IF(INDEX('Disaggregation Records'!$G$59:$G$92,MATCH(RIGHT(L228,255),RIGHT('Disaggregation Records'!$D$59:$D$92,255),0))=0,"",INDEX('Disaggregation Records'!$G$59:$G$92,MATCH(RIGHT(L228,255),RIGHT('Disaggregation Records'!$D$59:$D$92,255),0))),"")</f>
        <v/>
      </c>
      <c r="Q228" s="482" t="s">
        <v>796</v>
      </c>
      <c r="R228" s="358"/>
    </row>
    <row r="229" spans="1:18" ht="47.1" customHeight="1" x14ac:dyDescent="0.25">
      <c r="A229" s="377">
        <v>7</v>
      </c>
      <c r="B229" s="395" t="str">
        <f>IFERROR(VLOOKUP(A229,'Outcome Indicators - Section C'!$A$10:$S$27,19,FALSE),"")</f>
        <v/>
      </c>
      <c r="C229" s="396" t="str">
        <f t="array" ref="C229">IFERROR(IF(INDEX('Disaggregation Records'!$E$59:$E$92,MATCH(RIGHT(L229,255),RIGHT('Disaggregation Records'!$D$59:$D$92,255),0))=0,"",INDEX('Disaggregation Records'!$E$59:$E$92,MATCH(RIGHT(L229,255),RIGHT('Disaggregation Records'!$D$59:$D$92,255),0))),"")</f>
        <v/>
      </c>
      <c r="D229" s="396" t="str">
        <f t="array" ref="D229">IFERROR(IF(INDEX('Disaggregation Records'!$F$59:$F$92,MATCH(RIGHT(L229,255),RIGHT('Disaggregation Records'!$D$59:$D$92,255),0))=0,"",INDEX('Disaggregation Records'!$F$59:$F$92,MATCH(RIGHT(L229,255),RIGHT('Disaggregation Records'!$D$59:$D$92,255),0))),"")</f>
        <v/>
      </c>
      <c r="E229" s="380" t="str">
        <f t="array" ref="E229">IFERROR(IF(INDEX('Disaggregation Data'!$K$159:$K$310,MATCH(RIGHT(M229,255),RIGHT('Disaggregation Data'!$J$159:$J$310,255),0))=0,"",INDEX('Disaggregation Data'!$K$159:$K$310,MATCH(RIGHT(M229,255),RIGHT('Disaggregation Data'!J$159:$J$310,255),0))),"")</f>
        <v/>
      </c>
      <c r="F229" s="380" t="str">
        <f t="array" ref="F229">IFERROR(IF(INDEX('Disaggregation Data'!$L$159:$L$310,MATCH(RIGHT(M229,255),RIGHT('Disaggregation Data'!$J$159:$J$310,255),0))=0,"",INDEX('Disaggregation Data'!$L$159:$L$310,MATCH(RIGHT(M229,255),RIGHT('Disaggregation Data'!J$159:$J$310,255),0))),"")</f>
        <v/>
      </c>
      <c r="G229" s="380" t="str">
        <f t="array" ref="G229">IFERROR(IF(INDEX('Disaggregation Data'!$O$159:$O$310,MATCH(RIGHT(M229,255),RIGHT('Disaggregation Data'!$J$159:$J$310,255),0))=0,"",INDEX('Disaggregation Data'!$O$159:$O$310,MATCH(RIGHT(M229,255),RIGHT('Disaggregation Data'!J$159:$J$310,255),0))),"")</f>
        <v/>
      </c>
      <c r="H229" s="379" t="str">
        <f t="array" ref="H229">IFERROR(IF(INDEX('Disaggregation Data'!$P$159:$P$310,MATCH(RIGHT(M229,255),RIGHT('Disaggregation Data'!$J$159:$J$310,255),0))=0,"",INDEX('Disaggregation Data'!$P$159:$P$310,MATCH(RIGHT(M229,255),RIGHT('Disaggregation Data'!J$159:$J$310,255),0))),"")</f>
        <v/>
      </c>
      <c r="I229" s="380" t="str">
        <f t="array" ref="I229">IFERROR(IF(INDEX('Disaggregation Data'!$M$159:$M$310,MATCH(RIGHT(M229,255),RIGHT('Disaggregation Data'!$J$159:$J$310,255),0))=0,"",INDEX('Disaggregation Data'!$M$159:$M$310,MATCH(RIGHT(M229,255),RIGHT('Disaggregation Data'!J$159:$J$310,255),0))),"")</f>
        <v/>
      </c>
      <c r="J229" s="379" t="str">
        <f t="array" ref="J229">IFERROR(IF(INDEX('Disaggregation Data'!$N$159:$N$310,MATCH(RIGHT(M229,255),RIGHT('Disaggregation Data'!$J$159:$J$310,255),0))=0,"",INDEX('Disaggregation Data'!$N$159:$N$310,MATCH(RIGHT(M229,255),RIGHT('Disaggregation Data'!J$159:$J$310,255),0))),"")</f>
        <v/>
      </c>
      <c r="K229" s="470">
        <f t="shared" si="12"/>
        <v>31</v>
      </c>
      <c r="L229" s="470" t="str">
        <f t="shared" si="13"/>
        <v/>
      </c>
      <c r="M229" s="470" t="str">
        <f t="shared" si="14"/>
        <v/>
      </c>
      <c r="N229" s="446" t="b">
        <f t="shared" si="15"/>
        <v>0</v>
      </c>
      <c r="O229" s="451" t="s">
        <v>1786</v>
      </c>
      <c r="P229" s="483" t="str">
        <f t="array" ref="P229">IFERROR(IF(INDEX('Disaggregation Records'!$G$59:$G$92,MATCH(RIGHT(L229,255),RIGHT('Disaggregation Records'!$D$59:$D$92,255),0))=0,"",INDEX('Disaggregation Records'!$G$59:$G$92,MATCH(RIGHT(L229,255),RIGHT('Disaggregation Records'!$D$59:$D$92,255),0))),"")</f>
        <v/>
      </c>
      <c r="Q229" s="482" t="s">
        <v>796</v>
      </c>
      <c r="R229" s="358"/>
    </row>
    <row r="230" spans="1:18" ht="47.1" customHeight="1" x14ac:dyDescent="0.25">
      <c r="A230" s="377">
        <v>7</v>
      </c>
      <c r="B230" s="395" t="str">
        <f>IFERROR(VLOOKUP(A230,'Outcome Indicators - Section C'!$A$10:$S$27,19,FALSE),"")</f>
        <v/>
      </c>
      <c r="C230" s="396" t="str">
        <f t="array" ref="C230">IFERROR(IF(INDEX('Disaggregation Records'!$E$59:$E$92,MATCH(RIGHT(L230,255),RIGHT('Disaggregation Records'!$D$59:$D$92,255),0))=0,"",INDEX('Disaggregation Records'!$E$59:$E$92,MATCH(RIGHT(L230,255),RIGHT('Disaggregation Records'!$D$59:$D$92,255),0))),"")</f>
        <v/>
      </c>
      <c r="D230" s="396" t="str">
        <f t="array" ref="D230">IFERROR(IF(INDEX('Disaggregation Records'!$F$59:$F$92,MATCH(RIGHT(L230,255),RIGHT('Disaggregation Records'!$D$59:$D$92,255),0))=0,"",INDEX('Disaggregation Records'!$F$59:$F$92,MATCH(RIGHT(L230,255),RIGHT('Disaggregation Records'!$D$59:$D$92,255),0))),"")</f>
        <v/>
      </c>
      <c r="E230" s="380" t="str">
        <f t="array" ref="E230">IFERROR(IF(INDEX('Disaggregation Data'!$K$159:$K$310,MATCH(RIGHT(M230,255),RIGHT('Disaggregation Data'!$J$159:$J$310,255),0))=0,"",INDEX('Disaggregation Data'!$K$159:$K$310,MATCH(RIGHT(M230,255),RIGHT('Disaggregation Data'!J$159:$J$310,255),0))),"")</f>
        <v/>
      </c>
      <c r="F230" s="380" t="str">
        <f t="array" ref="F230">IFERROR(IF(INDEX('Disaggregation Data'!$L$159:$L$310,MATCH(RIGHT(M230,255),RIGHT('Disaggregation Data'!$J$159:$J$310,255),0))=0,"",INDEX('Disaggregation Data'!$L$159:$L$310,MATCH(RIGHT(M230,255),RIGHT('Disaggregation Data'!J$159:$J$310,255),0))),"")</f>
        <v/>
      </c>
      <c r="G230" s="380" t="str">
        <f t="array" ref="G230">IFERROR(IF(INDEX('Disaggregation Data'!$O$159:$O$310,MATCH(RIGHT(M230,255),RIGHT('Disaggregation Data'!$J$159:$J$310,255),0))=0,"",INDEX('Disaggregation Data'!$O$159:$O$310,MATCH(RIGHT(M230,255),RIGHT('Disaggregation Data'!J$159:$J$310,255),0))),"")</f>
        <v/>
      </c>
      <c r="H230" s="379" t="str">
        <f t="array" ref="H230">IFERROR(IF(INDEX('Disaggregation Data'!$P$159:$P$310,MATCH(RIGHT(M230,255),RIGHT('Disaggregation Data'!$J$159:$J$310,255),0))=0,"",INDEX('Disaggregation Data'!$P$159:$P$310,MATCH(RIGHT(M230,255),RIGHT('Disaggregation Data'!J$159:$J$310,255),0))),"")</f>
        <v/>
      </c>
      <c r="I230" s="380" t="str">
        <f t="array" ref="I230">IFERROR(IF(INDEX('Disaggregation Data'!$M$159:$M$310,MATCH(RIGHT(M230,255),RIGHT('Disaggregation Data'!$J$159:$J$310,255),0))=0,"",INDEX('Disaggregation Data'!$M$159:$M$310,MATCH(RIGHT(M230,255),RIGHT('Disaggregation Data'!J$159:$J$310,255),0))),"")</f>
        <v/>
      </c>
      <c r="J230" s="379" t="str">
        <f t="array" ref="J230">IFERROR(IF(INDEX('Disaggregation Data'!$N$159:$N$310,MATCH(RIGHT(M230,255),RIGHT('Disaggregation Data'!$J$159:$J$310,255),0))=0,"",INDEX('Disaggregation Data'!$N$159:$N$310,MATCH(RIGHT(M230,255),RIGHT('Disaggregation Data'!J$159:$J$310,255),0))),"")</f>
        <v/>
      </c>
      <c r="K230" s="470">
        <f t="shared" si="12"/>
        <v>32</v>
      </c>
      <c r="L230" s="470" t="str">
        <f t="shared" si="13"/>
        <v/>
      </c>
      <c r="M230" s="470" t="str">
        <f t="shared" si="14"/>
        <v/>
      </c>
      <c r="N230" s="446" t="b">
        <f t="shared" si="15"/>
        <v>0</v>
      </c>
      <c r="O230" s="451" t="s">
        <v>1787</v>
      </c>
      <c r="P230" s="483" t="str">
        <f t="array" ref="P230">IFERROR(IF(INDEX('Disaggregation Records'!$G$59:$G$92,MATCH(RIGHT(L230,255),RIGHT('Disaggregation Records'!$D$59:$D$92,255),0))=0,"",INDEX('Disaggregation Records'!$G$59:$G$92,MATCH(RIGHT(L230,255),RIGHT('Disaggregation Records'!$D$59:$D$92,255),0))),"")</f>
        <v/>
      </c>
      <c r="Q230" s="482" t="s">
        <v>796</v>
      </c>
      <c r="R230" s="358"/>
    </row>
    <row r="231" spans="1:18" ht="47.1" customHeight="1" x14ac:dyDescent="0.25">
      <c r="A231" s="377">
        <v>7</v>
      </c>
      <c r="B231" s="395" t="str">
        <f>IFERROR(VLOOKUP(A231,'Outcome Indicators - Section C'!$A$10:$S$27,19,FALSE),"")</f>
        <v/>
      </c>
      <c r="C231" s="396" t="str">
        <f t="array" ref="C231">IFERROR(IF(INDEX('Disaggregation Records'!$E$59:$E$92,MATCH(RIGHT(L231,255),RIGHT('Disaggregation Records'!$D$59:$D$92,255),0))=0,"",INDEX('Disaggregation Records'!$E$59:$E$92,MATCH(RIGHT(L231,255),RIGHT('Disaggregation Records'!$D$59:$D$92,255),0))),"")</f>
        <v/>
      </c>
      <c r="D231" s="396" t="str">
        <f t="array" ref="D231">IFERROR(IF(INDEX('Disaggregation Records'!$F$59:$F$92,MATCH(RIGHT(L231,255),RIGHT('Disaggregation Records'!$D$59:$D$92,255),0))=0,"",INDEX('Disaggregation Records'!$F$59:$F$92,MATCH(RIGHT(L231,255),RIGHT('Disaggregation Records'!$D$59:$D$92,255),0))),"")</f>
        <v/>
      </c>
      <c r="E231" s="380" t="str">
        <f t="array" ref="E231">IFERROR(IF(INDEX('Disaggregation Data'!$K$159:$K$310,MATCH(RIGHT(M231,255),RIGHT('Disaggregation Data'!$J$159:$J$310,255),0))=0,"",INDEX('Disaggregation Data'!$K$159:$K$310,MATCH(RIGHT(M231,255),RIGHT('Disaggregation Data'!J$159:$J$310,255),0))),"")</f>
        <v/>
      </c>
      <c r="F231" s="380" t="str">
        <f t="array" ref="F231">IFERROR(IF(INDEX('Disaggregation Data'!$L$159:$L$310,MATCH(RIGHT(M231,255),RIGHT('Disaggregation Data'!$J$159:$J$310,255),0))=0,"",INDEX('Disaggregation Data'!$L$159:$L$310,MATCH(RIGHT(M231,255),RIGHT('Disaggregation Data'!J$159:$J$310,255),0))),"")</f>
        <v/>
      </c>
      <c r="G231" s="380" t="str">
        <f t="array" ref="G231">IFERROR(IF(INDEX('Disaggregation Data'!$O$159:$O$310,MATCH(RIGHT(M231,255),RIGHT('Disaggregation Data'!$J$159:$J$310,255),0))=0,"",INDEX('Disaggregation Data'!$O$159:$O$310,MATCH(RIGHT(M231,255),RIGHT('Disaggregation Data'!J$159:$J$310,255),0))),"")</f>
        <v/>
      </c>
      <c r="H231" s="379" t="str">
        <f t="array" ref="H231">IFERROR(IF(INDEX('Disaggregation Data'!$P$159:$P$310,MATCH(RIGHT(M231,255),RIGHT('Disaggregation Data'!$J$159:$J$310,255),0))=0,"",INDEX('Disaggregation Data'!$P$159:$P$310,MATCH(RIGHT(M231,255),RIGHT('Disaggregation Data'!J$159:$J$310,255),0))),"")</f>
        <v/>
      </c>
      <c r="I231" s="380" t="str">
        <f t="array" ref="I231">IFERROR(IF(INDEX('Disaggregation Data'!$M$159:$M$310,MATCH(RIGHT(M231,255),RIGHT('Disaggregation Data'!$J$159:$J$310,255),0))=0,"",INDEX('Disaggregation Data'!$M$159:$M$310,MATCH(RIGHT(M231,255),RIGHT('Disaggregation Data'!J$159:$J$310,255),0))),"")</f>
        <v/>
      </c>
      <c r="J231" s="379" t="str">
        <f t="array" ref="J231">IFERROR(IF(INDEX('Disaggregation Data'!$N$159:$N$310,MATCH(RIGHT(M231,255),RIGHT('Disaggregation Data'!$J$159:$J$310,255),0))=0,"",INDEX('Disaggregation Data'!$N$159:$N$310,MATCH(RIGHT(M231,255),RIGHT('Disaggregation Data'!J$159:$J$310,255),0))),"")</f>
        <v/>
      </c>
      <c r="K231" s="470">
        <f t="shared" si="12"/>
        <v>33</v>
      </c>
      <c r="L231" s="470" t="str">
        <f t="shared" si="13"/>
        <v/>
      </c>
      <c r="M231" s="470" t="str">
        <f t="shared" si="14"/>
        <v/>
      </c>
      <c r="N231" s="446" t="b">
        <f t="shared" si="15"/>
        <v>0</v>
      </c>
      <c r="O231" s="451" t="s">
        <v>1788</v>
      </c>
      <c r="P231" s="483" t="str">
        <f t="array" ref="P231">IFERROR(IF(INDEX('Disaggregation Records'!$G$59:$G$92,MATCH(RIGHT(L231,255),RIGHT('Disaggregation Records'!$D$59:$D$92,255),0))=0,"",INDEX('Disaggregation Records'!$G$59:$G$92,MATCH(RIGHT(L231,255),RIGHT('Disaggregation Records'!$D$59:$D$92,255),0))),"")</f>
        <v/>
      </c>
      <c r="Q231" s="482" t="s">
        <v>796</v>
      </c>
      <c r="R231" s="358"/>
    </row>
    <row r="232" spans="1:18" ht="47.1" customHeight="1" x14ac:dyDescent="0.25">
      <c r="A232" s="377">
        <v>7</v>
      </c>
      <c r="B232" s="395" t="str">
        <f>IFERROR(VLOOKUP(A232,'Outcome Indicators - Section C'!$A$10:$S$27,19,FALSE),"")</f>
        <v/>
      </c>
      <c r="C232" s="396" t="str">
        <f t="array" ref="C232">IFERROR(IF(INDEX('Disaggregation Records'!$E$59:$E$92,MATCH(RIGHT(L232,255),RIGHT('Disaggregation Records'!$D$59:$D$92,255),0))=0,"",INDEX('Disaggregation Records'!$E$59:$E$92,MATCH(RIGHT(L232,255),RIGHT('Disaggregation Records'!$D$59:$D$92,255),0))),"")</f>
        <v/>
      </c>
      <c r="D232" s="396" t="str">
        <f t="array" ref="D232">IFERROR(IF(INDEX('Disaggregation Records'!$F$59:$F$92,MATCH(RIGHT(L232,255),RIGHT('Disaggregation Records'!$D$59:$D$92,255),0))=0,"",INDEX('Disaggregation Records'!$F$59:$F$92,MATCH(RIGHT(L232,255),RIGHT('Disaggregation Records'!$D$59:$D$92,255),0))),"")</f>
        <v/>
      </c>
      <c r="E232" s="380" t="str">
        <f t="array" ref="E232">IFERROR(IF(INDEX('Disaggregation Data'!$K$159:$K$310,MATCH(RIGHT(M232,255),RIGHT('Disaggregation Data'!$J$159:$J$310,255),0))=0,"",INDEX('Disaggregation Data'!$K$159:$K$310,MATCH(RIGHT(M232,255),RIGHT('Disaggregation Data'!J$159:$J$310,255),0))),"")</f>
        <v/>
      </c>
      <c r="F232" s="380" t="str">
        <f t="array" ref="F232">IFERROR(IF(INDEX('Disaggregation Data'!$L$159:$L$310,MATCH(RIGHT(M232,255),RIGHT('Disaggregation Data'!$J$159:$J$310,255),0))=0,"",INDEX('Disaggregation Data'!$L$159:$L$310,MATCH(RIGHT(M232,255),RIGHT('Disaggregation Data'!J$159:$J$310,255),0))),"")</f>
        <v/>
      </c>
      <c r="G232" s="380" t="str">
        <f t="array" ref="G232">IFERROR(IF(INDEX('Disaggregation Data'!$O$159:$O$310,MATCH(RIGHT(M232,255),RIGHT('Disaggregation Data'!$J$159:$J$310,255),0))=0,"",INDEX('Disaggregation Data'!$O$159:$O$310,MATCH(RIGHT(M232,255),RIGHT('Disaggregation Data'!J$159:$J$310,255),0))),"")</f>
        <v/>
      </c>
      <c r="H232" s="379" t="str">
        <f t="array" ref="H232">IFERROR(IF(INDEX('Disaggregation Data'!$P$159:$P$310,MATCH(RIGHT(M232,255),RIGHT('Disaggregation Data'!$J$159:$J$310,255),0))=0,"",INDEX('Disaggregation Data'!$P$159:$P$310,MATCH(RIGHT(M232,255),RIGHT('Disaggregation Data'!J$159:$J$310,255),0))),"")</f>
        <v/>
      </c>
      <c r="I232" s="380" t="str">
        <f t="array" ref="I232">IFERROR(IF(INDEX('Disaggregation Data'!$M$159:$M$310,MATCH(RIGHT(M232,255),RIGHT('Disaggregation Data'!$J$159:$J$310,255),0))=0,"",INDEX('Disaggregation Data'!$M$159:$M$310,MATCH(RIGHT(M232,255),RIGHT('Disaggregation Data'!J$159:$J$310,255),0))),"")</f>
        <v/>
      </c>
      <c r="J232" s="379" t="str">
        <f t="array" ref="J232">IFERROR(IF(INDEX('Disaggregation Data'!$N$159:$N$310,MATCH(RIGHT(M232,255),RIGHT('Disaggregation Data'!$J$159:$J$310,255),0))=0,"",INDEX('Disaggregation Data'!$N$159:$N$310,MATCH(RIGHT(M232,255),RIGHT('Disaggregation Data'!J$159:$J$310,255),0))),"")</f>
        <v/>
      </c>
      <c r="K232" s="470">
        <f t="shared" ref="K232:K295" si="16">IF(B232=B231,K231+1,0)</f>
        <v>34</v>
      </c>
      <c r="L232" s="470" t="str">
        <f t="shared" ref="L232:L295" si="17">IF(B232&lt;&gt;"",B232&amp;"-"&amp;K232,"")</f>
        <v/>
      </c>
      <c r="M232" s="470" t="str">
        <f t="shared" ref="M232:M295" si="18">IF(B232&lt;&gt;"",B232&amp;C232&amp;D232,"")</f>
        <v/>
      </c>
      <c r="N232" s="446" t="b">
        <f t="shared" ref="N232:N295" si="19">IFERROR(IF(B232&lt;&gt;"",TRUE,FALSE),"")</f>
        <v>0</v>
      </c>
      <c r="O232" s="451" t="s">
        <v>1789</v>
      </c>
      <c r="P232" s="483" t="str">
        <f t="array" ref="P232">IFERROR(IF(INDEX('Disaggregation Records'!$G$59:$G$92,MATCH(RIGHT(L232,255),RIGHT('Disaggregation Records'!$D$59:$D$92,255),0))=0,"",INDEX('Disaggregation Records'!$G$59:$G$92,MATCH(RIGHT(L232,255),RIGHT('Disaggregation Records'!$D$59:$D$92,255),0))),"")</f>
        <v/>
      </c>
      <c r="Q232" s="482" t="s">
        <v>796</v>
      </c>
      <c r="R232" s="358"/>
    </row>
    <row r="233" spans="1:18" ht="47.1" customHeight="1" x14ac:dyDescent="0.25">
      <c r="A233" s="377">
        <v>7</v>
      </c>
      <c r="B233" s="395" t="str">
        <f>IFERROR(VLOOKUP(A233,'Outcome Indicators - Section C'!$A$10:$S$27,19,FALSE),"")</f>
        <v/>
      </c>
      <c r="C233" s="396" t="str">
        <f t="array" ref="C233">IFERROR(IF(INDEX('Disaggregation Records'!$E$59:$E$92,MATCH(RIGHT(L233,255),RIGHT('Disaggregation Records'!$D$59:$D$92,255),0))=0,"",INDEX('Disaggregation Records'!$E$59:$E$92,MATCH(RIGHT(L233,255),RIGHT('Disaggregation Records'!$D$59:$D$92,255),0))),"")</f>
        <v/>
      </c>
      <c r="D233" s="396" t="str">
        <f t="array" ref="D233">IFERROR(IF(INDEX('Disaggregation Records'!$F$59:$F$92,MATCH(RIGHT(L233,255),RIGHT('Disaggregation Records'!$D$59:$D$92,255),0))=0,"",INDEX('Disaggregation Records'!$F$59:$F$92,MATCH(RIGHT(L233,255),RIGHT('Disaggregation Records'!$D$59:$D$92,255),0))),"")</f>
        <v/>
      </c>
      <c r="E233" s="380" t="str">
        <f t="array" ref="E233">IFERROR(IF(INDEX('Disaggregation Data'!$K$159:$K$310,MATCH(RIGHT(M233,255),RIGHT('Disaggregation Data'!$J$159:$J$310,255),0))=0,"",INDEX('Disaggregation Data'!$K$159:$K$310,MATCH(RIGHT(M233,255),RIGHT('Disaggregation Data'!J$159:$J$310,255),0))),"")</f>
        <v/>
      </c>
      <c r="F233" s="380" t="str">
        <f t="array" ref="F233">IFERROR(IF(INDEX('Disaggregation Data'!$L$159:$L$310,MATCH(RIGHT(M233,255),RIGHT('Disaggregation Data'!$J$159:$J$310,255),0))=0,"",INDEX('Disaggregation Data'!$L$159:$L$310,MATCH(RIGHT(M233,255),RIGHT('Disaggregation Data'!J$159:$J$310,255),0))),"")</f>
        <v/>
      </c>
      <c r="G233" s="380" t="str">
        <f t="array" ref="G233">IFERROR(IF(INDEX('Disaggregation Data'!$O$159:$O$310,MATCH(RIGHT(M233,255),RIGHT('Disaggregation Data'!$J$159:$J$310,255),0))=0,"",INDEX('Disaggregation Data'!$O$159:$O$310,MATCH(RIGHT(M233,255),RIGHT('Disaggregation Data'!J$159:$J$310,255),0))),"")</f>
        <v/>
      </c>
      <c r="H233" s="379" t="str">
        <f t="array" ref="H233">IFERROR(IF(INDEX('Disaggregation Data'!$P$159:$P$310,MATCH(RIGHT(M233,255),RIGHT('Disaggregation Data'!$J$159:$J$310,255),0))=0,"",INDEX('Disaggregation Data'!$P$159:$P$310,MATCH(RIGHT(M233,255),RIGHT('Disaggregation Data'!J$159:$J$310,255),0))),"")</f>
        <v/>
      </c>
      <c r="I233" s="380" t="str">
        <f t="array" ref="I233">IFERROR(IF(INDEX('Disaggregation Data'!$M$159:$M$310,MATCH(RIGHT(M233,255),RIGHT('Disaggregation Data'!$J$159:$J$310,255),0))=0,"",INDEX('Disaggregation Data'!$M$159:$M$310,MATCH(RIGHT(M233,255),RIGHT('Disaggregation Data'!J$159:$J$310,255),0))),"")</f>
        <v/>
      </c>
      <c r="J233" s="379" t="str">
        <f t="array" ref="J233">IFERROR(IF(INDEX('Disaggregation Data'!$N$159:$N$310,MATCH(RIGHT(M233,255),RIGHT('Disaggregation Data'!$J$159:$J$310,255),0))=0,"",INDEX('Disaggregation Data'!$N$159:$N$310,MATCH(RIGHT(M233,255),RIGHT('Disaggregation Data'!J$159:$J$310,255),0))),"")</f>
        <v/>
      </c>
      <c r="K233" s="470">
        <f t="shared" si="16"/>
        <v>35</v>
      </c>
      <c r="L233" s="470" t="str">
        <f t="shared" si="17"/>
        <v/>
      </c>
      <c r="M233" s="470" t="str">
        <f t="shared" si="18"/>
        <v/>
      </c>
      <c r="N233" s="446" t="b">
        <f t="shared" si="19"/>
        <v>0</v>
      </c>
      <c r="O233" s="451" t="s">
        <v>1790</v>
      </c>
      <c r="P233" s="483" t="str">
        <f t="array" ref="P233">IFERROR(IF(INDEX('Disaggregation Records'!$G$59:$G$92,MATCH(RIGHT(L233,255),RIGHT('Disaggregation Records'!$D$59:$D$92,255),0))=0,"",INDEX('Disaggregation Records'!$G$59:$G$92,MATCH(RIGHT(L233,255),RIGHT('Disaggregation Records'!$D$59:$D$92,255),0))),"")</f>
        <v/>
      </c>
      <c r="Q233" s="482" t="s">
        <v>796</v>
      </c>
      <c r="R233" s="358"/>
    </row>
    <row r="234" spans="1:18" ht="47.1" customHeight="1" x14ac:dyDescent="0.25">
      <c r="A234" s="377">
        <v>7</v>
      </c>
      <c r="B234" s="395" t="str">
        <f>IFERROR(VLOOKUP(A234,'Outcome Indicators - Section C'!$A$10:$S$27,19,FALSE),"")</f>
        <v/>
      </c>
      <c r="C234" s="396" t="str">
        <f t="array" ref="C234">IFERROR(IF(INDEX('Disaggregation Records'!$E$59:$E$92,MATCH(RIGHT(L234,255),RIGHT('Disaggregation Records'!$D$59:$D$92,255),0))=0,"",INDEX('Disaggregation Records'!$E$59:$E$92,MATCH(RIGHT(L234,255),RIGHT('Disaggregation Records'!$D$59:$D$92,255),0))),"")</f>
        <v/>
      </c>
      <c r="D234" s="396" t="str">
        <f t="array" ref="D234">IFERROR(IF(INDEX('Disaggregation Records'!$F$59:$F$92,MATCH(RIGHT(L234,255),RIGHT('Disaggregation Records'!$D$59:$D$92,255),0))=0,"",INDEX('Disaggregation Records'!$F$59:$F$92,MATCH(RIGHT(L234,255),RIGHT('Disaggregation Records'!$D$59:$D$92,255),0))),"")</f>
        <v/>
      </c>
      <c r="E234" s="380" t="str">
        <f t="array" ref="E234">IFERROR(IF(INDEX('Disaggregation Data'!$K$159:$K$310,MATCH(RIGHT(M234,255),RIGHT('Disaggregation Data'!$J$159:$J$310,255),0))=0,"",INDEX('Disaggregation Data'!$K$159:$K$310,MATCH(RIGHT(M234,255),RIGHT('Disaggregation Data'!J$159:$J$310,255),0))),"")</f>
        <v/>
      </c>
      <c r="F234" s="380" t="str">
        <f t="array" ref="F234">IFERROR(IF(INDEX('Disaggregation Data'!$L$159:$L$310,MATCH(RIGHT(M234,255),RIGHT('Disaggregation Data'!$J$159:$J$310,255),0))=0,"",INDEX('Disaggregation Data'!$L$159:$L$310,MATCH(RIGHT(M234,255),RIGHT('Disaggregation Data'!J$159:$J$310,255),0))),"")</f>
        <v/>
      </c>
      <c r="G234" s="380" t="str">
        <f t="array" ref="G234">IFERROR(IF(INDEX('Disaggregation Data'!$O$159:$O$310,MATCH(RIGHT(M234,255),RIGHT('Disaggregation Data'!$J$159:$J$310,255),0))=0,"",INDEX('Disaggregation Data'!$O$159:$O$310,MATCH(RIGHT(M234,255),RIGHT('Disaggregation Data'!J$159:$J$310,255),0))),"")</f>
        <v/>
      </c>
      <c r="H234" s="379" t="str">
        <f t="array" ref="H234">IFERROR(IF(INDEX('Disaggregation Data'!$P$159:$P$310,MATCH(RIGHT(M234,255),RIGHT('Disaggregation Data'!$J$159:$J$310,255),0))=0,"",INDEX('Disaggregation Data'!$P$159:$P$310,MATCH(RIGHT(M234,255),RIGHT('Disaggregation Data'!J$159:$J$310,255),0))),"")</f>
        <v/>
      </c>
      <c r="I234" s="380" t="str">
        <f t="array" ref="I234">IFERROR(IF(INDEX('Disaggregation Data'!$M$159:$M$310,MATCH(RIGHT(M234,255),RIGHT('Disaggregation Data'!$J$159:$J$310,255),0))=0,"",INDEX('Disaggregation Data'!$M$159:$M$310,MATCH(RIGHT(M234,255),RIGHT('Disaggregation Data'!J$159:$J$310,255),0))),"")</f>
        <v/>
      </c>
      <c r="J234" s="379" t="str">
        <f t="array" ref="J234">IFERROR(IF(INDEX('Disaggregation Data'!$N$159:$N$310,MATCH(RIGHT(M234,255),RIGHT('Disaggregation Data'!$J$159:$J$310,255),0))=0,"",INDEX('Disaggregation Data'!$N$159:$N$310,MATCH(RIGHT(M234,255),RIGHT('Disaggregation Data'!J$159:$J$310,255),0))),"")</f>
        <v/>
      </c>
      <c r="K234" s="470">
        <f t="shared" si="16"/>
        <v>36</v>
      </c>
      <c r="L234" s="470" t="str">
        <f t="shared" si="17"/>
        <v/>
      </c>
      <c r="M234" s="470" t="str">
        <f t="shared" si="18"/>
        <v/>
      </c>
      <c r="N234" s="446" t="b">
        <f t="shared" si="19"/>
        <v>0</v>
      </c>
      <c r="O234" s="451" t="s">
        <v>1791</v>
      </c>
      <c r="P234" s="483" t="str">
        <f t="array" ref="P234">IFERROR(IF(INDEX('Disaggregation Records'!$G$59:$G$92,MATCH(RIGHT(L234,255),RIGHT('Disaggregation Records'!$D$59:$D$92,255),0))=0,"",INDEX('Disaggregation Records'!$G$59:$G$92,MATCH(RIGHT(L234,255),RIGHT('Disaggregation Records'!$D$59:$D$92,255),0))),"")</f>
        <v/>
      </c>
      <c r="Q234" s="482" t="s">
        <v>796</v>
      </c>
      <c r="R234" s="358"/>
    </row>
    <row r="235" spans="1:18" ht="47.1" customHeight="1" x14ac:dyDescent="0.25">
      <c r="A235" s="377">
        <v>7</v>
      </c>
      <c r="B235" s="395" t="str">
        <f>IFERROR(VLOOKUP(A235,'Outcome Indicators - Section C'!$A$10:$S$27,19,FALSE),"")</f>
        <v/>
      </c>
      <c r="C235" s="396" t="str">
        <f t="array" ref="C235">IFERROR(IF(INDEX('Disaggregation Records'!$E$59:$E$92,MATCH(RIGHT(L235,255),RIGHT('Disaggregation Records'!$D$59:$D$92,255),0))=0,"",INDEX('Disaggregation Records'!$E$59:$E$92,MATCH(RIGHT(L235,255),RIGHT('Disaggregation Records'!$D$59:$D$92,255),0))),"")</f>
        <v/>
      </c>
      <c r="D235" s="396" t="str">
        <f t="array" ref="D235">IFERROR(IF(INDEX('Disaggregation Records'!$F$59:$F$92,MATCH(RIGHT(L235,255),RIGHT('Disaggregation Records'!$D$59:$D$92,255),0))=0,"",INDEX('Disaggregation Records'!$F$59:$F$92,MATCH(RIGHT(L235,255),RIGHT('Disaggregation Records'!$D$59:$D$92,255),0))),"")</f>
        <v/>
      </c>
      <c r="E235" s="380" t="str">
        <f t="array" ref="E235">IFERROR(IF(INDEX('Disaggregation Data'!$K$159:$K$310,MATCH(RIGHT(M235,255),RIGHT('Disaggregation Data'!$J$159:$J$310,255),0))=0,"",INDEX('Disaggregation Data'!$K$159:$K$310,MATCH(RIGHT(M235,255),RIGHT('Disaggregation Data'!J$159:$J$310,255),0))),"")</f>
        <v/>
      </c>
      <c r="F235" s="380" t="str">
        <f t="array" ref="F235">IFERROR(IF(INDEX('Disaggregation Data'!$L$159:$L$310,MATCH(RIGHT(M235,255),RIGHT('Disaggregation Data'!$J$159:$J$310,255),0))=0,"",INDEX('Disaggregation Data'!$L$159:$L$310,MATCH(RIGHT(M235,255),RIGHT('Disaggregation Data'!J$159:$J$310,255),0))),"")</f>
        <v/>
      </c>
      <c r="G235" s="380" t="str">
        <f t="array" ref="G235">IFERROR(IF(INDEX('Disaggregation Data'!$O$159:$O$310,MATCH(RIGHT(M235,255),RIGHT('Disaggregation Data'!$J$159:$J$310,255),0))=0,"",INDEX('Disaggregation Data'!$O$159:$O$310,MATCH(RIGHT(M235,255),RIGHT('Disaggregation Data'!J$159:$J$310,255),0))),"")</f>
        <v/>
      </c>
      <c r="H235" s="379" t="str">
        <f t="array" ref="H235">IFERROR(IF(INDEX('Disaggregation Data'!$P$159:$P$310,MATCH(RIGHT(M235,255),RIGHT('Disaggregation Data'!$J$159:$J$310,255),0))=0,"",INDEX('Disaggregation Data'!$P$159:$P$310,MATCH(RIGHT(M235,255),RIGHT('Disaggregation Data'!J$159:$J$310,255),0))),"")</f>
        <v/>
      </c>
      <c r="I235" s="380" t="str">
        <f t="array" ref="I235">IFERROR(IF(INDEX('Disaggregation Data'!$M$159:$M$310,MATCH(RIGHT(M235,255),RIGHT('Disaggregation Data'!$J$159:$J$310,255),0))=0,"",INDEX('Disaggregation Data'!$M$159:$M$310,MATCH(RIGHT(M235,255),RIGHT('Disaggregation Data'!J$159:$J$310,255),0))),"")</f>
        <v/>
      </c>
      <c r="J235" s="379" t="str">
        <f t="array" ref="J235">IFERROR(IF(INDEX('Disaggregation Data'!$N$159:$N$310,MATCH(RIGHT(M235,255),RIGHT('Disaggregation Data'!$J$159:$J$310,255),0))=0,"",INDEX('Disaggregation Data'!$N$159:$N$310,MATCH(RIGHT(M235,255),RIGHT('Disaggregation Data'!J$159:$J$310,255),0))),"")</f>
        <v/>
      </c>
      <c r="K235" s="470">
        <f t="shared" si="16"/>
        <v>37</v>
      </c>
      <c r="L235" s="470" t="str">
        <f t="shared" si="17"/>
        <v/>
      </c>
      <c r="M235" s="470" t="str">
        <f t="shared" si="18"/>
        <v/>
      </c>
      <c r="N235" s="446" t="b">
        <f t="shared" si="19"/>
        <v>0</v>
      </c>
      <c r="O235" s="451" t="s">
        <v>1792</v>
      </c>
      <c r="P235" s="483" t="str">
        <f t="array" ref="P235">IFERROR(IF(INDEX('Disaggregation Records'!$G$59:$G$92,MATCH(RIGHT(L235,255),RIGHT('Disaggregation Records'!$D$59:$D$92,255),0))=0,"",INDEX('Disaggregation Records'!$G$59:$G$92,MATCH(RIGHT(L235,255),RIGHT('Disaggregation Records'!$D$59:$D$92,255),0))),"")</f>
        <v/>
      </c>
      <c r="Q235" s="482" t="s">
        <v>796</v>
      </c>
      <c r="R235" s="358"/>
    </row>
    <row r="236" spans="1:18" ht="47.1" customHeight="1" x14ac:dyDescent="0.25">
      <c r="A236" s="377">
        <v>7</v>
      </c>
      <c r="B236" s="395" t="str">
        <f>IFERROR(VLOOKUP(A236,'Outcome Indicators - Section C'!$A$10:$S$27,19,FALSE),"")</f>
        <v/>
      </c>
      <c r="C236" s="396" t="str">
        <f t="array" ref="C236">IFERROR(IF(INDEX('Disaggregation Records'!$E$59:$E$92,MATCH(RIGHT(L236,255),RIGHT('Disaggregation Records'!$D$59:$D$92,255),0))=0,"",INDEX('Disaggregation Records'!$E$59:$E$92,MATCH(RIGHT(L236,255),RIGHT('Disaggregation Records'!$D$59:$D$92,255),0))),"")</f>
        <v/>
      </c>
      <c r="D236" s="396" t="str">
        <f t="array" ref="D236">IFERROR(IF(INDEX('Disaggregation Records'!$F$59:$F$92,MATCH(RIGHT(L236,255),RIGHT('Disaggregation Records'!$D$59:$D$92,255),0))=0,"",INDEX('Disaggregation Records'!$F$59:$F$92,MATCH(RIGHT(L236,255),RIGHT('Disaggregation Records'!$D$59:$D$92,255),0))),"")</f>
        <v/>
      </c>
      <c r="E236" s="380" t="str">
        <f t="array" ref="E236">IFERROR(IF(INDEX('Disaggregation Data'!$K$159:$K$310,MATCH(RIGHT(M236,255),RIGHT('Disaggregation Data'!$J$159:$J$310,255),0))=0,"",INDEX('Disaggregation Data'!$K$159:$K$310,MATCH(RIGHT(M236,255),RIGHT('Disaggregation Data'!J$159:$J$310,255),0))),"")</f>
        <v/>
      </c>
      <c r="F236" s="380" t="str">
        <f t="array" ref="F236">IFERROR(IF(INDEX('Disaggregation Data'!$L$159:$L$310,MATCH(RIGHT(M236,255),RIGHT('Disaggregation Data'!$J$159:$J$310,255),0))=0,"",INDEX('Disaggregation Data'!$L$159:$L$310,MATCH(RIGHT(M236,255),RIGHT('Disaggregation Data'!J$159:$J$310,255),0))),"")</f>
        <v/>
      </c>
      <c r="G236" s="380" t="str">
        <f t="array" ref="G236">IFERROR(IF(INDEX('Disaggregation Data'!$O$159:$O$310,MATCH(RIGHT(M236,255),RIGHT('Disaggregation Data'!$J$159:$J$310,255),0))=0,"",INDEX('Disaggregation Data'!$O$159:$O$310,MATCH(RIGHT(M236,255),RIGHT('Disaggregation Data'!J$159:$J$310,255),0))),"")</f>
        <v/>
      </c>
      <c r="H236" s="379" t="str">
        <f t="array" ref="H236">IFERROR(IF(INDEX('Disaggregation Data'!$P$159:$P$310,MATCH(RIGHT(M236,255),RIGHT('Disaggregation Data'!$J$159:$J$310,255),0))=0,"",INDEX('Disaggregation Data'!$P$159:$P$310,MATCH(RIGHT(M236,255),RIGHT('Disaggregation Data'!J$159:$J$310,255),0))),"")</f>
        <v/>
      </c>
      <c r="I236" s="380" t="str">
        <f t="array" ref="I236">IFERROR(IF(INDEX('Disaggregation Data'!$M$159:$M$310,MATCH(RIGHT(M236,255),RIGHT('Disaggregation Data'!$J$159:$J$310,255),0))=0,"",INDEX('Disaggregation Data'!$M$159:$M$310,MATCH(RIGHT(M236,255),RIGHT('Disaggregation Data'!J$159:$J$310,255),0))),"")</f>
        <v/>
      </c>
      <c r="J236" s="379" t="str">
        <f t="array" ref="J236">IFERROR(IF(INDEX('Disaggregation Data'!$N$159:$N$310,MATCH(RIGHT(M236,255),RIGHT('Disaggregation Data'!$J$159:$J$310,255),0))=0,"",INDEX('Disaggregation Data'!$N$159:$N$310,MATCH(RIGHT(M236,255),RIGHT('Disaggregation Data'!J$159:$J$310,255),0))),"")</f>
        <v/>
      </c>
      <c r="K236" s="470">
        <f t="shared" si="16"/>
        <v>38</v>
      </c>
      <c r="L236" s="470" t="str">
        <f t="shared" si="17"/>
        <v/>
      </c>
      <c r="M236" s="470" t="str">
        <f t="shared" si="18"/>
        <v/>
      </c>
      <c r="N236" s="446" t="b">
        <f t="shared" si="19"/>
        <v>0</v>
      </c>
      <c r="O236" s="451" t="s">
        <v>1793</v>
      </c>
      <c r="P236" s="483" t="str">
        <f t="array" ref="P236">IFERROR(IF(INDEX('Disaggregation Records'!$G$59:$G$92,MATCH(RIGHT(L236,255),RIGHT('Disaggregation Records'!$D$59:$D$92,255),0))=0,"",INDEX('Disaggregation Records'!$G$59:$G$92,MATCH(RIGHT(L236,255),RIGHT('Disaggregation Records'!$D$59:$D$92,255),0))),"")</f>
        <v/>
      </c>
      <c r="Q236" s="482" t="s">
        <v>796</v>
      </c>
      <c r="R236" s="358"/>
    </row>
    <row r="237" spans="1:18" ht="47.1" customHeight="1" x14ac:dyDescent="0.25">
      <c r="A237" s="377">
        <v>7</v>
      </c>
      <c r="B237" s="395" t="str">
        <f>IFERROR(VLOOKUP(A237,'Outcome Indicators - Section C'!$A$10:$S$27,19,FALSE),"")</f>
        <v/>
      </c>
      <c r="C237" s="396" t="str">
        <f t="array" ref="C237">IFERROR(IF(INDEX('Disaggregation Records'!$E$59:$E$92,MATCH(RIGHT(L237,255),RIGHT('Disaggregation Records'!$D$59:$D$92,255),0))=0,"",INDEX('Disaggregation Records'!$E$59:$E$92,MATCH(RIGHT(L237,255),RIGHT('Disaggregation Records'!$D$59:$D$92,255),0))),"")</f>
        <v/>
      </c>
      <c r="D237" s="396" t="str">
        <f t="array" ref="D237">IFERROR(IF(INDEX('Disaggregation Records'!$F$59:$F$92,MATCH(RIGHT(L237,255),RIGHT('Disaggregation Records'!$D$59:$D$92,255),0))=0,"",INDEX('Disaggregation Records'!$F$59:$F$92,MATCH(RIGHT(L237,255),RIGHT('Disaggregation Records'!$D$59:$D$92,255),0))),"")</f>
        <v/>
      </c>
      <c r="E237" s="380" t="str">
        <f t="array" ref="E237">IFERROR(IF(INDEX('Disaggregation Data'!$K$159:$K$310,MATCH(RIGHT(M237,255),RIGHT('Disaggregation Data'!$J$159:$J$310,255),0))=0,"",INDEX('Disaggregation Data'!$K$159:$K$310,MATCH(RIGHT(M237,255),RIGHT('Disaggregation Data'!J$159:$J$310,255),0))),"")</f>
        <v/>
      </c>
      <c r="F237" s="380" t="str">
        <f t="array" ref="F237">IFERROR(IF(INDEX('Disaggregation Data'!$L$159:$L$310,MATCH(RIGHT(M237,255),RIGHT('Disaggregation Data'!$J$159:$J$310,255),0))=0,"",INDEX('Disaggregation Data'!$L$159:$L$310,MATCH(RIGHT(M237,255),RIGHT('Disaggregation Data'!J$159:$J$310,255),0))),"")</f>
        <v/>
      </c>
      <c r="G237" s="380" t="str">
        <f t="array" ref="G237">IFERROR(IF(INDEX('Disaggregation Data'!$O$159:$O$310,MATCH(RIGHT(M237,255),RIGHT('Disaggregation Data'!$J$159:$J$310,255),0))=0,"",INDEX('Disaggregation Data'!$O$159:$O$310,MATCH(RIGHT(M237,255),RIGHT('Disaggregation Data'!J$159:$J$310,255),0))),"")</f>
        <v/>
      </c>
      <c r="H237" s="379" t="str">
        <f t="array" ref="H237">IFERROR(IF(INDEX('Disaggregation Data'!$P$159:$P$310,MATCH(RIGHT(M237,255),RIGHT('Disaggregation Data'!$J$159:$J$310,255),0))=0,"",INDEX('Disaggregation Data'!$P$159:$P$310,MATCH(RIGHT(M237,255),RIGHT('Disaggregation Data'!J$159:$J$310,255),0))),"")</f>
        <v/>
      </c>
      <c r="I237" s="380" t="str">
        <f t="array" ref="I237">IFERROR(IF(INDEX('Disaggregation Data'!$M$159:$M$310,MATCH(RIGHT(M237,255),RIGHT('Disaggregation Data'!$J$159:$J$310,255),0))=0,"",INDEX('Disaggregation Data'!$M$159:$M$310,MATCH(RIGHT(M237,255),RIGHT('Disaggregation Data'!J$159:$J$310,255),0))),"")</f>
        <v/>
      </c>
      <c r="J237" s="379" t="str">
        <f t="array" ref="J237">IFERROR(IF(INDEX('Disaggregation Data'!$N$159:$N$310,MATCH(RIGHT(M237,255),RIGHT('Disaggregation Data'!$J$159:$J$310,255),0))=0,"",INDEX('Disaggregation Data'!$N$159:$N$310,MATCH(RIGHT(M237,255),RIGHT('Disaggregation Data'!J$159:$J$310,255),0))),"")</f>
        <v/>
      </c>
      <c r="K237" s="470">
        <f t="shared" si="16"/>
        <v>39</v>
      </c>
      <c r="L237" s="470" t="str">
        <f t="shared" si="17"/>
        <v/>
      </c>
      <c r="M237" s="470" t="str">
        <f t="shared" si="18"/>
        <v/>
      </c>
      <c r="N237" s="446" t="b">
        <f t="shared" si="19"/>
        <v>0</v>
      </c>
      <c r="O237" s="451" t="s">
        <v>1794</v>
      </c>
      <c r="P237" s="483" t="str">
        <f t="array" ref="P237">IFERROR(IF(INDEX('Disaggregation Records'!$G$59:$G$92,MATCH(RIGHT(L237,255),RIGHT('Disaggregation Records'!$D$59:$D$92,255),0))=0,"",INDEX('Disaggregation Records'!$G$59:$G$92,MATCH(RIGHT(L237,255),RIGHT('Disaggregation Records'!$D$59:$D$92,255),0))),"")</f>
        <v/>
      </c>
      <c r="Q237" s="482" t="s">
        <v>796</v>
      </c>
      <c r="R237" s="358"/>
    </row>
    <row r="238" spans="1:18" ht="47.1" customHeight="1" x14ac:dyDescent="0.25">
      <c r="A238" s="377">
        <v>8</v>
      </c>
      <c r="B238" s="395" t="str">
        <f>IFERROR(VLOOKUP(A238,'Outcome Indicators - Section C'!$A$10:$S$27,19,FALSE),"")</f>
        <v/>
      </c>
      <c r="C238" s="396" t="str">
        <f t="array" ref="C238">IFERROR(IF(INDEX('Disaggregation Records'!$E$59:$E$92,MATCH(RIGHT(L238,255),RIGHT('Disaggregation Records'!$D$59:$D$92,255),0))=0,"",INDEX('Disaggregation Records'!$E$59:$E$92,MATCH(RIGHT(L238,255),RIGHT('Disaggregation Records'!$D$59:$D$92,255),0))),"")</f>
        <v/>
      </c>
      <c r="D238" s="396" t="str">
        <f t="array" ref="D238">IFERROR(IF(INDEX('Disaggregation Records'!$F$59:$F$92,MATCH(RIGHT(L238,255),RIGHT('Disaggregation Records'!$D$59:$D$92,255),0))=0,"",INDEX('Disaggregation Records'!$F$59:$F$92,MATCH(RIGHT(L238,255),RIGHT('Disaggregation Records'!$D$59:$D$92,255),0))),"")</f>
        <v/>
      </c>
      <c r="E238" s="380" t="str">
        <f t="array" ref="E238">IFERROR(IF(INDEX('Disaggregation Data'!$K$159:$K$310,MATCH(RIGHT(M238,255),RIGHT('Disaggregation Data'!$J$159:$J$310,255),0))=0,"",INDEX('Disaggregation Data'!$K$159:$K$310,MATCH(RIGHT(M238,255),RIGHT('Disaggregation Data'!J$159:$J$310,255),0))),"")</f>
        <v/>
      </c>
      <c r="F238" s="380" t="str">
        <f t="array" ref="F238">IFERROR(IF(INDEX('Disaggregation Data'!$L$159:$L$310,MATCH(RIGHT(M238,255),RIGHT('Disaggregation Data'!$J$159:$J$310,255),0))=0,"",INDEX('Disaggregation Data'!$L$159:$L$310,MATCH(RIGHT(M238,255),RIGHT('Disaggregation Data'!J$159:$J$310,255),0))),"")</f>
        <v/>
      </c>
      <c r="G238" s="380" t="str">
        <f t="array" ref="G238">IFERROR(IF(INDEX('Disaggregation Data'!$O$159:$O$310,MATCH(RIGHT(M238,255),RIGHT('Disaggregation Data'!$J$159:$J$310,255),0))=0,"",INDEX('Disaggregation Data'!$O$159:$O$310,MATCH(RIGHT(M238,255),RIGHT('Disaggregation Data'!J$159:$J$310,255),0))),"")</f>
        <v/>
      </c>
      <c r="H238" s="379" t="str">
        <f t="array" ref="H238">IFERROR(IF(INDEX('Disaggregation Data'!$P$159:$P$310,MATCH(RIGHT(M238,255),RIGHT('Disaggregation Data'!$J$159:$J$310,255),0))=0,"",INDEX('Disaggregation Data'!$P$159:$P$310,MATCH(RIGHT(M238,255),RIGHT('Disaggregation Data'!J$159:$J$310,255),0))),"")</f>
        <v/>
      </c>
      <c r="I238" s="380" t="str">
        <f t="array" ref="I238">IFERROR(IF(INDEX('Disaggregation Data'!$M$159:$M$310,MATCH(RIGHT(M238,255),RIGHT('Disaggregation Data'!$J$159:$J$310,255),0))=0,"",INDEX('Disaggregation Data'!$M$159:$M$310,MATCH(RIGHT(M238,255),RIGHT('Disaggregation Data'!J$159:$J$310,255),0))),"")</f>
        <v/>
      </c>
      <c r="J238" s="379" t="str">
        <f t="array" ref="J238">IFERROR(IF(INDEX('Disaggregation Data'!$N$159:$N$310,MATCH(RIGHT(M238,255),RIGHT('Disaggregation Data'!$J$159:$J$310,255),0))=0,"",INDEX('Disaggregation Data'!$N$159:$N$310,MATCH(RIGHT(M238,255),RIGHT('Disaggregation Data'!J$159:$J$310,255),0))),"")</f>
        <v/>
      </c>
      <c r="K238" s="470">
        <f t="shared" si="16"/>
        <v>40</v>
      </c>
      <c r="L238" s="470" t="str">
        <f t="shared" si="17"/>
        <v/>
      </c>
      <c r="M238" s="470" t="str">
        <f t="shared" si="18"/>
        <v/>
      </c>
      <c r="N238" s="446" t="b">
        <f t="shared" si="19"/>
        <v>0</v>
      </c>
      <c r="O238" s="451" t="s">
        <v>1795</v>
      </c>
      <c r="P238" s="483" t="str">
        <f t="array" ref="P238">IFERROR(IF(INDEX('Disaggregation Records'!$G$59:$G$92,MATCH(RIGHT(L238,255),RIGHT('Disaggregation Records'!$D$59:$D$92,255),0))=0,"",INDEX('Disaggregation Records'!$G$59:$G$92,MATCH(RIGHT(L238,255),RIGHT('Disaggregation Records'!$D$59:$D$92,255),0))),"")</f>
        <v/>
      </c>
      <c r="Q238" s="482" t="s">
        <v>797</v>
      </c>
      <c r="R238" s="358"/>
    </row>
    <row r="239" spans="1:18" ht="47.1" customHeight="1" x14ac:dyDescent="0.25">
      <c r="A239" s="377">
        <v>8</v>
      </c>
      <c r="B239" s="395" t="str">
        <f>IFERROR(VLOOKUP(A239,'Outcome Indicators - Section C'!$A$10:$S$27,19,FALSE),"")</f>
        <v/>
      </c>
      <c r="C239" s="396" t="str">
        <f t="array" ref="C239">IFERROR(IF(INDEX('Disaggregation Records'!$E$59:$E$92,MATCH(RIGHT(L239,255),RIGHT('Disaggregation Records'!$D$59:$D$92,255),0))=0,"",INDEX('Disaggregation Records'!$E$59:$E$92,MATCH(RIGHT(L239,255),RIGHT('Disaggregation Records'!$D$59:$D$92,255),0))),"")</f>
        <v/>
      </c>
      <c r="D239" s="396" t="str">
        <f t="array" ref="D239">IFERROR(IF(INDEX('Disaggregation Records'!$F$59:$F$92,MATCH(RIGHT(L239,255),RIGHT('Disaggregation Records'!$D$59:$D$92,255),0))=0,"",INDEX('Disaggregation Records'!$F$59:$F$92,MATCH(RIGHT(L239,255),RIGHT('Disaggregation Records'!$D$59:$D$92,255),0))),"")</f>
        <v/>
      </c>
      <c r="E239" s="380" t="str">
        <f t="array" ref="E239">IFERROR(IF(INDEX('Disaggregation Data'!$K$159:$K$310,MATCH(RIGHT(M239,255),RIGHT('Disaggregation Data'!$J$159:$J$310,255),0))=0,"",INDEX('Disaggregation Data'!$K$159:$K$310,MATCH(RIGHT(M239,255),RIGHT('Disaggregation Data'!J$159:$J$310,255),0))),"")</f>
        <v/>
      </c>
      <c r="F239" s="380" t="str">
        <f t="array" ref="F239">IFERROR(IF(INDEX('Disaggregation Data'!$L$159:$L$310,MATCH(RIGHT(M239,255),RIGHT('Disaggregation Data'!$J$159:$J$310,255),0))=0,"",INDEX('Disaggregation Data'!$L$159:$L$310,MATCH(RIGHT(M239,255),RIGHT('Disaggregation Data'!J$159:$J$310,255),0))),"")</f>
        <v/>
      </c>
      <c r="G239" s="380" t="str">
        <f t="array" ref="G239">IFERROR(IF(INDEX('Disaggregation Data'!$O$159:$O$310,MATCH(RIGHT(M239,255),RIGHT('Disaggregation Data'!$J$159:$J$310,255),0))=0,"",INDEX('Disaggregation Data'!$O$159:$O$310,MATCH(RIGHT(M239,255),RIGHT('Disaggregation Data'!J$159:$J$310,255),0))),"")</f>
        <v/>
      </c>
      <c r="H239" s="379" t="str">
        <f t="array" ref="H239">IFERROR(IF(INDEX('Disaggregation Data'!$P$159:$P$310,MATCH(RIGHT(M239,255),RIGHT('Disaggregation Data'!$J$159:$J$310,255),0))=0,"",INDEX('Disaggregation Data'!$P$159:$P$310,MATCH(RIGHT(M239,255),RIGHT('Disaggregation Data'!J$159:$J$310,255),0))),"")</f>
        <v/>
      </c>
      <c r="I239" s="380" t="str">
        <f t="array" ref="I239">IFERROR(IF(INDEX('Disaggregation Data'!$M$159:$M$310,MATCH(RIGHT(M239,255),RIGHT('Disaggregation Data'!$J$159:$J$310,255),0))=0,"",INDEX('Disaggregation Data'!$M$159:$M$310,MATCH(RIGHT(M239,255),RIGHT('Disaggregation Data'!J$159:$J$310,255),0))),"")</f>
        <v/>
      </c>
      <c r="J239" s="379" t="str">
        <f t="array" ref="J239">IFERROR(IF(INDEX('Disaggregation Data'!$N$159:$N$310,MATCH(RIGHT(M239,255),RIGHT('Disaggregation Data'!$J$159:$J$310,255),0))=0,"",INDEX('Disaggregation Data'!$N$159:$N$310,MATCH(RIGHT(M239,255),RIGHT('Disaggregation Data'!J$159:$J$310,255),0))),"")</f>
        <v/>
      </c>
      <c r="K239" s="470">
        <f t="shared" si="16"/>
        <v>41</v>
      </c>
      <c r="L239" s="470" t="str">
        <f t="shared" si="17"/>
        <v/>
      </c>
      <c r="M239" s="470" t="str">
        <f t="shared" si="18"/>
        <v/>
      </c>
      <c r="N239" s="446" t="b">
        <f t="shared" si="19"/>
        <v>0</v>
      </c>
      <c r="O239" s="451" t="s">
        <v>1796</v>
      </c>
      <c r="P239" s="483" t="str">
        <f t="array" ref="P239">IFERROR(IF(INDEX('Disaggregation Records'!$G$59:$G$92,MATCH(RIGHT(L239,255),RIGHT('Disaggregation Records'!$D$59:$D$92,255),0))=0,"",INDEX('Disaggregation Records'!$G$59:$G$92,MATCH(RIGHT(L239,255),RIGHT('Disaggregation Records'!$D$59:$D$92,255),0))),"")</f>
        <v/>
      </c>
      <c r="Q239" s="482" t="s">
        <v>797</v>
      </c>
      <c r="R239" s="358"/>
    </row>
    <row r="240" spans="1:18" ht="47.1" customHeight="1" x14ac:dyDescent="0.25">
      <c r="A240" s="377">
        <v>8</v>
      </c>
      <c r="B240" s="395" t="str">
        <f>IFERROR(VLOOKUP(A240,'Outcome Indicators - Section C'!$A$10:$S$27,19,FALSE),"")</f>
        <v/>
      </c>
      <c r="C240" s="396" t="str">
        <f t="array" ref="C240">IFERROR(IF(INDEX('Disaggregation Records'!$E$59:$E$92,MATCH(RIGHT(L240,255),RIGHT('Disaggregation Records'!$D$59:$D$92,255),0))=0,"",INDEX('Disaggregation Records'!$E$59:$E$92,MATCH(RIGHT(L240,255),RIGHT('Disaggregation Records'!$D$59:$D$92,255),0))),"")</f>
        <v/>
      </c>
      <c r="D240" s="396" t="str">
        <f t="array" ref="D240">IFERROR(IF(INDEX('Disaggregation Records'!$F$59:$F$92,MATCH(RIGHT(L240,255),RIGHT('Disaggregation Records'!$D$59:$D$92,255),0))=0,"",INDEX('Disaggregation Records'!$F$59:$F$92,MATCH(RIGHT(L240,255),RIGHT('Disaggregation Records'!$D$59:$D$92,255),0))),"")</f>
        <v/>
      </c>
      <c r="E240" s="380" t="str">
        <f t="array" ref="E240">IFERROR(IF(INDEX('Disaggregation Data'!$K$159:$K$310,MATCH(RIGHT(M240,255),RIGHT('Disaggregation Data'!$J$159:$J$310,255),0))=0,"",INDEX('Disaggregation Data'!$K$159:$K$310,MATCH(RIGHT(M240,255),RIGHT('Disaggregation Data'!J$159:$J$310,255),0))),"")</f>
        <v/>
      </c>
      <c r="F240" s="380" t="str">
        <f t="array" ref="F240">IFERROR(IF(INDEX('Disaggregation Data'!$L$159:$L$310,MATCH(RIGHT(M240,255),RIGHT('Disaggregation Data'!$J$159:$J$310,255),0))=0,"",INDEX('Disaggregation Data'!$L$159:$L$310,MATCH(RIGHT(M240,255),RIGHT('Disaggregation Data'!J$159:$J$310,255),0))),"")</f>
        <v/>
      </c>
      <c r="G240" s="380" t="str">
        <f t="array" ref="G240">IFERROR(IF(INDEX('Disaggregation Data'!$O$159:$O$310,MATCH(RIGHT(M240,255),RIGHT('Disaggregation Data'!$J$159:$J$310,255),0))=0,"",INDEX('Disaggregation Data'!$O$159:$O$310,MATCH(RIGHT(M240,255),RIGHT('Disaggregation Data'!J$159:$J$310,255),0))),"")</f>
        <v/>
      </c>
      <c r="H240" s="379" t="str">
        <f t="array" ref="H240">IFERROR(IF(INDEX('Disaggregation Data'!$P$159:$P$310,MATCH(RIGHT(M240,255),RIGHT('Disaggregation Data'!$J$159:$J$310,255),0))=0,"",INDEX('Disaggregation Data'!$P$159:$P$310,MATCH(RIGHT(M240,255),RIGHT('Disaggregation Data'!J$159:$J$310,255),0))),"")</f>
        <v/>
      </c>
      <c r="I240" s="380" t="str">
        <f t="array" ref="I240">IFERROR(IF(INDEX('Disaggregation Data'!$M$159:$M$310,MATCH(RIGHT(M240,255),RIGHT('Disaggregation Data'!$J$159:$J$310,255),0))=0,"",INDEX('Disaggregation Data'!$M$159:$M$310,MATCH(RIGHT(M240,255),RIGHT('Disaggregation Data'!J$159:$J$310,255),0))),"")</f>
        <v/>
      </c>
      <c r="J240" s="379" t="str">
        <f t="array" ref="J240">IFERROR(IF(INDEX('Disaggregation Data'!$N$159:$N$310,MATCH(RIGHT(M240,255),RIGHT('Disaggregation Data'!$J$159:$J$310,255),0))=0,"",INDEX('Disaggregation Data'!$N$159:$N$310,MATCH(RIGHT(M240,255),RIGHT('Disaggregation Data'!J$159:$J$310,255),0))),"")</f>
        <v/>
      </c>
      <c r="K240" s="470">
        <f t="shared" si="16"/>
        <v>42</v>
      </c>
      <c r="L240" s="470" t="str">
        <f t="shared" si="17"/>
        <v/>
      </c>
      <c r="M240" s="470" t="str">
        <f t="shared" si="18"/>
        <v/>
      </c>
      <c r="N240" s="446" t="b">
        <f t="shared" si="19"/>
        <v>0</v>
      </c>
      <c r="O240" s="451" t="s">
        <v>1797</v>
      </c>
      <c r="P240" s="483" t="str">
        <f t="array" ref="P240">IFERROR(IF(INDEX('Disaggregation Records'!$G$59:$G$92,MATCH(RIGHT(L240,255),RIGHT('Disaggregation Records'!$D$59:$D$92,255),0))=0,"",INDEX('Disaggregation Records'!$G$59:$G$92,MATCH(RIGHT(L240,255),RIGHT('Disaggregation Records'!$D$59:$D$92,255),0))),"")</f>
        <v/>
      </c>
      <c r="Q240" s="482" t="s">
        <v>797</v>
      </c>
      <c r="R240" s="358"/>
    </row>
    <row r="241" spans="1:18" ht="47.1" customHeight="1" x14ac:dyDescent="0.25">
      <c r="A241" s="377">
        <v>8</v>
      </c>
      <c r="B241" s="395" t="str">
        <f>IFERROR(VLOOKUP(A241,'Outcome Indicators - Section C'!$A$10:$S$27,19,FALSE),"")</f>
        <v/>
      </c>
      <c r="C241" s="396" t="str">
        <f t="array" ref="C241">IFERROR(IF(INDEX('Disaggregation Records'!$E$59:$E$92,MATCH(RIGHT(L241,255),RIGHT('Disaggregation Records'!$D$59:$D$92,255),0))=0,"",INDEX('Disaggregation Records'!$E$59:$E$92,MATCH(RIGHT(L241,255),RIGHT('Disaggregation Records'!$D$59:$D$92,255),0))),"")</f>
        <v/>
      </c>
      <c r="D241" s="396" t="str">
        <f t="array" ref="D241">IFERROR(IF(INDEX('Disaggregation Records'!$F$59:$F$92,MATCH(RIGHT(L241,255),RIGHT('Disaggregation Records'!$D$59:$D$92,255),0))=0,"",INDEX('Disaggregation Records'!$F$59:$F$92,MATCH(RIGHT(L241,255),RIGHT('Disaggregation Records'!$D$59:$D$92,255),0))),"")</f>
        <v/>
      </c>
      <c r="E241" s="380" t="str">
        <f t="array" ref="E241">IFERROR(IF(INDEX('Disaggregation Data'!$K$159:$K$310,MATCH(RIGHT(M241,255),RIGHT('Disaggregation Data'!$J$159:$J$310,255),0))=0,"",INDEX('Disaggregation Data'!$K$159:$K$310,MATCH(RIGHT(M241,255),RIGHT('Disaggregation Data'!J$159:$J$310,255),0))),"")</f>
        <v/>
      </c>
      <c r="F241" s="380" t="str">
        <f t="array" ref="F241">IFERROR(IF(INDEX('Disaggregation Data'!$L$159:$L$310,MATCH(RIGHT(M241,255),RIGHT('Disaggregation Data'!$J$159:$J$310,255),0))=0,"",INDEX('Disaggregation Data'!$L$159:$L$310,MATCH(RIGHT(M241,255),RIGHT('Disaggregation Data'!J$159:$J$310,255),0))),"")</f>
        <v/>
      </c>
      <c r="G241" s="380" t="str">
        <f t="array" ref="G241">IFERROR(IF(INDEX('Disaggregation Data'!$O$159:$O$310,MATCH(RIGHT(M241,255),RIGHT('Disaggregation Data'!$J$159:$J$310,255),0))=0,"",INDEX('Disaggregation Data'!$O$159:$O$310,MATCH(RIGHT(M241,255),RIGHT('Disaggregation Data'!J$159:$J$310,255),0))),"")</f>
        <v/>
      </c>
      <c r="H241" s="379" t="str">
        <f t="array" ref="H241">IFERROR(IF(INDEX('Disaggregation Data'!$P$159:$P$310,MATCH(RIGHT(M241,255),RIGHT('Disaggregation Data'!$J$159:$J$310,255),0))=0,"",INDEX('Disaggregation Data'!$P$159:$P$310,MATCH(RIGHT(M241,255),RIGHT('Disaggregation Data'!J$159:$J$310,255),0))),"")</f>
        <v/>
      </c>
      <c r="I241" s="380" t="str">
        <f t="array" ref="I241">IFERROR(IF(INDEX('Disaggregation Data'!$M$159:$M$310,MATCH(RIGHT(M241,255),RIGHT('Disaggregation Data'!$J$159:$J$310,255),0))=0,"",INDEX('Disaggregation Data'!$M$159:$M$310,MATCH(RIGHT(M241,255),RIGHT('Disaggregation Data'!J$159:$J$310,255),0))),"")</f>
        <v/>
      </c>
      <c r="J241" s="379" t="str">
        <f t="array" ref="J241">IFERROR(IF(INDEX('Disaggregation Data'!$N$159:$N$310,MATCH(RIGHT(M241,255),RIGHT('Disaggregation Data'!$J$159:$J$310,255),0))=0,"",INDEX('Disaggregation Data'!$N$159:$N$310,MATCH(RIGHT(M241,255),RIGHT('Disaggregation Data'!J$159:$J$310,255),0))),"")</f>
        <v/>
      </c>
      <c r="K241" s="470">
        <f t="shared" si="16"/>
        <v>43</v>
      </c>
      <c r="L241" s="470" t="str">
        <f t="shared" si="17"/>
        <v/>
      </c>
      <c r="M241" s="470" t="str">
        <f t="shared" si="18"/>
        <v/>
      </c>
      <c r="N241" s="446" t="b">
        <f t="shared" si="19"/>
        <v>0</v>
      </c>
      <c r="O241" s="451" t="s">
        <v>1798</v>
      </c>
      <c r="P241" s="483" t="str">
        <f t="array" ref="P241">IFERROR(IF(INDEX('Disaggregation Records'!$G$59:$G$92,MATCH(RIGHT(L241,255),RIGHT('Disaggregation Records'!$D$59:$D$92,255),0))=0,"",INDEX('Disaggregation Records'!$G$59:$G$92,MATCH(RIGHT(L241,255),RIGHT('Disaggregation Records'!$D$59:$D$92,255),0))),"")</f>
        <v/>
      </c>
      <c r="Q241" s="482" t="s">
        <v>797</v>
      </c>
      <c r="R241" s="358"/>
    </row>
    <row r="242" spans="1:18" ht="47.1" customHeight="1" x14ac:dyDescent="0.25">
      <c r="A242" s="377">
        <v>8</v>
      </c>
      <c r="B242" s="395" t="str">
        <f>IFERROR(VLOOKUP(A242,'Outcome Indicators - Section C'!$A$10:$S$27,19,FALSE),"")</f>
        <v/>
      </c>
      <c r="C242" s="396" t="str">
        <f t="array" ref="C242">IFERROR(IF(INDEX('Disaggregation Records'!$E$59:$E$92,MATCH(RIGHT(L242,255),RIGHT('Disaggregation Records'!$D$59:$D$92,255),0))=0,"",INDEX('Disaggregation Records'!$E$59:$E$92,MATCH(RIGHT(L242,255),RIGHT('Disaggregation Records'!$D$59:$D$92,255),0))),"")</f>
        <v/>
      </c>
      <c r="D242" s="396" t="str">
        <f t="array" ref="D242">IFERROR(IF(INDEX('Disaggregation Records'!$F$59:$F$92,MATCH(RIGHT(L242,255),RIGHT('Disaggregation Records'!$D$59:$D$92,255),0))=0,"",INDEX('Disaggregation Records'!$F$59:$F$92,MATCH(RIGHT(L242,255),RIGHT('Disaggregation Records'!$D$59:$D$92,255),0))),"")</f>
        <v/>
      </c>
      <c r="E242" s="380" t="str">
        <f t="array" ref="E242">IFERROR(IF(INDEX('Disaggregation Data'!$K$159:$K$310,MATCH(RIGHT(M242,255),RIGHT('Disaggregation Data'!$J$159:$J$310,255),0))=0,"",INDEX('Disaggregation Data'!$K$159:$K$310,MATCH(RIGHT(M242,255),RIGHT('Disaggregation Data'!J$159:$J$310,255),0))),"")</f>
        <v/>
      </c>
      <c r="F242" s="380" t="str">
        <f t="array" ref="F242">IFERROR(IF(INDEX('Disaggregation Data'!$L$159:$L$310,MATCH(RIGHT(M242,255),RIGHT('Disaggregation Data'!$J$159:$J$310,255),0))=0,"",INDEX('Disaggregation Data'!$L$159:$L$310,MATCH(RIGHT(M242,255),RIGHT('Disaggregation Data'!J$159:$J$310,255),0))),"")</f>
        <v/>
      </c>
      <c r="G242" s="380" t="str">
        <f t="array" ref="G242">IFERROR(IF(INDEX('Disaggregation Data'!$O$159:$O$310,MATCH(RIGHT(M242,255),RIGHT('Disaggregation Data'!$J$159:$J$310,255),0))=0,"",INDEX('Disaggregation Data'!$O$159:$O$310,MATCH(RIGHT(M242,255),RIGHT('Disaggregation Data'!J$159:$J$310,255),0))),"")</f>
        <v/>
      </c>
      <c r="H242" s="379" t="str">
        <f t="array" ref="H242">IFERROR(IF(INDEX('Disaggregation Data'!$P$159:$P$310,MATCH(RIGHT(M242,255),RIGHT('Disaggregation Data'!$J$159:$J$310,255),0))=0,"",INDEX('Disaggregation Data'!$P$159:$P$310,MATCH(RIGHT(M242,255),RIGHT('Disaggregation Data'!J$159:$J$310,255),0))),"")</f>
        <v/>
      </c>
      <c r="I242" s="380" t="str">
        <f t="array" ref="I242">IFERROR(IF(INDEX('Disaggregation Data'!$M$159:$M$310,MATCH(RIGHT(M242,255),RIGHT('Disaggregation Data'!$J$159:$J$310,255),0))=0,"",INDEX('Disaggregation Data'!$M$159:$M$310,MATCH(RIGHT(M242,255),RIGHT('Disaggregation Data'!J$159:$J$310,255),0))),"")</f>
        <v/>
      </c>
      <c r="J242" s="379" t="str">
        <f t="array" ref="J242">IFERROR(IF(INDEX('Disaggregation Data'!$N$159:$N$310,MATCH(RIGHT(M242,255),RIGHT('Disaggregation Data'!$J$159:$J$310,255),0))=0,"",INDEX('Disaggregation Data'!$N$159:$N$310,MATCH(RIGHT(M242,255),RIGHT('Disaggregation Data'!J$159:$J$310,255),0))),"")</f>
        <v/>
      </c>
      <c r="K242" s="470">
        <f t="shared" si="16"/>
        <v>44</v>
      </c>
      <c r="L242" s="470" t="str">
        <f t="shared" si="17"/>
        <v/>
      </c>
      <c r="M242" s="470" t="str">
        <f t="shared" si="18"/>
        <v/>
      </c>
      <c r="N242" s="446" t="b">
        <f t="shared" si="19"/>
        <v>0</v>
      </c>
      <c r="O242" s="451" t="s">
        <v>1799</v>
      </c>
      <c r="P242" s="483" t="str">
        <f t="array" ref="P242">IFERROR(IF(INDEX('Disaggregation Records'!$G$59:$G$92,MATCH(RIGHT(L242,255),RIGHT('Disaggregation Records'!$D$59:$D$92,255),0))=0,"",INDEX('Disaggregation Records'!$G$59:$G$92,MATCH(RIGHT(L242,255),RIGHT('Disaggregation Records'!$D$59:$D$92,255),0))),"")</f>
        <v/>
      </c>
      <c r="Q242" s="482" t="s">
        <v>797</v>
      </c>
      <c r="R242" s="358"/>
    </row>
    <row r="243" spans="1:18" ht="47.1" customHeight="1" x14ac:dyDescent="0.25">
      <c r="A243" s="377">
        <v>8</v>
      </c>
      <c r="B243" s="395" t="str">
        <f>IFERROR(VLOOKUP(A243,'Outcome Indicators - Section C'!$A$10:$S$27,19,FALSE),"")</f>
        <v/>
      </c>
      <c r="C243" s="396" t="str">
        <f t="array" ref="C243">IFERROR(IF(INDEX('Disaggregation Records'!$E$59:$E$92,MATCH(RIGHT(L243,255),RIGHT('Disaggregation Records'!$D$59:$D$92,255),0))=0,"",INDEX('Disaggregation Records'!$E$59:$E$92,MATCH(RIGHT(L243,255),RIGHT('Disaggregation Records'!$D$59:$D$92,255),0))),"")</f>
        <v/>
      </c>
      <c r="D243" s="396" t="str">
        <f t="array" ref="D243">IFERROR(IF(INDEX('Disaggregation Records'!$F$59:$F$92,MATCH(RIGHT(L243,255),RIGHT('Disaggregation Records'!$D$59:$D$92,255),0))=0,"",INDEX('Disaggregation Records'!$F$59:$F$92,MATCH(RIGHT(L243,255),RIGHT('Disaggregation Records'!$D$59:$D$92,255),0))),"")</f>
        <v/>
      </c>
      <c r="E243" s="380" t="str">
        <f t="array" ref="E243">IFERROR(IF(INDEX('Disaggregation Data'!$K$159:$K$310,MATCH(RIGHT(M243,255),RIGHT('Disaggregation Data'!$J$159:$J$310,255),0))=0,"",INDEX('Disaggregation Data'!$K$159:$K$310,MATCH(RIGHT(M243,255),RIGHT('Disaggregation Data'!J$159:$J$310,255),0))),"")</f>
        <v/>
      </c>
      <c r="F243" s="380" t="str">
        <f t="array" ref="F243">IFERROR(IF(INDEX('Disaggregation Data'!$L$159:$L$310,MATCH(RIGHT(M243,255),RIGHT('Disaggregation Data'!$J$159:$J$310,255),0))=0,"",INDEX('Disaggregation Data'!$L$159:$L$310,MATCH(RIGHT(M243,255),RIGHT('Disaggregation Data'!J$159:$J$310,255),0))),"")</f>
        <v/>
      </c>
      <c r="G243" s="380" t="str">
        <f t="array" ref="G243">IFERROR(IF(INDEX('Disaggregation Data'!$O$159:$O$310,MATCH(RIGHT(M243,255),RIGHT('Disaggregation Data'!$J$159:$J$310,255),0))=0,"",INDEX('Disaggregation Data'!$O$159:$O$310,MATCH(RIGHT(M243,255),RIGHT('Disaggregation Data'!J$159:$J$310,255),0))),"")</f>
        <v/>
      </c>
      <c r="H243" s="379" t="str">
        <f t="array" ref="H243">IFERROR(IF(INDEX('Disaggregation Data'!$P$159:$P$310,MATCH(RIGHT(M243,255),RIGHT('Disaggregation Data'!$J$159:$J$310,255),0))=0,"",INDEX('Disaggregation Data'!$P$159:$P$310,MATCH(RIGHT(M243,255),RIGHT('Disaggregation Data'!J$159:$J$310,255),0))),"")</f>
        <v/>
      </c>
      <c r="I243" s="380" t="str">
        <f t="array" ref="I243">IFERROR(IF(INDEX('Disaggregation Data'!$M$159:$M$310,MATCH(RIGHT(M243,255),RIGHT('Disaggregation Data'!$J$159:$J$310,255),0))=0,"",INDEX('Disaggregation Data'!$M$159:$M$310,MATCH(RIGHT(M243,255),RIGHT('Disaggregation Data'!J$159:$J$310,255),0))),"")</f>
        <v/>
      </c>
      <c r="J243" s="379" t="str">
        <f t="array" ref="J243">IFERROR(IF(INDEX('Disaggregation Data'!$N$159:$N$310,MATCH(RIGHT(M243,255),RIGHT('Disaggregation Data'!$J$159:$J$310,255),0))=0,"",INDEX('Disaggregation Data'!$N$159:$N$310,MATCH(RIGHT(M243,255),RIGHT('Disaggregation Data'!J$159:$J$310,255),0))),"")</f>
        <v/>
      </c>
      <c r="K243" s="470">
        <f t="shared" si="16"/>
        <v>45</v>
      </c>
      <c r="L243" s="470" t="str">
        <f t="shared" si="17"/>
        <v/>
      </c>
      <c r="M243" s="470" t="str">
        <f t="shared" si="18"/>
        <v/>
      </c>
      <c r="N243" s="446" t="b">
        <f t="shared" si="19"/>
        <v>0</v>
      </c>
      <c r="O243" s="451" t="s">
        <v>1800</v>
      </c>
      <c r="P243" s="483" t="str">
        <f t="array" ref="P243">IFERROR(IF(INDEX('Disaggregation Records'!$G$59:$G$92,MATCH(RIGHT(L243,255),RIGHT('Disaggregation Records'!$D$59:$D$92,255),0))=0,"",INDEX('Disaggregation Records'!$G$59:$G$92,MATCH(RIGHT(L243,255),RIGHT('Disaggregation Records'!$D$59:$D$92,255),0))),"")</f>
        <v/>
      </c>
      <c r="Q243" s="482" t="s">
        <v>797</v>
      </c>
      <c r="R243" s="358"/>
    </row>
    <row r="244" spans="1:18" ht="47.1" customHeight="1" x14ac:dyDescent="0.25">
      <c r="A244" s="377">
        <v>8</v>
      </c>
      <c r="B244" s="395" t="str">
        <f>IFERROR(VLOOKUP(A244,'Outcome Indicators - Section C'!$A$10:$S$27,19,FALSE),"")</f>
        <v/>
      </c>
      <c r="C244" s="396" t="str">
        <f t="array" ref="C244">IFERROR(IF(INDEX('Disaggregation Records'!$E$59:$E$92,MATCH(RIGHT(L244,255),RIGHT('Disaggregation Records'!$D$59:$D$92,255),0))=0,"",INDEX('Disaggregation Records'!$E$59:$E$92,MATCH(RIGHT(L244,255),RIGHT('Disaggregation Records'!$D$59:$D$92,255),0))),"")</f>
        <v/>
      </c>
      <c r="D244" s="396" t="str">
        <f t="array" ref="D244">IFERROR(IF(INDEX('Disaggregation Records'!$F$59:$F$92,MATCH(RIGHT(L244,255),RIGHT('Disaggregation Records'!$D$59:$D$92,255),0))=0,"",INDEX('Disaggregation Records'!$F$59:$F$92,MATCH(RIGHT(L244,255),RIGHT('Disaggregation Records'!$D$59:$D$92,255),0))),"")</f>
        <v/>
      </c>
      <c r="E244" s="380" t="str">
        <f t="array" ref="E244">IFERROR(IF(INDEX('Disaggregation Data'!$K$159:$K$310,MATCH(RIGHT(M244,255),RIGHT('Disaggregation Data'!$J$159:$J$310,255),0))=0,"",INDEX('Disaggregation Data'!$K$159:$K$310,MATCH(RIGHT(M244,255),RIGHT('Disaggregation Data'!J$159:$J$310,255),0))),"")</f>
        <v/>
      </c>
      <c r="F244" s="380" t="str">
        <f t="array" ref="F244">IFERROR(IF(INDEX('Disaggregation Data'!$L$159:$L$310,MATCH(RIGHT(M244,255),RIGHT('Disaggregation Data'!$J$159:$J$310,255),0))=0,"",INDEX('Disaggregation Data'!$L$159:$L$310,MATCH(RIGHT(M244,255),RIGHT('Disaggregation Data'!J$159:$J$310,255),0))),"")</f>
        <v/>
      </c>
      <c r="G244" s="380" t="str">
        <f t="array" ref="G244">IFERROR(IF(INDEX('Disaggregation Data'!$O$159:$O$310,MATCH(RIGHT(M244,255),RIGHT('Disaggregation Data'!$J$159:$J$310,255),0))=0,"",INDEX('Disaggregation Data'!$O$159:$O$310,MATCH(RIGHT(M244,255),RIGHT('Disaggregation Data'!J$159:$J$310,255),0))),"")</f>
        <v/>
      </c>
      <c r="H244" s="379" t="str">
        <f t="array" ref="H244">IFERROR(IF(INDEX('Disaggregation Data'!$P$159:$P$310,MATCH(RIGHT(M244,255),RIGHT('Disaggregation Data'!$J$159:$J$310,255),0))=0,"",INDEX('Disaggregation Data'!$P$159:$P$310,MATCH(RIGHT(M244,255),RIGHT('Disaggregation Data'!J$159:$J$310,255),0))),"")</f>
        <v/>
      </c>
      <c r="I244" s="380" t="str">
        <f t="array" ref="I244">IFERROR(IF(INDEX('Disaggregation Data'!$M$159:$M$310,MATCH(RIGHT(M244,255),RIGHT('Disaggregation Data'!$J$159:$J$310,255),0))=0,"",INDEX('Disaggregation Data'!$M$159:$M$310,MATCH(RIGHT(M244,255),RIGHT('Disaggregation Data'!J$159:$J$310,255),0))),"")</f>
        <v/>
      </c>
      <c r="J244" s="379" t="str">
        <f t="array" ref="J244">IFERROR(IF(INDEX('Disaggregation Data'!$N$159:$N$310,MATCH(RIGHT(M244,255),RIGHT('Disaggregation Data'!$J$159:$J$310,255),0))=0,"",INDEX('Disaggregation Data'!$N$159:$N$310,MATCH(RIGHT(M244,255),RIGHT('Disaggregation Data'!J$159:$J$310,255),0))),"")</f>
        <v/>
      </c>
      <c r="K244" s="470">
        <f t="shared" si="16"/>
        <v>46</v>
      </c>
      <c r="L244" s="470" t="str">
        <f t="shared" si="17"/>
        <v/>
      </c>
      <c r="M244" s="470" t="str">
        <f t="shared" si="18"/>
        <v/>
      </c>
      <c r="N244" s="446" t="b">
        <f t="shared" si="19"/>
        <v>0</v>
      </c>
      <c r="O244" s="451" t="s">
        <v>1801</v>
      </c>
      <c r="P244" s="483" t="str">
        <f t="array" ref="P244">IFERROR(IF(INDEX('Disaggregation Records'!$G$59:$G$92,MATCH(RIGHT(L244,255),RIGHT('Disaggregation Records'!$D$59:$D$92,255),0))=0,"",INDEX('Disaggregation Records'!$G$59:$G$92,MATCH(RIGHT(L244,255),RIGHT('Disaggregation Records'!$D$59:$D$92,255),0))),"")</f>
        <v/>
      </c>
      <c r="Q244" s="482" t="s">
        <v>797</v>
      </c>
      <c r="R244" s="358"/>
    </row>
    <row r="245" spans="1:18" ht="47.1" customHeight="1" x14ac:dyDescent="0.25">
      <c r="A245" s="377">
        <v>8</v>
      </c>
      <c r="B245" s="395" t="str">
        <f>IFERROR(VLOOKUP(A245,'Outcome Indicators - Section C'!$A$10:$S$27,19,FALSE),"")</f>
        <v/>
      </c>
      <c r="C245" s="396" t="str">
        <f t="array" ref="C245">IFERROR(IF(INDEX('Disaggregation Records'!$E$59:$E$92,MATCH(RIGHT(L245,255),RIGHT('Disaggregation Records'!$D$59:$D$92,255),0))=0,"",INDEX('Disaggregation Records'!$E$59:$E$92,MATCH(RIGHT(L245,255),RIGHT('Disaggregation Records'!$D$59:$D$92,255),0))),"")</f>
        <v/>
      </c>
      <c r="D245" s="396" t="str">
        <f t="array" ref="D245">IFERROR(IF(INDEX('Disaggregation Records'!$F$59:$F$92,MATCH(RIGHT(L245,255),RIGHT('Disaggregation Records'!$D$59:$D$92,255),0))=0,"",INDEX('Disaggregation Records'!$F$59:$F$92,MATCH(RIGHT(L245,255),RIGHT('Disaggregation Records'!$D$59:$D$92,255),0))),"")</f>
        <v/>
      </c>
      <c r="E245" s="380" t="str">
        <f t="array" ref="E245">IFERROR(IF(INDEX('Disaggregation Data'!$K$159:$K$310,MATCH(RIGHT(M245,255),RIGHT('Disaggregation Data'!$J$159:$J$310,255),0))=0,"",INDEX('Disaggregation Data'!$K$159:$K$310,MATCH(RIGHT(M245,255),RIGHT('Disaggregation Data'!J$159:$J$310,255),0))),"")</f>
        <v/>
      </c>
      <c r="F245" s="380" t="str">
        <f t="array" ref="F245">IFERROR(IF(INDEX('Disaggregation Data'!$L$159:$L$310,MATCH(RIGHT(M245,255),RIGHT('Disaggregation Data'!$J$159:$J$310,255),0))=0,"",INDEX('Disaggregation Data'!$L$159:$L$310,MATCH(RIGHT(M245,255),RIGHT('Disaggregation Data'!J$159:$J$310,255),0))),"")</f>
        <v/>
      </c>
      <c r="G245" s="380" t="str">
        <f t="array" ref="G245">IFERROR(IF(INDEX('Disaggregation Data'!$O$159:$O$310,MATCH(RIGHT(M245,255),RIGHT('Disaggregation Data'!$J$159:$J$310,255),0))=0,"",INDEX('Disaggregation Data'!$O$159:$O$310,MATCH(RIGHT(M245,255),RIGHT('Disaggregation Data'!J$159:$J$310,255),0))),"")</f>
        <v/>
      </c>
      <c r="H245" s="379" t="str">
        <f t="array" ref="H245">IFERROR(IF(INDEX('Disaggregation Data'!$P$159:$P$310,MATCH(RIGHT(M245,255),RIGHT('Disaggregation Data'!$J$159:$J$310,255),0))=0,"",INDEX('Disaggregation Data'!$P$159:$P$310,MATCH(RIGHT(M245,255),RIGHT('Disaggregation Data'!J$159:$J$310,255),0))),"")</f>
        <v/>
      </c>
      <c r="I245" s="380" t="str">
        <f t="array" ref="I245">IFERROR(IF(INDEX('Disaggregation Data'!$M$159:$M$310,MATCH(RIGHT(M245,255),RIGHT('Disaggregation Data'!$J$159:$J$310,255),0))=0,"",INDEX('Disaggregation Data'!$M$159:$M$310,MATCH(RIGHT(M245,255),RIGHT('Disaggregation Data'!J$159:$J$310,255),0))),"")</f>
        <v/>
      </c>
      <c r="J245" s="379" t="str">
        <f t="array" ref="J245">IFERROR(IF(INDEX('Disaggregation Data'!$N$159:$N$310,MATCH(RIGHT(M245,255),RIGHT('Disaggregation Data'!$J$159:$J$310,255),0))=0,"",INDEX('Disaggregation Data'!$N$159:$N$310,MATCH(RIGHT(M245,255),RIGHT('Disaggregation Data'!J$159:$J$310,255),0))),"")</f>
        <v/>
      </c>
      <c r="K245" s="470">
        <f t="shared" si="16"/>
        <v>47</v>
      </c>
      <c r="L245" s="470" t="str">
        <f t="shared" si="17"/>
        <v/>
      </c>
      <c r="M245" s="470" t="str">
        <f t="shared" si="18"/>
        <v/>
      </c>
      <c r="N245" s="446" t="b">
        <f t="shared" si="19"/>
        <v>0</v>
      </c>
      <c r="O245" s="451" t="s">
        <v>1802</v>
      </c>
      <c r="P245" s="483" t="str">
        <f t="array" ref="P245">IFERROR(IF(INDEX('Disaggregation Records'!$G$59:$G$92,MATCH(RIGHT(L245,255),RIGHT('Disaggregation Records'!$D$59:$D$92,255),0))=0,"",INDEX('Disaggregation Records'!$G$59:$G$92,MATCH(RIGHT(L245,255),RIGHT('Disaggregation Records'!$D$59:$D$92,255),0))),"")</f>
        <v/>
      </c>
      <c r="Q245" s="482" t="s">
        <v>797</v>
      </c>
      <c r="R245" s="358"/>
    </row>
    <row r="246" spans="1:18" ht="47.1" customHeight="1" x14ac:dyDescent="0.25">
      <c r="A246" s="377">
        <v>8</v>
      </c>
      <c r="B246" s="395" t="str">
        <f>IFERROR(VLOOKUP(A246,'Outcome Indicators - Section C'!$A$10:$S$27,19,FALSE),"")</f>
        <v/>
      </c>
      <c r="C246" s="396" t="str">
        <f t="array" ref="C246">IFERROR(IF(INDEX('Disaggregation Records'!$E$59:$E$92,MATCH(RIGHT(L246,255),RIGHT('Disaggregation Records'!$D$59:$D$92,255),0))=0,"",INDEX('Disaggregation Records'!$E$59:$E$92,MATCH(RIGHT(L246,255),RIGHT('Disaggregation Records'!$D$59:$D$92,255),0))),"")</f>
        <v/>
      </c>
      <c r="D246" s="396" t="str">
        <f t="array" ref="D246">IFERROR(IF(INDEX('Disaggregation Records'!$F$59:$F$92,MATCH(RIGHT(L246,255),RIGHT('Disaggregation Records'!$D$59:$D$92,255),0))=0,"",INDEX('Disaggregation Records'!$F$59:$F$92,MATCH(RIGHT(L246,255),RIGHT('Disaggregation Records'!$D$59:$D$92,255),0))),"")</f>
        <v/>
      </c>
      <c r="E246" s="380" t="str">
        <f t="array" ref="E246">IFERROR(IF(INDEX('Disaggregation Data'!$K$159:$K$310,MATCH(RIGHT(M246,255),RIGHT('Disaggregation Data'!$J$159:$J$310,255),0))=0,"",INDEX('Disaggregation Data'!$K$159:$K$310,MATCH(RIGHT(M246,255),RIGHT('Disaggregation Data'!J$159:$J$310,255),0))),"")</f>
        <v/>
      </c>
      <c r="F246" s="380" t="str">
        <f t="array" ref="F246">IFERROR(IF(INDEX('Disaggregation Data'!$L$159:$L$310,MATCH(RIGHT(M246,255),RIGHT('Disaggregation Data'!$J$159:$J$310,255),0))=0,"",INDEX('Disaggregation Data'!$L$159:$L$310,MATCH(RIGHT(M246,255),RIGHT('Disaggregation Data'!J$159:$J$310,255),0))),"")</f>
        <v/>
      </c>
      <c r="G246" s="380" t="str">
        <f t="array" ref="G246">IFERROR(IF(INDEX('Disaggregation Data'!$O$159:$O$310,MATCH(RIGHT(M246,255),RIGHT('Disaggregation Data'!$J$159:$J$310,255),0))=0,"",INDEX('Disaggregation Data'!$O$159:$O$310,MATCH(RIGHT(M246,255),RIGHT('Disaggregation Data'!J$159:$J$310,255),0))),"")</f>
        <v/>
      </c>
      <c r="H246" s="379" t="str">
        <f t="array" ref="H246">IFERROR(IF(INDEX('Disaggregation Data'!$P$159:$P$310,MATCH(RIGHT(M246,255),RIGHT('Disaggregation Data'!$J$159:$J$310,255),0))=0,"",INDEX('Disaggregation Data'!$P$159:$P$310,MATCH(RIGHT(M246,255),RIGHT('Disaggregation Data'!J$159:$J$310,255),0))),"")</f>
        <v/>
      </c>
      <c r="I246" s="380" t="str">
        <f t="array" ref="I246">IFERROR(IF(INDEX('Disaggregation Data'!$M$159:$M$310,MATCH(RIGHT(M246,255),RIGHT('Disaggregation Data'!$J$159:$J$310,255),0))=0,"",INDEX('Disaggregation Data'!$M$159:$M$310,MATCH(RIGHT(M246,255),RIGHT('Disaggregation Data'!J$159:$J$310,255),0))),"")</f>
        <v/>
      </c>
      <c r="J246" s="379" t="str">
        <f t="array" ref="J246">IFERROR(IF(INDEX('Disaggregation Data'!$N$159:$N$310,MATCH(RIGHT(M246,255),RIGHT('Disaggregation Data'!$J$159:$J$310,255),0))=0,"",INDEX('Disaggregation Data'!$N$159:$N$310,MATCH(RIGHT(M246,255),RIGHT('Disaggregation Data'!J$159:$J$310,255),0))),"")</f>
        <v/>
      </c>
      <c r="K246" s="470">
        <f t="shared" si="16"/>
        <v>48</v>
      </c>
      <c r="L246" s="470" t="str">
        <f t="shared" si="17"/>
        <v/>
      </c>
      <c r="M246" s="470" t="str">
        <f t="shared" si="18"/>
        <v/>
      </c>
      <c r="N246" s="446" t="b">
        <f t="shared" si="19"/>
        <v>0</v>
      </c>
      <c r="O246" s="451" t="s">
        <v>1803</v>
      </c>
      <c r="P246" s="483" t="str">
        <f t="array" ref="P246">IFERROR(IF(INDEX('Disaggregation Records'!$G$59:$G$92,MATCH(RIGHT(L246,255),RIGHT('Disaggregation Records'!$D$59:$D$92,255),0))=0,"",INDEX('Disaggregation Records'!$G$59:$G$92,MATCH(RIGHT(L246,255),RIGHT('Disaggregation Records'!$D$59:$D$92,255),0))),"")</f>
        <v/>
      </c>
      <c r="Q246" s="482" t="s">
        <v>797</v>
      </c>
      <c r="R246" s="358"/>
    </row>
    <row r="247" spans="1:18" ht="47.1" customHeight="1" x14ac:dyDescent="0.25">
      <c r="A247" s="377">
        <v>8</v>
      </c>
      <c r="B247" s="395" t="str">
        <f>IFERROR(VLOOKUP(A247,'Outcome Indicators - Section C'!$A$10:$S$27,19,FALSE),"")</f>
        <v/>
      </c>
      <c r="C247" s="396" t="str">
        <f t="array" ref="C247">IFERROR(IF(INDEX('Disaggregation Records'!$E$59:$E$92,MATCH(RIGHT(L247,255),RIGHT('Disaggregation Records'!$D$59:$D$92,255),0))=0,"",INDEX('Disaggregation Records'!$E$59:$E$92,MATCH(RIGHT(L247,255),RIGHT('Disaggregation Records'!$D$59:$D$92,255),0))),"")</f>
        <v/>
      </c>
      <c r="D247" s="396" t="str">
        <f t="array" ref="D247">IFERROR(IF(INDEX('Disaggregation Records'!$F$59:$F$92,MATCH(RIGHT(L247,255),RIGHT('Disaggregation Records'!$D$59:$D$92,255),0))=0,"",INDEX('Disaggregation Records'!$F$59:$F$92,MATCH(RIGHT(L247,255),RIGHT('Disaggregation Records'!$D$59:$D$92,255),0))),"")</f>
        <v/>
      </c>
      <c r="E247" s="380" t="str">
        <f t="array" ref="E247">IFERROR(IF(INDEX('Disaggregation Data'!$K$159:$K$310,MATCH(RIGHT(M247,255),RIGHT('Disaggregation Data'!$J$159:$J$310,255),0))=0,"",INDEX('Disaggregation Data'!$K$159:$K$310,MATCH(RIGHT(M247,255),RIGHT('Disaggregation Data'!J$159:$J$310,255),0))),"")</f>
        <v/>
      </c>
      <c r="F247" s="380" t="str">
        <f t="array" ref="F247">IFERROR(IF(INDEX('Disaggregation Data'!$L$159:$L$310,MATCH(RIGHT(M247,255),RIGHT('Disaggregation Data'!$J$159:$J$310,255),0))=0,"",INDEX('Disaggregation Data'!$L$159:$L$310,MATCH(RIGHT(M247,255),RIGHT('Disaggregation Data'!J$159:$J$310,255),0))),"")</f>
        <v/>
      </c>
      <c r="G247" s="380" t="str">
        <f t="array" ref="G247">IFERROR(IF(INDEX('Disaggregation Data'!$O$159:$O$310,MATCH(RIGHT(M247,255),RIGHT('Disaggregation Data'!$J$159:$J$310,255),0))=0,"",INDEX('Disaggregation Data'!$O$159:$O$310,MATCH(RIGHT(M247,255),RIGHT('Disaggregation Data'!J$159:$J$310,255),0))),"")</f>
        <v/>
      </c>
      <c r="H247" s="379" t="str">
        <f t="array" ref="H247">IFERROR(IF(INDEX('Disaggregation Data'!$P$159:$P$310,MATCH(RIGHT(M247,255),RIGHT('Disaggregation Data'!$J$159:$J$310,255),0))=0,"",INDEX('Disaggregation Data'!$P$159:$P$310,MATCH(RIGHT(M247,255),RIGHT('Disaggregation Data'!J$159:$J$310,255),0))),"")</f>
        <v/>
      </c>
      <c r="I247" s="380" t="str">
        <f t="array" ref="I247">IFERROR(IF(INDEX('Disaggregation Data'!$M$159:$M$310,MATCH(RIGHT(M247,255),RIGHT('Disaggregation Data'!$J$159:$J$310,255),0))=0,"",INDEX('Disaggregation Data'!$M$159:$M$310,MATCH(RIGHT(M247,255),RIGHT('Disaggregation Data'!J$159:$J$310,255),0))),"")</f>
        <v/>
      </c>
      <c r="J247" s="379" t="str">
        <f t="array" ref="J247">IFERROR(IF(INDEX('Disaggregation Data'!$N$159:$N$310,MATCH(RIGHT(M247,255),RIGHT('Disaggregation Data'!$J$159:$J$310,255),0))=0,"",INDEX('Disaggregation Data'!$N$159:$N$310,MATCH(RIGHT(M247,255),RIGHT('Disaggregation Data'!J$159:$J$310,255),0))),"")</f>
        <v/>
      </c>
      <c r="K247" s="470">
        <f t="shared" si="16"/>
        <v>49</v>
      </c>
      <c r="L247" s="470" t="str">
        <f t="shared" si="17"/>
        <v/>
      </c>
      <c r="M247" s="470" t="str">
        <f t="shared" si="18"/>
        <v/>
      </c>
      <c r="N247" s="446" t="b">
        <f t="shared" si="19"/>
        <v>0</v>
      </c>
      <c r="O247" s="451" t="s">
        <v>1804</v>
      </c>
      <c r="P247" s="483" t="str">
        <f t="array" ref="P247">IFERROR(IF(INDEX('Disaggregation Records'!$G$59:$G$92,MATCH(RIGHT(L247,255),RIGHT('Disaggregation Records'!$D$59:$D$92,255),0))=0,"",INDEX('Disaggregation Records'!$G$59:$G$92,MATCH(RIGHT(L247,255),RIGHT('Disaggregation Records'!$D$59:$D$92,255),0))),"")</f>
        <v/>
      </c>
      <c r="Q247" s="482" t="s">
        <v>797</v>
      </c>
      <c r="R247" s="358"/>
    </row>
    <row r="248" spans="1:18" ht="47.1" customHeight="1" x14ac:dyDescent="0.25">
      <c r="A248" s="377">
        <v>9</v>
      </c>
      <c r="B248" s="395" t="str">
        <f>IFERROR(VLOOKUP(A248,'Outcome Indicators - Section C'!$A$10:$S$27,19,FALSE),"")</f>
        <v/>
      </c>
      <c r="C248" s="396" t="str">
        <f t="array" ref="C248">IFERROR(IF(INDEX('Disaggregation Records'!$E$59:$E$92,MATCH(RIGHT(L248,255),RIGHT('Disaggregation Records'!$D$59:$D$92,255),0))=0,"",INDEX('Disaggregation Records'!$E$59:$E$92,MATCH(RIGHT(L248,255),RIGHT('Disaggregation Records'!$D$59:$D$92,255),0))),"")</f>
        <v/>
      </c>
      <c r="D248" s="396" t="str">
        <f t="array" ref="D248">IFERROR(IF(INDEX('Disaggregation Records'!$F$59:$F$92,MATCH(RIGHT(L248,255),RIGHT('Disaggregation Records'!$D$59:$D$92,255),0))=0,"",INDEX('Disaggregation Records'!$F$59:$F$92,MATCH(RIGHT(L248,255),RIGHT('Disaggregation Records'!$D$59:$D$92,255),0))),"")</f>
        <v/>
      </c>
      <c r="E248" s="380" t="str">
        <f t="array" ref="E248">IFERROR(IF(INDEX('Disaggregation Data'!$K$159:$K$310,MATCH(RIGHT(M248,255),RIGHT('Disaggregation Data'!$J$159:$J$310,255),0))=0,"",INDEX('Disaggregation Data'!$K$159:$K$310,MATCH(RIGHT(M248,255),RIGHT('Disaggregation Data'!J$159:$J$310,255),0))),"")</f>
        <v/>
      </c>
      <c r="F248" s="380" t="str">
        <f t="array" ref="F248">IFERROR(IF(INDEX('Disaggregation Data'!$L$159:$L$310,MATCH(RIGHT(M248,255),RIGHT('Disaggregation Data'!$J$159:$J$310,255),0))=0,"",INDEX('Disaggregation Data'!$L$159:$L$310,MATCH(RIGHT(M248,255),RIGHT('Disaggregation Data'!J$159:$J$310,255),0))),"")</f>
        <v/>
      </c>
      <c r="G248" s="380" t="str">
        <f t="array" ref="G248">IFERROR(IF(INDEX('Disaggregation Data'!$O$159:$O$310,MATCH(RIGHT(M248,255),RIGHT('Disaggregation Data'!$J$159:$J$310,255),0))=0,"",INDEX('Disaggregation Data'!$O$159:$O$310,MATCH(RIGHT(M248,255),RIGHT('Disaggregation Data'!J$159:$J$310,255),0))),"")</f>
        <v/>
      </c>
      <c r="H248" s="379" t="str">
        <f t="array" ref="H248">IFERROR(IF(INDEX('Disaggregation Data'!$P$159:$P$310,MATCH(RIGHT(M248,255),RIGHT('Disaggregation Data'!$J$159:$J$310,255),0))=0,"",INDEX('Disaggregation Data'!$P$159:$P$310,MATCH(RIGHT(M248,255),RIGHT('Disaggregation Data'!J$159:$J$310,255),0))),"")</f>
        <v/>
      </c>
      <c r="I248" s="380" t="str">
        <f t="array" ref="I248">IFERROR(IF(INDEX('Disaggregation Data'!$M$159:$M$310,MATCH(RIGHT(M248,255),RIGHT('Disaggregation Data'!$J$159:$J$310,255),0))=0,"",INDEX('Disaggregation Data'!$M$159:$M$310,MATCH(RIGHT(M248,255),RIGHT('Disaggregation Data'!J$159:$J$310,255),0))),"")</f>
        <v/>
      </c>
      <c r="J248" s="379" t="str">
        <f t="array" ref="J248">IFERROR(IF(INDEX('Disaggregation Data'!$N$159:$N$310,MATCH(RIGHT(M248,255),RIGHT('Disaggregation Data'!$J$159:$J$310,255),0))=0,"",INDEX('Disaggregation Data'!$N$159:$N$310,MATCH(RIGHT(M248,255),RIGHT('Disaggregation Data'!J$159:$J$310,255),0))),"")</f>
        <v/>
      </c>
      <c r="K248" s="470">
        <f t="shared" si="16"/>
        <v>50</v>
      </c>
      <c r="L248" s="470" t="str">
        <f t="shared" si="17"/>
        <v/>
      </c>
      <c r="M248" s="470" t="str">
        <f t="shared" si="18"/>
        <v/>
      </c>
      <c r="N248" s="446" t="b">
        <f t="shared" si="19"/>
        <v>0</v>
      </c>
      <c r="O248" s="451" t="s">
        <v>1805</v>
      </c>
      <c r="P248" s="483" t="str">
        <f t="array" ref="P248">IFERROR(IF(INDEX('Disaggregation Records'!$G$59:$G$92,MATCH(RIGHT(L248,255),RIGHT('Disaggregation Records'!$D$59:$D$92,255),0))=0,"",INDEX('Disaggregation Records'!$G$59:$G$92,MATCH(RIGHT(L248,255),RIGHT('Disaggregation Records'!$D$59:$D$92,255),0))),"")</f>
        <v/>
      </c>
      <c r="Q248" s="482" t="s">
        <v>798</v>
      </c>
      <c r="R248" s="358"/>
    </row>
    <row r="249" spans="1:18" ht="47.1" customHeight="1" x14ac:dyDescent="0.25">
      <c r="A249" s="377">
        <v>9</v>
      </c>
      <c r="B249" s="395" t="str">
        <f>IFERROR(VLOOKUP(A249,'Outcome Indicators - Section C'!$A$10:$S$27,19,FALSE),"")</f>
        <v/>
      </c>
      <c r="C249" s="396" t="str">
        <f t="array" ref="C249">IFERROR(IF(INDEX('Disaggregation Records'!$E$59:$E$92,MATCH(RIGHT(L249,255),RIGHT('Disaggregation Records'!$D$59:$D$92,255),0))=0,"",INDEX('Disaggregation Records'!$E$59:$E$92,MATCH(RIGHT(L249,255),RIGHT('Disaggregation Records'!$D$59:$D$92,255),0))),"")</f>
        <v/>
      </c>
      <c r="D249" s="396" t="str">
        <f t="array" ref="D249">IFERROR(IF(INDEX('Disaggregation Records'!$F$59:$F$92,MATCH(RIGHT(L249,255),RIGHT('Disaggregation Records'!$D$59:$D$92,255),0))=0,"",INDEX('Disaggregation Records'!$F$59:$F$92,MATCH(RIGHT(L249,255),RIGHT('Disaggregation Records'!$D$59:$D$92,255),0))),"")</f>
        <v/>
      </c>
      <c r="E249" s="380" t="str">
        <f t="array" ref="E249">IFERROR(IF(INDEX('Disaggregation Data'!$K$159:$K$310,MATCH(RIGHT(M249,255),RIGHT('Disaggregation Data'!$J$159:$J$310,255),0))=0,"",INDEX('Disaggregation Data'!$K$159:$K$310,MATCH(RIGHT(M249,255),RIGHT('Disaggregation Data'!J$159:$J$310,255),0))),"")</f>
        <v/>
      </c>
      <c r="F249" s="380" t="str">
        <f t="array" ref="F249">IFERROR(IF(INDEX('Disaggregation Data'!$L$159:$L$310,MATCH(RIGHT(M249,255),RIGHT('Disaggregation Data'!$J$159:$J$310,255),0))=0,"",INDEX('Disaggregation Data'!$L$159:$L$310,MATCH(RIGHT(M249,255),RIGHT('Disaggregation Data'!J$159:$J$310,255),0))),"")</f>
        <v/>
      </c>
      <c r="G249" s="380" t="str">
        <f t="array" ref="G249">IFERROR(IF(INDEX('Disaggregation Data'!$O$159:$O$310,MATCH(RIGHT(M249,255),RIGHT('Disaggregation Data'!$J$159:$J$310,255),0))=0,"",INDEX('Disaggregation Data'!$O$159:$O$310,MATCH(RIGHT(M249,255),RIGHT('Disaggregation Data'!J$159:$J$310,255),0))),"")</f>
        <v/>
      </c>
      <c r="H249" s="379" t="str">
        <f t="array" ref="H249">IFERROR(IF(INDEX('Disaggregation Data'!$P$159:$P$310,MATCH(RIGHT(M249,255),RIGHT('Disaggregation Data'!$J$159:$J$310,255),0))=0,"",INDEX('Disaggregation Data'!$P$159:$P$310,MATCH(RIGHT(M249,255),RIGHT('Disaggregation Data'!J$159:$J$310,255),0))),"")</f>
        <v/>
      </c>
      <c r="I249" s="380" t="str">
        <f t="array" ref="I249">IFERROR(IF(INDEX('Disaggregation Data'!$M$159:$M$310,MATCH(RIGHT(M249,255),RIGHT('Disaggregation Data'!$J$159:$J$310,255),0))=0,"",INDEX('Disaggregation Data'!$M$159:$M$310,MATCH(RIGHT(M249,255),RIGHT('Disaggregation Data'!J$159:$J$310,255),0))),"")</f>
        <v/>
      </c>
      <c r="J249" s="379" t="str">
        <f t="array" ref="J249">IFERROR(IF(INDEX('Disaggregation Data'!$N$159:$N$310,MATCH(RIGHT(M249,255),RIGHT('Disaggregation Data'!$J$159:$J$310,255),0))=0,"",INDEX('Disaggregation Data'!$N$159:$N$310,MATCH(RIGHT(M249,255),RIGHT('Disaggregation Data'!J$159:$J$310,255),0))),"")</f>
        <v/>
      </c>
      <c r="K249" s="470">
        <f t="shared" si="16"/>
        <v>51</v>
      </c>
      <c r="L249" s="470" t="str">
        <f t="shared" si="17"/>
        <v/>
      </c>
      <c r="M249" s="470" t="str">
        <f t="shared" si="18"/>
        <v/>
      </c>
      <c r="N249" s="446" t="b">
        <f t="shared" si="19"/>
        <v>0</v>
      </c>
      <c r="O249" s="451" t="s">
        <v>1806</v>
      </c>
      <c r="P249" s="483" t="str">
        <f t="array" ref="P249">IFERROR(IF(INDEX('Disaggregation Records'!$G$59:$G$92,MATCH(RIGHT(L249,255),RIGHT('Disaggregation Records'!$D$59:$D$92,255),0))=0,"",INDEX('Disaggregation Records'!$G$59:$G$92,MATCH(RIGHT(L249,255),RIGHT('Disaggregation Records'!$D$59:$D$92,255),0))),"")</f>
        <v/>
      </c>
      <c r="Q249" s="482" t="s">
        <v>798</v>
      </c>
      <c r="R249" s="358"/>
    </row>
    <row r="250" spans="1:18" ht="47.1" customHeight="1" x14ac:dyDescent="0.25">
      <c r="A250" s="377">
        <v>9</v>
      </c>
      <c r="B250" s="395" t="str">
        <f>IFERROR(VLOOKUP(A250,'Outcome Indicators - Section C'!$A$10:$S$27,19,FALSE),"")</f>
        <v/>
      </c>
      <c r="C250" s="396" t="str">
        <f t="array" ref="C250">IFERROR(IF(INDEX('Disaggregation Records'!$E$59:$E$92,MATCH(RIGHT(L250,255),RIGHT('Disaggregation Records'!$D$59:$D$92,255),0))=0,"",INDEX('Disaggregation Records'!$E$59:$E$92,MATCH(RIGHT(L250,255),RIGHT('Disaggregation Records'!$D$59:$D$92,255),0))),"")</f>
        <v/>
      </c>
      <c r="D250" s="396" t="str">
        <f t="array" ref="D250">IFERROR(IF(INDEX('Disaggregation Records'!$F$59:$F$92,MATCH(RIGHT(L250,255),RIGHT('Disaggregation Records'!$D$59:$D$92,255),0))=0,"",INDEX('Disaggregation Records'!$F$59:$F$92,MATCH(RIGHT(L250,255),RIGHT('Disaggregation Records'!$D$59:$D$92,255),0))),"")</f>
        <v/>
      </c>
      <c r="E250" s="380" t="str">
        <f t="array" ref="E250">IFERROR(IF(INDEX('Disaggregation Data'!$K$159:$K$310,MATCH(RIGHT(M250,255),RIGHT('Disaggregation Data'!$J$159:$J$310,255),0))=0,"",INDEX('Disaggregation Data'!$K$159:$K$310,MATCH(RIGHT(M250,255),RIGHT('Disaggregation Data'!J$159:$J$310,255),0))),"")</f>
        <v/>
      </c>
      <c r="F250" s="380" t="str">
        <f t="array" ref="F250">IFERROR(IF(INDEX('Disaggregation Data'!$L$159:$L$310,MATCH(RIGHT(M250,255),RIGHT('Disaggregation Data'!$J$159:$J$310,255),0))=0,"",INDEX('Disaggregation Data'!$L$159:$L$310,MATCH(RIGHT(M250,255),RIGHT('Disaggregation Data'!J$159:$J$310,255),0))),"")</f>
        <v/>
      </c>
      <c r="G250" s="380" t="str">
        <f t="array" ref="G250">IFERROR(IF(INDEX('Disaggregation Data'!$O$159:$O$310,MATCH(RIGHT(M250,255),RIGHT('Disaggregation Data'!$J$159:$J$310,255),0))=0,"",INDEX('Disaggregation Data'!$O$159:$O$310,MATCH(RIGHT(M250,255),RIGHT('Disaggregation Data'!J$159:$J$310,255),0))),"")</f>
        <v/>
      </c>
      <c r="H250" s="379" t="str">
        <f t="array" ref="H250">IFERROR(IF(INDEX('Disaggregation Data'!$P$159:$P$310,MATCH(RIGHT(M250,255),RIGHT('Disaggregation Data'!$J$159:$J$310,255),0))=0,"",INDEX('Disaggregation Data'!$P$159:$P$310,MATCH(RIGHT(M250,255),RIGHT('Disaggregation Data'!J$159:$J$310,255),0))),"")</f>
        <v/>
      </c>
      <c r="I250" s="380" t="str">
        <f t="array" ref="I250">IFERROR(IF(INDEX('Disaggregation Data'!$M$159:$M$310,MATCH(RIGHT(M250,255),RIGHT('Disaggregation Data'!$J$159:$J$310,255),0))=0,"",INDEX('Disaggregation Data'!$M$159:$M$310,MATCH(RIGHT(M250,255),RIGHT('Disaggregation Data'!J$159:$J$310,255),0))),"")</f>
        <v/>
      </c>
      <c r="J250" s="379" t="str">
        <f t="array" ref="J250">IFERROR(IF(INDEX('Disaggregation Data'!$N$159:$N$310,MATCH(RIGHT(M250,255),RIGHT('Disaggregation Data'!$J$159:$J$310,255),0))=0,"",INDEX('Disaggregation Data'!$N$159:$N$310,MATCH(RIGHT(M250,255),RIGHT('Disaggregation Data'!J$159:$J$310,255),0))),"")</f>
        <v/>
      </c>
      <c r="K250" s="470">
        <f t="shared" si="16"/>
        <v>52</v>
      </c>
      <c r="L250" s="470" t="str">
        <f t="shared" si="17"/>
        <v/>
      </c>
      <c r="M250" s="470" t="str">
        <f t="shared" si="18"/>
        <v/>
      </c>
      <c r="N250" s="446" t="b">
        <f t="shared" si="19"/>
        <v>0</v>
      </c>
      <c r="O250" s="451" t="s">
        <v>1807</v>
      </c>
      <c r="P250" s="483" t="str">
        <f t="array" ref="P250">IFERROR(IF(INDEX('Disaggregation Records'!$G$59:$G$92,MATCH(RIGHT(L250,255),RIGHT('Disaggregation Records'!$D$59:$D$92,255),0))=0,"",INDEX('Disaggregation Records'!$G$59:$G$92,MATCH(RIGHT(L250,255),RIGHT('Disaggregation Records'!$D$59:$D$92,255),0))),"")</f>
        <v/>
      </c>
      <c r="Q250" s="482" t="s">
        <v>798</v>
      </c>
      <c r="R250" s="358"/>
    </row>
    <row r="251" spans="1:18" ht="47.1" customHeight="1" x14ac:dyDescent="0.25">
      <c r="A251" s="377">
        <v>9</v>
      </c>
      <c r="B251" s="395" t="str">
        <f>IFERROR(VLOOKUP(A251,'Outcome Indicators - Section C'!$A$10:$S$27,19,FALSE),"")</f>
        <v/>
      </c>
      <c r="C251" s="396" t="str">
        <f t="array" ref="C251">IFERROR(IF(INDEX('Disaggregation Records'!$E$59:$E$92,MATCH(RIGHT(L251,255),RIGHT('Disaggregation Records'!$D$59:$D$92,255),0))=0,"",INDEX('Disaggregation Records'!$E$59:$E$92,MATCH(RIGHT(L251,255),RIGHT('Disaggregation Records'!$D$59:$D$92,255),0))),"")</f>
        <v/>
      </c>
      <c r="D251" s="396" t="str">
        <f t="array" ref="D251">IFERROR(IF(INDEX('Disaggregation Records'!$F$59:$F$92,MATCH(RIGHT(L251,255),RIGHT('Disaggregation Records'!$D$59:$D$92,255),0))=0,"",INDEX('Disaggregation Records'!$F$59:$F$92,MATCH(RIGHT(L251,255),RIGHT('Disaggregation Records'!$D$59:$D$92,255),0))),"")</f>
        <v/>
      </c>
      <c r="E251" s="380" t="str">
        <f t="array" ref="E251">IFERROR(IF(INDEX('Disaggregation Data'!$K$159:$K$310,MATCH(RIGHT(M251,255),RIGHT('Disaggregation Data'!$J$159:$J$310,255),0))=0,"",INDEX('Disaggregation Data'!$K$159:$K$310,MATCH(RIGHT(M251,255),RIGHT('Disaggregation Data'!J$159:$J$310,255),0))),"")</f>
        <v/>
      </c>
      <c r="F251" s="380" t="str">
        <f t="array" ref="F251">IFERROR(IF(INDEX('Disaggregation Data'!$L$159:$L$310,MATCH(RIGHT(M251,255),RIGHT('Disaggregation Data'!$J$159:$J$310,255),0))=0,"",INDEX('Disaggregation Data'!$L$159:$L$310,MATCH(RIGHT(M251,255),RIGHT('Disaggregation Data'!J$159:$J$310,255),0))),"")</f>
        <v/>
      </c>
      <c r="G251" s="380" t="str">
        <f t="array" ref="G251">IFERROR(IF(INDEX('Disaggregation Data'!$O$159:$O$310,MATCH(RIGHT(M251,255),RIGHT('Disaggregation Data'!$J$159:$J$310,255),0))=0,"",INDEX('Disaggregation Data'!$O$159:$O$310,MATCH(RIGHT(M251,255),RIGHT('Disaggregation Data'!J$159:$J$310,255),0))),"")</f>
        <v/>
      </c>
      <c r="H251" s="379" t="str">
        <f t="array" ref="H251">IFERROR(IF(INDEX('Disaggregation Data'!$P$159:$P$310,MATCH(RIGHT(M251,255),RIGHT('Disaggregation Data'!$J$159:$J$310,255),0))=0,"",INDEX('Disaggregation Data'!$P$159:$P$310,MATCH(RIGHT(M251,255),RIGHT('Disaggregation Data'!J$159:$J$310,255),0))),"")</f>
        <v/>
      </c>
      <c r="I251" s="380" t="str">
        <f t="array" ref="I251">IFERROR(IF(INDEX('Disaggregation Data'!$M$159:$M$310,MATCH(RIGHT(M251,255),RIGHT('Disaggregation Data'!$J$159:$J$310,255),0))=0,"",INDEX('Disaggregation Data'!$M$159:$M$310,MATCH(RIGHT(M251,255),RIGHT('Disaggregation Data'!J$159:$J$310,255),0))),"")</f>
        <v/>
      </c>
      <c r="J251" s="379" t="str">
        <f t="array" ref="J251">IFERROR(IF(INDEX('Disaggregation Data'!$N$159:$N$310,MATCH(RIGHT(M251,255),RIGHT('Disaggregation Data'!$J$159:$J$310,255),0))=0,"",INDEX('Disaggregation Data'!$N$159:$N$310,MATCH(RIGHT(M251,255),RIGHT('Disaggregation Data'!J$159:$J$310,255),0))),"")</f>
        <v/>
      </c>
      <c r="K251" s="470">
        <f t="shared" si="16"/>
        <v>53</v>
      </c>
      <c r="L251" s="470" t="str">
        <f t="shared" si="17"/>
        <v/>
      </c>
      <c r="M251" s="470" t="str">
        <f t="shared" si="18"/>
        <v/>
      </c>
      <c r="N251" s="446" t="b">
        <f t="shared" si="19"/>
        <v>0</v>
      </c>
      <c r="O251" s="451" t="s">
        <v>1808</v>
      </c>
      <c r="P251" s="483" t="str">
        <f t="array" ref="P251">IFERROR(IF(INDEX('Disaggregation Records'!$G$59:$G$92,MATCH(RIGHT(L251,255),RIGHT('Disaggregation Records'!$D$59:$D$92,255),0))=0,"",INDEX('Disaggregation Records'!$G$59:$G$92,MATCH(RIGHT(L251,255),RIGHT('Disaggregation Records'!$D$59:$D$92,255),0))),"")</f>
        <v/>
      </c>
      <c r="Q251" s="482" t="s">
        <v>798</v>
      </c>
      <c r="R251" s="358"/>
    </row>
    <row r="252" spans="1:18" ht="47.1" customHeight="1" x14ac:dyDescent="0.25">
      <c r="A252" s="377">
        <v>9</v>
      </c>
      <c r="B252" s="395" t="str">
        <f>IFERROR(VLOOKUP(A252,'Outcome Indicators - Section C'!$A$10:$S$27,19,FALSE),"")</f>
        <v/>
      </c>
      <c r="C252" s="396" t="str">
        <f t="array" ref="C252">IFERROR(IF(INDEX('Disaggregation Records'!$E$59:$E$92,MATCH(RIGHT(L252,255),RIGHT('Disaggregation Records'!$D$59:$D$92,255),0))=0,"",INDEX('Disaggregation Records'!$E$59:$E$92,MATCH(RIGHT(L252,255),RIGHT('Disaggregation Records'!$D$59:$D$92,255),0))),"")</f>
        <v/>
      </c>
      <c r="D252" s="396" t="str">
        <f t="array" ref="D252">IFERROR(IF(INDEX('Disaggregation Records'!$F$59:$F$92,MATCH(RIGHT(L252,255),RIGHT('Disaggregation Records'!$D$59:$D$92,255),0))=0,"",INDEX('Disaggregation Records'!$F$59:$F$92,MATCH(RIGHT(L252,255),RIGHT('Disaggregation Records'!$D$59:$D$92,255),0))),"")</f>
        <v/>
      </c>
      <c r="E252" s="380" t="str">
        <f t="array" ref="E252">IFERROR(IF(INDEX('Disaggregation Data'!$K$159:$K$310,MATCH(RIGHT(M252,255),RIGHT('Disaggregation Data'!$J$159:$J$310,255),0))=0,"",INDEX('Disaggregation Data'!$K$159:$K$310,MATCH(RIGHT(M252,255),RIGHT('Disaggregation Data'!J$159:$J$310,255),0))),"")</f>
        <v/>
      </c>
      <c r="F252" s="380" t="str">
        <f t="array" ref="F252">IFERROR(IF(INDEX('Disaggregation Data'!$L$159:$L$310,MATCH(RIGHT(M252,255),RIGHT('Disaggregation Data'!$J$159:$J$310,255),0))=0,"",INDEX('Disaggregation Data'!$L$159:$L$310,MATCH(RIGHT(M252,255),RIGHT('Disaggregation Data'!J$159:$J$310,255),0))),"")</f>
        <v/>
      </c>
      <c r="G252" s="380" t="str">
        <f t="array" ref="G252">IFERROR(IF(INDEX('Disaggregation Data'!$O$159:$O$310,MATCH(RIGHT(M252,255),RIGHT('Disaggregation Data'!$J$159:$J$310,255),0))=0,"",INDEX('Disaggregation Data'!$O$159:$O$310,MATCH(RIGHT(M252,255),RIGHT('Disaggregation Data'!J$159:$J$310,255),0))),"")</f>
        <v/>
      </c>
      <c r="H252" s="379" t="str">
        <f t="array" ref="H252">IFERROR(IF(INDEX('Disaggregation Data'!$P$159:$P$310,MATCH(RIGHT(M252,255),RIGHT('Disaggregation Data'!$J$159:$J$310,255),0))=0,"",INDEX('Disaggregation Data'!$P$159:$P$310,MATCH(RIGHT(M252,255),RIGHT('Disaggregation Data'!J$159:$J$310,255),0))),"")</f>
        <v/>
      </c>
      <c r="I252" s="380" t="str">
        <f t="array" ref="I252">IFERROR(IF(INDEX('Disaggregation Data'!$M$159:$M$310,MATCH(RIGHT(M252,255),RIGHT('Disaggregation Data'!$J$159:$J$310,255),0))=0,"",INDEX('Disaggregation Data'!$M$159:$M$310,MATCH(RIGHT(M252,255),RIGHT('Disaggregation Data'!J$159:$J$310,255),0))),"")</f>
        <v/>
      </c>
      <c r="J252" s="379" t="str">
        <f t="array" ref="J252">IFERROR(IF(INDEX('Disaggregation Data'!$N$159:$N$310,MATCH(RIGHT(M252,255),RIGHT('Disaggregation Data'!$J$159:$J$310,255),0))=0,"",INDEX('Disaggregation Data'!$N$159:$N$310,MATCH(RIGHT(M252,255),RIGHT('Disaggregation Data'!J$159:$J$310,255),0))),"")</f>
        <v/>
      </c>
      <c r="K252" s="470">
        <f t="shared" si="16"/>
        <v>54</v>
      </c>
      <c r="L252" s="470" t="str">
        <f t="shared" si="17"/>
        <v/>
      </c>
      <c r="M252" s="470" t="str">
        <f t="shared" si="18"/>
        <v/>
      </c>
      <c r="N252" s="446" t="b">
        <f t="shared" si="19"/>
        <v>0</v>
      </c>
      <c r="O252" s="451" t="s">
        <v>1809</v>
      </c>
      <c r="P252" s="483" t="str">
        <f t="array" ref="P252">IFERROR(IF(INDEX('Disaggregation Records'!$G$59:$G$92,MATCH(RIGHT(L252,255),RIGHT('Disaggregation Records'!$D$59:$D$92,255),0))=0,"",INDEX('Disaggregation Records'!$G$59:$G$92,MATCH(RIGHT(L252,255),RIGHT('Disaggregation Records'!$D$59:$D$92,255),0))),"")</f>
        <v/>
      </c>
      <c r="Q252" s="482" t="s">
        <v>798</v>
      </c>
      <c r="R252" s="358"/>
    </row>
    <row r="253" spans="1:18" ht="47.1" customHeight="1" x14ac:dyDescent="0.25">
      <c r="A253" s="377">
        <v>9</v>
      </c>
      <c r="B253" s="395" t="str">
        <f>IFERROR(VLOOKUP(A253,'Outcome Indicators - Section C'!$A$10:$S$27,19,FALSE),"")</f>
        <v/>
      </c>
      <c r="C253" s="396" t="str">
        <f t="array" ref="C253">IFERROR(IF(INDEX('Disaggregation Records'!$E$59:$E$92,MATCH(RIGHT(L253,255),RIGHT('Disaggregation Records'!$D$59:$D$92,255),0))=0,"",INDEX('Disaggregation Records'!$E$59:$E$92,MATCH(RIGHT(L253,255),RIGHT('Disaggregation Records'!$D$59:$D$92,255),0))),"")</f>
        <v/>
      </c>
      <c r="D253" s="396" t="str">
        <f t="array" ref="D253">IFERROR(IF(INDEX('Disaggregation Records'!$F$59:$F$92,MATCH(RIGHT(L253,255),RIGHT('Disaggregation Records'!$D$59:$D$92,255),0))=0,"",INDEX('Disaggregation Records'!$F$59:$F$92,MATCH(RIGHT(L253,255),RIGHT('Disaggregation Records'!$D$59:$D$92,255),0))),"")</f>
        <v/>
      </c>
      <c r="E253" s="380" t="str">
        <f t="array" ref="E253">IFERROR(IF(INDEX('Disaggregation Data'!$K$159:$K$310,MATCH(RIGHT(M253,255),RIGHT('Disaggregation Data'!$J$159:$J$310,255),0))=0,"",INDEX('Disaggregation Data'!$K$159:$K$310,MATCH(RIGHT(M253,255),RIGHT('Disaggregation Data'!J$159:$J$310,255),0))),"")</f>
        <v/>
      </c>
      <c r="F253" s="380" t="str">
        <f t="array" ref="F253">IFERROR(IF(INDEX('Disaggregation Data'!$L$159:$L$310,MATCH(RIGHT(M253,255),RIGHT('Disaggregation Data'!$J$159:$J$310,255),0))=0,"",INDEX('Disaggregation Data'!$L$159:$L$310,MATCH(RIGHT(M253,255),RIGHT('Disaggregation Data'!J$159:$J$310,255),0))),"")</f>
        <v/>
      </c>
      <c r="G253" s="380" t="str">
        <f t="array" ref="G253">IFERROR(IF(INDEX('Disaggregation Data'!$O$159:$O$310,MATCH(RIGHT(M253,255),RIGHT('Disaggregation Data'!$J$159:$J$310,255),0))=0,"",INDEX('Disaggregation Data'!$O$159:$O$310,MATCH(RIGHT(M253,255),RIGHT('Disaggregation Data'!J$159:$J$310,255),0))),"")</f>
        <v/>
      </c>
      <c r="H253" s="379" t="str">
        <f t="array" ref="H253">IFERROR(IF(INDEX('Disaggregation Data'!$P$159:$P$310,MATCH(RIGHT(M253,255),RIGHT('Disaggregation Data'!$J$159:$J$310,255),0))=0,"",INDEX('Disaggregation Data'!$P$159:$P$310,MATCH(RIGHT(M253,255),RIGHT('Disaggregation Data'!J$159:$J$310,255),0))),"")</f>
        <v/>
      </c>
      <c r="I253" s="380" t="str">
        <f t="array" ref="I253">IFERROR(IF(INDEX('Disaggregation Data'!$M$159:$M$310,MATCH(RIGHT(M253,255),RIGHT('Disaggregation Data'!$J$159:$J$310,255),0))=0,"",INDEX('Disaggregation Data'!$M$159:$M$310,MATCH(RIGHT(M253,255),RIGHT('Disaggregation Data'!J$159:$J$310,255),0))),"")</f>
        <v/>
      </c>
      <c r="J253" s="379" t="str">
        <f t="array" ref="J253">IFERROR(IF(INDEX('Disaggregation Data'!$N$159:$N$310,MATCH(RIGHT(M253,255),RIGHT('Disaggregation Data'!$J$159:$J$310,255),0))=0,"",INDEX('Disaggregation Data'!$N$159:$N$310,MATCH(RIGHT(M253,255),RIGHT('Disaggregation Data'!J$159:$J$310,255),0))),"")</f>
        <v/>
      </c>
      <c r="K253" s="470">
        <f t="shared" si="16"/>
        <v>55</v>
      </c>
      <c r="L253" s="470" t="str">
        <f t="shared" si="17"/>
        <v/>
      </c>
      <c r="M253" s="470" t="str">
        <f t="shared" si="18"/>
        <v/>
      </c>
      <c r="N253" s="446" t="b">
        <f t="shared" si="19"/>
        <v>0</v>
      </c>
      <c r="O253" s="451" t="s">
        <v>1810</v>
      </c>
      <c r="P253" s="483" t="str">
        <f t="array" ref="P253">IFERROR(IF(INDEX('Disaggregation Records'!$G$59:$G$92,MATCH(RIGHT(L253,255),RIGHT('Disaggregation Records'!$D$59:$D$92,255),0))=0,"",INDEX('Disaggregation Records'!$G$59:$G$92,MATCH(RIGHT(L253,255),RIGHT('Disaggregation Records'!$D$59:$D$92,255),0))),"")</f>
        <v/>
      </c>
      <c r="Q253" s="482" t="s">
        <v>798</v>
      </c>
      <c r="R253" s="358"/>
    </row>
    <row r="254" spans="1:18" ht="47.1" customHeight="1" x14ac:dyDescent="0.25">
      <c r="A254" s="377">
        <v>9</v>
      </c>
      <c r="B254" s="395" t="str">
        <f>IFERROR(VLOOKUP(A254,'Outcome Indicators - Section C'!$A$10:$S$27,19,FALSE),"")</f>
        <v/>
      </c>
      <c r="C254" s="396" t="str">
        <f t="array" ref="C254">IFERROR(IF(INDEX('Disaggregation Records'!$E$59:$E$92,MATCH(RIGHT(L254,255),RIGHT('Disaggregation Records'!$D$59:$D$92,255),0))=0,"",INDEX('Disaggregation Records'!$E$59:$E$92,MATCH(RIGHT(L254,255),RIGHT('Disaggregation Records'!$D$59:$D$92,255),0))),"")</f>
        <v/>
      </c>
      <c r="D254" s="396" t="str">
        <f t="array" ref="D254">IFERROR(IF(INDEX('Disaggregation Records'!$F$59:$F$92,MATCH(RIGHT(L254,255),RIGHT('Disaggregation Records'!$D$59:$D$92,255),0))=0,"",INDEX('Disaggregation Records'!$F$59:$F$92,MATCH(RIGHT(L254,255),RIGHT('Disaggregation Records'!$D$59:$D$92,255),0))),"")</f>
        <v/>
      </c>
      <c r="E254" s="380" t="str">
        <f t="array" ref="E254">IFERROR(IF(INDEX('Disaggregation Data'!$K$159:$K$310,MATCH(RIGHT(M254,255),RIGHT('Disaggregation Data'!$J$159:$J$310,255),0))=0,"",INDEX('Disaggregation Data'!$K$159:$K$310,MATCH(RIGHT(M254,255),RIGHT('Disaggregation Data'!J$159:$J$310,255),0))),"")</f>
        <v/>
      </c>
      <c r="F254" s="380" t="str">
        <f t="array" ref="F254">IFERROR(IF(INDEX('Disaggregation Data'!$L$159:$L$310,MATCH(RIGHT(M254,255),RIGHT('Disaggregation Data'!$J$159:$J$310,255),0))=0,"",INDEX('Disaggregation Data'!$L$159:$L$310,MATCH(RIGHT(M254,255),RIGHT('Disaggregation Data'!J$159:$J$310,255),0))),"")</f>
        <v/>
      </c>
      <c r="G254" s="380" t="str">
        <f t="array" ref="G254">IFERROR(IF(INDEX('Disaggregation Data'!$O$159:$O$310,MATCH(RIGHT(M254,255),RIGHT('Disaggregation Data'!$J$159:$J$310,255),0))=0,"",INDEX('Disaggregation Data'!$O$159:$O$310,MATCH(RIGHT(M254,255),RIGHT('Disaggregation Data'!J$159:$J$310,255),0))),"")</f>
        <v/>
      </c>
      <c r="H254" s="379" t="str">
        <f t="array" ref="H254">IFERROR(IF(INDEX('Disaggregation Data'!$P$159:$P$310,MATCH(RIGHT(M254,255),RIGHT('Disaggregation Data'!$J$159:$J$310,255),0))=0,"",INDEX('Disaggregation Data'!$P$159:$P$310,MATCH(RIGHT(M254,255),RIGHT('Disaggregation Data'!J$159:$J$310,255),0))),"")</f>
        <v/>
      </c>
      <c r="I254" s="380" t="str">
        <f t="array" ref="I254">IFERROR(IF(INDEX('Disaggregation Data'!$M$159:$M$310,MATCH(RIGHT(M254,255),RIGHT('Disaggregation Data'!$J$159:$J$310,255),0))=0,"",INDEX('Disaggregation Data'!$M$159:$M$310,MATCH(RIGHT(M254,255),RIGHT('Disaggregation Data'!J$159:$J$310,255),0))),"")</f>
        <v/>
      </c>
      <c r="J254" s="379" t="str">
        <f t="array" ref="J254">IFERROR(IF(INDEX('Disaggregation Data'!$N$159:$N$310,MATCH(RIGHT(M254,255),RIGHT('Disaggregation Data'!$J$159:$J$310,255),0))=0,"",INDEX('Disaggregation Data'!$N$159:$N$310,MATCH(RIGHT(M254,255),RIGHT('Disaggregation Data'!J$159:$J$310,255),0))),"")</f>
        <v/>
      </c>
      <c r="K254" s="470">
        <f t="shared" si="16"/>
        <v>56</v>
      </c>
      <c r="L254" s="470" t="str">
        <f t="shared" si="17"/>
        <v/>
      </c>
      <c r="M254" s="470" t="str">
        <f t="shared" si="18"/>
        <v/>
      </c>
      <c r="N254" s="446" t="b">
        <f t="shared" si="19"/>
        <v>0</v>
      </c>
      <c r="O254" s="451" t="s">
        <v>1811</v>
      </c>
      <c r="P254" s="483" t="str">
        <f t="array" ref="P254">IFERROR(IF(INDEX('Disaggregation Records'!$G$59:$G$92,MATCH(RIGHT(L254,255),RIGHT('Disaggregation Records'!$D$59:$D$92,255),0))=0,"",INDEX('Disaggregation Records'!$G$59:$G$92,MATCH(RIGHT(L254,255),RIGHT('Disaggregation Records'!$D$59:$D$92,255),0))),"")</f>
        <v/>
      </c>
      <c r="Q254" s="482" t="s">
        <v>798</v>
      </c>
      <c r="R254" s="358"/>
    </row>
    <row r="255" spans="1:18" ht="47.1" customHeight="1" x14ac:dyDescent="0.25">
      <c r="A255" s="377">
        <v>9</v>
      </c>
      <c r="B255" s="395" t="str">
        <f>IFERROR(VLOOKUP(A255,'Outcome Indicators - Section C'!$A$10:$S$27,19,FALSE),"")</f>
        <v/>
      </c>
      <c r="C255" s="396" t="str">
        <f t="array" ref="C255">IFERROR(IF(INDEX('Disaggregation Records'!$E$59:$E$92,MATCH(RIGHT(L255,255),RIGHT('Disaggregation Records'!$D$59:$D$92,255),0))=0,"",INDEX('Disaggregation Records'!$E$59:$E$92,MATCH(RIGHT(L255,255),RIGHT('Disaggregation Records'!$D$59:$D$92,255),0))),"")</f>
        <v/>
      </c>
      <c r="D255" s="396" t="str">
        <f t="array" ref="D255">IFERROR(IF(INDEX('Disaggregation Records'!$F$59:$F$92,MATCH(RIGHT(L255,255),RIGHT('Disaggregation Records'!$D$59:$D$92,255),0))=0,"",INDEX('Disaggregation Records'!$F$59:$F$92,MATCH(RIGHT(L255,255),RIGHT('Disaggregation Records'!$D$59:$D$92,255),0))),"")</f>
        <v/>
      </c>
      <c r="E255" s="380" t="str">
        <f t="array" ref="E255">IFERROR(IF(INDEX('Disaggregation Data'!$K$159:$K$310,MATCH(RIGHT(M255,255),RIGHT('Disaggregation Data'!$J$159:$J$310,255),0))=0,"",INDEX('Disaggregation Data'!$K$159:$K$310,MATCH(RIGHT(M255,255),RIGHT('Disaggregation Data'!J$159:$J$310,255),0))),"")</f>
        <v/>
      </c>
      <c r="F255" s="380" t="str">
        <f t="array" ref="F255">IFERROR(IF(INDEX('Disaggregation Data'!$L$159:$L$310,MATCH(RIGHT(M255,255),RIGHT('Disaggregation Data'!$J$159:$J$310,255),0))=0,"",INDEX('Disaggregation Data'!$L$159:$L$310,MATCH(RIGHT(M255,255),RIGHT('Disaggregation Data'!J$159:$J$310,255),0))),"")</f>
        <v/>
      </c>
      <c r="G255" s="380" t="str">
        <f t="array" ref="G255">IFERROR(IF(INDEX('Disaggregation Data'!$O$159:$O$310,MATCH(RIGHT(M255,255),RIGHT('Disaggregation Data'!$J$159:$J$310,255),0))=0,"",INDEX('Disaggregation Data'!$O$159:$O$310,MATCH(RIGHT(M255,255),RIGHT('Disaggregation Data'!J$159:$J$310,255),0))),"")</f>
        <v/>
      </c>
      <c r="H255" s="379" t="str">
        <f t="array" ref="H255">IFERROR(IF(INDEX('Disaggregation Data'!$P$159:$P$310,MATCH(RIGHT(M255,255),RIGHT('Disaggregation Data'!$J$159:$J$310,255),0))=0,"",INDEX('Disaggregation Data'!$P$159:$P$310,MATCH(RIGHT(M255,255),RIGHT('Disaggregation Data'!J$159:$J$310,255),0))),"")</f>
        <v/>
      </c>
      <c r="I255" s="380" t="str">
        <f t="array" ref="I255">IFERROR(IF(INDEX('Disaggregation Data'!$M$159:$M$310,MATCH(RIGHT(M255,255),RIGHT('Disaggregation Data'!$J$159:$J$310,255),0))=0,"",INDEX('Disaggregation Data'!$M$159:$M$310,MATCH(RIGHT(M255,255),RIGHT('Disaggregation Data'!J$159:$J$310,255),0))),"")</f>
        <v/>
      </c>
      <c r="J255" s="379" t="str">
        <f t="array" ref="J255">IFERROR(IF(INDEX('Disaggregation Data'!$N$159:$N$310,MATCH(RIGHT(M255,255),RIGHT('Disaggregation Data'!$J$159:$J$310,255),0))=0,"",INDEX('Disaggregation Data'!$N$159:$N$310,MATCH(RIGHT(M255,255),RIGHT('Disaggregation Data'!J$159:$J$310,255),0))),"")</f>
        <v/>
      </c>
      <c r="K255" s="470">
        <f t="shared" si="16"/>
        <v>57</v>
      </c>
      <c r="L255" s="470" t="str">
        <f t="shared" si="17"/>
        <v/>
      </c>
      <c r="M255" s="470" t="str">
        <f t="shared" si="18"/>
        <v/>
      </c>
      <c r="N255" s="446" t="b">
        <f t="shared" si="19"/>
        <v>0</v>
      </c>
      <c r="O255" s="451" t="s">
        <v>1812</v>
      </c>
      <c r="P255" s="483" t="str">
        <f t="array" ref="P255">IFERROR(IF(INDEX('Disaggregation Records'!$G$59:$G$92,MATCH(RIGHT(L255,255),RIGHT('Disaggregation Records'!$D$59:$D$92,255),0))=0,"",INDEX('Disaggregation Records'!$G$59:$G$92,MATCH(RIGHT(L255,255),RIGHT('Disaggregation Records'!$D$59:$D$92,255),0))),"")</f>
        <v/>
      </c>
      <c r="Q255" s="482" t="s">
        <v>798</v>
      </c>
      <c r="R255" s="358"/>
    </row>
    <row r="256" spans="1:18" ht="47.1" customHeight="1" x14ac:dyDescent="0.25">
      <c r="A256" s="377">
        <v>9</v>
      </c>
      <c r="B256" s="395" t="str">
        <f>IFERROR(VLOOKUP(A256,'Outcome Indicators - Section C'!$A$10:$S$27,19,FALSE),"")</f>
        <v/>
      </c>
      <c r="C256" s="396" t="str">
        <f t="array" ref="C256">IFERROR(IF(INDEX('Disaggregation Records'!$E$59:$E$92,MATCH(RIGHT(L256,255),RIGHT('Disaggregation Records'!$D$59:$D$92,255),0))=0,"",INDEX('Disaggregation Records'!$E$59:$E$92,MATCH(RIGHT(L256,255),RIGHT('Disaggregation Records'!$D$59:$D$92,255),0))),"")</f>
        <v/>
      </c>
      <c r="D256" s="396" t="str">
        <f t="array" ref="D256">IFERROR(IF(INDEX('Disaggregation Records'!$F$59:$F$92,MATCH(RIGHT(L256,255),RIGHT('Disaggregation Records'!$D$59:$D$92,255),0))=0,"",INDEX('Disaggregation Records'!$F$59:$F$92,MATCH(RIGHT(L256,255),RIGHT('Disaggregation Records'!$D$59:$D$92,255),0))),"")</f>
        <v/>
      </c>
      <c r="E256" s="380" t="str">
        <f t="array" ref="E256">IFERROR(IF(INDEX('Disaggregation Data'!$K$159:$K$310,MATCH(RIGHT(M256,255),RIGHT('Disaggregation Data'!$J$159:$J$310,255),0))=0,"",INDEX('Disaggregation Data'!$K$159:$K$310,MATCH(RIGHT(M256,255),RIGHT('Disaggregation Data'!J$159:$J$310,255),0))),"")</f>
        <v/>
      </c>
      <c r="F256" s="380" t="str">
        <f t="array" ref="F256">IFERROR(IF(INDEX('Disaggregation Data'!$L$159:$L$310,MATCH(RIGHT(M256,255),RIGHT('Disaggregation Data'!$J$159:$J$310,255),0))=0,"",INDEX('Disaggregation Data'!$L$159:$L$310,MATCH(RIGHT(M256,255),RIGHT('Disaggregation Data'!J$159:$J$310,255),0))),"")</f>
        <v/>
      </c>
      <c r="G256" s="380" t="str">
        <f t="array" ref="G256">IFERROR(IF(INDEX('Disaggregation Data'!$O$159:$O$310,MATCH(RIGHT(M256,255),RIGHT('Disaggregation Data'!$J$159:$J$310,255),0))=0,"",INDEX('Disaggregation Data'!$O$159:$O$310,MATCH(RIGHT(M256,255),RIGHT('Disaggregation Data'!J$159:$J$310,255),0))),"")</f>
        <v/>
      </c>
      <c r="H256" s="379" t="str">
        <f t="array" ref="H256">IFERROR(IF(INDEX('Disaggregation Data'!$P$159:$P$310,MATCH(RIGHT(M256,255),RIGHT('Disaggregation Data'!$J$159:$J$310,255),0))=0,"",INDEX('Disaggregation Data'!$P$159:$P$310,MATCH(RIGHT(M256,255),RIGHT('Disaggregation Data'!J$159:$J$310,255),0))),"")</f>
        <v/>
      </c>
      <c r="I256" s="380" t="str">
        <f t="array" ref="I256">IFERROR(IF(INDEX('Disaggregation Data'!$M$159:$M$310,MATCH(RIGHT(M256,255),RIGHT('Disaggregation Data'!$J$159:$J$310,255),0))=0,"",INDEX('Disaggregation Data'!$M$159:$M$310,MATCH(RIGHT(M256,255),RIGHT('Disaggregation Data'!J$159:$J$310,255),0))),"")</f>
        <v/>
      </c>
      <c r="J256" s="379" t="str">
        <f t="array" ref="J256">IFERROR(IF(INDEX('Disaggregation Data'!$N$159:$N$310,MATCH(RIGHT(M256,255),RIGHT('Disaggregation Data'!$J$159:$J$310,255),0))=0,"",INDEX('Disaggregation Data'!$N$159:$N$310,MATCH(RIGHT(M256,255),RIGHT('Disaggregation Data'!J$159:$J$310,255),0))),"")</f>
        <v/>
      </c>
      <c r="K256" s="470">
        <f t="shared" si="16"/>
        <v>58</v>
      </c>
      <c r="L256" s="470" t="str">
        <f t="shared" si="17"/>
        <v/>
      </c>
      <c r="M256" s="470" t="str">
        <f t="shared" si="18"/>
        <v/>
      </c>
      <c r="N256" s="446" t="b">
        <f t="shared" si="19"/>
        <v>0</v>
      </c>
      <c r="O256" s="451" t="s">
        <v>1813</v>
      </c>
      <c r="P256" s="483" t="str">
        <f t="array" ref="P256">IFERROR(IF(INDEX('Disaggregation Records'!$G$59:$G$92,MATCH(RIGHT(L256,255),RIGHT('Disaggregation Records'!$D$59:$D$92,255),0))=0,"",INDEX('Disaggregation Records'!$G$59:$G$92,MATCH(RIGHT(L256,255),RIGHT('Disaggregation Records'!$D$59:$D$92,255),0))),"")</f>
        <v/>
      </c>
      <c r="Q256" s="482" t="s">
        <v>798</v>
      </c>
      <c r="R256" s="358"/>
    </row>
    <row r="257" spans="1:18" ht="47.1" customHeight="1" x14ac:dyDescent="0.25">
      <c r="A257" s="377">
        <v>9</v>
      </c>
      <c r="B257" s="395" t="str">
        <f>IFERROR(VLOOKUP(A257,'Outcome Indicators - Section C'!$A$10:$S$27,19,FALSE),"")</f>
        <v/>
      </c>
      <c r="C257" s="396" t="str">
        <f t="array" ref="C257">IFERROR(IF(INDEX('Disaggregation Records'!$E$59:$E$92,MATCH(RIGHT(L257,255),RIGHT('Disaggregation Records'!$D$59:$D$92,255),0))=0,"",INDEX('Disaggregation Records'!$E$59:$E$92,MATCH(RIGHT(L257,255),RIGHT('Disaggregation Records'!$D$59:$D$92,255),0))),"")</f>
        <v/>
      </c>
      <c r="D257" s="396" t="str">
        <f t="array" ref="D257">IFERROR(IF(INDEX('Disaggregation Records'!$F$59:$F$92,MATCH(RIGHT(L257,255),RIGHT('Disaggregation Records'!$D$59:$D$92,255),0))=0,"",INDEX('Disaggregation Records'!$F$59:$F$92,MATCH(RIGHT(L257,255),RIGHT('Disaggregation Records'!$D$59:$D$92,255),0))),"")</f>
        <v/>
      </c>
      <c r="E257" s="380" t="str">
        <f t="array" ref="E257">IFERROR(IF(INDEX('Disaggregation Data'!$K$159:$K$310,MATCH(RIGHT(M257,255),RIGHT('Disaggregation Data'!$J$159:$J$310,255),0))=0,"",INDEX('Disaggregation Data'!$K$159:$K$310,MATCH(RIGHT(M257,255),RIGHT('Disaggregation Data'!J$159:$J$310,255),0))),"")</f>
        <v/>
      </c>
      <c r="F257" s="380" t="str">
        <f t="array" ref="F257">IFERROR(IF(INDEX('Disaggregation Data'!$L$159:$L$310,MATCH(RIGHT(M257,255),RIGHT('Disaggregation Data'!$J$159:$J$310,255),0))=0,"",INDEX('Disaggregation Data'!$L$159:$L$310,MATCH(RIGHT(M257,255),RIGHT('Disaggregation Data'!J$159:$J$310,255),0))),"")</f>
        <v/>
      </c>
      <c r="G257" s="380" t="str">
        <f t="array" ref="G257">IFERROR(IF(INDEX('Disaggregation Data'!$O$159:$O$310,MATCH(RIGHT(M257,255),RIGHT('Disaggregation Data'!$J$159:$J$310,255),0))=0,"",INDEX('Disaggregation Data'!$O$159:$O$310,MATCH(RIGHT(M257,255),RIGHT('Disaggregation Data'!J$159:$J$310,255),0))),"")</f>
        <v/>
      </c>
      <c r="H257" s="379" t="str">
        <f t="array" ref="H257">IFERROR(IF(INDEX('Disaggregation Data'!$P$159:$P$310,MATCH(RIGHT(M257,255),RIGHT('Disaggregation Data'!$J$159:$J$310,255),0))=0,"",INDEX('Disaggregation Data'!$P$159:$P$310,MATCH(RIGHT(M257,255),RIGHT('Disaggregation Data'!J$159:$J$310,255),0))),"")</f>
        <v/>
      </c>
      <c r="I257" s="380" t="str">
        <f t="array" ref="I257">IFERROR(IF(INDEX('Disaggregation Data'!$M$159:$M$310,MATCH(RIGHT(M257,255),RIGHT('Disaggregation Data'!$J$159:$J$310,255),0))=0,"",INDEX('Disaggregation Data'!$M$159:$M$310,MATCH(RIGHT(M257,255),RIGHT('Disaggregation Data'!J$159:$J$310,255),0))),"")</f>
        <v/>
      </c>
      <c r="J257" s="379" t="str">
        <f t="array" ref="J257">IFERROR(IF(INDEX('Disaggregation Data'!$N$159:$N$310,MATCH(RIGHT(M257,255),RIGHT('Disaggregation Data'!$J$159:$J$310,255),0))=0,"",INDEX('Disaggregation Data'!$N$159:$N$310,MATCH(RIGHT(M257,255),RIGHT('Disaggregation Data'!J$159:$J$310,255),0))),"")</f>
        <v/>
      </c>
      <c r="K257" s="470">
        <f t="shared" si="16"/>
        <v>59</v>
      </c>
      <c r="L257" s="470" t="str">
        <f t="shared" si="17"/>
        <v/>
      </c>
      <c r="M257" s="470" t="str">
        <f t="shared" si="18"/>
        <v/>
      </c>
      <c r="N257" s="446" t="b">
        <f t="shared" si="19"/>
        <v>0</v>
      </c>
      <c r="O257" s="451" t="s">
        <v>1814</v>
      </c>
      <c r="P257" s="483" t="str">
        <f t="array" ref="P257">IFERROR(IF(INDEX('Disaggregation Records'!$G$59:$G$92,MATCH(RIGHT(L257,255),RIGHT('Disaggregation Records'!$D$59:$D$92,255),0))=0,"",INDEX('Disaggregation Records'!$G$59:$G$92,MATCH(RIGHT(L257,255),RIGHT('Disaggregation Records'!$D$59:$D$92,255),0))),"")</f>
        <v/>
      </c>
      <c r="Q257" s="482" t="s">
        <v>798</v>
      </c>
      <c r="R257" s="358"/>
    </row>
    <row r="258" spans="1:18" ht="47.1" customHeight="1" x14ac:dyDescent="0.25">
      <c r="A258" s="377">
        <v>10</v>
      </c>
      <c r="B258" s="395" t="str">
        <f>IFERROR(VLOOKUP(A258,'Outcome Indicators - Section C'!$A$10:$S$27,19,FALSE),"")</f>
        <v/>
      </c>
      <c r="C258" s="396" t="str">
        <f t="array" ref="C258">IFERROR(IF(INDEX('Disaggregation Records'!$E$59:$E$92,MATCH(RIGHT(L258,255),RIGHT('Disaggregation Records'!$D$59:$D$92,255),0))=0,"",INDEX('Disaggregation Records'!$E$59:$E$92,MATCH(RIGHT(L258,255),RIGHT('Disaggregation Records'!$D$59:$D$92,255),0))),"")</f>
        <v/>
      </c>
      <c r="D258" s="396" t="str">
        <f t="array" ref="D258">IFERROR(IF(INDEX('Disaggregation Records'!$F$59:$F$92,MATCH(RIGHT(L258,255),RIGHT('Disaggregation Records'!$D$59:$D$92,255),0))=0,"",INDEX('Disaggregation Records'!$F$59:$F$92,MATCH(RIGHT(L258,255),RIGHT('Disaggregation Records'!$D$59:$D$92,255),0))),"")</f>
        <v/>
      </c>
      <c r="E258" s="380" t="str">
        <f t="array" ref="E258">IFERROR(IF(INDEX('Disaggregation Data'!$K$159:$K$310,MATCH(RIGHT(M258,255),RIGHT('Disaggregation Data'!$J$159:$J$310,255),0))=0,"",INDEX('Disaggregation Data'!$K$159:$K$310,MATCH(RIGHT(M258,255),RIGHT('Disaggregation Data'!J$159:$J$310,255),0))),"")</f>
        <v/>
      </c>
      <c r="F258" s="380" t="str">
        <f t="array" ref="F258">IFERROR(IF(INDEX('Disaggregation Data'!$L$159:$L$310,MATCH(RIGHT(M258,255),RIGHT('Disaggregation Data'!$J$159:$J$310,255),0))=0,"",INDEX('Disaggregation Data'!$L$159:$L$310,MATCH(RIGHT(M258,255),RIGHT('Disaggregation Data'!J$159:$J$310,255),0))),"")</f>
        <v/>
      </c>
      <c r="G258" s="380" t="str">
        <f t="array" ref="G258">IFERROR(IF(INDEX('Disaggregation Data'!$O$159:$O$310,MATCH(RIGHT(M258,255),RIGHT('Disaggregation Data'!$J$159:$J$310,255),0))=0,"",INDEX('Disaggregation Data'!$O$159:$O$310,MATCH(RIGHT(M258,255),RIGHT('Disaggregation Data'!J$159:$J$310,255),0))),"")</f>
        <v/>
      </c>
      <c r="H258" s="379" t="str">
        <f t="array" ref="H258">IFERROR(IF(INDEX('Disaggregation Data'!$P$159:$P$310,MATCH(RIGHT(M258,255),RIGHT('Disaggregation Data'!$J$159:$J$310,255),0))=0,"",INDEX('Disaggregation Data'!$P$159:$P$310,MATCH(RIGHT(M258,255),RIGHT('Disaggregation Data'!J$159:$J$310,255),0))),"")</f>
        <v/>
      </c>
      <c r="I258" s="380" t="str">
        <f t="array" ref="I258">IFERROR(IF(INDEX('Disaggregation Data'!$M$159:$M$310,MATCH(RIGHT(M258,255),RIGHT('Disaggregation Data'!$J$159:$J$310,255),0))=0,"",INDEX('Disaggregation Data'!$M$159:$M$310,MATCH(RIGHT(M258,255),RIGHT('Disaggregation Data'!J$159:$J$310,255),0))),"")</f>
        <v/>
      </c>
      <c r="J258" s="379" t="str">
        <f t="array" ref="J258">IFERROR(IF(INDEX('Disaggregation Data'!$N$159:$N$310,MATCH(RIGHT(M258,255),RIGHT('Disaggregation Data'!$J$159:$J$310,255),0))=0,"",INDEX('Disaggregation Data'!$N$159:$N$310,MATCH(RIGHT(M258,255),RIGHT('Disaggregation Data'!J$159:$J$310,255),0))),"")</f>
        <v/>
      </c>
      <c r="K258" s="470">
        <f t="shared" si="16"/>
        <v>60</v>
      </c>
      <c r="L258" s="470" t="str">
        <f t="shared" si="17"/>
        <v/>
      </c>
      <c r="M258" s="470" t="str">
        <f t="shared" si="18"/>
        <v/>
      </c>
      <c r="N258" s="446" t="b">
        <f t="shared" si="19"/>
        <v>0</v>
      </c>
      <c r="O258" s="451" t="s">
        <v>1815</v>
      </c>
      <c r="P258" s="483" t="str">
        <f t="array" ref="P258">IFERROR(IF(INDEX('Disaggregation Records'!$G$59:$G$92,MATCH(RIGHT(L258,255),RIGHT('Disaggregation Records'!$D$59:$D$92,255),0))=0,"",INDEX('Disaggregation Records'!$G$59:$G$92,MATCH(RIGHT(L258,255),RIGHT('Disaggregation Records'!$D$59:$D$92,255),0))),"")</f>
        <v/>
      </c>
      <c r="Q258" s="482" t="s">
        <v>799</v>
      </c>
      <c r="R258" s="358"/>
    </row>
    <row r="259" spans="1:18" ht="47.1" customHeight="1" x14ac:dyDescent="0.25">
      <c r="A259" s="377">
        <v>10</v>
      </c>
      <c r="B259" s="395" t="str">
        <f>IFERROR(VLOOKUP(A259,'Outcome Indicators - Section C'!$A$10:$S$27,19,FALSE),"")</f>
        <v/>
      </c>
      <c r="C259" s="396" t="str">
        <f t="array" ref="C259">IFERROR(IF(INDEX('Disaggregation Records'!$E$59:$E$92,MATCH(RIGHT(L259,255),RIGHT('Disaggregation Records'!$D$59:$D$92,255),0))=0,"",INDEX('Disaggregation Records'!$E$59:$E$92,MATCH(RIGHT(L259,255),RIGHT('Disaggregation Records'!$D$59:$D$92,255),0))),"")</f>
        <v/>
      </c>
      <c r="D259" s="396" t="str">
        <f t="array" ref="D259">IFERROR(IF(INDEX('Disaggregation Records'!$F$59:$F$92,MATCH(RIGHT(L259,255),RIGHT('Disaggregation Records'!$D$59:$D$92,255),0))=0,"",INDEX('Disaggregation Records'!$F$59:$F$92,MATCH(RIGHT(L259,255),RIGHT('Disaggregation Records'!$D$59:$D$92,255),0))),"")</f>
        <v/>
      </c>
      <c r="E259" s="380" t="str">
        <f t="array" ref="E259">IFERROR(IF(INDEX('Disaggregation Data'!$K$159:$K$310,MATCH(RIGHT(M259,255),RIGHT('Disaggregation Data'!$J$159:$J$310,255),0))=0,"",INDEX('Disaggregation Data'!$K$159:$K$310,MATCH(RIGHT(M259,255),RIGHT('Disaggregation Data'!J$159:$J$310,255),0))),"")</f>
        <v/>
      </c>
      <c r="F259" s="380" t="str">
        <f t="array" ref="F259">IFERROR(IF(INDEX('Disaggregation Data'!$L$159:$L$310,MATCH(RIGHT(M259,255),RIGHT('Disaggregation Data'!$J$159:$J$310,255),0))=0,"",INDEX('Disaggregation Data'!$L$159:$L$310,MATCH(RIGHT(M259,255),RIGHT('Disaggregation Data'!J$159:$J$310,255),0))),"")</f>
        <v/>
      </c>
      <c r="G259" s="380" t="str">
        <f t="array" ref="G259">IFERROR(IF(INDEX('Disaggregation Data'!$O$159:$O$310,MATCH(RIGHT(M259,255),RIGHT('Disaggregation Data'!$J$159:$J$310,255),0))=0,"",INDEX('Disaggregation Data'!$O$159:$O$310,MATCH(RIGHT(M259,255),RIGHT('Disaggregation Data'!J$159:$J$310,255),0))),"")</f>
        <v/>
      </c>
      <c r="H259" s="379" t="str">
        <f t="array" ref="H259">IFERROR(IF(INDEX('Disaggregation Data'!$P$159:$P$310,MATCH(RIGHT(M259,255),RIGHT('Disaggregation Data'!$J$159:$J$310,255),0))=0,"",INDEX('Disaggregation Data'!$P$159:$P$310,MATCH(RIGHT(M259,255),RIGHT('Disaggregation Data'!J$159:$J$310,255),0))),"")</f>
        <v/>
      </c>
      <c r="I259" s="380" t="str">
        <f t="array" ref="I259">IFERROR(IF(INDEX('Disaggregation Data'!$M$159:$M$310,MATCH(RIGHT(M259,255),RIGHT('Disaggregation Data'!$J$159:$J$310,255),0))=0,"",INDEX('Disaggregation Data'!$M$159:$M$310,MATCH(RIGHT(M259,255),RIGHT('Disaggregation Data'!J$159:$J$310,255),0))),"")</f>
        <v/>
      </c>
      <c r="J259" s="379" t="str">
        <f t="array" ref="J259">IFERROR(IF(INDEX('Disaggregation Data'!$N$159:$N$310,MATCH(RIGHT(M259,255),RIGHT('Disaggregation Data'!$J$159:$J$310,255),0))=0,"",INDEX('Disaggregation Data'!$N$159:$N$310,MATCH(RIGHT(M259,255),RIGHT('Disaggregation Data'!J$159:$J$310,255),0))),"")</f>
        <v/>
      </c>
      <c r="K259" s="470">
        <f t="shared" si="16"/>
        <v>61</v>
      </c>
      <c r="L259" s="470" t="str">
        <f t="shared" si="17"/>
        <v/>
      </c>
      <c r="M259" s="470" t="str">
        <f t="shared" si="18"/>
        <v/>
      </c>
      <c r="N259" s="446" t="b">
        <f t="shared" si="19"/>
        <v>0</v>
      </c>
      <c r="O259" s="451" t="s">
        <v>1816</v>
      </c>
      <c r="P259" s="483" t="str">
        <f t="array" ref="P259">IFERROR(IF(INDEX('Disaggregation Records'!$G$59:$G$92,MATCH(RIGHT(L259,255),RIGHT('Disaggregation Records'!$D$59:$D$92,255),0))=0,"",INDEX('Disaggregation Records'!$G$59:$G$92,MATCH(RIGHT(L259,255),RIGHT('Disaggregation Records'!$D$59:$D$92,255),0))),"")</f>
        <v/>
      </c>
      <c r="Q259" s="482" t="s">
        <v>799</v>
      </c>
      <c r="R259" s="358"/>
    </row>
    <row r="260" spans="1:18" ht="47.1" customHeight="1" x14ac:dyDescent="0.25">
      <c r="A260" s="377">
        <v>10</v>
      </c>
      <c r="B260" s="395" t="str">
        <f>IFERROR(VLOOKUP(A260,'Outcome Indicators - Section C'!$A$10:$S$27,19,FALSE),"")</f>
        <v/>
      </c>
      <c r="C260" s="396" t="str">
        <f t="array" ref="C260">IFERROR(IF(INDEX('Disaggregation Records'!$E$59:$E$92,MATCH(RIGHT(L260,255),RIGHT('Disaggregation Records'!$D$59:$D$92,255),0))=0,"",INDEX('Disaggregation Records'!$E$59:$E$92,MATCH(RIGHT(L260,255),RIGHT('Disaggregation Records'!$D$59:$D$92,255),0))),"")</f>
        <v/>
      </c>
      <c r="D260" s="396" t="str">
        <f t="array" ref="D260">IFERROR(IF(INDEX('Disaggregation Records'!$F$59:$F$92,MATCH(RIGHT(L260,255),RIGHT('Disaggregation Records'!$D$59:$D$92,255),0))=0,"",INDEX('Disaggregation Records'!$F$59:$F$92,MATCH(RIGHT(L260,255),RIGHT('Disaggregation Records'!$D$59:$D$92,255),0))),"")</f>
        <v/>
      </c>
      <c r="E260" s="380" t="str">
        <f t="array" ref="E260">IFERROR(IF(INDEX('Disaggregation Data'!$K$159:$K$310,MATCH(RIGHT(M260,255),RIGHT('Disaggregation Data'!$J$159:$J$310,255),0))=0,"",INDEX('Disaggregation Data'!$K$159:$K$310,MATCH(RIGHT(M260,255),RIGHT('Disaggregation Data'!J$159:$J$310,255),0))),"")</f>
        <v/>
      </c>
      <c r="F260" s="380" t="str">
        <f t="array" ref="F260">IFERROR(IF(INDEX('Disaggregation Data'!$L$159:$L$310,MATCH(RIGHT(M260,255),RIGHT('Disaggregation Data'!$J$159:$J$310,255),0))=0,"",INDEX('Disaggregation Data'!$L$159:$L$310,MATCH(RIGHT(M260,255),RIGHT('Disaggregation Data'!J$159:$J$310,255),0))),"")</f>
        <v/>
      </c>
      <c r="G260" s="380" t="str">
        <f t="array" ref="G260">IFERROR(IF(INDEX('Disaggregation Data'!$O$159:$O$310,MATCH(RIGHT(M260,255),RIGHT('Disaggregation Data'!$J$159:$J$310,255),0))=0,"",INDEX('Disaggregation Data'!$O$159:$O$310,MATCH(RIGHT(M260,255),RIGHT('Disaggregation Data'!J$159:$J$310,255),0))),"")</f>
        <v/>
      </c>
      <c r="H260" s="379" t="str">
        <f t="array" ref="H260">IFERROR(IF(INDEX('Disaggregation Data'!$P$159:$P$310,MATCH(RIGHT(M260,255),RIGHT('Disaggregation Data'!$J$159:$J$310,255),0))=0,"",INDEX('Disaggregation Data'!$P$159:$P$310,MATCH(RIGHT(M260,255),RIGHT('Disaggregation Data'!J$159:$J$310,255),0))),"")</f>
        <v/>
      </c>
      <c r="I260" s="380" t="str">
        <f t="array" ref="I260">IFERROR(IF(INDEX('Disaggregation Data'!$M$159:$M$310,MATCH(RIGHT(M260,255),RIGHT('Disaggregation Data'!$J$159:$J$310,255),0))=0,"",INDEX('Disaggregation Data'!$M$159:$M$310,MATCH(RIGHT(M260,255),RIGHT('Disaggregation Data'!J$159:$J$310,255),0))),"")</f>
        <v/>
      </c>
      <c r="J260" s="379" t="str">
        <f t="array" ref="J260">IFERROR(IF(INDEX('Disaggregation Data'!$N$159:$N$310,MATCH(RIGHT(M260,255),RIGHT('Disaggregation Data'!$J$159:$J$310,255),0))=0,"",INDEX('Disaggregation Data'!$N$159:$N$310,MATCH(RIGHT(M260,255),RIGHT('Disaggregation Data'!J$159:$J$310,255),0))),"")</f>
        <v/>
      </c>
      <c r="K260" s="470">
        <f t="shared" si="16"/>
        <v>62</v>
      </c>
      <c r="L260" s="470" t="str">
        <f t="shared" si="17"/>
        <v/>
      </c>
      <c r="M260" s="470" t="str">
        <f t="shared" si="18"/>
        <v/>
      </c>
      <c r="N260" s="446" t="b">
        <f t="shared" si="19"/>
        <v>0</v>
      </c>
      <c r="O260" s="451" t="s">
        <v>1817</v>
      </c>
      <c r="P260" s="483" t="str">
        <f t="array" ref="P260">IFERROR(IF(INDEX('Disaggregation Records'!$G$59:$G$92,MATCH(RIGHT(L260,255),RIGHT('Disaggregation Records'!$D$59:$D$92,255),0))=0,"",INDEX('Disaggregation Records'!$G$59:$G$92,MATCH(RIGHT(L260,255),RIGHT('Disaggregation Records'!$D$59:$D$92,255),0))),"")</f>
        <v/>
      </c>
      <c r="Q260" s="482" t="s">
        <v>799</v>
      </c>
      <c r="R260" s="358"/>
    </row>
    <row r="261" spans="1:18" ht="47.1" customHeight="1" x14ac:dyDescent="0.25">
      <c r="A261" s="377">
        <v>10</v>
      </c>
      <c r="B261" s="395" t="str">
        <f>IFERROR(VLOOKUP(A261,'Outcome Indicators - Section C'!$A$10:$S$27,19,FALSE),"")</f>
        <v/>
      </c>
      <c r="C261" s="396" t="str">
        <f t="array" ref="C261">IFERROR(IF(INDEX('Disaggregation Records'!$E$59:$E$92,MATCH(RIGHT(L261,255),RIGHT('Disaggregation Records'!$D$59:$D$92,255),0))=0,"",INDEX('Disaggregation Records'!$E$59:$E$92,MATCH(RIGHT(L261,255),RIGHT('Disaggregation Records'!$D$59:$D$92,255),0))),"")</f>
        <v/>
      </c>
      <c r="D261" s="396" t="str">
        <f t="array" ref="D261">IFERROR(IF(INDEX('Disaggregation Records'!$F$59:$F$92,MATCH(RIGHT(L261,255),RIGHT('Disaggregation Records'!$D$59:$D$92,255),0))=0,"",INDEX('Disaggregation Records'!$F$59:$F$92,MATCH(RIGHT(L261,255),RIGHT('Disaggregation Records'!$D$59:$D$92,255),0))),"")</f>
        <v/>
      </c>
      <c r="E261" s="380" t="str">
        <f t="array" ref="E261">IFERROR(IF(INDEX('Disaggregation Data'!$K$159:$K$310,MATCH(RIGHT(M261,255),RIGHT('Disaggregation Data'!$J$159:$J$310,255),0))=0,"",INDEX('Disaggregation Data'!$K$159:$K$310,MATCH(RIGHT(M261,255),RIGHT('Disaggregation Data'!J$159:$J$310,255),0))),"")</f>
        <v/>
      </c>
      <c r="F261" s="380" t="str">
        <f t="array" ref="F261">IFERROR(IF(INDEX('Disaggregation Data'!$L$159:$L$310,MATCH(RIGHT(M261,255),RIGHT('Disaggregation Data'!$J$159:$J$310,255),0))=0,"",INDEX('Disaggregation Data'!$L$159:$L$310,MATCH(RIGHT(M261,255),RIGHT('Disaggregation Data'!J$159:$J$310,255),0))),"")</f>
        <v/>
      </c>
      <c r="G261" s="380" t="str">
        <f t="array" ref="G261">IFERROR(IF(INDEX('Disaggregation Data'!$O$159:$O$310,MATCH(RIGHT(M261,255),RIGHT('Disaggregation Data'!$J$159:$J$310,255),0))=0,"",INDEX('Disaggregation Data'!$O$159:$O$310,MATCH(RIGHT(M261,255),RIGHT('Disaggregation Data'!J$159:$J$310,255),0))),"")</f>
        <v/>
      </c>
      <c r="H261" s="379" t="str">
        <f t="array" ref="H261">IFERROR(IF(INDEX('Disaggregation Data'!$P$159:$P$310,MATCH(RIGHT(M261,255),RIGHT('Disaggregation Data'!$J$159:$J$310,255),0))=0,"",INDEX('Disaggregation Data'!$P$159:$P$310,MATCH(RIGHT(M261,255),RIGHT('Disaggregation Data'!J$159:$J$310,255),0))),"")</f>
        <v/>
      </c>
      <c r="I261" s="380" t="str">
        <f t="array" ref="I261">IFERROR(IF(INDEX('Disaggregation Data'!$M$159:$M$310,MATCH(RIGHT(M261,255),RIGHT('Disaggregation Data'!$J$159:$J$310,255),0))=0,"",INDEX('Disaggregation Data'!$M$159:$M$310,MATCH(RIGHT(M261,255),RIGHT('Disaggregation Data'!J$159:$J$310,255),0))),"")</f>
        <v/>
      </c>
      <c r="J261" s="379" t="str">
        <f t="array" ref="J261">IFERROR(IF(INDEX('Disaggregation Data'!$N$159:$N$310,MATCH(RIGHT(M261,255),RIGHT('Disaggregation Data'!$J$159:$J$310,255),0))=0,"",INDEX('Disaggregation Data'!$N$159:$N$310,MATCH(RIGHT(M261,255),RIGHT('Disaggregation Data'!J$159:$J$310,255),0))),"")</f>
        <v/>
      </c>
      <c r="K261" s="470">
        <f t="shared" si="16"/>
        <v>63</v>
      </c>
      <c r="L261" s="470" t="str">
        <f t="shared" si="17"/>
        <v/>
      </c>
      <c r="M261" s="470" t="str">
        <f t="shared" si="18"/>
        <v/>
      </c>
      <c r="N261" s="446" t="b">
        <f t="shared" si="19"/>
        <v>0</v>
      </c>
      <c r="O261" s="451" t="s">
        <v>1818</v>
      </c>
      <c r="P261" s="483" t="str">
        <f t="array" ref="P261">IFERROR(IF(INDEX('Disaggregation Records'!$G$59:$G$92,MATCH(RIGHT(L261,255),RIGHT('Disaggregation Records'!$D$59:$D$92,255),0))=0,"",INDEX('Disaggregation Records'!$G$59:$G$92,MATCH(RIGHT(L261,255),RIGHT('Disaggregation Records'!$D$59:$D$92,255),0))),"")</f>
        <v/>
      </c>
      <c r="Q261" s="482" t="s">
        <v>799</v>
      </c>
      <c r="R261" s="358"/>
    </row>
    <row r="262" spans="1:18" ht="47.1" customHeight="1" x14ac:dyDescent="0.25">
      <c r="A262" s="377">
        <v>10</v>
      </c>
      <c r="B262" s="395" t="str">
        <f>IFERROR(VLOOKUP(A262,'Outcome Indicators - Section C'!$A$10:$S$27,19,FALSE),"")</f>
        <v/>
      </c>
      <c r="C262" s="396" t="str">
        <f t="array" ref="C262">IFERROR(IF(INDEX('Disaggregation Records'!$E$59:$E$92,MATCH(RIGHT(L262,255),RIGHT('Disaggregation Records'!$D$59:$D$92,255),0))=0,"",INDEX('Disaggregation Records'!$E$59:$E$92,MATCH(RIGHT(L262,255),RIGHT('Disaggregation Records'!$D$59:$D$92,255),0))),"")</f>
        <v/>
      </c>
      <c r="D262" s="396" t="str">
        <f t="array" ref="D262">IFERROR(IF(INDEX('Disaggregation Records'!$F$59:$F$92,MATCH(RIGHT(L262,255),RIGHT('Disaggregation Records'!$D$59:$D$92,255),0))=0,"",INDEX('Disaggregation Records'!$F$59:$F$92,MATCH(RIGHT(L262,255),RIGHT('Disaggregation Records'!$D$59:$D$92,255),0))),"")</f>
        <v/>
      </c>
      <c r="E262" s="380" t="str">
        <f t="array" ref="E262">IFERROR(IF(INDEX('Disaggregation Data'!$K$159:$K$310,MATCH(RIGHT(M262,255),RIGHT('Disaggregation Data'!$J$159:$J$310,255),0))=0,"",INDEX('Disaggregation Data'!$K$159:$K$310,MATCH(RIGHT(M262,255),RIGHT('Disaggregation Data'!J$159:$J$310,255),0))),"")</f>
        <v/>
      </c>
      <c r="F262" s="380" t="str">
        <f t="array" ref="F262">IFERROR(IF(INDEX('Disaggregation Data'!$L$159:$L$310,MATCH(RIGHT(M262,255),RIGHT('Disaggregation Data'!$J$159:$J$310,255),0))=0,"",INDEX('Disaggregation Data'!$L$159:$L$310,MATCH(RIGHT(M262,255),RIGHT('Disaggregation Data'!J$159:$J$310,255),0))),"")</f>
        <v/>
      </c>
      <c r="G262" s="380" t="str">
        <f t="array" ref="G262">IFERROR(IF(INDEX('Disaggregation Data'!$O$159:$O$310,MATCH(RIGHT(M262,255),RIGHT('Disaggregation Data'!$J$159:$J$310,255),0))=0,"",INDEX('Disaggregation Data'!$O$159:$O$310,MATCH(RIGHT(M262,255),RIGHT('Disaggregation Data'!J$159:$J$310,255),0))),"")</f>
        <v/>
      </c>
      <c r="H262" s="379" t="str">
        <f t="array" ref="H262">IFERROR(IF(INDEX('Disaggregation Data'!$P$159:$P$310,MATCH(RIGHT(M262,255),RIGHT('Disaggregation Data'!$J$159:$J$310,255),0))=0,"",INDEX('Disaggregation Data'!$P$159:$P$310,MATCH(RIGHT(M262,255),RIGHT('Disaggregation Data'!J$159:$J$310,255),0))),"")</f>
        <v/>
      </c>
      <c r="I262" s="380" t="str">
        <f t="array" ref="I262">IFERROR(IF(INDEX('Disaggregation Data'!$M$159:$M$310,MATCH(RIGHT(M262,255),RIGHT('Disaggregation Data'!$J$159:$J$310,255),0))=0,"",INDEX('Disaggregation Data'!$M$159:$M$310,MATCH(RIGHT(M262,255),RIGHT('Disaggregation Data'!J$159:$J$310,255),0))),"")</f>
        <v/>
      </c>
      <c r="J262" s="379" t="str">
        <f t="array" ref="J262">IFERROR(IF(INDEX('Disaggregation Data'!$N$159:$N$310,MATCH(RIGHT(M262,255),RIGHT('Disaggregation Data'!$J$159:$J$310,255),0))=0,"",INDEX('Disaggregation Data'!$N$159:$N$310,MATCH(RIGHT(M262,255),RIGHT('Disaggregation Data'!J$159:$J$310,255),0))),"")</f>
        <v/>
      </c>
      <c r="K262" s="470">
        <f t="shared" si="16"/>
        <v>64</v>
      </c>
      <c r="L262" s="470" t="str">
        <f t="shared" si="17"/>
        <v/>
      </c>
      <c r="M262" s="470" t="str">
        <f t="shared" si="18"/>
        <v/>
      </c>
      <c r="N262" s="446" t="b">
        <f t="shared" si="19"/>
        <v>0</v>
      </c>
      <c r="O262" s="451" t="s">
        <v>1819</v>
      </c>
      <c r="P262" s="483" t="str">
        <f t="array" ref="P262">IFERROR(IF(INDEX('Disaggregation Records'!$G$59:$G$92,MATCH(RIGHT(L262,255),RIGHT('Disaggregation Records'!$D$59:$D$92,255),0))=0,"",INDEX('Disaggregation Records'!$G$59:$G$92,MATCH(RIGHT(L262,255),RIGHT('Disaggregation Records'!$D$59:$D$92,255),0))),"")</f>
        <v/>
      </c>
      <c r="Q262" s="482" t="s">
        <v>799</v>
      </c>
      <c r="R262" s="358"/>
    </row>
    <row r="263" spans="1:18" ht="47.1" customHeight="1" x14ac:dyDescent="0.25">
      <c r="A263" s="377">
        <v>10</v>
      </c>
      <c r="B263" s="395" t="str">
        <f>IFERROR(VLOOKUP(A263,'Outcome Indicators - Section C'!$A$10:$S$27,19,FALSE),"")</f>
        <v/>
      </c>
      <c r="C263" s="396" t="str">
        <f t="array" ref="C263">IFERROR(IF(INDEX('Disaggregation Records'!$E$59:$E$92,MATCH(RIGHT(L263,255),RIGHT('Disaggregation Records'!$D$59:$D$92,255),0))=0,"",INDEX('Disaggregation Records'!$E$59:$E$92,MATCH(RIGHT(L263,255),RIGHT('Disaggregation Records'!$D$59:$D$92,255),0))),"")</f>
        <v/>
      </c>
      <c r="D263" s="396" t="str">
        <f t="array" ref="D263">IFERROR(IF(INDEX('Disaggregation Records'!$F$59:$F$92,MATCH(RIGHT(L263,255),RIGHT('Disaggregation Records'!$D$59:$D$92,255),0))=0,"",INDEX('Disaggregation Records'!$F$59:$F$92,MATCH(RIGHT(L263,255),RIGHT('Disaggregation Records'!$D$59:$D$92,255),0))),"")</f>
        <v/>
      </c>
      <c r="E263" s="380" t="str">
        <f t="array" ref="E263">IFERROR(IF(INDEX('Disaggregation Data'!$K$159:$K$310,MATCH(RIGHT(M263,255),RIGHT('Disaggregation Data'!$J$159:$J$310,255),0))=0,"",INDEX('Disaggregation Data'!$K$159:$K$310,MATCH(RIGHT(M263,255),RIGHT('Disaggregation Data'!J$159:$J$310,255),0))),"")</f>
        <v/>
      </c>
      <c r="F263" s="380" t="str">
        <f t="array" ref="F263">IFERROR(IF(INDEX('Disaggregation Data'!$L$159:$L$310,MATCH(RIGHT(M263,255),RIGHT('Disaggregation Data'!$J$159:$J$310,255),0))=0,"",INDEX('Disaggregation Data'!$L$159:$L$310,MATCH(RIGHT(M263,255),RIGHT('Disaggregation Data'!J$159:$J$310,255),0))),"")</f>
        <v/>
      </c>
      <c r="G263" s="380" t="str">
        <f t="array" ref="G263">IFERROR(IF(INDEX('Disaggregation Data'!$O$159:$O$310,MATCH(RIGHT(M263,255),RIGHT('Disaggregation Data'!$J$159:$J$310,255),0))=0,"",INDEX('Disaggregation Data'!$O$159:$O$310,MATCH(RIGHT(M263,255),RIGHT('Disaggregation Data'!J$159:$J$310,255),0))),"")</f>
        <v/>
      </c>
      <c r="H263" s="379" t="str">
        <f t="array" ref="H263">IFERROR(IF(INDEX('Disaggregation Data'!$P$159:$P$310,MATCH(RIGHT(M263,255),RIGHT('Disaggregation Data'!$J$159:$J$310,255),0))=0,"",INDEX('Disaggregation Data'!$P$159:$P$310,MATCH(RIGHT(M263,255),RIGHT('Disaggregation Data'!J$159:$J$310,255),0))),"")</f>
        <v/>
      </c>
      <c r="I263" s="380" t="str">
        <f t="array" ref="I263">IFERROR(IF(INDEX('Disaggregation Data'!$M$159:$M$310,MATCH(RIGHT(M263,255),RIGHT('Disaggregation Data'!$J$159:$J$310,255),0))=0,"",INDEX('Disaggregation Data'!$M$159:$M$310,MATCH(RIGHT(M263,255),RIGHT('Disaggregation Data'!J$159:$J$310,255),0))),"")</f>
        <v/>
      </c>
      <c r="J263" s="379" t="str">
        <f t="array" ref="J263">IFERROR(IF(INDEX('Disaggregation Data'!$N$159:$N$310,MATCH(RIGHT(M263,255),RIGHT('Disaggregation Data'!$J$159:$J$310,255),0))=0,"",INDEX('Disaggregation Data'!$N$159:$N$310,MATCH(RIGHT(M263,255),RIGHT('Disaggregation Data'!J$159:$J$310,255),0))),"")</f>
        <v/>
      </c>
      <c r="K263" s="470">
        <f t="shared" si="16"/>
        <v>65</v>
      </c>
      <c r="L263" s="470" t="str">
        <f t="shared" si="17"/>
        <v/>
      </c>
      <c r="M263" s="470" t="str">
        <f t="shared" si="18"/>
        <v/>
      </c>
      <c r="N263" s="446" t="b">
        <f t="shared" si="19"/>
        <v>0</v>
      </c>
      <c r="O263" s="451" t="s">
        <v>1820</v>
      </c>
      <c r="P263" s="483" t="str">
        <f t="array" ref="P263">IFERROR(IF(INDEX('Disaggregation Records'!$G$59:$G$92,MATCH(RIGHT(L263,255),RIGHT('Disaggregation Records'!$D$59:$D$92,255),0))=0,"",INDEX('Disaggregation Records'!$G$59:$G$92,MATCH(RIGHT(L263,255),RIGHT('Disaggregation Records'!$D$59:$D$92,255),0))),"")</f>
        <v/>
      </c>
      <c r="Q263" s="482" t="s">
        <v>799</v>
      </c>
      <c r="R263" s="358"/>
    </row>
    <row r="264" spans="1:18" ht="47.1" customHeight="1" x14ac:dyDescent="0.25">
      <c r="A264" s="377">
        <v>10</v>
      </c>
      <c r="B264" s="395" t="str">
        <f>IFERROR(VLOOKUP(A264,'Outcome Indicators - Section C'!$A$10:$S$27,19,FALSE),"")</f>
        <v/>
      </c>
      <c r="C264" s="396" t="str">
        <f t="array" ref="C264">IFERROR(IF(INDEX('Disaggregation Records'!$E$59:$E$92,MATCH(RIGHT(L264,255),RIGHT('Disaggregation Records'!$D$59:$D$92,255),0))=0,"",INDEX('Disaggregation Records'!$E$59:$E$92,MATCH(RIGHT(L264,255),RIGHT('Disaggregation Records'!$D$59:$D$92,255),0))),"")</f>
        <v/>
      </c>
      <c r="D264" s="396" t="str">
        <f t="array" ref="D264">IFERROR(IF(INDEX('Disaggregation Records'!$F$59:$F$92,MATCH(RIGHT(L264,255),RIGHT('Disaggregation Records'!$D$59:$D$92,255),0))=0,"",INDEX('Disaggregation Records'!$F$59:$F$92,MATCH(RIGHT(L264,255),RIGHT('Disaggregation Records'!$D$59:$D$92,255),0))),"")</f>
        <v/>
      </c>
      <c r="E264" s="380" t="str">
        <f t="array" ref="E264">IFERROR(IF(INDEX('Disaggregation Data'!$K$159:$K$310,MATCH(RIGHT(M264,255),RIGHT('Disaggregation Data'!$J$159:$J$310,255),0))=0,"",INDEX('Disaggregation Data'!$K$159:$K$310,MATCH(RIGHT(M264,255),RIGHT('Disaggregation Data'!J$159:$J$310,255),0))),"")</f>
        <v/>
      </c>
      <c r="F264" s="380" t="str">
        <f t="array" ref="F264">IFERROR(IF(INDEX('Disaggregation Data'!$L$159:$L$310,MATCH(RIGHT(M264,255),RIGHT('Disaggregation Data'!$J$159:$J$310,255),0))=0,"",INDEX('Disaggregation Data'!$L$159:$L$310,MATCH(RIGHT(M264,255),RIGHT('Disaggregation Data'!J$159:$J$310,255),0))),"")</f>
        <v/>
      </c>
      <c r="G264" s="380" t="str">
        <f t="array" ref="G264">IFERROR(IF(INDEX('Disaggregation Data'!$O$159:$O$310,MATCH(RIGHT(M264,255),RIGHT('Disaggregation Data'!$J$159:$J$310,255),0))=0,"",INDEX('Disaggregation Data'!$O$159:$O$310,MATCH(RIGHT(M264,255),RIGHT('Disaggregation Data'!J$159:$J$310,255),0))),"")</f>
        <v/>
      </c>
      <c r="H264" s="379" t="str">
        <f t="array" ref="H264">IFERROR(IF(INDEX('Disaggregation Data'!$P$159:$P$310,MATCH(RIGHT(M264,255),RIGHT('Disaggregation Data'!$J$159:$J$310,255),0))=0,"",INDEX('Disaggregation Data'!$P$159:$P$310,MATCH(RIGHT(M264,255),RIGHT('Disaggregation Data'!J$159:$J$310,255),0))),"")</f>
        <v/>
      </c>
      <c r="I264" s="380" t="str">
        <f t="array" ref="I264">IFERROR(IF(INDEX('Disaggregation Data'!$M$159:$M$310,MATCH(RIGHT(M264,255),RIGHT('Disaggregation Data'!$J$159:$J$310,255),0))=0,"",INDEX('Disaggregation Data'!$M$159:$M$310,MATCH(RIGHT(M264,255),RIGHT('Disaggregation Data'!J$159:$J$310,255),0))),"")</f>
        <v/>
      </c>
      <c r="J264" s="379" t="str">
        <f t="array" ref="J264">IFERROR(IF(INDEX('Disaggregation Data'!$N$159:$N$310,MATCH(RIGHT(M264,255),RIGHT('Disaggregation Data'!$J$159:$J$310,255),0))=0,"",INDEX('Disaggregation Data'!$N$159:$N$310,MATCH(RIGHT(M264,255),RIGHT('Disaggregation Data'!J$159:$J$310,255),0))),"")</f>
        <v/>
      </c>
      <c r="K264" s="470">
        <f t="shared" si="16"/>
        <v>66</v>
      </c>
      <c r="L264" s="470" t="str">
        <f t="shared" si="17"/>
        <v/>
      </c>
      <c r="M264" s="470" t="str">
        <f t="shared" si="18"/>
        <v/>
      </c>
      <c r="N264" s="446" t="b">
        <f t="shared" si="19"/>
        <v>0</v>
      </c>
      <c r="O264" s="451" t="s">
        <v>1821</v>
      </c>
      <c r="P264" s="483" t="str">
        <f t="array" ref="P264">IFERROR(IF(INDEX('Disaggregation Records'!$G$59:$G$92,MATCH(RIGHT(L264,255),RIGHT('Disaggregation Records'!$D$59:$D$92,255),0))=0,"",INDEX('Disaggregation Records'!$G$59:$G$92,MATCH(RIGHT(L264,255),RIGHT('Disaggregation Records'!$D$59:$D$92,255),0))),"")</f>
        <v/>
      </c>
      <c r="Q264" s="482" t="s">
        <v>799</v>
      </c>
      <c r="R264" s="358"/>
    </row>
    <row r="265" spans="1:18" ht="47.1" customHeight="1" x14ac:dyDescent="0.25">
      <c r="A265" s="377">
        <v>10</v>
      </c>
      <c r="B265" s="395" t="str">
        <f>IFERROR(VLOOKUP(A265,'Outcome Indicators - Section C'!$A$10:$S$27,19,FALSE),"")</f>
        <v/>
      </c>
      <c r="C265" s="396" t="str">
        <f t="array" ref="C265">IFERROR(IF(INDEX('Disaggregation Records'!$E$59:$E$92,MATCH(RIGHT(L265,255),RIGHT('Disaggregation Records'!$D$59:$D$92,255),0))=0,"",INDEX('Disaggregation Records'!$E$59:$E$92,MATCH(RIGHT(L265,255),RIGHT('Disaggregation Records'!$D$59:$D$92,255),0))),"")</f>
        <v/>
      </c>
      <c r="D265" s="396" t="str">
        <f t="array" ref="D265">IFERROR(IF(INDEX('Disaggregation Records'!$F$59:$F$92,MATCH(RIGHT(L265,255),RIGHT('Disaggregation Records'!$D$59:$D$92,255),0))=0,"",INDEX('Disaggregation Records'!$F$59:$F$92,MATCH(RIGHT(L265,255),RIGHT('Disaggregation Records'!$D$59:$D$92,255),0))),"")</f>
        <v/>
      </c>
      <c r="E265" s="380" t="str">
        <f t="array" ref="E265">IFERROR(IF(INDEX('Disaggregation Data'!$K$159:$K$310,MATCH(RIGHT(M265,255),RIGHT('Disaggregation Data'!$J$159:$J$310,255),0))=0,"",INDEX('Disaggregation Data'!$K$159:$K$310,MATCH(RIGHT(M265,255),RIGHT('Disaggregation Data'!J$159:$J$310,255),0))),"")</f>
        <v/>
      </c>
      <c r="F265" s="380" t="str">
        <f t="array" ref="F265">IFERROR(IF(INDEX('Disaggregation Data'!$L$159:$L$310,MATCH(RIGHT(M265,255),RIGHT('Disaggregation Data'!$J$159:$J$310,255),0))=0,"",INDEX('Disaggregation Data'!$L$159:$L$310,MATCH(RIGHT(M265,255),RIGHT('Disaggregation Data'!J$159:$J$310,255),0))),"")</f>
        <v/>
      </c>
      <c r="G265" s="380" t="str">
        <f t="array" ref="G265">IFERROR(IF(INDEX('Disaggregation Data'!$O$159:$O$310,MATCH(RIGHT(M265,255),RIGHT('Disaggregation Data'!$J$159:$J$310,255),0))=0,"",INDEX('Disaggregation Data'!$O$159:$O$310,MATCH(RIGHT(M265,255),RIGHT('Disaggregation Data'!J$159:$J$310,255),0))),"")</f>
        <v/>
      </c>
      <c r="H265" s="379" t="str">
        <f t="array" ref="H265">IFERROR(IF(INDEX('Disaggregation Data'!$P$159:$P$310,MATCH(RIGHT(M265,255),RIGHT('Disaggregation Data'!$J$159:$J$310,255),0))=0,"",INDEX('Disaggregation Data'!$P$159:$P$310,MATCH(RIGHT(M265,255),RIGHT('Disaggregation Data'!J$159:$J$310,255),0))),"")</f>
        <v/>
      </c>
      <c r="I265" s="380" t="str">
        <f t="array" ref="I265">IFERROR(IF(INDEX('Disaggregation Data'!$M$159:$M$310,MATCH(RIGHT(M265,255),RIGHT('Disaggregation Data'!$J$159:$J$310,255),0))=0,"",INDEX('Disaggregation Data'!$M$159:$M$310,MATCH(RIGHT(M265,255),RIGHT('Disaggregation Data'!J$159:$J$310,255),0))),"")</f>
        <v/>
      </c>
      <c r="J265" s="379" t="str">
        <f t="array" ref="J265">IFERROR(IF(INDEX('Disaggregation Data'!$N$159:$N$310,MATCH(RIGHT(M265,255),RIGHT('Disaggregation Data'!$J$159:$J$310,255),0))=0,"",INDEX('Disaggregation Data'!$N$159:$N$310,MATCH(RIGHT(M265,255),RIGHT('Disaggregation Data'!J$159:$J$310,255),0))),"")</f>
        <v/>
      </c>
      <c r="K265" s="470">
        <f t="shared" si="16"/>
        <v>67</v>
      </c>
      <c r="L265" s="470" t="str">
        <f t="shared" si="17"/>
        <v/>
      </c>
      <c r="M265" s="470" t="str">
        <f t="shared" si="18"/>
        <v/>
      </c>
      <c r="N265" s="446" t="b">
        <f t="shared" si="19"/>
        <v>0</v>
      </c>
      <c r="O265" s="451" t="s">
        <v>1822</v>
      </c>
      <c r="P265" s="483" t="str">
        <f t="array" ref="P265">IFERROR(IF(INDEX('Disaggregation Records'!$G$59:$G$92,MATCH(RIGHT(L265,255),RIGHT('Disaggregation Records'!$D$59:$D$92,255),0))=0,"",INDEX('Disaggregation Records'!$G$59:$G$92,MATCH(RIGHT(L265,255),RIGHT('Disaggregation Records'!$D$59:$D$92,255),0))),"")</f>
        <v/>
      </c>
      <c r="Q265" s="482" t="s">
        <v>799</v>
      </c>
      <c r="R265" s="358"/>
    </row>
    <row r="266" spans="1:18" ht="47.1" customHeight="1" x14ac:dyDescent="0.25">
      <c r="A266" s="377">
        <v>10</v>
      </c>
      <c r="B266" s="395" t="str">
        <f>IFERROR(VLOOKUP(A266,'Outcome Indicators - Section C'!$A$10:$S$27,19,FALSE),"")</f>
        <v/>
      </c>
      <c r="C266" s="396" t="str">
        <f t="array" ref="C266">IFERROR(IF(INDEX('Disaggregation Records'!$E$59:$E$92,MATCH(RIGHT(L266,255),RIGHT('Disaggregation Records'!$D$59:$D$92,255),0))=0,"",INDEX('Disaggregation Records'!$E$59:$E$92,MATCH(RIGHT(L266,255),RIGHT('Disaggregation Records'!$D$59:$D$92,255),0))),"")</f>
        <v/>
      </c>
      <c r="D266" s="396" t="str">
        <f t="array" ref="D266">IFERROR(IF(INDEX('Disaggregation Records'!$F$59:$F$92,MATCH(RIGHT(L266,255),RIGHT('Disaggregation Records'!$D$59:$D$92,255),0))=0,"",INDEX('Disaggregation Records'!$F$59:$F$92,MATCH(RIGHT(L266,255),RIGHT('Disaggregation Records'!$D$59:$D$92,255),0))),"")</f>
        <v/>
      </c>
      <c r="E266" s="380" t="str">
        <f t="array" ref="E266">IFERROR(IF(INDEX('Disaggregation Data'!$K$159:$K$310,MATCH(RIGHT(M266,255),RIGHT('Disaggregation Data'!$J$159:$J$310,255),0))=0,"",INDEX('Disaggregation Data'!$K$159:$K$310,MATCH(RIGHT(M266,255),RIGHT('Disaggregation Data'!J$159:$J$310,255),0))),"")</f>
        <v/>
      </c>
      <c r="F266" s="380" t="str">
        <f t="array" ref="F266">IFERROR(IF(INDEX('Disaggregation Data'!$L$159:$L$310,MATCH(RIGHT(M266,255),RIGHT('Disaggregation Data'!$J$159:$J$310,255),0))=0,"",INDEX('Disaggregation Data'!$L$159:$L$310,MATCH(RIGHT(M266,255),RIGHT('Disaggregation Data'!J$159:$J$310,255),0))),"")</f>
        <v/>
      </c>
      <c r="G266" s="380" t="str">
        <f t="array" ref="G266">IFERROR(IF(INDEX('Disaggregation Data'!$O$159:$O$310,MATCH(RIGHT(M266,255),RIGHT('Disaggregation Data'!$J$159:$J$310,255),0))=0,"",INDEX('Disaggregation Data'!$O$159:$O$310,MATCH(RIGHT(M266,255),RIGHT('Disaggregation Data'!J$159:$J$310,255),0))),"")</f>
        <v/>
      </c>
      <c r="H266" s="379" t="str">
        <f t="array" ref="H266">IFERROR(IF(INDEX('Disaggregation Data'!$P$159:$P$310,MATCH(RIGHT(M266,255),RIGHT('Disaggregation Data'!$J$159:$J$310,255),0))=0,"",INDEX('Disaggregation Data'!$P$159:$P$310,MATCH(RIGHT(M266,255),RIGHT('Disaggregation Data'!J$159:$J$310,255),0))),"")</f>
        <v/>
      </c>
      <c r="I266" s="380" t="str">
        <f t="array" ref="I266">IFERROR(IF(INDEX('Disaggregation Data'!$M$159:$M$310,MATCH(RIGHT(M266,255),RIGHT('Disaggregation Data'!$J$159:$J$310,255),0))=0,"",INDEX('Disaggregation Data'!$M$159:$M$310,MATCH(RIGHT(M266,255),RIGHT('Disaggregation Data'!J$159:$J$310,255),0))),"")</f>
        <v/>
      </c>
      <c r="J266" s="379" t="str">
        <f t="array" ref="J266">IFERROR(IF(INDEX('Disaggregation Data'!$N$159:$N$310,MATCH(RIGHT(M266,255),RIGHT('Disaggregation Data'!$J$159:$J$310,255),0))=0,"",INDEX('Disaggregation Data'!$N$159:$N$310,MATCH(RIGHT(M266,255),RIGHT('Disaggregation Data'!J$159:$J$310,255),0))),"")</f>
        <v/>
      </c>
      <c r="K266" s="470">
        <f t="shared" si="16"/>
        <v>68</v>
      </c>
      <c r="L266" s="470" t="str">
        <f t="shared" si="17"/>
        <v/>
      </c>
      <c r="M266" s="470" t="str">
        <f t="shared" si="18"/>
        <v/>
      </c>
      <c r="N266" s="446" t="b">
        <f t="shared" si="19"/>
        <v>0</v>
      </c>
      <c r="O266" s="451" t="s">
        <v>1823</v>
      </c>
      <c r="P266" s="483" t="str">
        <f t="array" ref="P266">IFERROR(IF(INDEX('Disaggregation Records'!$G$59:$G$92,MATCH(RIGHT(L266,255),RIGHT('Disaggregation Records'!$D$59:$D$92,255),0))=0,"",INDEX('Disaggregation Records'!$G$59:$G$92,MATCH(RIGHT(L266,255),RIGHT('Disaggregation Records'!$D$59:$D$92,255),0))),"")</f>
        <v/>
      </c>
      <c r="Q266" s="482" t="s">
        <v>799</v>
      </c>
      <c r="R266" s="358"/>
    </row>
    <row r="267" spans="1:18" ht="47.1" customHeight="1" x14ac:dyDescent="0.25">
      <c r="A267" s="377">
        <v>10</v>
      </c>
      <c r="B267" s="395" t="str">
        <f>IFERROR(VLOOKUP(A267,'Outcome Indicators - Section C'!$A$10:$S$27,19,FALSE),"")</f>
        <v/>
      </c>
      <c r="C267" s="396" t="str">
        <f t="array" ref="C267">IFERROR(IF(INDEX('Disaggregation Records'!$E$59:$E$92,MATCH(RIGHT(L267,255),RIGHT('Disaggregation Records'!$D$59:$D$92,255),0))=0,"",INDEX('Disaggregation Records'!$E$59:$E$92,MATCH(RIGHT(L267,255),RIGHT('Disaggregation Records'!$D$59:$D$92,255),0))),"")</f>
        <v/>
      </c>
      <c r="D267" s="396" t="str">
        <f t="array" ref="D267">IFERROR(IF(INDEX('Disaggregation Records'!$F$59:$F$92,MATCH(RIGHT(L267,255),RIGHT('Disaggregation Records'!$D$59:$D$92,255),0))=0,"",INDEX('Disaggregation Records'!$F$59:$F$92,MATCH(RIGHT(L267,255),RIGHT('Disaggregation Records'!$D$59:$D$92,255),0))),"")</f>
        <v/>
      </c>
      <c r="E267" s="380" t="str">
        <f t="array" ref="E267">IFERROR(IF(INDEX('Disaggregation Data'!$K$159:$K$310,MATCH(RIGHT(M267,255),RIGHT('Disaggregation Data'!$J$159:$J$310,255),0))=0,"",INDEX('Disaggregation Data'!$K$159:$K$310,MATCH(RIGHT(M267,255),RIGHT('Disaggregation Data'!J$159:$J$310,255),0))),"")</f>
        <v/>
      </c>
      <c r="F267" s="380" t="str">
        <f t="array" ref="F267">IFERROR(IF(INDEX('Disaggregation Data'!$L$159:$L$310,MATCH(RIGHT(M267,255),RIGHT('Disaggregation Data'!$J$159:$J$310,255),0))=0,"",INDEX('Disaggregation Data'!$L$159:$L$310,MATCH(RIGHT(M267,255),RIGHT('Disaggregation Data'!J$159:$J$310,255),0))),"")</f>
        <v/>
      </c>
      <c r="G267" s="380" t="str">
        <f t="array" ref="G267">IFERROR(IF(INDEX('Disaggregation Data'!$O$159:$O$310,MATCH(RIGHT(M267,255),RIGHT('Disaggregation Data'!$J$159:$J$310,255),0))=0,"",INDEX('Disaggregation Data'!$O$159:$O$310,MATCH(RIGHT(M267,255),RIGHT('Disaggregation Data'!J$159:$J$310,255),0))),"")</f>
        <v/>
      </c>
      <c r="H267" s="379" t="str">
        <f t="array" ref="H267">IFERROR(IF(INDEX('Disaggregation Data'!$P$159:$P$310,MATCH(RIGHT(M267,255),RIGHT('Disaggregation Data'!$J$159:$J$310,255),0))=0,"",INDEX('Disaggregation Data'!$P$159:$P$310,MATCH(RIGHT(M267,255),RIGHT('Disaggregation Data'!J$159:$J$310,255),0))),"")</f>
        <v/>
      </c>
      <c r="I267" s="380" t="str">
        <f t="array" ref="I267">IFERROR(IF(INDEX('Disaggregation Data'!$M$159:$M$310,MATCH(RIGHT(M267,255),RIGHT('Disaggregation Data'!$J$159:$J$310,255),0))=0,"",INDEX('Disaggregation Data'!$M$159:$M$310,MATCH(RIGHT(M267,255),RIGHT('Disaggregation Data'!J$159:$J$310,255),0))),"")</f>
        <v/>
      </c>
      <c r="J267" s="379" t="str">
        <f t="array" ref="J267">IFERROR(IF(INDEX('Disaggregation Data'!$N$159:$N$310,MATCH(RIGHT(M267,255),RIGHT('Disaggregation Data'!$J$159:$J$310,255),0))=0,"",INDEX('Disaggregation Data'!$N$159:$N$310,MATCH(RIGHT(M267,255),RIGHT('Disaggregation Data'!J$159:$J$310,255),0))),"")</f>
        <v/>
      </c>
      <c r="K267" s="470">
        <f t="shared" si="16"/>
        <v>69</v>
      </c>
      <c r="L267" s="470" t="str">
        <f t="shared" si="17"/>
        <v/>
      </c>
      <c r="M267" s="470" t="str">
        <f t="shared" si="18"/>
        <v/>
      </c>
      <c r="N267" s="446" t="b">
        <f t="shared" si="19"/>
        <v>0</v>
      </c>
      <c r="O267" s="451" t="s">
        <v>1824</v>
      </c>
      <c r="P267" s="483" t="str">
        <f t="array" ref="P267">IFERROR(IF(INDEX('Disaggregation Records'!$G$59:$G$92,MATCH(RIGHT(L267,255),RIGHT('Disaggregation Records'!$D$59:$D$92,255),0))=0,"",INDEX('Disaggregation Records'!$G$59:$G$92,MATCH(RIGHT(L267,255),RIGHT('Disaggregation Records'!$D$59:$D$92,255),0))),"")</f>
        <v/>
      </c>
      <c r="Q267" s="482" t="s">
        <v>799</v>
      </c>
      <c r="R267" s="358"/>
    </row>
    <row r="268" spans="1:18" ht="47.1" customHeight="1" x14ac:dyDescent="0.25">
      <c r="A268" s="377">
        <v>11</v>
      </c>
      <c r="B268" s="395" t="str">
        <f>IFERROR(VLOOKUP(A268,'Outcome Indicators - Section C'!$A$10:$S$27,19,FALSE),"")</f>
        <v/>
      </c>
      <c r="C268" s="396" t="str">
        <f t="array" ref="C268">IFERROR(IF(INDEX('Disaggregation Records'!$E$59:$E$92,MATCH(RIGHT(L268,255),RIGHT('Disaggregation Records'!$D$59:$D$92,255),0))=0,"",INDEX('Disaggregation Records'!$E$59:$E$92,MATCH(RIGHT(L268,255),RIGHT('Disaggregation Records'!$D$59:$D$92,255),0))),"")</f>
        <v/>
      </c>
      <c r="D268" s="396" t="str">
        <f t="array" ref="D268">IFERROR(IF(INDEX('Disaggregation Records'!$F$59:$F$92,MATCH(RIGHT(L268,255),RIGHT('Disaggregation Records'!$D$59:$D$92,255),0))=0,"",INDEX('Disaggregation Records'!$F$59:$F$92,MATCH(RIGHT(L268,255),RIGHT('Disaggregation Records'!$D$59:$D$92,255),0))),"")</f>
        <v/>
      </c>
      <c r="E268" s="380" t="str">
        <f t="array" ref="E268">IFERROR(IF(INDEX('Disaggregation Data'!$K$159:$K$310,MATCH(RIGHT(M268,255),RIGHT('Disaggregation Data'!$J$159:$J$310,255),0))=0,"",INDEX('Disaggregation Data'!$K$159:$K$310,MATCH(RIGHT(M268,255),RIGHT('Disaggregation Data'!J$159:$J$310,255),0))),"")</f>
        <v/>
      </c>
      <c r="F268" s="380" t="str">
        <f t="array" ref="F268">IFERROR(IF(INDEX('Disaggregation Data'!$L$159:$L$310,MATCH(RIGHT(M268,255),RIGHT('Disaggregation Data'!$J$159:$J$310,255),0))=0,"",INDEX('Disaggregation Data'!$L$159:$L$310,MATCH(RIGHT(M268,255),RIGHT('Disaggregation Data'!J$159:$J$310,255),0))),"")</f>
        <v/>
      </c>
      <c r="G268" s="380" t="str">
        <f t="array" ref="G268">IFERROR(IF(INDEX('Disaggregation Data'!$O$159:$O$310,MATCH(RIGHT(M268,255),RIGHT('Disaggregation Data'!$J$159:$J$310,255),0))=0,"",INDEX('Disaggregation Data'!$O$159:$O$310,MATCH(RIGHT(M268,255),RIGHT('Disaggregation Data'!J$159:$J$310,255),0))),"")</f>
        <v/>
      </c>
      <c r="H268" s="379" t="str">
        <f t="array" ref="H268">IFERROR(IF(INDEX('Disaggregation Data'!$P$159:$P$310,MATCH(RIGHT(M268,255),RIGHT('Disaggregation Data'!$J$159:$J$310,255),0))=0,"",INDEX('Disaggregation Data'!$P$159:$P$310,MATCH(RIGHT(M268,255),RIGHT('Disaggregation Data'!J$159:$J$310,255),0))),"")</f>
        <v/>
      </c>
      <c r="I268" s="380" t="str">
        <f t="array" ref="I268">IFERROR(IF(INDEX('Disaggregation Data'!$M$159:$M$310,MATCH(RIGHT(M268,255),RIGHT('Disaggregation Data'!$J$159:$J$310,255),0))=0,"",INDEX('Disaggregation Data'!$M$159:$M$310,MATCH(RIGHT(M268,255),RIGHT('Disaggregation Data'!J$159:$J$310,255),0))),"")</f>
        <v/>
      </c>
      <c r="J268" s="379" t="str">
        <f t="array" ref="J268">IFERROR(IF(INDEX('Disaggregation Data'!$N$159:$N$310,MATCH(RIGHT(M268,255),RIGHT('Disaggregation Data'!$J$159:$J$310,255),0))=0,"",INDEX('Disaggregation Data'!$N$159:$N$310,MATCH(RIGHT(M268,255),RIGHT('Disaggregation Data'!J$159:$J$310,255),0))),"")</f>
        <v/>
      </c>
      <c r="K268" s="470">
        <f t="shared" si="16"/>
        <v>70</v>
      </c>
      <c r="L268" s="470" t="str">
        <f t="shared" si="17"/>
        <v/>
      </c>
      <c r="M268" s="470" t="str">
        <f t="shared" si="18"/>
        <v/>
      </c>
      <c r="N268" s="446" t="b">
        <f t="shared" si="19"/>
        <v>0</v>
      </c>
      <c r="O268" s="451" t="s">
        <v>1825</v>
      </c>
      <c r="P268" s="483" t="str">
        <f t="array" ref="P268">IFERROR(IF(INDEX('Disaggregation Records'!$G$59:$G$92,MATCH(RIGHT(L268,255),RIGHT('Disaggregation Records'!$D$59:$D$92,255),0))=0,"",INDEX('Disaggregation Records'!$G$59:$G$92,MATCH(RIGHT(L268,255),RIGHT('Disaggregation Records'!$D$59:$D$92,255),0))),"")</f>
        <v/>
      </c>
      <c r="Q268" s="482" t="s">
        <v>800</v>
      </c>
      <c r="R268" s="358"/>
    </row>
    <row r="269" spans="1:18" ht="47.1" customHeight="1" x14ac:dyDescent="0.25">
      <c r="A269" s="377">
        <v>11</v>
      </c>
      <c r="B269" s="395" t="str">
        <f>IFERROR(VLOOKUP(A269,'Outcome Indicators - Section C'!$A$10:$S$27,19,FALSE),"")</f>
        <v/>
      </c>
      <c r="C269" s="396" t="str">
        <f t="array" ref="C269">IFERROR(IF(INDEX('Disaggregation Records'!$E$59:$E$92,MATCH(RIGHT(L269,255),RIGHT('Disaggregation Records'!$D$59:$D$92,255),0))=0,"",INDEX('Disaggregation Records'!$E$59:$E$92,MATCH(RIGHT(L269,255),RIGHT('Disaggregation Records'!$D$59:$D$92,255),0))),"")</f>
        <v/>
      </c>
      <c r="D269" s="396" t="str">
        <f t="array" ref="D269">IFERROR(IF(INDEX('Disaggregation Records'!$F$59:$F$92,MATCH(RIGHT(L269,255),RIGHT('Disaggregation Records'!$D$59:$D$92,255),0))=0,"",INDEX('Disaggregation Records'!$F$59:$F$92,MATCH(RIGHT(L269,255),RIGHT('Disaggregation Records'!$D$59:$D$92,255),0))),"")</f>
        <v/>
      </c>
      <c r="E269" s="380" t="str">
        <f t="array" ref="E269">IFERROR(IF(INDEX('Disaggregation Data'!$K$159:$K$310,MATCH(RIGHT(M269,255),RIGHT('Disaggregation Data'!$J$159:$J$310,255),0))=0,"",INDEX('Disaggregation Data'!$K$159:$K$310,MATCH(RIGHT(M269,255),RIGHT('Disaggregation Data'!J$159:$J$310,255),0))),"")</f>
        <v/>
      </c>
      <c r="F269" s="380" t="str">
        <f t="array" ref="F269">IFERROR(IF(INDEX('Disaggregation Data'!$L$159:$L$310,MATCH(RIGHT(M269,255),RIGHT('Disaggregation Data'!$J$159:$J$310,255),0))=0,"",INDEX('Disaggregation Data'!$L$159:$L$310,MATCH(RIGHT(M269,255),RIGHT('Disaggregation Data'!J$159:$J$310,255),0))),"")</f>
        <v/>
      </c>
      <c r="G269" s="380" t="str">
        <f t="array" ref="G269">IFERROR(IF(INDEX('Disaggregation Data'!$O$159:$O$310,MATCH(RIGHT(M269,255),RIGHT('Disaggregation Data'!$J$159:$J$310,255),0))=0,"",INDEX('Disaggregation Data'!$O$159:$O$310,MATCH(RIGHT(M269,255),RIGHT('Disaggregation Data'!J$159:$J$310,255),0))),"")</f>
        <v/>
      </c>
      <c r="H269" s="379" t="str">
        <f t="array" ref="H269">IFERROR(IF(INDEX('Disaggregation Data'!$P$159:$P$310,MATCH(RIGHT(M269,255),RIGHT('Disaggregation Data'!$J$159:$J$310,255),0))=0,"",INDEX('Disaggregation Data'!$P$159:$P$310,MATCH(RIGHT(M269,255),RIGHT('Disaggregation Data'!J$159:$J$310,255),0))),"")</f>
        <v/>
      </c>
      <c r="I269" s="380" t="str">
        <f t="array" ref="I269">IFERROR(IF(INDEX('Disaggregation Data'!$M$159:$M$310,MATCH(RIGHT(M269,255),RIGHT('Disaggregation Data'!$J$159:$J$310,255),0))=0,"",INDEX('Disaggregation Data'!$M$159:$M$310,MATCH(RIGHT(M269,255),RIGHT('Disaggregation Data'!J$159:$J$310,255),0))),"")</f>
        <v/>
      </c>
      <c r="J269" s="379" t="str">
        <f t="array" ref="J269">IFERROR(IF(INDEX('Disaggregation Data'!$N$159:$N$310,MATCH(RIGHT(M269,255),RIGHT('Disaggregation Data'!$J$159:$J$310,255),0))=0,"",INDEX('Disaggregation Data'!$N$159:$N$310,MATCH(RIGHT(M269,255),RIGHT('Disaggregation Data'!J$159:$J$310,255),0))),"")</f>
        <v/>
      </c>
      <c r="K269" s="470">
        <f t="shared" si="16"/>
        <v>71</v>
      </c>
      <c r="L269" s="470" t="str">
        <f t="shared" si="17"/>
        <v/>
      </c>
      <c r="M269" s="470" t="str">
        <f t="shared" si="18"/>
        <v/>
      </c>
      <c r="N269" s="446" t="b">
        <f t="shared" si="19"/>
        <v>0</v>
      </c>
      <c r="O269" s="451" t="s">
        <v>1826</v>
      </c>
      <c r="P269" s="483" t="str">
        <f t="array" ref="P269">IFERROR(IF(INDEX('Disaggregation Records'!$G$59:$G$92,MATCH(RIGHT(L269,255),RIGHT('Disaggregation Records'!$D$59:$D$92,255),0))=0,"",INDEX('Disaggregation Records'!$G$59:$G$92,MATCH(RIGHT(L269,255),RIGHT('Disaggregation Records'!$D$59:$D$92,255),0))),"")</f>
        <v/>
      </c>
      <c r="Q269" s="482" t="s">
        <v>800</v>
      </c>
      <c r="R269" s="358"/>
    </row>
    <row r="270" spans="1:18" ht="47.1" customHeight="1" x14ac:dyDescent="0.25">
      <c r="A270" s="377">
        <v>11</v>
      </c>
      <c r="B270" s="395" t="str">
        <f>IFERROR(VLOOKUP(A270,'Outcome Indicators - Section C'!$A$10:$S$27,19,FALSE),"")</f>
        <v/>
      </c>
      <c r="C270" s="396" t="str">
        <f t="array" ref="C270">IFERROR(IF(INDEX('Disaggregation Records'!$E$59:$E$92,MATCH(RIGHT(L270,255),RIGHT('Disaggregation Records'!$D$59:$D$92,255),0))=0,"",INDEX('Disaggregation Records'!$E$59:$E$92,MATCH(RIGHT(L270,255),RIGHT('Disaggregation Records'!$D$59:$D$92,255),0))),"")</f>
        <v/>
      </c>
      <c r="D270" s="396" t="str">
        <f t="array" ref="D270">IFERROR(IF(INDEX('Disaggregation Records'!$F$59:$F$92,MATCH(RIGHT(L270,255),RIGHT('Disaggregation Records'!$D$59:$D$92,255),0))=0,"",INDEX('Disaggregation Records'!$F$59:$F$92,MATCH(RIGHT(L270,255),RIGHT('Disaggregation Records'!$D$59:$D$92,255),0))),"")</f>
        <v/>
      </c>
      <c r="E270" s="380" t="str">
        <f t="array" ref="E270">IFERROR(IF(INDEX('Disaggregation Data'!$K$159:$K$310,MATCH(RIGHT(M270,255),RIGHT('Disaggregation Data'!$J$159:$J$310,255),0))=0,"",INDEX('Disaggregation Data'!$K$159:$K$310,MATCH(RIGHT(M270,255),RIGHT('Disaggregation Data'!J$159:$J$310,255),0))),"")</f>
        <v/>
      </c>
      <c r="F270" s="380" t="str">
        <f t="array" ref="F270">IFERROR(IF(INDEX('Disaggregation Data'!$L$159:$L$310,MATCH(RIGHT(M270,255),RIGHT('Disaggregation Data'!$J$159:$J$310,255),0))=0,"",INDEX('Disaggregation Data'!$L$159:$L$310,MATCH(RIGHT(M270,255),RIGHT('Disaggregation Data'!J$159:$J$310,255),0))),"")</f>
        <v/>
      </c>
      <c r="G270" s="380" t="str">
        <f t="array" ref="G270">IFERROR(IF(INDEX('Disaggregation Data'!$O$159:$O$310,MATCH(RIGHT(M270,255),RIGHT('Disaggregation Data'!$J$159:$J$310,255),0))=0,"",INDEX('Disaggregation Data'!$O$159:$O$310,MATCH(RIGHT(M270,255),RIGHT('Disaggregation Data'!J$159:$J$310,255),0))),"")</f>
        <v/>
      </c>
      <c r="H270" s="379" t="str">
        <f t="array" ref="H270">IFERROR(IF(INDEX('Disaggregation Data'!$P$159:$P$310,MATCH(RIGHT(M270,255),RIGHT('Disaggregation Data'!$J$159:$J$310,255),0))=0,"",INDEX('Disaggregation Data'!$P$159:$P$310,MATCH(RIGHT(M270,255),RIGHT('Disaggregation Data'!J$159:$J$310,255),0))),"")</f>
        <v/>
      </c>
      <c r="I270" s="380" t="str">
        <f t="array" ref="I270">IFERROR(IF(INDEX('Disaggregation Data'!$M$159:$M$310,MATCH(RIGHT(M270,255),RIGHT('Disaggregation Data'!$J$159:$J$310,255),0))=0,"",INDEX('Disaggregation Data'!$M$159:$M$310,MATCH(RIGHT(M270,255),RIGHT('Disaggregation Data'!J$159:$J$310,255),0))),"")</f>
        <v/>
      </c>
      <c r="J270" s="379" t="str">
        <f t="array" ref="J270">IFERROR(IF(INDEX('Disaggregation Data'!$N$159:$N$310,MATCH(RIGHT(M270,255),RIGHT('Disaggregation Data'!$J$159:$J$310,255),0))=0,"",INDEX('Disaggregation Data'!$N$159:$N$310,MATCH(RIGHT(M270,255),RIGHT('Disaggregation Data'!J$159:$J$310,255),0))),"")</f>
        <v/>
      </c>
      <c r="K270" s="470">
        <f t="shared" si="16"/>
        <v>72</v>
      </c>
      <c r="L270" s="470" t="str">
        <f t="shared" si="17"/>
        <v/>
      </c>
      <c r="M270" s="470" t="str">
        <f t="shared" si="18"/>
        <v/>
      </c>
      <c r="N270" s="446" t="b">
        <f t="shared" si="19"/>
        <v>0</v>
      </c>
      <c r="O270" s="451" t="s">
        <v>1827</v>
      </c>
      <c r="P270" s="483" t="str">
        <f t="array" ref="P270">IFERROR(IF(INDEX('Disaggregation Records'!$G$59:$G$92,MATCH(RIGHT(L270,255),RIGHT('Disaggregation Records'!$D$59:$D$92,255),0))=0,"",INDEX('Disaggregation Records'!$G$59:$G$92,MATCH(RIGHT(L270,255),RIGHT('Disaggregation Records'!$D$59:$D$92,255),0))),"")</f>
        <v/>
      </c>
      <c r="Q270" s="482" t="s">
        <v>800</v>
      </c>
      <c r="R270" s="358"/>
    </row>
    <row r="271" spans="1:18" ht="47.1" customHeight="1" x14ac:dyDescent="0.25">
      <c r="A271" s="377">
        <v>11</v>
      </c>
      <c r="B271" s="395" t="str">
        <f>IFERROR(VLOOKUP(A271,'Outcome Indicators - Section C'!$A$10:$S$27,19,FALSE),"")</f>
        <v/>
      </c>
      <c r="C271" s="396" t="str">
        <f t="array" ref="C271">IFERROR(IF(INDEX('Disaggregation Records'!$E$59:$E$92,MATCH(RIGHT(L271,255),RIGHT('Disaggregation Records'!$D$59:$D$92,255),0))=0,"",INDEX('Disaggregation Records'!$E$59:$E$92,MATCH(RIGHT(L271,255),RIGHT('Disaggregation Records'!$D$59:$D$92,255),0))),"")</f>
        <v/>
      </c>
      <c r="D271" s="396" t="str">
        <f t="array" ref="D271">IFERROR(IF(INDEX('Disaggregation Records'!$F$59:$F$92,MATCH(RIGHT(L271,255),RIGHT('Disaggregation Records'!$D$59:$D$92,255),0))=0,"",INDEX('Disaggregation Records'!$F$59:$F$92,MATCH(RIGHT(L271,255),RIGHT('Disaggregation Records'!$D$59:$D$92,255),0))),"")</f>
        <v/>
      </c>
      <c r="E271" s="380" t="str">
        <f t="array" ref="E271">IFERROR(IF(INDEX('Disaggregation Data'!$K$159:$K$310,MATCH(RIGHT(M271,255),RIGHT('Disaggregation Data'!$J$159:$J$310,255),0))=0,"",INDEX('Disaggregation Data'!$K$159:$K$310,MATCH(RIGHT(M271,255),RIGHT('Disaggregation Data'!J$159:$J$310,255),0))),"")</f>
        <v/>
      </c>
      <c r="F271" s="380" t="str">
        <f t="array" ref="F271">IFERROR(IF(INDEX('Disaggregation Data'!$L$159:$L$310,MATCH(RIGHT(M271,255),RIGHT('Disaggregation Data'!$J$159:$J$310,255),0))=0,"",INDEX('Disaggregation Data'!$L$159:$L$310,MATCH(RIGHT(M271,255),RIGHT('Disaggregation Data'!J$159:$J$310,255),0))),"")</f>
        <v/>
      </c>
      <c r="G271" s="380" t="str">
        <f t="array" ref="G271">IFERROR(IF(INDEX('Disaggregation Data'!$O$159:$O$310,MATCH(RIGHT(M271,255),RIGHT('Disaggregation Data'!$J$159:$J$310,255),0))=0,"",INDEX('Disaggregation Data'!$O$159:$O$310,MATCH(RIGHT(M271,255),RIGHT('Disaggregation Data'!J$159:$J$310,255),0))),"")</f>
        <v/>
      </c>
      <c r="H271" s="379" t="str">
        <f t="array" ref="H271">IFERROR(IF(INDEX('Disaggregation Data'!$P$159:$P$310,MATCH(RIGHT(M271,255),RIGHT('Disaggregation Data'!$J$159:$J$310,255),0))=0,"",INDEX('Disaggregation Data'!$P$159:$P$310,MATCH(RIGHT(M271,255),RIGHT('Disaggregation Data'!J$159:$J$310,255),0))),"")</f>
        <v/>
      </c>
      <c r="I271" s="380" t="str">
        <f t="array" ref="I271">IFERROR(IF(INDEX('Disaggregation Data'!$M$159:$M$310,MATCH(RIGHT(M271,255),RIGHT('Disaggregation Data'!$J$159:$J$310,255),0))=0,"",INDEX('Disaggregation Data'!$M$159:$M$310,MATCH(RIGHT(M271,255),RIGHT('Disaggregation Data'!J$159:$J$310,255),0))),"")</f>
        <v/>
      </c>
      <c r="J271" s="379" t="str">
        <f t="array" ref="J271">IFERROR(IF(INDEX('Disaggregation Data'!$N$159:$N$310,MATCH(RIGHT(M271,255),RIGHT('Disaggregation Data'!$J$159:$J$310,255),0))=0,"",INDEX('Disaggregation Data'!$N$159:$N$310,MATCH(RIGHT(M271,255),RIGHT('Disaggregation Data'!J$159:$J$310,255),0))),"")</f>
        <v/>
      </c>
      <c r="K271" s="470">
        <f t="shared" si="16"/>
        <v>73</v>
      </c>
      <c r="L271" s="470" t="str">
        <f t="shared" si="17"/>
        <v/>
      </c>
      <c r="M271" s="470" t="str">
        <f t="shared" si="18"/>
        <v/>
      </c>
      <c r="N271" s="446" t="b">
        <f t="shared" si="19"/>
        <v>0</v>
      </c>
      <c r="O271" s="451" t="s">
        <v>1828</v>
      </c>
      <c r="P271" s="483" t="str">
        <f t="array" ref="P271">IFERROR(IF(INDEX('Disaggregation Records'!$G$59:$G$92,MATCH(RIGHT(L271,255),RIGHT('Disaggregation Records'!$D$59:$D$92,255),0))=0,"",INDEX('Disaggregation Records'!$G$59:$G$92,MATCH(RIGHT(L271,255),RIGHT('Disaggregation Records'!$D$59:$D$92,255),0))),"")</f>
        <v/>
      </c>
      <c r="Q271" s="482" t="s">
        <v>800</v>
      </c>
      <c r="R271" s="358"/>
    </row>
    <row r="272" spans="1:18" ht="47.1" customHeight="1" x14ac:dyDescent="0.25">
      <c r="A272" s="377">
        <v>11</v>
      </c>
      <c r="B272" s="395" t="str">
        <f>IFERROR(VLOOKUP(A272,'Outcome Indicators - Section C'!$A$10:$S$27,19,FALSE),"")</f>
        <v/>
      </c>
      <c r="C272" s="396" t="str">
        <f t="array" ref="C272">IFERROR(IF(INDEX('Disaggregation Records'!$E$59:$E$92,MATCH(RIGHT(L272,255),RIGHT('Disaggregation Records'!$D$59:$D$92,255),0))=0,"",INDEX('Disaggregation Records'!$E$59:$E$92,MATCH(RIGHT(L272,255),RIGHT('Disaggregation Records'!$D$59:$D$92,255),0))),"")</f>
        <v/>
      </c>
      <c r="D272" s="396" t="str">
        <f t="array" ref="D272">IFERROR(IF(INDEX('Disaggregation Records'!$F$59:$F$92,MATCH(RIGHT(L272,255),RIGHT('Disaggregation Records'!$D$59:$D$92,255),0))=0,"",INDEX('Disaggregation Records'!$F$59:$F$92,MATCH(RIGHT(L272,255),RIGHT('Disaggregation Records'!$D$59:$D$92,255),0))),"")</f>
        <v/>
      </c>
      <c r="E272" s="380" t="str">
        <f t="array" ref="E272">IFERROR(IF(INDEX('Disaggregation Data'!$K$159:$K$310,MATCH(RIGHT(M272,255),RIGHT('Disaggregation Data'!$J$159:$J$310,255),0))=0,"",INDEX('Disaggregation Data'!$K$159:$K$310,MATCH(RIGHT(M272,255),RIGHT('Disaggregation Data'!J$159:$J$310,255),0))),"")</f>
        <v/>
      </c>
      <c r="F272" s="380" t="str">
        <f t="array" ref="F272">IFERROR(IF(INDEX('Disaggregation Data'!$L$159:$L$310,MATCH(RIGHT(M272,255),RIGHT('Disaggregation Data'!$J$159:$J$310,255),0))=0,"",INDEX('Disaggregation Data'!$L$159:$L$310,MATCH(RIGHT(M272,255),RIGHT('Disaggregation Data'!J$159:$J$310,255),0))),"")</f>
        <v/>
      </c>
      <c r="G272" s="380" t="str">
        <f t="array" ref="G272">IFERROR(IF(INDEX('Disaggregation Data'!$O$159:$O$310,MATCH(RIGHT(M272,255),RIGHT('Disaggregation Data'!$J$159:$J$310,255),0))=0,"",INDEX('Disaggregation Data'!$O$159:$O$310,MATCH(RIGHT(M272,255),RIGHT('Disaggregation Data'!J$159:$J$310,255),0))),"")</f>
        <v/>
      </c>
      <c r="H272" s="379" t="str">
        <f t="array" ref="H272">IFERROR(IF(INDEX('Disaggregation Data'!$P$159:$P$310,MATCH(RIGHT(M272,255),RIGHT('Disaggregation Data'!$J$159:$J$310,255),0))=0,"",INDEX('Disaggregation Data'!$P$159:$P$310,MATCH(RIGHT(M272,255),RIGHT('Disaggregation Data'!J$159:$J$310,255),0))),"")</f>
        <v/>
      </c>
      <c r="I272" s="380" t="str">
        <f t="array" ref="I272">IFERROR(IF(INDEX('Disaggregation Data'!$M$159:$M$310,MATCH(RIGHT(M272,255),RIGHT('Disaggregation Data'!$J$159:$J$310,255),0))=0,"",INDEX('Disaggregation Data'!$M$159:$M$310,MATCH(RIGHT(M272,255),RIGHT('Disaggregation Data'!J$159:$J$310,255),0))),"")</f>
        <v/>
      </c>
      <c r="J272" s="379" t="str">
        <f t="array" ref="J272">IFERROR(IF(INDEX('Disaggregation Data'!$N$159:$N$310,MATCH(RIGHT(M272,255),RIGHT('Disaggregation Data'!$J$159:$J$310,255),0))=0,"",INDEX('Disaggregation Data'!$N$159:$N$310,MATCH(RIGHT(M272,255),RIGHT('Disaggregation Data'!J$159:$J$310,255),0))),"")</f>
        <v/>
      </c>
      <c r="K272" s="470">
        <f t="shared" si="16"/>
        <v>74</v>
      </c>
      <c r="L272" s="470" t="str">
        <f t="shared" si="17"/>
        <v/>
      </c>
      <c r="M272" s="470" t="str">
        <f t="shared" si="18"/>
        <v/>
      </c>
      <c r="N272" s="446" t="b">
        <f t="shared" si="19"/>
        <v>0</v>
      </c>
      <c r="O272" s="451" t="s">
        <v>1829</v>
      </c>
      <c r="P272" s="483" t="str">
        <f t="array" ref="P272">IFERROR(IF(INDEX('Disaggregation Records'!$G$59:$G$92,MATCH(RIGHT(L272,255),RIGHT('Disaggregation Records'!$D$59:$D$92,255),0))=0,"",INDEX('Disaggregation Records'!$G$59:$G$92,MATCH(RIGHT(L272,255),RIGHT('Disaggregation Records'!$D$59:$D$92,255),0))),"")</f>
        <v/>
      </c>
      <c r="Q272" s="482" t="s">
        <v>800</v>
      </c>
      <c r="R272" s="358"/>
    </row>
    <row r="273" spans="1:18" ht="47.1" customHeight="1" x14ac:dyDescent="0.25">
      <c r="A273" s="377">
        <v>11</v>
      </c>
      <c r="B273" s="395" t="str">
        <f>IFERROR(VLOOKUP(A273,'Outcome Indicators - Section C'!$A$10:$S$27,19,FALSE),"")</f>
        <v/>
      </c>
      <c r="C273" s="396" t="str">
        <f t="array" ref="C273">IFERROR(IF(INDEX('Disaggregation Records'!$E$59:$E$92,MATCH(RIGHT(L273,255),RIGHT('Disaggregation Records'!$D$59:$D$92,255),0))=0,"",INDEX('Disaggregation Records'!$E$59:$E$92,MATCH(RIGHT(L273,255),RIGHT('Disaggregation Records'!$D$59:$D$92,255),0))),"")</f>
        <v/>
      </c>
      <c r="D273" s="396" t="str">
        <f t="array" ref="D273">IFERROR(IF(INDEX('Disaggregation Records'!$F$59:$F$92,MATCH(RIGHT(L273,255),RIGHT('Disaggregation Records'!$D$59:$D$92,255),0))=0,"",INDEX('Disaggregation Records'!$F$59:$F$92,MATCH(RIGHT(L273,255),RIGHT('Disaggregation Records'!$D$59:$D$92,255),0))),"")</f>
        <v/>
      </c>
      <c r="E273" s="380" t="str">
        <f t="array" ref="E273">IFERROR(IF(INDEX('Disaggregation Data'!$K$159:$K$310,MATCH(RIGHT(M273,255),RIGHT('Disaggregation Data'!$J$159:$J$310,255),0))=0,"",INDEX('Disaggregation Data'!$K$159:$K$310,MATCH(RIGHT(M273,255),RIGHT('Disaggregation Data'!J$159:$J$310,255),0))),"")</f>
        <v/>
      </c>
      <c r="F273" s="380" t="str">
        <f t="array" ref="F273">IFERROR(IF(INDEX('Disaggregation Data'!$L$159:$L$310,MATCH(RIGHT(M273,255),RIGHT('Disaggregation Data'!$J$159:$J$310,255),0))=0,"",INDEX('Disaggregation Data'!$L$159:$L$310,MATCH(RIGHT(M273,255),RIGHT('Disaggregation Data'!J$159:$J$310,255),0))),"")</f>
        <v/>
      </c>
      <c r="G273" s="380" t="str">
        <f t="array" ref="G273">IFERROR(IF(INDEX('Disaggregation Data'!$O$159:$O$310,MATCH(RIGHT(M273,255),RIGHT('Disaggregation Data'!$J$159:$J$310,255),0))=0,"",INDEX('Disaggregation Data'!$O$159:$O$310,MATCH(RIGHT(M273,255),RIGHT('Disaggregation Data'!J$159:$J$310,255),0))),"")</f>
        <v/>
      </c>
      <c r="H273" s="379" t="str">
        <f t="array" ref="H273">IFERROR(IF(INDEX('Disaggregation Data'!$P$159:$P$310,MATCH(RIGHT(M273,255),RIGHT('Disaggregation Data'!$J$159:$J$310,255),0))=0,"",INDEX('Disaggregation Data'!$P$159:$P$310,MATCH(RIGHT(M273,255),RIGHT('Disaggregation Data'!J$159:$J$310,255),0))),"")</f>
        <v/>
      </c>
      <c r="I273" s="380" t="str">
        <f t="array" ref="I273">IFERROR(IF(INDEX('Disaggregation Data'!$M$159:$M$310,MATCH(RIGHT(M273,255),RIGHT('Disaggregation Data'!$J$159:$J$310,255),0))=0,"",INDEX('Disaggregation Data'!$M$159:$M$310,MATCH(RIGHT(M273,255),RIGHT('Disaggregation Data'!J$159:$J$310,255),0))),"")</f>
        <v/>
      </c>
      <c r="J273" s="379" t="str">
        <f t="array" ref="J273">IFERROR(IF(INDEX('Disaggregation Data'!$N$159:$N$310,MATCH(RIGHT(M273,255),RIGHT('Disaggregation Data'!$J$159:$J$310,255),0))=0,"",INDEX('Disaggregation Data'!$N$159:$N$310,MATCH(RIGHT(M273,255),RIGHT('Disaggregation Data'!J$159:$J$310,255),0))),"")</f>
        <v/>
      </c>
      <c r="K273" s="470">
        <f t="shared" si="16"/>
        <v>75</v>
      </c>
      <c r="L273" s="470" t="str">
        <f t="shared" si="17"/>
        <v/>
      </c>
      <c r="M273" s="470" t="str">
        <f t="shared" si="18"/>
        <v/>
      </c>
      <c r="N273" s="446" t="b">
        <f t="shared" si="19"/>
        <v>0</v>
      </c>
      <c r="O273" s="451" t="s">
        <v>1830</v>
      </c>
      <c r="P273" s="483" t="str">
        <f t="array" ref="P273">IFERROR(IF(INDEX('Disaggregation Records'!$G$59:$G$92,MATCH(RIGHT(L273,255),RIGHT('Disaggregation Records'!$D$59:$D$92,255),0))=0,"",INDEX('Disaggregation Records'!$G$59:$G$92,MATCH(RIGHT(L273,255),RIGHT('Disaggregation Records'!$D$59:$D$92,255),0))),"")</f>
        <v/>
      </c>
      <c r="Q273" s="482" t="s">
        <v>800</v>
      </c>
      <c r="R273" s="358"/>
    </row>
    <row r="274" spans="1:18" ht="47.1" customHeight="1" x14ac:dyDescent="0.25">
      <c r="A274" s="377">
        <v>11</v>
      </c>
      <c r="B274" s="395" t="str">
        <f>IFERROR(VLOOKUP(A274,'Outcome Indicators - Section C'!$A$10:$S$27,19,FALSE),"")</f>
        <v/>
      </c>
      <c r="C274" s="396" t="str">
        <f t="array" ref="C274">IFERROR(IF(INDEX('Disaggregation Records'!$E$59:$E$92,MATCH(RIGHT(L274,255),RIGHT('Disaggregation Records'!$D$59:$D$92,255),0))=0,"",INDEX('Disaggregation Records'!$E$59:$E$92,MATCH(RIGHT(L274,255),RIGHT('Disaggregation Records'!$D$59:$D$92,255),0))),"")</f>
        <v/>
      </c>
      <c r="D274" s="396" t="str">
        <f t="array" ref="D274">IFERROR(IF(INDEX('Disaggregation Records'!$F$59:$F$92,MATCH(RIGHT(L274,255),RIGHT('Disaggregation Records'!$D$59:$D$92,255),0))=0,"",INDEX('Disaggregation Records'!$F$59:$F$92,MATCH(RIGHT(L274,255),RIGHT('Disaggregation Records'!$D$59:$D$92,255),0))),"")</f>
        <v/>
      </c>
      <c r="E274" s="380" t="str">
        <f t="array" ref="E274">IFERROR(IF(INDEX('Disaggregation Data'!$K$159:$K$310,MATCH(RIGHT(M274,255),RIGHT('Disaggregation Data'!$J$159:$J$310,255),0))=0,"",INDEX('Disaggregation Data'!$K$159:$K$310,MATCH(RIGHT(M274,255),RIGHT('Disaggregation Data'!J$159:$J$310,255),0))),"")</f>
        <v/>
      </c>
      <c r="F274" s="380" t="str">
        <f t="array" ref="F274">IFERROR(IF(INDEX('Disaggregation Data'!$L$159:$L$310,MATCH(RIGHT(M274,255),RIGHT('Disaggregation Data'!$J$159:$J$310,255),0))=0,"",INDEX('Disaggregation Data'!$L$159:$L$310,MATCH(RIGHT(M274,255),RIGHT('Disaggregation Data'!J$159:$J$310,255),0))),"")</f>
        <v/>
      </c>
      <c r="G274" s="380" t="str">
        <f t="array" ref="G274">IFERROR(IF(INDEX('Disaggregation Data'!$O$159:$O$310,MATCH(RIGHT(M274,255),RIGHT('Disaggregation Data'!$J$159:$J$310,255),0))=0,"",INDEX('Disaggregation Data'!$O$159:$O$310,MATCH(RIGHT(M274,255),RIGHT('Disaggregation Data'!J$159:$J$310,255),0))),"")</f>
        <v/>
      </c>
      <c r="H274" s="379" t="str">
        <f t="array" ref="H274">IFERROR(IF(INDEX('Disaggregation Data'!$P$159:$P$310,MATCH(RIGHT(M274,255),RIGHT('Disaggregation Data'!$J$159:$J$310,255),0))=0,"",INDEX('Disaggregation Data'!$P$159:$P$310,MATCH(RIGHT(M274,255),RIGHT('Disaggregation Data'!J$159:$J$310,255),0))),"")</f>
        <v/>
      </c>
      <c r="I274" s="380" t="str">
        <f t="array" ref="I274">IFERROR(IF(INDEX('Disaggregation Data'!$M$159:$M$310,MATCH(RIGHT(M274,255),RIGHT('Disaggregation Data'!$J$159:$J$310,255),0))=0,"",INDEX('Disaggregation Data'!$M$159:$M$310,MATCH(RIGHT(M274,255),RIGHT('Disaggregation Data'!J$159:$J$310,255),0))),"")</f>
        <v/>
      </c>
      <c r="J274" s="379" t="str">
        <f t="array" ref="J274">IFERROR(IF(INDEX('Disaggregation Data'!$N$159:$N$310,MATCH(RIGHT(M274,255),RIGHT('Disaggregation Data'!$J$159:$J$310,255),0))=0,"",INDEX('Disaggregation Data'!$N$159:$N$310,MATCH(RIGHT(M274,255),RIGHT('Disaggregation Data'!J$159:$J$310,255),0))),"")</f>
        <v/>
      </c>
      <c r="K274" s="470">
        <f t="shared" si="16"/>
        <v>76</v>
      </c>
      <c r="L274" s="470" t="str">
        <f t="shared" si="17"/>
        <v/>
      </c>
      <c r="M274" s="470" t="str">
        <f t="shared" si="18"/>
        <v/>
      </c>
      <c r="N274" s="446" t="b">
        <f t="shared" si="19"/>
        <v>0</v>
      </c>
      <c r="O274" s="451" t="s">
        <v>1831</v>
      </c>
      <c r="P274" s="483" t="str">
        <f t="array" ref="P274">IFERROR(IF(INDEX('Disaggregation Records'!$G$59:$G$92,MATCH(RIGHT(L274,255),RIGHT('Disaggregation Records'!$D$59:$D$92,255),0))=0,"",INDEX('Disaggregation Records'!$G$59:$G$92,MATCH(RIGHT(L274,255),RIGHT('Disaggregation Records'!$D$59:$D$92,255),0))),"")</f>
        <v/>
      </c>
      <c r="Q274" s="482" t="s">
        <v>800</v>
      </c>
      <c r="R274" s="358"/>
    </row>
    <row r="275" spans="1:18" ht="47.1" customHeight="1" x14ac:dyDescent="0.25">
      <c r="A275" s="377">
        <v>11</v>
      </c>
      <c r="B275" s="395" t="str">
        <f>IFERROR(VLOOKUP(A275,'Outcome Indicators - Section C'!$A$10:$S$27,19,FALSE),"")</f>
        <v/>
      </c>
      <c r="C275" s="396" t="str">
        <f t="array" ref="C275">IFERROR(IF(INDEX('Disaggregation Records'!$E$59:$E$92,MATCH(RIGHT(L275,255),RIGHT('Disaggregation Records'!$D$59:$D$92,255),0))=0,"",INDEX('Disaggregation Records'!$E$59:$E$92,MATCH(RIGHT(L275,255),RIGHT('Disaggregation Records'!$D$59:$D$92,255),0))),"")</f>
        <v/>
      </c>
      <c r="D275" s="396" t="str">
        <f t="array" ref="D275">IFERROR(IF(INDEX('Disaggregation Records'!$F$59:$F$92,MATCH(RIGHT(L275,255),RIGHT('Disaggregation Records'!$D$59:$D$92,255),0))=0,"",INDEX('Disaggregation Records'!$F$59:$F$92,MATCH(RIGHT(L275,255),RIGHT('Disaggregation Records'!$D$59:$D$92,255),0))),"")</f>
        <v/>
      </c>
      <c r="E275" s="380" t="str">
        <f t="array" ref="E275">IFERROR(IF(INDEX('Disaggregation Data'!$K$159:$K$310,MATCH(RIGHT(M275,255),RIGHT('Disaggregation Data'!$J$159:$J$310,255),0))=0,"",INDEX('Disaggregation Data'!$K$159:$K$310,MATCH(RIGHT(M275,255),RIGHT('Disaggregation Data'!J$159:$J$310,255),0))),"")</f>
        <v/>
      </c>
      <c r="F275" s="380" t="str">
        <f t="array" ref="F275">IFERROR(IF(INDEX('Disaggregation Data'!$L$159:$L$310,MATCH(RIGHT(M275,255),RIGHT('Disaggregation Data'!$J$159:$J$310,255),0))=0,"",INDEX('Disaggregation Data'!$L$159:$L$310,MATCH(RIGHT(M275,255),RIGHT('Disaggregation Data'!J$159:$J$310,255),0))),"")</f>
        <v/>
      </c>
      <c r="G275" s="380" t="str">
        <f t="array" ref="G275">IFERROR(IF(INDEX('Disaggregation Data'!$O$159:$O$310,MATCH(RIGHT(M275,255),RIGHT('Disaggregation Data'!$J$159:$J$310,255),0))=0,"",INDEX('Disaggregation Data'!$O$159:$O$310,MATCH(RIGHT(M275,255),RIGHT('Disaggregation Data'!J$159:$J$310,255),0))),"")</f>
        <v/>
      </c>
      <c r="H275" s="379" t="str">
        <f t="array" ref="H275">IFERROR(IF(INDEX('Disaggregation Data'!$P$159:$P$310,MATCH(RIGHT(M275,255),RIGHT('Disaggregation Data'!$J$159:$J$310,255),0))=0,"",INDEX('Disaggregation Data'!$P$159:$P$310,MATCH(RIGHT(M275,255),RIGHT('Disaggregation Data'!J$159:$J$310,255),0))),"")</f>
        <v/>
      </c>
      <c r="I275" s="380" t="str">
        <f t="array" ref="I275">IFERROR(IF(INDEX('Disaggregation Data'!$M$159:$M$310,MATCH(RIGHT(M275,255),RIGHT('Disaggregation Data'!$J$159:$J$310,255),0))=0,"",INDEX('Disaggregation Data'!$M$159:$M$310,MATCH(RIGHT(M275,255),RIGHT('Disaggregation Data'!J$159:$J$310,255),0))),"")</f>
        <v/>
      </c>
      <c r="J275" s="379" t="str">
        <f t="array" ref="J275">IFERROR(IF(INDEX('Disaggregation Data'!$N$159:$N$310,MATCH(RIGHT(M275,255),RIGHT('Disaggregation Data'!$J$159:$J$310,255),0))=0,"",INDEX('Disaggregation Data'!$N$159:$N$310,MATCH(RIGHT(M275,255),RIGHT('Disaggregation Data'!J$159:$J$310,255),0))),"")</f>
        <v/>
      </c>
      <c r="K275" s="470">
        <f t="shared" si="16"/>
        <v>77</v>
      </c>
      <c r="L275" s="470" t="str">
        <f t="shared" si="17"/>
        <v/>
      </c>
      <c r="M275" s="470" t="str">
        <f t="shared" si="18"/>
        <v/>
      </c>
      <c r="N275" s="446" t="b">
        <f t="shared" si="19"/>
        <v>0</v>
      </c>
      <c r="O275" s="451" t="s">
        <v>1832</v>
      </c>
      <c r="P275" s="483" t="str">
        <f t="array" ref="P275">IFERROR(IF(INDEX('Disaggregation Records'!$G$59:$G$92,MATCH(RIGHT(L275,255),RIGHT('Disaggregation Records'!$D$59:$D$92,255),0))=0,"",INDEX('Disaggregation Records'!$G$59:$G$92,MATCH(RIGHT(L275,255),RIGHT('Disaggregation Records'!$D$59:$D$92,255),0))),"")</f>
        <v/>
      </c>
      <c r="Q275" s="482" t="s">
        <v>800</v>
      </c>
      <c r="R275" s="358"/>
    </row>
    <row r="276" spans="1:18" ht="47.1" customHeight="1" x14ac:dyDescent="0.25">
      <c r="A276" s="377">
        <v>11</v>
      </c>
      <c r="B276" s="395" t="str">
        <f>IFERROR(VLOOKUP(A276,'Outcome Indicators - Section C'!$A$10:$S$27,19,FALSE),"")</f>
        <v/>
      </c>
      <c r="C276" s="396" t="str">
        <f t="array" ref="C276">IFERROR(IF(INDEX('Disaggregation Records'!$E$59:$E$92,MATCH(RIGHT(L276,255),RIGHT('Disaggregation Records'!$D$59:$D$92,255),0))=0,"",INDEX('Disaggregation Records'!$E$59:$E$92,MATCH(RIGHT(L276,255),RIGHT('Disaggregation Records'!$D$59:$D$92,255),0))),"")</f>
        <v/>
      </c>
      <c r="D276" s="396" t="str">
        <f t="array" ref="D276">IFERROR(IF(INDEX('Disaggregation Records'!$F$59:$F$92,MATCH(RIGHT(L276,255),RIGHT('Disaggregation Records'!$D$59:$D$92,255),0))=0,"",INDEX('Disaggregation Records'!$F$59:$F$92,MATCH(RIGHT(L276,255),RIGHT('Disaggregation Records'!$D$59:$D$92,255),0))),"")</f>
        <v/>
      </c>
      <c r="E276" s="380" t="str">
        <f t="array" ref="E276">IFERROR(IF(INDEX('Disaggregation Data'!$K$159:$K$310,MATCH(RIGHT(M276,255),RIGHT('Disaggregation Data'!$J$159:$J$310,255),0))=0,"",INDEX('Disaggregation Data'!$K$159:$K$310,MATCH(RIGHT(M276,255),RIGHT('Disaggregation Data'!J$159:$J$310,255),0))),"")</f>
        <v/>
      </c>
      <c r="F276" s="380" t="str">
        <f t="array" ref="F276">IFERROR(IF(INDEX('Disaggregation Data'!$L$159:$L$310,MATCH(RIGHT(M276,255),RIGHT('Disaggregation Data'!$J$159:$J$310,255),0))=0,"",INDEX('Disaggregation Data'!$L$159:$L$310,MATCH(RIGHT(M276,255),RIGHT('Disaggregation Data'!J$159:$J$310,255),0))),"")</f>
        <v/>
      </c>
      <c r="G276" s="380" t="str">
        <f t="array" ref="G276">IFERROR(IF(INDEX('Disaggregation Data'!$O$159:$O$310,MATCH(RIGHT(M276,255),RIGHT('Disaggregation Data'!$J$159:$J$310,255),0))=0,"",INDEX('Disaggregation Data'!$O$159:$O$310,MATCH(RIGHT(M276,255),RIGHT('Disaggregation Data'!J$159:$J$310,255),0))),"")</f>
        <v/>
      </c>
      <c r="H276" s="379" t="str">
        <f t="array" ref="H276">IFERROR(IF(INDEX('Disaggregation Data'!$P$159:$P$310,MATCH(RIGHT(M276,255),RIGHT('Disaggregation Data'!$J$159:$J$310,255),0))=0,"",INDEX('Disaggregation Data'!$P$159:$P$310,MATCH(RIGHT(M276,255),RIGHT('Disaggregation Data'!J$159:$J$310,255),0))),"")</f>
        <v/>
      </c>
      <c r="I276" s="380" t="str">
        <f t="array" ref="I276">IFERROR(IF(INDEX('Disaggregation Data'!$M$159:$M$310,MATCH(RIGHT(M276,255),RIGHT('Disaggregation Data'!$J$159:$J$310,255),0))=0,"",INDEX('Disaggregation Data'!$M$159:$M$310,MATCH(RIGHT(M276,255),RIGHT('Disaggregation Data'!J$159:$J$310,255),0))),"")</f>
        <v/>
      </c>
      <c r="J276" s="379" t="str">
        <f t="array" ref="J276">IFERROR(IF(INDEX('Disaggregation Data'!$N$159:$N$310,MATCH(RIGHT(M276,255),RIGHT('Disaggregation Data'!$J$159:$J$310,255),0))=0,"",INDEX('Disaggregation Data'!$N$159:$N$310,MATCH(RIGHT(M276,255),RIGHT('Disaggregation Data'!J$159:$J$310,255),0))),"")</f>
        <v/>
      </c>
      <c r="K276" s="470">
        <f t="shared" si="16"/>
        <v>78</v>
      </c>
      <c r="L276" s="470" t="str">
        <f t="shared" si="17"/>
        <v/>
      </c>
      <c r="M276" s="470" t="str">
        <f t="shared" si="18"/>
        <v/>
      </c>
      <c r="N276" s="446" t="b">
        <f t="shared" si="19"/>
        <v>0</v>
      </c>
      <c r="O276" s="451" t="s">
        <v>1833</v>
      </c>
      <c r="P276" s="483" t="str">
        <f t="array" ref="P276">IFERROR(IF(INDEX('Disaggregation Records'!$G$59:$G$92,MATCH(RIGHT(L276,255),RIGHT('Disaggregation Records'!$D$59:$D$92,255),0))=0,"",INDEX('Disaggregation Records'!$G$59:$G$92,MATCH(RIGHT(L276,255),RIGHT('Disaggregation Records'!$D$59:$D$92,255),0))),"")</f>
        <v/>
      </c>
      <c r="Q276" s="482" t="s">
        <v>800</v>
      </c>
      <c r="R276" s="358"/>
    </row>
    <row r="277" spans="1:18" ht="47.1" customHeight="1" x14ac:dyDescent="0.25">
      <c r="A277" s="377">
        <v>11</v>
      </c>
      <c r="B277" s="395" t="str">
        <f>IFERROR(VLOOKUP(A277,'Outcome Indicators - Section C'!$A$10:$S$27,19,FALSE),"")</f>
        <v/>
      </c>
      <c r="C277" s="396" t="str">
        <f t="array" ref="C277">IFERROR(IF(INDEX('Disaggregation Records'!$E$59:$E$92,MATCH(RIGHT(L277,255),RIGHT('Disaggregation Records'!$D$59:$D$92,255),0))=0,"",INDEX('Disaggregation Records'!$E$59:$E$92,MATCH(RIGHT(L277,255),RIGHT('Disaggregation Records'!$D$59:$D$92,255),0))),"")</f>
        <v/>
      </c>
      <c r="D277" s="396" t="str">
        <f t="array" ref="D277">IFERROR(IF(INDEX('Disaggregation Records'!$F$59:$F$92,MATCH(RIGHT(L277,255),RIGHT('Disaggregation Records'!$D$59:$D$92,255),0))=0,"",INDEX('Disaggregation Records'!$F$59:$F$92,MATCH(RIGHT(L277,255),RIGHT('Disaggregation Records'!$D$59:$D$92,255),0))),"")</f>
        <v/>
      </c>
      <c r="E277" s="380" t="str">
        <f t="array" ref="E277">IFERROR(IF(INDEX('Disaggregation Data'!$K$159:$K$310,MATCH(RIGHT(M277,255),RIGHT('Disaggregation Data'!$J$159:$J$310,255),0))=0,"",INDEX('Disaggregation Data'!$K$159:$K$310,MATCH(RIGHT(M277,255),RIGHT('Disaggregation Data'!J$159:$J$310,255),0))),"")</f>
        <v/>
      </c>
      <c r="F277" s="380" t="str">
        <f t="array" ref="F277">IFERROR(IF(INDEX('Disaggregation Data'!$L$159:$L$310,MATCH(RIGHT(M277,255),RIGHT('Disaggregation Data'!$J$159:$J$310,255),0))=0,"",INDEX('Disaggregation Data'!$L$159:$L$310,MATCH(RIGHT(M277,255),RIGHT('Disaggregation Data'!J$159:$J$310,255),0))),"")</f>
        <v/>
      </c>
      <c r="G277" s="380" t="str">
        <f t="array" ref="G277">IFERROR(IF(INDEX('Disaggregation Data'!$O$159:$O$310,MATCH(RIGHT(M277,255),RIGHT('Disaggregation Data'!$J$159:$J$310,255),0))=0,"",INDEX('Disaggregation Data'!$O$159:$O$310,MATCH(RIGHT(M277,255),RIGHT('Disaggregation Data'!J$159:$J$310,255),0))),"")</f>
        <v/>
      </c>
      <c r="H277" s="379" t="str">
        <f t="array" ref="H277">IFERROR(IF(INDEX('Disaggregation Data'!$P$159:$P$310,MATCH(RIGHT(M277,255),RIGHT('Disaggregation Data'!$J$159:$J$310,255),0))=0,"",INDEX('Disaggregation Data'!$P$159:$P$310,MATCH(RIGHT(M277,255),RIGHT('Disaggregation Data'!J$159:$J$310,255),0))),"")</f>
        <v/>
      </c>
      <c r="I277" s="380" t="str">
        <f t="array" ref="I277">IFERROR(IF(INDEX('Disaggregation Data'!$M$159:$M$310,MATCH(RIGHT(M277,255),RIGHT('Disaggregation Data'!$J$159:$J$310,255),0))=0,"",INDEX('Disaggregation Data'!$M$159:$M$310,MATCH(RIGHT(M277,255),RIGHT('Disaggregation Data'!J$159:$J$310,255),0))),"")</f>
        <v/>
      </c>
      <c r="J277" s="379" t="str">
        <f t="array" ref="J277">IFERROR(IF(INDEX('Disaggregation Data'!$N$159:$N$310,MATCH(RIGHT(M277,255),RIGHT('Disaggregation Data'!$J$159:$J$310,255),0))=0,"",INDEX('Disaggregation Data'!$N$159:$N$310,MATCH(RIGHT(M277,255),RIGHT('Disaggregation Data'!J$159:$J$310,255),0))),"")</f>
        <v/>
      </c>
      <c r="K277" s="470">
        <f t="shared" si="16"/>
        <v>79</v>
      </c>
      <c r="L277" s="470" t="str">
        <f t="shared" si="17"/>
        <v/>
      </c>
      <c r="M277" s="470" t="str">
        <f t="shared" si="18"/>
        <v/>
      </c>
      <c r="N277" s="446" t="b">
        <f t="shared" si="19"/>
        <v>0</v>
      </c>
      <c r="O277" s="451" t="s">
        <v>1834</v>
      </c>
      <c r="P277" s="483" t="str">
        <f t="array" ref="P277">IFERROR(IF(INDEX('Disaggregation Records'!$G$59:$G$92,MATCH(RIGHT(L277,255),RIGHT('Disaggregation Records'!$D$59:$D$92,255),0))=0,"",INDEX('Disaggregation Records'!$G$59:$G$92,MATCH(RIGHT(L277,255),RIGHT('Disaggregation Records'!$D$59:$D$92,255),0))),"")</f>
        <v/>
      </c>
      <c r="Q277" s="482" t="s">
        <v>800</v>
      </c>
      <c r="R277" s="358"/>
    </row>
    <row r="278" spans="1:18" ht="47.1" customHeight="1" x14ac:dyDescent="0.25">
      <c r="A278" s="377">
        <v>12</v>
      </c>
      <c r="B278" s="395" t="str">
        <f>IFERROR(VLOOKUP(A278,'Outcome Indicators - Section C'!$A$10:$S$27,19,FALSE),"")</f>
        <v/>
      </c>
      <c r="C278" s="396" t="str">
        <f t="array" ref="C278">IFERROR(IF(INDEX('Disaggregation Records'!$E$59:$E$92,MATCH(RIGHT(L278,255),RIGHT('Disaggregation Records'!$D$59:$D$92,255),0))=0,"",INDEX('Disaggregation Records'!$E$59:$E$92,MATCH(RIGHT(L278,255),RIGHT('Disaggregation Records'!$D$59:$D$92,255),0))),"")</f>
        <v/>
      </c>
      <c r="D278" s="396" t="str">
        <f t="array" ref="D278">IFERROR(IF(INDEX('Disaggregation Records'!$F$59:$F$92,MATCH(RIGHT(L278,255),RIGHT('Disaggregation Records'!$D$59:$D$92,255),0))=0,"",INDEX('Disaggregation Records'!$F$59:$F$92,MATCH(RIGHT(L278,255),RIGHT('Disaggregation Records'!$D$59:$D$92,255),0))),"")</f>
        <v/>
      </c>
      <c r="E278" s="380" t="str">
        <f t="array" ref="E278">IFERROR(IF(INDEX('Disaggregation Data'!$K$159:$K$310,MATCH(RIGHT(M278,255),RIGHT('Disaggregation Data'!$J$159:$J$310,255),0))=0,"",INDEX('Disaggregation Data'!$K$159:$K$310,MATCH(RIGHT(M278,255),RIGHT('Disaggregation Data'!J$159:$J$310,255),0))),"")</f>
        <v/>
      </c>
      <c r="F278" s="380" t="str">
        <f t="array" ref="F278">IFERROR(IF(INDEX('Disaggregation Data'!$L$159:$L$310,MATCH(RIGHT(M278,255),RIGHT('Disaggregation Data'!$J$159:$J$310,255),0))=0,"",INDEX('Disaggregation Data'!$L$159:$L$310,MATCH(RIGHT(M278,255),RIGHT('Disaggregation Data'!J$159:$J$310,255),0))),"")</f>
        <v/>
      </c>
      <c r="G278" s="380" t="str">
        <f t="array" ref="G278">IFERROR(IF(INDEX('Disaggregation Data'!$O$159:$O$310,MATCH(RIGHT(M278,255),RIGHT('Disaggregation Data'!$J$159:$J$310,255),0))=0,"",INDEX('Disaggregation Data'!$O$159:$O$310,MATCH(RIGHT(M278,255),RIGHT('Disaggregation Data'!J$159:$J$310,255),0))),"")</f>
        <v/>
      </c>
      <c r="H278" s="379" t="str">
        <f t="array" ref="H278">IFERROR(IF(INDEX('Disaggregation Data'!$P$159:$P$310,MATCH(RIGHT(M278,255),RIGHT('Disaggregation Data'!$J$159:$J$310,255),0))=0,"",INDEX('Disaggregation Data'!$P$159:$P$310,MATCH(RIGHT(M278,255),RIGHT('Disaggregation Data'!J$159:$J$310,255),0))),"")</f>
        <v/>
      </c>
      <c r="I278" s="380" t="str">
        <f t="array" ref="I278">IFERROR(IF(INDEX('Disaggregation Data'!$M$159:$M$310,MATCH(RIGHT(M278,255),RIGHT('Disaggregation Data'!$J$159:$J$310,255),0))=0,"",INDEX('Disaggregation Data'!$M$159:$M$310,MATCH(RIGHT(M278,255),RIGHT('Disaggregation Data'!J$159:$J$310,255),0))),"")</f>
        <v/>
      </c>
      <c r="J278" s="379" t="str">
        <f t="array" ref="J278">IFERROR(IF(INDEX('Disaggregation Data'!$N$159:$N$310,MATCH(RIGHT(M278,255),RIGHT('Disaggregation Data'!$J$159:$J$310,255),0))=0,"",INDEX('Disaggregation Data'!$N$159:$N$310,MATCH(RIGHT(M278,255),RIGHT('Disaggregation Data'!J$159:$J$310,255),0))),"")</f>
        <v/>
      </c>
      <c r="K278" s="470">
        <f t="shared" si="16"/>
        <v>80</v>
      </c>
      <c r="L278" s="470" t="str">
        <f t="shared" si="17"/>
        <v/>
      </c>
      <c r="M278" s="470" t="str">
        <f t="shared" si="18"/>
        <v/>
      </c>
      <c r="N278" s="446" t="b">
        <f t="shared" si="19"/>
        <v>0</v>
      </c>
      <c r="O278" s="451" t="s">
        <v>1835</v>
      </c>
      <c r="P278" s="483" t="str">
        <f t="array" ref="P278">IFERROR(IF(INDEX('Disaggregation Records'!$G$59:$G$92,MATCH(RIGHT(L278,255),RIGHT('Disaggregation Records'!$D$59:$D$92,255),0))=0,"",INDEX('Disaggregation Records'!$G$59:$G$92,MATCH(RIGHT(L278,255),RIGHT('Disaggregation Records'!$D$59:$D$92,255),0))),"")</f>
        <v/>
      </c>
      <c r="Q278" s="482" t="s">
        <v>801</v>
      </c>
      <c r="R278" s="358"/>
    </row>
    <row r="279" spans="1:18" ht="47.1" customHeight="1" x14ac:dyDescent="0.25">
      <c r="A279" s="377">
        <v>12</v>
      </c>
      <c r="B279" s="395" t="str">
        <f>IFERROR(VLOOKUP(A279,'Outcome Indicators - Section C'!$A$10:$S$27,19,FALSE),"")</f>
        <v/>
      </c>
      <c r="C279" s="396" t="str">
        <f t="array" ref="C279">IFERROR(IF(INDEX('Disaggregation Records'!$E$59:$E$92,MATCH(RIGHT(L279,255),RIGHT('Disaggregation Records'!$D$59:$D$92,255),0))=0,"",INDEX('Disaggregation Records'!$E$59:$E$92,MATCH(RIGHT(L279,255),RIGHT('Disaggregation Records'!$D$59:$D$92,255),0))),"")</f>
        <v/>
      </c>
      <c r="D279" s="396" t="str">
        <f t="array" ref="D279">IFERROR(IF(INDEX('Disaggregation Records'!$F$59:$F$92,MATCH(RIGHT(L279,255),RIGHT('Disaggregation Records'!$D$59:$D$92,255),0))=0,"",INDEX('Disaggregation Records'!$F$59:$F$92,MATCH(RIGHT(L279,255),RIGHT('Disaggregation Records'!$D$59:$D$92,255),0))),"")</f>
        <v/>
      </c>
      <c r="E279" s="380" t="str">
        <f t="array" ref="E279">IFERROR(IF(INDEX('Disaggregation Data'!$K$159:$K$310,MATCH(RIGHT(M279,255),RIGHT('Disaggregation Data'!$J$159:$J$310,255),0))=0,"",INDEX('Disaggregation Data'!$K$159:$K$310,MATCH(RIGHT(M279,255),RIGHT('Disaggregation Data'!J$159:$J$310,255),0))),"")</f>
        <v/>
      </c>
      <c r="F279" s="380" t="str">
        <f t="array" ref="F279">IFERROR(IF(INDEX('Disaggregation Data'!$L$159:$L$310,MATCH(RIGHT(M279,255),RIGHT('Disaggregation Data'!$J$159:$J$310,255),0))=0,"",INDEX('Disaggregation Data'!$L$159:$L$310,MATCH(RIGHT(M279,255),RIGHT('Disaggregation Data'!J$159:$J$310,255),0))),"")</f>
        <v/>
      </c>
      <c r="G279" s="380" t="str">
        <f t="array" ref="G279">IFERROR(IF(INDEX('Disaggregation Data'!$O$159:$O$310,MATCH(RIGHT(M279,255),RIGHT('Disaggregation Data'!$J$159:$J$310,255),0))=0,"",INDEX('Disaggregation Data'!$O$159:$O$310,MATCH(RIGHT(M279,255),RIGHT('Disaggregation Data'!J$159:$J$310,255),0))),"")</f>
        <v/>
      </c>
      <c r="H279" s="379" t="str">
        <f t="array" ref="H279">IFERROR(IF(INDEX('Disaggregation Data'!$P$159:$P$310,MATCH(RIGHT(M279,255),RIGHT('Disaggregation Data'!$J$159:$J$310,255),0))=0,"",INDEX('Disaggregation Data'!$P$159:$P$310,MATCH(RIGHT(M279,255),RIGHT('Disaggregation Data'!J$159:$J$310,255),0))),"")</f>
        <v/>
      </c>
      <c r="I279" s="380" t="str">
        <f t="array" ref="I279">IFERROR(IF(INDEX('Disaggregation Data'!$M$159:$M$310,MATCH(RIGHT(M279,255),RIGHT('Disaggregation Data'!$J$159:$J$310,255),0))=0,"",INDEX('Disaggregation Data'!$M$159:$M$310,MATCH(RIGHT(M279,255),RIGHT('Disaggregation Data'!J$159:$J$310,255),0))),"")</f>
        <v/>
      </c>
      <c r="J279" s="379" t="str">
        <f t="array" ref="J279">IFERROR(IF(INDEX('Disaggregation Data'!$N$159:$N$310,MATCH(RIGHT(M279,255),RIGHT('Disaggregation Data'!$J$159:$J$310,255),0))=0,"",INDEX('Disaggregation Data'!$N$159:$N$310,MATCH(RIGHT(M279,255),RIGHT('Disaggregation Data'!J$159:$J$310,255),0))),"")</f>
        <v/>
      </c>
      <c r="K279" s="470">
        <f t="shared" si="16"/>
        <v>81</v>
      </c>
      <c r="L279" s="470" t="str">
        <f t="shared" si="17"/>
        <v/>
      </c>
      <c r="M279" s="470" t="str">
        <f t="shared" si="18"/>
        <v/>
      </c>
      <c r="N279" s="446" t="b">
        <f t="shared" si="19"/>
        <v>0</v>
      </c>
      <c r="O279" s="451" t="s">
        <v>1836</v>
      </c>
      <c r="P279" s="483" t="str">
        <f t="array" ref="P279">IFERROR(IF(INDEX('Disaggregation Records'!$G$59:$G$92,MATCH(RIGHT(L279,255),RIGHT('Disaggregation Records'!$D$59:$D$92,255),0))=0,"",INDEX('Disaggregation Records'!$G$59:$G$92,MATCH(RIGHT(L279,255),RIGHT('Disaggregation Records'!$D$59:$D$92,255),0))),"")</f>
        <v/>
      </c>
      <c r="Q279" s="482" t="s">
        <v>801</v>
      </c>
      <c r="R279" s="358"/>
    </row>
    <row r="280" spans="1:18" ht="47.1" customHeight="1" x14ac:dyDescent="0.25">
      <c r="A280" s="377">
        <v>12</v>
      </c>
      <c r="B280" s="395" t="str">
        <f>IFERROR(VLOOKUP(A280,'Outcome Indicators - Section C'!$A$10:$S$27,19,FALSE),"")</f>
        <v/>
      </c>
      <c r="C280" s="396" t="str">
        <f t="array" ref="C280">IFERROR(IF(INDEX('Disaggregation Records'!$E$59:$E$92,MATCH(RIGHT(L280,255),RIGHT('Disaggregation Records'!$D$59:$D$92,255),0))=0,"",INDEX('Disaggregation Records'!$E$59:$E$92,MATCH(RIGHT(L280,255),RIGHT('Disaggregation Records'!$D$59:$D$92,255),0))),"")</f>
        <v/>
      </c>
      <c r="D280" s="396" t="str">
        <f t="array" ref="D280">IFERROR(IF(INDEX('Disaggregation Records'!$F$59:$F$92,MATCH(RIGHT(L280,255),RIGHT('Disaggregation Records'!$D$59:$D$92,255),0))=0,"",INDEX('Disaggregation Records'!$F$59:$F$92,MATCH(RIGHT(L280,255),RIGHT('Disaggregation Records'!$D$59:$D$92,255),0))),"")</f>
        <v/>
      </c>
      <c r="E280" s="380" t="str">
        <f t="array" ref="E280">IFERROR(IF(INDEX('Disaggregation Data'!$K$159:$K$310,MATCH(RIGHT(M280,255),RIGHT('Disaggregation Data'!$J$159:$J$310,255),0))=0,"",INDEX('Disaggregation Data'!$K$159:$K$310,MATCH(RIGHT(M280,255),RIGHT('Disaggregation Data'!J$159:$J$310,255),0))),"")</f>
        <v/>
      </c>
      <c r="F280" s="380" t="str">
        <f t="array" ref="F280">IFERROR(IF(INDEX('Disaggregation Data'!$L$159:$L$310,MATCH(RIGHT(M280,255),RIGHT('Disaggregation Data'!$J$159:$J$310,255),0))=0,"",INDEX('Disaggregation Data'!$L$159:$L$310,MATCH(RIGHT(M280,255),RIGHT('Disaggregation Data'!J$159:$J$310,255),0))),"")</f>
        <v/>
      </c>
      <c r="G280" s="380" t="str">
        <f t="array" ref="G280">IFERROR(IF(INDEX('Disaggregation Data'!$O$159:$O$310,MATCH(RIGHT(M280,255),RIGHT('Disaggregation Data'!$J$159:$J$310,255),0))=0,"",INDEX('Disaggregation Data'!$O$159:$O$310,MATCH(RIGHT(M280,255),RIGHT('Disaggregation Data'!J$159:$J$310,255),0))),"")</f>
        <v/>
      </c>
      <c r="H280" s="379" t="str">
        <f t="array" ref="H280">IFERROR(IF(INDEX('Disaggregation Data'!$P$159:$P$310,MATCH(RIGHT(M280,255),RIGHT('Disaggregation Data'!$J$159:$J$310,255),0))=0,"",INDEX('Disaggregation Data'!$P$159:$P$310,MATCH(RIGHT(M280,255),RIGHT('Disaggregation Data'!J$159:$J$310,255),0))),"")</f>
        <v/>
      </c>
      <c r="I280" s="380" t="str">
        <f t="array" ref="I280">IFERROR(IF(INDEX('Disaggregation Data'!$M$159:$M$310,MATCH(RIGHT(M280,255),RIGHT('Disaggregation Data'!$J$159:$J$310,255),0))=0,"",INDEX('Disaggregation Data'!$M$159:$M$310,MATCH(RIGHT(M280,255),RIGHT('Disaggregation Data'!J$159:$J$310,255),0))),"")</f>
        <v/>
      </c>
      <c r="J280" s="379" t="str">
        <f t="array" ref="J280">IFERROR(IF(INDEX('Disaggregation Data'!$N$159:$N$310,MATCH(RIGHT(M280,255),RIGHT('Disaggregation Data'!$J$159:$J$310,255),0))=0,"",INDEX('Disaggregation Data'!$N$159:$N$310,MATCH(RIGHT(M280,255),RIGHT('Disaggregation Data'!J$159:$J$310,255),0))),"")</f>
        <v/>
      </c>
      <c r="K280" s="470">
        <f t="shared" si="16"/>
        <v>82</v>
      </c>
      <c r="L280" s="470" t="str">
        <f t="shared" si="17"/>
        <v/>
      </c>
      <c r="M280" s="470" t="str">
        <f t="shared" si="18"/>
        <v/>
      </c>
      <c r="N280" s="446" t="b">
        <f t="shared" si="19"/>
        <v>0</v>
      </c>
      <c r="O280" s="451" t="s">
        <v>1837</v>
      </c>
      <c r="P280" s="483" t="str">
        <f t="array" ref="P280">IFERROR(IF(INDEX('Disaggregation Records'!$G$59:$G$92,MATCH(RIGHT(L280,255),RIGHT('Disaggregation Records'!$D$59:$D$92,255),0))=0,"",INDEX('Disaggregation Records'!$G$59:$G$92,MATCH(RIGHT(L280,255),RIGHT('Disaggregation Records'!$D$59:$D$92,255),0))),"")</f>
        <v/>
      </c>
      <c r="Q280" s="482" t="s">
        <v>801</v>
      </c>
      <c r="R280" s="358"/>
    </row>
    <row r="281" spans="1:18" ht="47.1" customHeight="1" x14ac:dyDescent="0.25">
      <c r="A281" s="377">
        <v>12</v>
      </c>
      <c r="B281" s="395" t="str">
        <f>IFERROR(VLOOKUP(A281,'Outcome Indicators - Section C'!$A$10:$S$27,19,FALSE),"")</f>
        <v/>
      </c>
      <c r="C281" s="396" t="str">
        <f t="array" ref="C281">IFERROR(IF(INDEX('Disaggregation Records'!$E$59:$E$92,MATCH(RIGHT(L281,255),RIGHT('Disaggregation Records'!$D$59:$D$92,255),0))=0,"",INDEX('Disaggregation Records'!$E$59:$E$92,MATCH(RIGHT(L281,255),RIGHT('Disaggregation Records'!$D$59:$D$92,255),0))),"")</f>
        <v/>
      </c>
      <c r="D281" s="396" t="str">
        <f t="array" ref="D281">IFERROR(IF(INDEX('Disaggregation Records'!$F$59:$F$92,MATCH(RIGHT(L281,255),RIGHT('Disaggregation Records'!$D$59:$D$92,255),0))=0,"",INDEX('Disaggregation Records'!$F$59:$F$92,MATCH(RIGHT(L281,255),RIGHT('Disaggregation Records'!$D$59:$D$92,255),0))),"")</f>
        <v/>
      </c>
      <c r="E281" s="380" t="str">
        <f t="array" ref="E281">IFERROR(IF(INDEX('Disaggregation Data'!$K$159:$K$310,MATCH(RIGHT(M281,255),RIGHT('Disaggregation Data'!$J$159:$J$310,255),0))=0,"",INDEX('Disaggregation Data'!$K$159:$K$310,MATCH(RIGHT(M281,255),RIGHT('Disaggregation Data'!J$159:$J$310,255),0))),"")</f>
        <v/>
      </c>
      <c r="F281" s="380" t="str">
        <f t="array" ref="F281">IFERROR(IF(INDEX('Disaggregation Data'!$L$159:$L$310,MATCH(RIGHT(M281,255),RIGHT('Disaggregation Data'!$J$159:$J$310,255),0))=0,"",INDEX('Disaggregation Data'!$L$159:$L$310,MATCH(RIGHT(M281,255),RIGHT('Disaggregation Data'!J$159:$J$310,255),0))),"")</f>
        <v/>
      </c>
      <c r="G281" s="380" t="str">
        <f t="array" ref="G281">IFERROR(IF(INDEX('Disaggregation Data'!$O$159:$O$310,MATCH(RIGHT(M281,255),RIGHT('Disaggregation Data'!$J$159:$J$310,255),0))=0,"",INDEX('Disaggregation Data'!$O$159:$O$310,MATCH(RIGHT(M281,255),RIGHT('Disaggregation Data'!J$159:$J$310,255),0))),"")</f>
        <v/>
      </c>
      <c r="H281" s="379" t="str">
        <f t="array" ref="H281">IFERROR(IF(INDEX('Disaggregation Data'!$P$159:$P$310,MATCH(RIGHT(M281,255),RIGHT('Disaggregation Data'!$J$159:$J$310,255),0))=0,"",INDEX('Disaggregation Data'!$P$159:$P$310,MATCH(RIGHT(M281,255),RIGHT('Disaggregation Data'!J$159:$J$310,255),0))),"")</f>
        <v/>
      </c>
      <c r="I281" s="380" t="str">
        <f t="array" ref="I281">IFERROR(IF(INDEX('Disaggregation Data'!$M$159:$M$310,MATCH(RIGHT(M281,255),RIGHT('Disaggregation Data'!$J$159:$J$310,255),0))=0,"",INDEX('Disaggregation Data'!$M$159:$M$310,MATCH(RIGHT(M281,255),RIGHT('Disaggregation Data'!J$159:$J$310,255),0))),"")</f>
        <v/>
      </c>
      <c r="J281" s="379" t="str">
        <f t="array" ref="J281">IFERROR(IF(INDEX('Disaggregation Data'!$N$159:$N$310,MATCH(RIGHT(M281,255),RIGHT('Disaggregation Data'!$J$159:$J$310,255),0))=0,"",INDEX('Disaggregation Data'!$N$159:$N$310,MATCH(RIGHT(M281,255),RIGHT('Disaggregation Data'!J$159:$J$310,255),0))),"")</f>
        <v/>
      </c>
      <c r="K281" s="470">
        <f t="shared" si="16"/>
        <v>83</v>
      </c>
      <c r="L281" s="470" t="str">
        <f t="shared" si="17"/>
        <v/>
      </c>
      <c r="M281" s="470" t="str">
        <f t="shared" si="18"/>
        <v/>
      </c>
      <c r="N281" s="446" t="b">
        <f t="shared" si="19"/>
        <v>0</v>
      </c>
      <c r="O281" s="451" t="s">
        <v>1838</v>
      </c>
      <c r="P281" s="483" t="str">
        <f t="array" ref="P281">IFERROR(IF(INDEX('Disaggregation Records'!$G$59:$G$92,MATCH(RIGHT(L281,255),RIGHT('Disaggregation Records'!$D$59:$D$92,255),0))=0,"",INDEX('Disaggregation Records'!$G$59:$G$92,MATCH(RIGHT(L281,255),RIGHT('Disaggregation Records'!$D$59:$D$92,255),0))),"")</f>
        <v/>
      </c>
      <c r="Q281" s="482" t="s">
        <v>801</v>
      </c>
      <c r="R281" s="358"/>
    </row>
    <row r="282" spans="1:18" ht="47.1" customHeight="1" x14ac:dyDescent="0.25">
      <c r="A282" s="377">
        <v>12</v>
      </c>
      <c r="B282" s="395" t="str">
        <f>IFERROR(VLOOKUP(A282,'Outcome Indicators - Section C'!$A$10:$S$27,19,FALSE),"")</f>
        <v/>
      </c>
      <c r="C282" s="396" t="str">
        <f t="array" ref="C282">IFERROR(IF(INDEX('Disaggregation Records'!$E$59:$E$92,MATCH(RIGHT(L282,255),RIGHT('Disaggregation Records'!$D$59:$D$92,255),0))=0,"",INDEX('Disaggregation Records'!$E$59:$E$92,MATCH(RIGHT(L282,255),RIGHT('Disaggregation Records'!$D$59:$D$92,255),0))),"")</f>
        <v/>
      </c>
      <c r="D282" s="396" t="str">
        <f t="array" ref="D282">IFERROR(IF(INDEX('Disaggregation Records'!$F$59:$F$92,MATCH(RIGHT(L282,255),RIGHT('Disaggregation Records'!$D$59:$D$92,255),0))=0,"",INDEX('Disaggregation Records'!$F$59:$F$92,MATCH(RIGHT(L282,255),RIGHT('Disaggregation Records'!$D$59:$D$92,255),0))),"")</f>
        <v/>
      </c>
      <c r="E282" s="380" t="str">
        <f t="array" ref="E282">IFERROR(IF(INDEX('Disaggregation Data'!$K$159:$K$310,MATCH(RIGHT(M282,255),RIGHT('Disaggregation Data'!$J$159:$J$310,255),0))=0,"",INDEX('Disaggregation Data'!$K$159:$K$310,MATCH(RIGHT(M282,255),RIGHT('Disaggregation Data'!J$159:$J$310,255),0))),"")</f>
        <v/>
      </c>
      <c r="F282" s="380" t="str">
        <f t="array" ref="F282">IFERROR(IF(INDEX('Disaggregation Data'!$L$159:$L$310,MATCH(RIGHT(M282,255),RIGHT('Disaggregation Data'!$J$159:$J$310,255),0))=0,"",INDEX('Disaggregation Data'!$L$159:$L$310,MATCH(RIGHT(M282,255),RIGHT('Disaggregation Data'!J$159:$J$310,255),0))),"")</f>
        <v/>
      </c>
      <c r="G282" s="380" t="str">
        <f t="array" ref="G282">IFERROR(IF(INDEX('Disaggregation Data'!$O$159:$O$310,MATCH(RIGHT(M282,255),RIGHT('Disaggregation Data'!$J$159:$J$310,255),0))=0,"",INDEX('Disaggregation Data'!$O$159:$O$310,MATCH(RIGHT(M282,255),RIGHT('Disaggregation Data'!J$159:$J$310,255),0))),"")</f>
        <v/>
      </c>
      <c r="H282" s="379" t="str">
        <f t="array" ref="H282">IFERROR(IF(INDEX('Disaggregation Data'!$P$159:$P$310,MATCH(RIGHT(M282,255),RIGHT('Disaggregation Data'!$J$159:$J$310,255),0))=0,"",INDEX('Disaggregation Data'!$P$159:$P$310,MATCH(RIGHT(M282,255),RIGHT('Disaggregation Data'!J$159:$J$310,255),0))),"")</f>
        <v/>
      </c>
      <c r="I282" s="380" t="str">
        <f t="array" ref="I282">IFERROR(IF(INDEX('Disaggregation Data'!$M$159:$M$310,MATCH(RIGHT(M282,255),RIGHT('Disaggregation Data'!$J$159:$J$310,255),0))=0,"",INDEX('Disaggregation Data'!$M$159:$M$310,MATCH(RIGHT(M282,255),RIGHT('Disaggregation Data'!J$159:$J$310,255),0))),"")</f>
        <v/>
      </c>
      <c r="J282" s="379" t="str">
        <f t="array" ref="J282">IFERROR(IF(INDEX('Disaggregation Data'!$N$159:$N$310,MATCH(RIGHT(M282,255),RIGHT('Disaggregation Data'!$J$159:$J$310,255),0))=0,"",INDEX('Disaggregation Data'!$N$159:$N$310,MATCH(RIGHT(M282,255),RIGHT('Disaggregation Data'!J$159:$J$310,255),0))),"")</f>
        <v/>
      </c>
      <c r="K282" s="470">
        <f t="shared" si="16"/>
        <v>84</v>
      </c>
      <c r="L282" s="470" t="str">
        <f t="shared" si="17"/>
        <v/>
      </c>
      <c r="M282" s="470" t="str">
        <f t="shared" si="18"/>
        <v/>
      </c>
      <c r="N282" s="446" t="b">
        <f t="shared" si="19"/>
        <v>0</v>
      </c>
      <c r="O282" s="451" t="s">
        <v>1839</v>
      </c>
      <c r="P282" s="483" t="str">
        <f t="array" ref="P282">IFERROR(IF(INDEX('Disaggregation Records'!$G$59:$G$92,MATCH(RIGHT(L282,255),RIGHT('Disaggregation Records'!$D$59:$D$92,255),0))=0,"",INDEX('Disaggregation Records'!$G$59:$G$92,MATCH(RIGHT(L282,255),RIGHT('Disaggregation Records'!$D$59:$D$92,255),0))),"")</f>
        <v/>
      </c>
      <c r="Q282" s="482" t="s">
        <v>801</v>
      </c>
      <c r="R282" s="358"/>
    </row>
    <row r="283" spans="1:18" ht="47.1" customHeight="1" x14ac:dyDescent="0.25">
      <c r="A283" s="377">
        <v>12</v>
      </c>
      <c r="B283" s="395" t="str">
        <f>IFERROR(VLOOKUP(A283,'Outcome Indicators - Section C'!$A$10:$S$27,19,FALSE),"")</f>
        <v/>
      </c>
      <c r="C283" s="396" t="str">
        <f t="array" ref="C283">IFERROR(IF(INDEX('Disaggregation Records'!$E$59:$E$92,MATCH(RIGHT(L283,255),RIGHT('Disaggregation Records'!$D$59:$D$92,255),0))=0,"",INDEX('Disaggregation Records'!$E$59:$E$92,MATCH(RIGHT(L283,255),RIGHT('Disaggregation Records'!$D$59:$D$92,255),0))),"")</f>
        <v/>
      </c>
      <c r="D283" s="396" t="str">
        <f t="array" ref="D283">IFERROR(IF(INDEX('Disaggregation Records'!$F$59:$F$92,MATCH(RIGHT(L283,255),RIGHT('Disaggregation Records'!$D$59:$D$92,255),0))=0,"",INDEX('Disaggregation Records'!$F$59:$F$92,MATCH(RIGHT(L283,255),RIGHT('Disaggregation Records'!$D$59:$D$92,255),0))),"")</f>
        <v/>
      </c>
      <c r="E283" s="380" t="str">
        <f t="array" ref="E283">IFERROR(IF(INDEX('Disaggregation Data'!$K$159:$K$310,MATCH(RIGHT(M283,255),RIGHT('Disaggregation Data'!$J$159:$J$310,255),0))=0,"",INDEX('Disaggregation Data'!$K$159:$K$310,MATCH(RIGHT(M283,255),RIGHT('Disaggregation Data'!J$159:$J$310,255),0))),"")</f>
        <v/>
      </c>
      <c r="F283" s="380" t="str">
        <f t="array" ref="F283">IFERROR(IF(INDEX('Disaggregation Data'!$L$159:$L$310,MATCH(RIGHT(M283,255),RIGHT('Disaggregation Data'!$J$159:$J$310,255),0))=0,"",INDEX('Disaggregation Data'!$L$159:$L$310,MATCH(RIGHT(M283,255),RIGHT('Disaggregation Data'!J$159:$J$310,255),0))),"")</f>
        <v/>
      </c>
      <c r="G283" s="380" t="str">
        <f t="array" ref="G283">IFERROR(IF(INDEX('Disaggregation Data'!$O$159:$O$310,MATCH(RIGHT(M283,255),RIGHT('Disaggregation Data'!$J$159:$J$310,255),0))=0,"",INDEX('Disaggregation Data'!$O$159:$O$310,MATCH(RIGHT(M283,255),RIGHT('Disaggregation Data'!J$159:$J$310,255),0))),"")</f>
        <v/>
      </c>
      <c r="H283" s="379" t="str">
        <f t="array" ref="H283">IFERROR(IF(INDEX('Disaggregation Data'!$P$159:$P$310,MATCH(RIGHT(M283,255),RIGHT('Disaggregation Data'!$J$159:$J$310,255),0))=0,"",INDEX('Disaggregation Data'!$P$159:$P$310,MATCH(RIGHT(M283,255),RIGHT('Disaggregation Data'!J$159:$J$310,255),0))),"")</f>
        <v/>
      </c>
      <c r="I283" s="380" t="str">
        <f t="array" ref="I283">IFERROR(IF(INDEX('Disaggregation Data'!$M$159:$M$310,MATCH(RIGHT(M283,255),RIGHT('Disaggregation Data'!$J$159:$J$310,255),0))=0,"",INDEX('Disaggregation Data'!$M$159:$M$310,MATCH(RIGHT(M283,255),RIGHT('Disaggregation Data'!J$159:$J$310,255),0))),"")</f>
        <v/>
      </c>
      <c r="J283" s="379" t="str">
        <f t="array" ref="J283">IFERROR(IF(INDEX('Disaggregation Data'!$N$159:$N$310,MATCH(RIGHT(M283,255),RIGHT('Disaggregation Data'!$J$159:$J$310,255),0))=0,"",INDEX('Disaggregation Data'!$N$159:$N$310,MATCH(RIGHT(M283,255),RIGHT('Disaggregation Data'!J$159:$J$310,255),0))),"")</f>
        <v/>
      </c>
      <c r="K283" s="470">
        <f t="shared" si="16"/>
        <v>85</v>
      </c>
      <c r="L283" s="470" t="str">
        <f t="shared" si="17"/>
        <v/>
      </c>
      <c r="M283" s="470" t="str">
        <f t="shared" si="18"/>
        <v/>
      </c>
      <c r="N283" s="446" t="b">
        <f t="shared" si="19"/>
        <v>0</v>
      </c>
      <c r="O283" s="451" t="s">
        <v>1840</v>
      </c>
      <c r="P283" s="483" t="str">
        <f t="array" ref="P283">IFERROR(IF(INDEX('Disaggregation Records'!$G$59:$G$92,MATCH(RIGHT(L283,255),RIGHT('Disaggregation Records'!$D$59:$D$92,255),0))=0,"",INDEX('Disaggregation Records'!$G$59:$G$92,MATCH(RIGHT(L283,255),RIGHT('Disaggregation Records'!$D$59:$D$92,255),0))),"")</f>
        <v/>
      </c>
      <c r="Q283" s="482" t="s">
        <v>801</v>
      </c>
      <c r="R283" s="358"/>
    </row>
    <row r="284" spans="1:18" ht="47.1" customHeight="1" x14ac:dyDescent="0.25">
      <c r="A284" s="377">
        <v>12</v>
      </c>
      <c r="B284" s="395" t="str">
        <f>IFERROR(VLOOKUP(A284,'Outcome Indicators - Section C'!$A$10:$S$27,19,FALSE),"")</f>
        <v/>
      </c>
      <c r="C284" s="396" t="str">
        <f t="array" ref="C284">IFERROR(IF(INDEX('Disaggregation Records'!$E$59:$E$92,MATCH(RIGHT(L284,255),RIGHT('Disaggregation Records'!$D$59:$D$92,255),0))=0,"",INDEX('Disaggregation Records'!$E$59:$E$92,MATCH(RIGHT(L284,255),RIGHT('Disaggregation Records'!$D$59:$D$92,255),0))),"")</f>
        <v/>
      </c>
      <c r="D284" s="396" t="str">
        <f t="array" ref="D284">IFERROR(IF(INDEX('Disaggregation Records'!$F$59:$F$92,MATCH(RIGHT(L284,255),RIGHT('Disaggregation Records'!$D$59:$D$92,255),0))=0,"",INDEX('Disaggregation Records'!$F$59:$F$92,MATCH(RIGHT(L284,255),RIGHT('Disaggregation Records'!$D$59:$D$92,255),0))),"")</f>
        <v/>
      </c>
      <c r="E284" s="380" t="str">
        <f t="array" ref="E284">IFERROR(IF(INDEX('Disaggregation Data'!$K$159:$K$310,MATCH(RIGHT(M284,255),RIGHT('Disaggregation Data'!$J$159:$J$310,255),0))=0,"",INDEX('Disaggregation Data'!$K$159:$K$310,MATCH(RIGHT(M284,255),RIGHT('Disaggregation Data'!J$159:$J$310,255),0))),"")</f>
        <v/>
      </c>
      <c r="F284" s="380" t="str">
        <f t="array" ref="F284">IFERROR(IF(INDEX('Disaggregation Data'!$L$159:$L$310,MATCH(RIGHT(M284,255),RIGHT('Disaggregation Data'!$J$159:$J$310,255),0))=0,"",INDEX('Disaggregation Data'!$L$159:$L$310,MATCH(RIGHT(M284,255),RIGHT('Disaggregation Data'!J$159:$J$310,255),0))),"")</f>
        <v/>
      </c>
      <c r="G284" s="380" t="str">
        <f t="array" ref="G284">IFERROR(IF(INDEX('Disaggregation Data'!$O$159:$O$310,MATCH(RIGHT(M284,255),RIGHT('Disaggregation Data'!$J$159:$J$310,255),0))=0,"",INDEX('Disaggregation Data'!$O$159:$O$310,MATCH(RIGHT(M284,255),RIGHT('Disaggregation Data'!J$159:$J$310,255),0))),"")</f>
        <v/>
      </c>
      <c r="H284" s="379" t="str">
        <f t="array" ref="H284">IFERROR(IF(INDEX('Disaggregation Data'!$P$159:$P$310,MATCH(RIGHT(M284,255),RIGHT('Disaggregation Data'!$J$159:$J$310,255),0))=0,"",INDEX('Disaggregation Data'!$P$159:$P$310,MATCH(RIGHT(M284,255),RIGHT('Disaggregation Data'!J$159:$J$310,255),0))),"")</f>
        <v/>
      </c>
      <c r="I284" s="380" t="str">
        <f t="array" ref="I284">IFERROR(IF(INDEX('Disaggregation Data'!$M$159:$M$310,MATCH(RIGHT(M284,255),RIGHT('Disaggregation Data'!$J$159:$J$310,255),0))=0,"",INDEX('Disaggregation Data'!$M$159:$M$310,MATCH(RIGHT(M284,255),RIGHT('Disaggregation Data'!J$159:$J$310,255),0))),"")</f>
        <v/>
      </c>
      <c r="J284" s="379" t="str">
        <f t="array" ref="J284">IFERROR(IF(INDEX('Disaggregation Data'!$N$159:$N$310,MATCH(RIGHT(M284,255),RIGHT('Disaggregation Data'!$J$159:$J$310,255),0))=0,"",INDEX('Disaggregation Data'!$N$159:$N$310,MATCH(RIGHT(M284,255),RIGHT('Disaggregation Data'!J$159:$J$310,255),0))),"")</f>
        <v/>
      </c>
      <c r="K284" s="470">
        <f t="shared" si="16"/>
        <v>86</v>
      </c>
      <c r="L284" s="470" t="str">
        <f t="shared" si="17"/>
        <v/>
      </c>
      <c r="M284" s="470" t="str">
        <f t="shared" si="18"/>
        <v/>
      </c>
      <c r="N284" s="446" t="b">
        <f t="shared" si="19"/>
        <v>0</v>
      </c>
      <c r="O284" s="451" t="s">
        <v>1841</v>
      </c>
      <c r="P284" s="483" t="str">
        <f t="array" ref="P284">IFERROR(IF(INDEX('Disaggregation Records'!$G$59:$G$92,MATCH(RIGHT(L284,255),RIGHT('Disaggregation Records'!$D$59:$D$92,255),0))=0,"",INDEX('Disaggregation Records'!$G$59:$G$92,MATCH(RIGHT(L284,255),RIGHT('Disaggregation Records'!$D$59:$D$92,255),0))),"")</f>
        <v/>
      </c>
      <c r="Q284" s="482" t="s">
        <v>801</v>
      </c>
      <c r="R284" s="358"/>
    </row>
    <row r="285" spans="1:18" ht="47.1" customHeight="1" x14ac:dyDescent="0.25">
      <c r="A285" s="377">
        <v>12</v>
      </c>
      <c r="B285" s="395" t="str">
        <f>IFERROR(VLOOKUP(A285,'Outcome Indicators - Section C'!$A$10:$S$27,19,FALSE),"")</f>
        <v/>
      </c>
      <c r="C285" s="396" t="str">
        <f t="array" ref="C285">IFERROR(IF(INDEX('Disaggregation Records'!$E$59:$E$92,MATCH(RIGHT(L285,255),RIGHT('Disaggregation Records'!$D$59:$D$92,255),0))=0,"",INDEX('Disaggregation Records'!$E$59:$E$92,MATCH(RIGHT(L285,255),RIGHT('Disaggregation Records'!$D$59:$D$92,255),0))),"")</f>
        <v/>
      </c>
      <c r="D285" s="396" t="str">
        <f t="array" ref="D285">IFERROR(IF(INDEX('Disaggregation Records'!$F$59:$F$92,MATCH(RIGHT(L285,255),RIGHT('Disaggregation Records'!$D$59:$D$92,255),0))=0,"",INDEX('Disaggregation Records'!$F$59:$F$92,MATCH(RIGHT(L285,255),RIGHT('Disaggregation Records'!$D$59:$D$92,255),0))),"")</f>
        <v/>
      </c>
      <c r="E285" s="380" t="str">
        <f t="array" ref="E285">IFERROR(IF(INDEX('Disaggregation Data'!$K$159:$K$310,MATCH(RIGHT(M285,255),RIGHT('Disaggregation Data'!$J$159:$J$310,255),0))=0,"",INDEX('Disaggregation Data'!$K$159:$K$310,MATCH(RIGHT(M285,255),RIGHT('Disaggregation Data'!J$159:$J$310,255),0))),"")</f>
        <v/>
      </c>
      <c r="F285" s="380" t="str">
        <f t="array" ref="F285">IFERROR(IF(INDEX('Disaggregation Data'!$L$159:$L$310,MATCH(RIGHT(M285,255),RIGHT('Disaggregation Data'!$J$159:$J$310,255),0))=0,"",INDEX('Disaggregation Data'!$L$159:$L$310,MATCH(RIGHT(M285,255),RIGHT('Disaggregation Data'!J$159:$J$310,255),0))),"")</f>
        <v/>
      </c>
      <c r="G285" s="380" t="str">
        <f t="array" ref="G285">IFERROR(IF(INDEX('Disaggregation Data'!$O$159:$O$310,MATCH(RIGHT(M285,255),RIGHT('Disaggregation Data'!$J$159:$J$310,255),0))=0,"",INDEX('Disaggregation Data'!$O$159:$O$310,MATCH(RIGHT(M285,255),RIGHT('Disaggregation Data'!J$159:$J$310,255),0))),"")</f>
        <v/>
      </c>
      <c r="H285" s="379" t="str">
        <f t="array" ref="H285">IFERROR(IF(INDEX('Disaggregation Data'!$P$159:$P$310,MATCH(RIGHT(M285,255),RIGHT('Disaggregation Data'!$J$159:$J$310,255),0))=0,"",INDEX('Disaggregation Data'!$P$159:$P$310,MATCH(RIGHT(M285,255),RIGHT('Disaggregation Data'!J$159:$J$310,255),0))),"")</f>
        <v/>
      </c>
      <c r="I285" s="380" t="str">
        <f t="array" ref="I285">IFERROR(IF(INDEX('Disaggregation Data'!$M$159:$M$310,MATCH(RIGHT(M285,255),RIGHT('Disaggregation Data'!$J$159:$J$310,255),0))=0,"",INDEX('Disaggregation Data'!$M$159:$M$310,MATCH(RIGHT(M285,255),RIGHT('Disaggregation Data'!J$159:$J$310,255),0))),"")</f>
        <v/>
      </c>
      <c r="J285" s="379" t="str">
        <f t="array" ref="J285">IFERROR(IF(INDEX('Disaggregation Data'!$N$159:$N$310,MATCH(RIGHT(M285,255),RIGHT('Disaggregation Data'!$J$159:$J$310,255),0))=0,"",INDEX('Disaggregation Data'!$N$159:$N$310,MATCH(RIGHT(M285,255),RIGHT('Disaggregation Data'!J$159:$J$310,255),0))),"")</f>
        <v/>
      </c>
      <c r="K285" s="470">
        <f t="shared" si="16"/>
        <v>87</v>
      </c>
      <c r="L285" s="470" t="str">
        <f t="shared" si="17"/>
        <v/>
      </c>
      <c r="M285" s="470" t="str">
        <f t="shared" si="18"/>
        <v/>
      </c>
      <c r="N285" s="446" t="b">
        <f t="shared" si="19"/>
        <v>0</v>
      </c>
      <c r="O285" s="451" t="s">
        <v>1842</v>
      </c>
      <c r="P285" s="483" t="str">
        <f t="array" ref="P285">IFERROR(IF(INDEX('Disaggregation Records'!$G$59:$G$92,MATCH(RIGHT(L285,255),RIGHT('Disaggregation Records'!$D$59:$D$92,255),0))=0,"",INDEX('Disaggregation Records'!$G$59:$G$92,MATCH(RIGHT(L285,255),RIGHT('Disaggregation Records'!$D$59:$D$92,255),0))),"")</f>
        <v/>
      </c>
      <c r="Q285" s="482" t="s">
        <v>801</v>
      </c>
      <c r="R285" s="358"/>
    </row>
    <row r="286" spans="1:18" ht="47.1" customHeight="1" x14ac:dyDescent="0.25">
      <c r="A286" s="377">
        <v>12</v>
      </c>
      <c r="B286" s="395" t="str">
        <f>IFERROR(VLOOKUP(A286,'Outcome Indicators - Section C'!$A$10:$S$27,19,FALSE),"")</f>
        <v/>
      </c>
      <c r="C286" s="396" t="str">
        <f t="array" ref="C286">IFERROR(IF(INDEX('Disaggregation Records'!$E$59:$E$92,MATCH(RIGHT(L286,255),RIGHT('Disaggregation Records'!$D$59:$D$92,255),0))=0,"",INDEX('Disaggregation Records'!$E$59:$E$92,MATCH(RIGHT(L286,255),RIGHT('Disaggregation Records'!$D$59:$D$92,255),0))),"")</f>
        <v/>
      </c>
      <c r="D286" s="396" t="str">
        <f t="array" ref="D286">IFERROR(IF(INDEX('Disaggregation Records'!$F$59:$F$92,MATCH(RIGHT(L286,255),RIGHT('Disaggregation Records'!$D$59:$D$92,255),0))=0,"",INDEX('Disaggregation Records'!$F$59:$F$92,MATCH(RIGHT(L286,255),RIGHT('Disaggregation Records'!$D$59:$D$92,255),0))),"")</f>
        <v/>
      </c>
      <c r="E286" s="380" t="str">
        <f t="array" ref="E286">IFERROR(IF(INDEX('Disaggregation Data'!$K$159:$K$310,MATCH(RIGHT(M286,255),RIGHT('Disaggregation Data'!$J$159:$J$310,255),0))=0,"",INDEX('Disaggregation Data'!$K$159:$K$310,MATCH(RIGHT(M286,255),RIGHT('Disaggregation Data'!J$159:$J$310,255),0))),"")</f>
        <v/>
      </c>
      <c r="F286" s="380" t="str">
        <f t="array" ref="F286">IFERROR(IF(INDEX('Disaggregation Data'!$L$159:$L$310,MATCH(RIGHT(M286,255),RIGHT('Disaggregation Data'!$J$159:$J$310,255),0))=0,"",INDEX('Disaggregation Data'!$L$159:$L$310,MATCH(RIGHT(M286,255),RIGHT('Disaggregation Data'!J$159:$J$310,255),0))),"")</f>
        <v/>
      </c>
      <c r="G286" s="380" t="str">
        <f t="array" ref="G286">IFERROR(IF(INDEX('Disaggregation Data'!$O$159:$O$310,MATCH(RIGHT(M286,255),RIGHT('Disaggregation Data'!$J$159:$J$310,255),0))=0,"",INDEX('Disaggregation Data'!$O$159:$O$310,MATCH(RIGHT(M286,255),RIGHT('Disaggregation Data'!J$159:$J$310,255),0))),"")</f>
        <v/>
      </c>
      <c r="H286" s="379" t="str">
        <f t="array" ref="H286">IFERROR(IF(INDEX('Disaggregation Data'!$P$159:$P$310,MATCH(RIGHT(M286,255),RIGHT('Disaggregation Data'!$J$159:$J$310,255),0))=0,"",INDEX('Disaggregation Data'!$P$159:$P$310,MATCH(RIGHT(M286,255),RIGHT('Disaggregation Data'!J$159:$J$310,255),0))),"")</f>
        <v/>
      </c>
      <c r="I286" s="380" t="str">
        <f t="array" ref="I286">IFERROR(IF(INDEX('Disaggregation Data'!$M$159:$M$310,MATCH(RIGHT(M286,255),RIGHT('Disaggregation Data'!$J$159:$J$310,255),0))=0,"",INDEX('Disaggregation Data'!$M$159:$M$310,MATCH(RIGHT(M286,255),RIGHT('Disaggregation Data'!J$159:$J$310,255),0))),"")</f>
        <v/>
      </c>
      <c r="J286" s="379" t="str">
        <f t="array" ref="J286">IFERROR(IF(INDEX('Disaggregation Data'!$N$159:$N$310,MATCH(RIGHT(M286,255),RIGHT('Disaggregation Data'!$J$159:$J$310,255),0))=0,"",INDEX('Disaggregation Data'!$N$159:$N$310,MATCH(RIGHT(M286,255),RIGHT('Disaggregation Data'!J$159:$J$310,255),0))),"")</f>
        <v/>
      </c>
      <c r="K286" s="470">
        <f t="shared" si="16"/>
        <v>88</v>
      </c>
      <c r="L286" s="470" t="str">
        <f t="shared" si="17"/>
        <v/>
      </c>
      <c r="M286" s="470" t="str">
        <f t="shared" si="18"/>
        <v/>
      </c>
      <c r="N286" s="446" t="b">
        <f t="shared" si="19"/>
        <v>0</v>
      </c>
      <c r="O286" s="451" t="s">
        <v>1843</v>
      </c>
      <c r="P286" s="483" t="str">
        <f t="array" ref="P286">IFERROR(IF(INDEX('Disaggregation Records'!$G$59:$G$92,MATCH(RIGHT(L286,255),RIGHT('Disaggregation Records'!$D$59:$D$92,255),0))=0,"",INDEX('Disaggregation Records'!$G$59:$G$92,MATCH(RIGHT(L286,255),RIGHT('Disaggregation Records'!$D$59:$D$92,255),0))),"")</f>
        <v/>
      </c>
      <c r="Q286" s="482" t="s">
        <v>801</v>
      </c>
      <c r="R286" s="358"/>
    </row>
    <row r="287" spans="1:18" ht="47.1" customHeight="1" x14ac:dyDescent="0.25">
      <c r="A287" s="377">
        <v>12</v>
      </c>
      <c r="B287" s="395" t="str">
        <f>IFERROR(VLOOKUP(A287,'Outcome Indicators - Section C'!$A$10:$S$27,19,FALSE),"")</f>
        <v/>
      </c>
      <c r="C287" s="396" t="str">
        <f t="array" ref="C287">IFERROR(IF(INDEX('Disaggregation Records'!$E$59:$E$92,MATCH(RIGHT(L287,255),RIGHT('Disaggregation Records'!$D$59:$D$92,255),0))=0,"",INDEX('Disaggregation Records'!$E$59:$E$92,MATCH(RIGHT(L287,255),RIGHT('Disaggregation Records'!$D$59:$D$92,255),0))),"")</f>
        <v/>
      </c>
      <c r="D287" s="396" t="str">
        <f t="array" ref="D287">IFERROR(IF(INDEX('Disaggregation Records'!$F$59:$F$92,MATCH(RIGHT(L287,255),RIGHT('Disaggregation Records'!$D$59:$D$92,255),0))=0,"",INDEX('Disaggregation Records'!$F$59:$F$92,MATCH(RIGHT(L287,255),RIGHT('Disaggregation Records'!$D$59:$D$92,255),0))),"")</f>
        <v/>
      </c>
      <c r="E287" s="380" t="str">
        <f t="array" ref="E287">IFERROR(IF(INDEX('Disaggregation Data'!$K$159:$K$310,MATCH(RIGHT(M287,255),RIGHT('Disaggregation Data'!$J$159:$J$310,255),0))=0,"",INDEX('Disaggregation Data'!$K$159:$K$310,MATCH(RIGHT(M287,255),RIGHT('Disaggregation Data'!J$159:$J$310,255),0))),"")</f>
        <v/>
      </c>
      <c r="F287" s="380" t="str">
        <f t="array" ref="F287">IFERROR(IF(INDEX('Disaggregation Data'!$L$159:$L$310,MATCH(RIGHT(M287,255),RIGHT('Disaggregation Data'!$J$159:$J$310,255),0))=0,"",INDEX('Disaggregation Data'!$L$159:$L$310,MATCH(RIGHT(M287,255),RIGHT('Disaggregation Data'!J$159:$J$310,255),0))),"")</f>
        <v/>
      </c>
      <c r="G287" s="380" t="str">
        <f t="array" ref="G287">IFERROR(IF(INDEX('Disaggregation Data'!$O$159:$O$310,MATCH(RIGHT(M287,255),RIGHT('Disaggregation Data'!$J$159:$J$310,255),0))=0,"",INDEX('Disaggregation Data'!$O$159:$O$310,MATCH(RIGHT(M287,255),RIGHT('Disaggregation Data'!J$159:$J$310,255),0))),"")</f>
        <v/>
      </c>
      <c r="H287" s="379" t="str">
        <f t="array" ref="H287">IFERROR(IF(INDEX('Disaggregation Data'!$P$159:$P$310,MATCH(RIGHT(M287,255),RIGHT('Disaggregation Data'!$J$159:$J$310,255),0))=0,"",INDEX('Disaggregation Data'!$P$159:$P$310,MATCH(RIGHT(M287,255),RIGHT('Disaggregation Data'!J$159:$J$310,255),0))),"")</f>
        <v/>
      </c>
      <c r="I287" s="380" t="str">
        <f t="array" ref="I287">IFERROR(IF(INDEX('Disaggregation Data'!$M$159:$M$310,MATCH(RIGHT(M287,255),RIGHT('Disaggregation Data'!$J$159:$J$310,255),0))=0,"",INDEX('Disaggregation Data'!$M$159:$M$310,MATCH(RIGHT(M287,255),RIGHT('Disaggregation Data'!J$159:$J$310,255),0))),"")</f>
        <v/>
      </c>
      <c r="J287" s="379" t="str">
        <f t="array" ref="J287">IFERROR(IF(INDEX('Disaggregation Data'!$N$159:$N$310,MATCH(RIGHT(M287,255),RIGHT('Disaggregation Data'!$J$159:$J$310,255),0))=0,"",INDEX('Disaggregation Data'!$N$159:$N$310,MATCH(RIGHT(M287,255),RIGHT('Disaggregation Data'!J$159:$J$310,255),0))),"")</f>
        <v/>
      </c>
      <c r="K287" s="470">
        <f t="shared" si="16"/>
        <v>89</v>
      </c>
      <c r="L287" s="470" t="str">
        <f t="shared" si="17"/>
        <v/>
      </c>
      <c r="M287" s="470" t="str">
        <f t="shared" si="18"/>
        <v/>
      </c>
      <c r="N287" s="446" t="b">
        <f t="shared" si="19"/>
        <v>0</v>
      </c>
      <c r="O287" s="451" t="s">
        <v>1844</v>
      </c>
      <c r="P287" s="483" t="str">
        <f t="array" ref="P287">IFERROR(IF(INDEX('Disaggregation Records'!$G$59:$G$92,MATCH(RIGHT(L287,255),RIGHT('Disaggregation Records'!$D$59:$D$92,255),0))=0,"",INDEX('Disaggregation Records'!$G$59:$G$92,MATCH(RIGHT(L287,255),RIGHT('Disaggregation Records'!$D$59:$D$92,255),0))),"")</f>
        <v/>
      </c>
      <c r="Q287" s="482" t="s">
        <v>801</v>
      </c>
      <c r="R287" s="358"/>
    </row>
    <row r="288" spans="1:18" ht="47.1" customHeight="1" x14ac:dyDescent="0.25">
      <c r="A288" s="377">
        <v>13</v>
      </c>
      <c r="B288" s="395" t="str">
        <f>IFERROR(VLOOKUP(A288,'Outcome Indicators - Section C'!$A$10:$S$27,19,FALSE),"")</f>
        <v/>
      </c>
      <c r="C288" s="396" t="str">
        <f t="array" ref="C288">IFERROR(IF(INDEX('Disaggregation Records'!$E$59:$E$92,MATCH(RIGHT(L288,255),RIGHT('Disaggregation Records'!$D$59:$D$92,255),0))=0,"",INDEX('Disaggregation Records'!$E$59:$E$92,MATCH(RIGHT(L288,255),RIGHT('Disaggregation Records'!$D$59:$D$92,255),0))),"")</f>
        <v/>
      </c>
      <c r="D288" s="396" t="str">
        <f t="array" ref="D288">IFERROR(IF(INDEX('Disaggregation Records'!$F$59:$F$92,MATCH(RIGHT(L288,255),RIGHT('Disaggregation Records'!$D$59:$D$92,255),0))=0,"",INDEX('Disaggregation Records'!$F$59:$F$92,MATCH(RIGHT(L288,255),RIGHT('Disaggregation Records'!$D$59:$D$92,255),0))),"")</f>
        <v/>
      </c>
      <c r="E288" s="380" t="str">
        <f t="array" ref="E288">IFERROR(IF(INDEX('Disaggregation Data'!$K$159:$K$310,MATCH(RIGHT(M288,255),RIGHT('Disaggregation Data'!$J$159:$J$310,255),0))=0,"",INDEX('Disaggregation Data'!$K$159:$K$310,MATCH(RIGHT(M288,255),RIGHT('Disaggregation Data'!J$159:$J$310,255),0))),"")</f>
        <v/>
      </c>
      <c r="F288" s="380" t="str">
        <f t="array" ref="F288">IFERROR(IF(INDEX('Disaggregation Data'!$L$159:$L$310,MATCH(RIGHT(M288,255),RIGHT('Disaggregation Data'!$J$159:$J$310,255),0))=0,"",INDEX('Disaggregation Data'!$L$159:$L$310,MATCH(RIGHT(M288,255),RIGHT('Disaggregation Data'!J$159:$J$310,255),0))),"")</f>
        <v/>
      </c>
      <c r="G288" s="380" t="str">
        <f t="array" ref="G288">IFERROR(IF(INDEX('Disaggregation Data'!$O$159:$O$310,MATCH(RIGHT(M288,255),RIGHT('Disaggregation Data'!$J$159:$J$310,255),0))=0,"",INDEX('Disaggregation Data'!$O$159:$O$310,MATCH(RIGHT(M288,255),RIGHT('Disaggregation Data'!J$159:$J$310,255),0))),"")</f>
        <v/>
      </c>
      <c r="H288" s="379" t="str">
        <f t="array" ref="H288">IFERROR(IF(INDEX('Disaggregation Data'!$P$159:$P$310,MATCH(RIGHT(M288,255),RIGHT('Disaggregation Data'!$J$159:$J$310,255),0))=0,"",INDEX('Disaggregation Data'!$P$159:$P$310,MATCH(RIGHT(M288,255),RIGHT('Disaggregation Data'!J$159:$J$310,255),0))),"")</f>
        <v/>
      </c>
      <c r="I288" s="380" t="str">
        <f t="array" ref="I288">IFERROR(IF(INDEX('Disaggregation Data'!$M$159:$M$310,MATCH(RIGHT(M288,255),RIGHT('Disaggregation Data'!$J$159:$J$310,255),0))=0,"",INDEX('Disaggregation Data'!$M$159:$M$310,MATCH(RIGHT(M288,255),RIGHT('Disaggregation Data'!J$159:$J$310,255),0))),"")</f>
        <v/>
      </c>
      <c r="J288" s="379" t="str">
        <f t="array" ref="J288">IFERROR(IF(INDEX('Disaggregation Data'!$N$159:$N$310,MATCH(RIGHT(M288,255),RIGHT('Disaggregation Data'!$J$159:$J$310,255),0))=0,"",INDEX('Disaggregation Data'!$N$159:$N$310,MATCH(RIGHT(M288,255),RIGHT('Disaggregation Data'!J$159:$J$310,255),0))),"")</f>
        <v/>
      </c>
      <c r="K288" s="470">
        <f t="shared" si="16"/>
        <v>90</v>
      </c>
      <c r="L288" s="470" t="str">
        <f t="shared" si="17"/>
        <v/>
      </c>
      <c r="M288" s="470" t="str">
        <f t="shared" si="18"/>
        <v/>
      </c>
      <c r="N288" s="446" t="b">
        <f t="shared" si="19"/>
        <v>0</v>
      </c>
      <c r="O288" s="451" t="s">
        <v>1845</v>
      </c>
      <c r="P288" s="483" t="str">
        <f t="array" ref="P288">IFERROR(IF(INDEX('Disaggregation Records'!$G$59:$G$92,MATCH(RIGHT(L288,255),RIGHT('Disaggregation Records'!$D$59:$D$92,255),0))=0,"",INDEX('Disaggregation Records'!$G$59:$G$92,MATCH(RIGHT(L288,255),RIGHT('Disaggregation Records'!$D$59:$D$92,255),0))),"")</f>
        <v/>
      </c>
      <c r="Q288" s="482" t="s">
        <v>802</v>
      </c>
      <c r="R288" s="358"/>
    </row>
    <row r="289" spans="1:18" ht="47.1" customHeight="1" x14ac:dyDescent="0.25">
      <c r="A289" s="377">
        <v>13</v>
      </c>
      <c r="B289" s="395" t="str">
        <f>IFERROR(VLOOKUP(A289,'Outcome Indicators - Section C'!$A$10:$S$27,19,FALSE),"")</f>
        <v/>
      </c>
      <c r="C289" s="396" t="str">
        <f t="array" ref="C289">IFERROR(IF(INDEX('Disaggregation Records'!$E$59:$E$92,MATCH(RIGHT(L289,255),RIGHT('Disaggregation Records'!$D$59:$D$92,255),0))=0,"",INDEX('Disaggregation Records'!$E$59:$E$92,MATCH(RIGHT(L289,255),RIGHT('Disaggregation Records'!$D$59:$D$92,255),0))),"")</f>
        <v/>
      </c>
      <c r="D289" s="396" t="str">
        <f t="array" ref="D289">IFERROR(IF(INDEX('Disaggregation Records'!$F$59:$F$92,MATCH(RIGHT(L289,255),RIGHT('Disaggregation Records'!$D$59:$D$92,255),0))=0,"",INDEX('Disaggregation Records'!$F$59:$F$92,MATCH(RIGHT(L289,255),RIGHT('Disaggregation Records'!$D$59:$D$92,255),0))),"")</f>
        <v/>
      </c>
      <c r="E289" s="380" t="str">
        <f t="array" ref="E289">IFERROR(IF(INDEX('Disaggregation Data'!$K$159:$K$310,MATCH(RIGHT(M289,255),RIGHT('Disaggregation Data'!$J$159:$J$310,255),0))=0,"",INDEX('Disaggregation Data'!$K$159:$K$310,MATCH(RIGHT(M289,255),RIGHT('Disaggregation Data'!J$159:$J$310,255),0))),"")</f>
        <v/>
      </c>
      <c r="F289" s="380" t="str">
        <f t="array" ref="F289">IFERROR(IF(INDEX('Disaggregation Data'!$L$159:$L$310,MATCH(RIGHT(M289,255),RIGHT('Disaggregation Data'!$J$159:$J$310,255),0))=0,"",INDEX('Disaggregation Data'!$L$159:$L$310,MATCH(RIGHT(M289,255),RIGHT('Disaggregation Data'!J$159:$J$310,255),0))),"")</f>
        <v/>
      </c>
      <c r="G289" s="380" t="str">
        <f t="array" ref="G289">IFERROR(IF(INDEX('Disaggregation Data'!$O$159:$O$310,MATCH(RIGHT(M289,255),RIGHT('Disaggregation Data'!$J$159:$J$310,255),0))=0,"",INDEX('Disaggregation Data'!$O$159:$O$310,MATCH(RIGHT(M289,255),RIGHT('Disaggregation Data'!J$159:$J$310,255),0))),"")</f>
        <v/>
      </c>
      <c r="H289" s="379" t="str">
        <f t="array" ref="H289">IFERROR(IF(INDEX('Disaggregation Data'!$P$159:$P$310,MATCH(RIGHT(M289,255),RIGHT('Disaggregation Data'!$J$159:$J$310,255),0))=0,"",INDEX('Disaggregation Data'!$P$159:$P$310,MATCH(RIGHT(M289,255),RIGHT('Disaggregation Data'!J$159:$J$310,255),0))),"")</f>
        <v/>
      </c>
      <c r="I289" s="380" t="str">
        <f t="array" ref="I289">IFERROR(IF(INDEX('Disaggregation Data'!$M$159:$M$310,MATCH(RIGHT(M289,255),RIGHT('Disaggregation Data'!$J$159:$J$310,255),0))=0,"",INDEX('Disaggregation Data'!$M$159:$M$310,MATCH(RIGHT(M289,255),RIGHT('Disaggregation Data'!J$159:$J$310,255),0))),"")</f>
        <v/>
      </c>
      <c r="J289" s="379" t="str">
        <f t="array" ref="J289">IFERROR(IF(INDEX('Disaggregation Data'!$N$159:$N$310,MATCH(RIGHT(M289,255),RIGHT('Disaggregation Data'!$J$159:$J$310,255),0))=0,"",INDEX('Disaggregation Data'!$N$159:$N$310,MATCH(RIGHT(M289,255),RIGHT('Disaggregation Data'!J$159:$J$310,255),0))),"")</f>
        <v/>
      </c>
      <c r="K289" s="470">
        <f t="shared" si="16"/>
        <v>91</v>
      </c>
      <c r="L289" s="470" t="str">
        <f t="shared" si="17"/>
        <v/>
      </c>
      <c r="M289" s="470" t="str">
        <f t="shared" si="18"/>
        <v/>
      </c>
      <c r="N289" s="446" t="b">
        <f t="shared" si="19"/>
        <v>0</v>
      </c>
      <c r="O289" s="451" t="s">
        <v>1846</v>
      </c>
      <c r="P289" s="483" t="str">
        <f t="array" ref="P289">IFERROR(IF(INDEX('Disaggregation Records'!$G$59:$G$92,MATCH(RIGHT(L289,255),RIGHT('Disaggregation Records'!$D$59:$D$92,255),0))=0,"",INDEX('Disaggregation Records'!$G$59:$G$92,MATCH(RIGHT(L289,255),RIGHT('Disaggregation Records'!$D$59:$D$92,255),0))),"")</f>
        <v/>
      </c>
      <c r="Q289" s="482" t="s">
        <v>802</v>
      </c>
      <c r="R289" s="358"/>
    </row>
    <row r="290" spans="1:18" ht="47.1" customHeight="1" x14ac:dyDescent="0.25">
      <c r="A290" s="377">
        <v>13</v>
      </c>
      <c r="B290" s="395" t="str">
        <f>IFERROR(VLOOKUP(A290,'Outcome Indicators - Section C'!$A$10:$S$27,19,FALSE),"")</f>
        <v/>
      </c>
      <c r="C290" s="396" t="str">
        <f t="array" ref="C290">IFERROR(IF(INDEX('Disaggregation Records'!$E$59:$E$92,MATCH(RIGHT(L290,255),RIGHT('Disaggregation Records'!$D$59:$D$92,255),0))=0,"",INDEX('Disaggregation Records'!$E$59:$E$92,MATCH(RIGHT(L290,255),RIGHT('Disaggregation Records'!$D$59:$D$92,255),0))),"")</f>
        <v/>
      </c>
      <c r="D290" s="396" t="str">
        <f t="array" ref="D290">IFERROR(IF(INDEX('Disaggregation Records'!$F$59:$F$92,MATCH(RIGHT(L290,255),RIGHT('Disaggregation Records'!$D$59:$D$92,255),0))=0,"",INDEX('Disaggregation Records'!$F$59:$F$92,MATCH(RIGHT(L290,255),RIGHT('Disaggregation Records'!$D$59:$D$92,255),0))),"")</f>
        <v/>
      </c>
      <c r="E290" s="380" t="str">
        <f t="array" ref="E290">IFERROR(IF(INDEX('Disaggregation Data'!$K$159:$K$310,MATCH(RIGHT(M290,255),RIGHT('Disaggregation Data'!$J$159:$J$310,255),0))=0,"",INDEX('Disaggregation Data'!$K$159:$K$310,MATCH(RIGHT(M290,255),RIGHT('Disaggregation Data'!J$159:$J$310,255),0))),"")</f>
        <v/>
      </c>
      <c r="F290" s="380" t="str">
        <f t="array" ref="F290">IFERROR(IF(INDEX('Disaggregation Data'!$L$159:$L$310,MATCH(RIGHT(M290,255),RIGHT('Disaggregation Data'!$J$159:$J$310,255),0))=0,"",INDEX('Disaggregation Data'!$L$159:$L$310,MATCH(RIGHT(M290,255),RIGHT('Disaggregation Data'!J$159:$J$310,255),0))),"")</f>
        <v/>
      </c>
      <c r="G290" s="380" t="str">
        <f t="array" ref="G290">IFERROR(IF(INDEX('Disaggregation Data'!$O$159:$O$310,MATCH(RIGHT(M290,255),RIGHT('Disaggregation Data'!$J$159:$J$310,255),0))=0,"",INDEX('Disaggregation Data'!$O$159:$O$310,MATCH(RIGHT(M290,255),RIGHT('Disaggregation Data'!J$159:$J$310,255),0))),"")</f>
        <v/>
      </c>
      <c r="H290" s="379" t="str">
        <f t="array" ref="H290">IFERROR(IF(INDEX('Disaggregation Data'!$P$159:$P$310,MATCH(RIGHT(M290,255),RIGHT('Disaggregation Data'!$J$159:$J$310,255),0))=0,"",INDEX('Disaggregation Data'!$P$159:$P$310,MATCH(RIGHT(M290,255),RIGHT('Disaggregation Data'!J$159:$J$310,255),0))),"")</f>
        <v/>
      </c>
      <c r="I290" s="380" t="str">
        <f t="array" ref="I290">IFERROR(IF(INDEX('Disaggregation Data'!$M$159:$M$310,MATCH(RIGHT(M290,255),RIGHT('Disaggregation Data'!$J$159:$J$310,255),0))=0,"",INDEX('Disaggregation Data'!$M$159:$M$310,MATCH(RIGHT(M290,255),RIGHT('Disaggregation Data'!J$159:$J$310,255),0))),"")</f>
        <v/>
      </c>
      <c r="J290" s="379" t="str">
        <f t="array" ref="J290">IFERROR(IF(INDEX('Disaggregation Data'!$N$159:$N$310,MATCH(RIGHT(M290,255),RIGHT('Disaggregation Data'!$J$159:$J$310,255),0))=0,"",INDEX('Disaggregation Data'!$N$159:$N$310,MATCH(RIGHT(M290,255),RIGHT('Disaggregation Data'!J$159:$J$310,255),0))),"")</f>
        <v/>
      </c>
      <c r="K290" s="470">
        <f t="shared" si="16"/>
        <v>92</v>
      </c>
      <c r="L290" s="470" t="str">
        <f t="shared" si="17"/>
        <v/>
      </c>
      <c r="M290" s="470" t="str">
        <f t="shared" si="18"/>
        <v/>
      </c>
      <c r="N290" s="446" t="b">
        <f t="shared" si="19"/>
        <v>0</v>
      </c>
      <c r="O290" s="451" t="s">
        <v>1847</v>
      </c>
      <c r="P290" s="483" t="str">
        <f t="array" ref="P290">IFERROR(IF(INDEX('Disaggregation Records'!$G$59:$G$92,MATCH(RIGHT(L290,255),RIGHT('Disaggregation Records'!$D$59:$D$92,255),0))=0,"",INDEX('Disaggregation Records'!$G$59:$G$92,MATCH(RIGHT(L290,255),RIGHT('Disaggregation Records'!$D$59:$D$92,255),0))),"")</f>
        <v/>
      </c>
      <c r="Q290" s="482" t="s">
        <v>802</v>
      </c>
      <c r="R290" s="358"/>
    </row>
    <row r="291" spans="1:18" ht="47.1" customHeight="1" x14ac:dyDescent="0.25">
      <c r="A291" s="377">
        <v>13</v>
      </c>
      <c r="B291" s="395" t="str">
        <f>IFERROR(VLOOKUP(A291,'Outcome Indicators - Section C'!$A$10:$S$27,19,FALSE),"")</f>
        <v/>
      </c>
      <c r="C291" s="396" t="str">
        <f t="array" ref="C291">IFERROR(IF(INDEX('Disaggregation Records'!$E$59:$E$92,MATCH(RIGHT(L291,255),RIGHT('Disaggregation Records'!$D$59:$D$92,255),0))=0,"",INDEX('Disaggregation Records'!$E$59:$E$92,MATCH(RIGHT(L291,255),RIGHT('Disaggregation Records'!$D$59:$D$92,255),0))),"")</f>
        <v/>
      </c>
      <c r="D291" s="396" t="str">
        <f t="array" ref="D291">IFERROR(IF(INDEX('Disaggregation Records'!$F$59:$F$92,MATCH(RIGHT(L291,255),RIGHT('Disaggregation Records'!$D$59:$D$92,255),0))=0,"",INDEX('Disaggregation Records'!$F$59:$F$92,MATCH(RIGHT(L291,255),RIGHT('Disaggregation Records'!$D$59:$D$92,255),0))),"")</f>
        <v/>
      </c>
      <c r="E291" s="380" t="str">
        <f t="array" ref="E291">IFERROR(IF(INDEX('Disaggregation Data'!$K$159:$K$310,MATCH(RIGHT(M291,255),RIGHT('Disaggregation Data'!$J$159:$J$310,255),0))=0,"",INDEX('Disaggregation Data'!$K$159:$K$310,MATCH(RIGHT(M291,255),RIGHT('Disaggregation Data'!J$159:$J$310,255),0))),"")</f>
        <v/>
      </c>
      <c r="F291" s="380" t="str">
        <f t="array" ref="F291">IFERROR(IF(INDEX('Disaggregation Data'!$L$159:$L$310,MATCH(RIGHT(M291,255),RIGHT('Disaggregation Data'!$J$159:$J$310,255),0))=0,"",INDEX('Disaggregation Data'!$L$159:$L$310,MATCH(RIGHT(M291,255),RIGHT('Disaggregation Data'!J$159:$J$310,255),0))),"")</f>
        <v/>
      </c>
      <c r="G291" s="380" t="str">
        <f t="array" ref="G291">IFERROR(IF(INDEX('Disaggregation Data'!$O$159:$O$310,MATCH(RIGHT(M291,255),RIGHT('Disaggregation Data'!$J$159:$J$310,255),0))=0,"",INDEX('Disaggregation Data'!$O$159:$O$310,MATCH(RIGHT(M291,255),RIGHT('Disaggregation Data'!J$159:$J$310,255),0))),"")</f>
        <v/>
      </c>
      <c r="H291" s="379" t="str">
        <f t="array" ref="H291">IFERROR(IF(INDEX('Disaggregation Data'!$P$159:$P$310,MATCH(RIGHT(M291,255),RIGHT('Disaggregation Data'!$J$159:$J$310,255),0))=0,"",INDEX('Disaggregation Data'!$P$159:$P$310,MATCH(RIGHT(M291,255),RIGHT('Disaggregation Data'!J$159:$J$310,255),0))),"")</f>
        <v/>
      </c>
      <c r="I291" s="380" t="str">
        <f t="array" ref="I291">IFERROR(IF(INDEX('Disaggregation Data'!$M$159:$M$310,MATCH(RIGHT(M291,255),RIGHT('Disaggregation Data'!$J$159:$J$310,255),0))=0,"",INDEX('Disaggregation Data'!$M$159:$M$310,MATCH(RIGHT(M291,255),RIGHT('Disaggregation Data'!J$159:$J$310,255),0))),"")</f>
        <v/>
      </c>
      <c r="J291" s="379" t="str">
        <f t="array" ref="J291">IFERROR(IF(INDEX('Disaggregation Data'!$N$159:$N$310,MATCH(RIGHT(M291,255),RIGHT('Disaggregation Data'!$J$159:$J$310,255),0))=0,"",INDEX('Disaggregation Data'!$N$159:$N$310,MATCH(RIGHT(M291,255),RIGHT('Disaggregation Data'!J$159:$J$310,255),0))),"")</f>
        <v/>
      </c>
      <c r="K291" s="470">
        <f t="shared" si="16"/>
        <v>93</v>
      </c>
      <c r="L291" s="470" t="str">
        <f t="shared" si="17"/>
        <v/>
      </c>
      <c r="M291" s="470" t="str">
        <f t="shared" si="18"/>
        <v/>
      </c>
      <c r="N291" s="446" t="b">
        <f t="shared" si="19"/>
        <v>0</v>
      </c>
      <c r="O291" s="451" t="s">
        <v>1848</v>
      </c>
      <c r="P291" s="483" t="str">
        <f t="array" ref="P291">IFERROR(IF(INDEX('Disaggregation Records'!$G$59:$G$92,MATCH(RIGHT(L291,255),RIGHT('Disaggregation Records'!$D$59:$D$92,255),0))=0,"",INDEX('Disaggregation Records'!$G$59:$G$92,MATCH(RIGHT(L291,255),RIGHT('Disaggregation Records'!$D$59:$D$92,255),0))),"")</f>
        <v/>
      </c>
      <c r="Q291" s="482" t="s">
        <v>802</v>
      </c>
      <c r="R291" s="358"/>
    </row>
    <row r="292" spans="1:18" ht="47.1" customHeight="1" x14ac:dyDescent="0.25">
      <c r="A292" s="377">
        <v>13</v>
      </c>
      <c r="B292" s="395" t="str">
        <f>IFERROR(VLOOKUP(A292,'Outcome Indicators - Section C'!$A$10:$S$27,19,FALSE),"")</f>
        <v/>
      </c>
      <c r="C292" s="396" t="str">
        <f t="array" ref="C292">IFERROR(IF(INDEX('Disaggregation Records'!$E$59:$E$92,MATCH(RIGHT(L292,255),RIGHT('Disaggregation Records'!$D$59:$D$92,255),0))=0,"",INDEX('Disaggregation Records'!$E$59:$E$92,MATCH(RIGHT(L292,255),RIGHT('Disaggregation Records'!$D$59:$D$92,255),0))),"")</f>
        <v/>
      </c>
      <c r="D292" s="396" t="str">
        <f t="array" ref="D292">IFERROR(IF(INDEX('Disaggregation Records'!$F$59:$F$92,MATCH(RIGHT(L292,255),RIGHT('Disaggregation Records'!$D$59:$D$92,255),0))=0,"",INDEX('Disaggregation Records'!$F$59:$F$92,MATCH(RIGHT(L292,255),RIGHT('Disaggregation Records'!$D$59:$D$92,255),0))),"")</f>
        <v/>
      </c>
      <c r="E292" s="380" t="str">
        <f t="array" ref="E292">IFERROR(IF(INDEX('Disaggregation Data'!$K$159:$K$310,MATCH(RIGHT(M292,255),RIGHT('Disaggregation Data'!$J$159:$J$310,255),0))=0,"",INDEX('Disaggregation Data'!$K$159:$K$310,MATCH(RIGHT(M292,255),RIGHT('Disaggregation Data'!J$159:$J$310,255),0))),"")</f>
        <v/>
      </c>
      <c r="F292" s="380" t="str">
        <f t="array" ref="F292">IFERROR(IF(INDEX('Disaggregation Data'!$L$159:$L$310,MATCH(RIGHT(M292,255),RIGHT('Disaggregation Data'!$J$159:$J$310,255),0))=0,"",INDEX('Disaggregation Data'!$L$159:$L$310,MATCH(RIGHT(M292,255),RIGHT('Disaggregation Data'!J$159:$J$310,255),0))),"")</f>
        <v/>
      </c>
      <c r="G292" s="380" t="str">
        <f t="array" ref="G292">IFERROR(IF(INDEX('Disaggregation Data'!$O$159:$O$310,MATCH(RIGHT(M292,255),RIGHT('Disaggregation Data'!$J$159:$J$310,255),0))=0,"",INDEX('Disaggregation Data'!$O$159:$O$310,MATCH(RIGHT(M292,255),RIGHT('Disaggregation Data'!J$159:$J$310,255),0))),"")</f>
        <v/>
      </c>
      <c r="H292" s="379" t="str">
        <f t="array" ref="H292">IFERROR(IF(INDEX('Disaggregation Data'!$P$159:$P$310,MATCH(RIGHT(M292,255),RIGHT('Disaggregation Data'!$J$159:$J$310,255),0))=0,"",INDEX('Disaggregation Data'!$P$159:$P$310,MATCH(RIGHT(M292,255),RIGHT('Disaggregation Data'!J$159:$J$310,255),0))),"")</f>
        <v/>
      </c>
      <c r="I292" s="380" t="str">
        <f t="array" ref="I292">IFERROR(IF(INDEX('Disaggregation Data'!$M$159:$M$310,MATCH(RIGHT(M292,255),RIGHT('Disaggregation Data'!$J$159:$J$310,255),0))=0,"",INDEX('Disaggregation Data'!$M$159:$M$310,MATCH(RIGHT(M292,255),RIGHT('Disaggregation Data'!J$159:$J$310,255),0))),"")</f>
        <v/>
      </c>
      <c r="J292" s="379" t="str">
        <f t="array" ref="J292">IFERROR(IF(INDEX('Disaggregation Data'!$N$159:$N$310,MATCH(RIGHT(M292,255),RIGHT('Disaggregation Data'!$J$159:$J$310,255),0))=0,"",INDEX('Disaggregation Data'!$N$159:$N$310,MATCH(RIGHT(M292,255),RIGHT('Disaggregation Data'!J$159:$J$310,255),0))),"")</f>
        <v/>
      </c>
      <c r="K292" s="470">
        <f t="shared" si="16"/>
        <v>94</v>
      </c>
      <c r="L292" s="470" t="str">
        <f t="shared" si="17"/>
        <v/>
      </c>
      <c r="M292" s="470" t="str">
        <f t="shared" si="18"/>
        <v/>
      </c>
      <c r="N292" s="446" t="b">
        <f t="shared" si="19"/>
        <v>0</v>
      </c>
      <c r="O292" s="451" t="s">
        <v>1849</v>
      </c>
      <c r="P292" s="483" t="str">
        <f t="array" ref="P292">IFERROR(IF(INDEX('Disaggregation Records'!$G$59:$G$92,MATCH(RIGHT(L292,255),RIGHT('Disaggregation Records'!$D$59:$D$92,255),0))=0,"",INDEX('Disaggregation Records'!$G$59:$G$92,MATCH(RIGHT(L292,255),RIGHT('Disaggregation Records'!$D$59:$D$92,255),0))),"")</f>
        <v/>
      </c>
      <c r="Q292" s="482" t="s">
        <v>802</v>
      </c>
      <c r="R292" s="358"/>
    </row>
    <row r="293" spans="1:18" ht="47.1" customHeight="1" x14ac:dyDescent="0.25">
      <c r="A293" s="377">
        <v>13</v>
      </c>
      <c r="B293" s="395" t="str">
        <f>IFERROR(VLOOKUP(A293,'Outcome Indicators - Section C'!$A$10:$S$27,19,FALSE),"")</f>
        <v/>
      </c>
      <c r="C293" s="396" t="str">
        <f t="array" ref="C293">IFERROR(IF(INDEX('Disaggregation Records'!$E$59:$E$92,MATCH(RIGHT(L293,255),RIGHT('Disaggregation Records'!$D$59:$D$92,255),0))=0,"",INDEX('Disaggregation Records'!$E$59:$E$92,MATCH(RIGHT(L293,255),RIGHT('Disaggregation Records'!$D$59:$D$92,255),0))),"")</f>
        <v/>
      </c>
      <c r="D293" s="396" t="str">
        <f t="array" ref="D293">IFERROR(IF(INDEX('Disaggregation Records'!$F$59:$F$92,MATCH(RIGHT(L293,255),RIGHT('Disaggregation Records'!$D$59:$D$92,255),0))=0,"",INDEX('Disaggregation Records'!$F$59:$F$92,MATCH(RIGHT(L293,255),RIGHT('Disaggregation Records'!$D$59:$D$92,255),0))),"")</f>
        <v/>
      </c>
      <c r="E293" s="380" t="str">
        <f t="array" ref="E293">IFERROR(IF(INDEX('Disaggregation Data'!$K$159:$K$310,MATCH(RIGHT(M293,255),RIGHT('Disaggregation Data'!$J$159:$J$310,255),0))=0,"",INDEX('Disaggregation Data'!$K$159:$K$310,MATCH(RIGHT(M293,255),RIGHT('Disaggregation Data'!J$159:$J$310,255),0))),"")</f>
        <v/>
      </c>
      <c r="F293" s="380" t="str">
        <f t="array" ref="F293">IFERROR(IF(INDEX('Disaggregation Data'!$L$159:$L$310,MATCH(RIGHT(M293,255),RIGHT('Disaggregation Data'!$J$159:$J$310,255),0))=0,"",INDEX('Disaggregation Data'!$L$159:$L$310,MATCH(RIGHT(M293,255),RIGHT('Disaggregation Data'!J$159:$J$310,255),0))),"")</f>
        <v/>
      </c>
      <c r="G293" s="380" t="str">
        <f t="array" ref="G293">IFERROR(IF(INDEX('Disaggregation Data'!$O$159:$O$310,MATCH(RIGHT(M293,255),RIGHT('Disaggregation Data'!$J$159:$J$310,255),0))=0,"",INDEX('Disaggregation Data'!$O$159:$O$310,MATCH(RIGHT(M293,255),RIGHT('Disaggregation Data'!J$159:$J$310,255),0))),"")</f>
        <v/>
      </c>
      <c r="H293" s="379" t="str">
        <f t="array" ref="H293">IFERROR(IF(INDEX('Disaggregation Data'!$P$159:$P$310,MATCH(RIGHT(M293,255),RIGHT('Disaggregation Data'!$J$159:$J$310,255),0))=0,"",INDEX('Disaggregation Data'!$P$159:$P$310,MATCH(RIGHT(M293,255),RIGHT('Disaggregation Data'!J$159:$J$310,255),0))),"")</f>
        <v/>
      </c>
      <c r="I293" s="380" t="str">
        <f t="array" ref="I293">IFERROR(IF(INDEX('Disaggregation Data'!$M$159:$M$310,MATCH(RIGHT(M293,255),RIGHT('Disaggregation Data'!$J$159:$J$310,255),0))=0,"",INDEX('Disaggregation Data'!$M$159:$M$310,MATCH(RIGHT(M293,255),RIGHT('Disaggregation Data'!J$159:$J$310,255),0))),"")</f>
        <v/>
      </c>
      <c r="J293" s="379" t="str">
        <f t="array" ref="J293">IFERROR(IF(INDEX('Disaggregation Data'!$N$159:$N$310,MATCH(RIGHT(M293,255),RIGHT('Disaggregation Data'!$J$159:$J$310,255),0))=0,"",INDEX('Disaggregation Data'!$N$159:$N$310,MATCH(RIGHT(M293,255),RIGHT('Disaggregation Data'!J$159:$J$310,255),0))),"")</f>
        <v/>
      </c>
      <c r="K293" s="470">
        <f t="shared" si="16"/>
        <v>95</v>
      </c>
      <c r="L293" s="470" t="str">
        <f t="shared" si="17"/>
        <v/>
      </c>
      <c r="M293" s="470" t="str">
        <f t="shared" si="18"/>
        <v/>
      </c>
      <c r="N293" s="446" t="b">
        <f t="shared" si="19"/>
        <v>0</v>
      </c>
      <c r="O293" s="451" t="s">
        <v>1850</v>
      </c>
      <c r="P293" s="483" t="str">
        <f t="array" ref="P293">IFERROR(IF(INDEX('Disaggregation Records'!$G$59:$G$92,MATCH(RIGHT(L293,255),RIGHT('Disaggregation Records'!$D$59:$D$92,255),0))=0,"",INDEX('Disaggregation Records'!$G$59:$G$92,MATCH(RIGHT(L293,255),RIGHT('Disaggregation Records'!$D$59:$D$92,255),0))),"")</f>
        <v/>
      </c>
      <c r="Q293" s="482" t="s">
        <v>802</v>
      </c>
      <c r="R293" s="358"/>
    </row>
    <row r="294" spans="1:18" ht="47.1" customHeight="1" x14ac:dyDescent="0.25">
      <c r="A294" s="377">
        <v>13</v>
      </c>
      <c r="B294" s="395" t="str">
        <f>IFERROR(VLOOKUP(A294,'Outcome Indicators - Section C'!$A$10:$S$27,19,FALSE),"")</f>
        <v/>
      </c>
      <c r="C294" s="396" t="str">
        <f t="array" ref="C294">IFERROR(IF(INDEX('Disaggregation Records'!$E$59:$E$92,MATCH(RIGHT(L294,255),RIGHT('Disaggregation Records'!$D$59:$D$92,255),0))=0,"",INDEX('Disaggregation Records'!$E$59:$E$92,MATCH(RIGHT(L294,255),RIGHT('Disaggregation Records'!$D$59:$D$92,255),0))),"")</f>
        <v/>
      </c>
      <c r="D294" s="396" t="str">
        <f t="array" ref="D294">IFERROR(IF(INDEX('Disaggregation Records'!$F$59:$F$92,MATCH(RIGHT(L294,255),RIGHT('Disaggregation Records'!$D$59:$D$92,255),0))=0,"",INDEX('Disaggregation Records'!$F$59:$F$92,MATCH(RIGHT(L294,255),RIGHT('Disaggregation Records'!$D$59:$D$92,255),0))),"")</f>
        <v/>
      </c>
      <c r="E294" s="380" t="str">
        <f t="array" ref="E294">IFERROR(IF(INDEX('Disaggregation Data'!$K$159:$K$310,MATCH(RIGHT(M294,255),RIGHT('Disaggregation Data'!$J$159:$J$310,255),0))=0,"",INDEX('Disaggregation Data'!$K$159:$K$310,MATCH(RIGHT(M294,255),RIGHT('Disaggregation Data'!J$159:$J$310,255),0))),"")</f>
        <v/>
      </c>
      <c r="F294" s="380" t="str">
        <f t="array" ref="F294">IFERROR(IF(INDEX('Disaggregation Data'!$L$159:$L$310,MATCH(RIGHT(M294,255),RIGHT('Disaggregation Data'!$J$159:$J$310,255),0))=0,"",INDEX('Disaggregation Data'!$L$159:$L$310,MATCH(RIGHT(M294,255),RIGHT('Disaggregation Data'!J$159:$J$310,255),0))),"")</f>
        <v/>
      </c>
      <c r="G294" s="380" t="str">
        <f t="array" ref="G294">IFERROR(IF(INDEX('Disaggregation Data'!$O$159:$O$310,MATCH(RIGHT(M294,255),RIGHT('Disaggregation Data'!$J$159:$J$310,255),0))=0,"",INDEX('Disaggregation Data'!$O$159:$O$310,MATCH(RIGHT(M294,255),RIGHT('Disaggregation Data'!J$159:$J$310,255),0))),"")</f>
        <v/>
      </c>
      <c r="H294" s="379" t="str">
        <f t="array" ref="H294">IFERROR(IF(INDEX('Disaggregation Data'!$P$159:$P$310,MATCH(RIGHT(M294,255),RIGHT('Disaggregation Data'!$J$159:$J$310,255),0))=0,"",INDEX('Disaggregation Data'!$P$159:$P$310,MATCH(RIGHT(M294,255),RIGHT('Disaggregation Data'!J$159:$J$310,255),0))),"")</f>
        <v/>
      </c>
      <c r="I294" s="380" t="str">
        <f t="array" ref="I294">IFERROR(IF(INDEX('Disaggregation Data'!$M$159:$M$310,MATCH(RIGHT(M294,255),RIGHT('Disaggregation Data'!$J$159:$J$310,255),0))=0,"",INDEX('Disaggregation Data'!$M$159:$M$310,MATCH(RIGHT(M294,255),RIGHT('Disaggregation Data'!J$159:$J$310,255),0))),"")</f>
        <v/>
      </c>
      <c r="J294" s="379" t="str">
        <f t="array" ref="J294">IFERROR(IF(INDEX('Disaggregation Data'!$N$159:$N$310,MATCH(RIGHT(M294,255),RIGHT('Disaggregation Data'!$J$159:$J$310,255),0))=0,"",INDEX('Disaggregation Data'!$N$159:$N$310,MATCH(RIGHT(M294,255),RIGHT('Disaggregation Data'!J$159:$J$310,255),0))),"")</f>
        <v/>
      </c>
      <c r="K294" s="470">
        <f t="shared" si="16"/>
        <v>96</v>
      </c>
      <c r="L294" s="470" t="str">
        <f t="shared" si="17"/>
        <v/>
      </c>
      <c r="M294" s="470" t="str">
        <f t="shared" si="18"/>
        <v/>
      </c>
      <c r="N294" s="446" t="b">
        <f t="shared" si="19"/>
        <v>0</v>
      </c>
      <c r="O294" s="451" t="s">
        <v>1851</v>
      </c>
      <c r="P294" s="483" t="str">
        <f t="array" ref="P294">IFERROR(IF(INDEX('Disaggregation Records'!$G$59:$G$92,MATCH(RIGHT(L294,255),RIGHT('Disaggregation Records'!$D$59:$D$92,255),0))=0,"",INDEX('Disaggregation Records'!$G$59:$G$92,MATCH(RIGHT(L294,255),RIGHT('Disaggregation Records'!$D$59:$D$92,255),0))),"")</f>
        <v/>
      </c>
      <c r="Q294" s="482" t="s">
        <v>802</v>
      </c>
      <c r="R294" s="358"/>
    </row>
    <row r="295" spans="1:18" ht="47.1" customHeight="1" x14ac:dyDescent="0.25">
      <c r="A295" s="377">
        <v>13</v>
      </c>
      <c r="B295" s="395" t="str">
        <f>IFERROR(VLOOKUP(A295,'Outcome Indicators - Section C'!$A$10:$S$27,19,FALSE),"")</f>
        <v/>
      </c>
      <c r="C295" s="396" t="str">
        <f t="array" ref="C295">IFERROR(IF(INDEX('Disaggregation Records'!$E$59:$E$92,MATCH(RIGHT(L295,255),RIGHT('Disaggregation Records'!$D$59:$D$92,255),0))=0,"",INDEX('Disaggregation Records'!$E$59:$E$92,MATCH(RIGHT(L295,255),RIGHT('Disaggregation Records'!$D$59:$D$92,255),0))),"")</f>
        <v/>
      </c>
      <c r="D295" s="396" t="str">
        <f t="array" ref="D295">IFERROR(IF(INDEX('Disaggregation Records'!$F$59:$F$92,MATCH(RIGHT(L295,255),RIGHT('Disaggregation Records'!$D$59:$D$92,255),0))=0,"",INDEX('Disaggregation Records'!$F$59:$F$92,MATCH(RIGHT(L295,255),RIGHT('Disaggregation Records'!$D$59:$D$92,255),0))),"")</f>
        <v/>
      </c>
      <c r="E295" s="380" t="str">
        <f t="array" ref="E295">IFERROR(IF(INDEX('Disaggregation Data'!$K$159:$K$310,MATCH(RIGHT(M295,255),RIGHT('Disaggregation Data'!$J$159:$J$310,255),0))=0,"",INDEX('Disaggregation Data'!$K$159:$K$310,MATCH(RIGHT(M295,255),RIGHT('Disaggregation Data'!J$159:$J$310,255),0))),"")</f>
        <v/>
      </c>
      <c r="F295" s="380" t="str">
        <f t="array" ref="F295">IFERROR(IF(INDEX('Disaggregation Data'!$L$159:$L$310,MATCH(RIGHT(M295,255),RIGHT('Disaggregation Data'!$J$159:$J$310,255),0))=0,"",INDEX('Disaggregation Data'!$L$159:$L$310,MATCH(RIGHT(M295,255),RIGHT('Disaggregation Data'!J$159:$J$310,255),0))),"")</f>
        <v/>
      </c>
      <c r="G295" s="380" t="str">
        <f t="array" ref="G295">IFERROR(IF(INDEX('Disaggregation Data'!$O$159:$O$310,MATCH(RIGHT(M295,255),RIGHT('Disaggregation Data'!$J$159:$J$310,255),0))=0,"",INDEX('Disaggregation Data'!$O$159:$O$310,MATCH(RIGHT(M295,255),RIGHT('Disaggregation Data'!J$159:$J$310,255),0))),"")</f>
        <v/>
      </c>
      <c r="H295" s="379" t="str">
        <f t="array" ref="H295">IFERROR(IF(INDEX('Disaggregation Data'!$P$159:$P$310,MATCH(RIGHT(M295,255),RIGHT('Disaggregation Data'!$J$159:$J$310,255),0))=0,"",INDEX('Disaggregation Data'!$P$159:$P$310,MATCH(RIGHT(M295,255),RIGHT('Disaggregation Data'!J$159:$J$310,255),0))),"")</f>
        <v/>
      </c>
      <c r="I295" s="380" t="str">
        <f t="array" ref="I295">IFERROR(IF(INDEX('Disaggregation Data'!$M$159:$M$310,MATCH(RIGHT(M295,255),RIGHT('Disaggregation Data'!$J$159:$J$310,255),0))=0,"",INDEX('Disaggregation Data'!$M$159:$M$310,MATCH(RIGHT(M295,255),RIGHT('Disaggregation Data'!J$159:$J$310,255),0))),"")</f>
        <v/>
      </c>
      <c r="J295" s="379" t="str">
        <f t="array" ref="J295">IFERROR(IF(INDEX('Disaggregation Data'!$N$159:$N$310,MATCH(RIGHT(M295,255),RIGHT('Disaggregation Data'!$J$159:$J$310,255),0))=0,"",INDEX('Disaggregation Data'!$N$159:$N$310,MATCH(RIGHT(M295,255),RIGHT('Disaggregation Data'!J$159:$J$310,255),0))),"")</f>
        <v/>
      </c>
      <c r="K295" s="470">
        <f t="shared" si="16"/>
        <v>97</v>
      </c>
      <c r="L295" s="470" t="str">
        <f t="shared" si="17"/>
        <v/>
      </c>
      <c r="M295" s="470" t="str">
        <f t="shared" si="18"/>
        <v/>
      </c>
      <c r="N295" s="446" t="b">
        <f t="shared" si="19"/>
        <v>0</v>
      </c>
      <c r="O295" s="451" t="s">
        <v>1852</v>
      </c>
      <c r="P295" s="483" t="str">
        <f t="array" ref="P295">IFERROR(IF(INDEX('Disaggregation Records'!$G$59:$G$92,MATCH(RIGHT(L295,255),RIGHT('Disaggregation Records'!$D$59:$D$92,255),0))=0,"",INDEX('Disaggregation Records'!$G$59:$G$92,MATCH(RIGHT(L295,255),RIGHT('Disaggregation Records'!$D$59:$D$92,255),0))),"")</f>
        <v/>
      </c>
      <c r="Q295" s="482" t="s">
        <v>802</v>
      </c>
      <c r="R295" s="358"/>
    </row>
    <row r="296" spans="1:18" ht="47.1" customHeight="1" x14ac:dyDescent="0.25">
      <c r="A296" s="377">
        <v>13</v>
      </c>
      <c r="B296" s="395" t="str">
        <f>IFERROR(VLOOKUP(A296,'Outcome Indicators - Section C'!$A$10:$S$27,19,FALSE),"")</f>
        <v/>
      </c>
      <c r="C296" s="396" t="str">
        <f t="array" ref="C296">IFERROR(IF(INDEX('Disaggregation Records'!$E$59:$E$92,MATCH(RIGHT(L296,255),RIGHT('Disaggregation Records'!$D$59:$D$92,255),0))=0,"",INDEX('Disaggregation Records'!$E$59:$E$92,MATCH(RIGHT(L296,255),RIGHT('Disaggregation Records'!$D$59:$D$92,255),0))),"")</f>
        <v/>
      </c>
      <c r="D296" s="396" t="str">
        <f t="array" ref="D296">IFERROR(IF(INDEX('Disaggregation Records'!$F$59:$F$92,MATCH(RIGHT(L296,255),RIGHT('Disaggregation Records'!$D$59:$D$92,255),0))=0,"",INDEX('Disaggregation Records'!$F$59:$F$92,MATCH(RIGHT(L296,255),RIGHT('Disaggregation Records'!$D$59:$D$92,255),0))),"")</f>
        <v/>
      </c>
      <c r="E296" s="380" t="str">
        <f t="array" ref="E296">IFERROR(IF(INDEX('Disaggregation Data'!$K$159:$K$310,MATCH(RIGHT(M296,255),RIGHT('Disaggregation Data'!$J$159:$J$310,255),0))=0,"",INDEX('Disaggregation Data'!$K$159:$K$310,MATCH(RIGHT(M296,255),RIGHT('Disaggregation Data'!J$159:$J$310,255),0))),"")</f>
        <v/>
      </c>
      <c r="F296" s="380" t="str">
        <f t="array" ref="F296">IFERROR(IF(INDEX('Disaggregation Data'!$L$159:$L$310,MATCH(RIGHT(M296,255),RIGHT('Disaggregation Data'!$J$159:$J$310,255),0))=0,"",INDEX('Disaggregation Data'!$L$159:$L$310,MATCH(RIGHT(M296,255),RIGHT('Disaggregation Data'!J$159:$J$310,255),0))),"")</f>
        <v/>
      </c>
      <c r="G296" s="380" t="str">
        <f t="array" ref="G296">IFERROR(IF(INDEX('Disaggregation Data'!$O$159:$O$310,MATCH(RIGHT(M296,255),RIGHT('Disaggregation Data'!$J$159:$J$310,255),0))=0,"",INDEX('Disaggregation Data'!$O$159:$O$310,MATCH(RIGHT(M296,255),RIGHT('Disaggregation Data'!J$159:$J$310,255),0))),"")</f>
        <v/>
      </c>
      <c r="H296" s="379" t="str">
        <f t="array" ref="H296">IFERROR(IF(INDEX('Disaggregation Data'!$P$159:$P$310,MATCH(RIGHT(M296,255),RIGHT('Disaggregation Data'!$J$159:$J$310,255),0))=0,"",INDEX('Disaggregation Data'!$P$159:$P$310,MATCH(RIGHT(M296,255),RIGHT('Disaggregation Data'!J$159:$J$310,255),0))),"")</f>
        <v/>
      </c>
      <c r="I296" s="380" t="str">
        <f t="array" ref="I296">IFERROR(IF(INDEX('Disaggregation Data'!$M$159:$M$310,MATCH(RIGHT(M296,255),RIGHT('Disaggregation Data'!$J$159:$J$310,255),0))=0,"",INDEX('Disaggregation Data'!$M$159:$M$310,MATCH(RIGHT(M296,255),RIGHT('Disaggregation Data'!J$159:$J$310,255),0))),"")</f>
        <v/>
      </c>
      <c r="J296" s="379" t="str">
        <f t="array" ref="J296">IFERROR(IF(INDEX('Disaggregation Data'!$N$159:$N$310,MATCH(RIGHT(M296,255),RIGHT('Disaggregation Data'!$J$159:$J$310,255),0))=0,"",INDEX('Disaggregation Data'!$N$159:$N$310,MATCH(RIGHT(M296,255),RIGHT('Disaggregation Data'!J$159:$J$310,255),0))),"")</f>
        <v/>
      </c>
      <c r="K296" s="470">
        <f t="shared" ref="K296:K317" si="20">IF(B296=B295,K295+1,0)</f>
        <v>98</v>
      </c>
      <c r="L296" s="470" t="str">
        <f t="shared" ref="L296:L317" si="21">IF(B296&lt;&gt;"",B296&amp;"-"&amp;K296,"")</f>
        <v/>
      </c>
      <c r="M296" s="470" t="str">
        <f t="shared" ref="M296:M317" si="22">IF(B296&lt;&gt;"",B296&amp;C296&amp;D296,"")</f>
        <v/>
      </c>
      <c r="N296" s="446" t="b">
        <f t="shared" ref="N296:N317" si="23">IFERROR(IF(B296&lt;&gt;"",TRUE,FALSE),"")</f>
        <v>0</v>
      </c>
      <c r="O296" s="451" t="s">
        <v>1853</v>
      </c>
      <c r="P296" s="483" t="str">
        <f t="array" ref="P296">IFERROR(IF(INDEX('Disaggregation Records'!$G$59:$G$92,MATCH(RIGHT(L296,255),RIGHT('Disaggregation Records'!$D$59:$D$92,255),0))=0,"",INDEX('Disaggregation Records'!$G$59:$G$92,MATCH(RIGHT(L296,255),RIGHT('Disaggregation Records'!$D$59:$D$92,255),0))),"")</f>
        <v/>
      </c>
      <c r="Q296" s="482" t="s">
        <v>802</v>
      </c>
      <c r="R296" s="358"/>
    </row>
    <row r="297" spans="1:18" ht="47.1" customHeight="1" x14ac:dyDescent="0.25">
      <c r="A297" s="377">
        <v>13</v>
      </c>
      <c r="B297" s="395" t="str">
        <f>IFERROR(VLOOKUP(A297,'Outcome Indicators - Section C'!$A$10:$S$27,19,FALSE),"")</f>
        <v/>
      </c>
      <c r="C297" s="396" t="str">
        <f t="array" ref="C297">IFERROR(IF(INDEX('Disaggregation Records'!$E$59:$E$92,MATCH(RIGHT(L297,255),RIGHT('Disaggregation Records'!$D$59:$D$92,255),0))=0,"",INDEX('Disaggregation Records'!$E$59:$E$92,MATCH(RIGHT(L297,255),RIGHT('Disaggregation Records'!$D$59:$D$92,255),0))),"")</f>
        <v/>
      </c>
      <c r="D297" s="396" t="str">
        <f t="array" ref="D297">IFERROR(IF(INDEX('Disaggregation Records'!$F$59:$F$92,MATCH(RIGHT(L297,255),RIGHT('Disaggregation Records'!$D$59:$D$92,255),0))=0,"",INDEX('Disaggregation Records'!$F$59:$F$92,MATCH(RIGHT(L297,255),RIGHT('Disaggregation Records'!$D$59:$D$92,255),0))),"")</f>
        <v/>
      </c>
      <c r="E297" s="380" t="str">
        <f t="array" ref="E297">IFERROR(IF(INDEX('Disaggregation Data'!$K$159:$K$310,MATCH(RIGHT(M297,255),RIGHT('Disaggregation Data'!$J$159:$J$310,255),0))=0,"",INDEX('Disaggregation Data'!$K$159:$K$310,MATCH(RIGHT(M297,255),RIGHT('Disaggregation Data'!J$159:$J$310,255),0))),"")</f>
        <v/>
      </c>
      <c r="F297" s="380" t="str">
        <f t="array" ref="F297">IFERROR(IF(INDEX('Disaggregation Data'!$L$159:$L$310,MATCH(RIGHT(M297,255),RIGHT('Disaggregation Data'!$J$159:$J$310,255),0))=0,"",INDEX('Disaggregation Data'!$L$159:$L$310,MATCH(RIGHT(M297,255),RIGHT('Disaggregation Data'!J$159:$J$310,255),0))),"")</f>
        <v/>
      </c>
      <c r="G297" s="380" t="str">
        <f t="array" ref="G297">IFERROR(IF(INDEX('Disaggregation Data'!$O$159:$O$310,MATCH(RIGHT(M297,255),RIGHT('Disaggregation Data'!$J$159:$J$310,255),0))=0,"",INDEX('Disaggregation Data'!$O$159:$O$310,MATCH(RIGHT(M297,255),RIGHT('Disaggregation Data'!J$159:$J$310,255),0))),"")</f>
        <v/>
      </c>
      <c r="H297" s="379" t="str">
        <f t="array" ref="H297">IFERROR(IF(INDEX('Disaggregation Data'!$P$159:$P$310,MATCH(RIGHT(M297,255),RIGHT('Disaggregation Data'!$J$159:$J$310,255),0))=0,"",INDEX('Disaggregation Data'!$P$159:$P$310,MATCH(RIGHT(M297,255),RIGHT('Disaggregation Data'!J$159:$J$310,255),0))),"")</f>
        <v/>
      </c>
      <c r="I297" s="380" t="str">
        <f t="array" ref="I297">IFERROR(IF(INDEX('Disaggregation Data'!$M$159:$M$310,MATCH(RIGHT(M297,255),RIGHT('Disaggregation Data'!$J$159:$J$310,255),0))=0,"",INDEX('Disaggregation Data'!$M$159:$M$310,MATCH(RIGHT(M297,255),RIGHT('Disaggregation Data'!J$159:$J$310,255),0))),"")</f>
        <v/>
      </c>
      <c r="J297" s="379" t="str">
        <f t="array" ref="J297">IFERROR(IF(INDEX('Disaggregation Data'!$N$159:$N$310,MATCH(RIGHT(M297,255),RIGHT('Disaggregation Data'!$J$159:$J$310,255),0))=0,"",INDEX('Disaggregation Data'!$N$159:$N$310,MATCH(RIGHT(M297,255),RIGHT('Disaggregation Data'!J$159:$J$310,255),0))),"")</f>
        <v/>
      </c>
      <c r="K297" s="470">
        <f t="shared" si="20"/>
        <v>99</v>
      </c>
      <c r="L297" s="470" t="str">
        <f t="shared" si="21"/>
        <v/>
      </c>
      <c r="M297" s="470" t="str">
        <f t="shared" si="22"/>
        <v/>
      </c>
      <c r="N297" s="446" t="b">
        <f t="shared" si="23"/>
        <v>0</v>
      </c>
      <c r="O297" s="451" t="s">
        <v>1854</v>
      </c>
      <c r="P297" s="483" t="str">
        <f t="array" ref="P297">IFERROR(IF(INDEX('Disaggregation Records'!$G$59:$G$92,MATCH(RIGHT(L297,255),RIGHT('Disaggregation Records'!$D$59:$D$92,255),0))=0,"",INDEX('Disaggregation Records'!$G$59:$G$92,MATCH(RIGHT(L297,255),RIGHT('Disaggregation Records'!$D$59:$D$92,255),0))),"")</f>
        <v/>
      </c>
      <c r="Q297" s="482" t="s">
        <v>802</v>
      </c>
      <c r="R297" s="358"/>
    </row>
    <row r="298" spans="1:18" ht="47.1" customHeight="1" x14ac:dyDescent="0.25">
      <c r="A298" s="377">
        <v>14</v>
      </c>
      <c r="B298" s="395" t="str">
        <f>IFERROR(VLOOKUP(A298,'Outcome Indicators - Section C'!$A$10:$S$27,19,FALSE),"")</f>
        <v/>
      </c>
      <c r="C298" s="396" t="str">
        <f t="array" ref="C298">IFERROR(IF(INDEX('Disaggregation Records'!$E$59:$E$92,MATCH(RIGHT(L298,255),RIGHT('Disaggregation Records'!$D$59:$D$92,255),0))=0,"",INDEX('Disaggregation Records'!$E$59:$E$92,MATCH(RIGHT(L298,255),RIGHT('Disaggregation Records'!$D$59:$D$92,255),0))),"")</f>
        <v/>
      </c>
      <c r="D298" s="396" t="str">
        <f t="array" ref="D298">IFERROR(IF(INDEX('Disaggregation Records'!$F$59:$F$92,MATCH(RIGHT(L298,255),RIGHT('Disaggregation Records'!$D$59:$D$92,255),0))=0,"",INDEX('Disaggregation Records'!$F$59:$F$92,MATCH(RIGHT(L298,255),RIGHT('Disaggregation Records'!$D$59:$D$92,255),0))),"")</f>
        <v/>
      </c>
      <c r="E298" s="380" t="str">
        <f t="array" ref="E298">IFERROR(IF(INDEX('Disaggregation Data'!$K$159:$K$310,MATCH(RIGHT(M298,255),RIGHT('Disaggregation Data'!$J$159:$J$310,255),0))=0,"",INDEX('Disaggregation Data'!$K$159:$K$310,MATCH(RIGHT(M298,255),RIGHT('Disaggregation Data'!J$159:$J$310,255),0))),"")</f>
        <v/>
      </c>
      <c r="F298" s="380" t="str">
        <f t="array" ref="F298">IFERROR(IF(INDEX('Disaggregation Data'!$L$159:$L$310,MATCH(RIGHT(M298,255),RIGHT('Disaggregation Data'!$J$159:$J$310,255),0))=0,"",INDEX('Disaggregation Data'!$L$159:$L$310,MATCH(RIGHT(M298,255),RIGHT('Disaggregation Data'!J$159:$J$310,255),0))),"")</f>
        <v/>
      </c>
      <c r="G298" s="380" t="str">
        <f t="array" ref="G298">IFERROR(IF(INDEX('Disaggregation Data'!$O$159:$O$310,MATCH(RIGHT(M298,255),RIGHT('Disaggregation Data'!$J$159:$J$310,255),0))=0,"",INDEX('Disaggregation Data'!$O$159:$O$310,MATCH(RIGHT(M298,255),RIGHT('Disaggregation Data'!J$159:$J$310,255),0))),"")</f>
        <v/>
      </c>
      <c r="H298" s="379" t="str">
        <f t="array" ref="H298">IFERROR(IF(INDEX('Disaggregation Data'!$P$159:$P$310,MATCH(RIGHT(M298,255),RIGHT('Disaggregation Data'!$J$159:$J$310,255),0))=0,"",INDEX('Disaggregation Data'!$P$159:$P$310,MATCH(RIGHT(M298,255),RIGHT('Disaggregation Data'!J$159:$J$310,255),0))),"")</f>
        <v/>
      </c>
      <c r="I298" s="380" t="str">
        <f t="array" ref="I298">IFERROR(IF(INDEX('Disaggregation Data'!$M$159:$M$310,MATCH(RIGHT(M298,255),RIGHT('Disaggregation Data'!$J$159:$J$310,255),0))=0,"",INDEX('Disaggregation Data'!$M$159:$M$310,MATCH(RIGHT(M298,255),RIGHT('Disaggregation Data'!J$159:$J$310,255),0))),"")</f>
        <v/>
      </c>
      <c r="J298" s="379" t="str">
        <f t="array" ref="J298">IFERROR(IF(INDEX('Disaggregation Data'!$N$159:$N$310,MATCH(RIGHT(M298,255),RIGHT('Disaggregation Data'!$J$159:$J$310,255),0))=0,"",INDEX('Disaggregation Data'!$N$159:$N$310,MATCH(RIGHT(M298,255),RIGHT('Disaggregation Data'!J$159:$J$310,255),0))),"")</f>
        <v/>
      </c>
      <c r="K298" s="470">
        <f t="shared" si="20"/>
        <v>100</v>
      </c>
      <c r="L298" s="470" t="str">
        <f t="shared" si="21"/>
        <v/>
      </c>
      <c r="M298" s="470" t="str">
        <f t="shared" si="22"/>
        <v/>
      </c>
      <c r="N298" s="446" t="b">
        <f t="shared" si="23"/>
        <v>0</v>
      </c>
      <c r="O298" s="451" t="s">
        <v>1855</v>
      </c>
      <c r="P298" s="483" t="str">
        <f t="array" ref="P298">IFERROR(IF(INDEX('Disaggregation Records'!$G$59:$G$92,MATCH(RIGHT(L298,255),RIGHT('Disaggregation Records'!$D$59:$D$92,255),0))=0,"",INDEX('Disaggregation Records'!$G$59:$G$92,MATCH(RIGHT(L298,255),RIGHT('Disaggregation Records'!$D$59:$D$92,255),0))),"")</f>
        <v/>
      </c>
      <c r="Q298" s="482" t="s">
        <v>803</v>
      </c>
      <c r="R298" s="358"/>
    </row>
    <row r="299" spans="1:18" ht="47.1" customHeight="1" x14ac:dyDescent="0.25">
      <c r="A299" s="377">
        <v>14</v>
      </c>
      <c r="B299" s="395" t="str">
        <f>IFERROR(VLOOKUP(A299,'Outcome Indicators - Section C'!$A$10:$S$27,19,FALSE),"")</f>
        <v/>
      </c>
      <c r="C299" s="396" t="str">
        <f t="array" ref="C299">IFERROR(IF(INDEX('Disaggregation Records'!$E$59:$E$92,MATCH(RIGHT(L299,255),RIGHT('Disaggregation Records'!$D$59:$D$92,255),0))=0,"",INDEX('Disaggregation Records'!$E$59:$E$92,MATCH(RIGHT(L299,255),RIGHT('Disaggregation Records'!$D$59:$D$92,255),0))),"")</f>
        <v/>
      </c>
      <c r="D299" s="396" t="str">
        <f t="array" ref="D299">IFERROR(IF(INDEX('Disaggregation Records'!$F$59:$F$92,MATCH(RIGHT(L299,255),RIGHT('Disaggregation Records'!$D$59:$D$92,255),0))=0,"",INDEX('Disaggregation Records'!$F$59:$F$92,MATCH(RIGHT(L299,255),RIGHT('Disaggregation Records'!$D$59:$D$92,255),0))),"")</f>
        <v/>
      </c>
      <c r="E299" s="380" t="str">
        <f t="array" ref="E299">IFERROR(IF(INDEX('Disaggregation Data'!$K$159:$K$310,MATCH(RIGHT(M299,255),RIGHT('Disaggregation Data'!$J$159:$J$310,255),0))=0,"",INDEX('Disaggregation Data'!$K$159:$K$310,MATCH(RIGHT(M299,255),RIGHT('Disaggregation Data'!J$159:$J$310,255),0))),"")</f>
        <v/>
      </c>
      <c r="F299" s="380" t="str">
        <f t="array" ref="F299">IFERROR(IF(INDEX('Disaggregation Data'!$L$159:$L$310,MATCH(RIGHT(M299,255),RIGHT('Disaggregation Data'!$J$159:$J$310,255),0))=0,"",INDEX('Disaggregation Data'!$L$159:$L$310,MATCH(RIGHT(M299,255),RIGHT('Disaggregation Data'!J$159:$J$310,255),0))),"")</f>
        <v/>
      </c>
      <c r="G299" s="380" t="str">
        <f t="array" ref="G299">IFERROR(IF(INDEX('Disaggregation Data'!$O$159:$O$310,MATCH(RIGHT(M299,255),RIGHT('Disaggregation Data'!$J$159:$J$310,255),0))=0,"",INDEX('Disaggregation Data'!$O$159:$O$310,MATCH(RIGHT(M299,255),RIGHT('Disaggregation Data'!J$159:$J$310,255),0))),"")</f>
        <v/>
      </c>
      <c r="H299" s="379" t="str">
        <f t="array" ref="H299">IFERROR(IF(INDEX('Disaggregation Data'!$P$159:$P$310,MATCH(RIGHT(M299,255),RIGHT('Disaggregation Data'!$J$159:$J$310,255),0))=0,"",INDEX('Disaggregation Data'!$P$159:$P$310,MATCH(RIGHT(M299,255),RIGHT('Disaggregation Data'!J$159:$J$310,255),0))),"")</f>
        <v/>
      </c>
      <c r="I299" s="380" t="str">
        <f t="array" ref="I299">IFERROR(IF(INDEX('Disaggregation Data'!$M$159:$M$310,MATCH(RIGHT(M299,255),RIGHT('Disaggregation Data'!$J$159:$J$310,255),0))=0,"",INDEX('Disaggregation Data'!$M$159:$M$310,MATCH(RIGHT(M299,255),RIGHT('Disaggregation Data'!J$159:$J$310,255),0))),"")</f>
        <v/>
      </c>
      <c r="J299" s="379" t="str">
        <f t="array" ref="J299">IFERROR(IF(INDEX('Disaggregation Data'!$N$159:$N$310,MATCH(RIGHT(M299,255),RIGHT('Disaggregation Data'!$J$159:$J$310,255),0))=0,"",INDEX('Disaggregation Data'!$N$159:$N$310,MATCH(RIGHT(M299,255),RIGHT('Disaggregation Data'!J$159:$J$310,255),0))),"")</f>
        <v/>
      </c>
      <c r="K299" s="470">
        <f t="shared" si="20"/>
        <v>101</v>
      </c>
      <c r="L299" s="470" t="str">
        <f t="shared" si="21"/>
        <v/>
      </c>
      <c r="M299" s="470" t="str">
        <f t="shared" si="22"/>
        <v/>
      </c>
      <c r="N299" s="446" t="b">
        <f t="shared" si="23"/>
        <v>0</v>
      </c>
      <c r="O299" s="451" t="s">
        <v>1856</v>
      </c>
      <c r="P299" s="483" t="str">
        <f t="array" ref="P299">IFERROR(IF(INDEX('Disaggregation Records'!$G$59:$G$92,MATCH(RIGHT(L299,255),RIGHT('Disaggregation Records'!$D$59:$D$92,255),0))=0,"",INDEX('Disaggregation Records'!$G$59:$G$92,MATCH(RIGHT(L299,255),RIGHT('Disaggregation Records'!$D$59:$D$92,255),0))),"")</f>
        <v/>
      </c>
      <c r="Q299" s="482" t="s">
        <v>803</v>
      </c>
      <c r="R299" s="358"/>
    </row>
    <row r="300" spans="1:18" ht="47.1" customHeight="1" x14ac:dyDescent="0.25">
      <c r="A300" s="377">
        <v>14</v>
      </c>
      <c r="B300" s="395" t="str">
        <f>IFERROR(VLOOKUP(A300,'Outcome Indicators - Section C'!$A$10:$S$27,19,FALSE),"")</f>
        <v/>
      </c>
      <c r="C300" s="396" t="str">
        <f t="array" ref="C300">IFERROR(IF(INDEX('Disaggregation Records'!$E$59:$E$92,MATCH(RIGHT(L300,255),RIGHT('Disaggregation Records'!$D$59:$D$92,255),0))=0,"",INDEX('Disaggregation Records'!$E$59:$E$92,MATCH(RIGHT(L300,255),RIGHT('Disaggregation Records'!$D$59:$D$92,255),0))),"")</f>
        <v/>
      </c>
      <c r="D300" s="396" t="str">
        <f t="array" ref="D300">IFERROR(IF(INDEX('Disaggregation Records'!$F$59:$F$92,MATCH(RIGHT(L300,255),RIGHT('Disaggregation Records'!$D$59:$D$92,255),0))=0,"",INDEX('Disaggregation Records'!$F$59:$F$92,MATCH(RIGHT(L300,255),RIGHT('Disaggregation Records'!$D$59:$D$92,255),0))),"")</f>
        <v/>
      </c>
      <c r="E300" s="380" t="str">
        <f t="array" ref="E300">IFERROR(IF(INDEX('Disaggregation Data'!$K$159:$K$310,MATCH(RIGHT(M300,255),RIGHT('Disaggregation Data'!$J$159:$J$310,255),0))=0,"",INDEX('Disaggregation Data'!$K$159:$K$310,MATCH(RIGHT(M300,255),RIGHT('Disaggregation Data'!J$159:$J$310,255),0))),"")</f>
        <v/>
      </c>
      <c r="F300" s="380" t="str">
        <f t="array" ref="F300">IFERROR(IF(INDEX('Disaggregation Data'!$L$159:$L$310,MATCH(RIGHT(M300,255),RIGHT('Disaggregation Data'!$J$159:$J$310,255),0))=0,"",INDEX('Disaggregation Data'!$L$159:$L$310,MATCH(RIGHT(M300,255),RIGHT('Disaggregation Data'!J$159:$J$310,255),0))),"")</f>
        <v/>
      </c>
      <c r="G300" s="380" t="str">
        <f t="array" ref="G300">IFERROR(IF(INDEX('Disaggregation Data'!$O$159:$O$310,MATCH(RIGHT(M300,255),RIGHT('Disaggregation Data'!$J$159:$J$310,255),0))=0,"",INDEX('Disaggregation Data'!$O$159:$O$310,MATCH(RIGHT(M300,255),RIGHT('Disaggregation Data'!J$159:$J$310,255),0))),"")</f>
        <v/>
      </c>
      <c r="H300" s="379" t="str">
        <f t="array" ref="H300">IFERROR(IF(INDEX('Disaggregation Data'!$P$159:$P$310,MATCH(RIGHT(M300,255),RIGHT('Disaggregation Data'!$J$159:$J$310,255),0))=0,"",INDEX('Disaggregation Data'!$P$159:$P$310,MATCH(RIGHT(M300,255),RIGHT('Disaggregation Data'!J$159:$J$310,255),0))),"")</f>
        <v/>
      </c>
      <c r="I300" s="380" t="str">
        <f t="array" ref="I300">IFERROR(IF(INDEX('Disaggregation Data'!$M$159:$M$310,MATCH(RIGHT(M300,255),RIGHT('Disaggregation Data'!$J$159:$J$310,255),0))=0,"",INDEX('Disaggregation Data'!$M$159:$M$310,MATCH(RIGHT(M300,255),RIGHT('Disaggregation Data'!J$159:$J$310,255),0))),"")</f>
        <v/>
      </c>
      <c r="J300" s="379" t="str">
        <f t="array" ref="J300">IFERROR(IF(INDEX('Disaggregation Data'!$N$159:$N$310,MATCH(RIGHT(M300,255),RIGHT('Disaggregation Data'!$J$159:$J$310,255),0))=0,"",INDEX('Disaggregation Data'!$N$159:$N$310,MATCH(RIGHT(M300,255),RIGHT('Disaggregation Data'!J$159:$J$310,255),0))),"")</f>
        <v/>
      </c>
      <c r="K300" s="470">
        <f t="shared" si="20"/>
        <v>102</v>
      </c>
      <c r="L300" s="470" t="str">
        <f t="shared" si="21"/>
        <v/>
      </c>
      <c r="M300" s="470" t="str">
        <f t="shared" si="22"/>
        <v/>
      </c>
      <c r="N300" s="446" t="b">
        <f t="shared" si="23"/>
        <v>0</v>
      </c>
      <c r="O300" s="451" t="s">
        <v>1857</v>
      </c>
      <c r="P300" s="483" t="str">
        <f t="array" ref="P300">IFERROR(IF(INDEX('Disaggregation Records'!$G$59:$G$92,MATCH(RIGHT(L300,255),RIGHT('Disaggregation Records'!$D$59:$D$92,255),0))=0,"",INDEX('Disaggregation Records'!$G$59:$G$92,MATCH(RIGHT(L300,255),RIGHT('Disaggregation Records'!$D$59:$D$92,255),0))),"")</f>
        <v/>
      </c>
      <c r="Q300" s="482" t="s">
        <v>803</v>
      </c>
      <c r="R300" s="358"/>
    </row>
    <row r="301" spans="1:18" ht="47.1" customHeight="1" x14ac:dyDescent="0.25">
      <c r="A301" s="377">
        <v>14</v>
      </c>
      <c r="B301" s="395" t="str">
        <f>IFERROR(VLOOKUP(A301,'Outcome Indicators - Section C'!$A$10:$S$27,19,FALSE),"")</f>
        <v/>
      </c>
      <c r="C301" s="396" t="str">
        <f t="array" ref="C301">IFERROR(IF(INDEX('Disaggregation Records'!$E$59:$E$92,MATCH(RIGHT(L301,255),RIGHT('Disaggregation Records'!$D$59:$D$92,255),0))=0,"",INDEX('Disaggregation Records'!$E$59:$E$92,MATCH(RIGHT(L301,255),RIGHT('Disaggregation Records'!$D$59:$D$92,255),0))),"")</f>
        <v/>
      </c>
      <c r="D301" s="396" t="str">
        <f t="array" ref="D301">IFERROR(IF(INDEX('Disaggregation Records'!$F$59:$F$92,MATCH(RIGHT(L301,255),RIGHT('Disaggregation Records'!$D$59:$D$92,255),0))=0,"",INDEX('Disaggregation Records'!$F$59:$F$92,MATCH(RIGHT(L301,255),RIGHT('Disaggregation Records'!$D$59:$D$92,255),0))),"")</f>
        <v/>
      </c>
      <c r="E301" s="380" t="str">
        <f t="array" ref="E301">IFERROR(IF(INDEX('Disaggregation Data'!$K$159:$K$310,MATCH(RIGHT(M301,255),RIGHT('Disaggregation Data'!$J$159:$J$310,255),0))=0,"",INDEX('Disaggregation Data'!$K$159:$K$310,MATCH(RIGHT(M301,255),RIGHT('Disaggregation Data'!J$159:$J$310,255),0))),"")</f>
        <v/>
      </c>
      <c r="F301" s="380" t="str">
        <f t="array" ref="F301">IFERROR(IF(INDEX('Disaggregation Data'!$L$159:$L$310,MATCH(RIGHT(M301,255),RIGHT('Disaggregation Data'!$J$159:$J$310,255),0))=0,"",INDEX('Disaggregation Data'!$L$159:$L$310,MATCH(RIGHT(M301,255),RIGHT('Disaggregation Data'!J$159:$J$310,255),0))),"")</f>
        <v/>
      </c>
      <c r="G301" s="380" t="str">
        <f t="array" ref="G301">IFERROR(IF(INDEX('Disaggregation Data'!$O$159:$O$310,MATCH(RIGHT(M301,255),RIGHT('Disaggregation Data'!$J$159:$J$310,255),0))=0,"",INDEX('Disaggregation Data'!$O$159:$O$310,MATCH(RIGHT(M301,255),RIGHT('Disaggregation Data'!J$159:$J$310,255),0))),"")</f>
        <v/>
      </c>
      <c r="H301" s="379" t="str">
        <f t="array" ref="H301">IFERROR(IF(INDEX('Disaggregation Data'!$P$159:$P$310,MATCH(RIGHT(M301,255),RIGHT('Disaggregation Data'!$J$159:$J$310,255),0))=0,"",INDEX('Disaggregation Data'!$P$159:$P$310,MATCH(RIGHT(M301,255),RIGHT('Disaggregation Data'!J$159:$J$310,255),0))),"")</f>
        <v/>
      </c>
      <c r="I301" s="380" t="str">
        <f t="array" ref="I301">IFERROR(IF(INDEX('Disaggregation Data'!$M$159:$M$310,MATCH(RIGHT(M301,255),RIGHT('Disaggregation Data'!$J$159:$J$310,255),0))=0,"",INDEX('Disaggregation Data'!$M$159:$M$310,MATCH(RIGHT(M301,255),RIGHT('Disaggregation Data'!J$159:$J$310,255),0))),"")</f>
        <v/>
      </c>
      <c r="J301" s="379" t="str">
        <f t="array" ref="J301">IFERROR(IF(INDEX('Disaggregation Data'!$N$159:$N$310,MATCH(RIGHT(M301,255),RIGHT('Disaggregation Data'!$J$159:$J$310,255),0))=0,"",INDEX('Disaggregation Data'!$N$159:$N$310,MATCH(RIGHT(M301,255),RIGHT('Disaggregation Data'!J$159:$J$310,255),0))),"")</f>
        <v/>
      </c>
      <c r="K301" s="470">
        <f t="shared" si="20"/>
        <v>103</v>
      </c>
      <c r="L301" s="470" t="str">
        <f t="shared" si="21"/>
        <v/>
      </c>
      <c r="M301" s="470" t="str">
        <f t="shared" si="22"/>
        <v/>
      </c>
      <c r="N301" s="446" t="b">
        <f t="shared" si="23"/>
        <v>0</v>
      </c>
      <c r="O301" s="451" t="s">
        <v>1858</v>
      </c>
      <c r="P301" s="483" t="str">
        <f t="array" ref="P301">IFERROR(IF(INDEX('Disaggregation Records'!$G$59:$G$92,MATCH(RIGHT(L301,255),RIGHT('Disaggregation Records'!$D$59:$D$92,255),0))=0,"",INDEX('Disaggregation Records'!$G$59:$G$92,MATCH(RIGHT(L301,255),RIGHT('Disaggregation Records'!$D$59:$D$92,255),0))),"")</f>
        <v/>
      </c>
      <c r="Q301" s="482" t="s">
        <v>803</v>
      </c>
      <c r="R301" s="358"/>
    </row>
    <row r="302" spans="1:18" ht="47.1" customHeight="1" x14ac:dyDescent="0.25">
      <c r="A302" s="377">
        <v>14</v>
      </c>
      <c r="B302" s="395" t="str">
        <f>IFERROR(VLOOKUP(A302,'Outcome Indicators - Section C'!$A$10:$S$27,19,FALSE),"")</f>
        <v/>
      </c>
      <c r="C302" s="396" t="str">
        <f t="array" ref="C302">IFERROR(IF(INDEX('Disaggregation Records'!$E$59:$E$92,MATCH(RIGHT(L302,255),RIGHT('Disaggregation Records'!$D$59:$D$92,255),0))=0,"",INDEX('Disaggregation Records'!$E$59:$E$92,MATCH(RIGHT(L302,255),RIGHT('Disaggregation Records'!$D$59:$D$92,255),0))),"")</f>
        <v/>
      </c>
      <c r="D302" s="396" t="str">
        <f t="array" ref="D302">IFERROR(IF(INDEX('Disaggregation Records'!$F$59:$F$92,MATCH(RIGHT(L302,255),RIGHT('Disaggregation Records'!$D$59:$D$92,255),0))=0,"",INDEX('Disaggregation Records'!$F$59:$F$92,MATCH(RIGHT(L302,255),RIGHT('Disaggregation Records'!$D$59:$D$92,255),0))),"")</f>
        <v/>
      </c>
      <c r="E302" s="380" t="str">
        <f t="array" ref="E302">IFERROR(IF(INDEX('Disaggregation Data'!$K$159:$K$310,MATCH(RIGHT(M302,255),RIGHT('Disaggregation Data'!$J$159:$J$310,255),0))=0,"",INDEX('Disaggregation Data'!$K$159:$K$310,MATCH(RIGHT(M302,255),RIGHT('Disaggregation Data'!J$159:$J$310,255),0))),"")</f>
        <v/>
      </c>
      <c r="F302" s="380" t="str">
        <f t="array" ref="F302">IFERROR(IF(INDEX('Disaggregation Data'!$L$159:$L$310,MATCH(RIGHT(M302,255),RIGHT('Disaggregation Data'!$J$159:$J$310,255),0))=0,"",INDEX('Disaggregation Data'!$L$159:$L$310,MATCH(RIGHT(M302,255),RIGHT('Disaggregation Data'!J$159:$J$310,255),0))),"")</f>
        <v/>
      </c>
      <c r="G302" s="380" t="str">
        <f t="array" ref="G302">IFERROR(IF(INDEX('Disaggregation Data'!$O$159:$O$310,MATCH(RIGHT(M302,255),RIGHT('Disaggregation Data'!$J$159:$J$310,255),0))=0,"",INDEX('Disaggregation Data'!$O$159:$O$310,MATCH(RIGHT(M302,255),RIGHT('Disaggregation Data'!J$159:$J$310,255),0))),"")</f>
        <v/>
      </c>
      <c r="H302" s="379" t="str">
        <f t="array" ref="H302">IFERROR(IF(INDEX('Disaggregation Data'!$P$159:$P$310,MATCH(RIGHT(M302,255),RIGHT('Disaggregation Data'!$J$159:$J$310,255),0))=0,"",INDEX('Disaggregation Data'!$P$159:$P$310,MATCH(RIGHT(M302,255),RIGHT('Disaggregation Data'!J$159:$J$310,255),0))),"")</f>
        <v/>
      </c>
      <c r="I302" s="380" t="str">
        <f t="array" ref="I302">IFERROR(IF(INDEX('Disaggregation Data'!$M$159:$M$310,MATCH(RIGHT(M302,255),RIGHT('Disaggregation Data'!$J$159:$J$310,255),0))=0,"",INDEX('Disaggregation Data'!$M$159:$M$310,MATCH(RIGHT(M302,255),RIGHT('Disaggregation Data'!J$159:$J$310,255),0))),"")</f>
        <v/>
      </c>
      <c r="J302" s="379" t="str">
        <f t="array" ref="J302">IFERROR(IF(INDEX('Disaggregation Data'!$N$159:$N$310,MATCH(RIGHT(M302,255),RIGHT('Disaggregation Data'!$J$159:$J$310,255),0))=0,"",INDEX('Disaggregation Data'!$N$159:$N$310,MATCH(RIGHT(M302,255),RIGHT('Disaggregation Data'!J$159:$J$310,255),0))),"")</f>
        <v/>
      </c>
      <c r="K302" s="470">
        <f t="shared" si="20"/>
        <v>104</v>
      </c>
      <c r="L302" s="470" t="str">
        <f t="shared" si="21"/>
        <v/>
      </c>
      <c r="M302" s="470" t="str">
        <f t="shared" si="22"/>
        <v/>
      </c>
      <c r="N302" s="446" t="b">
        <f t="shared" si="23"/>
        <v>0</v>
      </c>
      <c r="O302" s="451" t="s">
        <v>1859</v>
      </c>
      <c r="P302" s="483" t="str">
        <f t="array" ref="P302">IFERROR(IF(INDEX('Disaggregation Records'!$G$59:$G$92,MATCH(RIGHT(L302,255),RIGHT('Disaggregation Records'!$D$59:$D$92,255),0))=0,"",INDEX('Disaggregation Records'!$G$59:$G$92,MATCH(RIGHT(L302,255),RIGHT('Disaggregation Records'!$D$59:$D$92,255),0))),"")</f>
        <v/>
      </c>
      <c r="Q302" s="482" t="s">
        <v>803</v>
      </c>
      <c r="R302" s="358"/>
    </row>
    <row r="303" spans="1:18" ht="47.1" customHeight="1" x14ac:dyDescent="0.25">
      <c r="A303" s="377">
        <v>14</v>
      </c>
      <c r="B303" s="395" t="str">
        <f>IFERROR(VLOOKUP(A303,'Outcome Indicators - Section C'!$A$10:$S$27,19,FALSE),"")</f>
        <v/>
      </c>
      <c r="C303" s="396" t="str">
        <f t="array" ref="C303">IFERROR(IF(INDEX('Disaggregation Records'!$E$59:$E$92,MATCH(RIGHT(L303,255),RIGHT('Disaggregation Records'!$D$59:$D$92,255),0))=0,"",INDEX('Disaggregation Records'!$E$59:$E$92,MATCH(RIGHT(L303,255),RIGHT('Disaggregation Records'!$D$59:$D$92,255),0))),"")</f>
        <v/>
      </c>
      <c r="D303" s="396" t="str">
        <f t="array" ref="D303">IFERROR(IF(INDEX('Disaggregation Records'!$F$59:$F$92,MATCH(RIGHT(L303,255),RIGHT('Disaggregation Records'!$D$59:$D$92,255),0))=0,"",INDEX('Disaggregation Records'!$F$59:$F$92,MATCH(RIGHT(L303,255),RIGHT('Disaggregation Records'!$D$59:$D$92,255),0))),"")</f>
        <v/>
      </c>
      <c r="E303" s="380" t="str">
        <f t="array" ref="E303">IFERROR(IF(INDEX('Disaggregation Data'!$K$159:$K$310,MATCH(RIGHT(M303,255),RIGHT('Disaggregation Data'!$J$159:$J$310,255),0))=0,"",INDEX('Disaggregation Data'!$K$159:$K$310,MATCH(RIGHT(M303,255),RIGHT('Disaggregation Data'!J$159:$J$310,255),0))),"")</f>
        <v/>
      </c>
      <c r="F303" s="380" t="str">
        <f t="array" ref="F303">IFERROR(IF(INDEX('Disaggregation Data'!$L$159:$L$310,MATCH(RIGHT(M303,255),RIGHT('Disaggregation Data'!$J$159:$J$310,255),0))=0,"",INDEX('Disaggregation Data'!$L$159:$L$310,MATCH(RIGHT(M303,255),RIGHT('Disaggregation Data'!J$159:$J$310,255),0))),"")</f>
        <v/>
      </c>
      <c r="G303" s="380" t="str">
        <f t="array" ref="G303">IFERROR(IF(INDEX('Disaggregation Data'!$O$159:$O$310,MATCH(RIGHT(M303,255),RIGHT('Disaggregation Data'!$J$159:$J$310,255),0))=0,"",INDEX('Disaggregation Data'!$O$159:$O$310,MATCH(RIGHT(M303,255),RIGHT('Disaggregation Data'!J$159:$J$310,255),0))),"")</f>
        <v/>
      </c>
      <c r="H303" s="379" t="str">
        <f t="array" ref="H303">IFERROR(IF(INDEX('Disaggregation Data'!$P$159:$P$310,MATCH(RIGHT(M303,255),RIGHT('Disaggregation Data'!$J$159:$J$310,255),0))=0,"",INDEX('Disaggregation Data'!$P$159:$P$310,MATCH(RIGHT(M303,255),RIGHT('Disaggregation Data'!J$159:$J$310,255),0))),"")</f>
        <v/>
      </c>
      <c r="I303" s="380" t="str">
        <f t="array" ref="I303">IFERROR(IF(INDEX('Disaggregation Data'!$M$159:$M$310,MATCH(RIGHT(M303,255),RIGHT('Disaggregation Data'!$J$159:$J$310,255),0))=0,"",INDEX('Disaggregation Data'!$M$159:$M$310,MATCH(RIGHT(M303,255),RIGHT('Disaggregation Data'!J$159:$J$310,255),0))),"")</f>
        <v/>
      </c>
      <c r="J303" s="379" t="str">
        <f t="array" ref="J303">IFERROR(IF(INDEX('Disaggregation Data'!$N$159:$N$310,MATCH(RIGHT(M303,255),RIGHT('Disaggregation Data'!$J$159:$J$310,255),0))=0,"",INDEX('Disaggregation Data'!$N$159:$N$310,MATCH(RIGHT(M303,255),RIGHT('Disaggregation Data'!J$159:$J$310,255),0))),"")</f>
        <v/>
      </c>
      <c r="K303" s="470">
        <f t="shared" si="20"/>
        <v>105</v>
      </c>
      <c r="L303" s="470" t="str">
        <f t="shared" si="21"/>
        <v/>
      </c>
      <c r="M303" s="470" t="str">
        <f t="shared" si="22"/>
        <v/>
      </c>
      <c r="N303" s="446" t="b">
        <f t="shared" si="23"/>
        <v>0</v>
      </c>
      <c r="O303" s="451" t="s">
        <v>1860</v>
      </c>
      <c r="P303" s="483" t="str">
        <f t="array" ref="P303">IFERROR(IF(INDEX('Disaggregation Records'!$G$59:$G$92,MATCH(RIGHT(L303,255),RIGHT('Disaggregation Records'!$D$59:$D$92,255),0))=0,"",INDEX('Disaggregation Records'!$G$59:$G$92,MATCH(RIGHT(L303,255),RIGHT('Disaggregation Records'!$D$59:$D$92,255),0))),"")</f>
        <v/>
      </c>
      <c r="Q303" s="482" t="s">
        <v>803</v>
      </c>
      <c r="R303" s="358"/>
    </row>
    <row r="304" spans="1:18" ht="47.1" customHeight="1" x14ac:dyDescent="0.25">
      <c r="A304" s="377">
        <v>14</v>
      </c>
      <c r="B304" s="395" t="str">
        <f>IFERROR(VLOOKUP(A304,'Outcome Indicators - Section C'!$A$10:$S$27,19,FALSE),"")</f>
        <v/>
      </c>
      <c r="C304" s="396" t="str">
        <f t="array" ref="C304">IFERROR(IF(INDEX('Disaggregation Records'!$E$59:$E$92,MATCH(RIGHT(L304,255),RIGHT('Disaggregation Records'!$D$59:$D$92,255),0))=0,"",INDEX('Disaggregation Records'!$E$59:$E$92,MATCH(RIGHT(L304,255),RIGHT('Disaggregation Records'!$D$59:$D$92,255),0))),"")</f>
        <v/>
      </c>
      <c r="D304" s="396" t="str">
        <f t="array" ref="D304">IFERROR(IF(INDEX('Disaggregation Records'!$F$59:$F$92,MATCH(RIGHT(L304,255),RIGHT('Disaggregation Records'!$D$59:$D$92,255),0))=0,"",INDEX('Disaggregation Records'!$F$59:$F$92,MATCH(RIGHT(L304,255),RIGHT('Disaggregation Records'!$D$59:$D$92,255),0))),"")</f>
        <v/>
      </c>
      <c r="E304" s="380" t="str">
        <f t="array" ref="E304">IFERROR(IF(INDEX('Disaggregation Data'!$K$159:$K$310,MATCH(RIGHT(M304,255),RIGHT('Disaggregation Data'!$J$159:$J$310,255),0))=0,"",INDEX('Disaggregation Data'!$K$159:$K$310,MATCH(RIGHT(M304,255),RIGHT('Disaggregation Data'!J$159:$J$310,255),0))),"")</f>
        <v/>
      </c>
      <c r="F304" s="380" t="str">
        <f t="array" ref="F304">IFERROR(IF(INDEX('Disaggregation Data'!$L$159:$L$310,MATCH(RIGHT(M304,255),RIGHT('Disaggregation Data'!$J$159:$J$310,255),0))=0,"",INDEX('Disaggregation Data'!$L$159:$L$310,MATCH(RIGHT(M304,255),RIGHT('Disaggregation Data'!J$159:$J$310,255),0))),"")</f>
        <v/>
      </c>
      <c r="G304" s="380" t="str">
        <f t="array" ref="G304">IFERROR(IF(INDEX('Disaggregation Data'!$O$159:$O$310,MATCH(RIGHT(M304,255),RIGHT('Disaggregation Data'!$J$159:$J$310,255),0))=0,"",INDEX('Disaggregation Data'!$O$159:$O$310,MATCH(RIGHT(M304,255),RIGHT('Disaggregation Data'!J$159:$J$310,255),0))),"")</f>
        <v/>
      </c>
      <c r="H304" s="379" t="str">
        <f t="array" ref="H304">IFERROR(IF(INDEX('Disaggregation Data'!$P$159:$P$310,MATCH(RIGHT(M304,255),RIGHT('Disaggregation Data'!$J$159:$J$310,255),0))=0,"",INDEX('Disaggregation Data'!$P$159:$P$310,MATCH(RIGHT(M304,255),RIGHT('Disaggregation Data'!J$159:$J$310,255),0))),"")</f>
        <v/>
      </c>
      <c r="I304" s="380" t="str">
        <f t="array" ref="I304">IFERROR(IF(INDEX('Disaggregation Data'!$M$159:$M$310,MATCH(RIGHT(M304,255),RIGHT('Disaggregation Data'!$J$159:$J$310,255),0))=0,"",INDEX('Disaggregation Data'!$M$159:$M$310,MATCH(RIGHT(M304,255),RIGHT('Disaggregation Data'!J$159:$J$310,255),0))),"")</f>
        <v/>
      </c>
      <c r="J304" s="379" t="str">
        <f t="array" ref="J304">IFERROR(IF(INDEX('Disaggregation Data'!$N$159:$N$310,MATCH(RIGHT(M304,255),RIGHT('Disaggregation Data'!$J$159:$J$310,255),0))=0,"",INDEX('Disaggregation Data'!$N$159:$N$310,MATCH(RIGHT(M304,255),RIGHT('Disaggregation Data'!J$159:$J$310,255),0))),"")</f>
        <v/>
      </c>
      <c r="K304" s="470">
        <f t="shared" si="20"/>
        <v>106</v>
      </c>
      <c r="L304" s="470" t="str">
        <f t="shared" si="21"/>
        <v/>
      </c>
      <c r="M304" s="470" t="str">
        <f t="shared" si="22"/>
        <v/>
      </c>
      <c r="N304" s="446" t="b">
        <f t="shared" si="23"/>
        <v>0</v>
      </c>
      <c r="O304" s="451" t="s">
        <v>1861</v>
      </c>
      <c r="P304" s="483" t="str">
        <f t="array" ref="P304">IFERROR(IF(INDEX('Disaggregation Records'!$G$59:$G$92,MATCH(RIGHT(L304,255),RIGHT('Disaggregation Records'!$D$59:$D$92,255),0))=0,"",INDEX('Disaggregation Records'!$G$59:$G$92,MATCH(RIGHT(L304,255),RIGHT('Disaggregation Records'!$D$59:$D$92,255),0))),"")</f>
        <v/>
      </c>
      <c r="Q304" s="482" t="s">
        <v>803</v>
      </c>
      <c r="R304" s="358"/>
    </row>
    <row r="305" spans="1:18" ht="47.1" customHeight="1" x14ac:dyDescent="0.25">
      <c r="A305" s="377">
        <v>14</v>
      </c>
      <c r="B305" s="395" t="str">
        <f>IFERROR(VLOOKUP(A305,'Outcome Indicators - Section C'!$A$10:$S$27,19,FALSE),"")</f>
        <v/>
      </c>
      <c r="C305" s="396" t="str">
        <f t="array" ref="C305">IFERROR(IF(INDEX('Disaggregation Records'!$E$59:$E$92,MATCH(RIGHT(L305,255),RIGHT('Disaggregation Records'!$D$59:$D$92,255),0))=0,"",INDEX('Disaggregation Records'!$E$59:$E$92,MATCH(RIGHT(L305,255),RIGHT('Disaggregation Records'!$D$59:$D$92,255),0))),"")</f>
        <v/>
      </c>
      <c r="D305" s="396" t="str">
        <f t="array" ref="D305">IFERROR(IF(INDEX('Disaggregation Records'!$F$59:$F$92,MATCH(RIGHT(L305,255),RIGHT('Disaggregation Records'!$D$59:$D$92,255),0))=0,"",INDEX('Disaggregation Records'!$F$59:$F$92,MATCH(RIGHT(L305,255),RIGHT('Disaggregation Records'!$D$59:$D$92,255),0))),"")</f>
        <v/>
      </c>
      <c r="E305" s="380" t="str">
        <f t="array" ref="E305">IFERROR(IF(INDEX('Disaggregation Data'!$K$159:$K$310,MATCH(RIGHT(M305,255),RIGHT('Disaggregation Data'!$J$159:$J$310,255),0))=0,"",INDEX('Disaggregation Data'!$K$159:$K$310,MATCH(RIGHT(M305,255),RIGHT('Disaggregation Data'!J$159:$J$310,255),0))),"")</f>
        <v/>
      </c>
      <c r="F305" s="380" t="str">
        <f t="array" ref="F305">IFERROR(IF(INDEX('Disaggregation Data'!$L$159:$L$310,MATCH(RIGHT(M305,255),RIGHT('Disaggregation Data'!$J$159:$J$310,255),0))=0,"",INDEX('Disaggregation Data'!$L$159:$L$310,MATCH(RIGHT(M305,255),RIGHT('Disaggregation Data'!J$159:$J$310,255),0))),"")</f>
        <v/>
      </c>
      <c r="G305" s="380" t="str">
        <f t="array" ref="G305">IFERROR(IF(INDEX('Disaggregation Data'!$O$159:$O$310,MATCH(RIGHT(M305,255),RIGHT('Disaggregation Data'!$J$159:$J$310,255),0))=0,"",INDEX('Disaggregation Data'!$O$159:$O$310,MATCH(RIGHT(M305,255),RIGHT('Disaggregation Data'!J$159:$J$310,255),0))),"")</f>
        <v/>
      </c>
      <c r="H305" s="379" t="str">
        <f t="array" ref="H305">IFERROR(IF(INDEX('Disaggregation Data'!$P$159:$P$310,MATCH(RIGHT(M305,255),RIGHT('Disaggregation Data'!$J$159:$J$310,255),0))=0,"",INDEX('Disaggregation Data'!$P$159:$P$310,MATCH(RIGHT(M305,255),RIGHT('Disaggregation Data'!J$159:$J$310,255),0))),"")</f>
        <v/>
      </c>
      <c r="I305" s="380" t="str">
        <f t="array" ref="I305">IFERROR(IF(INDEX('Disaggregation Data'!$M$159:$M$310,MATCH(RIGHT(M305,255),RIGHT('Disaggregation Data'!$J$159:$J$310,255),0))=0,"",INDEX('Disaggregation Data'!$M$159:$M$310,MATCH(RIGHT(M305,255),RIGHT('Disaggregation Data'!J$159:$J$310,255),0))),"")</f>
        <v/>
      </c>
      <c r="J305" s="379" t="str">
        <f t="array" ref="J305">IFERROR(IF(INDEX('Disaggregation Data'!$N$159:$N$310,MATCH(RIGHT(M305,255),RIGHT('Disaggregation Data'!$J$159:$J$310,255),0))=0,"",INDEX('Disaggregation Data'!$N$159:$N$310,MATCH(RIGHT(M305,255),RIGHT('Disaggregation Data'!J$159:$J$310,255),0))),"")</f>
        <v/>
      </c>
      <c r="K305" s="470">
        <f t="shared" si="20"/>
        <v>107</v>
      </c>
      <c r="L305" s="470" t="str">
        <f t="shared" si="21"/>
        <v/>
      </c>
      <c r="M305" s="470" t="str">
        <f t="shared" si="22"/>
        <v/>
      </c>
      <c r="N305" s="446" t="b">
        <f t="shared" si="23"/>
        <v>0</v>
      </c>
      <c r="O305" s="451" t="s">
        <v>1862</v>
      </c>
      <c r="P305" s="483" t="str">
        <f t="array" ref="P305">IFERROR(IF(INDEX('Disaggregation Records'!$G$59:$G$92,MATCH(RIGHT(L305,255),RIGHT('Disaggregation Records'!$D$59:$D$92,255),0))=0,"",INDEX('Disaggregation Records'!$G$59:$G$92,MATCH(RIGHT(L305,255),RIGHT('Disaggregation Records'!$D$59:$D$92,255),0))),"")</f>
        <v/>
      </c>
      <c r="Q305" s="482" t="s">
        <v>803</v>
      </c>
      <c r="R305" s="358"/>
    </row>
    <row r="306" spans="1:18" ht="47.1" customHeight="1" x14ac:dyDescent="0.25">
      <c r="A306" s="377">
        <v>14</v>
      </c>
      <c r="B306" s="395" t="str">
        <f>IFERROR(VLOOKUP(A306,'Outcome Indicators - Section C'!$A$10:$S$27,19,FALSE),"")</f>
        <v/>
      </c>
      <c r="C306" s="396" t="str">
        <f t="array" ref="C306">IFERROR(IF(INDEX('Disaggregation Records'!$E$59:$E$92,MATCH(RIGHT(L306,255),RIGHT('Disaggregation Records'!$D$59:$D$92,255),0))=0,"",INDEX('Disaggregation Records'!$E$59:$E$92,MATCH(RIGHT(L306,255),RIGHT('Disaggregation Records'!$D$59:$D$92,255),0))),"")</f>
        <v/>
      </c>
      <c r="D306" s="396" t="str">
        <f t="array" ref="D306">IFERROR(IF(INDEX('Disaggregation Records'!$F$59:$F$92,MATCH(RIGHT(L306,255),RIGHT('Disaggregation Records'!$D$59:$D$92,255),0))=0,"",INDEX('Disaggregation Records'!$F$59:$F$92,MATCH(RIGHT(L306,255),RIGHT('Disaggregation Records'!$D$59:$D$92,255),0))),"")</f>
        <v/>
      </c>
      <c r="E306" s="380" t="str">
        <f t="array" ref="E306">IFERROR(IF(INDEX('Disaggregation Data'!$K$159:$K$310,MATCH(RIGHT(M306,255),RIGHT('Disaggregation Data'!$J$159:$J$310,255),0))=0,"",INDEX('Disaggregation Data'!$K$159:$K$310,MATCH(RIGHT(M306,255),RIGHT('Disaggregation Data'!J$159:$J$310,255),0))),"")</f>
        <v/>
      </c>
      <c r="F306" s="380" t="str">
        <f t="array" ref="F306">IFERROR(IF(INDEX('Disaggregation Data'!$L$159:$L$310,MATCH(RIGHT(M306,255),RIGHT('Disaggregation Data'!$J$159:$J$310,255),0))=0,"",INDEX('Disaggregation Data'!$L$159:$L$310,MATCH(RIGHT(M306,255),RIGHT('Disaggregation Data'!J$159:$J$310,255),0))),"")</f>
        <v/>
      </c>
      <c r="G306" s="380" t="str">
        <f t="array" ref="G306">IFERROR(IF(INDEX('Disaggregation Data'!$O$159:$O$310,MATCH(RIGHT(M306,255),RIGHT('Disaggregation Data'!$J$159:$J$310,255),0))=0,"",INDEX('Disaggregation Data'!$O$159:$O$310,MATCH(RIGHT(M306,255),RIGHT('Disaggregation Data'!J$159:$J$310,255),0))),"")</f>
        <v/>
      </c>
      <c r="H306" s="379" t="str">
        <f t="array" ref="H306">IFERROR(IF(INDEX('Disaggregation Data'!$P$159:$P$310,MATCH(RIGHT(M306,255),RIGHT('Disaggregation Data'!$J$159:$J$310,255),0))=0,"",INDEX('Disaggregation Data'!$P$159:$P$310,MATCH(RIGHT(M306,255),RIGHT('Disaggregation Data'!J$159:$J$310,255),0))),"")</f>
        <v/>
      </c>
      <c r="I306" s="380" t="str">
        <f t="array" ref="I306">IFERROR(IF(INDEX('Disaggregation Data'!$M$159:$M$310,MATCH(RIGHT(M306,255),RIGHT('Disaggregation Data'!$J$159:$J$310,255),0))=0,"",INDEX('Disaggregation Data'!$M$159:$M$310,MATCH(RIGHT(M306,255),RIGHT('Disaggregation Data'!J$159:$J$310,255),0))),"")</f>
        <v/>
      </c>
      <c r="J306" s="379" t="str">
        <f t="array" ref="J306">IFERROR(IF(INDEX('Disaggregation Data'!$N$159:$N$310,MATCH(RIGHT(M306,255),RIGHT('Disaggregation Data'!$J$159:$J$310,255),0))=0,"",INDEX('Disaggregation Data'!$N$159:$N$310,MATCH(RIGHT(M306,255),RIGHT('Disaggregation Data'!J$159:$J$310,255),0))),"")</f>
        <v/>
      </c>
      <c r="K306" s="470">
        <f t="shared" si="20"/>
        <v>108</v>
      </c>
      <c r="L306" s="470" t="str">
        <f t="shared" si="21"/>
        <v/>
      </c>
      <c r="M306" s="470" t="str">
        <f t="shared" si="22"/>
        <v/>
      </c>
      <c r="N306" s="446" t="b">
        <f t="shared" si="23"/>
        <v>0</v>
      </c>
      <c r="O306" s="451" t="s">
        <v>1863</v>
      </c>
      <c r="P306" s="483" t="str">
        <f t="array" ref="P306">IFERROR(IF(INDEX('Disaggregation Records'!$G$59:$G$92,MATCH(RIGHT(L306,255),RIGHT('Disaggregation Records'!$D$59:$D$92,255),0))=0,"",INDEX('Disaggregation Records'!$G$59:$G$92,MATCH(RIGHT(L306,255),RIGHT('Disaggregation Records'!$D$59:$D$92,255),0))),"")</f>
        <v/>
      </c>
      <c r="Q306" s="482" t="s">
        <v>803</v>
      </c>
      <c r="R306" s="358"/>
    </row>
    <row r="307" spans="1:18" ht="47.1" customHeight="1" x14ac:dyDescent="0.25">
      <c r="A307" s="377">
        <v>14</v>
      </c>
      <c r="B307" s="395" t="str">
        <f>IFERROR(VLOOKUP(A307,'Outcome Indicators - Section C'!$A$10:$S$27,19,FALSE),"")</f>
        <v/>
      </c>
      <c r="C307" s="396" t="str">
        <f t="array" ref="C307">IFERROR(IF(INDEX('Disaggregation Records'!$E$59:$E$92,MATCH(RIGHT(L307,255),RIGHT('Disaggregation Records'!$D$59:$D$92,255),0))=0,"",INDEX('Disaggregation Records'!$E$59:$E$92,MATCH(RIGHT(L307,255),RIGHT('Disaggregation Records'!$D$59:$D$92,255),0))),"")</f>
        <v/>
      </c>
      <c r="D307" s="396" t="str">
        <f t="array" ref="D307">IFERROR(IF(INDEX('Disaggregation Records'!$F$59:$F$92,MATCH(RIGHT(L307,255),RIGHT('Disaggregation Records'!$D$59:$D$92,255),0))=0,"",INDEX('Disaggregation Records'!$F$59:$F$92,MATCH(RIGHT(L307,255),RIGHT('Disaggregation Records'!$D$59:$D$92,255),0))),"")</f>
        <v/>
      </c>
      <c r="E307" s="380" t="str">
        <f t="array" ref="E307">IFERROR(IF(INDEX('Disaggregation Data'!$K$159:$K$310,MATCH(RIGHT(M307,255),RIGHT('Disaggregation Data'!$J$159:$J$310,255),0))=0,"",INDEX('Disaggregation Data'!$K$159:$K$310,MATCH(RIGHT(M307,255),RIGHT('Disaggregation Data'!J$159:$J$310,255),0))),"")</f>
        <v/>
      </c>
      <c r="F307" s="380" t="str">
        <f t="array" ref="F307">IFERROR(IF(INDEX('Disaggregation Data'!$L$159:$L$310,MATCH(RIGHT(M307,255),RIGHT('Disaggregation Data'!$J$159:$J$310,255),0))=0,"",INDEX('Disaggregation Data'!$L$159:$L$310,MATCH(RIGHT(M307,255),RIGHT('Disaggregation Data'!J$159:$J$310,255),0))),"")</f>
        <v/>
      </c>
      <c r="G307" s="380" t="str">
        <f t="array" ref="G307">IFERROR(IF(INDEX('Disaggregation Data'!$O$159:$O$310,MATCH(RIGHT(M307,255),RIGHT('Disaggregation Data'!$J$159:$J$310,255),0))=0,"",INDEX('Disaggregation Data'!$O$159:$O$310,MATCH(RIGHT(M307,255),RIGHT('Disaggregation Data'!J$159:$J$310,255),0))),"")</f>
        <v/>
      </c>
      <c r="H307" s="379" t="str">
        <f t="array" ref="H307">IFERROR(IF(INDEX('Disaggregation Data'!$P$159:$P$310,MATCH(RIGHT(M307,255),RIGHT('Disaggregation Data'!$J$159:$J$310,255),0))=0,"",INDEX('Disaggregation Data'!$P$159:$P$310,MATCH(RIGHT(M307,255),RIGHT('Disaggregation Data'!J$159:$J$310,255),0))),"")</f>
        <v/>
      </c>
      <c r="I307" s="380" t="str">
        <f t="array" ref="I307">IFERROR(IF(INDEX('Disaggregation Data'!$M$159:$M$310,MATCH(RIGHT(M307,255),RIGHT('Disaggregation Data'!$J$159:$J$310,255),0))=0,"",INDEX('Disaggregation Data'!$M$159:$M$310,MATCH(RIGHT(M307,255),RIGHT('Disaggregation Data'!J$159:$J$310,255),0))),"")</f>
        <v/>
      </c>
      <c r="J307" s="379" t="str">
        <f t="array" ref="J307">IFERROR(IF(INDEX('Disaggregation Data'!$N$159:$N$310,MATCH(RIGHT(M307,255),RIGHT('Disaggregation Data'!$J$159:$J$310,255),0))=0,"",INDEX('Disaggregation Data'!$N$159:$N$310,MATCH(RIGHT(M307,255),RIGHT('Disaggregation Data'!J$159:$J$310,255),0))),"")</f>
        <v/>
      </c>
      <c r="K307" s="470">
        <f t="shared" si="20"/>
        <v>109</v>
      </c>
      <c r="L307" s="470" t="str">
        <f t="shared" si="21"/>
        <v/>
      </c>
      <c r="M307" s="470" t="str">
        <f t="shared" si="22"/>
        <v/>
      </c>
      <c r="N307" s="446" t="b">
        <f t="shared" si="23"/>
        <v>0</v>
      </c>
      <c r="O307" s="451" t="s">
        <v>1864</v>
      </c>
      <c r="P307" s="483" t="str">
        <f t="array" ref="P307">IFERROR(IF(INDEX('Disaggregation Records'!$G$59:$G$92,MATCH(RIGHT(L307,255),RIGHT('Disaggregation Records'!$D$59:$D$92,255),0))=0,"",INDEX('Disaggregation Records'!$G$59:$G$92,MATCH(RIGHT(L307,255),RIGHT('Disaggregation Records'!$D$59:$D$92,255),0))),"")</f>
        <v/>
      </c>
      <c r="Q307" s="482" t="s">
        <v>803</v>
      </c>
      <c r="R307" s="358"/>
    </row>
    <row r="308" spans="1:18" ht="47.1" customHeight="1" x14ac:dyDescent="0.25">
      <c r="A308" s="377">
        <v>15</v>
      </c>
      <c r="B308" s="395" t="str">
        <f>IFERROR(VLOOKUP(A308,'Outcome Indicators - Section C'!$A$10:$S$27,19,FALSE),"")</f>
        <v/>
      </c>
      <c r="C308" s="396" t="str">
        <f t="array" ref="C308">IFERROR(IF(INDEX('Disaggregation Records'!$E$59:$E$92,MATCH(RIGHT(L308,255),RIGHT('Disaggregation Records'!$D$59:$D$92,255),0))=0,"",INDEX('Disaggregation Records'!$E$59:$E$92,MATCH(RIGHT(L308,255),RIGHT('Disaggregation Records'!$D$59:$D$92,255),0))),"")</f>
        <v/>
      </c>
      <c r="D308" s="396" t="str">
        <f t="array" ref="D308">IFERROR(IF(INDEX('Disaggregation Records'!$F$59:$F$92,MATCH(RIGHT(L308,255),RIGHT('Disaggregation Records'!$D$59:$D$92,255),0))=0,"",INDEX('Disaggregation Records'!$F$59:$F$92,MATCH(RIGHT(L308,255),RIGHT('Disaggregation Records'!$D$59:$D$92,255),0))),"")</f>
        <v/>
      </c>
      <c r="E308" s="380" t="str">
        <f t="array" ref="E308">IFERROR(IF(INDEX('Disaggregation Data'!$K$159:$K$310,MATCH(RIGHT(M308,255),RIGHT('Disaggregation Data'!$J$159:$J$310,255),0))=0,"",INDEX('Disaggregation Data'!$K$159:$K$310,MATCH(RIGHT(M308,255),RIGHT('Disaggregation Data'!J$159:$J$310,255),0))),"")</f>
        <v/>
      </c>
      <c r="F308" s="380" t="str">
        <f t="array" ref="F308">IFERROR(IF(INDEX('Disaggregation Data'!$L$159:$L$310,MATCH(RIGHT(M308,255),RIGHT('Disaggregation Data'!$J$159:$J$310,255),0))=0,"",INDEX('Disaggregation Data'!$L$159:$L$310,MATCH(RIGHT(M308,255),RIGHT('Disaggregation Data'!J$159:$J$310,255),0))),"")</f>
        <v/>
      </c>
      <c r="G308" s="380" t="str">
        <f t="array" ref="G308">IFERROR(IF(INDEX('Disaggregation Data'!$O$159:$O$310,MATCH(RIGHT(M308,255),RIGHT('Disaggregation Data'!$J$159:$J$310,255),0))=0,"",INDEX('Disaggregation Data'!$O$159:$O$310,MATCH(RIGHT(M308,255),RIGHT('Disaggregation Data'!J$159:$J$310,255),0))),"")</f>
        <v/>
      </c>
      <c r="H308" s="379" t="str">
        <f t="array" ref="H308">IFERROR(IF(INDEX('Disaggregation Data'!$P$159:$P$310,MATCH(RIGHT(M308,255),RIGHT('Disaggregation Data'!$J$159:$J$310,255),0))=0,"",INDEX('Disaggregation Data'!$P$159:$P$310,MATCH(RIGHT(M308,255),RIGHT('Disaggregation Data'!J$159:$J$310,255),0))),"")</f>
        <v/>
      </c>
      <c r="I308" s="380" t="str">
        <f t="array" ref="I308">IFERROR(IF(INDEX('Disaggregation Data'!$M$159:$M$310,MATCH(RIGHT(M308,255),RIGHT('Disaggregation Data'!$J$159:$J$310,255),0))=0,"",INDEX('Disaggregation Data'!$M$159:$M$310,MATCH(RIGHT(M308,255),RIGHT('Disaggregation Data'!J$159:$J$310,255),0))),"")</f>
        <v/>
      </c>
      <c r="J308" s="379" t="str">
        <f t="array" ref="J308">IFERROR(IF(INDEX('Disaggregation Data'!$N$159:$N$310,MATCH(RIGHT(M308,255),RIGHT('Disaggregation Data'!$J$159:$J$310,255),0))=0,"",INDEX('Disaggregation Data'!$N$159:$N$310,MATCH(RIGHT(M308,255),RIGHT('Disaggregation Data'!J$159:$J$310,255),0))),"")</f>
        <v/>
      </c>
      <c r="K308" s="470">
        <f t="shared" si="20"/>
        <v>110</v>
      </c>
      <c r="L308" s="470" t="str">
        <f t="shared" si="21"/>
        <v/>
      </c>
      <c r="M308" s="470" t="str">
        <f t="shared" si="22"/>
        <v/>
      </c>
      <c r="N308" s="446" t="b">
        <f t="shared" si="23"/>
        <v>0</v>
      </c>
      <c r="O308" s="451" t="s">
        <v>1865</v>
      </c>
      <c r="P308" s="483" t="str">
        <f t="array" ref="P308">IFERROR(IF(INDEX('Disaggregation Records'!$G$59:$G$92,MATCH(RIGHT(L308,255),RIGHT('Disaggregation Records'!$D$59:$D$92,255),0))=0,"",INDEX('Disaggregation Records'!$G$59:$G$92,MATCH(RIGHT(L308,255),RIGHT('Disaggregation Records'!$D$59:$D$92,255),0))),"")</f>
        <v/>
      </c>
      <c r="Q308" s="482" t="s">
        <v>804</v>
      </c>
      <c r="R308" s="358"/>
    </row>
    <row r="309" spans="1:18" ht="47.1" customHeight="1" x14ac:dyDescent="0.25">
      <c r="A309" s="377">
        <v>15</v>
      </c>
      <c r="B309" s="395" t="str">
        <f>IFERROR(VLOOKUP(A309,'Outcome Indicators - Section C'!$A$10:$S$27,19,FALSE),"")</f>
        <v/>
      </c>
      <c r="C309" s="396" t="str">
        <f t="array" ref="C309">IFERROR(IF(INDEX('Disaggregation Records'!$E$59:$E$92,MATCH(RIGHT(L309,255),RIGHT('Disaggregation Records'!$D$59:$D$92,255),0))=0,"",INDEX('Disaggregation Records'!$E$59:$E$92,MATCH(RIGHT(L309,255),RIGHT('Disaggregation Records'!$D$59:$D$92,255),0))),"")</f>
        <v/>
      </c>
      <c r="D309" s="396" t="str">
        <f t="array" ref="D309">IFERROR(IF(INDEX('Disaggregation Records'!$F$59:$F$92,MATCH(RIGHT(L309,255),RIGHT('Disaggregation Records'!$D$59:$D$92,255),0))=0,"",INDEX('Disaggregation Records'!$F$59:$F$92,MATCH(RIGHT(L309,255),RIGHT('Disaggregation Records'!$D$59:$D$92,255),0))),"")</f>
        <v/>
      </c>
      <c r="E309" s="380" t="str">
        <f t="array" ref="E309">IFERROR(IF(INDEX('Disaggregation Data'!$K$159:$K$310,MATCH(RIGHT(M309,255),RIGHT('Disaggregation Data'!$J$159:$J$310,255),0))=0,"",INDEX('Disaggregation Data'!$K$159:$K$310,MATCH(RIGHT(M309,255),RIGHT('Disaggregation Data'!J$159:$J$310,255),0))),"")</f>
        <v/>
      </c>
      <c r="F309" s="380" t="str">
        <f t="array" ref="F309">IFERROR(IF(INDEX('Disaggregation Data'!$L$159:$L$310,MATCH(RIGHT(M309,255),RIGHT('Disaggregation Data'!$J$159:$J$310,255),0))=0,"",INDEX('Disaggregation Data'!$L$159:$L$310,MATCH(RIGHT(M309,255),RIGHT('Disaggregation Data'!J$159:$J$310,255),0))),"")</f>
        <v/>
      </c>
      <c r="G309" s="380" t="str">
        <f t="array" ref="G309">IFERROR(IF(INDEX('Disaggregation Data'!$O$159:$O$310,MATCH(RIGHT(M309,255),RIGHT('Disaggregation Data'!$J$159:$J$310,255),0))=0,"",INDEX('Disaggregation Data'!$O$159:$O$310,MATCH(RIGHT(M309,255),RIGHT('Disaggregation Data'!J$159:$J$310,255),0))),"")</f>
        <v/>
      </c>
      <c r="H309" s="379" t="str">
        <f t="array" ref="H309">IFERROR(IF(INDEX('Disaggregation Data'!$P$159:$P$310,MATCH(RIGHT(M309,255),RIGHT('Disaggregation Data'!$J$159:$J$310,255),0))=0,"",INDEX('Disaggregation Data'!$P$159:$P$310,MATCH(RIGHT(M309,255),RIGHT('Disaggregation Data'!J$159:$J$310,255),0))),"")</f>
        <v/>
      </c>
      <c r="I309" s="380" t="str">
        <f t="array" ref="I309">IFERROR(IF(INDEX('Disaggregation Data'!$M$159:$M$310,MATCH(RIGHT(M309,255),RIGHT('Disaggregation Data'!$J$159:$J$310,255),0))=0,"",INDEX('Disaggregation Data'!$M$159:$M$310,MATCH(RIGHT(M309,255),RIGHT('Disaggregation Data'!J$159:$J$310,255),0))),"")</f>
        <v/>
      </c>
      <c r="J309" s="379" t="str">
        <f t="array" ref="J309">IFERROR(IF(INDEX('Disaggregation Data'!$N$159:$N$310,MATCH(RIGHT(M309,255),RIGHT('Disaggregation Data'!$J$159:$J$310,255),0))=0,"",INDEX('Disaggregation Data'!$N$159:$N$310,MATCH(RIGHT(M309,255),RIGHT('Disaggregation Data'!J$159:$J$310,255),0))),"")</f>
        <v/>
      </c>
      <c r="K309" s="470">
        <f t="shared" si="20"/>
        <v>111</v>
      </c>
      <c r="L309" s="470" t="str">
        <f t="shared" si="21"/>
        <v/>
      </c>
      <c r="M309" s="470" t="str">
        <f t="shared" si="22"/>
        <v/>
      </c>
      <c r="N309" s="446" t="b">
        <f t="shared" si="23"/>
        <v>0</v>
      </c>
      <c r="O309" s="451" t="s">
        <v>1866</v>
      </c>
      <c r="P309" s="483" t="str">
        <f t="array" ref="P309">IFERROR(IF(INDEX('Disaggregation Records'!$G$59:$G$92,MATCH(RIGHT(L309,255),RIGHT('Disaggregation Records'!$D$59:$D$92,255),0))=0,"",INDEX('Disaggregation Records'!$G$59:$G$92,MATCH(RIGHT(L309,255),RIGHT('Disaggregation Records'!$D$59:$D$92,255),0))),"")</f>
        <v/>
      </c>
      <c r="Q309" s="482" t="s">
        <v>804</v>
      </c>
      <c r="R309" s="358"/>
    </row>
    <row r="310" spans="1:18" ht="47.1" customHeight="1" x14ac:dyDescent="0.25">
      <c r="A310" s="377">
        <v>15</v>
      </c>
      <c r="B310" s="395" t="str">
        <f>IFERROR(VLOOKUP(A310,'Outcome Indicators - Section C'!$A$10:$S$27,19,FALSE),"")</f>
        <v/>
      </c>
      <c r="C310" s="396" t="str">
        <f t="array" ref="C310">IFERROR(IF(INDEX('Disaggregation Records'!$E$59:$E$92,MATCH(RIGHT(L310,255),RIGHT('Disaggregation Records'!$D$59:$D$92,255),0))=0,"",INDEX('Disaggregation Records'!$E$59:$E$92,MATCH(RIGHT(L310,255),RIGHT('Disaggregation Records'!$D$59:$D$92,255),0))),"")</f>
        <v/>
      </c>
      <c r="D310" s="396" t="str">
        <f t="array" ref="D310">IFERROR(IF(INDEX('Disaggregation Records'!$F$59:$F$92,MATCH(RIGHT(L310,255),RIGHT('Disaggregation Records'!$D$59:$D$92,255),0))=0,"",INDEX('Disaggregation Records'!$F$59:$F$92,MATCH(RIGHT(L310,255),RIGHT('Disaggregation Records'!$D$59:$D$92,255),0))),"")</f>
        <v/>
      </c>
      <c r="E310" s="380" t="str">
        <f t="array" ref="E310">IFERROR(IF(INDEX('Disaggregation Data'!$K$159:$K$310,MATCH(RIGHT(M310,255),RIGHT('Disaggregation Data'!$J$159:$J$310,255),0))=0,"",INDEX('Disaggregation Data'!$K$159:$K$310,MATCH(RIGHT(M310,255),RIGHT('Disaggregation Data'!J$159:$J$310,255),0))),"")</f>
        <v/>
      </c>
      <c r="F310" s="380" t="str">
        <f t="array" ref="F310">IFERROR(IF(INDEX('Disaggregation Data'!$L$159:$L$310,MATCH(RIGHT(M310,255),RIGHT('Disaggregation Data'!$J$159:$J$310,255),0))=0,"",INDEX('Disaggregation Data'!$L$159:$L$310,MATCH(RIGHT(M310,255),RIGHT('Disaggregation Data'!J$159:$J$310,255),0))),"")</f>
        <v/>
      </c>
      <c r="G310" s="380" t="str">
        <f t="array" ref="G310">IFERROR(IF(INDEX('Disaggregation Data'!$O$159:$O$310,MATCH(RIGHT(M310,255),RIGHT('Disaggregation Data'!$J$159:$J$310,255),0))=0,"",INDEX('Disaggregation Data'!$O$159:$O$310,MATCH(RIGHT(M310,255),RIGHT('Disaggregation Data'!J$159:$J$310,255),0))),"")</f>
        <v/>
      </c>
      <c r="H310" s="379" t="str">
        <f t="array" ref="H310">IFERROR(IF(INDEX('Disaggregation Data'!$P$159:$P$310,MATCH(RIGHT(M310,255),RIGHT('Disaggregation Data'!$J$159:$J$310,255),0))=0,"",INDEX('Disaggregation Data'!$P$159:$P$310,MATCH(RIGHT(M310,255),RIGHT('Disaggregation Data'!J$159:$J$310,255),0))),"")</f>
        <v/>
      </c>
      <c r="I310" s="380" t="str">
        <f t="array" ref="I310">IFERROR(IF(INDEX('Disaggregation Data'!$M$159:$M$310,MATCH(RIGHT(M310,255),RIGHT('Disaggregation Data'!$J$159:$J$310,255),0))=0,"",INDEX('Disaggregation Data'!$M$159:$M$310,MATCH(RIGHT(M310,255),RIGHT('Disaggregation Data'!J$159:$J$310,255),0))),"")</f>
        <v/>
      </c>
      <c r="J310" s="379" t="str">
        <f t="array" ref="J310">IFERROR(IF(INDEX('Disaggregation Data'!$N$159:$N$310,MATCH(RIGHT(M310,255),RIGHT('Disaggregation Data'!$J$159:$J$310,255),0))=0,"",INDEX('Disaggregation Data'!$N$159:$N$310,MATCH(RIGHT(M310,255),RIGHT('Disaggregation Data'!J$159:$J$310,255),0))),"")</f>
        <v/>
      </c>
      <c r="K310" s="470">
        <f t="shared" si="20"/>
        <v>112</v>
      </c>
      <c r="L310" s="470" t="str">
        <f t="shared" si="21"/>
        <v/>
      </c>
      <c r="M310" s="470" t="str">
        <f t="shared" si="22"/>
        <v/>
      </c>
      <c r="N310" s="446" t="b">
        <f t="shared" si="23"/>
        <v>0</v>
      </c>
      <c r="O310" s="451" t="s">
        <v>1867</v>
      </c>
      <c r="P310" s="483" t="str">
        <f t="array" ref="P310">IFERROR(IF(INDEX('Disaggregation Records'!$G$59:$G$92,MATCH(RIGHT(L310,255),RIGHT('Disaggregation Records'!$D$59:$D$92,255),0))=0,"",INDEX('Disaggregation Records'!$G$59:$G$92,MATCH(RIGHT(L310,255),RIGHT('Disaggregation Records'!$D$59:$D$92,255),0))),"")</f>
        <v/>
      </c>
      <c r="Q310" s="482" t="s">
        <v>804</v>
      </c>
      <c r="R310" s="358"/>
    </row>
    <row r="311" spans="1:18" ht="47.1" customHeight="1" x14ac:dyDescent="0.25">
      <c r="A311" s="377">
        <v>15</v>
      </c>
      <c r="B311" s="395" t="str">
        <f>IFERROR(VLOOKUP(A311,'Outcome Indicators - Section C'!$A$10:$S$27,19,FALSE),"")</f>
        <v/>
      </c>
      <c r="C311" s="396" t="str">
        <f t="array" ref="C311">IFERROR(IF(INDEX('Disaggregation Records'!$E$59:$E$92,MATCH(RIGHT(L311,255),RIGHT('Disaggregation Records'!$D$59:$D$92,255),0))=0,"",INDEX('Disaggregation Records'!$E$59:$E$92,MATCH(RIGHT(L311,255),RIGHT('Disaggregation Records'!$D$59:$D$92,255),0))),"")</f>
        <v/>
      </c>
      <c r="D311" s="396" t="str">
        <f t="array" ref="D311">IFERROR(IF(INDEX('Disaggregation Records'!$F$59:$F$92,MATCH(RIGHT(L311,255),RIGHT('Disaggregation Records'!$D$59:$D$92,255),0))=0,"",INDEX('Disaggregation Records'!$F$59:$F$92,MATCH(RIGHT(L311,255),RIGHT('Disaggregation Records'!$D$59:$D$92,255),0))),"")</f>
        <v/>
      </c>
      <c r="E311" s="380" t="str">
        <f t="array" ref="E311">IFERROR(IF(INDEX('Disaggregation Data'!$K$159:$K$310,MATCH(RIGHT(M311,255),RIGHT('Disaggregation Data'!$J$159:$J$310,255),0))=0,"",INDEX('Disaggregation Data'!$K$159:$K$310,MATCH(RIGHT(M311,255),RIGHT('Disaggregation Data'!J$159:$J$310,255),0))),"")</f>
        <v/>
      </c>
      <c r="F311" s="380" t="str">
        <f t="array" ref="F311">IFERROR(IF(INDEX('Disaggregation Data'!$L$159:$L$310,MATCH(RIGHT(M311,255),RIGHT('Disaggregation Data'!$J$159:$J$310,255),0))=0,"",INDEX('Disaggregation Data'!$L$159:$L$310,MATCH(RIGHT(M311,255),RIGHT('Disaggregation Data'!J$159:$J$310,255),0))),"")</f>
        <v/>
      </c>
      <c r="G311" s="380" t="str">
        <f t="array" ref="G311">IFERROR(IF(INDEX('Disaggregation Data'!$O$159:$O$310,MATCH(RIGHT(M311,255),RIGHT('Disaggregation Data'!$J$159:$J$310,255),0))=0,"",INDEX('Disaggregation Data'!$O$159:$O$310,MATCH(RIGHT(M311,255),RIGHT('Disaggregation Data'!J$159:$J$310,255),0))),"")</f>
        <v/>
      </c>
      <c r="H311" s="379" t="str">
        <f t="array" ref="H311">IFERROR(IF(INDEX('Disaggregation Data'!$P$159:$P$310,MATCH(RIGHT(M311,255),RIGHT('Disaggregation Data'!$J$159:$J$310,255),0))=0,"",INDEX('Disaggregation Data'!$P$159:$P$310,MATCH(RIGHT(M311,255),RIGHT('Disaggregation Data'!J$159:$J$310,255),0))),"")</f>
        <v/>
      </c>
      <c r="I311" s="380" t="str">
        <f t="array" ref="I311">IFERROR(IF(INDEX('Disaggregation Data'!$M$159:$M$310,MATCH(RIGHT(M311,255),RIGHT('Disaggregation Data'!$J$159:$J$310,255),0))=0,"",INDEX('Disaggregation Data'!$M$159:$M$310,MATCH(RIGHT(M311,255),RIGHT('Disaggregation Data'!J$159:$J$310,255),0))),"")</f>
        <v/>
      </c>
      <c r="J311" s="379" t="str">
        <f t="array" ref="J311">IFERROR(IF(INDEX('Disaggregation Data'!$N$159:$N$310,MATCH(RIGHT(M311,255),RIGHT('Disaggregation Data'!$J$159:$J$310,255),0))=0,"",INDEX('Disaggregation Data'!$N$159:$N$310,MATCH(RIGHT(M311,255),RIGHT('Disaggregation Data'!J$159:$J$310,255),0))),"")</f>
        <v/>
      </c>
      <c r="K311" s="470">
        <f t="shared" si="20"/>
        <v>113</v>
      </c>
      <c r="L311" s="470" t="str">
        <f t="shared" si="21"/>
        <v/>
      </c>
      <c r="M311" s="470" t="str">
        <f t="shared" si="22"/>
        <v/>
      </c>
      <c r="N311" s="446" t="b">
        <f t="shared" si="23"/>
        <v>0</v>
      </c>
      <c r="O311" s="451" t="s">
        <v>1868</v>
      </c>
      <c r="P311" s="483" t="str">
        <f t="array" ref="P311">IFERROR(IF(INDEX('Disaggregation Records'!$G$59:$G$92,MATCH(RIGHT(L311,255),RIGHT('Disaggregation Records'!$D$59:$D$92,255),0))=0,"",INDEX('Disaggregation Records'!$G$59:$G$92,MATCH(RIGHT(L311,255),RIGHT('Disaggregation Records'!$D$59:$D$92,255),0))),"")</f>
        <v/>
      </c>
      <c r="Q311" s="482" t="s">
        <v>804</v>
      </c>
      <c r="R311" s="358"/>
    </row>
    <row r="312" spans="1:18" ht="47.1" customHeight="1" x14ac:dyDescent="0.25">
      <c r="A312" s="377">
        <v>15</v>
      </c>
      <c r="B312" s="395" t="str">
        <f>IFERROR(VLOOKUP(A312,'Outcome Indicators - Section C'!$A$10:$S$27,19,FALSE),"")</f>
        <v/>
      </c>
      <c r="C312" s="396" t="str">
        <f t="array" ref="C312">IFERROR(IF(INDEX('Disaggregation Records'!$E$59:$E$92,MATCH(RIGHT(L312,255),RIGHT('Disaggregation Records'!$D$59:$D$92,255),0))=0,"",INDEX('Disaggregation Records'!$E$59:$E$92,MATCH(RIGHT(L312,255),RIGHT('Disaggregation Records'!$D$59:$D$92,255),0))),"")</f>
        <v/>
      </c>
      <c r="D312" s="396" t="str">
        <f t="array" ref="D312">IFERROR(IF(INDEX('Disaggregation Records'!$F$59:$F$92,MATCH(RIGHT(L312,255),RIGHT('Disaggregation Records'!$D$59:$D$92,255),0))=0,"",INDEX('Disaggregation Records'!$F$59:$F$92,MATCH(RIGHT(L312,255),RIGHT('Disaggregation Records'!$D$59:$D$92,255),0))),"")</f>
        <v/>
      </c>
      <c r="E312" s="380" t="str">
        <f t="array" ref="E312">IFERROR(IF(INDEX('Disaggregation Data'!$K$159:$K$310,MATCH(RIGHT(M312,255),RIGHT('Disaggregation Data'!$J$159:$J$310,255),0))=0,"",INDEX('Disaggregation Data'!$K$159:$K$310,MATCH(RIGHT(M312,255),RIGHT('Disaggregation Data'!J$159:$J$310,255),0))),"")</f>
        <v/>
      </c>
      <c r="F312" s="380" t="str">
        <f t="array" ref="F312">IFERROR(IF(INDEX('Disaggregation Data'!$L$159:$L$310,MATCH(RIGHT(M312,255),RIGHT('Disaggregation Data'!$J$159:$J$310,255),0))=0,"",INDEX('Disaggregation Data'!$L$159:$L$310,MATCH(RIGHT(M312,255),RIGHT('Disaggregation Data'!J$159:$J$310,255),0))),"")</f>
        <v/>
      </c>
      <c r="G312" s="380" t="str">
        <f t="array" ref="G312">IFERROR(IF(INDEX('Disaggregation Data'!$O$159:$O$310,MATCH(RIGHT(M312,255),RIGHT('Disaggregation Data'!$J$159:$J$310,255),0))=0,"",INDEX('Disaggregation Data'!$O$159:$O$310,MATCH(RIGHT(M312,255),RIGHT('Disaggregation Data'!J$159:$J$310,255),0))),"")</f>
        <v/>
      </c>
      <c r="H312" s="379" t="str">
        <f t="array" ref="H312">IFERROR(IF(INDEX('Disaggregation Data'!$P$159:$P$310,MATCH(RIGHT(M312,255),RIGHT('Disaggregation Data'!$J$159:$J$310,255),0))=0,"",INDEX('Disaggregation Data'!$P$159:$P$310,MATCH(RIGHT(M312,255),RIGHT('Disaggregation Data'!J$159:$J$310,255),0))),"")</f>
        <v/>
      </c>
      <c r="I312" s="380" t="str">
        <f t="array" ref="I312">IFERROR(IF(INDEX('Disaggregation Data'!$M$159:$M$310,MATCH(RIGHT(M312,255),RIGHT('Disaggregation Data'!$J$159:$J$310,255),0))=0,"",INDEX('Disaggregation Data'!$M$159:$M$310,MATCH(RIGHT(M312,255),RIGHT('Disaggregation Data'!J$159:$J$310,255),0))),"")</f>
        <v/>
      </c>
      <c r="J312" s="379" t="str">
        <f t="array" ref="J312">IFERROR(IF(INDEX('Disaggregation Data'!$N$159:$N$310,MATCH(RIGHT(M312,255),RIGHT('Disaggregation Data'!$J$159:$J$310,255),0))=0,"",INDEX('Disaggregation Data'!$N$159:$N$310,MATCH(RIGHT(M312,255),RIGHT('Disaggregation Data'!J$159:$J$310,255),0))),"")</f>
        <v/>
      </c>
      <c r="K312" s="470">
        <f t="shared" si="20"/>
        <v>114</v>
      </c>
      <c r="L312" s="470" t="str">
        <f t="shared" si="21"/>
        <v/>
      </c>
      <c r="M312" s="470" t="str">
        <f t="shared" si="22"/>
        <v/>
      </c>
      <c r="N312" s="446" t="b">
        <f t="shared" si="23"/>
        <v>0</v>
      </c>
      <c r="O312" s="451" t="s">
        <v>1869</v>
      </c>
      <c r="P312" s="483" t="str">
        <f t="array" ref="P312">IFERROR(IF(INDEX('Disaggregation Records'!$G$59:$G$92,MATCH(RIGHT(L312,255),RIGHT('Disaggregation Records'!$D$59:$D$92,255),0))=0,"",INDEX('Disaggregation Records'!$G$59:$G$92,MATCH(RIGHT(L312,255),RIGHT('Disaggregation Records'!$D$59:$D$92,255),0))),"")</f>
        <v/>
      </c>
      <c r="Q312" s="482" t="s">
        <v>804</v>
      </c>
      <c r="R312" s="358"/>
    </row>
    <row r="313" spans="1:18" ht="47.1" customHeight="1" x14ac:dyDescent="0.25">
      <c r="A313" s="377">
        <v>15</v>
      </c>
      <c r="B313" s="395" t="str">
        <f>IFERROR(VLOOKUP(A313,'Outcome Indicators - Section C'!$A$10:$S$27,19,FALSE),"")</f>
        <v/>
      </c>
      <c r="C313" s="396" t="str">
        <f t="array" ref="C313">IFERROR(IF(INDEX('Disaggregation Records'!$E$59:$E$92,MATCH(RIGHT(L313,255),RIGHT('Disaggregation Records'!$D$59:$D$92,255),0))=0,"",INDEX('Disaggregation Records'!$E$59:$E$92,MATCH(RIGHT(L313,255),RIGHT('Disaggregation Records'!$D$59:$D$92,255),0))),"")</f>
        <v/>
      </c>
      <c r="D313" s="396" t="str">
        <f t="array" ref="D313">IFERROR(IF(INDEX('Disaggregation Records'!$F$59:$F$92,MATCH(RIGHT(L313,255),RIGHT('Disaggregation Records'!$D$59:$D$92,255),0))=0,"",INDEX('Disaggregation Records'!$F$59:$F$92,MATCH(RIGHT(L313,255),RIGHT('Disaggregation Records'!$D$59:$D$92,255),0))),"")</f>
        <v/>
      </c>
      <c r="E313" s="380" t="str">
        <f t="array" ref="E313">IFERROR(IF(INDEX('Disaggregation Data'!$K$159:$K$310,MATCH(RIGHT(M313,255),RIGHT('Disaggregation Data'!$J$159:$J$310,255),0))=0,"",INDEX('Disaggregation Data'!$K$159:$K$310,MATCH(RIGHT(M313,255),RIGHT('Disaggregation Data'!J$159:$J$310,255),0))),"")</f>
        <v/>
      </c>
      <c r="F313" s="380" t="str">
        <f t="array" ref="F313">IFERROR(IF(INDEX('Disaggregation Data'!$L$159:$L$310,MATCH(RIGHT(M313,255),RIGHT('Disaggregation Data'!$J$159:$J$310,255),0))=0,"",INDEX('Disaggregation Data'!$L$159:$L$310,MATCH(RIGHT(M313,255),RIGHT('Disaggregation Data'!J$159:$J$310,255),0))),"")</f>
        <v/>
      </c>
      <c r="G313" s="380" t="str">
        <f t="array" ref="G313">IFERROR(IF(INDEX('Disaggregation Data'!$O$159:$O$310,MATCH(RIGHT(M313,255),RIGHT('Disaggregation Data'!$J$159:$J$310,255),0))=0,"",INDEX('Disaggregation Data'!$O$159:$O$310,MATCH(RIGHT(M313,255),RIGHT('Disaggregation Data'!J$159:$J$310,255),0))),"")</f>
        <v/>
      </c>
      <c r="H313" s="379" t="str">
        <f t="array" ref="H313">IFERROR(IF(INDEX('Disaggregation Data'!$P$159:$P$310,MATCH(RIGHT(M313,255),RIGHT('Disaggregation Data'!$J$159:$J$310,255),0))=0,"",INDEX('Disaggregation Data'!$P$159:$P$310,MATCH(RIGHT(M313,255),RIGHT('Disaggregation Data'!J$159:$J$310,255),0))),"")</f>
        <v/>
      </c>
      <c r="I313" s="380" t="str">
        <f t="array" ref="I313">IFERROR(IF(INDEX('Disaggregation Data'!$M$159:$M$310,MATCH(RIGHT(M313,255),RIGHT('Disaggregation Data'!$J$159:$J$310,255),0))=0,"",INDEX('Disaggregation Data'!$M$159:$M$310,MATCH(RIGHT(M313,255),RIGHT('Disaggregation Data'!J$159:$J$310,255),0))),"")</f>
        <v/>
      </c>
      <c r="J313" s="379" t="str">
        <f t="array" ref="J313">IFERROR(IF(INDEX('Disaggregation Data'!$N$159:$N$310,MATCH(RIGHT(M313,255),RIGHT('Disaggregation Data'!$J$159:$J$310,255),0))=0,"",INDEX('Disaggregation Data'!$N$159:$N$310,MATCH(RIGHT(M313,255),RIGHT('Disaggregation Data'!J$159:$J$310,255),0))),"")</f>
        <v/>
      </c>
      <c r="K313" s="470">
        <f t="shared" si="20"/>
        <v>115</v>
      </c>
      <c r="L313" s="470" t="str">
        <f t="shared" si="21"/>
        <v/>
      </c>
      <c r="M313" s="470" t="str">
        <f t="shared" si="22"/>
        <v/>
      </c>
      <c r="N313" s="446" t="b">
        <f t="shared" si="23"/>
        <v>0</v>
      </c>
      <c r="O313" s="451" t="s">
        <v>1870</v>
      </c>
      <c r="P313" s="483" t="str">
        <f t="array" ref="P313">IFERROR(IF(INDEX('Disaggregation Records'!$G$59:$G$92,MATCH(RIGHT(L313,255),RIGHT('Disaggregation Records'!$D$59:$D$92,255),0))=0,"",INDEX('Disaggregation Records'!$G$59:$G$92,MATCH(RIGHT(L313,255),RIGHT('Disaggregation Records'!$D$59:$D$92,255),0))),"")</f>
        <v/>
      </c>
      <c r="Q313" s="482" t="s">
        <v>804</v>
      </c>
      <c r="R313" s="358"/>
    </row>
    <row r="314" spans="1:18" ht="47.1" customHeight="1" x14ac:dyDescent="0.25">
      <c r="A314" s="377">
        <v>15</v>
      </c>
      <c r="B314" s="395" t="str">
        <f>IFERROR(VLOOKUP(A314,'Outcome Indicators - Section C'!$A$10:$S$27,19,FALSE),"")</f>
        <v/>
      </c>
      <c r="C314" s="396" t="str">
        <f t="array" ref="C314">IFERROR(IF(INDEX('Disaggregation Records'!$E$59:$E$92,MATCH(RIGHT(L314,255),RIGHT('Disaggregation Records'!$D$59:$D$92,255),0))=0,"",INDEX('Disaggregation Records'!$E$59:$E$92,MATCH(RIGHT(L314,255),RIGHT('Disaggregation Records'!$D$59:$D$92,255),0))),"")</f>
        <v/>
      </c>
      <c r="D314" s="396" t="str">
        <f t="array" ref="D314">IFERROR(IF(INDEX('Disaggregation Records'!$F$59:$F$92,MATCH(RIGHT(L314,255),RIGHT('Disaggregation Records'!$D$59:$D$92,255),0))=0,"",INDEX('Disaggregation Records'!$F$59:$F$92,MATCH(RIGHT(L314,255),RIGHT('Disaggregation Records'!$D$59:$D$92,255),0))),"")</f>
        <v/>
      </c>
      <c r="E314" s="380" t="str">
        <f t="array" ref="E314">IFERROR(IF(INDEX('Disaggregation Data'!$K$159:$K$310,MATCH(RIGHT(M314,255),RIGHT('Disaggregation Data'!$J$159:$J$310,255),0))=0,"",INDEX('Disaggregation Data'!$K$159:$K$310,MATCH(RIGHT(M314,255),RIGHT('Disaggregation Data'!J$159:$J$310,255),0))),"")</f>
        <v/>
      </c>
      <c r="F314" s="380" t="str">
        <f t="array" ref="F314">IFERROR(IF(INDEX('Disaggregation Data'!$L$159:$L$310,MATCH(RIGHT(M314,255),RIGHT('Disaggregation Data'!$J$159:$J$310,255),0))=0,"",INDEX('Disaggregation Data'!$L$159:$L$310,MATCH(RIGHT(M314,255),RIGHT('Disaggregation Data'!J$159:$J$310,255),0))),"")</f>
        <v/>
      </c>
      <c r="G314" s="380" t="str">
        <f t="array" ref="G314">IFERROR(IF(INDEX('Disaggregation Data'!$O$159:$O$310,MATCH(RIGHT(M314,255),RIGHT('Disaggregation Data'!$J$159:$J$310,255),0))=0,"",INDEX('Disaggregation Data'!$O$159:$O$310,MATCH(RIGHT(M314,255),RIGHT('Disaggregation Data'!J$159:$J$310,255),0))),"")</f>
        <v/>
      </c>
      <c r="H314" s="379" t="str">
        <f t="array" ref="H314">IFERROR(IF(INDEX('Disaggregation Data'!$P$159:$P$310,MATCH(RIGHT(M314,255),RIGHT('Disaggregation Data'!$J$159:$J$310,255),0))=0,"",INDEX('Disaggregation Data'!$P$159:$P$310,MATCH(RIGHT(M314,255),RIGHT('Disaggregation Data'!J$159:$J$310,255),0))),"")</f>
        <v/>
      </c>
      <c r="I314" s="380" t="str">
        <f t="array" ref="I314">IFERROR(IF(INDEX('Disaggregation Data'!$M$159:$M$310,MATCH(RIGHT(M314,255),RIGHT('Disaggregation Data'!$J$159:$J$310,255),0))=0,"",INDEX('Disaggregation Data'!$M$159:$M$310,MATCH(RIGHT(M314,255),RIGHT('Disaggregation Data'!J$159:$J$310,255),0))),"")</f>
        <v/>
      </c>
      <c r="J314" s="379" t="str">
        <f t="array" ref="J314">IFERROR(IF(INDEX('Disaggregation Data'!$N$159:$N$310,MATCH(RIGHT(M314,255),RIGHT('Disaggregation Data'!$J$159:$J$310,255),0))=0,"",INDEX('Disaggregation Data'!$N$159:$N$310,MATCH(RIGHT(M314,255),RIGHT('Disaggregation Data'!J$159:$J$310,255),0))),"")</f>
        <v/>
      </c>
      <c r="K314" s="470">
        <f t="shared" si="20"/>
        <v>116</v>
      </c>
      <c r="L314" s="470" t="str">
        <f t="shared" si="21"/>
        <v/>
      </c>
      <c r="M314" s="470" t="str">
        <f t="shared" si="22"/>
        <v/>
      </c>
      <c r="N314" s="446" t="b">
        <f t="shared" si="23"/>
        <v>0</v>
      </c>
      <c r="O314" s="451" t="s">
        <v>1871</v>
      </c>
      <c r="P314" s="483" t="str">
        <f t="array" ref="P314">IFERROR(IF(INDEX('Disaggregation Records'!$G$59:$G$92,MATCH(RIGHT(L314,255),RIGHT('Disaggregation Records'!$D$59:$D$92,255),0))=0,"",INDEX('Disaggregation Records'!$G$59:$G$92,MATCH(RIGHT(L314,255),RIGHT('Disaggregation Records'!$D$59:$D$92,255),0))),"")</f>
        <v/>
      </c>
      <c r="Q314" s="482" t="s">
        <v>804</v>
      </c>
      <c r="R314" s="358"/>
    </row>
    <row r="315" spans="1:18" ht="47.1" customHeight="1" x14ac:dyDescent="0.25">
      <c r="A315" s="377">
        <v>15</v>
      </c>
      <c r="B315" s="395" t="str">
        <f>IFERROR(VLOOKUP(A315,'Outcome Indicators - Section C'!$A$10:$S$27,19,FALSE),"")</f>
        <v/>
      </c>
      <c r="C315" s="396" t="str">
        <f t="array" ref="C315">IFERROR(IF(INDEX('Disaggregation Records'!$E$59:$E$92,MATCH(RIGHT(L315,255),RIGHT('Disaggregation Records'!$D$59:$D$92,255),0))=0,"",INDEX('Disaggregation Records'!$E$59:$E$92,MATCH(RIGHT(L315,255),RIGHT('Disaggregation Records'!$D$59:$D$92,255),0))),"")</f>
        <v/>
      </c>
      <c r="D315" s="396" t="str">
        <f t="array" ref="D315">IFERROR(IF(INDEX('Disaggregation Records'!$F$59:$F$92,MATCH(RIGHT(L315,255),RIGHT('Disaggregation Records'!$D$59:$D$92,255),0))=0,"",INDEX('Disaggregation Records'!$F$59:$F$92,MATCH(RIGHT(L315,255),RIGHT('Disaggregation Records'!$D$59:$D$92,255),0))),"")</f>
        <v/>
      </c>
      <c r="E315" s="380" t="str">
        <f t="array" ref="E315">IFERROR(IF(INDEX('Disaggregation Data'!$K$159:$K$310,MATCH(RIGHT(M315,255),RIGHT('Disaggregation Data'!$J$159:$J$310,255),0))=0,"",INDEX('Disaggregation Data'!$K$159:$K$310,MATCH(RIGHT(M315,255),RIGHT('Disaggregation Data'!J$159:$J$310,255),0))),"")</f>
        <v/>
      </c>
      <c r="F315" s="380" t="str">
        <f t="array" ref="F315">IFERROR(IF(INDEX('Disaggregation Data'!$L$159:$L$310,MATCH(RIGHT(M315,255),RIGHT('Disaggregation Data'!$J$159:$J$310,255),0))=0,"",INDEX('Disaggregation Data'!$L$159:$L$310,MATCH(RIGHT(M315,255),RIGHT('Disaggregation Data'!J$159:$J$310,255),0))),"")</f>
        <v/>
      </c>
      <c r="G315" s="380" t="str">
        <f t="array" ref="G315">IFERROR(IF(INDEX('Disaggregation Data'!$O$159:$O$310,MATCH(RIGHT(M315,255),RIGHT('Disaggregation Data'!$J$159:$J$310,255),0))=0,"",INDEX('Disaggregation Data'!$O$159:$O$310,MATCH(RIGHT(M315,255),RIGHT('Disaggregation Data'!J$159:$J$310,255),0))),"")</f>
        <v/>
      </c>
      <c r="H315" s="379" t="str">
        <f t="array" ref="H315">IFERROR(IF(INDEX('Disaggregation Data'!$P$159:$P$310,MATCH(RIGHT(M315,255),RIGHT('Disaggregation Data'!$J$159:$J$310,255),0))=0,"",INDEX('Disaggregation Data'!$P$159:$P$310,MATCH(RIGHT(M315,255),RIGHT('Disaggregation Data'!J$159:$J$310,255),0))),"")</f>
        <v/>
      </c>
      <c r="I315" s="380" t="str">
        <f t="array" ref="I315">IFERROR(IF(INDEX('Disaggregation Data'!$M$159:$M$310,MATCH(RIGHT(M315,255),RIGHT('Disaggregation Data'!$J$159:$J$310,255),0))=0,"",INDEX('Disaggregation Data'!$M$159:$M$310,MATCH(RIGHT(M315,255),RIGHT('Disaggregation Data'!J$159:$J$310,255),0))),"")</f>
        <v/>
      </c>
      <c r="J315" s="379" t="str">
        <f t="array" ref="J315">IFERROR(IF(INDEX('Disaggregation Data'!$N$159:$N$310,MATCH(RIGHT(M315,255),RIGHT('Disaggregation Data'!$J$159:$J$310,255),0))=0,"",INDEX('Disaggregation Data'!$N$159:$N$310,MATCH(RIGHT(M315,255),RIGHT('Disaggregation Data'!J$159:$J$310,255),0))),"")</f>
        <v/>
      </c>
      <c r="K315" s="470">
        <f t="shared" si="20"/>
        <v>117</v>
      </c>
      <c r="L315" s="470" t="str">
        <f t="shared" si="21"/>
        <v/>
      </c>
      <c r="M315" s="470" t="str">
        <f t="shared" si="22"/>
        <v/>
      </c>
      <c r="N315" s="446" t="b">
        <f t="shared" si="23"/>
        <v>0</v>
      </c>
      <c r="O315" s="451" t="s">
        <v>1872</v>
      </c>
      <c r="P315" s="483" t="str">
        <f t="array" ref="P315">IFERROR(IF(INDEX('Disaggregation Records'!$G$59:$G$92,MATCH(RIGHT(L315,255),RIGHT('Disaggregation Records'!$D$59:$D$92,255),0))=0,"",INDEX('Disaggregation Records'!$G$59:$G$92,MATCH(RIGHT(L315,255),RIGHT('Disaggregation Records'!$D$59:$D$92,255),0))),"")</f>
        <v/>
      </c>
      <c r="Q315" s="482" t="s">
        <v>804</v>
      </c>
      <c r="R315" s="358"/>
    </row>
    <row r="316" spans="1:18" ht="47.1" customHeight="1" x14ac:dyDescent="0.25">
      <c r="A316" s="377">
        <v>15</v>
      </c>
      <c r="B316" s="395" t="str">
        <f>IFERROR(VLOOKUP(A316,'Outcome Indicators - Section C'!$A$10:$S$27,19,FALSE),"")</f>
        <v/>
      </c>
      <c r="C316" s="396" t="str">
        <f t="array" ref="C316">IFERROR(IF(INDEX('Disaggregation Records'!$E$59:$E$92,MATCH(RIGHT(L316,255),RIGHT('Disaggregation Records'!$D$59:$D$92,255),0))=0,"",INDEX('Disaggregation Records'!$E$59:$E$92,MATCH(RIGHT(L316,255),RIGHT('Disaggregation Records'!$D$59:$D$92,255),0))),"")</f>
        <v/>
      </c>
      <c r="D316" s="396" t="str">
        <f t="array" ref="D316">IFERROR(IF(INDEX('Disaggregation Records'!$F$59:$F$92,MATCH(RIGHT(L316,255),RIGHT('Disaggregation Records'!$D$59:$D$92,255),0))=0,"",INDEX('Disaggregation Records'!$F$59:$F$92,MATCH(RIGHT(L316,255),RIGHT('Disaggregation Records'!$D$59:$D$92,255),0))),"")</f>
        <v/>
      </c>
      <c r="E316" s="380" t="str">
        <f t="array" ref="E316">IFERROR(IF(INDEX('Disaggregation Data'!$K$159:$K$310,MATCH(RIGHT(M316,255),RIGHT('Disaggregation Data'!$J$159:$J$310,255),0))=0,"",INDEX('Disaggregation Data'!$K$159:$K$310,MATCH(RIGHT(M316,255),RIGHT('Disaggregation Data'!J$159:$J$310,255),0))),"")</f>
        <v/>
      </c>
      <c r="F316" s="380" t="str">
        <f t="array" ref="F316">IFERROR(IF(INDEX('Disaggregation Data'!$L$159:$L$310,MATCH(RIGHT(M316,255),RIGHT('Disaggregation Data'!$J$159:$J$310,255),0))=0,"",INDEX('Disaggregation Data'!$L$159:$L$310,MATCH(RIGHT(M316,255),RIGHT('Disaggregation Data'!J$159:$J$310,255),0))),"")</f>
        <v/>
      </c>
      <c r="G316" s="380" t="str">
        <f t="array" ref="G316">IFERROR(IF(INDEX('Disaggregation Data'!$O$159:$O$310,MATCH(RIGHT(M316,255),RIGHT('Disaggregation Data'!$J$159:$J$310,255),0))=0,"",INDEX('Disaggregation Data'!$O$159:$O$310,MATCH(RIGHT(M316,255),RIGHT('Disaggregation Data'!J$159:$J$310,255),0))),"")</f>
        <v/>
      </c>
      <c r="H316" s="379" t="str">
        <f t="array" ref="H316">IFERROR(IF(INDEX('Disaggregation Data'!$P$159:$P$310,MATCH(RIGHT(M316,255),RIGHT('Disaggregation Data'!$J$159:$J$310,255),0))=0,"",INDEX('Disaggregation Data'!$P$159:$P$310,MATCH(RIGHT(M316,255),RIGHT('Disaggregation Data'!J$159:$J$310,255),0))),"")</f>
        <v/>
      </c>
      <c r="I316" s="380" t="str">
        <f t="array" ref="I316">IFERROR(IF(INDEX('Disaggregation Data'!$M$159:$M$310,MATCH(RIGHT(M316,255),RIGHT('Disaggregation Data'!$J$159:$J$310,255),0))=0,"",INDEX('Disaggregation Data'!$M$159:$M$310,MATCH(RIGHT(M316,255),RIGHT('Disaggregation Data'!J$159:$J$310,255),0))),"")</f>
        <v/>
      </c>
      <c r="J316" s="379" t="str">
        <f t="array" ref="J316">IFERROR(IF(INDEX('Disaggregation Data'!$N$159:$N$310,MATCH(RIGHT(M316,255),RIGHT('Disaggregation Data'!$J$159:$J$310,255),0))=0,"",INDEX('Disaggregation Data'!$N$159:$N$310,MATCH(RIGHT(M316,255),RIGHT('Disaggregation Data'!J$159:$J$310,255),0))),"")</f>
        <v/>
      </c>
      <c r="K316" s="470">
        <f t="shared" si="20"/>
        <v>118</v>
      </c>
      <c r="L316" s="470" t="str">
        <f t="shared" si="21"/>
        <v/>
      </c>
      <c r="M316" s="470" t="str">
        <f t="shared" si="22"/>
        <v/>
      </c>
      <c r="N316" s="446" t="b">
        <f t="shared" si="23"/>
        <v>0</v>
      </c>
      <c r="O316" s="451" t="s">
        <v>1873</v>
      </c>
      <c r="P316" s="483" t="str">
        <f t="array" ref="P316">IFERROR(IF(INDEX('Disaggregation Records'!$G$59:$G$92,MATCH(RIGHT(L316,255),RIGHT('Disaggregation Records'!$D$59:$D$92,255),0))=0,"",INDEX('Disaggregation Records'!$G$59:$G$92,MATCH(RIGHT(L316,255),RIGHT('Disaggregation Records'!$D$59:$D$92,255),0))),"")</f>
        <v/>
      </c>
      <c r="Q316" s="482" t="s">
        <v>804</v>
      </c>
      <c r="R316" s="358"/>
    </row>
    <row r="317" spans="1:18" ht="47.1" customHeight="1" x14ac:dyDescent="0.25">
      <c r="A317" s="377">
        <v>15</v>
      </c>
      <c r="B317" s="395" t="str">
        <f>IFERROR(VLOOKUP(A317,'Outcome Indicators - Section C'!$A$10:$S$27,19,FALSE),"")</f>
        <v/>
      </c>
      <c r="C317" s="396" t="str">
        <f t="array" ref="C317">IFERROR(IF(INDEX('Disaggregation Records'!$E$59:$E$92,MATCH(RIGHT(L317,255),RIGHT('Disaggregation Records'!$D$59:$D$92,255),0))=0,"",INDEX('Disaggregation Records'!$E$59:$E$92,MATCH(RIGHT(L317,255),RIGHT('Disaggregation Records'!$D$59:$D$92,255),0))),"")</f>
        <v/>
      </c>
      <c r="D317" s="396" t="str">
        <f t="array" ref="D317">IFERROR(IF(INDEX('Disaggregation Records'!$F$59:$F$92,MATCH(RIGHT(L317,255),RIGHT('Disaggregation Records'!$D$59:$D$92,255),0))=0,"",INDEX('Disaggregation Records'!$F$59:$F$92,MATCH(RIGHT(L317,255),RIGHT('Disaggregation Records'!$D$59:$D$92,255),0))),"")</f>
        <v/>
      </c>
      <c r="E317" s="380" t="str">
        <f t="array" ref="E317">IFERROR(IF(INDEX('Disaggregation Data'!$K$159:$K$310,MATCH(RIGHT(M317,255),RIGHT('Disaggregation Data'!$J$159:$J$310,255),0))=0,"",INDEX('Disaggregation Data'!$K$159:$K$310,MATCH(RIGHT(M317,255),RIGHT('Disaggregation Data'!J$159:$J$310,255),0))),"")</f>
        <v/>
      </c>
      <c r="F317" s="380" t="str">
        <f t="array" ref="F317">IFERROR(IF(INDEX('Disaggregation Data'!$L$159:$L$310,MATCH(RIGHT(M317,255),RIGHT('Disaggregation Data'!$J$159:$J$310,255),0))=0,"",INDEX('Disaggregation Data'!$L$159:$L$310,MATCH(RIGHT(M317,255),RIGHT('Disaggregation Data'!J$159:$J$310,255),0))),"")</f>
        <v/>
      </c>
      <c r="G317" s="380" t="str">
        <f t="array" ref="G317">IFERROR(IF(INDEX('Disaggregation Data'!$O$159:$O$310,MATCH(RIGHT(M317,255),RIGHT('Disaggregation Data'!$J$159:$J$310,255),0))=0,"",INDEX('Disaggregation Data'!$O$159:$O$310,MATCH(RIGHT(M317,255),RIGHT('Disaggregation Data'!J$159:$J$310,255),0))),"")</f>
        <v/>
      </c>
      <c r="H317" s="379" t="str">
        <f t="array" ref="H317">IFERROR(IF(INDEX('Disaggregation Data'!$P$159:$P$310,MATCH(RIGHT(M317,255),RIGHT('Disaggregation Data'!$J$159:$J$310,255),0))=0,"",INDEX('Disaggregation Data'!$P$159:$P$310,MATCH(RIGHT(M317,255),RIGHT('Disaggregation Data'!J$159:$J$310,255),0))),"")</f>
        <v/>
      </c>
      <c r="I317" s="380" t="str">
        <f t="array" ref="I317">IFERROR(IF(INDEX('Disaggregation Data'!$M$159:$M$310,MATCH(RIGHT(M317,255),RIGHT('Disaggregation Data'!$J$159:$J$310,255),0))=0,"",INDEX('Disaggregation Data'!$M$159:$M$310,MATCH(RIGHT(M317,255),RIGHT('Disaggregation Data'!J$159:$J$310,255),0))),"")</f>
        <v/>
      </c>
      <c r="J317" s="379" t="str">
        <f t="array" ref="J317">IFERROR(IF(INDEX('Disaggregation Data'!$N$159:$N$310,MATCH(RIGHT(M317,255),RIGHT('Disaggregation Data'!$J$159:$J$310,255),0))=0,"",INDEX('Disaggregation Data'!$N$159:$N$310,MATCH(RIGHT(M317,255),RIGHT('Disaggregation Data'!J$159:$J$310,255),0))),"")</f>
        <v/>
      </c>
      <c r="K317" s="470">
        <f t="shared" si="20"/>
        <v>119</v>
      </c>
      <c r="L317" s="470" t="str">
        <f t="shared" si="21"/>
        <v/>
      </c>
      <c r="M317" s="470" t="str">
        <f t="shared" si="22"/>
        <v/>
      </c>
      <c r="N317" s="446" t="b">
        <f t="shared" si="23"/>
        <v>0</v>
      </c>
      <c r="O317" s="451" t="s">
        <v>1874</v>
      </c>
      <c r="P317" s="483" t="str">
        <f t="array" ref="P317">IFERROR(IF(INDEX('Disaggregation Records'!$G$59:$G$92,MATCH(RIGHT(L317,255),RIGHT('Disaggregation Records'!$D$59:$D$92,255),0))=0,"",INDEX('Disaggregation Records'!$G$59:$G$92,MATCH(RIGHT(L317,255),RIGHT('Disaggregation Records'!$D$59:$D$92,255),0))),"")</f>
        <v/>
      </c>
      <c r="Q317" s="482" t="s">
        <v>804</v>
      </c>
      <c r="R317" s="358"/>
    </row>
    <row r="318" spans="1:18" ht="2.1" customHeight="1" thickBot="1" x14ac:dyDescent="0.3">
      <c r="A318" s="50"/>
      <c r="B318" s="51"/>
      <c r="C318" s="51"/>
      <c r="D318" s="51"/>
      <c r="E318" s="51"/>
      <c r="F318" s="51"/>
      <c r="G318" s="51"/>
      <c r="H318" s="51"/>
      <c r="I318" s="51"/>
      <c r="J318" s="51"/>
      <c r="K318" s="110"/>
      <c r="L318" s="110"/>
      <c r="M318" s="110"/>
      <c r="N318" s="110"/>
      <c r="O318" s="110"/>
      <c r="P318" s="360"/>
      <c r="Q318" s="360"/>
      <c r="R318" s="361"/>
    </row>
    <row r="319" spans="1:18" ht="30" hidden="1" customHeight="1" x14ac:dyDescent="0.25">
      <c r="P319" s="363"/>
      <c r="Q319" s="363"/>
    </row>
    <row r="320" spans="1:18" ht="30" hidden="1" customHeight="1" x14ac:dyDescent="0.25">
      <c r="P320" s="363"/>
      <c r="Q320" s="363"/>
    </row>
    <row r="321" spans="1:33" ht="10.35" hidden="1" customHeight="1" x14ac:dyDescent="0.25">
      <c r="P321" s="363"/>
      <c r="Q321" s="363"/>
    </row>
    <row r="322" spans="1:33" hidden="1" x14ac:dyDescent="0.25">
      <c r="P322" s="363"/>
      <c r="Q322" s="363"/>
    </row>
    <row r="323" spans="1:33" ht="36" customHeight="1" thickBot="1" x14ac:dyDescent="0.3">
      <c r="P323" s="363"/>
      <c r="Q323" s="363"/>
    </row>
    <row r="324" spans="1:33" ht="33" customHeight="1" thickBot="1" x14ac:dyDescent="0.3">
      <c r="A324" s="570" t="s">
        <v>287</v>
      </c>
      <c r="B324" s="571"/>
      <c r="C324" s="571"/>
      <c r="D324" s="571"/>
      <c r="E324" s="571"/>
      <c r="F324" s="571"/>
      <c r="G324" s="571"/>
      <c r="H324" s="571"/>
      <c r="I324" s="571"/>
      <c r="J324" s="571"/>
      <c r="K324" s="571"/>
      <c r="L324" s="571"/>
      <c r="M324" s="571"/>
      <c r="N324" s="571"/>
      <c r="O324" s="571"/>
      <c r="P324" s="571"/>
      <c r="Q324" s="571"/>
      <c r="R324" s="571"/>
      <c r="S324" s="571"/>
      <c r="T324" s="571"/>
      <c r="U324" s="571"/>
      <c r="V324" s="99"/>
      <c r="W324" s="345"/>
      <c r="X324" s="345"/>
      <c r="Y324" s="345"/>
      <c r="Z324" s="345"/>
      <c r="AA324" s="345"/>
      <c r="AB324" s="345"/>
      <c r="AC324" s="345"/>
      <c r="AD324" s="345"/>
      <c r="AE324" s="346"/>
      <c r="AF324" s="111"/>
      <c r="AG324" s="111"/>
    </row>
    <row r="325" spans="1:33" ht="51" customHeight="1" x14ac:dyDescent="0.25">
      <c r="A325" s="391" t="s">
        <v>289</v>
      </c>
      <c r="B325" s="453" t="s">
        <v>306</v>
      </c>
      <c r="C325" s="453" t="s">
        <v>302</v>
      </c>
      <c r="D325" s="455" t="s">
        <v>303</v>
      </c>
      <c r="E325" s="453" t="s">
        <v>291</v>
      </c>
      <c r="F325" s="453" t="s">
        <v>292</v>
      </c>
      <c r="G325" s="453" t="s">
        <v>293</v>
      </c>
      <c r="H325" s="453" t="s">
        <v>304</v>
      </c>
      <c r="I325" s="453" t="s">
        <v>305</v>
      </c>
      <c r="J325" s="453" t="s">
        <v>272</v>
      </c>
      <c r="K325" s="484" t="s">
        <v>87</v>
      </c>
      <c r="L325" s="484" t="s">
        <v>88</v>
      </c>
      <c r="M325" s="484" t="s">
        <v>85</v>
      </c>
      <c r="N325" s="484" t="s">
        <v>86</v>
      </c>
      <c r="O325" s="484" t="s">
        <v>102</v>
      </c>
      <c r="P325" s="484"/>
      <c r="Q325" s="484"/>
      <c r="R325" s="484"/>
      <c r="S325" s="484"/>
      <c r="T325" s="484"/>
      <c r="U325" s="455" t="s">
        <v>206</v>
      </c>
      <c r="V325" s="455" t="s">
        <v>207</v>
      </c>
      <c r="W325" s="485"/>
      <c r="X325" s="485" t="s">
        <v>149</v>
      </c>
      <c r="Y325" s="485">
        <v>0</v>
      </c>
      <c r="Z325" s="485" t="s">
        <v>103</v>
      </c>
      <c r="AA325" s="485" t="s">
        <v>23</v>
      </c>
      <c r="AB325" s="485" t="s">
        <v>25</v>
      </c>
      <c r="AC325" s="485" t="s">
        <v>167</v>
      </c>
      <c r="AD325" s="485" t="s">
        <v>324</v>
      </c>
      <c r="AE325" s="347"/>
      <c r="AF325" s="111"/>
      <c r="AG325" s="111"/>
    </row>
    <row r="326" spans="1:33" ht="47.1" hidden="1" customHeight="1" x14ac:dyDescent="0.25">
      <c r="A326" s="377" t="s">
        <v>45</v>
      </c>
      <c r="B326" s="395" t="str">
        <f>IFERROR(VLOOKUP(A326,'Coverage Indicators - Section D'!$A$10:$Y$42,25,FALSE),"")</f>
        <v/>
      </c>
      <c r="C326" s="396" t="str">
        <f t="array" ref="C326">IFERROR(IF(INDEX('Disaggregation Records'!$E$95:$E$183,MATCH(RIGHT(Z326,255),RIGHT('Disaggregation Records'!$D$95:$D$183,255),0))=0,"",INDEX('Disaggregation Records'!$E$95:$E$183,MATCH(RIGHT(Z326,255),RIGHT('Disaggregation Records'!$D$95:$D$183,255),0))),"")</f>
        <v/>
      </c>
      <c r="D326" s="396" t="str">
        <f t="array" ref="D326">IFERROR(IF(INDEX('Disaggregation Records'!$F$95:$F$183,MATCH(RIGHT(Z326,255),RIGHT('Disaggregation Records'!$D$95:$D$183,255),0))=0,"",INDEX('Disaggregation Records'!$F$95:$F$183,MATCH(RIGHT(Z326,255),RIGHT('Disaggregation Records'!$D$95:$D$183,255),0))),"")</f>
        <v/>
      </c>
      <c r="E326" s="397" t="str">
        <f t="array" ref="E326">IFERROR(IF(INDEX('Disaggregation Data'!$K$315:$K$616,MATCH(RIGHT(X326,255),RIGHT('Disaggregation Data'!$J$315:$J$616,255),0))=0,"",INDEX('Disaggregation Data'!$K$315:$K$616,MATCH(RIGHT(X326,255),RIGHT('Disaggregation Data'!J$315:$J$616,255),0))),"")</f>
        <v/>
      </c>
      <c r="F326" s="398" t="str">
        <f t="array" ref="F326">IFERROR(IF(INDEX('Disaggregation Data'!$L$315:$L$616,MATCH(RIGHT(X326,255),RIGHT('Disaggregation Data'!$J$315:$J$616,255),0))=0,"",INDEX('Disaggregation Data'!$L$315:$L$616,MATCH(RIGHT(X326,255),RIGHT('Disaggregation Data'!J$315:$J$616,255),0))),"")</f>
        <v/>
      </c>
      <c r="G326" s="459" t="str">
        <f t="array" ref="G326">IFERROR(IF(INDEX('Disaggregation Data'!$M$315:$M$616,MATCH(RIGHT(X326,255),RIGHT('Disaggregation Data'!$J$315:$J$616,255),0))=0,(E326/F326)*100,INDEX('Disaggregation Data'!$M$315:$M$616,MATCH(RIGHT(X326,255),RIGHT('Disaggregation Data'!J$315:$J$616,255),0))),"")</f>
        <v/>
      </c>
      <c r="H326" s="401" t="str">
        <f t="array" ref="H326">IFERROR(IF(INDEX('Disaggregation Data'!$N$315:$N$616,MATCH(RIGHT(X326,255),RIGHT('Disaggregation Data'!$J$315:$J$616,255),0))=0,"",INDEX('Disaggregation Data'!$N$315:$N$616,MATCH(RIGHT(X326,255),RIGHT('Disaggregation Data'!J$315:$J$616,255),0))),"")</f>
        <v/>
      </c>
      <c r="I326" s="401" t="str">
        <f t="array" ref="I326">IFERROR(IF(INDEX('Disaggregation Data'!$Q$315:$Q$616,MATCH(RIGHT(X326,255),RIGHT('Disaggregation Data'!$J$315:$J$616,255),0))=0,"",INDEX('Disaggregation Data'!$Q$315:$Q$616,MATCH(RIGHT(X326,255),RIGHT('Disaggregation Data'!J$315:$J$616,255),0))),"")</f>
        <v/>
      </c>
      <c r="J326" s="415" t="str">
        <f t="array" ref="J326">IFERROR(IF(INDEX('Disaggregation Data'!$R$315:$R$616,MATCH(RIGHT(X326,255),RIGHT('Disaggregation Data'!$J$315:$J$616,255),0))=0,"",INDEX('Disaggregation Data'!$R$315:$R$616,MATCH(RIGHT(X326,255),RIGHT('Disaggregation Data'!J$315:$J$616,255),0))),"")</f>
        <v/>
      </c>
      <c r="K326" s="486"/>
      <c r="L326" s="486"/>
      <c r="M326" s="486"/>
      <c r="N326" s="486"/>
      <c r="O326" s="486"/>
      <c r="P326" s="486"/>
      <c r="Q326" s="486"/>
      <c r="R326" s="486"/>
      <c r="S326" s="486"/>
      <c r="T326" s="486"/>
      <c r="U326" s="401" t="str">
        <f t="array" ref="U326">IFERROR(IF(INDEX('Disaggregation Data'!$O$315:$O$616,MATCH(RIGHT(X326,255),RIGHT('Disaggregation Data'!$J$315:$J$616,255),0))=0,"",INDEX('Disaggregation Data'!$O$315:$O$616,MATCH(RIGHT(X326,255),RIGHT('Disaggregation Data'!J$315:$J$616,255),0))),"")</f>
        <v/>
      </c>
      <c r="V326" s="415" t="str">
        <f t="array" ref="V326">IFERROR(IF(INDEX('Disaggregation Data'!$P$315:$P$616,MATCH(RIGHT(X326,255),RIGHT('Disaggregation Data'!$J$315:$J$616,255),0))=0,"",INDEX('Disaggregation Data'!$P$315:$P$616,MATCH(RIGHT(X326,255),RIGHT('Disaggregation Data'!J$315:$J$616,255),0))),"")</f>
        <v/>
      </c>
      <c r="W326" s="487"/>
      <c r="X326" s="487" t="str">
        <f>IF(B326&lt;&gt;"",B326&amp;C326&amp;D326,"")</f>
        <v/>
      </c>
      <c r="Y326" s="487">
        <f>IF(B326=B325,Y325+1,0)</f>
        <v>0</v>
      </c>
      <c r="Z326" s="487" t="str">
        <f>IF(B326&lt;&gt;"",B326&amp;"-"&amp;Y326,"")</f>
        <v/>
      </c>
      <c r="AA326" s="487" t="b">
        <f>IFERROR(IF(B326&lt;&gt;"",TRUE,FALSE),"")</f>
        <v>0</v>
      </c>
      <c r="AB326" s="487" t="s">
        <v>24</v>
      </c>
      <c r="AC326" s="487" t="str">
        <f t="array" ref="AC326">IFERROR(IF(INDEX('Disaggregation Records'!$G$95:$G$183,MATCH(RIGHT(Z326,255),RIGHT('Disaggregation Records'!$D$95:$D$183,255),0))=0,"",INDEX('Disaggregation Records'!$G$95:$G$183,MATCH(RIGHT(Z326,255),RIGHT('Disaggregation Records'!$D$95:$D$183,255),0))),"")</f>
        <v/>
      </c>
      <c r="AD326" s="487" t="s">
        <v>24</v>
      </c>
      <c r="AE326" s="347"/>
      <c r="AF326" s="111"/>
      <c r="AG326" s="111"/>
    </row>
    <row r="327" spans="1:33" ht="47.1" customHeight="1" x14ac:dyDescent="0.25">
      <c r="A327" s="377">
        <v>1</v>
      </c>
      <c r="B327" s="395" t="str">
        <f>IFERROR(VLOOKUP(A327,'Coverage Indicators - Section D'!$A$10:$Y$42,25,FALSE),"")</f>
        <v/>
      </c>
      <c r="C327" s="396" t="str">
        <f t="array" ref="C327">IFERROR(IF(INDEX('Disaggregation Records'!$E$95:$E$183,MATCH(RIGHT(Z327,255),RIGHT('Disaggregation Records'!$D$95:$D$183,255),0))=0,"",INDEX('Disaggregation Records'!$E$95:$E$183,MATCH(RIGHT(Z327,255),RIGHT('Disaggregation Records'!$D$95:$D$183,255),0))),"")</f>
        <v/>
      </c>
      <c r="D327" s="396" t="str">
        <f t="array" ref="D327">IFERROR(IF(INDEX('Disaggregation Records'!$F$95:$F$183,MATCH(RIGHT(Z327,255),RIGHT('Disaggregation Records'!$D$95:$D$183,255),0))=0,"",INDEX('Disaggregation Records'!$F$95:$F$183,MATCH(RIGHT(Z327,255),RIGHT('Disaggregation Records'!$D$95:$D$183,255),0))),"")</f>
        <v/>
      </c>
      <c r="E327" s="397" t="str">
        <f t="array" ref="E327">IFERROR(IF(INDEX('Disaggregation Data'!$K$315:$K$616,MATCH(RIGHT(X327,255),RIGHT('Disaggregation Data'!$J$315:$J$616,255),0))=0,"",INDEX('Disaggregation Data'!$K$315:$K$616,MATCH(RIGHT(X327,255),RIGHT('Disaggregation Data'!J$315:$J$616,255),0))),"")</f>
        <v/>
      </c>
      <c r="F327" s="398" t="str">
        <f t="array" ref="F327">IFERROR(IF(INDEX('Disaggregation Data'!$L$315:$L$616,MATCH(RIGHT(X327,255),RIGHT('Disaggregation Data'!$J$315:$J$616,255),0))=0,"",INDEX('Disaggregation Data'!$L$315:$L$616,MATCH(RIGHT(X327,255),RIGHT('Disaggregation Data'!J$315:$J$616,255),0))),"")</f>
        <v/>
      </c>
      <c r="G327" s="459" t="str">
        <f t="array" ref="G327">IFERROR(IF(INDEX('Disaggregation Data'!$M$315:$M$616,MATCH(RIGHT(X327,255),RIGHT('Disaggregation Data'!$J$315:$J$616,255),0))=0,(E327/F327)*100,INDEX('Disaggregation Data'!$M$315:$M$616,MATCH(RIGHT(X327,255),RIGHT('Disaggregation Data'!J$315:$J$616,255),0))),"")</f>
        <v/>
      </c>
      <c r="H327" s="401" t="str">
        <f t="array" ref="H327">IFERROR(IF(INDEX('Disaggregation Data'!$N$315:$N$616,MATCH(RIGHT(X327,255),RIGHT('Disaggregation Data'!$J$315:$J$616,255),0))=0,"",INDEX('Disaggregation Data'!$N$315:$N$616,MATCH(RIGHT(X327,255),RIGHT('Disaggregation Data'!J$315:$J$616,255),0))),"")</f>
        <v/>
      </c>
      <c r="I327" s="401" t="str">
        <f t="array" ref="I327">IFERROR(IF(INDEX('Disaggregation Data'!$Q$315:$Q$616,MATCH(RIGHT(X327,255),RIGHT('Disaggregation Data'!$J$315:$J$616,255),0))=0,"",INDEX('Disaggregation Data'!$Q$315:$Q$616,MATCH(RIGHT(X327,255),RIGHT('Disaggregation Data'!J$315:$J$616,255),0))),"")</f>
        <v/>
      </c>
      <c r="J327" s="415" t="str">
        <f t="array" ref="J327">IFERROR(IF(INDEX('Disaggregation Data'!$R$315:$R$616,MATCH(RIGHT(X327,255),RIGHT('Disaggregation Data'!$J$315:$J$616,255),0))=0,"",INDEX('Disaggregation Data'!$R$315:$R$616,MATCH(RIGHT(X327,255),RIGHT('Disaggregation Data'!J$315:$J$616,255),0))),"")</f>
        <v/>
      </c>
      <c r="K327" s="486"/>
      <c r="L327" s="486"/>
      <c r="M327" s="486"/>
      <c r="N327" s="486"/>
      <c r="O327" s="486"/>
      <c r="P327" s="486"/>
      <c r="Q327" s="486"/>
      <c r="R327" s="486"/>
      <c r="S327" s="486"/>
      <c r="T327" s="486"/>
      <c r="U327" s="401" t="str">
        <f t="array" ref="U327">IFERROR(IF(INDEX('Disaggregation Data'!$O$315:$O$616,MATCH(RIGHT(X327,255),RIGHT('Disaggregation Data'!$J$315:$J$616,255),0))=0,"",INDEX('Disaggregation Data'!$O$315:$O$616,MATCH(RIGHT(X327,255),RIGHT('Disaggregation Data'!J$315:$J$616,255),0))),"")</f>
        <v/>
      </c>
      <c r="V327" s="415" t="str">
        <f t="array" ref="V327">IFERROR(IF(INDEX('Disaggregation Data'!$P$315:$P$616,MATCH(RIGHT(X327,255),RIGHT('Disaggregation Data'!$J$315:$J$616,255),0))=0,"",INDEX('Disaggregation Data'!$P$315:$P$616,MATCH(RIGHT(X327,255),RIGHT('Disaggregation Data'!J$315:$J$616,255),0))),"")</f>
        <v/>
      </c>
      <c r="W327" s="487"/>
      <c r="X327" s="487" t="str">
        <f t="shared" ref="X327:X390" si="24">IF(B327&lt;&gt;"",B327&amp;C327&amp;D327,"")</f>
        <v/>
      </c>
      <c r="Y327" s="487">
        <f t="shared" ref="Y327:Y390" si="25">IF(B327=B326,Y326+1,0)</f>
        <v>1</v>
      </c>
      <c r="Z327" s="487" t="str">
        <f t="shared" ref="Z327:Z390" si="26">IF(B327&lt;&gt;"",B327&amp;"-"&amp;Y327,"")</f>
        <v/>
      </c>
      <c r="AA327" s="487" t="b">
        <f t="shared" ref="AA327:AA390" si="27">IFERROR(IF(B327&lt;&gt;"",TRUE,FALSE),"")</f>
        <v>0</v>
      </c>
      <c r="AB327" s="487" t="s">
        <v>1875</v>
      </c>
      <c r="AC327" s="487" t="str">
        <f t="array" ref="AC327">IFERROR(IF(INDEX('Disaggregation Records'!$G$95:$G$183,MATCH(RIGHT(Z327,255),RIGHT('Disaggregation Records'!$D$95:$D$183,255),0))=0,"",INDEX('Disaggregation Records'!$G$95:$G$183,MATCH(RIGHT(Z327,255),RIGHT('Disaggregation Records'!$D$95:$D$183,255),0))),"")</f>
        <v/>
      </c>
      <c r="AD327" s="487" t="s">
        <v>805</v>
      </c>
      <c r="AE327" s="347"/>
      <c r="AF327" s="111"/>
      <c r="AG327" s="111"/>
    </row>
    <row r="328" spans="1:33" ht="47.1" customHeight="1" x14ac:dyDescent="0.25">
      <c r="A328" s="377">
        <v>1</v>
      </c>
      <c r="B328" s="395" t="str">
        <f>IFERROR(VLOOKUP(A328,'Coverage Indicators - Section D'!$A$10:$Y$42,25,FALSE),"")</f>
        <v/>
      </c>
      <c r="C328" s="396" t="str">
        <f t="array" ref="C328">IFERROR(IF(INDEX('Disaggregation Records'!$E$95:$E$183,MATCH(RIGHT(Z328,255),RIGHT('Disaggregation Records'!$D$95:$D$183,255),0))=0,"",INDEX('Disaggregation Records'!$E$95:$E$183,MATCH(RIGHT(Z328,255),RIGHT('Disaggregation Records'!$D$95:$D$183,255),0))),"")</f>
        <v/>
      </c>
      <c r="D328" s="396" t="str">
        <f t="array" ref="D328">IFERROR(IF(INDEX('Disaggregation Records'!$F$95:$F$183,MATCH(RIGHT(Z328,255),RIGHT('Disaggregation Records'!$D$95:$D$183,255),0))=0,"",INDEX('Disaggregation Records'!$F$95:$F$183,MATCH(RIGHT(Z328,255),RIGHT('Disaggregation Records'!$D$95:$D$183,255),0))),"")</f>
        <v/>
      </c>
      <c r="E328" s="397" t="str">
        <f t="array" ref="E328">IFERROR(IF(INDEX('Disaggregation Data'!$K$315:$K$616,MATCH(RIGHT(X328,255),RIGHT('Disaggregation Data'!$J$315:$J$616,255),0))=0,"",INDEX('Disaggregation Data'!$K$315:$K$616,MATCH(RIGHT(X328,255),RIGHT('Disaggregation Data'!J$315:$J$616,255),0))),"")</f>
        <v/>
      </c>
      <c r="F328" s="398" t="str">
        <f t="array" ref="F328">IFERROR(IF(INDEX('Disaggregation Data'!$L$315:$L$616,MATCH(RIGHT(X328,255),RIGHT('Disaggregation Data'!$J$315:$J$616,255),0))=0,"",INDEX('Disaggregation Data'!$L$315:$L$616,MATCH(RIGHT(X328,255),RIGHT('Disaggregation Data'!J$315:$J$616,255),0))),"")</f>
        <v/>
      </c>
      <c r="G328" s="459" t="str">
        <f t="array" ref="G328">IFERROR(IF(INDEX('Disaggregation Data'!$M$315:$M$616,MATCH(RIGHT(X328,255),RIGHT('Disaggregation Data'!$J$315:$J$616,255),0))=0,(E328/F328)*100,INDEX('Disaggregation Data'!$M$315:$M$616,MATCH(RIGHT(X328,255),RIGHT('Disaggregation Data'!J$315:$J$616,255),0))),"")</f>
        <v/>
      </c>
      <c r="H328" s="401" t="str">
        <f t="array" ref="H328">IFERROR(IF(INDEX('Disaggregation Data'!$N$315:$N$616,MATCH(RIGHT(X328,255),RIGHT('Disaggregation Data'!$J$315:$J$616,255),0))=0,"",INDEX('Disaggregation Data'!$N$315:$N$616,MATCH(RIGHT(X328,255),RIGHT('Disaggregation Data'!J$315:$J$616,255),0))),"")</f>
        <v/>
      </c>
      <c r="I328" s="401" t="str">
        <f t="array" ref="I328">IFERROR(IF(INDEX('Disaggregation Data'!$Q$315:$Q$616,MATCH(RIGHT(X328,255),RIGHT('Disaggregation Data'!$J$315:$J$616,255),0))=0,"",INDEX('Disaggregation Data'!$Q$315:$Q$616,MATCH(RIGHT(X328,255),RIGHT('Disaggregation Data'!J$315:$J$616,255),0))),"")</f>
        <v/>
      </c>
      <c r="J328" s="415" t="str">
        <f t="array" ref="J328">IFERROR(IF(INDEX('Disaggregation Data'!$R$315:$R$616,MATCH(RIGHT(X328,255),RIGHT('Disaggregation Data'!$J$315:$J$616,255),0))=0,"",INDEX('Disaggregation Data'!$R$315:$R$616,MATCH(RIGHT(X328,255),RIGHT('Disaggregation Data'!J$315:$J$616,255),0))),"")</f>
        <v/>
      </c>
      <c r="K328" s="486"/>
      <c r="L328" s="486"/>
      <c r="M328" s="486"/>
      <c r="N328" s="486"/>
      <c r="O328" s="486"/>
      <c r="P328" s="486"/>
      <c r="Q328" s="486"/>
      <c r="R328" s="486"/>
      <c r="S328" s="486"/>
      <c r="T328" s="486"/>
      <c r="U328" s="401" t="str">
        <f t="array" ref="U328">IFERROR(IF(INDEX('Disaggregation Data'!$O$315:$O$616,MATCH(RIGHT(X328,255),RIGHT('Disaggregation Data'!$J$315:$J$616,255),0))=0,"",INDEX('Disaggregation Data'!$O$315:$O$616,MATCH(RIGHT(X328,255),RIGHT('Disaggregation Data'!J$315:$J$616,255),0))),"")</f>
        <v/>
      </c>
      <c r="V328" s="415" t="str">
        <f t="array" ref="V328">IFERROR(IF(INDEX('Disaggregation Data'!$P$315:$P$616,MATCH(RIGHT(X328,255),RIGHT('Disaggregation Data'!$J$315:$J$616,255),0))=0,"",INDEX('Disaggregation Data'!$P$315:$P$616,MATCH(RIGHT(X328,255),RIGHT('Disaggregation Data'!J$315:$J$616,255),0))),"")</f>
        <v/>
      </c>
      <c r="W328" s="487"/>
      <c r="X328" s="487" t="str">
        <f t="shared" si="24"/>
        <v/>
      </c>
      <c r="Y328" s="487">
        <f t="shared" si="25"/>
        <v>2</v>
      </c>
      <c r="Z328" s="487" t="str">
        <f t="shared" si="26"/>
        <v/>
      </c>
      <c r="AA328" s="487" t="b">
        <f t="shared" si="27"/>
        <v>0</v>
      </c>
      <c r="AB328" s="487" t="s">
        <v>1876</v>
      </c>
      <c r="AC328" s="487" t="str">
        <f t="array" ref="AC328">IFERROR(IF(INDEX('Disaggregation Records'!$G$95:$G$183,MATCH(RIGHT(Z328,255),RIGHT('Disaggregation Records'!$D$95:$D$183,255),0))=0,"",INDEX('Disaggregation Records'!$G$95:$G$183,MATCH(RIGHT(Z328,255),RIGHT('Disaggregation Records'!$D$95:$D$183,255),0))),"")</f>
        <v/>
      </c>
      <c r="AD328" s="487" t="s">
        <v>805</v>
      </c>
      <c r="AE328" s="347"/>
      <c r="AF328" s="111"/>
      <c r="AG328" s="111"/>
    </row>
    <row r="329" spans="1:33" ht="47.1" customHeight="1" x14ac:dyDescent="0.25">
      <c r="A329" s="377">
        <v>1</v>
      </c>
      <c r="B329" s="395" t="str">
        <f>IFERROR(VLOOKUP(A329,'Coverage Indicators - Section D'!$A$10:$Y$42,25,FALSE),"")</f>
        <v/>
      </c>
      <c r="C329" s="396" t="str">
        <f t="array" ref="C329">IFERROR(IF(INDEX('Disaggregation Records'!$E$95:$E$183,MATCH(RIGHT(Z329,255),RIGHT('Disaggregation Records'!$D$95:$D$183,255),0))=0,"",INDEX('Disaggregation Records'!$E$95:$E$183,MATCH(RIGHT(Z329,255),RIGHT('Disaggregation Records'!$D$95:$D$183,255),0))),"")</f>
        <v/>
      </c>
      <c r="D329" s="396" t="str">
        <f t="array" ref="D329">IFERROR(IF(INDEX('Disaggregation Records'!$F$95:$F$183,MATCH(RIGHT(Z329,255),RIGHT('Disaggregation Records'!$D$95:$D$183,255),0))=0,"",INDEX('Disaggregation Records'!$F$95:$F$183,MATCH(RIGHT(Z329,255),RIGHT('Disaggregation Records'!$D$95:$D$183,255),0))),"")</f>
        <v/>
      </c>
      <c r="E329" s="397" t="str">
        <f t="array" ref="E329">IFERROR(IF(INDEX('Disaggregation Data'!$K$315:$K$616,MATCH(RIGHT(X329,255),RIGHT('Disaggregation Data'!$J$315:$J$616,255),0))=0,"",INDEX('Disaggregation Data'!$K$315:$K$616,MATCH(RIGHT(X329,255),RIGHT('Disaggregation Data'!J$315:$J$616,255),0))),"")</f>
        <v/>
      </c>
      <c r="F329" s="398" t="str">
        <f t="array" ref="F329">IFERROR(IF(INDEX('Disaggregation Data'!$L$315:$L$616,MATCH(RIGHT(X329,255),RIGHT('Disaggregation Data'!$J$315:$J$616,255),0))=0,"",INDEX('Disaggregation Data'!$L$315:$L$616,MATCH(RIGHT(X329,255),RIGHT('Disaggregation Data'!J$315:$J$616,255),0))),"")</f>
        <v/>
      </c>
      <c r="G329" s="459" t="str">
        <f t="array" ref="G329">IFERROR(IF(INDEX('Disaggregation Data'!$M$315:$M$616,MATCH(RIGHT(X329,255),RIGHT('Disaggregation Data'!$J$315:$J$616,255),0))=0,(E329/F329)*100,INDEX('Disaggregation Data'!$M$315:$M$616,MATCH(RIGHT(X329,255),RIGHT('Disaggregation Data'!J$315:$J$616,255),0))),"")</f>
        <v/>
      </c>
      <c r="H329" s="401" t="str">
        <f t="array" ref="H329">IFERROR(IF(INDEX('Disaggregation Data'!$N$315:$N$616,MATCH(RIGHT(X329,255),RIGHT('Disaggregation Data'!$J$315:$J$616,255),0))=0,"",INDEX('Disaggregation Data'!$N$315:$N$616,MATCH(RIGHT(X329,255),RIGHT('Disaggregation Data'!J$315:$J$616,255),0))),"")</f>
        <v/>
      </c>
      <c r="I329" s="401" t="str">
        <f t="array" ref="I329">IFERROR(IF(INDEX('Disaggregation Data'!$Q$315:$Q$616,MATCH(RIGHT(X329,255),RIGHT('Disaggregation Data'!$J$315:$J$616,255),0))=0,"",INDEX('Disaggregation Data'!$Q$315:$Q$616,MATCH(RIGHT(X329,255),RIGHT('Disaggregation Data'!J$315:$J$616,255),0))),"")</f>
        <v/>
      </c>
      <c r="J329" s="415" t="str">
        <f t="array" ref="J329">IFERROR(IF(INDEX('Disaggregation Data'!$R$315:$R$616,MATCH(RIGHT(X329,255),RIGHT('Disaggregation Data'!$J$315:$J$616,255),0))=0,"",INDEX('Disaggregation Data'!$R$315:$R$616,MATCH(RIGHT(X329,255),RIGHT('Disaggregation Data'!J$315:$J$616,255),0))),"")</f>
        <v/>
      </c>
      <c r="K329" s="486"/>
      <c r="L329" s="486"/>
      <c r="M329" s="486"/>
      <c r="N329" s="486"/>
      <c r="O329" s="486"/>
      <c r="P329" s="486"/>
      <c r="Q329" s="486"/>
      <c r="R329" s="486"/>
      <c r="S329" s="486"/>
      <c r="T329" s="486"/>
      <c r="U329" s="401" t="str">
        <f t="array" ref="U329">IFERROR(IF(INDEX('Disaggregation Data'!$O$315:$O$616,MATCH(RIGHT(X329,255),RIGHT('Disaggregation Data'!$J$315:$J$616,255),0))=0,"",INDEX('Disaggregation Data'!$O$315:$O$616,MATCH(RIGHT(X329,255),RIGHT('Disaggregation Data'!J$315:$J$616,255),0))),"")</f>
        <v/>
      </c>
      <c r="V329" s="415" t="str">
        <f t="array" ref="V329">IFERROR(IF(INDEX('Disaggregation Data'!$P$315:$P$616,MATCH(RIGHT(X329,255),RIGHT('Disaggregation Data'!$J$315:$J$616,255),0))=0,"",INDEX('Disaggregation Data'!$P$315:$P$616,MATCH(RIGHT(X329,255),RIGHT('Disaggregation Data'!J$315:$J$616,255),0))),"")</f>
        <v/>
      </c>
      <c r="W329" s="487"/>
      <c r="X329" s="487" t="str">
        <f t="shared" si="24"/>
        <v/>
      </c>
      <c r="Y329" s="487">
        <f t="shared" si="25"/>
        <v>3</v>
      </c>
      <c r="Z329" s="487" t="str">
        <f t="shared" si="26"/>
        <v/>
      </c>
      <c r="AA329" s="487" t="b">
        <f t="shared" si="27"/>
        <v>0</v>
      </c>
      <c r="AB329" s="487" t="s">
        <v>1877</v>
      </c>
      <c r="AC329" s="487" t="str">
        <f t="array" ref="AC329">IFERROR(IF(INDEX('Disaggregation Records'!$G$95:$G$183,MATCH(RIGHT(Z329,255),RIGHT('Disaggregation Records'!$D$95:$D$183,255),0))=0,"",INDEX('Disaggregation Records'!$G$95:$G$183,MATCH(RIGHT(Z329,255),RIGHT('Disaggregation Records'!$D$95:$D$183,255),0))),"")</f>
        <v/>
      </c>
      <c r="AD329" s="487" t="s">
        <v>805</v>
      </c>
      <c r="AE329" s="347"/>
      <c r="AF329" s="111"/>
      <c r="AG329" s="111"/>
    </row>
    <row r="330" spans="1:33" ht="47.1" customHeight="1" x14ac:dyDescent="0.25">
      <c r="A330" s="377">
        <v>1</v>
      </c>
      <c r="B330" s="395" t="str">
        <f>IFERROR(VLOOKUP(A330,'Coverage Indicators - Section D'!$A$10:$Y$42,25,FALSE),"")</f>
        <v/>
      </c>
      <c r="C330" s="396" t="str">
        <f t="array" ref="C330">IFERROR(IF(INDEX('Disaggregation Records'!$E$95:$E$183,MATCH(RIGHT(Z330,255),RIGHT('Disaggregation Records'!$D$95:$D$183,255),0))=0,"",INDEX('Disaggregation Records'!$E$95:$E$183,MATCH(RIGHT(Z330,255),RIGHT('Disaggregation Records'!$D$95:$D$183,255),0))),"")</f>
        <v/>
      </c>
      <c r="D330" s="396" t="str">
        <f t="array" ref="D330">IFERROR(IF(INDEX('Disaggregation Records'!$F$95:$F$183,MATCH(RIGHT(Z330,255),RIGHT('Disaggregation Records'!$D$95:$D$183,255),0))=0,"",INDEX('Disaggregation Records'!$F$95:$F$183,MATCH(RIGHT(Z330,255),RIGHT('Disaggregation Records'!$D$95:$D$183,255),0))),"")</f>
        <v/>
      </c>
      <c r="E330" s="397" t="str">
        <f t="array" ref="E330">IFERROR(IF(INDEX('Disaggregation Data'!$K$315:$K$616,MATCH(RIGHT(X330,255),RIGHT('Disaggregation Data'!$J$315:$J$616,255),0))=0,"",INDEX('Disaggregation Data'!$K$315:$K$616,MATCH(RIGHT(X330,255),RIGHT('Disaggregation Data'!J$315:$J$616,255),0))),"")</f>
        <v/>
      </c>
      <c r="F330" s="398" t="str">
        <f t="array" ref="F330">IFERROR(IF(INDEX('Disaggregation Data'!$L$315:$L$616,MATCH(RIGHT(X330,255),RIGHT('Disaggregation Data'!$J$315:$J$616,255),0))=0,"",INDEX('Disaggregation Data'!$L$315:$L$616,MATCH(RIGHT(X330,255),RIGHT('Disaggregation Data'!J$315:$J$616,255),0))),"")</f>
        <v/>
      </c>
      <c r="G330" s="459" t="str">
        <f t="array" ref="G330">IFERROR(IF(INDEX('Disaggregation Data'!$M$315:$M$616,MATCH(RIGHT(X330,255),RIGHT('Disaggregation Data'!$J$315:$J$616,255),0))=0,(E330/F330)*100,INDEX('Disaggregation Data'!$M$315:$M$616,MATCH(RIGHT(X330,255),RIGHT('Disaggregation Data'!J$315:$J$616,255),0))),"")</f>
        <v/>
      </c>
      <c r="H330" s="401" t="str">
        <f t="array" ref="H330">IFERROR(IF(INDEX('Disaggregation Data'!$N$315:$N$616,MATCH(RIGHT(X330,255),RIGHT('Disaggregation Data'!$J$315:$J$616,255),0))=0,"",INDEX('Disaggregation Data'!$N$315:$N$616,MATCH(RIGHT(X330,255),RIGHT('Disaggregation Data'!J$315:$J$616,255),0))),"")</f>
        <v/>
      </c>
      <c r="I330" s="401" t="str">
        <f t="array" ref="I330">IFERROR(IF(INDEX('Disaggregation Data'!$Q$315:$Q$616,MATCH(RIGHT(X330,255),RIGHT('Disaggregation Data'!$J$315:$J$616,255),0))=0,"",INDEX('Disaggregation Data'!$Q$315:$Q$616,MATCH(RIGHT(X330,255),RIGHT('Disaggregation Data'!J$315:$J$616,255),0))),"")</f>
        <v/>
      </c>
      <c r="J330" s="415" t="str">
        <f t="array" ref="J330">IFERROR(IF(INDEX('Disaggregation Data'!$R$315:$R$616,MATCH(RIGHT(X330,255),RIGHT('Disaggregation Data'!$J$315:$J$616,255),0))=0,"",INDEX('Disaggregation Data'!$R$315:$R$616,MATCH(RIGHT(X330,255),RIGHT('Disaggregation Data'!J$315:$J$616,255),0))),"")</f>
        <v/>
      </c>
      <c r="K330" s="486"/>
      <c r="L330" s="486"/>
      <c r="M330" s="486"/>
      <c r="N330" s="486"/>
      <c r="O330" s="486"/>
      <c r="P330" s="486"/>
      <c r="Q330" s="486"/>
      <c r="R330" s="486"/>
      <c r="S330" s="486"/>
      <c r="T330" s="486"/>
      <c r="U330" s="401" t="str">
        <f t="array" ref="U330">IFERROR(IF(INDEX('Disaggregation Data'!$O$315:$O$616,MATCH(RIGHT(X330,255),RIGHT('Disaggregation Data'!$J$315:$J$616,255),0))=0,"",INDEX('Disaggregation Data'!$O$315:$O$616,MATCH(RIGHT(X330,255),RIGHT('Disaggregation Data'!J$315:$J$616,255),0))),"")</f>
        <v/>
      </c>
      <c r="V330" s="415" t="str">
        <f t="array" ref="V330">IFERROR(IF(INDEX('Disaggregation Data'!$P$315:$P$616,MATCH(RIGHT(X330,255),RIGHT('Disaggregation Data'!$J$315:$J$616,255),0))=0,"",INDEX('Disaggregation Data'!$P$315:$P$616,MATCH(RIGHT(X330,255),RIGHT('Disaggregation Data'!J$315:$J$616,255),0))),"")</f>
        <v/>
      </c>
      <c r="W330" s="487"/>
      <c r="X330" s="487" t="str">
        <f t="shared" si="24"/>
        <v/>
      </c>
      <c r="Y330" s="487">
        <f t="shared" si="25"/>
        <v>4</v>
      </c>
      <c r="Z330" s="487" t="str">
        <f t="shared" si="26"/>
        <v/>
      </c>
      <c r="AA330" s="487" t="b">
        <f t="shared" si="27"/>
        <v>0</v>
      </c>
      <c r="AB330" s="487" t="s">
        <v>1878</v>
      </c>
      <c r="AC330" s="487" t="str">
        <f t="array" ref="AC330">IFERROR(IF(INDEX('Disaggregation Records'!$G$95:$G$183,MATCH(RIGHT(Z330,255),RIGHT('Disaggregation Records'!$D$95:$D$183,255),0))=0,"",INDEX('Disaggregation Records'!$G$95:$G$183,MATCH(RIGHT(Z330,255),RIGHT('Disaggregation Records'!$D$95:$D$183,255),0))),"")</f>
        <v/>
      </c>
      <c r="AD330" s="487" t="s">
        <v>805</v>
      </c>
      <c r="AE330" s="347"/>
      <c r="AF330" s="111"/>
      <c r="AG330" s="111"/>
    </row>
    <row r="331" spans="1:33" ht="47.1" customHeight="1" x14ac:dyDescent="0.25">
      <c r="A331" s="377">
        <v>1</v>
      </c>
      <c r="B331" s="395" t="str">
        <f>IFERROR(VLOOKUP(A331,'Coverage Indicators - Section D'!$A$10:$Y$42,25,FALSE),"")</f>
        <v/>
      </c>
      <c r="C331" s="396" t="str">
        <f t="array" ref="C331">IFERROR(IF(INDEX('Disaggregation Records'!$E$95:$E$183,MATCH(RIGHT(Z331,255),RIGHT('Disaggregation Records'!$D$95:$D$183,255),0))=0,"",INDEX('Disaggregation Records'!$E$95:$E$183,MATCH(RIGHT(Z331,255),RIGHT('Disaggregation Records'!$D$95:$D$183,255),0))),"")</f>
        <v/>
      </c>
      <c r="D331" s="396" t="str">
        <f t="array" ref="D331">IFERROR(IF(INDEX('Disaggregation Records'!$F$95:$F$183,MATCH(RIGHT(Z331,255),RIGHT('Disaggregation Records'!$D$95:$D$183,255),0))=0,"",INDEX('Disaggregation Records'!$F$95:$F$183,MATCH(RIGHT(Z331,255),RIGHT('Disaggregation Records'!$D$95:$D$183,255),0))),"")</f>
        <v/>
      </c>
      <c r="E331" s="397" t="str">
        <f t="array" ref="E331">IFERROR(IF(INDEX('Disaggregation Data'!$K$315:$K$616,MATCH(RIGHT(X331,255),RIGHT('Disaggregation Data'!$J$315:$J$616,255),0))=0,"",INDEX('Disaggregation Data'!$K$315:$K$616,MATCH(RIGHT(X331,255),RIGHT('Disaggregation Data'!J$315:$J$616,255),0))),"")</f>
        <v/>
      </c>
      <c r="F331" s="398" t="str">
        <f t="array" ref="F331">IFERROR(IF(INDEX('Disaggregation Data'!$L$315:$L$616,MATCH(RIGHT(X331,255),RIGHT('Disaggregation Data'!$J$315:$J$616,255),0))=0,"",INDEX('Disaggregation Data'!$L$315:$L$616,MATCH(RIGHT(X331,255),RIGHT('Disaggregation Data'!J$315:$J$616,255),0))),"")</f>
        <v/>
      </c>
      <c r="G331" s="459" t="str">
        <f t="array" ref="G331">IFERROR(IF(INDEX('Disaggregation Data'!$M$315:$M$616,MATCH(RIGHT(X331,255),RIGHT('Disaggregation Data'!$J$315:$J$616,255),0))=0,(E331/F331)*100,INDEX('Disaggregation Data'!$M$315:$M$616,MATCH(RIGHT(X331,255),RIGHT('Disaggregation Data'!J$315:$J$616,255),0))),"")</f>
        <v/>
      </c>
      <c r="H331" s="401" t="str">
        <f t="array" ref="H331">IFERROR(IF(INDEX('Disaggregation Data'!$N$315:$N$616,MATCH(RIGHT(X331,255),RIGHT('Disaggregation Data'!$J$315:$J$616,255),0))=0,"",INDEX('Disaggregation Data'!$N$315:$N$616,MATCH(RIGHT(X331,255),RIGHT('Disaggregation Data'!J$315:$J$616,255),0))),"")</f>
        <v/>
      </c>
      <c r="I331" s="401" t="str">
        <f t="array" ref="I331">IFERROR(IF(INDEX('Disaggregation Data'!$Q$315:$Q$616,MATCH(RIGHT(X331,255),RIGHT('Disaggregation Data'!$J$315:$J$616,255),0))=0,"",INDEX('Disaggregation Data'!$Q$315:$Q$616,MATCH(RIGHT(X331,255),RIGHT('Disaggregation Data'!J$315:$J$616,255),0))),"")</f>
        <v/>
      </c>
      <c r="J331" s="415" t="str">
        <f t="array" ref="J331">IFERROR(IF(INDEX('Disaggregation Data'!$R$315:$R$616,MATCH(RIGHT(X331,255),RIGHT('Disaggregation Data'!$J$315:$J$616,255),0))=0,"",INDEX('Disaggregation Data'!$R$315:$R$616,MATCH(RIGHT(X331,255),RIGHT('Disaggregation Data'!J$315:$J$616,255),0))),"")</f>
        <v/>
      </c>
      <c r="K331" s="486"/>
      <c r="L331" s="486"/>
      <c r="M331" s="486"/>
      <c r="N331" s="486"/>
      <c r="O331" s="486"/>
      <c r="P331" s="486"/>
      <c r="Q331" s="486"/>
      <c r="R331" s="486"/>
      <c r="S331" s="486"/>
      <c r="T331" s="486"/>
      <c r="U331" s="401" t="str">
        <f t="array" ref="U331">IFERROR(IF(INDEX('Disaggregation Data'!$O$315:$O$616,MATCH(RIGHT(X331,255),RIGHT('Disaggregation Data'!$J$315:$J$616,255),0))=0,"",INDEX('Disaggregation Data'!$O$315:$O$616,MATCH(RIGHT(X331,255),RIGHT('Disaggregation Data'!J$315:$J$616,255),0))),"")</f>
        <v/>
      </c>
      <c r="V331" s="415" t="str">
        <f t="array" ref="V331">IFERROR(IF(INDEX('Disaggregation Data'!$P$315:$P$616,MATCH(RIGHT(X331,255),RIGHT('Disaggregation Data'!$J$315:$J$616,255),0))=0,"",INDEX('Disaggregation Data'!$P$315:$P$616,MATCH(RIGHT(X331,255),RIGHT('Disaggregation Data'!J$315:$J$616,255),0))),"")</f>
        <v/>
      </c>
      <c r="W331" s="487"/>
      <c r="X331" s="487" t="str">
        <f t="shared" si="24"/>
        <v/>
      </c>
      <c r="Y331" s="487">
        <f t="shared" si="25"/>
        <v>5</v>
      </c>
      <c r="Z331" s="487" t="str">
        <f t="shared" si="26"/>
        <v/>
      </c>
      <c r="AA331" s="487" t="b">
        <f t="shared" si="27"/>
        <v>0</v>
      </c>
      <c r="AB331" s="487" t="s">
        <v>1879</v>
      </c>
      <c r="AC331" s="487" t="str">
        <f t="array" ref="AC331">IFERROR(IF(INDEX('Disaggregation Records'!$G$95:$G$183,MATCH(RIGHT(Z331,255),RIGHT('Disaggregation Records'!$D$95:$D$183,255),0))=0,"",INDEX('Disaggregation Records'!$G$95:$G$183,MATCH(RIGHT(Z331,255),RIGHT('Disaggregation Records'!$D$95:$D$183,255),0))),"")</f>
        <v/>
      </c>
      <c r="AD331" s="487" t="s">
        <v>805</v>
      </c>
      <c r="AE331" s="347"/>
      <c r="AF331" s="111"/>
      <c r="AG331" s="111"/>
    </row>
    <row r="332" spans="1:33" ht="47.1" customHeight="1" x14ac:dyDescent="0.25">
      <c r="A332" s="377">
        <v>1</v>
      </c>
      <c r="B332" s="395" t="str">
        <f>IFERROR(VLOOKUP(A332,'Coverage Indicators - Section D'!$A$10:$Y$42,25,FALSE),"")</f>
        <v/>
      </c>
      <c r="C332" s="396" t="str">
        <f t="array" ref="C332">IFERROR(IF(INDEX('Disaggregation Records'!$E$95:$E$183,MATCH(RIGHT(Z332,255),RIGHT('Disaggregation Records'!$D$95:$D$183,255),0))=0,"",INDEX('Disaggregation Records'!$E$95:$E$183,MATCH(RIGHT(Z332,255),RIGHT('Disaggregation Records'!$D$95:$D$183,255),0))),"")</f>
        <v/>
      </c>
      <c r="D332" s="396" t="str">
        <f t="array" ref="D332">IFERROR(IF(INDEX('Disaggregation Records'!$F$95:$F$183,MATCH(RIGHT(Z332,255),RIGHT('Disaggregation Records'!$D$95:$D$183,255),0))=0,"",INDEX('Disaggregation Records'!$F$95:$F$183,MATCH(RIGHT(Z332,255),RIGHT('Disaggregation Records'!$D$95:$D$183,255),0))),"")</f>
        <v/>
      </c>
      <c r="E332" s="397" t="str">
        <f t="array" ref="E332">IFERROR(IF(INDEX('Disaggregation Data'!$K$315:$K$616,MATCH(RIGHT(X332,255),RIGHT('Disaggregation Data'!$J$315:$J$616,255),0))=0,"",INDEX('Disaggregation Data'!$K$315:$K$616,MATCH(RIGHT(X332,255),RIGHT('Disaggregation Data'!J$315:$J$616,255),0))),"")</f>
        <v/>
      </c>
      <c r="F332" s="398" t="str">
        <f t="array" ref="F332">IFERROR(IF(INDEX('Disaggregation Data'!$L$315:$L$616,MATCH(RIGHT(X332,255),RIGHT('Disaggregation Data'!$J$315:$J$616,255),0))=0,"",INDEX('Disaggregation Data'!$L$315:$L$616,MATCH(RIGHT(X332,255),RIGHT('Disaggregation Data'!J$315:$J$616,255),0))),"")</f>
        <v/>
      </c>
      <c r="G332" s="459" t="str">
        <f t="array" ref="G332">IFERROR(IF(INDEX('Disaggregation Data'!$M$315:$M$616,MATCH(RIGHT(X332,255),RIGHT('Disaggregation Data'!$J$315:$J$616,255),0))=0,(E332/F332)*100,INDEX('Disaggregation Data'!$M$315:$M$616,MATCH(RIGHT(X332,255),RIGHT('Disaggregation Data'!J$315:$J$616,255),0))),"")</f>
        <v/>
      </c>
      <c r="H332" s="401" t="str">
        <f t="array" ref="H332">IFERROR(IF(INDEX('Disaggregation Data'!$N$315:$N$616,MATCH(RIGHT(X332,255),RIGHT('Disaggregation Data'!$J$315:$J$616,255),0))=0,"",INDEX('Disaggregation Data'!$N$315:$N$616,MATCH(RIGHT(X332,255),RIGHT('Disaggregation Data'!J$315:$J$616,255),0))),"")</f>
        <v/>
      </c>
      <c r="I332" s="401" t="str">
        <f t="array" ref="I332">IFERROR(IF(INDEX('Disaggregation Data'!$Q$315:$Q$616,MATCH(RIGHT(X332,255),RIGHT('Disaggregation Data'!$J$315:$J$616,255),0))=0,"",INDEX('Disaggregation Data'!$Q$315:$Q$616,MATCH(RIGHT(X332,255),RIGHT('Disaggregation Data'!J$315:$J$616,255),0))),"")</f>
        <v/>
      </c>
      <c r="J332" s="415" t="str">
        <f t="array" ref="J332">IFERROR(IF(INDEX('Disaggregation Data'!$R$315:$R$616,MATCH(RIGHT(X332,255),RIGHT('Disaggregation Data'!$J$315:$J$616,255),0))=0,"",INDEX('Disaggregation Data'!$R$315:$R$616,MATCH(RIGHT(X332,255),RIGHT('Disaggregation Data'!J$315:$J$616,255),0))),"")</f>
        <v/>
      </c>
      <c r="K332" s="486"/>
      <c r="L332" s="486"/>
      <c r="M332" s="486"/>
      <c r="N332" s="486"/>
      <c r="O332" s="486"/>
      <c r="P332" s="486"/>
      <c r="Q332" s="486"/>
      <c r="R332" s="486"/>
      <c r="S332" s="486"/>
      <c r="T332" s="486"/>
      <c r="U332" s="401" t="str">
        <f t="array" ref="U332">IFERROR(IF(INDEX('Disaggregation Data'!$O$315:$O$616,MATCH(RIGHT(X332,255),RIGHT('Disaggregation Data'!$J$315:$J$616,255),0))=0,"",INDEX('Disaggregation Data'!$O$315:$O$616,MATCH(RIGHT(X332,255),RIGHT('Disaggregation Data'!J$315:$J$616,255),0))),"")</f>
        <v/>
      </c>
      <c r="V332" s="415" t="str">
        <f t="array" ref="V332">IFERROR(IF(INDEX('Disaggregation Data'!$P$315:$P$616,MATCH(RIGHT(X332,255),RIGHT('Disaggregation Data'!$J$315:$J$616,255),0))=0,"",INDEX('Disaggregation Data'!$P$315:$P$616,MATCH(RIGHT(X332,255),RIGHT('Disaggregation Data'!J$315:$J$616,255),0))),"")</f>
        <v/>
      </c>
      <c r="W332" s="487"/>
      <c r="X332" s="487" t="str">
        <f t="shared" si="24"/>
        <v/>
      </c>
      <c r="Y332" s="487">
        <f t="shared" si="25"/>
        <v>6</v>
      </c>
      <c r="Z332" s="487" t="str">
        <f t="shared" si="26"/>
        <v/>
      </c>
      <c r="AA332" s="487" t="b">
        <f t="shared" si="27"/>
        <v>0</v>
      </c>
      <c r="AB332" s="487" t="s">
        <v>1880</v>
      </c>
      <c r="AC332" s="487" t="str">
        <f t="array" ref="AC332">IFERROR(IF(INDEX('Disaggregation Records'!$G$95:$G$183,MATCH(RIGHT(Z332,255),RIGHT('Disaggregation Records'!$D$95:$D$183,255),0))=0,"",INDEX('Disaggregation Records'!$G$95:$G$183,MATCH(RIGHT(Z332,255),RIGHT('Disaggregation Records'!$D$95:$D$183,255),0))),"")</f>
        <v/>
      </c>
      <c r="AD332" s="487" t="s">
        <v>805</v>
      </c>
      <c r="AE332" s="347"/>
      <c r="AF332" s="111"/>
      <c r="AG332" s="111"/>
    </row>
    <row r="333" spans="1:33" ht="47.1" customHeight="1" x14ac:dyDescent="0.25">
      <c r="A333" s="377">
        <v>1</v>
      </c>
      <c r="B333" s="395" t="str">
        <f>IFERROR(VLOOKUP(A333,'Coverage Indicators - Section D'!$A$10:$Y$42,25,FALSE),"")</f>
        <v/>
      </c>
      <c r="C333" s="396" t="str">
        <f t="array" ref="C333">IFERROR(IF(INDEX('Disaggregation Records'!$E$95:$E$183,MATCH(RIGHT(Z333,255),RIGHT('Disaggregation Records'!$D$95:$D$183,255),0))=0,"",INDEX('Disaggregation Records'!$E$95:$E$183,MATCH(RIGHT(Z333,255),RIGHT('Disaggregation Records'!$D$95:$D$183,255),0))),"")</f>
        <v/>
      </c>
      <c r="D333" s="396" t="str">
        <f t="array" ref="D333">IFERROR(IF(INDEX('Disaggregation Records'!$F$95:$F$183,MATCH(RIGHT(Z333,255),RIGHT('Disaggregation Records'!$D$95:$D$183,255),0))=0,"",INDEX('Disaggregation Records'!$F$95:$F$183,MATCH(RIGHT(Z333,255),RIGHT('Disaggregation Records'!$D$95:$D$183,255),0))),"")</f>
        <v/>
      </c>
      <c r="E333" s="397" t="str">
        <f t="array" ref="E333">IFERROR(IF(INDEX('Disaggregation Data'!$K$315:$K$616,MATCH(RIGHT(X333,255),RIGHT('Disaggregation Data'!$J$315:$J$616,255),0))=0,"",INDEX('Disaggregation Data'!$K$315:$K$616,MATCH(RIGHT(X333,255),RIGHT('Disaggregation Data'!J$315:$J$616,255),0))),"")</f>
        <v/>
      </c>
      <c r="F333" s="398" t="str">
        <f t="array" ref="F333">IFERROR(IF(INDEX('Disaggregation Data'!$L$315:$L$616,MATCH(RIGHT(X333,255),RIGHT('Disaggregation Data'!$J$315:$J$616,255),0))=0,"",INDEX('Disaggregation Data'!$L$315:$L$616,MATCH(RIGHT(X333,255),RIGHT('Disaggregation Data'!J$315:$J$616,255),0))),"")</f>
        <v/>
      </c>
      <c r="G333" s="459" t="str">
        <f t="array" ref="G333">IFERROR(IF(INDEX('Disaggregation Data'!$M$315:$M$616,MATCH(RIGHT(X333,255),RIGHT('Disaggregation Data'!$J$315:$J$616,255),0))=0,(E333/F333)*100,INDEX('Disaggregation Data'!$M$315:$M$616,MATCH(RIGHT(X333,255),RIGHT('Disaggregation Data'!J$315:$J$616,255),0))),"")</f>
        <v/>
      </c>
      <c r="H333" s="401" t="str">
        <f t="array" ref="H333">IFERROR(IF(INDEX('Disaggregation Data'!$N$315:$N$616,MATCH(RIGHT(X333,255),RIGHT('Disaggregation Data'!$J$315:$J$616,255),0))=0,"",INDEX('Disaggregation Data'!$N$315:$N$616,MATCH(RIGHT(X333,255),RIGHT('Disaggregation Data'!J$315:$J$616,255),0))),"")</f>
        <v/>
      </c>
      <c r="I333" s="401" t="str">
        <f t="array" ref="I333">IFERROR(IF(INDEX('Disaggregation Data'!$Q$315:$Q$616,MATCH(RIGHT(X333,255),RIGHT('Disaggregation Data'!$J$315:$J$616,255),0))=0,"",INDEX('Disaggregation Data'!$Q$315:$Q$616,MATCH(RIGHT(X333,255),RIGHT('Disaggregation Data'!J$315:$J$616,255),0))),"")</f>
        <v/>
      </c>
      <c r="J333" s="415" t="str">
        <f t="array" ref="J333">IFERROR(IF(INDEX('Disaggregation Data'!$R$315:$R$616,MATCH(RIGHT(X333,255),RIGHT('Disaggregation Data'!$J$315:$J$616,255),0))=0,"",INDEX('Disaggregation Data'!$R$315:$R$616,MATCH(RIGHT(X333,255),RIGHT('Disaggregation Data'!J$315:$J$616,255),0))),"")</f>
        <v/>
      </c>
      <c r="K333" s="486"/>
      <c r="L333" s="486"/>
      <c r="M333" s="486"/>
      <c r="N333" s="486"/>
      <c r="O333" s="486"/>
      <c r="P333" s="486"/>
      <c r="Q333" s="486"/>
      <c r="R333" s="486"/>
      <c r="S333" s="486"/>
      <c r="T333" s="486"/>
      <c r="U333" s="401" t="str">
        <f t="array" ref="U333">IFERROR(IF(INDEX('Disaggregation Data'!$O$315:$O$616,MATCH(RIGHT(X333,255),RIGHT('Disaggregation Data'!$J$315:$J$616,255),0))=0,"",INDEX('Disaggregation Data'!$O$315:$O$616,MATCH(RIGHT(X333,255),RIGHT('Disaggregation Data'!J$315:$J$616,255),0))),"")</f>
        <v/>
      </c>
      <c r="V333" s="415" t="str">
        <f t="array" ref="V333">IFERROR(IF(INDEX('Disaggregation Data'!$P$315:$P$616,MATCH(RIGHT(X333,255),RIGHT('Disaggregation Data'!$J$315:$J$616,255),0))=0,"",INDEX('Disaggregation Data'!$P$315:$P$616,MATCH(RIGHT(X333,255),RIGHT('Disaggregation Data'!J$315:$J$616,255),0))),"")</f>
        <v/>
      </c>
      <c r="W333" s="487"/>
      <c r="X333" s="487" t="str">
        <f t="shared" si="24"/>
        <v/>
      </c>
      <c r="Y333" s="487">
        <f t="shared" si="25"/>
        <v>7</v>
      </c>
      <c r="Z333" s="487" t="str">
        <f t="shared" si="26"/>
        <v/>
      </c>
      <c r="AA333" s="487" t="b">
        <f t="shared" si="27"/>
        <v>0</v>
      </c>
      <c r="AB333" s="487" t="s">
        <v>1881</v>
      </c>
      <c r="AC333" s="487" t="str">
        <f t="array" ref="AC333">IFERROR(IF(INDEX('Disaggregation Records'!$G$95:$G$183,MATCH(RIGHT(Z333,255),RIGHT('Disaggregation Records'!$D$95:$D$183,255),0))=0,"",INDEX('Disaggregation Records'!$G$95:$G$183,MATCH(RIGHT(Z333,255),RIGHT('Disaggregation Records'!$D$95:$D$183,255),0))),"")</f>
        <v/>
      </c>
      <c r="AD333" s="487" t="s">
        <v>805</v>
      </c>
      <c r="AE333" s="347"/>
      <c r="AF333" s="111"/>
      <c r="AG333" s="111"/>
    </row>
    <row r="334" spans="1:33" ht="47.1" customHeight="1" x14ac:dyDescent="0.25">
      <c r="A334" s="377">
        <v>1</v>
      </c>
      <c r="B334" s="395" t="str">
        <f>IFERROR(VLOOKUP(A334,'Coverage Indicators - Section D'!$A$10:$Y$42,25,FALSE),"")</f>
        <v/>
      </c>
      <c r="C334" s="396" t="str">
        <f t="array" ref="C334">IFERROR(IF(INDEX('Disaggregation Records'!$E$95:$E$183,MATCH(RIGHT(Z334,255),RIGHT('Disaggregation Records'!$D$95:$D$183,255),0))=0,"",INDEX('Disaggregation Records'!$E$95:$E$183,MATCH(RIGHT(Z334,255),RIGHT('Disaggregation Records'!$D$95:$D$183,255),0))),"")</f>
        <v/>
      </c>
      <c r="D334" s="396" t="str">
        <f t="array" ref="D334">IFERROR(IF(INDEX('Disaggregation Records'!$F$95:$F$183,MATCH(RIGHT(Z334,255),RIGHT('Disaggregation Records'!$D$95:$D$183,255),0))=0,"",INDEX('Disaggregation Records'!$F$95:$F$183,MATCH(RIGHT(Z334,255),RIGHT('Disaggregation Records'!$D$95:$D$183,255),0))),"")</f>
        <v/>
      </c>
      <c r="E334" s="397" t="str">
        <f t="array" ref="E334">IFERROR(IF(INDEX('Disaggregation Data'!$K$315:$K$616,MATCH(RIGHT(X334,255),RIGHT('Disaggregation Data'!$J$315:$J$616,255),0))=0,"",INDEX('Disaggregation Data'!$K$315:$K$616,MATCH(RIGHT(X334,255),RIGHT('Disaggregation Data'!J$315:$J$616,255),0))),"")</f>
        <v/>
      </c>
      <c r="F334" s="398" t="str">
        <f t="array" ref="F334">IFERROR(IF(INDEX('Disaggregation Data'!$L$315:$L$616,MATCH(RIGHT(X334,255),RIGHT('Disaggregation Data'!$J$315:$J$616,255),0))=0,"",INDEX('Disaggregation Data'!$L$315:$L$616,MATCH(RIGHT(X334,255),RIGHT('Disaggregation Data'!J$315:$J$616,255),0))),"")</f>
        <v/>
      </c>
      <c r="G334" s="459" t="str">
        <f t="array" ref="G334">IFERROR(IF(INDEX('Disaggregation Data'!$M$315:$M$616,MATCH(RIGHT(X334,255),RIGHT('Disaggregation Data'!$J$315:$J$616,255),0))=0,(E334/F334)*100,INDEX('Disaggregation Data'!$M$315:$M$616,MATCH(RIGHT(X334,255),RIGHT('Disaggregation Data'!J$315:$J$616,255),0))),"")</f>
        <v/>
      </c>
      <c r="H334" s="401" t="str">
        <f t="array" ref="H334">IFERROR(IF(INDEX('Disaggregation Data'!$N$315:$N$616,MATCH(RIGHT(X334,255),RIGHT('Disaggregation Data'!$J$315:$J$616,255),0))=0,"",INDEX('Disaggregation Data'!$N$315:$N$616,MATCH(RIGHT(X334,255),RIGHT('Disaggregation Data'!J$315:$J$616,255),0))),"")</f>
        <v/>
      </c>
      <c r="I334" s="401" t="str">
        <f t="array" ref="I334">IFERROR(IF(INDEX('Disaggregation Data'!$Q$315:$Q$616,MATCH(RIGHT(X334,255),RIGHT('Disaggregation Data'!$J$315:$J$616,255),0))=0,"",INDEX('Disaggregation Data'!$Q$315:$Q$616,MATCH(RIGHT(X334,255),RIGHT('Disaggregation Data'!J$315:$J$616,255),0))),"")</f>
        <v/>
      </c>
      <c r="J334" s="415" t="str">
        <f t="array" ref="J334">IFERROR(IF(INDEX('Disaggregation Data'!$R$315:$R$616,MATCH(RIGHT(X334,255),RIGHT('Disaggregation Data'!$J$315:$J$616,255),0))=0,"",INDEX('Disaggregation Data'!$R$315:$R$616,MATCH(RIGHT(X334,255),RIGHT('Disaggregation Data'!J$315:$J$616,255),0))),"")</f>
        <v/>
      </c>
      <c r="K334" s="486"/>
      <c r="L334" s="486"/>
      <c r="M334" s="486"/>
      <c r="N334" s="486"/>
      <c r="O334" s="486"/>
      <c r="P334" s="486"/>
      <c r="Q334" s="486"/>
      <c r="R334" s="486"/>
      <c r="S334" s="486"/>
      <c r="T334" s="486"/>
      <c r="U334" s="401" t="str">
        <f t="array" ref="U334">IFERROR(IF(INDEX('Disaggregation Data'!$O$315:$O$616,MATCH(RIGHT(X334,255),RIGHT('Disaggregation Data'!$J$315:$J$616,255),0))=0,"",INDEX('Disaggregation Data'!$O$315:$O$616,MATCH(RIGHT(X334,255),RIGHT('Disaggregation Data'!J$315:$J$616,255),0))),"")</f>
        <v/>
      </c>
      <c r="V334" s="415" t="str">
        <f t="array" ref="V334">IFERROR(IF(INDEX('Disaggregation Data'!$P$315:$P$616,MATCH(RIGHT(X334,255),RIGHT('Disaggregation Data'!$J$315:$J$616,255),0))=0,"",INDEX('Disaggregation Data'!$P$315:$P$616,MATCH(RIGHT(X334,255),RIGHT('Disaggregation Data'!J$315:$J$616,255),0))),"")</f>
        <v/>
      </c>
      <c r="W334" s="487"/>
      <c r="X334" s="487" t="str">
        <f t="shared" si="24"/>
        <v/>
      </c>
      <c r="Y334" s="487">
        <f t="shared" si="25"/>
        <v>8</v>
      </c>
      <c r="Z334" s="487" t="str">
        <f t="shared" si="26"/>
        <v/>
      </c>
      <c r="AA334" s="487" t="b">
        <f t="shared" si="27"/>
        <v>0</v>
      </c>
      <c r="AB334" s="487" t="s">
        <v>1882</v>
      </c>
      <c r="AC334" s="487" t="str">
        <f t="array" ref="AC334">IFERROR(IF(INDEX('Disaggregation Records'!$G$95:$G$183,MATCH(RIGHT(Z334,255),RIGHT('Disaggregation Records'!$D$95:$D$183,255),0))=0,"",INDEX('Disaggregation Records'!$G$95:$G$183,MATCH(RIGHT(Z334,255),RIGHT('Disaggregation Records'!$D$95:$D$183,255),0))),"")</f>
        <v/>
      </c>
      <c r="AD334" s="487" t="s">
        <v>805</v>
      </c>
      <c r="AE334" s="347"/>
      <c r="AF334" s="111"/>
      <c r="AG334" s="111"/>
    </row>
    <row r="335" spans="1:33" ht="47.1" customHeight="1" x14ac:dyDescent="0.25">
      <c r="A335" s="377">
        <v>1</v>
      </c>
      <c r="B335" s="395" t="str">
        <f>IFERROR(VLOOKUP(A335,'Coverage Indicators - Section D'!$A$10:$Y$42,25,FALSE),"")</f>
        <v/>
      </c>
      <c r="C335" s="396" t="str">
        <f t="array" ref="C335">IFERROR(IF(INDEX('Disaggregation Records'!$E$95:$E$183,MATCH(RIGHT(Z335,255),RIGHT('Disaggregation Records'!$D$95:$D$183,255),0))=0,"",INDEX('Disaggregation Records'!$E$95:$E$183,MATCH(RIGHT(Z335,255),RIGHT('Disaggregation Records'!$D$95:$D$183,255),0))),"")</f>
        <v/>
      </c>
      <c r="D335" s="396" t="str">
        <f t="array" ref="D335">IFERROR(IF(INDEX('Disaggregation Records'!$F$95:$F$183,MATCH(RIGHT(Z335,255),RIGHT('Disaggregation Records'!$D$95:$D$183,255),0))=0,"",INDEX('Disaggregation Records'!$F$95:$F$183,MATCH(RIGHT(Z335,255),RIGHT('Disaggregation Records'!$D$95:$D$183,255),0))),"")</f>
        <v/>
      </c>
      <c r="E335" s="397" t="str">
        <f t="array" ref="E335">IFERROR(IF(INDEX('Disaggregation Data'!$K$315:$K$616,MATCH(RIGHT(X335,255),RIGHT('Disaggregation Data'!$J$315:$J$616,255),0))=0,"",INDEX('Disaggregation Data'!$K$315:$K$616,MATCH(RIGHT(X335,255),RIGHT('Disaggregation Data'!J$315:$J$616,255),0))),"")</f>
        <v/>
      </c>
      <c r="F335" s="398" t="str">
        <f t="array" ref="F335">IFERROR(IF(INDEX('Disaggregation Data'!$L$315:$L$616,MATCH(RIGHT(X335,255),RIGHT('Disaggregation Data'!$J$315:$J$616,255),0))=0,"",INDEX('Disaggregation Data'!$L$315:$L$616,MATCH(RIGHT(X335,255),RIGHT('Disaggregation Data'!J$315:$J$616,255),0))),"")</f>
        <v/>
      </c>
      <c r="G335" s="459" t="str">
        <f t="array" ref="G335">IFERROR(IF(INDEX('Disaggregation Data'!$M$315:$M$616,MATCH(RIGHT(X335,255),RIGHT('Disaggregation Data'!$J$315:$J$616,255),0))=0,(E335/F335)*100,INDEX('Disaggregation Data'!$M$315:$M$616,MATCH(RIGHT(X335,255),RIGHT('Disaggregation Data'!J$315:$J$616,255),0))),"")</f>
        <v/>
      </c>
      <c r="H335" s="401" t="str">
        <f t="array" ref="H335">IFERROR(IF(INDEX('Disaggregation Data'!$N$315:$N$616,MATCH(RIGHT(X335,255),RIGHT('Disaggregation Data'!$J$315:$J$616,255),0))=0,"",INDEX('Disaggregation Data'!$N$315:$N$616,MATCH(RIGHT(X335,255),RIGHT('Disaggregation Data'!J$315:$J$616,255),0))),"")</f>
        <v/>
      </c>
      <c r="I335" s="401" t="str">
        <f t="array" ref="I335">IFERROR(IF(INDEX('Disaggregation Data'!$Q$315:$Q$616,MATCH(RIGHT(X335,255),RIGHT('Disaggregation Data'!$J$315:$J$616,255),0))=0,"",INDEX('Disaggregation Data'!$Q$315:$Q$616,MATCH(RIGHT(X335,255),RIGHT('Disaggregation Data'!J$315:$J$616,255),0))),"")</f>
        <v/>
      </c>
      <c r="J335" s="415" t="str">
        <f t="array" ref="J335">IFERROR(IF(INDEX('Disaggregation Data'!$R$315:$R$616,MATCH(RIGHT(X335,255),RIGHT('Disaggregation Data'!$J$315:$J$616,255),0))=0,"",INDEX('Disaggregation Data'!$R$315:$R$616,MATCH(RIGHT(X335,255),RIGHT('Disaggregation Data'!J$315:$J$616,255),0))),"")</f>
        <v/>
      </c>
      <c r="K335" s="486"/>
      <c r="L335" s="486"/>
      <c r="M335" s="486"/>
      <c r="N335" s="486"/>
      <c r="O335" s="486"/>
      <c r="P335" s="486"/>
      <c r="Q335" s="486"/>
      <c r="R335" s="486"/>
      <c r="S335" s="486"/>
      <c r="T335" s="486"/>
      <c r="U335" s="401" t="str">
        <f t="array" ref="U335">IFERROR(IF(INDEX('Disaggregation Data'!$O$315:$O$616,MATCH(RIGHT(X335,255),RIGHT('Disaggregation Data'!$J$315:$J$616,255),0))=0,"",INDEX('Disaggregation Data'!$O$315:$O$616,MATCH(RIGHT(X335,255),RIGHT('Disaggregation Data'!J$315:$J$616,255),0))),"")</f>
        <v/>
      </c>
      <c r="V335" s="415" t="str">
        <f t="array" ref="V335">IFERROR(IF(INDEX('Disaggregation Data'!$P$315:$P$616,MATCH(RIGHT(X335,255),RIGHT('Disaggregation Data'!$J$315:$J$616,255),0))=0,"",INDEX('Disaggregation Data'!$P$315:$P$616,MATCH(RIGHT(X335,255),RIGHT('Disaggregation Data'!J$315:$J$616,255),0))),"")</f>
        <v/>
      </c>
      <c r="W335" s="487"/>
      <c r="X335" s="487" t="str">
        <f t="shared" si="24"/>
        <v/>
      </c>
      <c r="Y335" s="487">
        <f t="shared" si="25"/>
        <v>9</v>
      </c>
      <c r="Z335" s="487" t="str">
        <f t="shared" si="26"/>
        <v/>
      </c>
      <c r="AA335" s="487" t="b">
        <f t="shared" si="27"/>
        <v>0</v>
      </c>
      <c r="AB335" s="487" t="s">
        <v>1883</v>
      </c>
      <c r="AC335" s="487" t="str">
        <f t="array" ref="AC335">IFERROR(IF(INDEX('Disaggregation Records'!$G$95:$G$183,MATCH(RIGHT(Z335,255),RIGHT('Disaggregation Records'!$D$95:$D$183,255),0))=0,"",INDEX('Disaggregation Records'!$G$95:$G$183,MATCH(RIGHT(Z335,255),RIGHT('Disaggregation Records'!$D$95:$D$183,255),0))),"")</f>
        <v/>
      </c>
      <c r="AD335" s="487" t="s">
        <v>805</v>
      </c>
      <c r="AE335" s="347"/>
      <c r="AF335" s="111"/>
      <c r="AG335" s="111"/>
    </row>
    <row r="336" spans="1:33" ht="47.1" customHeight="1" x14ac:dyDescent="0.25">
      <c r="A336" s="377">
        <v>1</v>
      </c>
      <c r="B336" s="395" t="str">
        <f>IFERROR(VLOOKUP(A336,'Coverage Indicators - Section D'!$A$10:$Y$42,25,FALSE),"")</f>
        <v/>
      </c>
      <c r="C336" s="396" t="str">
        <f t="array" ref="C336">IFERROR(IF(INDEX('Disaggregation Records'!$E$95:$E$183,MATCH(RIGHT(Z336,255),RIGHT('Disaggregation Records'!$D$95:$D$183,255),0))=0,"",INDEX('Disaggregation Records'!$E$95:$E$183,MATCH(RIGHT(Z336,255),RIGHT('Disaggregation Records'!$D$95:$D$183,255),0))),"")</f>
        <v/>
      </c>
      <c r="D336" s="396" t="str">
        <f t="array" ref="D336">IFERROR(IF(INDEX('Disaggregation Records'!$F$95:$F$183,MATCH(RIGHT(Z336,255),RIGHT('Disaggregation Records'!$D$95:$D$183,255),0))=0,"",INDEX('Disaggregation Records'!$F$95:$F$183,MATCH(RIGHT(Z336,255),RIGHT('Disaggregation Records'!$D$95:$D$183,255),0))),"")</f>
        <v/>
      </c>
      <c r="E336" s="397" t="str">
        <f t="array" ref="E336">IFERROR(IF(INDEX('Disaggregation Data'!$K$315:$K$616,MATCH(RIGHT(X336,255),RIGHT('Disaggregation Data'!$J$315:$J$616,255),0))=0,"",INDEX('Disaggregation Data'!$K$315:$K$616,MATCH(RIGHT(X336,255),RIGHT('Disaggregation Data'!J$315:$J$616,255),0))),"")</f>
        <v/>
      </c>
      <c r="F336" s="398" t="str">
        <f t="array" ref="F336">IFERROR(IF(INDEX('Disaggregation Data'!$L$315:$L$616,MATCH(RIGHT(X336,255),RIGHT('Disaggregation Data'!$J$315:$J$616,255),0))=0,"",INDEX('Disaggregation Data'!$L$315:$L$616,MATCH(RIGHT(X336,255),RIGHT('Disaggregation Data'!J$315:$J$616,255),0))),"")</f>
        <v/>
      </c>
      <c r="G336" s="459" t="str">
        <f t="array" ref="G336">IFERROR(IF(INDEX('Disaggregation Data'!$M$315:$M$616,MATCH(RIGHT(X336,255),RIGHT('Disaggregation Data'!$J$315:$J$616,255),0))=0,(E336/F336)*100,INDEX('Disaggregation Data'!$M$315:$M$616,MATCH(RIGHT(X336,255),RIGHT('Disaggregation Data'!J$315:$J$616,255),0))),"")</f>
        <v/>
      </c>
      <c r="H336" s="401" t="str">
        <f t="array" ref="H336">IFERROR(IF(INDEX('Disaggregation Data'!$N$315:$N$616,MATCH(RIGHT(X336,255),RIGHT('Disaggregation Data'!$J$315:$J$616,255),0))=0,"",INDEX('Disaggregation Data'!$N$315:$N$616,MATCH(RIGHT(X336,255),RIGHT('Disaggregation Data'!J$315:$J$616,255),0))),"")</f>
        <v/>
      </c>
      <c r="I336" s="401" t="str">
        <f t="array" ref="I336">IFERROR(IF(INDEX('Disaggregation Data'!$Q$315:$Q$616,MATCH(RIGHT(X336,255),RIGHT('Disaggregation Data'!$J$315:$J$616,255),0))=0,"",INDEX('Disaggregation Data'!$Q$315:$Q$616,MATCH(RIGHT(X336,255),RIGHT('Disaggregation Data'!J$315:$J$616,255),0))),"")</f>
        <v/>
      </c>
      <c r="J336" s="415" t="str">
        <f t="array" ref="J336">IFERROR(IF(INDEX('Disaggregation Data'!$R$315:$R$616,MATCH(RIGHT(X336,255),RIGHT('Disaggregation Data'!$J$315:$J$616,255),0))=0,"",INDEX('Disaggregation Data'!$R$315:$R$616,MATCH(RIGHT(X336,255),RIGHT('Disaggregation Data'!J$315:$J$616,255),0))),"")</f>
        <v/>
      </c>
      <c r="K336" s="486"/>
      <c r="L336" s="486"/>
      <c r="M336" s="486"/>
      <c r="N336" s="486"/>
      <c r="O336" s="486"/>
      <c r="P336" s="486"/>
      <c r="Q336" s="486"/>
      <c r="R336" s="486"/>
      <c r="S336" s="486"/>
      <c r="T336" s="486"/>
      <c r="U336" s="401" t="str">
        <f t="array" ref="U336">IFERROR(IF(INDEX('Disaggregation Data'!$O$315:$O$616,MATCH(RIGHT(X336,255),RIGHT('Disaggregation Data'!$J$315:$J$616,255),0))=0,"",INDEX('Disaggregation Data'!$O$315:$O$616,MATCH(RIGHT(X336,255),RIGHT('Disaggregation Data'!J$315:$J$616,255),0))),"")</f>
        <v/>
      </c>
      <c r="V336" s="415" t="str">
        <f t="array" ref="V336">IFERROR(IF(INDEX('Disaggregation Data'!$P$315:$P$616,MATCH(RIGHT(X336,255),RIGHT('Disaggregation Data'!$J$315:$J$616,255),0))=0,"",INDEX('Disaggregation Data'!$P$315:$P$616,MATCH(RIGHT(X336,255),RIGHT('Disaggregation Data'!J$315:$J$616,255),0))),"")</f>
        <v/>
      </c>
      <c r="W336" s="487"/>
      <c r="X336" s="487" t="str">
        <f t="shared" si="24"/>
        <v/>
      </c>
      <c r="Y336" s="487">
        <f t="shared" si="25"/>
        <v>10</v>
      </c>
      <c r="Z336" s="487" t="str">
        <f t="shared" si="26"/>
        <v/>
      </c>
      <c r="AA336" s="487" t="b">
        <f t="shared" si="27"/>
        <v>0</v>
      </c>
      <c r="AB336" s="487" t="s">
        <v>1884</v>
      </c>
      <c r="AC336" s="487" t="str">
        <f t="array" ref="AC336">IFERROR(IF(INDEX('Disaggregation Records'!$G$95:$G$183,MATCH(RIGHT(Z336,255),RIGHT('Disaggregation Records'!$D$95:$D$183,255),0))=0,"",INDEX('Disaggregation Records'!$G$95:$G$183,MATCH(RIGHT(Z336,255),RIGHT('Disaggregation Records'!$D$95:$D$183,255),0))),"")</f>
        <v/>
      </c>
      <c r="AD336" s="487" t="s">
        <v>805</v>
      </c>
      <c r="AE336" s="347"/>
      <c r="AF336" s="111"/>
      <c r="AG336" s="111"/>
    </row>
    <row r="337" spans="1:33" ht="47.1" customHeight="1" x14ac:dyDescent="0.25">
      <c r="A337" s="377">
        <v>2</v>
      </c>
      <c r="B337" s="395" t="str">
        <f>IFERROR(VLOOKUP(A337,'Coverage Indicators - Section D'!$A$10:$Y$42,25,FALSE),"")</f>
        <v/>
      </c>
      <c r="C337" s="396" t="str">
        <f t="array" ref="C337">IFERROR(IF(INDEX('Disaggregation Records'!$E$95:$E$183,MATCH(RIGHT(Z337,255),RIGHT('Disaggregation Records'!$D$95:$D$183,255),0))=0,"",INDEX('Disaggregation Records'!$E$95:$E$183,MATCH(RIGHT(Z337,255),RIGHT('Disaggregation Records'!$D$95:$D$183,255),0))),"")</f>
        <v/>
      </c>
      <c r="D337" s="396" t="str">
        <f t="array" ref="D337">IFERROR(IF(INDEX('Disaggregation Records'!$F$95:$F$183,MATCH(RIGHT(Z337,255),RIGHT('Disaggregation Records'!$D$95:$D$183,255),0))=0,"",INDEX('Disaggregation Records'!$F$95:$F$183,MATCH(RIGHT(Z337,255),RIGHT('Disaggregation Records'!$D$95:$D$183,255),0))),"")</f>
        <v/>
      </c>
      <c r="E337" s="397" t="str">
        <f t="array" ref="E337">IFERROR(IF(INDEX('Disaggregation Data'!$K$315:$K$616,MATCH(RIGHT(X337,255),RIGHT('Disaggregation Data'!$J$315:$J$616,255),0))=0,"",INDEX('Disaggregation Data'!$K$315:$K$616,MATCH(RIGHT(X337,255),RIGHT('Disaggregation Data'!J$315:$J$616,255),0))),"")</f>
        <v/>
      </c>
      <c r="F337" s="398" t="str">
        <f t="array" ref="F337">IFERROR(IF(INDEX('Disaggregation Data'!$L$315:$L$616,MATCH(RIGHT(X337,255),RIGHT('Disaggregation Data'!$J$315:$J$616,255),0))=0,"",INDEX('Disaggregation Data'!$L$315:$L$616,MATCH(RIGHT(X337,255),RIGHT('Disaggregation Data'!J$315:$J$616,255),0))),"")</f>
        <v/>
      </c>
      <c r="G337" s="459" t="str">
        <f t="array" ref="G337">IFERROR(IF(INDEX('Disaggregation Data'!$M$315:$M$616,MATCH(RIGHT(X337,255),RIGHT('Disaggregation Data'!$J$315:$J$616,255),0))=0,(E337/F337)*100,INDEX('Disaggregation Data'!$M$315:$M$616,MATCH(RIGHT(X337,255),RIGHT('Disaggregation Data'!J$315:$J$616,255),0))),"")</f>
        <v/>
      </c>
      <c r="H337" s="401" t="str">
        <f t="array" ref="H337">IFERROR(IF(INDEX('Disaggregation Data'!$N$315:$N$616,MATCH(RIGHT(X337,255),RIGHT('Disaggregation Data'!$J$315:$J$616,255),0))=0,"",INDEX('Disaggregation Data'!$N$315:$N$616,MATCH(RIGHT(X337,255),RIGHT('Disaggregation Data'!J$315:$J$616,255),0))),"")</f>
        <v/>
      </c>
      <c r="I337" s="401" t="str">
        <f t="array" ref="I337">IFERROR(IF(INDEX('Disaggregation Data'!$Q$315:$Q$616,MATCH(RIGHT(X337,255),RIGHT('Disaggregation Data'!$J$315:$J$616,255),0))=0,"",INDEX('Disaggregation Data'!$Q$315:$Q$616,MATCH(RIGHT(X337,255),RIGHT('Disaggregation Data'!J$315:$J$616,255),0))),"")</f>
        <v/>
      </c>
      <c r="J337" s="415" t="str">
        <f t="array" ref="J337">IFERROR(IF(INDEX('Disaggregation Data'!$R$315:$R$616,MATCH(RIGHT(X337,255),RIGHT('Disaggregation Data'!$J$315:$J$616,255),0))=0,"",INDEX('Disaggregation Data'!$R$315:$R$616,MATCH(RIGHT(X337,255),RIGHT('Disaggregation Data'!J$315:$J$616,255),0))),"")</f>
        <v/>
      </c>
      <c r="K337" s="486"/>
      <c r="L337" s="486"/>
      <c r="M337" s="486"/>
      <c r="N337" s="486"/>
      <c r="O337" s="486"/>
      <c r="P337" s="486"/>
      <c r="Q337" s="486"/>
      <c r="R337" s="486"/>
      <c r="S337" s="486"/>
      <c r="T337" s="486"/>
      <c r="U337" s="401" t="str">
        <f t="array" ref="U337">IFERROR(IF(INDEX('Disaggregation Data'!$O$315:$O$616,MATCH(RIGHT(X337,255),RIGHT('Disaggregation Data'!$J$315:$J$616,255),0))=0,"",INDEX('Disaggregation Data'!$O$315:$O$616,MATCH(RIGHT(X337,255),RIGHT('Disaggregation Data'!J$315:$J$616,255),0))),"")</f>
        <v/>
      </c>
      <c r="V337" s="415" t="str">
        <f t="array" ref="V337">IFERROR(IF(INDEX('Disaggregation Data'!$P$315:$P$616,MATCH(RIGHT(X337,255),RIGHT('Disaggregation Data'!$J$315:$J$616,255),0))=0,"",INDEX('Disaggregation Data'!$P$315:$P$616,MATCH(RIGHT(X337,255),RIGHT('Disaggregation Data'!J$315:$J$616,255),0))),"")</f>
        <v/>
      </c>
      <c r="W337" s="487"/>
      <c r="X337" s="487" t="str">
        <f t="shared" si="24"/>
        <v/>
      </c>
      <c r="Y337" s="487">
        <f t="shared" si="25"/>
        <v>11</v>
      </c>
      <c r="Z337" s="487" t="str">
        <f t="shared" si="26"/>
        <v/>
      </c>
      <c r="AA337" s="487" t="b">
        <f t="shared" si="27"/>
        <v>0</v>
      </c>
      <c r="AB337" s="487" t="s">
        <v>1885</v>
      </c>
      <c r="AC337" s="487" t="str">
        <f t="array" ref="AC337">IFERROR(IF(INDEX('Disaggregation Records'!$G$95:$G$183,MATCH(RIGHT(Z337,255),RIGHT('Disaggregation Records'!$D$95:$D$183,255),0))=0,"",INDEX('Disaggregation Records'!$G$95:$G$183,MATCH(RIGHT(Z337,255),RIGHT('Disaggregation Records'!$D$95:$D$183,255),0))),"")</f>
        <v/>
      </c>
      <c r="AD337" s="487" t="s">
        <v>806</v>
      </c>
      <c r="AE337" s="347"/>
      <c r="AF337" s="111"/>
      <c r="AG337" s="111"/>
    </row>
    <row r="338" spans="1:33" ht="47.1" customHeight="1" x14ac:dyDescent="0.25">
      <c r="A338" s="377">
        <v>2</v>
      </c>
      <c r="B338" s="395" t="str">
        <f>IFERROR(VLOOKUP(A338,'Coverage Indicators - Section D'!$A$10:$Y$42,25,FALSE),"")</f>
        <v/>
      </c>
      <c r="C338" s="396" t="str">
        <f t="array" ref="C338">IFERROR(IF(INDEX('Disaggregation Records'!$E$95:$E$183,MATCH(RIGHT(Z338,255),RIGHT('Disaggregation Records'!$D$95:$D$183,255),0))=0,"",INDEX('Disaggregation Records'!$E$95:$E$183,MATCH(RIGHT(Z338,255),RIGHT('Disaggregation Records'!$D$95:$D$183,255),0))),"")</f>
        <v/>
      </c>
      <c r="D338" s="396" t="str">
        <f t="array" ref="D338">IFERROR(IF(INDEX('Disaggregation Records'!$F$95:$F$183,MATCH(RIGHT(Z338,255),RIGHT('Disaggregation Records'!$D$95:$D$183,255),0))=0,"",INDEX('Disaggregation Records'!$F$95:$F$183,MATCH(RIGHT(Z338,255),RIGHT('Disaggregation Records'!$D$95:$D$183,255),0))),"")</f>
        <v/>
      </c>
      <c r="E338" s="397" t="str">
        <f t="array" ref="E338">IFERROR(IF(INDEX('Disaggregation Data'!$K$315:$K$616,MATCH(RIGHT(X338,255),RIGHT('Disaggregation Data'!$J$315:$J$616,255),0))=0,"",INDEX('Disaggregation Data'!$K$315:$K$616,MATCH(RIGHT(X338,255),RIGHT('Disaggregation Data'!J$315:$J$616,255),0))),"")</f>
        <v/>
      </c>
      <c r="F338" s="398" t="str">
        <f t="array" ref="F338">IFERROR(IF(INDEX('Disaggregation Data'!$L$315:$L$616,MATCH(RIGHT(X338,255),RIGHT('Disaggregation Data'!$J$315:$J$616,255),0))=0,"",INDEX('Disaggregation Data'!$L$315:$L$616,MATCH(RIGHT(X338,255),RIGHT('Disaggregation Data'!J$315:$J$616,255),0))),"")</f>
        <v/>
      </c>
      <c r="G338" s="459" t="str">
        <f t="array" ref="G338">IFERROR(IF(INDEX('Disaggregation Data'!$M$315:$M$616,MATCH(RIGHT(X338,255),RIGHT('Disaggregation Data'!$J$315:$J$616,255),0))=0,(E338/F338)*100,INDEX('Disaggregation Data'!$M$315:$M$616,MATCH(RIGHT(X338,255),RIGHT('Disaggregation Data'!J$315:$J$616,255),0))),"")</f>
        <v/>
      </c>
      <c r="H338" s="401" t="str">
        <f t="array" ref="H338">IFERROR(IF(INDEX('Disaggregation Data'!$N$315:$N$616,MATCH(RIGHT(X338,255),RIGHT('Disaggregation Data'!$J$315:$J$616,255),0))=0,"",INDEX('Disaggregation Data'!$N$315:$N$616,MATCH(RIGHT(X338,255),RIGHT('Disaggregation Data'!J$315:$J$616,255),0))),"")</f>
        <v/>
      </c>
      <c r="I338" s="401" t="str">
        <f t="array" ref="I338">IFERROR(IF(INDEX('Disaggregation Data'!$Q$315:$Q$616,MATCH(RIGHT(X338,255),RIGHT('Disaggregation Data'!$J$315:$J$616,255),0))=0,"",INDEX('Disaggregation Data'!$Q$315:$Q$616,MATCH(RIGHT(X338,255),RIGHT('Disaggregation Data'!J$315:$J$616,255),0))),"")</f>
        <v/>
      </c>
      <c r="J338" s="415" t="str">
        <f t="array" ref="J338">IFERROR(IF(INDEX('Disaggregation Data'!$R$315:$R$616,MATCH(RIGHT(X338,255),RIGHT('Disaggregation Data'!$J$315:$J$616,255),0))=0,"",INDEX('Disaggregation Data'!$R$315:$R$616,MATCH(RIGHT(X338,255),RIGHT('Disaggregation Data'!J$315:$J$616,255),0))),"")</f>
        <v/>
      </c>
      <c r="K338" s="486"/>
      <c r="L338" s="486"/>
      <c r="M338" s="486"/>
      <c r="N338" s="486"/>
      <c r="O338" s="486"/>
      <c r="P338" s="486"/>
      <c r="Q338" s="486"/>
      <c r="R338" s="486"/>
      <c r="S338" s="486"/>
      <c r="T338" s="486"/>
      <c r="U338" s="401" t="str">
        <f t="array" ref="U338">IFERROR(IF(INDEX('Disaggregation Data'!$O$315:$O$616,MATCH(RIGHT(X338,255),RIGHT('Disaggregation Data'!$J$315:$J$616,255),0))=0,"",INDEX('Disaggregation Data'!$O$315:$O$616,MATCH(RIGHT(X338,255),RIGHT('Disaggregation Data'!J$315:$J$616,255),0))),"")</f>
        <v/>
      </c>
      <c r="V338" s="415" t="str">
        <f t="array" ref="V338">IFERROR(IF(INDEX('Disaggregation Data'!$P$315:$P$616,MATCH(RIGHT(X338,255),RIGHT('Disaggregation Data'!$J$315:$J$616,255),0))=0,"",INDEX('Disaggregation Data'!$P$315:$P$616,MATCH(RIGHT(X338,255),RIGHT('Disaggregation Data'!J$315:$J$616,255),0))),"")</f>
        <v/>
      </c>
      <c r="W338" s="487"/>
      <c r="X338" s="487" t="str">
        <f t="shared" si="24"/>
        <v/>
      </c>
      <c r="Y338" s="487">
        <f t="shared" si="25"/>
        <v>12</v>
      </c>
      <c r="Z338" s="487" t="str">
        <f t="shared" si="26"/>
        <v/>
      </c>
      <c r="AA338" s="487" t="b">
        <f t="shared" si="27"/>
        <v>0</v>
      </c>
      <c r="AB338" s="487" t="s">
        <v>1886</v>
      </c>
      <c r="AC338" s="487" t="str">
        <f t="array" ref="AC338">IFERROR(IF(INDEX('Disaggregation Records'!$G$95:$G$183,MATCH(RIGHT(Z338,255),RIGHT('Disaggregation Records'!$D$95:$D$183,255),0))=0,"",INDEX('Disaggregation Records'!$G$95:$G$183,MATCH(RIGHT(Z338,255),RIGHT('Disaggregation Records'!$D$95:$D$183,255),0))),"")</f>
        <v/>
      </c>
      <c r="AD338" s="487" t="s">
        <v>806</v>
      </c>
      <c r="AE338" s="347"/>
      <c r="AF338" s="111"/>
      <c r="AG338" s="111"/>
    </row>
    <row r="339" spans="1:33" ht="47.1" customHeight="1" x14ac:dyDescent="0.25">
      <c r="A339" s="377">
        <v>2</v>
      </c>
      <c r="B339" s="395" t="str">
        <f>IFERROR(VLOOKUP(A339,'Coverage Indicators - Section D'!$A$10:$Y$42,25,FALSE),"")</f>
        <v/>
      </c>
      <c r="C339" s="396" t="str">
        <f t="array" ref="C339">IFERROR(IF(INDEX('Disaggregation Records'!$E$95:$E$183,MATCH(RIGHT(Z339,255),RIGHT('Disaggregation Records'!$D$95:$D$183,255),0))=0,"",INDEX('Disaggregation Records'!$E$95:$E$183,MATCH(RIGHT(Z339,255),RIGHT('Disaggregation Records'!$D$95:$D$183,255),0))),"")</f>
        <v/>
      </c>
      <c r="D339" s="396" t="str">
        <f t="array" ref="D339">IFERROR(IF(INDEX('Disaggregation Records'!$F$95:$F$183,MATCH(RIGHT(Z339,255),RIGHT('Disaggregation Records'!$D$95:$D$183,255),0))=0,"",INDEX('Disaggregation Records'!$F$95:$F$183,MATCH(RIGHT(Z339,255),RIGHT('Disaggregation Records'!$D$95:$D$183,255),0))),"")</f>
        <v/>
      </c>
      <c r="E339" s="397" t="str">
        <f t="array" ref="E339">IFERROR(IF(INDEX('Disaggregation Data'!$K$315:$K$616,MATCH(RIGHT(X339,255),RIGHT('Disaggregation Data'!$J$315:$J$616,255),0))=0,"",INDEX('Disaggregation Data'!$K$315:$K$616,MATCH(RIGHT(X339,255),RIGHT('Disaggregation Data'!J$315:$J$616,255),0))),"")</f>
        <v/>
      </c>
      <c r="F339" s="398" t="str">
        <f t="array" ref="F339">IFERROR(IF(INDEX('Disaggregation Data'!$L$315:$L$616,MATCH(RIGHT(X339,255),RIGHT('Disaggregation Data'!$J$315:$J$616,255),0))=0,"",INDEX('Disaggregation Data'!$L$315:$L$616,MATCH(RIGHT(X339,255),RIGHT('Disaggregation Data'!J$315:$J$616,255),0))),"")</f>
        <v/>
      </c>
      <c r="G339" s="459" t="str">
        <f t="array" ref="G339">IFERROR(IF(INDEX('Disaggregation Data'!$M$315:$M$616,MATCH(RIGHT(X339,255),RIGHT('Disaggregation Data'!$J$315:$J$616,255),0))=0,(E339/F339)*100,INDEX('Disaggregation Data'!$M$315:$M$616,MATCH(RIGHT(X339,255),RIGHT('Disaggregation Data'!J$315:$J$616,255),0))),"")</f>
        <v/>
      </c>
      <c r="H339" s="401" t="str">
        <f t="array" ref="H339">IFERROR(IF(INDEX('Disaggregation Data'!$N$315:$N$616,MATCH(RIGHT(X339,255),RIGHT('Disaggregation Data'!$J$315:$J$616,255),0))=0,"",INDEX('Disaggregation Data'!$N$315:$N$616,MATCH(RIGHT(X339,255),RIGHT('Disaggregation Data'!J$315:$J$616,255),0))),"")</f>
        <v/>
      </c>
      <c r="I339" s="401" t="str">
        <f t="array" ref="I339">IFERROR(IF(INDEX('Disaggregation Data'!$Q$315:$Q$616,MATCH(RIGHT(X339,255),RIGHT('Disaggregation Data'!$J$315:$J$616,255),0))=0,"",INDEX('Disaggregation Data'!$Q$315:$Q$616,MATCH(RIGHT(X339,255),RIGHT('Disaggregation Data'!J$315:$J$616,255),0))),"")</f>
        <v/>
      </c>
      <c r="J339" s="415" t="str">
        <f t="array" ref="J339">IFERROR(IF(INDEX('Disaggregation Data'!$R$315:$R$616,MATCH(RIGHT(X339,255),RIGHT('Disaggregation Data'!$J$315:$J$616,255),0))=0,"",INDEX('Disaggregation Data'!$R$315:$R$616,MATCH(RIGHT(X339,255),RIGHT('Disaggregation Data'!J$315:$J$616,255),0))),"")</f>
        <v/>
      </c>
      <c r="K339" s="486"/>
      <c r="L339" s="486"/>
      <c r="M339" s="486"/>
      <c r="N339" s="486"/>
      <c r="O339" s="486"/>
      <c r="P339" s="486"/>
      <c r="Q339" s="486"/>
      <c r="R339" s="486"/>
      <c r="S339" s="486"/>
      <c r="T339" s="486"/>
      <c r="U339" s="401" t="str">
        <f t="array" ref="U339">IFERROR(IF(INDEX('Disaggregation Data'!$O$315:$O$616,MATCH(RIGHT(X339,255),RIGHT('Disaggregation Data'!$J$315:$J$616,255),0))=0,"",INDEX('Disaggregation Data'!$O$315:$O$616,MATCH(RIGHT(X339,255),RIGHT('Disaggregation Data'!J$315:$J$616,255),0))),"")</f>
        <v/>
      </c>
      <c r="V339" s="415" t="str">
        <f t="array" ref="V339">IFERROR(IF(INDEX('Disaggregation Data'!$P$315:$P$616,MATCH(RIGHT(X339,255),RIGHT('Disaggregation Data'!$J$315:$J$616,255),0))=0,"",INDEX('Disaggregation Data'!$P$315:$P$616,MATCH(RIGHT(X339,255),RIGHT('Disaggregation Data'!J$315:$J$616,255),0))),"")</f>
        <v/>
      </c>
      <c r="W339" s="487"/>
      <c r="X339" s="487" t="str">
        <f t="shared" si="24"/>
        <v/>
      </c>
      <c r="Y339" s="487">
        <f t="shared" si="25"/>
        <v>13</v>
      </c>
      <c r="Z339" s="487" t="str">
        <f t="shared" si="26"/>
        <v/>
      </c>
      <c r="AA339" s="487" t="b">
        <f t="shared" si="27"/>
        <v>0</v>
      </c>
      <c r="AB339" s="487" t="s">
        <v>1887</v>
      </c>
      <c r="AC339" s="487" t="str">
        <f t="array" ref="AC339">IFERROR(IF(INDEX('Disaggregation Records'!$G$95:$G$183,MATCH(RIGHT(Z339,255),RIGHT('Disaggregation Records'!$D$95:$D$183,255),0))=0,"",INDEX('Disaggregation Records'!$G$95:$G$183,MATCH(RIGHT(Z339,255),RIGHT('Disaggregation Records'!$D$95:$D$183,255),0))),"")</f>
        <v/>
      </c>
      <c r="AD339" s="487" t="s">
        <v>806</v>
      </c>
      <c r="AE339" s="347"/>
      <c r="AF339" s="111"/>
      <c r="AG339" s="111"/>
    </row>
    <row r="340" spans="1:33" ht="47.1" customHeight="1" x14ac:dyDescent="0.25">
      <c r="A340" s="377">
        <v>2</v>
      </c>
      <c r="B340" s="395" t="str">
        <f>IFERROR(VLOOKUP(A340,'Coverage Indicators - Section D'!$A$10:$Y$42,25,FALSE),"")</f>
        <v/>
      </c>
      <c r="C340" s="396" t="str">
        <f t="array" ref="C340">IFERROR(IF(INDEX('Disaggregation Records'!$E$95:$E$183,MATCH(RIGHT(Z340,255),RIGHT('Disaggregation Records'!$D$95:$D$183,255),0))=0,"",INDEX('Disaggregation Records'!$E$95:$E$183,MATCH(RIGHT(Z340,255),RIGHT('Disaggregation Records'!$D$95:$D$183,255),0))),"")</f>
        <v/>
      </c>
      <c r="D340" s="396" t="str">
        <f t="array" ref="D340">IFERROR(IF(INDEX('Disaggregation Records'!$F$95:$F$183,MATCH(RIGHT(Z340,255),RIGHT('Disaggregation Records'!$D$95:$D$183,255),0))=0,"",INDEX('Disaggregation Records'!$F$95:$F$183,MATCH(RIGHT(Z340,255),RIGHT('Disaggregation Records'!$D$95:$D$183,255),0))),"")</f>
        <v/>
      </c>
      <c r="E340" s="397" t="str">
        <f t="array" ref="E340">IFERROR(IF(INDEX('Disaggregation Data'!$K$315:$K$616,MATCH(RIGHT(X340,255),RIGHT('Disaggregation Data'!$J$315:$J$616,255),0))=0,"",INDEX('Disaggregation Data'!$K$315:$K$616,MATCH(RIGHT(X340,255),RIGHT('Disaggregation Data'!J$315:$J$616,255),0))),"")</f>
        <v/>
      </c>
      <c r="F340" s="398" t="str">
        <f t="array" ref="F340">IFERROR(IF(INDEX('Disaggregation Data'!$L$315:$L$616,MATCH(RIGHT(X340,255),RIGHT('Disaggregation Data'!$J$315:$J$616,255),0))=0,"",INDEX('Disaggregation Data'!$L$315:$L$616,MATCH(RIGHT(X340,255),RIGHT('Disaggregation Data'!J$315:$J$616,255),0))),"")</f>
        <v/>
      </c>
      <c r="G340" s="459" t="str">
        <f t="array" ref="G340">IFERROR(IF(INDEX('Disaggregation Data'!$M$315:$M$616,MATCH(RIGHT(X340,255),RIGHT('Disaggregation Data'!$J$315:$J$616,255),0))=0,(E340/F340)*100,INDEX('Disaggregation Data'!$M$315:$M$616,MATCH(RIGHT(X340,255),RIGHT('Disaggregation Data'!J$315:$J$616,255),0))),"")</f>
        <v/>
      </c>
      <c r="H340" s="401" t="str">
        <f t="array" ref="H340">IFERROR(IF(INDEX('Disaggregation Data'!$N$315:$N$616,MATCH(RIGHT(X340,255),RIGHT('Disaggregation Data'!$J$315:$J$616,255),0))=0,"",INDEX('Disaggregation Data'!$N$315:$N$616,MATCH(RIGHT(X340,255),RIGHT('Disaggregation Data'!J$315:$J$616,255),0))),"")</f>
        <v/>
      </c>
      <c r="I340" s="401" t="str">
        <f t="array" ref="I340">IFERROR(IF(INDEX('Disaggregation Data'!$Q$315:$Q$616,MATCH(RIGHT(X340,255),RIGHT('Disaggregation Data'!$J$315:$J$616,255),0))=0,"",INDEX('Disaggregation Data'!$Q$315:$Q$616,MATCH(RIGHT(X340,255),RIGHT('Disaggregation Data'!J$315:$J$616,255),0))),"")</f>
        <v/>
      </c>
      <c r="J340" s="415" t="str">
        <f t="array" ref="J340">IFERROR(IF(INDEX('Disaggregation Data'!$R$315:$R$616,MATCH(RIGHT(X340,255),RIGHT('Disaggregation Data'!$J$315:$J$616,255),0))=0,"",INDEX('Disaggregation Data'!$R$315:$R$616,MATCH(RIGHT(X340,255),RIGHT('Disaggregation Data'!J$315:$J$616,255),0))),"")</f>
        <v/>
      </c>
      <c r="K340" s="486"/>
      <c r="L340" s="486"/>
      <c r="M340" s="486"/>
      <c r="N340" s="486"/>
      <c r="O340" s="486"/>
      <c r="P340" s="486"/>
      <c r="Q340" s="486"/>
      <c r="R340" s="486"/>
      <c r="S340" s="486"/>
      <c r="T340" s="486"/>
      <c r="U340" s="401" t="str">
        <f t="array" ref="U340">IFERROR(IF(INDEX('Disaggregation Data'!$O$315:$O$616,MATCH(RIGHT(X340,255),RIGHT('Disaggregation Data'!$J$315:$J$616,255),0))=0,"",INDEX('Disaggregation Data'!$O$315:$O$616,MATCH(RIGHT(X340,255),RIGHT('Disaggregation Data'!J$315:$J$616,255),0))),"")</f>
        <v/>
      </c>
      <c r="V340" s="415" t="str">
        <f t="array" ref="V340">IFERROR(IF(INDEX('Disaggregation Data'!$P$315:$P$616,MATCH(RIGHT(X340,255),RIGHT('Disaggregation Data'!$J$315:$J$616,255),0))=0,"",INDEX('Disaggregation Data'!$P$315:$P$616,MATCH(RIGHT(X340,255),RIGHT('Disaggregation Data'!J$315:$J$616,255),0))),"")</f>
        <v/>
      </c>
      <c r="W340" s="487"/>
      <c r="X340" s="487" t="str">
        <f t="shared" si="24"/>
        <v/>
      </c>
      <c r="Y340" s="487">
        <f t="shared" si="25"/>
        <v>14</v>
      </c>
      <c r="Z340" s="487" t="str">
        <f t="shared" si="26"/>
        <v/>
      </c>
      <c r="AA340" s="487" t="b">
        <f t="shared" si="27"/>
        <v>0</v>
      </c>
      <c r="AB340" s="487" t="s">
        <v>1888</v>
      </c>
      <c r="AC340" s="487" t="str">
        <f t="array" ref="AC340">IFERROR(IF(INDEX('Disaggregation Records'!$G$95:$G$183,MATCH(RIGHT(Z340,255),RIGHT('Disaggregation Records'!$D$95:$D$183,255),0))=0,"",INDEX('Disaggregation Records'!$G$95:$G$183,MATCH(RIGHT(Z340,255),RIGHT('Disaggregation Records'!$D$95:$D$183,255),0))),"")</f>
        <v/>
      </c>
      <c r="AD340" s="487" t="s">
        <v>806</v>
      </c>
      <c r="AE340" s="347"/>
      <c r="AF340" s="111"/>
      <c r="AG340" s="111"/>
    </row>
    <row r="341" spans="1:33" ht="47.1" customHeight="1" x14ac:dyDescent="0.25">
      <c r="A341" s="377">
        <v>2</v>
      </c>
      <c r="B341" s="395" t="str">
        <f>IFERROR(VLOOKUP(A341,'Coverage Indicators - Section D'!$A$10:$Y$42,25,FALSE),"")</f>
        <v/>
      </c>
      <c r="C341" s="396" t="str">
        <f t="array" ref="C341">IFERROR(IF(INDEX('Disaggregation Records'!$E$95:$E$183,MATCH(RIGHT(Z341,255),RIGHT('Disaggregation Records'!$D$95:$D$183,255),0))=0,"",INDEX('Disaggregation Records'!$E$95:$E$183,MATCH(RIGHT(Z341,255),RIGHT('Disaggregation Records'!$D$95:$D$183,255),0))),"")</f>
        <v/>
      </c>
      <c r="D341" s="396" t="str">
        <f t="array" ref="D341">IFERROR(IF(INDEX('Disaggregation Records'!$F$95:$F$183,MATCH(RIGHT(Z341,255),RIGHT('Disaggregation Records'!$D$95:$D$183,255),0))=0,"",INDEX('Disaggregation Records'!$F$95:$F$183,MATCH(RIGHT(Z341,255),RIGHT('Disaggregation Records'!$D$95:$D$183,255),0))),"")</f>
        <v/>
      </c>
      <c r="E341" s="397" t="str">
        <f t="array" ref="E341">IFERROR(IF(INDEX('Disaggregation Data'!$K$315:$K$616,MATCH(RIGHT(X341,255),RIGHT('Disaggregation Data'!$J$315:$J$616,255),0))=0,"",INDEX('Disaggregation Data'!$K$315:$K$616,MATCH(RIGHT(X341,255),RIGHT('Disaggregation Data'!J$315:$J$616,255),0))),"")</f>
        <v/>
      </c>
      <c r="F341" s="398" t="str">
        <f t="array" ref="F341">IFERROR(IF(INDEX('Disaggregation Data'!$L$315:$L$616,MATCH(RIGHT(X341,255),RIGHT('Disaggregation Data'!$J$315:$J$616,255),0))=0,"",INDEX('Disaggregation Data'!$L$315:$L$616,MATCH(RIGHT(X341,255),RIGHT('Disaggregation Data'!J$315:$J$616,255),0))),"")</f>
        <v/>
      </c>
      <c r="G341" s="459" t="str">
        <f t="array" ref="G341">IFERROR(IF(INDEX('Disaggregation Data'!$M$315:$M$616,MATCH(RIGHT(X341,255),RIGHT('Disaggregation Data'!$J$315:$J$616,255),0))=0,(E341/F341)*100,INDEX('Disaggregation Data'!$M$315:$M$616,MATCH(RIGHT(X341,255),RIGHT('Disaggregation Data'!J$315:$J$616,255),0))),"")</f>
        <v/>
      </c>
      <c r="H341" s="401" t="str">
        <f t="array" ref="H341">IFERROR(IF(INDEX('Disaggregation Data'!$N$315:$N$616,MATCH(RIGHT(X341,255),RIGHT('Disaggregation Data'!$J$315:$J$616,255),0))=0,"",INDEX('Disaggregation Data'!$N$315:$N$616,MATCH(RIGHT(X341,255),RIGHT('Disaggregation Data'!J$315:$J$616,255),0))),"")</f>
        <v/>
      </c>
      <c r="I341" s="401" t="str">
        <f t="array" ref="I341">IFERROR(IF(INDEX('Disaggregation Data'!$Q$315:$Q$616,MATCH(RIGHT(X341,255),RIGHT('Disaggregation Data'!$J$315:$J$616,255),0))=0,"",INDEX('Disaggregation Data'!$Q$315:$Q$616,MATCH(RIGHT(X341,255),RIGHT('Disaggregation Data'!J$315:$J$616,255),0))),"")</f>
        <v/>
      </c>
      <c r="J341" s="415" t="str">
        <f t="array" ref="J341">IFERROR(IF(INDEX('Disaggregation Data'!$R$315:$R$616,MATCH(RIGHT(X341,255),RIGHT('Disaggregation Data'!$J$315:$J$616,255),0))=0,"",INDEX('Disaggregation Data'!$R$315:$R$616,MATCH(RIGHT(X341,255),RIGHT('Disaggregation Data'!J$315:$J$616,255),0))),"")</f>
        <v/>
      </c>
      <c r="K341" s="486"/>
      <c r="L341" s="486"/>
      <c r="M341" s="486"/>
      <c r="N341" s="486"/>
      <c r="O341" s="486"/>
      <c r="P341" s="486"/>
      <c r="Q341" s="486"/>
      <c r="R341" s="486"/>
      <c r="S341" s="486"/>
      <c r="T341" s="486"/>
      <c r="U341" s="401" t="str">
        <f t="array" ref="U341">IFERROR(IF(INDEX('Disaggregation Data'!$O$315:$O$616,MATCH(RIGHT(X341,255),RIGHT('Disaggregation Data'!$J$315:$J$616,255),0))=0,"",INDEX('Disaggregation Data'!$O$315:$O$616,MATCH(RIGHT(X341,255),RIGHT('Disaggregation Data'!J$315:$J$616,255),0))),"")</f>
        <v/>
      </c>
      <c r="V341" s="415" t="str">
        <f t="array" ref="V341">IFERROR(IF(INDEX('Disaggregation Data'!$P$315:$P$616,MATCH(RIGHT(X341,255),RIGHT('Disaggregation Data'!$J$315:$J$616,255),0))=0,"",INDEX('Disaggregation Data'!$P$315:$P$616,MATCH(RIGHT(X341,255),RIGHT('Disaggregation Data'!J$315:$J$616,255),0))),"")</f>
        <v/>
      </c>
      <c r="W341" s="487"/>
      <c r="X341" s="487" t="str">
        <f t="shared" si="24"/>
        <v/>
      </c>
      <c r="Y341" s="487">
        <f t="shared" si="25"/>
        <v>15</v>
      </c>
      <c r="Z341" s="487" t="str">
        <f t="shared" si="26"/>
        <v/>
      </c>
      <c r="AA341" s="487" t="b">
        <f t="shared" si="27"/>
        <v>0</v>
      </c>
      <c r="AB341" s="487" t="s">
        <v>1889</v>
      </c>
      <c r="AC341" s="487" t="str">
        <f t="array" ref="AC341">IFERROR(IF(INDEX('Disaggregation Records'!$G$95:$G$183,MATCH(RIGHT(Z341,255),RIGHT('Disaggregation Records'!$D$95:$D$183,255),0))=0,"",INDEX('Disaggregation Records'!$G$95:$G$183,MATCH(RIGHT(Z341,255),RIGHT('Disaggregation Records'!$D$95:$D$183,255),0))),"")</f>
        <v/>
      </c>
      <c r="AD341" s="487" t="s">
        <v>806</v>
      </c>
      <c r="AE341" s="347"/>
      <c r="AF341" s="111"/>
      <c r="AG341" s="111"/>
    </row>
    <row r="342" spans="1:33" ht="47.1" customHeight="1" x14ac:dyDescent="0.25">
      <c r="A342" s="377">
        <v>2</v>
      </c>
      <c r="B342" s="395" t="str">
        <f>IFERROR(VLOOKUP(A342,'Coverage Indicators - Section D'!$A$10:$Y$42,25,FALSE),"")</f>
        <v/>
      </c>
      <c r="C342" s="396" t="str">
        <f t="array" ref="C342">IFERROR(IF(INDEX('Disaggregation Records'!$E$95:$E$183,MATCH(RIGHT(Z342,255),RIGHT('Disaggregation Records'!$D$95:$D$183,255),0))=0,"",INDEX('Disaggregation Records'!$E$95:$E$183,MATCH(RIGHT(Z342,255),RIGHT('Disaggregation Records'!$D$95:$D$183,255),0))),"")</f>
        <v/>
      </c>
      <c r="D342" s="396" t="str">
        <f t="array" ref="D342">IFERROR(IF(INDEX('Disaggregation Records'!$F$95:$F$183,MATCH(RIGHT(Z342,255),RIGHT('Disaggregation Records'!$D$95:$D$183,255),0))=0,"",INDEX('Disaggregation Records'!$F$95:$F$183,MATCH(RIGHT(Z342,255),RIGHT('Disaggregation Records'!$D$95:$D$183,255),0))),"")</f>
        <v/>
      </c>
      <c r="E342" s="397" t="str">
        <f t="array" ref="E342">IFERROR(IF(INDEX('Disaggregation Data'!$K$315:$K$616,MATCH(RIGHT(X342,255),RIGHT('Disaggregation Data'!$J$315:$J$616,255),0))=0,"",INDEX('Disaggregation Data'!$K$315:$K$616,MATCH(RIGHT(X342,255),RIGHT('Disaggregation Data'!J$315:$J$616,255),0))),"")</f>
        <v/>
      </c>
      <c r="F342" s="398" t="str">
        <f t="array" ref="F342">IFERROR(IF(INDEX('Disaggregation Data'!$L$315:$L$616,MATCH(RIGHT(X342,255),RIGHT('Disaggregation Data'!$J$315:$J$616,255),0))=0,"",INDEX('Disaggregation Data'!$L$315:$L$616,MATCH(RIGHT(X342,255),RIGHT('Disaggregation Data'!J$315:$J$616,255),0))),"")</f>
        <v/>
      </c>
      <c r="G342" s="459" t="str">
        <f t="array" ref="G342">IFERROR(IF(INDEX('Disaggregation Data'!$M$315:$M$616,MATCH(RIGHT(X342,255),RIGHT('Disaggregation Data'!$J$315:$J$616,255),0))=0,(E342/F342)*100,INDEX('Disaggregation Data'!$M$315:$M$616,MATCH(RIGHT(X342,255),RIGHT('Disaggregation Data'!J$315:$J$616,255),0))),"")</f>
        <v/>
      </c>
      <c r="H342" s="401" t="str">
        <f t="array" ref="H342">IFERROR(IF(INDEX('Disaggregation Data'!$N$315:$N$616,MATCH(RIGHT(X342,255),RIGHT('Disaggregation Data'!$J$315:$J$616,255),0))=0,"",INDEX('Disaggregation Data'!$N$315:$N$616,MATCH(RIGHT(X342,255),RIGHT('Disaggregation Data'!J$315:$J$616,255),0))),"")</f>
        <v/>
      </c>
      <c r="I342" s="401" t="str">
        <f t="array" ref="I342">IFERROR(IF(INDEX('Disaggregation Data'!$Q$315:$Q$616,MATCH(RIGHT(X342,255),RIGHT('Disaggregation Data'!$J$315:$J$616,255),0))=0,"",INDEX('Disaggregation Data'!$Q$315:$Q$616,MATCH(RIGHT(X342,255),RIGHT('Disaggregation Data'!J$315:$J$616,255),0))),"")</f>
        <v/>
      </c>
      <c r="J342" s="415" t="str">
        <f t="array" ref="J342">IFERROR(IF(INDEX('Disaggregation Data'!$R$315:$R$616,MATCH(RIGHT(X342,255),RIGHT('Disaggregation Data'!$J$315:$J$616,255),0))=0,"",INDEX('Disaggregation Data'!$R$315:$R$616,MATCH(RIGHT(X342,255),RIGHT('Disaggregation Data'!J$315:$J$616,255),0))),"")</f>
        <v/>
      </c>
      <c r="K342" s="486"/>
      <c r="L342" s="486"/>
      <c r="M342" s="486"/>
      <c r="N342" s="486"/>
      <c r="O342" s="486"/>
      <c r="P342" s="486"/>
      <c r="Q342" s="486"/>
      <c r="R342" s="486"/>
      <c r="S342" s="486"/>
      <c r="T342" s="486"/>
      <c r="U342" s="401" t="str">
        <f t="array" ref="U342">IFERROR(IF(INDEX('Disaggregation Data'!$O$315:$O$616,MATCH(RIGHT(X342,255),RIGHT('Disaggregation Data'!$J$315:$J$616,255),0))=0,"",INDEX('Disaggregation Data'!$O$315:$O$616,MATCH(RIGHT(X342,255),RIGHT('Disaggregation Data'!J$315:$J$616,255),0))),"")</f>
        <v/>
      </c>
      <c r="V342" s="415" t="str">
        <f t="array" ref="V342">IFERROR(IF(INDEX('Disaggregation Data'!$P$315:$P$616,MATCH(RIGHT(X342,255),RIGHT('Disaggregation Data'!$J$315:$J$616,255),0))=0,"",INDEX('Disaggregation Data'!$P$315:$P$616,MATCH(RIGHT(X342,255),RIGHT('Disaggregation Data'!J$315:$J$616,255),0))),"")</f>
        <v/>
      </c>
      <c r="W342" s="487"/>
      <c r="X342" s="487" t="str">
        <f t="shared" si="24"/>
        <v/>
      </c>
      <c r="Y342" s="487">
        <f t="shared" si="25"/>
        <v>16</v>
      </c>
      <c r="Z342" s="487" t="str">
        <f t="shared" si="26"/>
        <v/>
      </c>
      <c r="AA342" s="487" t="b">
        <f t="shared" si="27"/>
        <v>0</v>
      </c>
      <c r="AB342" s="487" t="s">
        <v>1890</v>
      </c>
      <c r="AC342" s="487" t="str">
        <f t="array" ref="AC342">IFERROR(IF(INDEX('Disaggregation Records'!$G$95:$G$183,MATCH(RIGHT(Z342,255),RIGHT('Disaggregation Records'!$D$95:$D$183,255),0))=0,"",INDEX('Disaggregation Records'!$G$95:$G$183,MATCH(RIGHT(Z342,255),RIGHT('Disaggregation Records'!$D$95:$D$183,255),0))),"")</f>
        <v/>
      </c>
      <c r="AD342" s="487" t="s">
        <v>806</v>
      </c>
      <c r="AE342" s="347"/>
      <c r="AF342" s="111"/>
      <c r="AG342" s="111"/>
    </row>
    <row r="343" spans="1:33" ht="47.1" customHeight="1" x14ac:dyDescent="0.25">
      <c r="A343" s="377">
        <v>2</v>
      </c>
      <c r="B343" s="395" t="str">
        <f>IFERROR(VLOOKUP(A343,'Coverage Indicators - Section D'!$A$10:$Y$42,25,FALSE),"")</f>
        <v/>
      </c>
      <c r="C343" s="396" t="str">
        <f t="array" ref="C343">IFERROR(IF(INDEX('Disaggregation Records'!$E$95:$E$183,MATCH(RIGHT(Z343,255),RIGHT('Disaggregation Records'!$D$95:$D$183,255),0))=0,"",INDEX('Disaggregation Records'!$E$95:$E$183,MATCH(RIGHT(Z343,255),RIGHT('Disaggregation Records'!$D$95:$D$183,255),0))),"")</f>
        <v/>
      </c>
      <c r="D343" s="396" t="str">
        <f t="array" ref="D343">IFERROR(IF(INDEX('Disaggregation Records'!$F$95:$F$183,MATCH(RIGHT(Z343,255),RIGHT('Disaggregation Records'!$D$95:$D$183,255),0))=0,"",INDEX('Disaggregation Records'!$F$95:$F$183,MATCH(RIGHT(Z343,255),RIGHT('Disaggregation Records'!$D$95:$D$183,255),0))),"")</f>
        <v/>
      </c>
      <c r="E343" s="397" t="str">
        <f t="array" ref="E343">IFERROR(IF(INDEX('Disaggregation Data'!$K$315:$K$616,MATCH(RIGHT(X343,255),RIGHT('Disaggregation Data'!$J$315:$J$616,255),0))=0,"",INDEX('Disaggregation Data'!$K$315:$K$616,MATCH(RIGHT(X343,255),RIGHT('Disaggregation Data'!J$315:$J$616,255),0))),"")</f>
        <v/>
      </c>
      <c r="F343" s="398" t="str">
        <f t="array" ref="F343">IFERROR(IF(INDEX('Disaggregation Data'!$L$315:$L$616,MATCH(RIGHT(X343,255),RIGHT('Disaggregation Data'!$J$315:$J$616,255),0))=0,"",INDEX('Disaggregation Data'!$L$315:$L$616,MATCH(RIGHT(X343,255),RIGHT('Disaggregation Data'!J$315:$J$616,255),0))),"")</f>
        <v/>
      </c>
      <c r="G343" s="459" t="str">
        <f t="array" ref="G343">IFERROR(IF(INDEX('Disaggregation Data'!$M$315:$M$616,MATCH(RIGHT(X343,255),RIGHT('Disaggregation Data'!$J$315:$J$616,255),0))=0,(E343/F343)*100,INDEX('Disaggregation Data'!$M$315:$M$616,MATCH(RIGHT(X343,255),RIGHT('Disaggregation Data'!J$315:$J$616,255),0))),"")</f>
        <v/>
      </c>
      <c r="H343" s="401" t="str">
        <f t="array" ref="H343">IFERROR(IF(INDEX('Disaggregation Data'!$N$315:$N$616,MATCH(RIGHT(X343,255),RIGHT('Disaggregation Data'!$J$315:$J$616,255),0))=0,"",INDEX('Disaggregation Data'!$N$315:$N$616,MATCH(RIGHT(X343,255),RIGHT('Disaggregation Data'!J$315:$J$616,255),0))),"")</f>
        <v/>
      </c>
      <c r="I343" s="401" t="str">
        <f t="array" ref="I343">IFERROR(IF(INDEX('Disaggregation Data'!$Q$315:$Q$616,MATCH(RIGHT(X343,255),RIGHT('Disaggregation Data'!$J$315:$J$616,255),0))=0,"",INDEX('Disaggregation Data'!$Q$315:$Q$616,MATCH(RIGHT(X343,255),RIGHT('Disaggregation Data'!J$315:$J$616,255),0))),"")</f>
        <v/>
      </c>
      <c r="J343" s="415" t="str">
        <f t="array" ref="J343">IFERROR(IF(INDEX('Disaggregation Data'!$R$315:$R$616,MATCH(RIGHT(X343,255),RIGHT('Disaggregation Data'!$J$315:$J$616,255),0))=0,"",INDEX('Disaggregation Data'!$R$315:$R$616,MATCH(RIGHT(X343,255),RIGHT('Disaggregation Data'!J$315:$J$616,255),0))),"")</f>
        <v/>
      </c>
      <c r="K343" s="486"/>
      <c r="L343" s="486"/>
      <c r="M343" s="486"/>
      <c r="N343" s="486"/>
      <c r="O343" s="486"/>
      <c r="P343" s="486"/>
      <c r="Q343" s="486"/>
      <c r="R343" s="486"/>
      <c r="S343" s="486"/>
      <c r="T343" s="486"/>
      <c r="U343" s="401" t="str">
        <f t="array" ref="U343">IFERROR(IF(INDEX('Disaggregation Data'!$O$315:$O$616,MATCH(RIGHT(X343,255),RIGHT('Disaggregation Data'!$J$315:$J$616,255),0))=0,"",INDEX('Disaggregation Data'!$O$315:$O$616,MATCH(RIGHT(X343,255),RIGHT('Disaggregation Data'!J$315:$J$616,255),0))),"")</f>
        <v/>
      </c>
      <c r="V343" s="415" t="str">
        <f t="array" ref="V343">IFERROR(IF(INDEX('Disaggregation Data'!$P$315:$P$616,MATCH(RIGHT(X343,255),RIGHT('Disaggregation Data'!$J$315:$J$616,255),0))=0,"",INDEX('Disaggregation Data'!$P$315:$P$616,MATCH(RIGHT(X343,255),RIGHT('Disaggregation Data'!J$315:$J$616,255),0))),"")</f>
        <v/>
      </c>
      <c r="W343" s="487"/>
      <c r="X343" s="487" t="str">
        <f t="shared" si="24"/>
        <v/>
      </c>
      <c r="Y343" s="487">
        <f t="shared" si="25"/>
        <v>17</v>
      </c>
      <c r="Z343" s="487" t="str">
        <f t="shared" si="26"/>
        <v/>
      </c>
      <c r="AA343" s="487" t="b">
        <f t="shared" si="27"/>
        <v>0</v>
      </c>
      <c r="AB343" s="487" t="s">
        <v>1891</v>
      </c>
      <c r="AC343" s="487" t="str">
        <f t="array" ref="AC343">IFERROR(IF(INDEX('Disaggregation Records'!$G$95:$G$183,MATCH(RIGHT(Z343,255),RIGHT('Disaggregation Records'!$D$95:$D$183,255),0))=0,"",INDEX('Disaggregation Records'!$G$95:$G$183,MATCH(RIGHT(Z343,255),RIGHT('Disaggregation Records'!$D$95:$D$183,255),0))),"")</f>
        <v/>
      </c>
      <c r="AD343" s="487" t="s">
        <v>806</v>
      </c>
      <c r="AE343" s="347"/>
      <c r="AF343" s="111"/>
      <c r="AG343" s="111"/>
    </row>
    <row r="344" spans="1:33" ht="47.1" customHeight="1" x14ac:dyDescent="0.25">
      <c r="A344" s="377">
        <v>2</v>
      </c>
      <c r="B344" s="395" t="str">
        <f>IFERROR(VLOOKUP(A344,'Coverage Indicators - Section D'!$A$10:$Y$42,25,FALSE),"")</f>
        <v/>
      </c>
      <c r="C344" s="396" t="str">
        <f t="array" ref="C344">IFERROR(IF(INDEX('Disaggregation Records'!$E$95:$E$183,MATCH(RIGHT(Z344,255),RIGHT('Disaggregation Records'!$D$95:$D$183,255),0))=0,"",INDEX('Disaggregation Records'!$E$95:$E$183,MATCH(RIGHT(Z344,255),RIGHT('Disaggregation Records'!$D$95:$D$183,255),0))),"")</f>
        <v/>
      </c>
      <c r="D344" s="396" t="str">
        <f t="array" ref="D344">IFERROR(IF(INDEX('Disaggregation Records'!$F$95:$F$183,MATCH(RIGHT(Z344,255),RIGHT('Disaggregation Records'!$D$95:$D$183,255),0))=0,"",INDEX('Disaggregation Records'!$F$95:$F$183,MATCH(RIGHT(Z344,255),RIGHT('Disaggregation Records'!$D$95:$D$183,255),0))),"")</f>
        <v/>
      </c>
      <c r="E344" s="397" t="str">
        <f t="array" ref="E344">IFERROR(IF(INDEX('Disaggregation Data'!$K$315:$K$616,MATCH(RIGHT(X344,255),RIGHT('Disaggregation Data'!$J$315:$J$616,255),0))=0,"",INDEX('Disaggregation Data'!$K$315:$K$616,MATCH(RIGHT(X344,255),RIGHT('Disaggregation Data'!J$315:$J$616,255),0))),"")</f>
        <v/>
      </c>
      <c r="F344" s="398" t="str">
        <f t="array" ref="F344">IFERROR(IF(INDEX('Disaggregation Data'!$L$315:$L$616,MATCH(RIGHT(X344,255),RIGHT('Disaggregation Data'!$J$315:$J$616,255),0))=0,"",INDEX('Disaggregation Data'!$L$315:$L$616,MATCH(RIGHT(X344,255),RIGHT('Disaggregation Data'!J$315:$J$616,255),0))),"")</f>
        <v/>
      </c>
      <c r="G344" s="459" t="str">
        <f t="array" ref="G344">IFERROR(IF(INDEX('Disaggregation Data'!$M$315:$M$616,MATCH(RIGHT(X344,255),RIGHT('Disaggregation Data'!$J$315:$J$616,255),0))=0,(E344/F344)*100,INDEX('Disaggregation Data'!$M$315:$M$616,MATCH(RIGHT(X344,255),RIGHT('Disaggregation Data'!J$315:$J$616,255),0))),"")</f>
        <v/>
      </c>
      <c r="H344" s="401" t="str">
        <f t="array" ref="H344">IFERROR(IF(INDEX('Disaggregation Data'!$N$315:$N$616,MATCH(RIGHT(X344,255),RIGHT('Disaggregation Data'!$J$315:$J$616,255),0))=0,"",INDEX('Disaggregation Data'!$N$315:$N$616,MATCH(RIGHT(X344,255),RIGHT('Disaggregation Data'!J$315:$J$616,255),0))),"")</f>
        <v/>
      </c>
      <c r="I344" s="401" t="str">
        <f t="array" ref="I344">IFERROR(IF(INDEX('Disaggregation Data'!$Q$315:$Q$616,MATCH(RIGHT(X344,255),RIGHT('Disaggregation Data'!$J$315:$J$616,255),0))=0,"",INDEX('Disaggregation Data'!$Q$315:$Q$616,MATCH(RIGHT(X344,255),RIGHT('Disaggregation Data'!J$315:$J$616,255),0))),"")</f>
        <v/>
      </c>
      <c r="J344" s="415" t="str">
        <f t="array" ref="J344">IFERROR(IF(INDEX('Disaggregation Data'!$R$315:$R$616,MATCH(RIGHT(X344,255),RIGHT('Disaggregation Data'!$J$315:$J$616,255),0))=0,"",INDEX('Disaggregation Data'!$R$315:$R$616,MATCH(RIGHT(X344,255),RIGHT('Disaggregation Data'!J$315:$J$616,255),0))),"")</f>
        <v/>
      </c>
      <c r="K344" s="486"/>
      <c r="L344" s="486"/>
      <c r="M344" s="486"/>
      <c r="N344" s="486"/>
      <c r="O344" s="486"/>
      <c r="P344" s="486"/>
      <c r="Q344" s="486"/>
      <c r="R344" s="486"/>
      <c r="S344" s="486"/>
      <c r="T344" s="486"/>
      <c r="U344" s="401" t="str">
        <f t="array" ref="U344">IFERROR(IF(INDEX('Disaggregation Data'!$O$315:$O$616,MATCH(RIGHT(X344,255),RIGHT('Disaggregation Data'!$J$315:$J$616,255),0))=0,"",INDEX('Disaggregation Data'!$O$315:$O$616,MATCH(RIGHT(X344,255),RIGHT('Disaggregation Data'!J$315:$J$616,255),0))),"")</f>
        <v/>
      </c>
      <c r="V344" s="415" t="str">
        <f t="array" ref="V344">IFERROR(IF(INDEX('Disaggregation Data'!$P$315:$P$616,MATCH(RIGHT(X344,255),RIGHT('Disaggregation Data'!$J$315:$J$616,255),0))=0,"",INDEX('Disaggregation Data'!$P$315:$P$616,MATCH(RIGHT(X344,255),RIGHT('Disaggregation Data'!J$315:$J$616,255),0))),"")</f>
        <v/>
      </c>
      <c r="W344" s="487"/>
      <c r="X344" s="487" t="str">
        <f t="shared" si="24"/>
        <v/>
      </c>
      <c r="Y344" s="487">
        <f t="shared" si="25"/>
        <v>18</v>
      </c>
      <c r="Z344" s="487" t="str">
        <f t="shared" si="26"/>
        <v/>
      </c>
      <c r="AA344" s="487" t="b">
        <f t="shared" si="27"/>
        <v>0</v>
      </c>
      <c r="AB344" s="487" t="s">
        <v>1892</v>
      </c>
      <c r="AC344" s="487" t="str">
        <f t="array" ref="AC344">IFERROR(IF(INDEX('Disaggregation Records'!$G$95:$G$183,MATCH(RIGHT(Z344,255),RIGHT('Disaggregation Records'!$D$95:$D$183,255),0))=0,"",INDEX('Disaggregation Records'!$G$95:$G$183,MATCH(RIGHT(Z344,255),RIGHT('Disaggregation Records'!$D$95:$D$183,255),0))),"")</f>
        <v/>
      </c>
      <c r="AD344" s="487" t="s">
        <v>806</v>
      </c>
      <c r="AE344" s="347"/>
      <c r="AF344" s="111"/>
      <c r="AG344" s="111"/>
    </row>
    <row r="345" spans="1:33" ht="47.1" customHeight="1" x14ac:dyDescent="0.25">
      <c r="A345" s="377">
        <v>2</v>
      </c>
      <c r="B345" s="395" t="str">
        <f>IFERROR(VLOOKUP(A345,'Coverage Indicators - Section D'!$A$10:$Y$42,25,FALSE),"")</f>
        <v/>
      </c>
      <c r="C345" s="396" t="str">
        <f t="array" ref="C345">IFERROR(IF(INDEX('Disaggregation Records'!$E$95:$E$183,MATCH(RIGHT(Z345,255),RIGHT('Disaggregation Records'!$D$95:$D$183,255),0))=0,"",INDEX('Disaggregation Records'!$E$95:$E$183,MATCH(RIGHT(Z345,255),RIGHT('Disaggregation Records'!$D$95:$D$183,255),0))),"")</f>
        <v/>
      </c>
      <c r="D345" s="396" t="str">
        <f t="array" ref="D345">IFERROR(IF(INDEX('Disaggregation Records'!$F$95:$F$183,MATCH(RIGHT(Z345,255),RIGHT('Disaggregation Records'!$D$95:$D$183,255),0))=0,"",INDEX('Disaggregation Records'!$F$95:$F$183,MATCH(RIGHT(Z345,255),RIGHT('Disaggregation Records'!$D$95:$D$183,255),0))),"")</f>
        <v/>
      </c>
      <c r="E345" s="397" t="str">
        <f t="array" ref="E345">IFERROR(IF(INDEX('Disaggregation Data'!$K$315:$K$616,MATCH(RIGHT(X345,255),RIGHT('Disaggregation Data'!$J$315:$J$616,255),0))=0,"",INDEX('Disaggregation Data'!$K$315:$K$616,MATCH(RIGHT(X345,255),RIGHT('Disaggregation Data'!J$315:$J$616,255),0))),"")</f>
        <v/>
      </c>
      <c r="F345" s="398" t="str">
        <f t="array" ref="F345">IFERROR(IF(INDEX('Disaggregation Data'!$L$315:$L$616,MATCH(RIGHT(X345,255),RIGHT('Disaggregation Data'!$J$315:$J$616,255),0))=0,"",INDEX('Disaggregation Data'!$L$315:$L$616,MATCH(RIGHT(X345,255),RIGHT('Disaggregation Data'!J$315:$J$616,255),0))),"")</f>
        <v/>
      </c>
      <c r="G345" s="459" t="str">
        <f t="array" ref="G345">IFERROR(IF(INDEX('Disaggregation Data'!$M$315:$M$616,MATCH(RIGHT(X345,255),RIGHT('Disaggregation Data'!$J$315:$J$616,255),0))=0,(E345/F345)*100,INDEX('Disaggregation Data'!$M$315:$M$616,MATCH(RIGHT(X345,255),RIGHT('Disaggregation Data'!J$315:$J$616,255),0))),"")</f>
        <v/>
      </c>
      <c r="H345" s="401" t="str">
        <f t="array" ref="H345">IFERROR(IF(INDEX('Disaggregation Data'!$N$315:$N$616,MATCH(RIGHT(X345,255),RIGHT('Disaggregation Data'!$J$315:$J$616,255),0))=0,"",INDEX('Disaggregation Data'!$N$315:$N$616,MATCH(RIGHT(X345,255),RIGHT('Disaggregation Data'!J$315:$J$616,255),0))),"")</f>
        <v/>
      </c>
      <c r="I345" s="401" t="str">
        <f t="array" ref="I345">IFERROR(IF(INDEX('Disaggregation Data'!$Q$315:$Q$616,MATCH(RIGHT(X345,255),RIGHT('Disaggregation Data'!$J$315:$J$616,255),0))=0,"",INDEX('Disaggregation Data'!$Q$315:$Q$616,MATCH(RIGHT(X345,255),RIGHT('Disaggregation Data'!J$315:$J$616,255),0))),"")</f>
        <v/>
      </c>
      <c r="J345" s="415" t="str">
        <f t="array" ref="J345">IFERROR(IF(INDEX('Disaggregation Data'!$R$315:$R$616,MATCH(RIGHT(X345,255),RIGHT('Disaggregation Data'!$J$315:$J$616,255),0))=0,"",INDEX('Disaggregation Data'!$R$315:$R$616,MATCH(RIGHT(X345,255),RIGHT('Disaggregation Data'!J$315:$J$616,255),0))),"")</f>
        <v/>
      </c>
      <c r="K345" s="486"/>
      <c r="L345" s="486"/>
      <c r="M345" s="486"/>
      <c r="N345" s="486"/>
      <c r="O345" s="486"/>
      <c r="P345" s="486"/>
      <c r="Q345" s="486"/>
      <c r="R345" s="486"/>
      <c r="S345" s="486"/>
      <c r="T345" s="486"/>
      <c r="U345" s="401" t="str">
        <f t="array" ref="U345">IFERROR(IF(INDEX('Disaggregation Data'!$O$315:$O$616,MATCH(RIGHT(X345,255),RIGHT('Disaggregation Data'!$J$315:$J$616,255),0))=0,"",INDEX('Disaggregation Data'!$O$315:$O$616,MATCH(RIGHT(X345,255),RIGHT('Disaggregation Data'!J$315:$J$616,255),0))),"")</f>
        <v/>
      </c>
      <c r="V345" s="415" t="str">
        <f t="array" ref="V345">IFERROR(IF(INDEX('Disaggregation Data'!$P$315:$P$616,MATCH(RIGHT(X345,255),RIGHT('Disaggregation Data'!$J$315:$J$616,255),0))=0,"",INDEX('Disaggregation Data'!$P$315:$P$616,MATCH(RIGHT(X345,255),RIGHT('Disaggregation Data'!J$315:$J$616,255),0))),"")</f>
        <v/>
      </c>
      <c r="W345" s="487"/>
      <c r="X345" s="487" t="str">
        <f t="shared" si="24"/>
        <v/>
      </c>
      <c r="Y345" s="487">
        <f t="shared" si="25"/>
        <v>19</v>
      </c>
      <c r="Z345" s="487" t="str">
        <f t="shared" si="26"/>
        <v/>
      </c>
      <c r="AA345" s="487" t="b">
        <f t="shared" si="27"/>
        <v>0</v>
      </c>
      <c r="AB345" s="487" t="s">
        <v>1893</v>
      </c>
      <c r="AC345" s="487" t="str">
        <f t="array" ref="AC345">IFERROR(IF(INDEX('Disaggregation Records'!$G$95:$G$183,MATCH(RIGHT(Z345,255),RIGHT('Disaggregation Records'!$D$95:$D$183,255),0))=0,"",INDEX('Disaggregation Records'!$G$95:$G$183,MATCH(RIGHT(Z345,255),RIGHT('Disaggregation Records'!$D$95:$D$183,255),0))),"")</f>
        <v/>
      </c>
      <c r="AD345" s="487" t="s">
        <v>806</v>
      </c>
      <c r="AE345" s="347"/>
      <c r="AF345" s="111"/>
      <c r="AG345" s="111"/>
    </row>
    <row r="346" spans="1:33" ht="47.1" customHeight="1" x14ac:dyDescent="0.25">
      <c r="A346" s="377">
        <v>2</v>
      </c>
      <c r="B346" s="395" t="str">
        <f>IFERROR(VLOOKUP(A346,'Coverage Indicators - Section D'!$A$10:$Y$42,25,FALSE),"")</f>
        <v/>
      </c>
      <c r="C346" s="396" t="str">
        <f t="array" ref="C346">IFERROR(IF(INDEX('Disaggregation Records'!$E$95:$E$183,MATCH(RIGHT(Z346,255),RIGHT('Disaggregation Records'!$D$95:$D$183,255),0))=0,"",INDEX('Disaggregation Records'!$E$95:$E$183,MATCH(RIGHT(Z346,255),RIGHT('Disaggregation Records'!$D$95:$D$183,255),0))),"")</f>
        <v/>
      </c>
      <c r="D346" s="396" t="str">
        <f t="array" ref="D346">IFERROR(IF(INDEX('Disaggregation Records'!$F$95:$F$183,MATCH(RIGHT(Z346,255),RIGHT('Disaggregation Records'!$D$95:$D$183,255),0))=0,"",INDEX('Disaggregation Records'!$F$95:$F$183,MATCH(RIGHT(Z346,255),RIGHT('Disaggregation Records'!$D$95:$D$183,255),0))),"")</f>
        <v/>
      </c>
      <c r="E346" s="397" t="str">
        <f t="array" ref="E346">IFERROR(IF(INDEX('Disaggregation Data'!$K$315:$K$616,MATCH(RIGHT(X346,255),RIGHT('Disaggregation Data'!$J$315:$J$616,255),0))=0,"",INDEX('Disaggregation Data'!$K$315:$K$616,MATCH(RIGHT(X346,255),RIGHT('Disaggregation Data'!J$315:$J$616,255),0))),"")</f>
        <v/>
      </c>
      <c r="F346" s="398" t="str">
        <f t="array" ref="F346">IFERROR(IF(INDEX('Disaggregation Data'!$L$315:$L$616,MATCH(RIGHT(X346,255),RIGHT('Disaggregation Data'!$J$315:$J$616,255),0))=0,"",INDEX('Disaggregation Data'!$L$315:$L$616,MATCH(RIGHT(X346,255),RIGHT('Disaggregation Data'!J$315:$J$616,255),0))),"")</f>
        <v/>
      </c>
      <c r="G346" s="459" t="str">
        <f t="array" ref="G346">IFERROR(IF(INDEX('Disaggregation Data'!$M$315:$M$616,MATCH(RIGHT(X346,255),RIGHT('Disaggregation Data'!$J$315:$J$616,255),0))=0,(E346/F346)*100,INDEX('Disaggregation Data'!$M$315:$M$616,MATCH(RIGHT(X346,255),RIGHT('Disaggregation Data'!J$315:$J$616,255),0))),"")</f>
        <v/>
      </c>
      <c r="H346" s="401" t="str">
        <f t="array" ref="H346">IFERROR(IF(INDEX('Disaggregation Data'!$N$315:$N$616,MATCH(RIGHT(X346,255),RIGHT('Disaggregation Data'!$J$315:$J$616,255),0))=0,"",INDEX('Disaggregation Data'!$N$315:$N$616,MATCH(RIGHT(X346,255),RIGHT('Disaggregation Data'!J$315:$J$616,255),0))),"")</f>
        <v/>
      </c>
      <c r="I346" s="401" t="str">
        <f t="array" ref="I346">IFERROR(IF(INDEX('Disaggregation Data'!$Q$315:$Q$616,MATCH(RIGHT(X346,255),RIGHT('Disaggregation Data'!$J$315:$J$616,255),0))=0,"",INDEX('Disaggregation Data'!$Q$315:$Q$616,MATCH(RIGHT(X346,255),RIGHT('Disaggregation Data'!J$315:$J$616,255),0))),"")</f>
        <v/>
      </c>
      <c r="J346" s="415" t="str">
        <f t="array" ref="J346">IFERROR(IF(INDEX('Disaggregation Data'!$R$315:$R$616,MATCH(RIGHT(X346,255),RIGHT('Disaggregation Data'!$J$315:$J$616,255),0))=0,"",INDEX('Disaggregation Data'!$R$315:$R$616,MATCH(RIGHT(X346,255),RIGHT('Disaggregation Data'!J$315:$J$616,255),0))),"")</f>
        <v/>
      </c>
      <c r="K346" s="486"/>
      <c r="L346" s="486"/>
      <c r="M346" s="486"/>
      <c r="N346" s="486"/>
      <c r="O346" s="486"/>
      <c r="P346" s="486"/>
      <c r="Q346" s="486"/>
      <c r="R346" s="486"/>
      <c r="S346" s="486"/>
      <c r="T346" s="486"/>
      <c r="U346" s="401" t="str">
        <f t="array" ref="U346">IFERROR(IF(INDEX('Disaggregation Data'!$O$315:$O$616,MATCH(RIGHT(X346,255),RIGHT('Disaggregation Data'!$J$315:$J$616,255),0))=0,"",INDEX('Disaggregation Data'!$O$315:$O$616,MATCH(RIGHT(X346,255),RIGHT('Disaggregation Data'!J$315:$J$616,255),0))),"")</f>
        <v/>
      </c>
      <c r="V346" s="415" t="str">
        <f t="array" ref="V346">IFERROR(IF(INDEX('Disaggregation Data'!$P$315:$P$616,MATCH(RIGHT(X346,255),RIGHT('Disaggregation Data'!$J$315:$J$616,255),0))=0,"",INDEX('Disaggregation Data'!$P$315:$P$616,MATCH(RIGHT(X346,255),RIGHT('Disaggregation Data'!J$315:$J$616,255),0))),"")</f>
        <v/>
      </c>
      <c r="W346" s="487"/>
      <c r="X346" s="487" t="str">
        <f t="shared" si="24"/>
        <v/>
      </c>
      <c r="Y346" s="487">
        <f t="shared" si="25"/>
        <v>20</v>
      </c>
      <c r="Z346" s="487" t="str">
        <f t="shared" si="26"/>
        <v/>
      </c>
      <c r="AA346" s="487" t="b">
        <f t="shared" si="27"/>
        <v>0</v>
      </c>
      <c r="AB346" s="487" t="s">
        <v>1894</v>
      </c>
      <c r="AC346" s="487" t="str">
        <f t="array" ref="AC346">IFERROR(IF(INDEX('Disaggregation Records'!$G$95:$G$183,MATCH(RIGHT(Z346,255),RIGHT('Disaggregation Records'!$D$95:$D$183,255),0))=0,"",INDEX('Disaggregation Records'!$G$95:$G$183,MATCH(RIGHT(Z346,255),RIGHT('Disaggregation Records'!$D$95:$D$183,255),0))),"")</f>
        <v/>
      </c>
      <c r="AD346" s="487" t="s">
        <v>806</v>
      </c>
      <c r="AE346" s="347"/>
      <c r="AF346" s="111"/>
      <c r="AG346" s="111"/>
    </row>
    <row r="347" spans="1:33" ht="47.1" customHeight="1" x14ac:dyDescent="0.25">
      <c r="A347" s="377">
        <v>3</v>
      </c>
      <c r="B347" s="395" t="str">
        <f>IFERROR(VLOOKUP(A347,'Coverage Indicators - Section D'!$A$10:$Y$42,25,FALSE),"")</f>
        <v/>
      </c>
      <c r="C347" s="396" t="str">
        <f t="array" ref="C347">IFERROR(IF(INDEX('Disaggregation Records'!$E$95:$E$183,MATCH(RIGHT(Z347,255),RIGHT('Disaggregation Records'!$D$95:$D$183,255),0))=0,"",INDEX('Disaggregation Records'!$E$95:$E$183,MATCH(RIGHT(Z347,255),RIGHT('Disaggregation Records'!$D$95:$D$183,255),0))),"")</f>
        <v/>
      </c>
      <c r="D347" s="396" t="str">
        <f t="array" ref="D347">IFERROR(IF(INDEX('Disaggregation Records'!$F$95:$F$183,MATCH(RIGHT(Z347,255),RIGHT('Disaggregation Records'!$D$95:$D$183,255),0))=0,"",INDEX('Disaggregation Records'!$F$95:$F$183,MATCH(RIGHT(Z347,255),RIGHT('Disaggregation Records'!$D$95:$D$183,255),0))),"")</f>
        <v/>
      </c>
      <c r="E347" s="397" t="str">
        <f t="array" ref="E347">IFERROR(IF(INDEX('Disaggregation Data'!$K$315:$K$616,MATCH(RIGHT(X347,255),RIGHT('Disaggregation Data'!$J$315:$J$616,255),0))=0,"",INDEX('Disaggregation Data'!$K$315:$K$616,MATCH(RIGHT(X347,255),RIGHT('Disaggregation Data'!J$315:$J$616,255),0))),"")</f>
        <v/>
      </c>
      <c r="F347" s="398" t="str">
        <f t="array" ref="F347">IFERROR(IF(INDEX('Disaggregation Data'!$L$315:$L$616,MATCH(RIGHT(X347,255),RIGHT('Disaggregation Data'!$J$315:$J$616,255),0))=0,"",INDEX('Disaggregation Data'!$L$315:$L$616,MATCH(RIGHT(X347,255),RIGHT('Disaggregation Data'!J$315:$J$616,255),0))),"")</f>
        <v/>
      </c>
      <c r="G347" s="459" t="str">
        <f t="array" ref="G347">IFERROR(IF(INDEX('Disaggregation Data'!$M$315:$M$616,MATCH(RIGHT(X347,255),RIGHT('Disaggregation Data'!$J$315:$J$616,255),0))=0,(E347/F347)*100,INDEX('Disaggregation Data'!$M$315:$M$616,MATCH(RIGHT(X347,255),RIGHT('Disaggregation Data'!J$315:$J$616,255),0))),"")</f>
        <v/>
      </c>
      <c r="H347" s="401" t="str">
        <f t="array" ref="H347">IFERROR(IF(INDEX('Disaggregation Data'!$N$315:$N$616,MATCH(RIGHT(X347,255),RIGHT('Disaggregation Data'!$J$315:$J$616,255),0))=0,"",INDEX('Disaggregation Data'!$N$315:$N$616,MATCH(RIGHT(X347,255),RIGHT('Disaggregation Data'!J$315:$J$616,255),0))),"")</f>
        <v/>
      </c>
      <c r="I347" s="401" t="str">
        <f t="array" ref="I347">IFERROR(IF(INDEX('Disaggregation Data'!$Q$315:$Q$616,MATCH(RIGHT(X347,255),RIGHT('Disaggregation Data'!$J$315:$J$616,255),0))=0,"",INDEX('Disaggregation Data'!$Q$315:$Q$616,MATCH(RIGHT(X347,255),RIGHT('Disaggregation Data'!J$315:$J$616,255),0))),"")</f>
        <v/>
      </c>
      <c r="J347" s="415" t="str">
        <f t="array" ref="J347">IFERROR(IF(INDEX('Disaggregation Data'!$R$315:$R$616,MATCH(RIGHT(X347,255),RIGHT('Disaggregation Data'!$J$315:$J$616,255),0))=0,"",INDEX('Disaggregation Data'!$R$315:$R$616,MATCH(RIGHT(X347,255),RIGHT('Disaggregation Data'!J$315:$J$616,255),0))),"")</f>
        <v/>
      </c>
      <c r="K347" s="486"/>
      <c r="L347" s="486"/>
      <c r="M347" s="486"/>
      <c r="N347" s="486"/>
      <c r="O347" s="486"/>
      <c r="P347" s="486"/>
      <c r="Q347" s="486"/>
      <c r="R347" s="486"/>
      <c r="S347" s="486"/>
      <c r="T347" s="486"/>
      <c r="U347" s="401" t="str">
        <f t="array" ref="U347">IFERROR(IF(INDEX('Disaggregation Data'!$O$315:$O$616,MATCH(RIGHT(X347,255),RIGHT('Disaggregation Data'!$J$315:$J$616,255),0))=0,"",INDEX('Disaggregation Data'!$O$315:$O$616,MATCH(RIGHT(X347,255),RIGHT('Disaggregation Data'!J$315:$J$616,255),0))),"")</f>
        <v/>
      </c>
      <c r="V347" s="415" t="str">
        <f t="array" ref="V347">IFERROR(IF(INDEX('Disaggregation Data'!$P$315:$P$616,MATCH(RIGHT(X347,255),RIGHT('Disaggregation Data'!$J$315:$J$616,255),0))=0,"",INDEX('Disaggregation Data'!$P$315:$P$616,MATCH(RIGHT(X347,255),RIGHT('Disaggregation Data'!J$315:$J$616,255),0))),"")</f>
        <v/>
      </c>
      <c r="W347" s="487"/>
      <c r="X347" s="487" t="str">
        <f t="shared" si="24"/>
        <v/>
      </c>
      <c r="Y347" s="487">
        <f t="shared" si="25"/>
        <v>21</v>
      </c>
      <c r="Z347" s="487" t="str">
        <f t="shared" si="26"/>
        <v/>
      </c>
      <c r="AA347" s="487" t="b">
        <f t="shared" si="27"/>
        <v>0</v>
      </c>
      <c r="AB347" s="487" t="s">
        <v>1895</v>
      </c>
      <c r="AC347" s="487" t="str">
        <f t="array" ref="AC347">IFERROR(IF(INDEX('Disaggregation Records'!$G$95:$G$183,MATCH(RIGHT(Z347,255),RIGHT('Disaggregation Records'!$D$95:$D$183,255),0))=0,"",INDEX('Disaggregation Records'!$G$95:$G$183,MATCH(RIGHT(Z347,255),RIGHT('Disaggregation Records'!$D$95:$D$183,255),0))),"")</f>
        <v/>
      </c>
      <c r="AD347" s="487" t="s">
        <v>807</v>
      </c>
      <c r="AE347" s="347"/>
      <c r="AF347" s="111"/>
      <c r="AG347" s="111"/>
    </row>
    <row r="348" spans="1:33" ht="47.1" customHeight="1" x14ac:dyDescent="0.25">
      <c r="A348" s="377">
        <v>3</v>
      </c>
      <c r="B348" s="395" t="str">
        <f>IFERROR(VLOOKUP(A348,'Coverage Indicators - Section D'!$A$10:$Y$42,25,FALSE),"")</f>
        <v/>
      </c>
      <c r="C348" s="396" t="str">
        <f t="array" ref="C348">IFERROR(IF(INDEX('Disaggregation Records'!$E$95:$E$183,MATCH(RIGHT(Z348,255),RIGHT('Disaggregation Records'!$D$95:$D$183,255),0))=0,"",INDEX('Disaggregation Records'!$E$95:$E$183,MATCH(RIGHT(Z348,255),RIGHT('Disaggregation Records'!$D$95:$D$183,255),0))),"")</f>
        <v/>
      </c>
      <c r="D348" s="396" t="str">
        <f t="array" ref="D348">IFERROR(IF(INDEX('Disaggregation Records'!$F$95:$F$183,MATCH(RIGHT(Z348,255),RIGHT('Disaggregation Records'!$D$95:$D$183,255),0))=0,"",INDEX('Disaggregation Records'!$F$95:$F$183,MATCH(RIGHT(Z348,255),RIGHT('Disaggregation Records'!$D$95:$D$183,255),0))),"")</f>
        <v/>
      </c>
      <c r="E348" s="397" t="str">
        <f t="array" ref="E348">IFERROR(IF(INDEX('Disaggregation Data'!$K$315:$K$616,MATCH(RIGHT(X348,255),RIGHT('Disaggregation Data'!$J$315:$J$616,255),0))=0,"",INDEX('Disaggregation Data'!$K$315:$K$616,MATCH(RIGHT(X348,255),RIGHT('Disaggregation Data'!J$315:$J$616,255),0))),"")</f>
        <v/>
      </c>
      <c r="F348" s="398" t="str">
        <f t="array" ref="F348">IFERROR(IF(INDEX('Disaggregation Data'!$L$315:$L$616,MATCH(RIGHT(X348,255),RIGHT('Disaggregation Data'!$J$315:$J$616,255),0))=0,"",INDEX('Disaggregation Data'!$L$315:$L$616,MATCH(RIGHT(X348,255),RIGHT('Disaggregation Data'!J$315:$J$616,255),0))),"")</f>
        <v/>
      </c>
      <c r="G348" s="459" t="str">
        <f t="array" ref="G348">IFERROR(IF(INDEX('Disaggregation Data'!$M$315:$M$616,MATCH(RIGHT(X348,255),RIGHT('Disaggregation Data'!$J$315:$J$616,255),0))=0,(E348/F348)*100,INDEX('Disaggregation Data'!$M$315:$M$616,MATCH(RIGHT(X348,255),RIGHT('Disaggregation Data'!J$315:$J$616,255),0))),"")</f>
        <v/>
      </c>
      <c r="H348" s="401" t="str">
        <f t="array" ref="H348">IFERROR(IF(INDEX('Disaggregation Data'!$N$315:$N$616,MATCH(RIGHT(X348,255),RIGHT('Disaggregation Data'!$J$315:$J$616,255),0))=0,"",INDEX('Disaggregation Data'!$N$315:$N$616,MATCH(RIGHT(X348,255),RIGHT('Disaggregation Data'!J$315:$J$616,255),0))),"")</f>
        <v/>
      </c>
      <c r="I348" s="401" t="str">
        <f t="array" ref="I348">IFERROR(IF(INDEX('Disaggregation Data'!$Q$315:$Q$616,MATCH(RIGHT(X348,255),RIGHT('Disaggregation Data'!$J$315:$J$616,255),0))=0,"",INDEX('Disaggregation Data'!$Q$315:$Q$616,MATCH(RIGHT(X348,255),RIGHT('Disaggregation Data'!J$315:$J$616,255),0))),"")</f>
        <v/>
      </c>
      <c r="J348" s="415" t="str">
        <f t="array" ref="J348">IFERROR(IF(INDEX('Disaggregation Data'!$R$315:$R$616,MATCH(RIGHT(X348,255),RIGHT('Disaggregation Data'!$J$315:$J$616,255),0))=0,"",INDEX('Disaggregation Data'!$R$315:$R$616,MATCH(RIGHT(X348,255),RIGHT('Disaggregation Data'!J$315:$J$616,255),0))),"")</f>
        <v/>
      </c>
      <c r="K348" s="486"/>
      <c r="L348" s="486"/>
      <c r="M348" s="486"/>
      <c r="N348" s="486"/>
      <c r="O348" s="486"/>
      <c r="P348" s="486"/>
      <c r="Q348" s="486"/>
      <c r="R348" s="486"/>
      <c r="S348" s="486"/>
      <c r="T348" s="486"/>
      <c r="U348" s="401" t="str">
        <f t="array" ref="U348">IFERROR(IF(INDEX('Disaggregation Data'!$O$315:$O$616,MATCH(RIGHT(X348,255),RIGHT('Disaggregation Data'!$J$315:$J$616,255),0))=0,"",INDEX('Disaggregation Data'!$O$315:$O$616,MATCH(RIGHT(X348,255),RIGHT('Disaggregation Data'!J$315:$J$616,255),0))),"")</f>
        <v/>
      </c>
      <c r="V348" s="415" t="str">
        <f t="array" ref="V348">IFERROR(IF(INDEX('Disaggregation Data'!$P$315:$P$616,MATCH(RIGHT(X348,255),RIGHT('Disaggregation Data'!$J$315:$J$616,255),0))=0,"",INDEX('Disaggregation Data'!$P$315:$P$616,MATCH(RIGHT(X348,255),RIGHT('Disaggregation Data'!J$315:$J$616,255),0))),"")</f>
        <v/>
      </c>
      <c r="W348" s="487"/>
      <c r="X348" s="487" t="str">
        <f t="shared" si="24"/>
        <v/>
      </c>
      <c r="Y348" s="487">
        <f t="shared" si="25"/>
        <v>22</v>
      </c>
      <c r="Z348" s="487" t="str">
        <f t="shared" si="26"/>
        <v/>
      </c>
      <c r="AA348" s="487" t="b">
        <f t="shared" si="27"/>
        <v>0</v>
      </c>
      <c r="AB348" s="487" t="s">
        <v>1896</v>
      </c>
      <c r="AC348" s="487" t="str">
        <f t="array" ref="AC348">IFERROR(IF(INDEX('Disaggregation Records'!$G$95:$G$183,MATCH(RIGHT(Z348,255),RIGHT('Disaggregation Records'!$D$95:$D$183,255),0))=0,"",INDEX('Disaggregation Records'!$G$95:$G$183,MATCH(RIGHT(Z348,255),RIGHT('Disaggregation Records'!$D$95:$D$183,255),0))),"")</f>
        <v/>
      </c>
      <c r="AD348" s="487" t="s">
        <v>807</v>
      </c>
      <c r="AE348" s="347"/>
      <c r="AF348" s="111"/>
      <c r="AG348" s="111"/>
    </row>
    <row r="349" spans="1:33" ht="47.1" customHeight="1" x14ac:dyDescent="0.25">
      <c r="A349" s="377">
        <v>3</v>
      </c>
      <c r="B349" s="395" t="str">
        <f>IFERROR(VLOOKUP(A349,'Coverage Indicators - Section D'!$A$10:$Y$42,25,FALSE),"")</f>
        <v/>
      </c>
      <c r="C349" s="396" t="str">
        <f t="array" ref="C349">IFERROR(IF(INDEX('Disaggregation Records'!$E$95:$E$183,MATCH(RIGHT(Z349,255),RIGHT('Disaggregation Records'!$D$95:$D$183,255),0))=0,"",INDEX('Disaggregation Records'!$E$95:$E$183,MATCH(RIGHT(Z349,255),RIGHT('Disaggregation Records'!$D$95:$D$183,255),0))),"")</f>
        <v/>
      </c>
      <c r="D349" s="396" t="str">
        <f t="array" ref="D349">IFERROR(IF(INDEX('Disaggregation Records'!$F$95:$F$183,MATCH(RIGHT(Z349,255),RIGHT('Disaggregation Records'!$D$95:$D$183,255),0))=0,"",INDEX('Disaggregation Records'!$F$95:$F$183,MATCH(RIGHT(Z349,255),RIGHT('Disaggregation Records'!$D$95:$D$183,255),0))),"")</f>
        <v/>
      </c>
      <c r="E349" s="397" t="str">
        <f t="array" ref="E349">IFERROR(IF(INDEX('Disaggregation Data'!$K$315:$K$616,MATCH(RIGHT(X349,255),RIGHT('Disaggregation Data'!$J$315:$J$616,255),0))=0,"",INDEX('Disaggregation Data'!$K$315:$K$616,MATCH(RIGHT(X349,255),RIGHT('Disaggregation Data'!J$315:$J$616,255),0))),"")</f>
        <v/>
      </c>
      <c r="F349" s="398" t="str">
        <f t="array" ref="F349">IFERROR(IF(INDEX('Disaggregation Data'!$L$315:$L$616,MATCH(RIGHT(X349,255),RIGHT('Disaggregation Data'!$J$315:$J$616,255),0))=0,"",INDEX('Disaggregation Data'!$L$315:$L$616,MATCH(RIGHT(X349,255),RIGHT('Disaggregation Data'!J$315:$J$616,255),0))),"")</f>
        <v/>
      </c>
      <c r="G349" s="459" t="str">
        <f t="array" ref="G349">IFERROR(IF(INDEX('Disaggregation Data'!$M$315:$M$616,MATCH(RIGHT(X349,255),RIGHT('Disaggregation Data'!$J$315:$J$616,255),0))=0,(E349/F349)*100,INDEX('Disaggregation Data'!$M$315:$M$616,MATCH(RIGHT(X349,255),RIGHT('Disaggregation Data'!J$315:$J$616,255),0))),"")</f>
        <v/>
      </c>
      <c r="H349" s="401" t="str">
        <f t="array" ref="H349">IFERROR(IF(INDEX('Disaggregation Data'!$N$315:$N$616,MATCH(RIGHT(X349,255),RIGHT('Disaggregation Data'!$J$315:$J$616,255),0))=0,"",INDEX('Disaggregation Data'!$N$315:$N$616,MATCH(RIGHT(X349,255),RIGHT('Disaggregation Data'!J$315:$J$616,255),0))),"")</f>
        <v/>
      </c>
      <c r="I349" s="401" t="str">
        <f t="array" ref="I349">IFERROR(IF(INDEX('Disaggregation Data'!$Q$315:$Q$616,MATCH(RIGHT(X349,255),RIGHT('Disaggregation Data'!$J$315:$J$616,255),0))=0,"",INDEX('Disaggregation Data'!$Q$315:$Q$616,MATCH(RIGHT(X349,255),RIGHT('Disaggregation Data'!J$315:$J$616,255),0))),"")</f>
        <v/>
      </c>
      <c r="J349" s="415" t="str">
        <f t="array" ref="J349">IFERROR(IF(INDEX('Disaggregation Data'!$R$315:$R$616,MATCH(RIGHT(X349,255),RIGHT('Disaggregation Data'!$J$315:$J$616,255),0))=0,"",INDEX('Disaggregation Data'!$R$315:$R$616,MATCH(RIGHT(X349,255),RIGHT('Disaggregation Data'!J$315:$J$616,255),0))),"")</f>
        <v/>
      </c>
      <c r="K349" s="486"/>
      <c r="L349" s="486"/>
      <c r="M349" s="486"/>
      <c r="N349" s="486"/>
      <c r="O349" s="486"/>
      <c r="P349" s="486"/>
      <c r="Q349" s="486"/>
      <c r="R349" s="486"/>
      <c r="S349" s="486"/>
      <c r="T349" s="486"/>
      <c r="U349" s="401" t="str">
        <f t="array" ref="U349">IFERROR(IF(INDEX('Disaggregation Data'!$O$315:$O$616,MATCH(RIGHT(X349,255),RIGHT('Disaggregation Data'!$J$315:$J$616,255),0))=0,"",INDEX('Disaggregation Data'!$O$315:$O$616,MATCH(RIGHT(X349,255),RIGHT('Disaggregation Data'!J$315:$J$616,255),0))),"")</f>
        <v/>
      </c>
      <c r="V349" s="415" t="str">
        <f t="array" ref="V349">IFERROR(IF(INDEX('Disaggregation Data'!$P$315:$P$616,MATCH(RIGHT(X349,255),RIGHT('Disaggregation Data'!$J$315:$J$616,255),0))=0,"",INDEX('Disaggregation Data'!$P$315:$P$616,MATCH(RIGHT(X349,255),RIGHT('Disaggregation Data'!J$315:$J$616,255),0))),"")</f>
        <v/>
      </c>
      <c r="W349" s="487"/>
      <c r="X349" s="487" t="str">
        <f t="shared" si="24"/>
        <v/>
      </c>
      <c r="Y349" s="487">
        <f t="shared" si="25"/>
        <v>23</v>
      </c>
      <c r="Z349" s="487" t="str">
        <f t="shared" si="26"/>
        <v/>
      </c>
      <c r="AA349" s="487" t="b">
        <f t="shared" si="27"/>
        <v>0</v>
      </c>
      <c r="AB349" s="487" t="s">
        <v>1897</v>
      </c>
      <c r="AC349" s="487" t="str">
        <f t="array" ref="AC349">IFERROR(IF(INDEX('Disaggregation Records'!$G$95:$G$183,MATCH(RIGHT(Z349,255),RIGHT('Disaggregation Records'!$D$95:$D$183,255),0))=0,"",INDEX('Disaggregation Records'!$G$95:$G$183,MATCH(RIGHT(Z349,255),RIGHT('Disaggregation Records'!$D$95:$D$183,255),0))),"")</f>
        <v/>
      </c>
      <c r="AD349" s="487" t="s">
        <v>807</v>
      </c>
      <c r="AE349" s="347"/>
      <c r="AF349" s="111"/>
      <c r="AG349" s="111"/>
    </row>
    <row r="350" spans="1:33" ht="47.1" customHeight="1" x14ac:dyDescent="0.25">
      <c r="A350" s="377">
        <v>3</v>
      </c>
      <c r="B350" s="395" t="str">
        <f>IFERROR(VLOOKUP(A350,'Coverage Indicators - Section D'!$A$10:$Y$42,25,FALSE),"")</f>
        <v/>
      </c>
      <c r="C350" s="396" t="str">
        <f t="array" ref="C350">IFERROR(IF(INDEX('Disaggregation Records'!$E$95:$E$183,MATCH(RIGHT(Z350,255),RIGHT('Disaggregation Records'!$D$95:$D$183,255),0))=0,"",INDEX('Disaggregation Records'!$E$95:$E$183,MATCH(RIGHT(Z350,255),RIGHT('Disaggregation Records'!$D$95:$D$183,255),0))),"")</f>
        <v/>
      </c>
      <c r="D350" s="396" t="str">
        <f t="array" ref="D350">IFERROR(IF(INDEX('Disaggregation Records'!$F$95:$F$183,MATCH(RIGHT(Z350,255),RIGHT('Disaggregation Records'!$D$95:$D$183,255),0))=0,"",INDEX('Disaggregation Records'!$F$95:$F$183,MATCH(RIGHT(Z350,255),RIGHT('Disaggregation Records'!$D$95:$D$183,255),0))),"")</f>
        <v/>
      </c>
      <c r="E350" s="397" t="str">
        <f t="array" ref="E350">IFERROR(IF(INDEX('Disaggregation Data'!$K$315:$K$616,MATCH(RIGHT(X350,255),RIGHT('Disaggregation Data'!$J$315:$J$616,255),0))=0,"",INDEX('Disaggregation Data'!$K$315:$K$616,MATCH(RIGHT(X350,255),RIGHT('Disaggregation Data'!J$315:$J$616,255),0))),"")</f>
        <v/>
      </c>
      <c r="F350" s="398" t="str">
        <f t="array" ref="F350">IFERROR(IF(INDEX('Disaggregation Data'!$L$315:$L$616,MATCH(RIGHT(X350,255),RIGHT('Disaggregation Data'!$J$315:$J$616,255),0))=0,"",INDEX('Disaggregation Data'!$L$315:$L$616,MATCH(RIGHT(X350,255),RIGHT('Disaggregation Data'!J$315:$J$616,255),0))),"")</f>
        <v/>
      </c>
      <c r="G350" s="459" t="str">
        <f t="array" ref="G350">IFERROR(IF(INDEX('Disaggregation Data'!$M$315:$M$616,MATCH(RIGHT(X350,255),RIGHT('Disaggregation Data'!$J$315:$J$616,255),0))=0,(E350/F350)*100,INDEX('Disaggregation Data'!$M$315:$M$616,MATCH(RIGHT(X350,255),RIGHT('Disaggregation Data'!J$315:$J$616,255),0))),"")</f>
        <v/>
      </c>
      <c r="H350" s="401" t="str">
        <f t="array" ref="H350">IFERROR(IF(INDEX('Disaggregation Data'!$N$315:$N$616,MATCH(RIGHT(X350,255),RIGHT('Disaggregation Data'!$J$315:$J$616,255),0))=0,"",INDEX('Disaggregation Data'!$N$315:$N$616,MATCH(RIGHT(X350,255),RIGHT('Disaggregation Data'!J$315:$J$616,255),0))),"")</f>
        <v/>
      </c>
      <c r="I350" s="401" t="str">
        <f t="array" ref="I350">IFERROR(IF(INDEX('Disaggregation Data'!$Q$315:$Q$616,MATCH(RIGHT(X350,255),RIGHT('Disaggregation Data'!$J$315:$J$616,255),0))=0,"",INDEX('Disaggregation Data'!$Q$315:$Q$616,MATCH(RIGHT(X350,255),RIGHT('Disaggregation Data'!J$315:$J$616,255),0))),"")</f>
        <v/>
      </c>
      <c r="J350" s="415" t="str">
        <f t="array" ref="J350">IFERROR(IF(INDEX('Disaggregation Data'!$R$315:$R$616,MATCH(RIGHT(X350,255),RIGHT('Disaggregation Data'!$J$315:$J$616,255),0))=0,"",INDEX('Disaggregation Data'!$R$315:$R$616,MATCH(RIGHT(X350,255),RIGHT('Disaggregation Data'!J$315:$J$616,255),0))),"")</f>
        <v/>
      </c>
      <c r="K350" s="486"/>
      <c r="L350" s="486"/>
      <c r="M350" s="486"/>
      <c r="N350" s="486"/>
      <c r="O350" s="486"/>
      <c r="P350" s="486"/>
      <c r="Q350" s="486"/>
      <c r="R350" s="486"/>
      <c r="S350" s="486"/>
      <c r="T350" s="486"/>
      <c r="U350" s="401" t="str">
        <f t="array" ref="U350">IFERROR(IF(INDEX('Disaggregation Data'!$O$315:$O$616,MATCH(RIGHT(X350,255),RIGHT('Disaggregation Data'!$J$315:$J$616,255),0))=0,"",INDEX('Disaggregation Data'!$O$315:$O$616,MATCH(RIGHT(X350,255),RIGHT('Disaggregation Data'!J$315:$J$616,255),0))),"")</f>
        <v/>
      </c>
      <c r="V350" s="415" t="str">
        <f t="array" ref="V350">IFERROR(IF(INDEX('Disaggregation Data'!$P$315:$P$616,MATCH(RIGHT(X350,255),RIGHT('Disaggregation Data'!$J$315:$J$616,255),0))=0,"",INDEX('Disaggregation Data'!$P$315:$P$616,MATCH(RIGHT(X350,255),RIGHT('Disaggregation Data'!J$315:$J$616,255),0))),"")</f>
        <v/>
      </c>
      <c r="W350" s="487"/>
      <c r="X350" s="487" t="str">
        <f t="shared" si="24"/>
        <v/>
      </c>
      <c r="Y350" s="487">
        <f t="shared" si="25"/>
        <v>24</v>
      </c>
      <c r="Z350" s="487" t="str">
        <f t="shared" si="26"/>
        <v/>
      </c>
      <c r="AA350" s="487" t="b">
        <f t="shared" si="27"/>
        <v>0</v>
      </c>
      <c r="AB350" s="487" t="s">
        <v>1898</v>
      </c>
      <c r="AC350" s="487" t="str">
        <f t="array" ref="AC350">IFERROR(IF(INDEX('Disaggregation Records'!$G$95:$G$183,MATCH(RIGHT(Z350,255),RIGHT('Disaggregation Records'!$D$95:$D$183,255),0))=0,"",INDEX('Disaggregation Records'!$G$95:$G$183,MATCH(RIGHT(Z350,255),RIGHT('Disaggregation Records'!$D$95:$D$183,255),0))),"")</f>
        <v/>
      </c>
      <c r="AD350" s="487" t="s">
        <v>807</v>
      </c>
      <c r="AE350" s="347"/>
      <c r="AF350" s="111"/>
      <c r="AG350" s="111"/>
    </row>
    <row r="351" spans="1:33" ht="47.1" customHeight="1" x14ac:dyDescent="0.25">
      <c r="A351" s="377">
        <v>3</v>
      </c>
      <c r="B351" s="395" t="str">
        <f>IFERROR(VLOOKUP(A351,'Coverage Indicators - Section D'!$A$10:$Y$42,25,FALSE),"")</f>
        <v/>
      </c>
      <c r="C351" s="396" t="str">
        <f t="array" ref="C351">IFERROR(IF(INDEX('Disaggregation Records'!$E$95:$E$183,MATCH(RIGHT(Z351,255),RIGHT('Disaggregation Records'!$D$95:$D$183,255),0))=0,"",INDEX('Disaggregation Records'!$E$95:$E$183,MATCH(RIGHT(Z351,255),RIGHT('Disaggregation Records'!$D$95:$D$183,255),0))),"")</f>
        <v/>
      </c>
      <c r="D351" s="396" t="str">
        <f t="array" ref="D351">IFERROR(IF(INDEX('Disaggregation Records'!$F$95:$F$183,MATCH(RIGHT(Z351,255),RIGHT('Disaggregation Records'!$D$95:$D$183,255),0))=0,"",INDEX('Disaggregation Records'!$F$95:$F$183,MATCH(RIGHT(Z351,255),RIGHT('Disaggregation Records'!$D$95:$D$183,255),0))),"")</f>
        <v/>
      </c>
      <c r="E351" s="397" t="str">
        <f t="array" ref="E351">IFERROR(IF(INDEX('Disaggregation Data'!$K$315:$K$616,MATCH(RIGHT(X351,255),RIGHT('Disaggregation Data'!$J$315:$J$616,255),0))=0,"",INDEX('Disaggregation Data'!$K$315:$K$616,MATCH(RIGHT(X351,255),RIGHT('Disaggregation Data'!J$315:$J$616,255),0))),"")</f>
        <v/>
      </c>
      <c r="F351" s="398" t="str">
        <f t="array" ref="F351">IFERROR(IF(INDEX('Disaggregation Data'!$L$315:$L$616,MATCH(RIGHT(X351,255),RIGHT('Disaggregation Data'!$J$315:$J$616,255),0))=0,"",INDEX('Disaggregation Data'!$L$315:$L$616,MATCH(RIGHT(X351,255),RIGHT('Disaggregation Data'!J$315:$J$616,255),0))),"")</f>
        <v/>
      </c>
      <c r="G351" s="459" t="str">
        <f t="array" ref="G351">IFERROR(IF(INDEX('Disaggregation Data'!$M$315:$M$616,MATCH(RIGHT(X351,255),RIGHT('Disaggregation Data'!$J$315:$J$616,255),0))=0,(E351/F351)*100,INDEX('Disaggregation Data'!$M$315:$M$616,MATCH(RIGHT(X351,255),RIGHT('Disaggregation Data'!J$315:$J$616,255),0))),"")</f>
        <v/>
      </c>
      <c r="H351" s="401" t="str">
        <f t="array" ref="H351">IFERROR(IF(INDEX('Disaggregation Data'!$N$315:$N$616,MATCH(RIGHT(X351,255),RIGHT('Disaggregation Data'!$J$315:$J$616,255),0))=0,"",INDEX('Disaggregation Data'!$N$315:$N$616,MATCH(RIGHT(X351,255),RIGHT('Disaggregation Data'!J$315:$J$616,255),0))),"")</f>
        <v/>
      </c>
      <c r="I351" s="401" t="str">
        <f t="array" ref="I351">IFERROR(IF(INDEX('Disaggregation Data'!$Q$315:$Q$616,MATCH(RIGHT(X351,255),RIGHT('Disaggregation Data'!$J$315:$J$616,255),0))=0,"",INDEX('Disaggregation Data'!$Q$315:$Q$616,MATCH(RIGHT(X351,255),RIGHT('Disaggregation Data'!J$315:$J$616,255),0))),"")</f>
        <v/>
      </c>
      <c r="J351" s="415" t="str">
        <f t="array" ref="J351">IFERROR(IF(INDEX('Disaggregation Data'!$R$315:$R$616,MATCH(RIGHT(X351,255),RIGHT('Disaggregation Data'!$J$315:$J$616,255),0))=0,"",INDEX('Disaggregation Data'!$R$315:$R$616,MATCH(RIGHT(X351,255),RIGHT('Disaggregation Data'!J$315:$J$616,255),0))),"")</f>
        <v/>
      </c>
      <c r="K351" s="486"/>
      <c r="L351" s="486"/>
      <c r="M351" s="486"/>
      <c r="N351" s="486"/>
      <c r="O351" s="486"/>
      <c r="P351" s="486"/>
      <c r="Q351" s="486"/>
      <c r="R351" s="486"/>
      <c r="S351" s="486"/>
      <c r="T351" s="486"/>
      <c r="U351" s="401" t="str">
        <f t="array" ref="U351">IFERROR(IF(INDEX('Disaggregation Data'!$O$315:$O$616,MATCH(RIGHT(X351,255),RIGHT('Disaggregation Data'!$J$315:$J$616,255),0))=0,"",INDEX('Disaggregation Data'!$O$315:$O$616,MATCH(RIGHT(X351,255),RIGHT('Disaggregation Data'!J$315:$J$616,255),0))),"")</f>
        <v/>
      </c>
      <c r="V351" s="415" t="str">
        <f t="array" ref="V351">IFERROR(IF(INDEX('Disaggregation Data'!$P$315:$P$616,MATCH(RIGHT(X351,255),RIGHT('Disaggregation Data'!$J$315:$J$616,255),0))=0,"",INDEX('Disaggregation Data'!$P$315:$P$616,MATCH(RIGHT(X351,255),RIGHT('Disaggregation Data'!J$315:$J$616,255),0))),"")</f>
        <v/>
      </c>
      <c r="W351" s="487"/>
      <c r="X351" s="487" t="str">
        <f t="shared" si="24"/>
        <v/>
      </c>
      <c r="Y351" s="487">
        <f t="shared" si="25"/>
        <v>25</v>
      </c>
      <c r="Z351" s="487" t="str">
        <f t="shared" si="26"/>
        <v/>
      </c>
      <c r="AA351" s="487" t="b">
        <f t="shared" si="27"/>
        <v>0</v>
      </c>
      <c r="AB351" s="487" t="s">
        <v>1899</v>
      </c>
      <c r="AC351" s="487" t="str">
        <f t="array" ref="AC351">IFERROR(IF(INDEX('Disaggregation Records'!$G$95:$G$183,MATCH(RIGHT(Z351,255),RIGHT('Disaggregation Records'!$D$95:$D$183,255),0))=0,"",INDEX('Disaggregation Records'!$G$95:$G$183,MATCH(RIGHT(Z351,255),RIGHT('Disaggregation Records'!$D$95:$D$183,255),0))),"")</f>
        <v/>
      </c>
      <c r="AD351" s="487" t="s">
        <v>807</v>
      </c>
      <c r="AE351" s="347"/>
      <c r="AF351" s="111"/>
      <c r="AG351" s="111"/>
    </row>
    <row r="352" spans="1:33" ht="47.1" customHeight="1" x14ac:dyDescent="0.25">
      <c r="A352" s="377">
        <v>3</v>
      </c>
      <c r="B352" s="395" t="str">
        <f>IFERROR(VLOOKUP(A352,'Coverage Indicators - Section D'!$A$10:$Y$42,25,FALSE),"")</f>
        <v/>
      </c>
      <c r="C352" s="396" t="str">
        <f t="array" ref="C352">IFERROR(IF(INDEX('Disaggregation Records'!$E$95:$E$183,MATCH(RIGHT(Z352,255),RIGHT('Disaggregation Records'!$D$95:$D$183,255),0))=0,"",INDEX('Disaggregation Records'!$E$95:$E$183,MATCH(RIGHT(Z352,255),RIGHT('Disaggregation Records'!$D$95:$D$183,255),0))),"")</f>
        <v/>
      </c>
      <c r="D352" s="396" t="str">
        <f t="array" ref="D352">IFERROR(IF(INDEX('Disaggregation Records'!$F$95:$F$183,MATCH(RIGHT(Z352,255),RIGHT('Disaggregation Records'!$D$95:$D$183,255),0))=0,"",INDEX('Disaggregation Records'!$F$95:$F$183,MATCH(RIGHT(Z352,255),RIGHT('Disaggregation Records'!$D$95:$D$183,255),0))),"")</f>
        <v/>
      </c>
      <c r="E352" s="397" t="str">
        <f t="array" ref="E352">IFERROR(IF(INDEX('Disaggregation Data'!$K$315:$K$616,MATCH(RIGHT(X352,255),RIGHT('Disaggregation Data'!$J$315:$J$616,255),0))=0,"",INDEX('Disaggregation Data'!$K$315:$K$616,MATCH(RIGHT(X352,255),RIGHT('Disaggregation Data'!J$315:$J$616,255),0))),"")</f>
        <v/>
      </c>
      <c r="F352" s="398" t="str">
        <f t="array" ref="F352">IFERROR(IF(INDEX('Disaggregation Data'!$L$315:$L$616,MATCH(RIGHT(X352,255),RIGHT('Disaggregation Data'!$J$315:$J$616,255),0))=0,"",INDEX('Disaggregation Data'!$L$315:$L$616,MATCH(RIGHT(X352,255),RIGHT('Disaggregation Data'!J$315:$J$616,255),0))),"")</f>
        <v/>
      </c>
      <c r="G352" s="459" t="str">
        <f t="array" ref="G352">IFERROR(IF(INDEX('Disaggregation Data'!$M$315:$M$616,MATCH(RIGHT(X352,255),RIGHT('Disaggregation Data'!$J$315:$J$616,255),0))=0,(E352/F352)*100,INDEX('Disaggregation Data'!$M$315:$M$616,MATCH(RIGHT(X352,255),RIGHT('Disaggregation Data'!J$315:$J$616,255),0))),"")</f>
        <v/>
      </c>
      <c r="H352" s="401" t="str">
        <f t="array" ref="H352">IFERROR(IF(INDEX('Disaggregation Data'!$N$315:$N$616,MATCH(RIGHT(X352,255),RIGHT('Disaggregation Data'!$J$315:$J$616,255),0))=0,"",INDEX('Disaggregation Data'!$N$315:$N$616,MATCH(RIGHT(X352,255),RIGHT('Disaggregation Data'!J$315:$J$616,255),0))),"")</f>
        <v/>
      </c>
      <c r="I352" s="401" t="str">
        <f t="array" ref="I352">IFERROR(IF(INDEX('Disaggregation Data'!$Q$315:$Q$616,MATCH(RIGHT(X352,255),RIGHT('Disaggregation Data'!$J$315:$J$616,255),0))=0,"",INDEX('Disaggregation Data'!$Q$315:$Q$616,MATCH(RIGHT(X352,255),RIGHT('Disaggregation Data'!J$315:$J$616,255),0))),"")</f>
        <v/>
      </c>
      <c r="J352" s="415" t="str">
        <f t="array" ref="J352">IFERROR(IF(INDEX('Disaggregation Data'!$R$315:$R$616,MATCH(RIGHT(X352,255),RIGHT('Disaggregation Data'!$J$315:$J$616,255),0))=0,"",INDEX('Disaggregation Data'!$R$315:$R$616,MATCH(RIGHT(X352,255),RIGHT('Disaggregation Data'!J$315:$J$616,255),0))),"")</f>
        <v/>
      </c>
      <c r="K352" s="486"/>
      <c r="L352" s="486"/>
      <c r="M352" s="486"/>
      <c r="N352" s="486"/>
      <c r="O352" s="486"/>
      <c r="P352" s="486"/>
      <c r="Q352" s="486"/>
      <c r="R352" s="486"/>
      <c r="S352" s="486"/>
      <c r="T352" s="486"/>
      <c r="U352" s="401" t="str">
        <f t="array" ref="U352">IFERROR(IF(INDEX('Disaggregation Data'!$O$315:$O$616,MATCH(RIGHT(X352,255),RIGHT('Disaggregation Data'!$J$315:$J$616,255),0))=0,"",INDEX('Disaggregation Data'!$O$315:$O$616,MATCH(RIGHT(X352,255),RIGHT('Disaggregation Data'!J$315:$J$616,255),0))),"")</f>
        <v/>
      </c>
      <c r="V352" s="415" t="str">
        <f t="array" ref="V352">IFERROR(IF(INDEX('Disaggregation Data'!$P$315:$P$616,MATCH(RIGHT(X352,255),RIGHT('Disaggregation Data'!$J$315:$J$616,255),0))=0,"",INDEX('Disaggregation Data'!$P$315:$P$616,MATCH(RIGHT(X352,255),RIGHT('Disaggregation Data'!J$315:$J$616,255),0))),"")</f>
        <v/>
      </c>
      <c r="W352" s="487"/>
      <c r="X352" s="487" t="str">
        <f t="shared" si="24"/>
        <v/>
      </c>
      <c r="Y352" s="487">
        <f t="shared" si="25"/>
        <v>26</v>
      </c>
      <c r="Z352" s="487" t="str">
        <f t="shared" si="26"/>
        <v/>
      </c>
      <c r="AA352" s="487" t="b">
        <f t="shared" si="27"/>
        <v>0</v>
      </c>
      <c r="AB352" s="487" t="s">
        <v>1900</v>
      </c>
      <c r="AC352" s="487" t="str">
        <f t="array" ref="AC352">IFERROR(IF(INDEX('Disaggregation Records'!$G$95:$G$183,MATCH(RIGHT(Z352,255),RIGHT('Disaggregation Records'!$D$95:$D$183,255),0))=0,"",INDEX('Disaggregation Records'!$G$95:$G$183,MATCH(RIGHT(Z352,255),RIGHT('Disaggregation Records'!$D$95:$D$183,255),0))),"")</f>
        <v/>
      </c>
      <c r="AD352" s="487" t="s">
        <v>807</v>
      </c>
      <c r="AE352" s="347"/>
      <c r="AF352" s="111"/>
      <c r="AG352" s="111"/>
    </row>
    <row r="353" spans="1:33" ht="47.1" customHeight="1" x14ac:dyDescent="0.25">
      <c r="A353" s="377">
        <v>3</v>
      </c>
      <c r="B353" s="395" t="str">
        <f>IFERROR(VLOOKUP(A353,'Coverage Indicators - Section D'!$A$10:$Y$42,25,FALSE),"")</f>
        <v/>
      </c>
      <c r="C353" s="396" t="str">
        <f t="array" ref="C353">IFERROR(IF(INDEX('Disaggregation Records'!$E$95:$E$183,MATCH(RIGHT(Z353,255),RIGHT('Disaggregation Records'!$D$95:$D$183,255),0))=0,"",INDEX('Disaggregation Records'!$E$95:$E$183,MATCH(RIGHT(Z353,255),RIGHT('Disaggregation Records'!$D$95:$D$183,255),0))),"")</f>
        <v/>
      </c>
      <c r="D353" s="396" t="str">
        <f t="array" ref="D353">IFERROR(IF(INDEX('Disaggregation Records'!$F$95:$F$183,MATCH(RIGHT(Z353,255),RIGHT('Disaggregation Records'!$D$95:$D$183,255),0))=0,"",INDEX('Disaggregation Records'!$F$95:$F$183,MATCH(RIGHT(Z353,255),RIGHT('Disaggregation Records'!$D$95:$D$183,255),0))),"")</f>
        <v/>
      </c>
      <c r="E353" s="397" t="str">
        <f t="array" ref="E353">IFERROR(IF(INDEX('Disaggregation Data'!$K$315:$K$616,MATCH(RIGHT(X353,255),RIGHT('Disaggregation Data'!$J$315:$J$616,255),0))=0,"",INDEX('Disaggregation Data'!$K$315:$K$616,MATCH(RIGHT(X353,255),RIGHT('Disaggregation Data'!J$315:$J$616,255),0))),"")</f>
        <v/>
      </c>
      <c r="F353" s="398" t="str">
        <f t="array" ref="F353">IFERROR(IF(INDEX('Disaggregation Data'!$L$315:$L$616,MATCH(RIGHT(X353,255),RIGHT('Disaggregation Data'!$J$315:$J$616,255),0))=0,"",INDEX('Disaggregation Data'!$L$315:$L$616,MATCH(RIGHT(X353,255),RIGHT('Disaggregation Data'!J$315:$J$616,255),0))),"")</f>
        <v/>
      </c>
      <c r="G353" s="459" t="str">
        <f t="array" ref="G353">IFERROR(IF(INDEX('Disaggregation Data'!$M$315:$M$616,MATCH(RIGHT(X353,255),RIGHT('Disaggregation Data'!$J$315:$J$616,255),0))=0,(E353/F353)*100,INDEX('Disaggregation Data'!$M$315:$M$616,MATCH(RIGHT(X353,255),RIGHT('Disaggregation Data'!J$315:$J$616,255),0))),"")</f>
        <v/>
      </c>
      <c r="H353" s="401" t="str">
        <f t="array" ref="H353">IFERROR(IF(INDEX('Disaggregation Data'!$N$315:$N$616,MATCH(RIGHT(X353,255),RIGHT('Disaggregation Data'!$J$315:$J$616,255),0))=0,"",INDEX('Disaggregation Data'!$N$315:$N$616,MATCH(RIGHT(X353,255),RIGHT('Disaggregation Data'!J$315:$J$616,255),0))),"")</f>
        <v/>
      </c>
      <c r="I353" s="401" t="str">
        <f t="array" ref="I353">IFERROR(IF(INDEX('Disaggregation Data'!$Q$315:$Q$616,MATCH(RIGHT(X353,255),RIGHT('Disaggregation Data'!$J$315:$J$616,255),0))=0,"",INDEX('Disaggregation Data'!$Q$315:$Q$616,MATCH(RIGHT(X353,255),RIGHT('Disaggregation Data'!J$315:$J$616,255),0))),"")</f>
        <v/>
      </c>
      <c r="J353" s="415" t="str">
        <f t="array" ref="J353">IFERROR(IF(INDEX('Disaggregation Data'!$R$315:$R$616,MATCH(RIGHT(X353,255),RIGHT('Disaggregation Data'!$J$315:$J$616,255),0))=0,"",INDEX('Disaggregation Data'!$R$315:$R$616,MATCH(RIGHT(X353,255),RIGHT('Disaggregation Data'!J$315:$J$616,255),0))),"")</f>
        <v/>
      </c>
      <c r="K353" s="486"/>
      <c r="L353" s="486"/>
      <c r="M353" s="486"/>
      <c r="N353" s="486"/>
      <c r="O353" s="486"/>
      <c r="P353" s="486"/>
      <c r="Q353" s="486"/>
      <c r="R353" s="486"/>
      <c r="S353" s="486"/>
      <c r="T353" s="486"/>
      <c r="U353" s="401" t="str">
        <f t="array" ref="U353">IFERROR(IF(INDEX('Disaggregation Data'!$O$315:$O$616,MATCH(RIGHT(X353,255),RIGHT('Disaggregation Data'!$J$315:$J$616,255),0))=0,"",INDEX('Disaggregation Data'!$O$315:$O$616,MATCH(RIGHT(X353,255),RIGHT('Disaggregation Data'!J$315:$J$616,255),0))),"")</f>
        <v/>
      </c>
      <c r="V353" s="415" t="str">
        <f t="array" ref="V353">IFERROR(IF(INDEX('Disaggregation Data'!$P$315:$P$616,MATCH(RIGHT(X353,255),RIGHT('Disaggregation Data'!$J$315:$J$616,255),0))=0,"",INDEX('Disaggregation Data'!$P$315:$P$616,MATCH(RIGHT(X353,255),RIGHT('Disaggregation Data'!J$315:$J$616,255),0))),"")</f>
        <v/>
      </c>
      <c r="W353" s="487"/>
      <c r="X353" s="487" t="str">
        <f t="shared" si="24"/>
        <v/>
      </c>
      <c r="Y353" s="487">
        <f t="shared" si="25"/>
        <v>27</v>
      </c>
      <c r="Z353" s="487" t="str">
        <f t="shared" si="26"/>
        <v/>
      </c>
      <c r="AA353" s="487" t="b">
        <f t="shared" si="27"/>
        <v>0</v>
      </c>
      <c r="AB353" s="487" t="s">
        <v>1901</v>
      </c>
      <c r="AC353" s="487" t="str">
        <f t="array" ref="AC353">IFERROR(IF(INDEX('Disaggregation Records'!$G$95:$G$183,MATCH(RIGHT(Z353,255),RIGHT('Disaggregation Records'!$D$95:$D$183,255),0))=0,"",INDEX('Disaggregation Records'!$G$95:$G$183,MATCH(RIGHT(Z353,255),RIGHT('Disaggregation Records'!$D$95:$D$183,255),0))),"")</f>
        <v/>
      </c>
      <c r="AD353" s="487" t="s">
        <v>807</v>
      </c>
      <c r="AE353" s="347"/>
      <c r="AF353" s="111"/>
      <c r="AG353" s="111"/>
    </row>
    <row r="354" spans="1:33" ht="47.1" customHeight="1" x14ac:dyDescent="0.25">
      <c r="A354" s="377">
        <v>3</v>
      </c>
      <c r="B354" s="395" t="str">
        <f>IFERROR(VLOOKUP(A354,'Coverage Indicators - Section D'!$A$10:$Y$42,25,FALSE),"")</f>
        <v/>
      </c>
      <c r="C354" s="396" t="str">
        <f t="array" ref="C354">IFERROR(IF(INDEX('Disaggregation Records'!$E$95:$E$183,MATCH(RIGHT(Z354,255),RIGHT('Disaggregation Records'!$D$95:$D$183,255),0))=0,"",INDEX('Disaggregation Records'!$E$95:$E$183,MATCH(RIGHT(Z354,255),RIGHT('Disaggregation Records'!$D$95:$D$183,255),0))),"")</f>
        <v/>
      </c>
      <c r="D354" s="396" t="str">
        <f t="array" ref="D354">IFERROR(IF(INDEX('Disaggregation Records'!$F$95:$F$183,MATCH(RIGHT(Z354,255),RIGHT('Disaggregation Records'!$D$95:$D$183,255),0))=0,"",INDEX('Disaggregation Records'!$F$95:$F$183,MATCH(RIGHT(Z354,255),RIGHT('Disaggregation Records'!$D$95:$D$183,255),0))),"")</f>
        <v/>
      </c>
      <c r="E354" s="397" t="str">
        <f t="array" ref="E354">IFERROR(IF(INDEX('Disaggregation Data'!$K$315:$K$616,MATCH(RIGHT(X354,255),RIGHT('Disaggregation Data'!$J$315:$J$616,255),0))=0,"",INDEX('Disaggregation Data'!$K$315:$K$616,MATCH(RIGHT(X354,255),RIGHT('Disaggregation Data'!J$315:$J$616,255),0))),"")</f>
        <v/>
      </c>
      <c r="F354" s="398" t="str">
        <f t="array" ref="F354">IFERROR(IF(INDEX('Disaggregation Data'!$L$315:$L$616,MATCH(RIGHT(X354,255),RIGHT('Disaggregation Data'!$J$315:$J$616,255),0))=0,"",INDEX('Disaggregation Data'!$L$315:$L$616,MATCH(RIGHT(X354,255),RIGHT('Disaggregation Data'!J$315:$J$616,255),0))),"")</f>
        <v/>
      </c>
      <c r="G354" s="459" t="str">
        <f t="array" ref="G354">IFERROR(IF(INDEX('Disaggregation Data'!$M$315:$M$616,MATCH(RIGHT(X354,255),RIGHT('Disaggregation Data'!$J$315:$J$616,255),0))=0,(E354/F354)*100,INDEX('Disaggregation Data'!$M$315:$M$616,MATCH(RIGHT(X354,255),RIGHT('Disaggregation Data'!J$315:$J$616,255),0))),"")</f>
        <v/>
      </c>
      <c r="H354" s="401" t="str">
        <f t="array" ref="H354">IFERROR(IF(INDEX('Disaggregation Data'!$N$315:$N$616,MATCH(RIGHT(X354,255),RIGHT('Disaggregation Data'!$J$315:$J$616,255),0))=0,"",INDEX('Disaggregation Data'!$N$315:$N$616,MATCH(RIGHT(X354,255),RIGHT('Disaggregation Data'!J$315:$J$616,255),0))),"")</f>
        <v/>
      </c>
      <c r="I354" s="401" t="str">
        <f t="array" ref="I354">IFERROR(IF(INDEX('Disaggregation Data'!$Q$315:$Q$616,MATCH(RIGHT(X354,255),RIGHT('Disaggregation Data'!$J$315:$J$616,255),0))=0,"",INDEX('Disaggregation Data'!$Q$315:$Q$616,MATCH(RIGHT(X354,255),RIGHT('Disaggregation Data'!J$315:$J$616,255),0))),"")</f>
        <v/>
      </c>
      <c r="J354" s="415" t="str">
        <f t="array" ref="J354">IFERROR(IF(INDEX('Disaggregation Data'!$R$315:$R$616,MATCH(RIGHT(X354,255),RIGHT('Disaggregation Data'!$J$315:$J$616,255),0))=0,"",INDEX('Disaggregation Data'!$R$315:$R$616,MATCH(RIGHT(X354,255),RIGHT('Disaggregation Data'!J$315:$J$616,255),0))),"")</f>
        <v/>
      </c>
      <c r="K354" s="486"/>
      <c r="L354" s="486"/>
      <c r="M354" s="486"/>
      <c r="N354" s="486"/>
      <c r="O354" s="486"/>
      <c r="P354" s="486"/>
      <c r="Q354" s="486"/>
      <c r="R354" s="486"/>
      <c r="S354" s="486"/>
      <c r="T354" s="486"/>
      <c r="U354" s="401" t="str">
        <f t="array" ref="U354">IFERROR(IF(INDEX('Disaggregation Data'!$O$315:$O$616,MATCH(RIGHT(X354,255),RIGHT('Disaggregation Data'!$J$315:$J$616,255),0))=0,"",INDEX('Disaggregation Data'!$O$315:$O$616,MATCH(RIGHT(X354,255),RIGHT('Disaggregation Data'!J$315:$J$616,255),0))),"")</f>
        <v/>
      </c>
      <c r="V354" s="415" t="str">
        <f t="array" ref="V354">IFERROR(IF(INDEX('Disaggregation Data'!$P$315:$P$616,MATCH(RIGHT(X354,255),RIGHT('Disaggregation Data'!$J$315:$J$616,255),0))=0,"",INDEX('Disaggregation Data'!$P$315:$P$616,MATCH(RIGHT(X354,255),RIGHT('Disaggregation Data'!J$315:$J$616,255),0))),"")</f>
        <v/>
      </c>
      <c r="W354" s="487"/>
      <c r="X354" s="487" t="str">
        <f t="shared" si="24"/>
        <v/>
      </c>
      <c r="Y354" s="487">
        <f t="shared" si="25"/>
        <v>28</v>
      </c>
      <c r="Z354" s="487" t="str">
        <f t="shared" si="26"/>
        <v/>
      </c>
      <c r="AA354" s="487" t="b">
        <f t="shared" si="27"/>
        <v>0</v>
      </c>
      <c r="AB354" s="487" t="s">
        <v>1902</v>
      </c>
      <c r="AC354" s="487" t="str">
        <f t="array" ref="AC354">IFERROR(IF(INDEX('Disaggregation Records'!$G$95:$G$183,MATCH(RIGHT(Z354,255),RIGHT('Disaggregation Records'!$D$95:$D$183,255),0))=0,"",INDEX('Disaggregation Records'!$G$95:$G$183,MATCH(RIGHT(Z354,255),RIGHT('Disaggregation Records'!$D$95:$D$183,255),0))),"")</f>
        <v/>
      </c>
      <c r="AD354" s="487" t="s">
        <v>807</v>
      </c>
      <c r="AE354" s="347"/>
      <c r="AF354" s="111"/>
      <c r="AG354" s="111"/>
    </row>
    <row r="355" spans="1:33" ht="47.1" customHeight="1" x14ac:dyDescent="0.25">
      <c r="A355" s="377">
        <v>3</v>
      </c>
      <c r="B355" s="395" t="str">
        <f>IFERROR(VLOOKUP(A355,'Coverage Indicators - Section D'!$A$10:$Y$42,25,FALSE),"")</f>
        <v/>
      </c>
      <c r="C355" s="396" t="str">
        <f t="array" ref="C355">IFERROR(IF(INDEX('Disaggregation Records'!$E$95:$E$183,MATCH(RIGHT(Z355,255),RIGHT('Disaggregation Records'!$D$95:$D$183,255),0))=0,"",INDEX('Disaggregation Records'!$E$95:$E$183,MATCH(RIGHT(Z355,255),RIGHT('Disaggregation Records'!$D$95:$D$183,255),0))),"")</f>
        <v/>
      </c>
      <c r="D355" s="396" t="str">
        <f t="array" ref="D355">IFERROR(IF(INDEX('Disaggregation Records'!$F$95:$F$183,MATCH(RIGHT(Z355,255),RIGHT('Disaggregation Records'!$D$95:$D$183,255),0))=0,"",INDEX('Disaggregation Records'!$F$95:$F$183,MATCH(RIGHT(Z355,255),RIGHT('Disaggregation Records'!$D$95:$D$183,255),0))),"")</f>
        <v/>
      </c>
      <c r="E355" s="397" t="str">
        <f t="array" ref="E355">IFERROR(IF(INDEX('Disaggregation Data'!$K$315:$K$616,MATCH(RIGHT(X355,255),RIGHT('Disaggregation Data'!$J$315:$J$616,255),0))=0,"",INDEX('Disaggregation Data'!$K$315:$K$616,MATCH(RIGHT(X355,255),RIGHT('Disaggregation Data'!J$315:$J$616,255),0))),"")</f>
        <v/>
      </c>
      <c r="F355" s="398" t="str">
        <f t="array" ref="F355">IFERROR(IF(INDEX('Disaggregation Data'!$L$315:$L$616,MATCH(RIGHT(X355,255),RIGHT('Disaggregation Data'!$J$315:$J$616,255),0))=0,"",INDEX('Disaggregation Data'!$L$315:$L$616,MATCH(RIGHT(X355,255),RIGHT('Disaggregation Data'!J$315:$J$616,255),0))),"")</f>
        <v/>
      </c>
      <c r="G355" s="459" t="str">
        <f t="array" ref="G355">IFERROR(IF(INDEX('Disaggregation Data'!$M$315:$M$616,MATCH(RIGHT(X355,255),RIGHT('Disaggregation Data'!$J$315:$J$616,255),0))=0,(E355/F355)*100,INDEX('Disaggregation Data'!$M$315:$M$616,MATCH(RIGHT(X355,255),RIGHT('Disaggregation Data'!J$315:$J$616,255),0))),"")</f>
        <v/>
      </c>
      <c r="H355" s="401" t="str">
        <f t="array" ref="H355">IFERROR(IF(INDEX('Disaggregation Data'!$N$315:$N$616,MATCH(RIGHT(X355,255),RIGHT('Disaggregation Data'!$J$315:$J$616,255),0))=0,"",INDEX('Disaggregation Data'!$N$315:$N$616,MATCH(RIGHT(X355,255),RIGHT('Disaggregation Data'!J$315:$J$616,255),0))),"")</f>
        <v/>
      </c>
      <c r="I355" s="401" t="str">
        <f t="array" ref="I355">IFERROR(IF(INDEX('Disaggregation Data'!$Q$315:$Q$616,MATCH(RIGHT(X355,255),RIGHT('Disaggregation Data'!$J$315:$J$616,255),0))=0,"",INDEX('Disaggregation Data'!$Q$315:$Q$616,MATCH(RIGHT(X355,255),RIGHT('Disaggregation Data'!J$315:$J$616,255),0))),"")</f>
        <v/>
      </c>
      <c r="J355" s="415" t="str">
        <f t="array" ref="J355">IFERROR(IF(INDEX('Disaggregation Data'!$R$315:$R$616,MATCH(RIGHT(X355,255),RIGHT('Disaggregation Data'!$J$315:$J$616,255),0))=0,"",INDEX('Disaggregation Data'!$R$315:$R$616,MATCH(RIGHT(X355,255),RIGHT('Disaggregation Data'!J$315:$J$616,255),0))),"")</f>
        <v/>
      </c>
      <c r="K355" s="486"/>
      <c r="L355" s="486"/>
      <c r="M355" s="486"/>
      <c r="N355" s="486"/>
      <c r="O355" s="486"/>
      <c r="P355" s="486"/>
      <c r="Q355" s="486"/>
      <c r="R355" s="486"/>
      <c r="S355" s="486"/>
      <c r="T355" s="486"/>
      <c r="U355" s="401" t="str">
        <f t="array" ref="U355">IFERROR(IF(INDEX('Disaggregation Data'!$O$315:$O$616,MATCH(RIGHT(X355,255),RIGHT('Disaggregation Data'!$J$315:$J$616,255),0))=0,"",INDEX('Disaggregation Data'!$O$315:$O$616,MATCH(RIGHT(X355,255),RIGHT('Disaggregation Data'!J$315:$J$616,255),0))),"")</f>
        <v/>
      </c>
      <c r="V355" s="415" t="str">
        <f t="array" ref="V355">IFERROR(IF(INDEX('Disaggregation Data'!$P$315:$P$616,MATCH(RIGHT(X355,255),RIGHT('Disaggregation Data'!$J$315:$J$616,255),0))=0,"",INDEX('Disaggregation Data'!$P$315:$P$616,MATCH(RIGHT(X355,255),RIGHT('Disaggregation Data'!J$315:$J$616,255),0))),"")</f>
        <v/>
      </c>
      <c r="W355" s="487"/>
      <c r="X355" s="487" t="str">
        <f t="shared" si="24"/>
        <v/>
      </c>
      <c r="Y355" s="487">
        <f t="shared" si="25"/>
        <v>29</v>
      </c>
      <c r="Z355" s="487" t="str">
        <f t="shared" si="26"/>
        <v/>
      </c>
      <c r="AA355" s="487" t="b">
        <f t="shared" si="27"/>
        <v>0</v>
      </c>
      <c r="AB355" s="487" t="s">
        <v>1903</v>
      </c>
      <c r="AC355" s="487" t="str">
        <f t="array" ref="AC355">IFERROR(IF(INDEX('Disaggregation Records'!$G$95:$G$183,MATCH(RIGHT(Z355,255),RIGHT('Disaggregation Records'!$D$95:$D$183,255),0))=0,"",INDEX('Disaggregation Records'!$G$95:$G$183,MATCH(RIGHT(Z355,255),RIGHT('Disaggregation Records'!$D$95:$D$183,255),0))),"")</f>
        <v/>
      </c>
      <c r="AD355" s="487" t="s">
        <v>807</v>
      </c>
      <c r="AE355" s="347"/>
      <c r="AF355" s="111"/>
      <c r="AG355" s="111"/>
    </row>
    <row r="356" spans="1:33" ht="47.1" customHeight="1" x14ac:dyDescent="0.25">
      <c r="A356" s="377">
        <v>3</v>
      </c>
      <c r="B356" s="395" t="str">
        <f>IFERROR(VLOOKUP(A356,'Coverage Indicators - Section D'!$A$10:$Y$42,25,FALSE),"")</f>
        <v/>
      </c>
      <c r="C356" s="396" t="str">
        <f t="array" ref="C356">IFERROR(IF(INDEX('Disaggregation Records'!$E$95:$E$183,MATCH(RIGHT(Z356,255),RIGHT('Disaggregation Records'!$D$95:$D$183,255),0))=0,"",INDEX('Disaggregation Records'!$E$95:$E$183,MATCH(RIGHT(Z356,255),RIGHT('Disaggregation Records'!$D$95:$D$183,255),0))),"")</f>
        <v/>
      </c>
      <c r="D356" s="396" t="str">
        <f t="array" ref="D356">IFERROR(IF(INDEX('Disaggregation Records'!$F$95:$F$183,MATCH(RIGHT(Z356,255),RIGHT('Disaggregation Records'!$D$95:$D$183,255),0))=0,"",INDEX('Disaggregation Records'!$F$95:$F$183,MATCH(RIGHT(Z356,255),RIGHT('Disaggregation Records'!$D$95:$D$183,255),0))),"")</f>
        <v/>
      </c>
      <c r="E356" s="397" t="str">
        <f t="array" ref="E356">IFERROR(IF(INDEX('Disaggregation Data'!$K$315:$K$616,MATCH(RIGHT(X356,255),RIGHT('Disaggregation Data'!$J$315:$J$616,255),0))=0,"",INDEX('Disaggregation Data'!$K$315:$K$616,MATCH(RIGHT(X356,255),RIGHT('Disaggregation Data'!J$315:$J$616,255),0))),"")</f>
        <v/>
      </c>
      <c r="F356" s="398" t="str">
        <f t="array" ref="F356">IFERROR(IF(INDEX('Disaggregation Data'!$L$315:$L$616,MATCH(RIGHT(X356,255),RIGHT('Disaggregation Data'!$J$315:$J$616,255),0))=0,"",INDEX('Disaggregation Data'!$L$315:$L$616,MATCH(RIGHT(X356,255),RIGHT('Disaggregation Data'!J$315:$J$616,255),0))),"")</f>
        <v/>
      </c>
      <c r="G356" s="459" t="str">
        <f t="array" ref="G356">IFERROR(IF(INDEX('Disaggregation Data'!$M$315:$M$616,MATCH(RIGHT(X356,255),RIGHT('Disaggregation Data'!$J$315:$J$616,255),0))=0,(E356/F356)*100,INDEX('Disaggregation Data'!$M$315:$M$616,MATCH(RIGHT(X356,255),RIGHT('Disaggregation Data'!J$315:$J$616,255),0))),"")</f>
        <v/>
      </c>
      <c r="H356" s="401" t="str">
        <f t="array" ref="H356">IFERROR(IF(INDEX('Disaggregation Data'!$N$315:$N$616,MATCH(RIGHT(X356,255),RIGHT('Disaggregation Data'!$J$315:$J$616,255),0))=0,"",INDEX('Disaggregation Data'!$N$315:$N$616,MATCH(RIGHT(X356,255),RIGHT('Disaggregation Data'!J$315:$J$616,255),0))),"")</f>
        <v/>
      </c>
      <c r="I356" s="401" t="str">
        <f t="array" ref="I356">IFERROR(IF(INDEX('Disaggregation Data'!$Q$315:$Q$616,MATCH(RIGHT(X356,255),RIGHT('Disaggregation Data'!$J$315:$J$616,255),0))=0,"",INDEX('Disaggregation Data'!$Q$315:$Q$616,MATCH(RIGHT(X356,255),RIGHT('Disaggregation Data'!J$315:$J$616,255),0))),"")</f>
        <v/>
      </c>
      <c r="J356" s="415" t="str">
        <f t="array" ref="J356">IFERROR(IF(INDEX('Disaggregation Data'!$R$315:$R$616,MATCH(RIGHT(X356,255),RIGHT('Disaggregation Data'!$J$315:$J$616,255),0))=0,"",INDEX('Disaggregation Data'!$R$315:$R$616,MATCH(RIGHT(X356,255),RIGHT('Disaggregation Data'!J$315:$J$616,255),0))),"")</f>
        <v/>
      </c>
      <c r="K356" s="486"/>
      <c r="L356" s="486"/>
      <c r="M356" s="486"/>
      <c r="N356" s="486"/>
      <c r="O356" s="486"/>
      <c r="P356" s="486"/>
      <c r="Q356" s="486"/>
      <c r="R356" s="486"/>
      <c r="S356" s="486"/>
      <c r="T356" s="486"/>
      <c r="U356" s="401" t="str">
        <f t="array" ref="U356">IFERROR(IF(INDEX('Disaggregation Data'!$O$315:$O$616,MATCH(RIGHT(X356,255),RIGHT('Disaggregation Data'!$J$315:$J$616,255),0))=0,"",INDEX('Disaggregation Data'!$O$315:$O$616,MATCH(RIGHT(X356,255),RIGHT('Disaggregation Data'!J$315:$J$616,255),0))),"")</f>
        <v/>
      </c>
      <c r="V356" s="415" t="str">
        <f t="array" ref="V356">IFERROR(IF(INDEX('Disaggregation Data'!$P$315:$P$616,MATCH(RIGHT(X356,255),RIGHT('Disaggregation Data'!$J$315:$J$616,255),0))=0,"",INDEX('Disaggregation Data'!$P$315:$P$616,MATCH(RIGHT(X356,255),RIGHT('Disaggregation Data'!J$315:$J$616,255),0))),"")</f>
        <v/>
      </c>
      <c r="W356" s="487"/>
      <c r="X356" s="487" t="str">
        <f t="shared" si="24"/>
        <v/>
      </c>
      <c r="Y356" s="487">
        <f t="shared" si="25"/>
        <v>30</v>
      </c>
      <c r="Z356" s="487" t="str">
        <f t="shared" si="26"/>
        <v/>
      </c>
      <c r="AA356" s="487" t="b">
        <f t="shared" si="27"/>
        <v>0</v>
      </c>
      <c r="AB356" s="487" t="s">
        <v>1904</v>
      </c>
      <c r="AC356" s="487" t="str">
        <f t="array" ref="AC356">IFERROR(IF(INDEX('Disaggregation Records'!$G$95:$G$183,MATCH(RIGHT(Z356,255),RIGHT('Disaggregation Records'!$D$95:$D$183,255),0))=0,"",INDEX('Disaggregation Records'!$G$95:$G$183,MATCH(RIGHT(Z356,255),RIGHT('Disaggregation Records'!$D$95:$D$183,255),0))),"")</f>
        <v/>
      </c>
      <c r="AD356" s="487" t="s">
        <v>807</v>
      </c>
      <c r="AE356" s="347"/>
      <c r="AF356" s="111"/>
      <c r="AG356" s="111"/>
    </row>
    <row r="357" spans="1:33" ht="47.1" customHeight="1" x14ac:dyDescent="0.25">
      <c r="A357" s="377">
        <v>4</v>
      </c>
      <c r="B357" s="395" t="str">
        <f>IFERROR(VLOOKUP(A357,'Coverage Indicators - Section D'!$A$10:$Y$42,25,FALSE),"")</f>
        <v/>
      </c>
      <c r="C357" s="396" t="str">
        <f t="array" ref="C357">IFERROR(IF(INDEX('Disaggregation Records'!$E$95:$E$183,MATCH(RIGHT(Z357,255),RIGHT('Disaggregation Records'!$D$95:$D$183,255),0))=0,"",INDEX('Disaggregation Records'!$E$95:$E$183,MATCH(RIGHT(Z357,255),RIGHT('Disaggregation Records'!$D$95:$D$183,255),0))),"")</f>
        <v/>
      </c>
      <c r="D357" s="396" t="str">
        <f t="array" ref="D357">IFERROR(IF(INDEX('Disaggregation Records'!$F$95:$F$183,MATCH(RIGHT(Z357,255),RIGHT('Disaggregation Records'!$D$95:$D$183,255),0))=0,"",INDEX('Disaggregation Records'!$F$95:$F$183,MATCH(RIGHT(Z357,255),RIGHT('Disaggregation Records'!$D$95:$D$183,255),0))),"")</f>
        <v/>
      </c>
      <c r="E357" s="397" t="str">
        <f t="array" ref="E357">IFERROR(IF(INDEX('Disaggregation Data'!$K$315:$K$616,MATCH(RIGHT(X357,255),RIGHT('Disaggregation Data'!$J$315:$J$616,255),0))=0,"",INDEX('Disaggregation Data'!$K$315:$K$616,MATCH(RIGHT(X357,255),RIGHT('Disaggregation Data'!J$315:$J$616,255),0))),"")</f>
        <v/>
      </c>
      <c r="F357" s="398" t="str">
        <f t="array" ref="F357">IFERROR(IF(INDEX('Disaggregation Data'!$L$315:$L$616,MATCH(RIGHT(X357,255),RIGHT('Disaggregation Data'!$J$315:$J$616,255),0))=0,"",INDEX('Disaggregation Data'!$L$315:$L$616,MATCH(RIGHT(X357,255),RIGHT('Disaggregation Data'!J$315:$J$616,255),0))),"")</f>
        <v/>
      </c>
      <c r="G357" s="459" t="str">
        <f t="array" ref="G357">IFERROR(IF(INDEX('Disaggregation Data'!$M$315:$M$616,MATCH(RIGHT(X357,255),RIGHT('Disaggregation Data'!$J$315:$J$616,255),0))=0,(E357/F357)*100,INDEX('Disaggregation Data'!$M$315:$M$616,MATCH(RIGHT(X357,255),RIGHT('Disaggregation Data'!J$315:$J$616,255),0))),"")</f>
        <v/>
      </c>
      <c r="H357" s="401" t="str">
        <f t="array" ref="H357">IFERROR(IF(INDEX('Disaggregation Data'!$N$315:$N$616,MATCH(RIGHT(X357,255),RIGHT('Disaggregation Data'!$J$315:$J$616,255),0))=0,"",INDEX('Disaggregation Data'!$N$315:$N$616,MATCH(RIGHT(X357,255),RIGHT('Disaggregation Data'!J$315:$J$616,255),0))),"")</f>
        <v/>
      </c>
      <c r="I357" s="401" t="str">
        <f t="array" ref="I357">IFERROR(IF(INDEX('Disaggregation Data'!$Q$315:$Q$616,MATCH(RIGHT(X357,255),RIGHT('Disaggregation Data'!$J$315:$J$616,255),0))=0,"",INDEX('Disaggregation Data'!$Q$315:$Q$616,MATCH(RIGHT(X357,255),RIGHT('Disaggregation Data'!J$315:$J$616,255),0))),"")</f>
        <v/>
      </c>
      <c r="J357" s="415" t="str">
        <f t="array" ref="J357">IFERROR(IF(INDEX('Disaggregation Data'!$R$315:$R$616,MATCH(RIGHT(X357,255),RIGHT('Disaggregation Data'!$J$315:$J$616,255),0))=0,"",INDEX('Disaggregation Data'!$R$315:$R$616,MATCH(RIGHT(X357,255),RIGHT('Disaggregation Data'!J$315:$J$616,255),0))),"")</f>
        <v/>
      </c>
      <c r="K357" s="486"/>
      <c r="L357" s="486"/>
      <c r="M357" s="486"/>
      <c r="N357" s="486"/>
      <c r="O357" s="486"/>
      <c r="P357" s="486"/>
      <c r="Q357" s="486"/>
      <c r="R357" s="486"/>
      <c r="S357" s="486"/>
      <c r="T357" s="486"/>
      <c r="U357" s="401" t="str">
        <f t="array" ref="U357">IFERROR(IF(INDEX('Disaggregation Data'!$O$315:$O$616,MATCH(RIGHT(X357,255),RIGHT('Disaggregation Data'!$J$315:$J$616,255),0))=0,"",INDEX('Disaggregation Data'!$O$315:$O$616,MATCH(RIGHT(X357,255),RIGHT('Disaggregation Data'!J$315:$J$616,255),0))),"")</f>
        <v/>
      </c>
      <c r="V357" s="415" t="str">
        <f t="array" ref="V357">IFERROR(IF(INDEX('Disaggregation Data'!$P$315:$P$616,MATCH(RIGHT(X357,255),RIGHT('Disaggregation Data'!$J$315:$J$616,255),0))=0,"",INDEX('Disaggregation Data'!$P$315:$P$616,MATCH(RIGHT(X357,255),RIGHT('Disaggregation Data'!J$315:$J$616,255),0))),"")</f>
        <v/>
      </c>
      <c r="W357" s="487"/>
      <c r="X357" s="487" t="str">
        <f t="shared" si="24"/>
        <v/>
      </c>
      <c r="Y357" s="487">
        <f t="shared" si="25"/>
        <v>31</v>
      </c>
      <c r="Z357" s="487" t="str">
        <f t="shared" si="26"/>
        <v/>
      </c>
      <c r="AA357" s="487" t="b">
        <f t="shared" si="27"/>
        <v>0</v>
      </c>
      <c r="AB357" s="487" t="s">
        <v>1905</v>
      </c>
      <c r="AC357" s="487" t="str">
        <f t="array" ref="AC357">IFERROR(IF(INDEX('Disaggregation Records'!$G$95:$G$183,MATCH(RIGHT(Z357,255),RIGHT('Disaggregation Records'!$D$95:$D$183,255),0))=0,"",INDEX('Disaggregation Records'!$G$95:$G$183,MATCH(RIGHT(Z357,255),RIGHT('Disaggregation Records'!$D$95:$D$183,255),0))),"")</f>
        <v/>
      </c>
      <c r="AD357" s="487" t="s">
        <v>808</v>
      </c>
      <c r="AE357" s="347"/>
      <c r="AF357" s="111"/>
      <c r="AG357" s="111"/>
    </row>
    <row r="358" spans="1:33" ht="47.1" customHeight="1" x14ac:dyDescent="0.25">
      <c r="A358" s="377">
        <v>4</v>
      </c>
      <c r="B358" s="395" t="str">
        <f>IFERROR(VLOOKUP(A358,'Coverage Indicators - Section D'!$A$10:$Y$42,25,FALSE),"")</f>
        <v/>
      </c>
      <c r="C358" s="396" t="str">
        <f t="array" ref="C358">IFERROR(IF(INDEX('Disaggregation Records'!$E$95:$E$183,MATCH(RIGHT(Z358,255),RIGHT('Disaggregation Records'!$D$95:$D$183,255),0))=0,"",INDEX('Disaggregation Records'!$E$95:$E$183,MATCH(RIGHT(Z358,255),RIGHT('Disaggregation Records'!$D$95:$D$183,255),0))),"")</f>
        <v/>
      </c>
      <c r="D358" s="396" t="str">
        <f t="array" ref="D358">IFERROR(IF(INDEX('Disaggregation Records'!$F$95:$F$183,MATCH(RIGHT(Z358,255),RIGHT('Disaggregation Records'!$D$95:$D$183,255),0))=0,"",INDEX('Disaggregation Records'!$F$95:$F$183,MATCH(RIGHT(Z358,255),RIGHT('Disaggregation Records'!$D$95:$D$183,255),0))),"")</f>
        <v/>
      </c>
      <c r="E358" s="397" t="str">
        <f t="array" ref="E358">IFERROR(IF(INDEX('Disaggregation Data'!$K$315:$K$616,MATCH(RIGHT(X358,255),RIGHT('Disaggregation Data'!$J$315:$J$616,255),0))=0,"",INDEX('Disaggregation Data'!$K$315:$K$616,MATCH(RIGHT(X358,255),RIGHT('Disaggregation Data'!J$315:$J$616,255),0))),"")</f>
        <v/>
      </c>
      <c r="F358" s="398" t="str">
        <f t="array" ref="F358">IFERROR(IF(INDEX('Disaggregation Data'!$L$315:$L$616,MATCH(RIGHT(X358,255),RIGHT('Disaggregation Data'!$J$315:$J$616,255),0))=0,"",INDEX('Disaggregation Data'!$L$315:$L$616,MATCH(RIGHT(X358,255),RIGHT('Disaggregation Data'!J$315:$J$616,255),0))),"")</f>
        <v/>
      </c>
      <c r="G358" s="459" t="str">
        <f t="array" ref="G358">IFERROR(IF(INDEX('Disaggregation Data'!$M$315:$M$616,MATCH(RIGHT(X358,255),RIGHT('Disaggregation Data'!$J$315:$J$616,255),0))=0,(E358/F358)*100,INDEX('Disaggregation Data'!$M$315:$M$616,MATCH(RIGHT(X358,255),RIGHT('Disaggregation Data'!J$315:$J$616,255),0))),"")</f>
        <v/>
      </c>
      <c r="H358" s="401" t="str">
        <f t="array" ref="H358">IFERROR(IF(INDEX('Disaggregation Data'!$N$315:$N$616,MATCH(RIGHT(X358,255),RIGHT('Disaggregation Data'!$J$315:$J$616,255),0))=0,"",INDEX('Disaggregation Data'!$N$315:$N$616,MATCH(RIGHT(X358,255),RIGHT('Disaggregation Data'!J$315:$J$616,255),0))),"")</f>
        <v/>
      </c>
      <c r="I358" s="401" t="str">
        <f t="array" ref="I358">IFERROR(IF(INDEX('Disaggregation Data'!$Q$315:$Q$616,MATCH(RIGHT(X358,255),RIGHT('Disaggregation Data'!$J$315:$J$616,255),0))=0,"",INDEX('Disaggregation Data'!$Q$315:$Q$616,MATCH(RIGHT(X358,255),RIGHT('Disaggregation Data'!J$315:$J$616,255),0))),"")</f>
        <v/>
      </c>
      <c r="J358" s="415" t="str">
        <f t="array" ref="J358">IFERROR(IF(INDEX('Disaggregation Data'!$R$315:$R$616,MATCH(RIGHT(X358,255),RIGHT('Disaggregation Data'!$J$315:$J$616,255),0))=0,"",INDEX('Disaggregation Data'!$R$315:$R$616,MATCH(RIGHT(X358,255),RIGHT('Disaggregation Data'!J$315:$J$616,255),0))),"")</f>
        <v/>
      </c>
      <c r="K358" s="486"/>
      <c r="L358" s="486"/>
      <c r="M358" s="486"/>
      <c r="N358" s="486"/>
      <c r="O358" s="486"/>
      <c r="P358" s="486"/>
      <c r="Q358" s="486"/>
      <c r="R358" s="486"/>
      <c r="S358" s="486"/>
      <c r="T358" s="486"/>
      <c r="U358" s="401" t="str">
        <f t="array" ref="U358">IFERROR(IF(INDEX('Disaggregation Data'!$O$315:$O$616,MATCH(RIGHT(X358,255),RIGHT('Disaggregation Data'!$J$315:$J$616,255),0))=0,"",INDEX('Disaggregation Data'!$O$315:$O$616,MATCH(RIGHT(X358,255),RIGHT('Disaggregation Data'!J$315:$J$616,255),0))),"")</f>
        <v/>
      </c>
      <c r="V358" s="415" t="str">
        <f t="array" ref="V358">IFERROR(IF(INDEX('Disaggregation Data'!$P$315:$P$616,MATCH(RIGHT(X358,255),RIGHT('Disaggregation Data'!$J$315:$J$616,255),0))=0,"",INDEX('Disaggregation Data'!$P$315:$P$616,MATCH(RIGHT(X358,255),RIGHT('Disaggregation Data'!J$315:$J$616,255),0))),"")</f>
        <v/>
      </c>
      <c r="W358" s="487"/>
      <c r="X358" s="487" t="str">
        <f t="shared" si="24"/>
        <v/>
      </c>
      <c r="Y358" s="487">
        <f t="shared" si="25"/>
        <v>32</v>
      </c>
      <c r="Z358" s="487" t="str">
        <f t="shared" si="26"/>
        <v/>
      </c>
      <c r="AA358" s="487" t="b">
        <f t="shared" si="27"/>
        <v>0</v>
      </c>
      <c r="AB358" s="487" t="s">
        <v>1906</v>
      </c>
      <c r="AC358" s="487" t="str">
        <f t="array" ref="AC358">IFERROR(IF(INDEX('Disaggregation Records'!$G$95:$G$183,MATCH(RIGHT(Z358,255),RIGHT('Disaggregation Records'!$D$95:$D$183,255),0))=0,"",INDEX('Disaggregation Records'!$G$95:$G$183,MATCH(RIGHT(Z358,255),RIGHT('Disaggregation Records'!$D$95:$D$183,255),0))),"")</f>
        <v/>
      </c>
      <c r="AD358" s="487" t="s">
        <v>808</v>
      </c>
      <c r="AE358" s="347"/>
      <c r="AF358" s="111"/>
      <c r="AG358" s="111"/>
    </row>
    <row r="359" spans="1:33" ht="47.1" customHeight="1" x14ac:dyDescent="0.25">
      <c r="A359" s="377">
        <v>4</v>
      </c>
      <c r="B359" s="395" t="str">
        <f>IFERROR(VLOOKUP(A359,'Coverage Indicators - Section D'!$A$10:$Y$42,25,FALSE),"")</f>
        <v/>
      </c>
      <c r="C359" s="396" t="str">
        <f t="array" ref="C359">IFERROR(IF(INDEX('Disaggregation Records'!$E$95:$E$183,MATCH(RIGHT(Z359,255),RIGHT('Disaggregation Records'!$D$95:$D$183,255),0))=0,"",INDEX('Disaggregation Records'!$E$95:$E$183,MATCH(RIGHT(Z359,255),RIGHT('Disaggregation Records'!$D$95:$D$183,255),0))),"")</f>
        <v/>
      </c>
      <c r="D359" s="396" t="str">
        <f t="array" ref="D359">IFERROR(IF(INDEX('Disaggregation Records'!$F$95:$F$183,MATCH(RIGHT(Z359,255),RIGHT('Disaggregation Records'!$D$95:$D$183,255),0))=0,"",INDEX('Disaggregation Records'!$F$95:$F$183,MATCH(RIGHT(Z359,255),RIGHT('Disaggregation Records'!$D$95:$D$183,255),0))),"")</f>
        <v/>
      </c>
      <c r="E359" s="397" t="str">
        <f t="array" ref="E359">IFERROR(IF(INDEX('Disaggregation Data'!$K$315:$K$616,MATCH(RIGHT(X359,255),RIGHT('Disaggregation Data'!$J$315:$J$616,255),0))=0,"",INDEX('Disaggregation Data'!$K$315:$K$616,MATCH(RIGHT(X359,255),RIGHT('Disaggregation Data'!J$315:$J$616,255),0))),"")</f>
        <v/>
      </c>
      <c r="F359" s="398" t="str">
        <f t="array" ref="F359">IFERROR(IF(INDEX('Disaggregation Data'!$L$315:$L$616,MATCH(RIGHT(X359,255),RIGHT('Disaggregation Data'!$J$315:$J$616,255),0))=0,"",INDEX('Disaggregation Data'!$L$315:$L$616,MATCH(RIGHT(X359,255),RIGHT('Disaggregation Data'!J$315:$J$616,255),0))),"")</f>
        <v/>
      </c>
      <c r="G359" s="459" t="str">
        <f t="array" ref="G359">IFERROR(IF(INDEX('Disaggregation Data'!$M$315:$M$616,MATCH(RIGHT(X359,255),RIGHT('Disaggregation Data'!$J$315:$J$616,255),0))=0,(E359/F359)*100,INDEX('Disaggregation Data'!$M$315:$M$616,MATCH(RIGHT(X359,255),RIGHT('Disaggregation Data'!J$315:$J$616,255),0))),"")</f>
        <v/>
      </c>
      <c r="H359" s="401" t="str">
        <f t="array" ref="H359">IFERROR(IF(INDEX('Disaggregation Data'!$N$315:$N$616,MATCH(RIGHT(X359,255),RIGHT('Disaggregation Data'!$J$315:$J$616,255),0))=0,"",INDEX('Disaggregation Data'!$N$315:$N$616,MATCH(RIGHT(X359,255),RIGHT('Disaggregation Data'!J$315:$J$616,255),0))),"")</f>
        <v/>
      </c>
      <c r="I359" s="401" t="str">
        <f t="array" ref="I359">IFERROR(IF(INDEX('Disaggregation Data'!$Q$315:$Q$616,MATCH(RIGHT(X359,255),RIGHT('Disaggregation Data'!$J$315:$J$616,255),0))=0,"",INDEX('Disaggregation Data'!$Q$315:$Q$616,MATCH(RIGHT(X359,255),RIGHT('Disaggregation Data'!J$315:$J$616,255),0))),"")</f>
        <v/>
      </c>
      <c r="J359" s="415" t="str">
        <f t="array" ref="J359">IFERROR(IF(INDEX('Disaggregation Data'!$R$315:$R$616,MATCH(RIGHT(X359,255),RIGHT('Disaggregation Data'!$J$315:$J$616,255),0))=0,"",INDEX('Disaggregation Data'!$R$315:$R$616,MATCH(RIGHT(X359,255),RIGHT('Disaggregation Data'!J$315:$J$616,255),0))),"")</f>
        <v/>
      </c>
      <c r="K359" s="486"/>
      <c r="L359" s="486"/>
      <c r="M359" s="486"/>
      <c r="N359" s="486"/>
      <c r="O359" s="486"/>
      <c r="P359" s="486"/>
      <c r="Q359" s="486"/>
      <c r="R359" s="486"/>
      <c r="S359" s="486"/>
      <c r="T359" s="486"/>
      <c r="U359" s="401" t="str">
        <f t="array" ref="U359">IFERROR(IF(INDEX('Disaggregation Data'!$O$315:$O$616,MATCH(RIGHT(X359,255),RIGHT('Disaggregation Data'!$J$315:$J$616,255),0))=0,"",INDEX('Disaggregation Data'!$O$315:$O$616,MATCH(RIGHT(X359,255),RIGHT('Disaggregation Data'!J$315:$J$616,255),0))),"")</f>
        <v/>
      </c>
      <c r="V359" s="415" t="str">
        <f t="array" ref="V359">IFERROR(IF(INDEX('Disaggregation Data'!$P$315:$P$616,MATCH(RIGHT(X359,255),RIGHT('Disaggregation Data'!$J$315:$J$616,255),0))=0,"",INDEX('Disaggregation Data'!$P$315:$P$616,MATCH(RIGHT(X359,255),RIGHT('Disaggregation Data'!J$315:$J$616,255),0))),"")</f>
        <v/>
      </c>
      <c r="W359" s="487"/>
      <c r="X359" s="487" t="str">
        <f t="shared" si="24"/>
        <v/>
      </c>
      <c r="Y359" s="487">
        <f t="shared" si="25"/>
        <v>33</v>
      </c>
      <c r="Z359" s="487" t="str">
        <f t="shared" si="26"/>
        <v/>
      </c>
      <c r="AA359" s="487" t="b">
        <f t="shared" si="27"/>
        <v>0</v>
      </c>
      <c r="AB359" s="487" t="s">
        <v>1907</v>
      </c>
      <c r="AC359" s="487" t="str">
        <f t="array" ref="AC359">IFERROR(IF(INDEX('Disaggregation Records'!$G$95:$G$183,MATCH(RIGHT(Z359,255),RIGHT('Disaggregation Records'!$D$95:$D$183,255),0))=0,"",INDEX('Disaggregation Records'!$G$95:$G$183,MATCH(RIGHT(Z359,255),RIGHT('Disaggregation Records'!$D$95:$D$183,255),0))),"")</f>
        <v/>
      </c>
      <c r="AD359" s="487" t="s">
        <v>808</v>
      </c>
      <c r="AE359" s="347"/>
      <c r="AF359" s="111"/>
      <c r="AG359" s="111"/>
    </row>
    <row r="360" spans="1:33" ht="47.1" customHeight="1" x14ac:dyDescent="0.25">
      <c r="A360" s="377">
        <v>4</v>
      </c>
      <c r="B360" s="395" t="str">
        <f>IFERROR(VLOOKUP(A360,'Coverage Indicators - Section D'!$A$10:$Y$42,25,FALSE),"")</f>
        <v/>
      </c>
      <c r="C360" s="396" t="str">
        <f t="array" ref="C360">IFERROR(IF(INDEX('Disaggregation Records'!$E$95:$E$183,MATCH(RIGHT(Z360,255),RIGHT('Disaggregation Records'!$D$95:$D$183,255),0))=0,"",INDEX('Disaggregation Records'!$E$95:$E$183,MATCH(RIGHT(Z360,255),RIGHT('Disaggregation Records'!$D$95:$D$183,255),0))),"")</f>
        <v/>
      </c>
      <c r="D360" s="396" t="str">
        <f t="array" ref="D360">IFERROR(IF(INDEX('Disaggregation Records'!$F$95:$F$183,MATCH(RIGHT(Z360,255),RIGHT('Disaggregation Records'!$D$95:$D$183,255),0))=0,"",INDEX('Disaggregation Records'!$F$95:$F$183,MATCH(RIGHT(Z360,255),RIGHT('Disaggregation Records'!$D$95:$D$183,255),0))),"")</f>
        <v/>
      </c>
      <c r="E360" s="397" t="str">
        <f t="array" ref="E360">IFERROR(IF(INDEX('Disaggregation Data'!$K$315:$K$616,MATCH(RIGHT(X360,255),RIGHT('Disaggregation Data'!$J$315:$J$616,255),0))=0,"",INDEX('Disaggregation Data'!$K$315:$K$616,MATCH(RIGHT(X360,255),RIGHT('Disaggregation Data'!J$315:$J$616,255),0))),"")</f>
        <v/>
      </c>
      <c r="F360" s="398" t="str">
        <f t="array" ref="F360">IFERROR(IF(INDEX('Disaggregation Data'!$L$315:$L$616,MATCH(RIGHT(X360,255),RIGHT('Disaggregation Data'!$J$315:$J$616,255),0))=0,"",INDEX('Disaggregation Data'!$L$315:$L$616,MATCH(RIGHT(X360,255),RIGHT('Disaggregation Data'!J$315:$J$616,255),0))),"")</f>
        <v/>
      </c>
      <c r="G360" s="459" t="str">
        <f t="array" ref="G360">IFERROR(IF(INDEX('Disaggregation Data'!$M$315:$M$616,MATCH(RIGHT(X360,255),RIGHT('Disaggregation Data'!$J$315:$J$616,255),0))=0,(E360/F360)*100,INDEX('Disaggregation Data'!$M$315:$M$616,MATCH(RIGHT(X360,255),RIGHT('Disaggregation Data'!J$315:$J$616,255),0))),"")</f>
        <v/>
      </c>
      <c r="H360" s="401" t="str">
        <f t="array" ref="H360">IFERROR(IF(INDEX('Disaggregation Data'!$N$315:$N$616,MATCH(RIGHT(X360,255),RIGHT('Disaggregation Data'!$J$315:$J$616,255),0))=0,"",INDEX('Disaggregation Data'!$N$315:$N$616,MATCH(RIGHT(X360,255),RIGHT('Disaggregation Data'!J$315:$J$616,255),0))),"")</f>
        <v/>
      </c>
      <c r="I360" s="401" t="str">
        <f t="array" ref="I360">IFERROR(IF(INDEX('Disaggregation Data'!$Q$315:$Q$616,MATCH(RIGHT(X360,255),RIGHT('Disaggregation Data'!$J$315:$J$616,255),0))=0,"",INDEX('Disaggregation Data'!$Q$315:$Q$616,MATCH(RIGHT(X360,255),RIGHT('Disaggregation Data'!J$315:$J$616,255),0))),"")</f>
        <v/>
      </c>
      <c r="J360" s="415" t="str">
        <f t="array" ref="J360">IFERROR(IF(INDEX('Disaggregation Data'!$R$315:$R$616,MATCH(RIGHT(X360,255),RIGHT('Disaggregation Data'!$J$315:$J$616,255),0))=0,"",INDEX('Disaggregation Data'!$R$315:$R$616,MATCH(RIGHT(X360,255),RIGHT('Disaggregation Data'!J$315:$J$616,255),0))),"")</f>
        <v/>
      </c>
      <c r="K360" s="486"/>
      <c r="L360" s="486"/>
      <c r="M360" s="486"/>
      <c r="N360" s="486"/>
      <c r="O360" s="486"/>
      <c r="P360" s="486"/>
      <c r="Q360" s="486"/>
      <c r="R360" s="486"/>
      <c r="S360" s="486"/>
      <c r="T360" s="486"/>
      <c r="U360" s="401" t="str">
        <f t="array" ref="U360">IFERROR(IF(INDEX('Disaggregation Data'!$O$315:$O$616,MATCH(RIGHT(X360,255),RIGHT('Disaggregation Data'!$J$315:$J$616,255),0))=0,"",INDEX('Disaggregation Data'!$O$315:$O$616,MATCH(RIGHT(X360,255),RIGHT('Disaggregation Data'!J$315:$J$616,255),0))),"")</f>
        <v/>
      </c>
      <c r="V360" s="415" t="str">
        <f t="array" ref="V360">IFERROR(IF(INDEX('Disaggregation Data'!$P$315:$P$616,MATCH(RIGHT(X360,255),RIGHT('Disaggregation Data'!$J$315:$J$616,255),0))=0,"",INDEX('Disaggregation Data'!$P$315:$P$616,MATCH(RIGHT(X360,255),RIGHT('Disaggregation Data'!J$315:$J$616,255),0))),"")</f>
        <v/>
      </c>
      <c r="W360" s="487"/>
      <c r="X360" s="487" t="str">
        <f t="shared" si="24"/>
        <v/>
      </c>
      <c r="Y360" s="487">
        <f t="shared" si="25"/>
        <v>34</v>
      </c>
      <c r="Z360" s="487" t="str">
        <f t="shared" si="26"/>
        <v/>
      </c>
      <c r="AA360" s="487" t="b">
        <f t="shared" si="27"/>
        <v>0</v>
      </c>
      <c r="AB360" s="487" t="s">
        <v>1908</v>
      </c>
      <c r="AC360" s="487" t="str">
        <f t="array" ref="AC360">IFERROR(IF(INDEX('Disaggregation Records'!$G$95:$G$183,MATCH(RIGHT(Z360,255),RIGHT('Disaggregation Records'!$D$95:$D$183,255),0))=0,"",INDEX('Disaggregation Records'!$G$95:$G$183,MATCH(RIGHT(Z360,255),RIGHT('Disaggregation Records'!$D$95:$D$183,255),0))),"")</f>
        <v/>
      </c>
      <c r="AD360" s="487" t="s">
        <v>808</v>
      </c>
      <c r="AE360" s="347"/>
      <c r="AF360" s="111"/>
      <c r="AG360" s="111"/>
    </row>
    <row r="361" spans="1:33" ht="47.1" customHeight="1" x14ac:dyDescent="0.25">
      <c r="A361" s="377">
        <v>4</v>
      </c>
      <c r="B361" s="395" t="str">
        <f>IFERROR(VLOOKUP(A361,'Coverage Indicators - Section D'!$A$10:$Y$42,25,FALSE),"")</f>
        <v/>
      </c>
      <c r="C361" s="396" t="str">
        <f t="array" ref="C361">IFERROR(IF(INDEX('Disaggregation Records'!$E$95:$E$183,MATCH(RIGHT(Z361,255),RIGHT('Disaggregation Records'!$D$95:$D$183,255),0))=0,"",INDEX('Disaggregation Records'!$E$95:$E$183,MATCH(RIGHT(Z361,255),RIGHT('Disaggregation Records'!$D$95:$D$183,255),0))),"")</f>
        <v/>
      </c>
      <c r="D361" s="396" t="str">
        <f t="array" ref="D361">IFERROR(IF(INDEX('Disaggregation Records'!$F$95:$F$183,MATCH(RIGHT(Z361,255),RIGHT('Disaggregation Records'!$D$95:$D$183,255),0))=0,"",INDEX('Disaggregation Records'!$F$95:$F$183,MATCH(RIGHT(Z361,255),RIGHT('Disaggregation Records'!$D$95:$D$183,255),0))),"")</f>
        <v/>
      </c>
      <c r="E361" s="397" t="str">
        <f t="array" ref="E361">IFERROR(IF(INDEX('Disaggregation Data'!$K$315:$K$616,MATCH(RIGHT(X361,255),RIGHT('Disaggregation Data'!$J$315:$J$616,255),0))=0,"",INDEX('Disaggregation Data'!$K$315:$K$616,MATCH(RIGHT(X361,255),RIGHT('Disaggregation Data'!J$315:$J$616,255),0))),"")</f>
        <v/>
      </c>
      <c r="F361" s="398" t="str">
        <f t="array" ref="F361">IFERROR(IF(INDEX('Disaggregation Data'!$L$315:$L$616,MATCH(RIGHT(X361,255),RIGHT('Disaggregation Data'!$J$315:$J$616,255),0))=0,"",INDEX('Disaggregation Data'!$L$315:$L$616,MATCH(RIGHT(X361,255),RIGHT('Disaggregation Data'!J$315:$J$616,255),0))),"")</f>
        <v/>
      </c>
      <c r="G361" s="459" t="str">
        <f t="array" ref="G361">IFERROR(IF(INDEX('Disaggregation Data'!$M$315:$M$616,MATCH(RIGHT(X361,255),RIGHT('Disaggregation Data'!$J$315:$J$616,255),0))=0,(E361/F361)*100,INDEX('Disaggregation Data'!$M$315:$M$616,MATCH(RIGHT(X361,255),RIGHT('Disaggregation Data'!J$315:$J$616,255),0))),"")</f>
        <v/>
      </c>
      <c r="H361" s="401" t="str">
        <f t="array" ref="H361">IFERROR(IF(INDEX('Disaggregation Data'!$N$315:$N$616,MATCH(RIGHT(X361,255),RIGHT('Disaggregation Data'!$J$315:$J$616,255),0))=0,"",INDEX('Disaggregation Data'!$N$315:$N$616,MATCH(RIGHT(X361,255),RIGHT('Disaggregation Data'!J$315:$J$616,255),0))),"")</f>
        <v/>
      </c>
      <c r="I361" s="401" t="str">
        <f t="array" ref="I361">IFERROR(IF(INDEX('Disaggregation Data'!$Q$315:$Q$616,MATCH(RIGHT(X361,255),RIGHT('Disaggregation Data'!$J$315:$J$616,255),0))=0,"",INDEX('Disaggregation Data'!$Q$315:$Q$616,MATCH(RIGHT(X361,255),RIGHT('Disaggregation Data'!J$315:$J$616,255),0))),"")</f>
        <v/>
      </c>
      <c r="J361" s="415" t="str">
        <f t="array" ref="J361">IFERROR(IF(INDEX('Disaggregation Data'!$R$315:$R$616,MATCH(RIGHT(X361,255),RIGHT('Disaggregation Data'!$J$315:$J$616,255),0))=0,"",INDEX('Disaggregation Data'!$R$315:$R$616,MATCH(RIGHT(X361,255),RIGHT('Disaggregation Data'!J$315:$J$616,255),0))),"")</f>
        <v/>
      </c>
      <c r="K361" s="486"/>
      <c r="L361" s="486"/>
      <c r="M361" s="486"/>
      <c r="N361" s="486"/>
      <c r="O361" s="486"/>
      <c r="P361" s="486"/>
      <c r="Q361" s="486"/>
      <c r="R361" s="486"/>
      <c r="S361" s="486"/>
      <c r="T361" s="486"/>
      <c r="U361" s="401" t="str">
        <f t="array" ref="U361">IFERROR(IF(INDEX('Disaggregation Data'!$O$315:$O$616,MATCH(RIGHT(X361,255),RIGHT('Disaggregation Data'!$J$315:$J$616,255),0))=0,"",INDEX('Disaggregation Data'!$O$315:$O$616,MATCH(RIGHT(X361,255),RIGHT('Disaggregation Data'!J$315:$J$616,255),0))),"")</f>
        <v/>
      </c>
      <c r="V361" s="415" t="str">
        <f t="array" ref="V361">IFERROR(IF(INDEX('Disaggregation Data'!$P$315:$P$616,MATCH(RIGHT(X361,255),RIGHT('Disaggregation Data'!$J$315:$J$616,255),0))=0,"",INDEX('Disaggregation Data'!$P$315:$P$616,MATCH(RIGHT(X361,255),RIGHT('Disaggregation Data'!J$315:$J$616,255),0))),"")</f>
        <v/>
      </c>
      <c r="W361" s="487"/>
      <c r="X361" s="487" t="str">
        <f t="shared" si="24"/>
        <v/>
      </c>
      <c r="Y361" s="487">
        <f t="shared" si="25"/>
        <v>35</v>
      </c>
      <c r="Z361" s="487" t="str">
        <f t="shared" si="26"/>
        <v/>
      </c>
      <c r="AA361" s="487" t="b">
        <f t="shared" si="27"/>
        <v>0</v>
      </c>
      <c r="AB361" s="487" t="s">
        <v>1909</v>
      </c>
      <c r="AC361" s="487" t="str">
        <f t="array" ref="AC361">IFERROR(IF(INDEX('Disaggregation Records'!$G$95:$G$183,MATCH(RIGHT(Z361,255),RIGHT('Disaggregation Records'!$D$95:$D$183,255),0))=0,"",INDEX('Disaggregation Records'!$G$95:$G$183,MATCH(RIGHT(Z361,255),RIGHT('Disaggregation Records'!$D$95:$D$183,255),0))),"")</f>
        <v/>
      </c>
      <c r="AD361" s="487" t="s">
        <v>808</v>
      </c>
      <c r="AE361" s="347"/>
      <c r="AF361" s="111"/>
      <c r="AG361" s="111"/>
    </row>
    <row r="362" spans="1:33" ht="47.1" customHeight="1" x14ac:dyDescent="0.25">
      <c r="A362" s="377">
        <v>4</v>
      </c>
      <c r="B362" s="395" t="str">
        <f>IFERROR(VLOOKUP(A362,'Coverage Indicators - Section D'!$A$10:$Y$42,25,FALSE),"")</f>
        <v/>
      </c>
      <c r="C362" s="396" t="str">
        <f t="array" ref="C362">IFERROR(IF(INDEX('Disaggregation Records'!$E$95:$E$183,MATCH(RIGHT(Z362,255),RIGHT('Disaggregation Records'!$D$95:$D$183,255),0))=0,"",INDEX('Disaggregation Records'!$E$95:$E$183,MATCH(RIGHT(Z362,255),RIGHT('Disaggregation Records'!$D$95:$D$183,255),0))),"")</f>
        <v/>
      </c>
      <c r="D362" s="396" t="str">
        <f t="array" ref="D362">IFERROR(IF(INDEX('Disaggregation Records'!$F$95:$F$183,MATCH(RIGHT(Z362,255),RIGHT('Disaggregation Records'!$D$95:$D$183,255),0))=0,"",INDEX('Disaggregation Records'!$F$95:$F$183,MATCH(RIGHT(Z362,255),RIGHT('Disaggregation Records'!$D$95:$D$183,255),0))),"")</f>
        <v/>
      </c>
      <c r="E362" s="397" t="str">
        <f t="array" ref="E362">IFERROR(IF(INDEX('Disaggregation Data'!$K$315:$K$616,MATCH(RIGHT(X362,255),RIGHT('Disaggregation Data'!$J$315:$J$616,255),0))=0,"",INDEX('Disaggregation Data'!$K$315:$K$616,MATCH(RIGHT(X362,255),RIGHT('Disaggregation Data'!J$315:$J$616,255),0))),"")</f>
        <v/>
      </c>
      <c r="F362" s="398" t="str">
        <f t="array" ref="F362">IFERROR(IF(INDEX('Disaggregation Data'!$L$315:$L$616,MATCH(RIGHT(X362,255),RIGHT('Disaggregation Data'!$J$315:$J$616,255),0))=0,"",INDEX('Disaggregation Data'!$L$315:$L$616,MATCH(RIGHT(X362,255),RIGHT('Disaggregation Data'!J$315:$J$616,255),0))),"")</f>
        <v/>
      </c>
      <c r="G362" s="459" t="str">
        <f t="array" ref="G362">IFERROR(IF(INDEX('Disaggregation Data'!$M$315:$M$616,MATCH(RIGHT(X362,255),RIGHT('Disaggregation Data'!$J$315:$J$616,255),0))=0,(E362/F362)*100,INDEX('Disaggregation Data'!$M$315:$M$616,MATCH(RIGHT(X362,255),RIGHT('Disaggregation Data'!J$315:$J$616,255),0))),"")</f>
        <v/>
      </c>
      <c r="H362" s="401" t="str">
        <f t="array" ref="H362">IFERROR(IF(INDEX('Disaggregation Data'!$N$315:$N$616,MATCH(RIGHT(X362,255),RIGHT('Disaggregation Data'!$J$315:$J$616,255),0))=0,"",INDEX('Disaggregation Data'!$N$315:$N$616,MATCH(RIGHT(X362,255),RIGHT('Disaggregation Data'!J$315:$J$616,255),0))),"")</f>
        <v/>
      </c>
      <c r="I362" s="401" t="str">
        <f t="array" ref="I362">IFERROR(IF(INDEX('Disaggregation Data'!$Q$315:$Q$616,MATCH(RIGHT(X362,255),RIGHT('Disaggregation Data'!$J$315:$J$616,255),0))=0,"",INDEX('Disaggregation Data'!$Q$315:$Q$616,MATCH(RIGHT(X362,255),RIGHT('Disaggregation Data'!J$315:$J$616,255),0))),"")</f>
        <v/>
      </c>
      <c r="J362" s="415" t="str">
        <f t="array" ref="J362">IFERROR(IF(INDEX('Disaggregation Data'!$R$315:$R$616,MATCH(RIGHT(X362,255),RIGHT('Disaggregation Data'!$J$315:$J$616,255),0))=0,"",INDEX('Disaggregation Data'!$R$315:$R$616,MATCH(RIGHT(X362,255),RIGHT('Disaggregation Data'!J$315:$J$616,255),0))),"")</f>
        <v/>
      </c>
      <c r="K362" s="486"/>
      <c r="L362" s="486"/>
      <c r="M362" s="486"/>
      <c r="N362" s="486"/>
      <c r="O362" s="486"/>
      <c r="P362" s="486"/>
      <c r="Q362" s="486"/>
      <c r="R362" s="486"/>
      <c r="S362" s="486"/>
      <c r="T362" s="486"/>
      <c r="U362" s="401" t="str">
        <f t="array" ref="U362">IFERROR(IF(INDEX('Disaggregation Data'!$O$315:$O$616,MATCH(RIGHT(X362,255),RIGHT('Disaggregation Data'!$J$315:$J$616,255),0))=0,"",INDEX('Disaggregation Data'!$O$315:$O$616,MATCH(RIGHT(X362,255),RIGHT('Disaggregation Data'!J$315:$J$616,255),0))),"")</f>
        <v/>
      </c>
      <c r="V362" s="415" t="str">
        <f t="array" ref="V362">IFERROR(IF(INDEX('Disaggregation Data'!$P$315:$P$616,MATCH(RIGHT(X362,255),RIGHT('Disaggregation Data'!$J$315:$J$616,255),0))=0,"",INDEX('Disaggregation Data'!$P$315:$P$616,MATCH(RIGHT(X362,255),RIGHT('Disaggregation Data'!J$315:$J$616,255),0))),"")</f>
        <v/>
      </c>
      <c r="W362" s="487"/>
      <c r="X362" s="487" t="str">
        <f t="shared" si="24"/>
        <v/>
      </c>
      <c r="Y362" s="487">
        <f t="shared" si="25"/>
        <v>36</v>
      </c>
      <c r="Z362" s="487" t="str">
        <f t="shared" si="26"/>
        <v/>
      </c>
      <c r="AA362" s="487" t="b">
        <f t="shared" si="27"/>
        <v>0</v>
      </c>
      <c r="AB362" s="487" t="s">
        <v>1910</v>
      </c>
      <c r="AC362" s="487" t="str">
        <f t="array" ref="AC362">IFERROR(IF(INDEX('Disaggregation Records'!$G$95:$G$183,MATCH(RIGHT(Z362,255),RIGHT('Disaggregation Records'!$D$95:$D$183,255),0))=0,"",INDEX('Disaggregation Records'!$G$95:$G$183,MATCH(RIGHT(Z362,255),RIGHT('Disaggregation Records'!$D$95:$D$183,255),0))),"")</f>
        <v/>
      </c>
      <c r="AD362" s="487" t="s">
        <v>808</v>
      </c>
      <c r="AE362" s="347"/>
      <c r="AF362" s="111"/>
      <c r="AG362" s="111"/>
    </row>
    <row r="363" spans="1:33" ht="47.1" customHeight="1" x14ac:dyDescent="0.25">
      <c r="A363" s="377">
        <v>4</v>
      </c>
      <c r="B363" s="395" t="str">
        <f>IFERROR(VLOOKUP(A363,'Coverage Indicators - Section D'!$A$10:$Y$42,25,FALSE),"")</f>
        <v/>
      </c>
      <c r="C363" s="396" t="str">
        <f t="array" ref="C363">IFERROR(IF(INDEX('Disaggregation Records'!$E$95:$E$183,MATCH(RIGHT(Z363,255),RIGHT('Disaggregation Records'!$D$95:$D$183,255),0))=0,"",INDEX('Disaggregation Records'!$E$95:$E$183,MATCH(RIGHT(Z363,255),RIGHT('Disaggregation Records'!$D$95:$D$183,255),0))),"")</f>
        <v/>
      </c>
      <c r="D363" s="396" t="str">
        <f t="array" ref="D363">IFERROR(IF(INDEX('Disaggregation Records'!$F$95:$F$183,MATCH(RIGHT(Z363,255),RIGHT('Disaggregation Records'!$D$95:$D$183,255),0))=0,"",INDEX('Disaggregation Records'!$F$95:$F$183,MATCH(RIGHT(Z363,255),RIGHT('Disaggregation Records'!$D$95:$D$183,255),0))),"")</f>
        <v/>
      </c>
      <c r="E363" s="397" t="str">
        <f t="array" ref="E363">IFERROR(IF(INDEX('Disaggregation Data'!$K$315:$K$616,MATCH(RIGHT(X363,255),RIGHT('Disaggregation Data'!$J$315:$J$616,255),0))=0,"",INDEX('Disaggregation Data'!$K$315:$K$616,MATCH(RIGHT(X363,255),RIGHT('Disaggregation Data'!J$315:$J$616,255),0))),"")</f>
        <v/>
      </c>
      <c r="F363" s="398" t="str">
        <f t="array" ref="F363">IFERROR(IF(INDEX('Disaggregation Data'!$L$315:$L$616,MATCH(RIGHT(X363,255),RIGHT('Disaggregation Data'!$J$315:$J$616,255),0))=0,"",INDEX('Disaggregation Data'!$L$315:$L$616,MATCH(RIGHT(X363,255),RIGHT('Disaggregation Data'!J$315:$J$616,255),0))),"")</f>
        <v/>
      </c>
      <c r="G363" s="459" t="str">
        <f t="array" ref="G363">IFERROR(IF(INDEX('Disaggregation Data'!$M$315:$M$616,MATCH(RIGHT(X363,255),RIGHT('Disaggregation Data'!$J$315:$J$616,255),0))=0,(E363/F363)*100,INDEX('Disaggregation Data'!$M$315:$M$616,MATCH(RIGHT(X363,255),RIGHT('Disaggregation Data'!J$315:$J$616,255),0))),"")</f>
        <v/>
      </c>
      <c r="H363" s="401" t="str">
        <f t="array" ref="H363">IFERROR(IF(INDEX('Disaggregation Data'!$N$315:$N$616,MATCH(RIGHT(X363,255),RIGHT('Disaggregation Data'!$J$315:$J$616,255),0))=0,"",INDEX('Disaggregation Data'!$N$315:$N$616,MATCH(RIGHT(X363,255),RIGHT('Disaggregation Data'!J$315:$J$616,255),0))),"")</f>
        <v/>
      </c>
      <c r="I363" s="401" t="str">
        <f t="array" ref="I363">IFERROR(IF(INDEX('Disaggregation Data'!$Q$315:$Q$616,MATCH(RIGHT(X363,255),RIGHT('Disaggregation Data'!$J$315:$J$616,255),0))=0,"",INDEX('Disaggregation Data'!$Q$315:$Q$616,MATCH(RIGHT(X363,255),RIGHT('Disaggregation Data'!J$315:$J$616,255),0))),"")</f>
        <v/>
      </c>
      <c r="J363" s="415" t="str">
        <f t="array" ref="J363">IFERROR(IF(INDEX('Disaggregation Data'!$R$315:$R$616,MATCH(RIGHT(X363,255),RIGHT('Disaggregation Data'!$J$315:$J$616,255),0))=0,"",INDEX('Disaggregation Data'!$R$315:$R$616,MATCH(RIGHT(X363,255),RIGHT('Disaggregation Data'!J$315:$J$616,255),0))),"")</f>
        <v/>
      </c>
      <c r="K363" s="486"/>
      <c r="L363" s="486"/>
      <c r="M363" s="486"/>
      <c r="N363" s="486"/>
      <c r="O363" s="486"/>
      <c r="P363" s="486"/>
      <c r="Q363" s="486"/>
      <c r="R363" s="486"/>
      <c r="S363" s="486"/>
      <c r="T363" s="486"/>
      <c r="U363" s="401" t="str">
        <f t="array" ref="U363">IFERROR(IF(INDEX('Disaggregation Data'!$O$315:$O$616,MATCH(RIGHT(X363,255),RIGHT('Disaggregation Data'!$J$315:$J$616,255),0))=0,"",INDEX('Disaggregation Data'!$O$315:$O$616,MATCH(RIGHT(X363,255),RIGHT('Disaggregation Data'!J$315:$J$616,255),0))),"")</f>
        <v/>
      </c>
      <c r="V363" s="415" t="str">
        <f t="array" ref="V363">IFERROR(IF(INDEX('Disaggregation Data'!$P$315:$P$616,MATCH(RIGHT(X363,255),RIGHT('Disaggregation Data'!$J$315:$J$616,255),0))=0,"",INDEX('Disaggregation Data'!$P$315:$P$616,MATCH(RIGHT(X363,255),RIGHT('Disaggregation Data'!J$315:$J$616,255),0))),"")</f>
        <v/>
      </c>
      <c r="W363" s="487"/>
      <c r="X363" s="487" t="str">
        <f t="shared" si="24"/>
        <v/>
      </c>
      <c r="Y363" s="487">
        <f t="shared" si="25"/>
        <v>37</v>
      </c>
      <c r="Z363" s="487" t="str">
        <f t="shared" si="26"/>
        <v/>
      </c>
      <c r="AA363" s="487" t="b">
        <f t="shared" si="27"/>
        <v>0</v>
      </c>
      <c r="AB363" s="487" t="s">
        <v>1911</v>
      </c>
      <c r="AC363" s="487" t="str">
        <f t="array" ref="AC363">IFERROR(IF(INDEX('Disaggregation Records'!$G$95:$G$183,MATCH(RIGHT(Z363,255),RIGHT('Disaggregation Records'!$D$95:$D$183,255),0))=0,"",INDEX('Disaggregation Records'!$G$95:$G$183,MATCH(RIGHT(Z363,255),RIGHT('Disaggregation Records'!$D$95:$D$183,255),0))),"")</f>
        <v/>
      </c>
      <c r="AD363" s="487" t="s">
        <v>808</v>
      </c>
      <c r="AE363" s="347"/>
      <c r="AF363" s="111"/>
      <c r="AG363" s="111"/>
    </row>
    <row r="364" spans="1:33" ht="47.1" customHeight="1" x14ac:dyDescent="0.25">
      <c r="A364" s="377">
        <v>4</v>
      </c>
      <c r="B364" s="395" t="str">
        <f>IFERROR(VLOOKUP(A364,'Coverage Indicators - Section D'!$A$10:$Y$42,25,FALSE),"")</f>
        <v/>
      </c>
      <c r="C364" s="396" t="str">
        <f t="array" ref="C364">IFERROR(IF(INDEX('Disaggregation Records'!$E$95:$E$183,MATCH(RIGHT(Z364,255),RIGHT('Disaggregation Records'!$D$95:$D$183,255),0))=0,"",INDEX('Disaggregation Records'!$E$95:$E$183,MATCH(RIGHT(Z364,255),RIGHT('Disaggregation Records'!$D$95:$D$183,255),0))),"")</f>
        <v/>
      </c>
      <c r="D364" s="396" t="str">
        <f t="array" ref="D364">IFERROR(IF(INDEX('Disaggregation Records'!$F$95:$F$183,MATCH(RIGHT(Z364,255),RIGHT('Disaggregation Records'!$D$95:$D$183,255),0))=0,"",INDEX('Disaggregation Records'!$F$95:$F$183,MATCH(RIGHT(Z364,255),RIGHT('Disaggregation Records'!$D$95:$D$183,255),0))),"")</f>
        <v/>
      </c>
      <c r="E364" s="397" t="str">
        <f t="array" ref="E364">IFERROR(IF(INDEX('Disaggregation Data'!$K$315:$K$616,MATCH(RIGHT(X364,255),RIGHT('Disaggregation Data'!$J$315:$J$616,255),0))=0,"",INDEX('Disaggregation Data'!$K$315:$K$616,MATCH(RIGHT(X364,255),RIGHT('Disaggregation Data'!J$315:$J$616,255),0))),"")</f>
        <v/>
      </c>
      <c r="F364" s="398" t="str">
        <f t="array" ref="F364">IFERROR(IF(INDEX('Disaggregation Data'!$L$315:$L$616,MATCH(RIGHT(X364,255),RIGHT('Disaggregation Data'!$J$315:$J$616,255),0))=0,"",INDEX('Disaggregation Data'!$L$315:$L$616,MATCH(RIGHT(X364,255),RIGHT('Disaggregation Data'!J$315:$J$616,255),0))),"")</f>
        <v/>
      </c>
      <c r="G364" s="459" t="str">
        <f t="array" ref="G364">IFERROR(IF(INDEX('Disaggregation Data'!$M$315:$M$616,MATCH(RIGHT(X364,255),RIGHT('Disaggregation Data'!$J$315:$J$616,255),0))=0,(E364/F364)*100,INDEX('Disaggregation Data'!$M$315:$M$616,MATCH(RIGHT(X364,255),RIGHT('Disaggregation Data'!J$315:$J$616,255),0))),"")</f>
        <v/>
      </c>
      <c r="H364" s="401" t="str">
        <f t="array" ref="H364">IFERROR(IF(INDEX('Disaggregation Data'!$N$315:$N$616,MATCH(RIGHT(X364,255),RIGHT('Disaggregation Data'!$J$315:$J$616,255),0))=0,"",INDEX('Disaggregation Data'!$N$315:$N$616,MATCH(RIGHT(X364,255),RIGHT('Disaggregation Data'!J$315:$J$616,255),0))),"")</f>
        <v/>
      </c>
      <c r="I364" s="401" t="str">
        <f t="array" ref="I364">IFERROR(IF(INDEX('Disaggregation Data'!$Q$315:$Q$616,MATCH(RIGHT(X364,255),RIGHT('Disaggregation Data'!$J$315:$J$616,255),0))=0,"",INDEX('Disaggregation Data'!$Q$315:$Q$616,MATCH(RIGHT(X364,255),RIGHT('Disaggregation Data'!J$315:$J$616,255),0))),"")</f>
        <v/>
      </c>
      <c r="J364" s="415" t="str">
        <f t="array" ref="J364">IFERROR(IF(INDEX('Disaggregation Data'!$R$315:$R$616,MATCH(RIGHT(X364,255),RIGHT('Disaggregation Data'!$J$315:$J$616,255),0))=0,"",INDEX('Disaggregation Data'!$R$315:$R$616,MATCH(RIGHT(X364,255),RIGHT('Disaggregation Data'!J$315:$J$616,255),0))),"")</f>
        <v/>
      </c>
      <c r="K364" s="486"/>
      <c r="L364" s="486"/>
      <c r="M364" s="486"/>
      <c r="N364" s="486"/>
      <c r="O364" s="486"/>
      <c r="P364" s="486"/>
      <c r="Q364" s="486"/>
      <c r="R364" s="486"/>
      <c r="S364" s="486"/>
      <c r="T364" s="486"/>
      <c r="U364" s="401" t="str">
        <f t="array" ref="U364">IFERROR(IF(INDEX('Disaggregation Data'!$O$315:$O$616,MATCH(RIGHT(X364,255),RIGHT('Disaggregation Data'!$J$315:$J$616,255),0))=0,"",INDEX('Disaggregation Data'!$O$315:$O$616,MATCH(RIGHT(X364,255),RIGHT('Disaggregation Data'!J$315:$J$616,255),0))),"")</f>
        <v/>
      </c>
      <c r="V364" s="415" t="str">
        <f t="array" ref="V364">IFERROR(IF(INDEX('Disaggregation Data'!$P$315:$P$616,MATCH(RIGHT(X364,255),RIGHT('Disaggregation Data'!$J$315:$J$616,255),0))=0,"",INDEX('Disaggregation Data'!$P$315:$P$616,MATCH(RIGHT(X364,255),RIGHT('Disaggregation Data'!J$315:$J$616,255),0))),"")</f>
        <v/>
      </c>
      <c r="W364" s="487"/>
      <c r="X364" s="487" t="str">
        <f t="shared" si="24"/>
        <v/>
      </c>
      <c r="Y364" s="487">
        <f t="shared" si="25"/>
        <v>38</v>
      </c>
      <c r="Z364" s="487" t="str">
        <f t="shared" si="26"/>
        <v/>
      </c>
      <c r="AA364" s="487" t="b">
        <f t="shared" si="27"/>
        <v>0</v>
      </c>
      <c r="AB364" s="487" t="s">
        <v>1912</v>
      </c>
      <c r="AC364" s="487" t="str">
        <f t="array" ref="AC364">IFERROR(IF(INDEX('Disaggregation Records'!$G$95:$G$183,MATCH(RIGHT(Z364,255),RIGHT('Disaggregation Records'!$D$95:$D$183,255),0))=0,"",INDEX('Disaggregation Records'!$G$95:$G$183,MATCH(RIGHT(Z364,255),RIGHT('Disaggregation Records'!$D$95:$D$183,255),0))),"")</f>
        <v/>
      </c>
      <c r="AD364" s="487" t="s">
        <v>808</v>
      </c>
      <c r="AE364" s="347"/>
      <c r="AF364" s="111"/>
      <c r="AG364" s="111"/>
    </row>
    <row r="365" spans="1:33" ht="47.1" customHeight="1" x14ac:dyDescent="0.25">
      <c r="A365" s="377">
        <v>4</v>
      </c>
      <c r="B365" s="395" t="str">
        <f>IFERROR(VLOOKUP(A365,'Coverage Indicators - Section D'!$A$10:$Y$42,25,FALSE),"")</f>
        <v/>
      </c>
      <c r="C365" s="396" t="str">
        <f t="array" ref="C365">IFERROR(IF(INDEX('Disaggregation Records'!$E$95:$E$183,MATCH(RIGHT(Z365,255),RIGHT('Disaggregation Records'!$D$95:$D$183,255),0))=0,"",INDEX('Disaggregation Records'!$E$95:$E$183,MATCH(RIGHT(Z365,255),RIGHT('Disaggregation Records'!$D$95:$D$183,255),0))),"")</f>
        <v/>
      </c>
      <c r="D365" s="396" t="str">
        <f t="array" ref="D365">IFERROR(IF(INDEX('Disaggregation Records'!$F$95:$F$183,MATCH(RIGHT(Z365,255),RIGHT('Disaggregation Records'!$D$95:$D$183,255),0))=0,"",INDEX('Disaggregation Records'!$F$95:$F$183,MATCH(RIGHT(Z365,255),RIGHT('Disaggregation Records'!$D$95:$D$183,255),0))),"")</f>
        <v/>
      </c>
      <c r="E365" s="397" t="str">
        <f t="array" ref="E365">IFERROR(IF(INDEX('Disaggregation Data'!$K$315:$K$616,MATCH(RIGHT(X365,255),RIGHT('Disaggregation Data'!$J$315:$J$616,255),0))=0,"",INDEX('Disaggregation Data'!$K$315:$K$616,MATCH(RIGHT(X365,255),RIGHT('Disaggregation Data'!J$315:$J$616,255),0))),"")</f>
        <v/>
      </c>
      <c r="F365" s="398" t="str">
        <f t="array" ref="F365">IFERROR(IF(INDEX('Disaggregation Data'!$L$315:$L$616,MATCH(RIGHT(X365,255),RIGHT('Disaggregation Data'!$J$315:$J$616,255),0))=0,"",INDEX('Disaggregation Data'!$L$315:$L$616,MATCH(RIGHT(X365,255),RIGHT('Disaggregation Data'!J$315:$J$616,255),0))),"")</f>
        <v/>
      </c>
      <c r="G365" s="459" t="str">
        <f t="array" ref="G365">IFERROR(IF(INDEX('Disaggregation Data'!$M$315:$M$616,MATCH(RIGHT(X365,255),RIGHT('Disaggregation Data'!$J$315:$J$616,255),0))=0,(E365/F365)*100,INDEX('Disaggregation Data'!$M$315:$M$616,MATCH(RIGHT(X365,255),RIGHT('Disaggregation Data'!J$315:$J$616,255),0))),"")</f>
        <v/>
      </c>
      <c r="H365" s="401" t="str">
        <f t="array" ref="H365">IFERROR(IF(INDEX('Disaggregation Data'!$N$315:$N$616,MATCH(RIGHT(X365,255),RIGHT('Disaggregation Data'!$J$315:$J$616,255),0))=0,"",INDEX('Disaggregation Data'!$N$315:$N$616,MATCH(RIGHT(X365,255),RIGHT('Disaggregation Data'!J$315:$J$616,255),0))),"")</f>
        <v/>
      </c>
      <c r="I365" s="401" t="str">
        <f t="array" ref="I365">IFERROR(IF(INDEX('Disaggregation Data'!$Q$315:$Q$616,MATCH(RIGHT(X365,255),RIGHT('Disaggregation Data'!$J$315:$J$616,255),0))=0,"",INDEX('Disaggregation Data'!$Q$315:$Q$616,MATCH(RIGHT(X365,255),RIGHT('Disaggregation Data'!J$315:$J$616,255),0))),"")</f>
        <v/>
      </c>
      <c r="J365" s="415" t="str">
        <f t="array" ref="J365">IFERROR(IF(INDEX('Disaggregation Data'!$R$315:$R$616,MATCH(RIGHT(X365,255),RIGHT('Disaggregation Data'!$J$315:$J$616,255),0))=0,"",INDEX('Disaggregation Data'!$R$315:$R$616,MATCH(RIGHT(X365,255),RIGHT('Disaggregation Data'!J$315:$J$616,255),0))),"")</f>
        <v/>
      </c>
      <c r="K365" s="486"/>
      <c r="L365" s="486"/>
      <c r="M365" s="486"/>
      <c r="N365" s="486"/>
      <c r="O365" s="486"/>
      <c r="P365" s="486"/>
      <c r="Q365" s="486"/>
      <c r="R365" s="486"/>
      <c r="S365" s="486"/>
      <c r="T365" s="486"/>
      <c r="U365" s="401" t="str">
        <f t="array" ref="U365">IFERROR(IF(INDEX('Disaggregation Data'!$O$315:$O$616,MATCH(RIGHT(X365,255),RIGHT('Disaggregation Data'!$J$315:$J$616,255),0))=0,"",INDEX('Disaggregation Data'!$O$315:$O$616,MATCH(RIGHT(X365,255),RIGHT('Disaggregation Data'!J$315:$J$616,255),0))),"")</f>
        <v/>
      </c>
      <c r="V365" s="415" t="str">
        <f t="array" ref="V365">IFERROR(IF(INDEX('Disaggregation Data'!$P$315:$P$616,MATCH(RIGHT(X365,255),RIGHT('Disaggregation Data'!$J$315:$J$616,255),0))=0,"",INDEX('Disaggregation Data'!$P$315:$P$616,MATCH(RIGHT(X365,255),RIGHT('Disaggregation Data'!J$315:$J$616,255),0))),"")</f>
        <v/>
      </c>
      <c r="W365" s="487"/>
      <c r="X365" s="487" t="str">
        <f t="shared" si="24"/>
        <v/>
      </c>
      <c r="Y365" s="487">
        <f t="shared" si="25"/>
        <v>39</v>
      </c>
      <c r="Z365" s="487" t="str">
        <f t="shared" si="26"/>
        <v/>
      </c>
      <c r="AA365" s="487" t="b">
        <f t="shared" si="27"/>
        <v>0</v>
      </c>
      <c r="AB365" s="487" t="s">
        <v>1913</v>
      </c>
      <c r="AC365" s="487" t="str">
        <f t="array" ref="AC365">IFERROR(IF(INDEX('Disaggregation Records'!$G$95:$G$183,MATCH(RIGHT(Z365,255),RIGHT('Disaggregation Records'!$D$95:$D$183,255),0))=0,"",INDEX('Disaggregation Records'!$G$95:$G$183,MATCH(RIGHT(Z365,255),RIGHT('Disaggregation Records'!$D$95:$D$183,255),0))),"")</f>
        <v/>
      </c>
      <c r="AD365" s="487" t="s">
        <v>808</v>
      </c>
      <c r="AE365" s="347"/>
      <c r="AF365" s="111"/>
      <c r="AG365" s="111"/>
    </row>
    <row r="366" spans="1:33" ht="47.1" customHeight="1" x14ac:dyDescent="0.25">
      <c r="A366" s="377">
        <v>4</v>
      </c>
      <c r="B366" s="395" t="str">
        <f>IFERROR(VLOOKUP(A366,'Coverage Indicators - Section D'!$A$10:$Y$42,25,FALSE),"")</f>
        <v/>
      </c>
      <c r="C366" s="396" t="str">
        <f t="array" ref="C366">IFERROR(IF(INDEX('Disaggregation Records'!$E$95:$E$183,MATCH(RIGHT(Z366,255),RIGHT('Disaggregation Records'!$D$95:$D$183,255),0))=0,"",INDEX('Disaggregation Records'!$E$95:$E$183,MATCH(RIGHT(Z366,255),RIGHT('Disaggregation Records'!$D$95:$D$183,255),0))),"")</f>
        <v/>
      </c>
      <c r="D366" s="396" t="str">
        <f t="array" ref="D366">IFERROR(IF(INDEX('Disaggregation Records'!$F$95:$F$183,MATCH(RIGHT(Z366,255),RIGHT('Disaggregation Records'!$D$95:$D$183,255),0))=0,"",INDEX('Disaggregation Records'!$F$95:$F$183,MATCH(RIGHT(Z366,255),RIGHT('Disaggregation Records'!$D$95:$D$183,255),0))),"")</f>
        <v/>
      </c>
      <c r="E366" s="397" t="str">
        <f t="array" ref="E366">IFERROR(IF(INDEX('Disaggregation Data'!$K$315:$K$616,MATCH(RIGHT(X366,255),RIGHT('Disaggregation Data'!$J$315:$J$616,255),0))=0,"",INDEX('Disaggregation Data'!$K$315:$K$616,MATCH(RIGHT(X366,255),RIGHT('Disaggregation Data'!J$315:$J$616,255),0))),"")</f>
        <v/>
      </c>
      <c r="F366" s="398" t="str">
        <f t="array" ref="F366">IFERROR(IF(INDEX('Disaggregation Data'!$L$315:$L$616,MATCH(RIGHT(X366,255),RIGHT('Disaggregation Data'!$J$315:$J$616,255),0))=0,"",INDEX('Disaggregation Data'!$L$315:$L$616,MATCH(RIGHT(X366,255),RIGHT('Disaggregation Data'!J$315:$J$616,255),0))),"")</f>
        <v/>
      </c>
      <c r="G366" s="459" t="str">
        <f t="array" ref="G366">IFERROR(IF(INDEX('Disaggregation Data'!$M$315:$M$616,MATCH(RIGHT(X366,255),RIGHT('Disaggregation Data'!$J$315:$J$616,255),0))=0,(E366/F366)*100,INDEX('Disaggregation Data'!$M$315:$M$616,MATCH(RIGHT(X366,255),RIGHT('Disaggregation Data'!J$315:$J$616,255),0))),"")</f>
        <v/>
      </c>
      <c r="H366" s="401" t="str">
        <f t="array" ref="H366">IFERROR(IF(INDEX('Disaggregation Data'!$N$315:$N$616,MATCH(RIGHT(X366,255),RIGHT('Disaggregation Data'!$J$315:$J$616,255),0))=0,"",INDEX('Disaggregation Data'!$N$315:$N$616,MATCH(RIGHT(X366,255),RIGHT('Disaggregation Data'!J$315:$J$616,255),0))),"")</f>
        <v/>
      </c>
      <c r="I366" s="401" t="str">
        <f t="array" ref="I366">IFERROR(IF(INDEX('Disaggregation Data'!$Q$315:$Q$616,MATCH(RIGHT(X366,255),RIGHT('Disaggregation Data'!$J$315:$J$616,255),0))=0,"",INDEX('Disaggregation Data'!$Q$315:$Q$616,MATCH(RIGHT(X366,255),RIGHT('Disaggregation Data'!J$315:$J$616,255),0))),"")</f>
        <v/>
      </c>
      <c r="J366" s="415" t="str">
        <f t="array" ref="J366">IFERROR(IF(INDEX('Disaggregation Data'!$R$315:$R$616,MATCH(RIGHT(X366,255),RIGHT('Disaggregation Data'!$J$315:$J$616,255),0))=0,"",INDEX('Disaggregation Data'!$R$315:$R$616,MATCH(RIGHT(X366,255),RIGHT('Disaggregation Data'!J$315:$J$616,255),0))),"")</f>
        <v/>
      </c>
      <c r="K366" s="486"/>
      <c r="L366" s="486"/>
      <c r="M366" s="486"/>
      <c r="N366" s="486"/>
      <c r="O366" s="486"/>
      <c r="P366" s="486"/>
      <c r="Q366" s="486"/>
      <c r="R366" s="486"/>
      <c r="S366" s="486"/>
      <c r="T366" s="486"/>
      <c r="U366" s="401" t="str">
        <f t="array" ref="U366">IFERROR(IF(INDEX('Disaggregation Data'!$O$315:$O$616,MATCH(RIGHT(X366,255),RIGHT('Disaggregation Data'!$J$315:$J$616,255),0))=0,"",INDEX('Disaggregation Data'!$O$315:$O$616,MATCH(RIGHT(X366,255),RIGHT('Disaggregation Data'!J$315:$J$616,255),0))),"")</f>
        <v/>
      </c>
      <c r="V366" s="415" t="str">
        <f t="array" ref="V366">IFERROR(IF(INDEX('Disaggregation Data'!$P$315:$P$616,MATCH(RIGHT(X366,255),RIGHT('Disaggregation Data'!$J$315:$J$616,255),0))=0,"",INDEX('Disaggregation Data'!$P$315:$P$616,MATCH(RIGHT(X366,255),RIGHT('Disaggregation Data'!J$315:$J$616,255),0))),"")</f>
        <v/>
      </c>
      <c r="W366" s="487"/>
      <c r="X366" s="487" t="str">
        <f t="shared" si="24"/>
        <v/>
      </c>
      <c r="Y366" s="487">
        <f t="shared" si="25"/>
        <v>40</v>
      </c>
      <c r="Z366" s="487" t="str">
        <f t="shared" si="26"/>
        <v/>
      </c>
      <c r="AA366" s="487" t="b">
        <f t="shared" si="27"/>
        <v>0</v>
      </c>
      <c r="AB366" s="487" t="s">
        <v>1914</v>
      </c>
      <c r="AC366" s="487" t="str">
        <f t="array" ref="AC366">IFERROR(IF(INDEX('Disaggregation Records'!$G$95:$G$183,MATCH(RIGHT(Z366,255),RIGHT('Disaggregation Records'!$D$95:$D$183,255),0))=0,"",INDEX('Disaggregation Records'!$G$95:$G$183,MATCH(RIGHT(Z366,255),RIGHT('Disaggregation Records'!$D$95:$D$183,255),0))),"")</f>
        <v/>
      </c>
      <c r="AD366" s="487" t="s">
        <v>808</v>
      </c>
      <c r="AE366" s="347"/>
      <c r="AF366" s="111"/>
      <c r="AG366" s="111"/>
    </row>
    <row r="367" spans="1:33" ht="47.1" customHeight="1" x14ac:dyDescent="0.25">
      <c r="A367" s="377">
        <v>5</v>
      </c>
      <c r="B367" s="395" t="str">
        <f>IFERROR(VLOOKUP(A367,'Coverage Indicators - Section D'!$A$10:$Y$42,25,FALSE),"")</f>
        <v>TCS-1(M): Porcentaje de personas que viven con el VIH  que actualmente reciben tratamiento antirretroviral</v>
      </c>
      <c r="C367" s="396" t="str">
        <f t="array" ref="C367">IFERROR(IF(INDEX('Disaggregation Records'!$E$95:$E$183,MATCH(RIGHT(Z367,255),RIGHT('Disaggregation Records'!$D$95:$D$183,255),0))=0,"",INDEX('Disaggregation Records'!$E$95:$E$183,MATCH(RIGHT(Z367,255),RIGHT('Disaggregation Records'!$D$95:$D$183,255),0))),"")</f>
        <v>Sexo | Edad</v>
      </c>
      <c r="D367" s="396" t="str">
        <f t="array" ref="D367">IFERROR(IF(INDEX('Disaggregation Records'!$F$95:$F$183,MATCH(RIGHT(Z367,255),RIGHT('Disaggregation Records'!$D$95:$D$183,255),0))=0,"",INDEX('Disaggregation Records'!$F$95:$F$183,MATCH(RIGHT(Z367,255),RIGHT('Disaggregation Records'!$D$95:$D$183,255),0))),"")</f>
        <v>Mujeres de 15 a 19</v>
      </c>
      <c r="E367" s="397" t="str">
        <f t="array" ref="E367">IFERROR(IF(INDEX('Disaggregation Data'!$K$315:$K$616,MATCH(RIGHT(X367,255),RIGHT('Disaggregation Data'!$J$315:$J$616,255),0))=0,"",INDEX('Disaggregation Data'!$K$315:$K$616,MATCH(RIGHT(X367,255),RIGHT('Disaggregation Data'!J$315:$J$616,255),0))),"")</f>
        <v/>
      </c>
      <c r="F367" s="398" t="str">
        <f t="array" ref="F367">IFERROR(IF(INDEX('Disaggregation Data'!$L$315:$L$616,MATCH(RIGHT(X367,255),RIGHT('Disaggregation Data'!$J$315:$J$616,255),0))=0,"",INDEX('Disaggregation Data'!$L$315:$L$616,MATCH(RIGHT(X367,255),RIGHT('Disaggregation Data'!J$315:$J$616,255),0))),"")</f>
        <v/>
      </c>
      <c r="G367" s="459" t="str">
        <f t="array" ref="G367">IFERROR(IF(INDEX('Disaggregation Data'!$M$315:$M$616,MATCH(RIGHT(X367,255),RIGHT('Disaggregation Data'!$J$315:$J$616,255),0))=0,(E367/F367)*100,INDEX('Disaggregation Data'!$M$315:$M$616,MATCH(RIGHT(X367,255),RIGHT('Disaggregation Data'!J$315:$J$616,255),0))),"")</f>
        <v/>
      </c>
      <c r="H367" s="401" t="str">
        <f t="array" ref="H367">IFERROR(IF(INDEX('Disaggregation Data'!$N$315:$N$616,MATCH(RIGHT(X367,255),RIGHT('Disaggregation Data'!$J$315:$J$616,255),0))=0,"",INDEX('Disaggregation Data'!$N$315:$N$616,MATCH(RIGHT(X367,255),RIGHT('Disaggregation Data'!J$315:$J$616,255),0))),"")</f>
        <v/>
      </c>
      <c r="I367" s="401" t="str">
        <f t="array" ref="I367">IFERROR(IF(INDEX('Disaggregation Data'!$Q$315:$Q$616,MATCH(RIGHT(X367,255),RIGHT('Disaggregation Data'!$J$315:$J$616,255),0))=0,"",INDEX('Disaggregation Data'!$Q$315:$Q$616,MATCH(RIGHT(X367,255),RIGHT('Disaggregation Data'!J$315:$J$616,255),0))),"")</f>
        <v/>
      </c>
      <c r="J367" s="415" t="s">
        <v>4476</v>
      </c>
      <c r="K367" s="486"/>
      <c r="L367" s="486"/>
      <c r="M367" s="486"/>
      <c r="N367" s="486"/>
      <c r="O367" s="486"/>
      <c r="P367" s="486"/>
      <c r="Q367" s="486"/>
      <c r="R367" s="486"/>
      <c r="S367" s="486"/>
      <c r="T367" s="486"/>
      <c r="U367" s="401" t="str">
        <f t="array" ref="U367">IFERROR(IF(INDEX('Disaggregation Data'!$O$315:$O$616,MATCH(RIGHT(X367,255),RIGHT('Disaggregation Data'!$J$315:$J$616,255),0))=0,"",INDEX('Disaggregation Data'!$O$315:$O$616,MATCH(RIGHT(X367,255),RIGHT('Disaggregation Data'!J$315:$J$616,255),0))),"")</f>
        <v/>
      </c>
      <c r="V367" s="415" t="s">
        <v>4477</v>
      </c>
      <c r="W367" s="487"/>
      <c r="X367" s="487" t="str">
        <f t="shared" si="24"/>
        <v>TCS-1(M): Porcentaje de personas que viven con el VIH  que actualmente reciben tratamiento antirretroviralSexo | EdadMujeres de 15 a 19</v>
      </c>
      <c r="Y367" s="487">
        <f t="shared" si="25"/>
        <v>0</v>
      </c>
      <c r="Z367" s="487" t="str">
        <f t="shared" si="26"/>
        <v>TCS-1(M): Porcentaje de personas que viven con el VIH  que actualmente reciben tratamiento antirretroviral-0</v>
      </c>
      <c r="AA367" s="487" t="b">
        <f t="shared" si="27"/>
        <v>1</v>
      </c>
      <c r="AB367" s="487" t="s">
        <v>1915</v>
      </c>
      <c r="AC367" s="487" t="str">
        <f t="array" ref="AC367">IFERROR(IF(INDEX('Disaggregation Records'!$G$95:$G$183,MATCH(RIGHT(Z367,255),RIGHT('Disaggregation Records'!$D$95:$D$183,255),0))=0,"",INDEX('Disaggregation Records'!$G$95:$G$183,MATCH(RIGHT(Z367,255),RIGHT('Disaggregation Records'!$D$95:$D$183,255),0))),"")</f>
        <v>a1L36000002Nzk8EAC</v>
      </c>
      <c r="AD367" s="487" t="s">
        <v>809</v>
      </c>
      <c r="AE367" s="347"/>
      <c r="AF367" s="111"/>
      <c r="AG367" s="111"/>
    </row>
    <row r="368" spans="1:33" ht="47.1" customHeight="1" x14ac:dyDescent="0.25">
      <c r="A368" s="377">
        <v>5</v>
      </c>
      <c r="B368" s="395" t="str">
        <f>IFERROR(VLOOKUP(A368,'Coverage Indicators - Section D'!$A$10:$Y$42,25,FALSE),"")</f>
        <v>TCS-1(M): Porcentaje de personas que viven con el VIH  que actualmente reciben tratamiento antirretroviral</v>
      </c>
      <c r="C368" s="396" t="str">
        <f t="array" ref="C368">IFERROR(IF(INDEX('Disaggregation Records'!$E$95:$E$183,MATCH(RIGHT(Z368,255),RIGHT('Disaggregation Records'!$D$95:$D$183,255),0))=0,"",INDEX('Disaggregation Records'!$E$95:$E$183,MATCH(RIGHT(Z368,255),RIGHT('Disaggregation Records'!$D$95:$D$183,255),0))),"")</f>
        <v>Sexo | Edad</v>
      </c>
      <c r="D368" s="396" t="str">
        <f t="array" ref="D368">IFERROR(IF(INDEX('Disaggregation Records'!$F$95:$F$183,MATCH(RIGHT(Z368,255),RIGHT('Disaggregation Records'!$D$95:$D$183,255),0))=0,"",INDEX('Disaggregation Records'!$F$95:$F$183,MATCH(RIGHT(Z368,255),RIGHT('Disaggregation Records'!$D$95:$D$183,255),0))),"")</f>
        <v>Hombres de 15 a 19</v>
      </c>
      <c r="E368" s="397" t="str">
        <f t="array" ref="E368">IFERROR(IF(INDEX('Disaggregation Data'!$K$315:$K$616,MATCH(RIGHT(X368,255),RIGHT('Disaggregation Data'!$J$315:$J$616,255),0))=0,"",INDEX('Disaggregation Data'!$K$315:$K$616,MATCH(RIGHT(X368,255),RIGHT('Disaggregation Data'!J$315:$J$616,255),0))),"")</f>
        <v/>
      </c>
      <c r="F368" s="398" t="str">
        <f t="array" ref="F368">IFERROR(IF(INDEX('Disaggregation Data'!$L$315:$L$616,MATCH(RIGHT(X368,255),RIGHT('Disaggregation Data'!$J$315:$J$616,255),0))=0,"",INDEX('Disaggregation Data'!$L$315:$L$616,MATCH(RIGHT(X368,255),RIGHT('Disaggregation Data'!J$315:$J$616,255),0))),"")</f>
        <v/>
      </c>
      <c r="G368" s="459" t="str">
        <f t="array" ref="G368">IFERROR(IF(INDEX('Disaggregation Data'!$M$315:$M$616,MATCH(RIGHT(X368,255),RIGHT('Disaggregation Data'!$J$315:$J$616,255),0))=0,(E368/F368)*100,INDEX('Disaggregation Data'!$M$315:$M$616,MATCH(RIGHT(X368,255),RIGHT('Disaggregation Data'!J$315:$J$616,255),0))),"")</f>
        <v/>
      </c>
      <c r="H368" s="401" t="str">
        <f t="array" ref="H368">IFERROR(IF(INDEX('Disaggregation Data'!$N$315:$N$616,MATCH(RIGHT(X368,255),RIGHT('Disaggregation Data'!$J$315:$J$616,255),0))=0,"",INDEX('Disaggregation Data'!$N$315:$N$616,MATCH(RIGHT(X368,255),RIGHT('Disaggregation Data'!J$315:$J$616,255),0))),"")</f>
        <v/>
      </c>
      <c r="I368" s="401" t="str">
        <f t="array" ref="I368">IFERROR(IF(INDEX('Disaggregation Data'!$Q$315:$Q$616,MATCH(RIGHT(X368,255),RIGHT('Disaggregation Data'!$J$315:$J$616,255),0))=0,"",INDEX('Disaggregation Data'!$Q$315:$Q$616,MATCH(RIGHT(X368,255),RIGHT('Disaggregation Data'!J$315:$J$616,255),0))),"")</f>
        <v/>
      </c>
      <c r="J368" s="415" t="s">
        <v>4476</v>
      </c>
      <c r="K368" s="486"/>
      <c r="L368" s="486"/>
      <c r="M368" s="486"/>
      <c r="N368" s="486"/>
      <c r="O368" s="486"/>
      <c r="P368" s="486"/>
      <c r="Q368" s="486"/>
      <c r="R368" s="486"/>
      <c r="S368" s="486"/>
      <c r="T368" s="486"/>
      <c r="U368" s="401" t="str">
        <f t="array" ref="U368">IFERROR(IF(INDEX('Disaggregation Data'!$O$315:$O$616,MATCH(RIGHT(X368,255),RIGHT('Disaggregation Data'!$J$315:$J$616,255),0))=0,"",INDEX('Disaggregation Data'!$O$315:$O$616,MATCH(RIGHT(X368,255),RIGHT('Disaggregation Data'!J$315:$J$616,255),0))),"")</f>
        <v/>
      </c>
      <c r="V368" s="415" t="s">
        <v>4477</v>
      </c>
      <c r="W368" s="487"/>
      <c r="X368" s="487" t="str">
        <f t="shared" si="24"/>
        <v>TCS-1(M): Porcentaje de personas que viven con el VIH  que actualmente reciben tratamiento antirretroviralSexo | EdadHombres de 15 a 19</v>
      </c>
      <c r="Y368" s="487">
        <f t="shared" si="25"/>
        <v>1</v>
      </c>
      <c r="Z368" s="487" t="str">
        <f t="shared" si="26"/>
        <v>TCS-1(M): Porcentaje de personas que viven con el VIH  que actualmente reciben tratamiento antirretroviral-1</v>
      </c>
      <c r="AA368" s="487" t="b">
        <f t="shared" si="27"/>
        <v>1</v>
      </c>
      <c r="AB368" s="487" t="s">
        <v>1916</v>
      </c>
      <c r="AC368" s="487" t="str">
        <f t="array" ref="AC368">IFERROR(IF(INDEX('Disaggregation Records'!$G$95:$G$183,MATCH(RIGHT(Z368,255),RIGHT('Disaggregation Records'!$D$95:$D$183,255),0))=0,"",INDEX('Disaggregation Records'!$G$95:$G$183,MATCH(RIGHT(Z368,255),RIGHT('Disaggregation Records'!$D$95:$D$183,255),0))),"")</f>
        <v>a1L36000002NzjpEAC</v>
      </c>
      <c r="AD368" s="487" t="s">
        <v>809</v>
      </c>
      <c r="AE368" s="347"/>
      <c r="AF368" s="111"/>
      <c r="AG368" s="111"/>
    </row>
    <row r="369" spans="1:33" ht="47.1" customHeight="1" x14ac:dyDescent="0.25">
      <c r="A369" s="377">
        <v>5</v>
      </c>
      <c r="B369" s="395" t="str">
        <f>IFERROR(VLOOKUP(A369,'Coverage Indicators - Section D'!$A$10:$Y$42,25,FALSE),"")</f>
        <v>TCS-1(M): Porcentaje de personas que viven con el VIH  que actualmente reciben tratamiento antirretroviral</v>
      </c>
      <c r="C369" s="396" t="str">
        <f t="array" ref="C369">IFERROR(IF(INDEX('Disaggregation Records'!$E$95:$E$183,MATCH(RIGHT(Z369,255),RIGHT('Disaggregation Records'!$D$95:$D$183,255),0))=0,"",INDEX('Disaggregation Records'!$E$95:$E$183,MATCH(RIGHT(Z369,255),RIGHT('Disaggregation Records'!$D$95:$D$183,255),0))),"")</f>
        <v>Sexo | Edad</v>
      </c>
      <c r="D369" s="396" t="str">
        <f t="array" ref="D369">IFERROR(IF(INDEX('Disaggregation Records'!$F$95:$F$183,MATCH(RIGHT(Z369,255),RIGHT('Disaggregation Records'!$D$95:$D$183,255),0))=0,"",INDEX('Disaggregation Records'!$F$95:$F$183,MATCH(RIGHT(Z369,255),RIGHT('Disaggregation Records'!$D$95:$D$183,255),0))),"")</f>
        <v>Mujeres de 20 a 24</v>
      </c>
      <c r="E369" s="397" t="str">
        <f t="array" ref="E369">IFERROR(IF(INDEX('Disaggregation Data'!$K$315:$K$616,MATCH(RIGHT(X369,255),RIGHT('Disaggregation Data'!$J$315:$J$616,255),0))=0,"",INDEX('Disaggregation Data'!$K$315:$K$616,MATCH(RIGHT(X369,255),RIGHT('Disaggregation Data'!J$315:$J$616,255),0))),"")</f>
        <v/>
      </c>
      <c r="F369" s="398" t="str">
        <f t="array" ref="F369">IFERROR(IF(INDEX('Disaggregation Data'!$L$315:$L$616,MATCH(RIGHT(X369,255),RIGHT('Disaggregation Data'!$J$315:$J$616,255),0))=0,"",INDEX('Disaggregation Data'!$L$315:$L$616,MATCH(RIGHT(X369,255),RIGHT('Disaggregation Data'!J$315:$J$616,255),0))),"")</f>
        <v/>
      </c>
      <c r="G369" s="459" t="str">
        <f t="array" ref="G369">IFERROR(IF(INDEX('Disaggregation Data'!$M$315:$M$616,MATCH(RIGHT(X369,255),RIGHT('Disaggregation Data'!$J$315:$J$616,255),0))=0,(E369/F369)*100,INDEX('Disaggregation Data'!$M$315:$M$616,MATCH(RIGHT(X369,255),RIGHT('Disaggregation Data'!J$315:$J$616,255),0))),"")</f>
        <v/>
      </c>
      <c r="H369" s="401" t="str">
        <f t="array" ref="H369">IFERROR(IF(INDEX('Disaggregation Data'!$N$315:$N$616,MATCH(RIGHT(X369,255),RIGHT('Disaggregation Data'!$J$315:$J$616,255),0))=0,"",INDEX('Disaggregation Data'!$N$315:$N$616,MATCH(RIGHT(X369,255),RIGHT('Disaggregation Data'!J$315:$J$616,255),0))),"")</f>
        <v/>
      </c>
      <c r="I369" s="401" t="str">
        <f t="array" ref="I369">IFERROR(IF(INDEX('Disaggregation Data'!$Q$315:$Q$616,MATCH(RIGHT(X369,255),RIGHT('Disaggregation Data'!$J$315:$J$616,255),0))=0,"",INDEX('Disaggregation Data'!$Q$315:$Q$616,MATCH(RIGHT(X369,255),RIGHT('Disaggregation Data'!J$315:$J$616,255),0))),"")</f>
        <v/>
      </c>
      <c r="J369" s="415" t="s">
        <v>4476</v>
      </c>
      <c r="K369" s="486"/>
      <c r="L369" s="486"/>
      <c r="M369" s="486"/>
      <c r="N369" s="486"/>
      <c r="O369" s="486"/>
      <c r="P369" s="486"/>
      <c r="Q369" s="486"/>
      <c r="R369" s="486"/>
      <c r="S369" s="486"/>
      <c r="T369" s="486"/>
      <c r="U369" s="401" t="str">
        <f t="array" ref="U369">IFERROR(IF(INDEX('Disaggregation Data'!$O$315:$O$616,MATCH(RIGHT(X369,255),RIGHT('Disaggregation Data'!$J$315:$J$616,255),0))=0,"",INDEX('Disaggregation Data'!$O$315:$O$616,MATCH(RIGHT(X369,255),RIGHT('Disaggregation Data'!J$315:$J$616,255),0))),"")</f>
        <v/>
      </c>
      <c r="V369" s="415" t="s">
        <v>4477</v>
      </c>
      <c r="W369" s="487"/>
      <c r="X369" s="487" t="str">
        <f t="shared" si="24"/>
        <v>TCS-1(M): Porcentaje de personas que viven con el VIH  que actualmente reciben tratamiento antirretroviralSexo | EdadMujeres de 20 a 24</v>
      </c>
      <c r="Y369" s="487">
        <f t="shared" si="25"/>
        <v>2</v>
      </c>
      <c r="Z369" s="487" t="str">
        <f t="shared" si="26"/>
        <v>TCS-1(M): Porcentaje de personas que viven con el VIH  que actualmente reciben tratamiento antirretroviral-2</v>
      </c>
      <c r="AA369" s="487" t="b">
        <f t="shared" si="27"/>
        <v>1</v>
      </c>
      <c r="AB369" s="487" t="s">
        <v>1917</v>
      </c>
      <c r="AC369" s="487" t="str">
        <f t="array" ref="AC369">IFERROR(IF(INDEX('Disaggregation Records'!$G$95:$G$183,MATCH(RIGHT(Z369,255),RIGHT('Disaggregation Records'!$D$95:$D$183,255),0))=0,"",INDEX('Disaggregation Records'!$G$95:$G$183,MATCH(RIGHT(Z369,255),RIGHT('Disaggregation Records'!$D$95:$D$183,255),0))),"")</f>
        <v>a1L36000002Nzk9EAC</v>
      </c>
      <c r="AD369" s="487" t="s">
        <v>809</v>
      </c>
      <c r="AE369" s="347"/>
      <c r="AF369" s="111"/>
      <c r="AG369" s="111"/>
    </row>
    <row r="370" spans="1:33" ht="47.1" customHeight="1" x14ac:dyDescent="0.25">
      <c r="A370" s="377">
        <v>5</v>
      </c>
      <c r="B370" s="395" t="str">
        <f>IFERROR(VLOOKUP(A370,'Coverage Indicators - Section D'!$A$10:$Y$42,25,FALSE),"")</f>
        <v>TCS-1(M): Porcentaje de personas que viven con el VIH  que actualmente reciben tratamiento antirretroviral</v>
      </c>
      <c r="C370" s="396" t="str">
        <f t="array" ref="C370">IFERROR(IF(INDEX('Disaggregation Records'!$E$95:$E$183,MATCH(RIGHT(Z370,255),RIGHT('Disaggregation Records'!$D$95:$D$183,255),0))=0,"",INDEX('Disaggregation Records'!$E$95:$E$183,MATCH(RIGHT(Z370,255),RIGHT('Disaggregation Records'!$D$95:$D$183,255),0))),"")</f>
        <v>Sexo | Edad</v>
      </c>
      <c r="D370" s="396" t="str">
        <f t="array" ref="D370">IFERROR(IF(INDEX('Disaggregation Records'!$F$95:$F$183,MATCH(RIGHT(Z370,255),RIGHT('Disaggregation Records'!$D$95:$D$183,255),0))=0,"",INDEX('Disaggregation Records'!$F$95:$F$183,MATCH(RIGHT(Z370,255),RIGHT('Disaggregation Records'!$D$95:$D$183,255),0))),"")</f>
        <v>Hombres de 20 a 24</v>
      </c>
      <c r="E370" s="397" t="str">
        <f t="array" ref="E370">IFERROR(IF(INDEX('Disaggregation Data'!$K$315:$K$616,MATCH(RIGHT(X370,255),RIGHT('Disaggregation Data'!$J$315:$J$616,255),0))=0,"",INDEX('Disaggregation Data'!$K$315:$K$616,MATCH(RIGHT(X370,255),RIGHT('Disaggregation Data'!J$315:$J$616,255),0))),"")</f>
        <v/>
      </c>
      <c r="F370" s="398" t="str">
        <f t="array" ref="F370">IFERROR(IF(INDEX('Disaggregation Data'!$L$315:$L$616,MATCH(RIGHT(X370,255),RIGHT('Disaggregation Data'!$J$315:$J$616,255),0))=0,"",INDEX('Disaggregation Data'!$L$315:$L$616,MATCH(RIGHT(X370,255),RIGHT('Disaggregation Data'!J$315:$J$616,255),0))),"")</f>
        <v/>
      </c>
      <c r="G370" s="459" t="str">
        <f t="array" ref="G370">IFERROR(IF(INDEX('Disaggregation Data'!$M$315:$M$616,MATCH(RIGHT(X370,255),RIGHT('Disaggregation Data'!$J$315:$J$616,255),0))=0,(E370/F370)*100,INDEX('Disaggregation Data'!$M$315:$M$616,MATCH(RIGHT(X370,255),RIGHT('Disaggregation Data'!J$315:$J$616,255),0))),"")</f>
        <v/>
      </c>
      <c r="H370" s="401" t="str">
        <f t="array" ref="H370">IFERROR(IF(INDEX('Disaggregation Data'!$N$315:$N$616,MATCH(RIGHT(X370,255),RIGHT('Disaggregation Data'!$J$315:$J$616,255),0))=0,"",INDEX('Disaggregation Data'!$N$315:$N$616,MATCH(RIGHT(X370,255),RIGHT('Disaggregation Data'!J$315:$J$616,255),0))),"")</f>
        <v/>
      </c>
      <c r="I370" s="401" t="str">
        <f t="array" ref="I370">IFERROR(IF(INDEX('Disaggregation Data'!$Q$315:$Q$616,MATCH(RIGHT(X370,255),RIGHT('Disaggregation Data'!$J$315:$J$616,255),0))=0,"",INDEX('Disaggregation Data'!$Q$315:$Q$616,MATCH(RIGHT(X370,255),RIGHT('Disaggregation Data'!J$315:$J$616,255),0))),"")</f>
        <v/>
      </c>
      <c r="J370" s="415" t="s">
        <v>4476</v>
      </c>
      <c r="K370" s="486"/>
      <c r="L370" s="486"/>
      <c r="M370" s="486"/>
      <c r="N370" s="486"/>
      <c r="O370" s="486"/>
      <c r="P370" s="486"/>
      <c r="Q370" s="486"/>
      <c r="R370" s="486"/>
      <c r="S370" s="486"/>
      <c r="T370" s="486"/>
      <c r="U370" s="401" t="str">
        <f t="array" ref="U370">IFERROR(IF(INDEX('Disaggregation Data'!$O$315:$O$616,MATCH(RIGHT(X370,255),RIGHT('Disaggregation Data'!$J$315:$J$616,255),0))=0,"",INDEX('Disaggregation Data'!$O$315:$O$616,MATCH(RIGHT(X370,255),RIGHT('Disaggregation Data'!J$315:$J$616,255),0))),"")</f>
        <v/>
      </c>
      <c r="V370" s="415" t="s">
        <v>4477</v>
      </c>
      <c r="W370" s="487"/>
      <c r="X370" s="487" t="str">
        <f t="shared" si="24"/>
        <v>TCS-1(M): Porcentaje de personas que viven con el VIH  que actualmente reciben tratamiento antirretroviralSexo | EdadHombres de 20 a 24</v>
      </c>
      <c r="Y370" s="487">
        <f t="shared" si="25"/>
        <v>3</v>
      </c>
      <c r="Z370" s="487" t="str">
        <f t="shared" si="26"/>
        <v>TCS-1(M): Porcentaje de personas que viven con el VIH  que actualmente reciben tratamiento antirretroviral-3</v>
      </c>
      <c r="AA370" s="487" t="b">
        <f t="shared" si="27"/>
        <v>1</v>
      </c>
      <c r="AB370" s="487" t="s">
        <v>1918</v>
      </c>
      <c r="AC370" s="487" t="str">
        <f t="array" ref="AC370">IFERROR(IF(INDEX('Disaggregation Records'!$G$95:$G$183,MATCH(RIGHT(Z370,255),RIGHT('Disaggregation Records'!$D$95:$D$183,255),0))=0,"",INDEX('Disaggregation Records'!$G$95:$G$183,MATCH(RIGHT(Z370,255),RIGHT('Disaggregation Records'!$D$95:$D$183,255),0))),"")</f>
        <v>a1L36000002NzjqEAC</v>
      </c>
      <c r="AD370" s="487" t="s">
        <v>809</v>
      </c>
      <c r="AE370" s="347"/>
      <c r="AF370" s="111"/>
      <c r="AG370" s="111"/>
    </row>
    <row r="371" spans="1:33" ht="47.1" customHeight="1" x14ac:dyDescent="0.25">
      <c r="A371" s="377">
        <v>5</v>
      </c>
      <c r="B371" s="395" t="str">
        <f>IFERROR(VLOOKUP(A371,'Coverage Indicators - Section D'!$A$10:$Y$42,25,FALSE),"")</f>
        <v>TCS-1(M): Porcentaje de personas que viven con el VIH  que actualmente reciben tratamiento antirretroviral</v>
      </c>
      <c r="C371" s="396" t="str">
        <f t="array" ref="C371">IFERROR(IF(INDEX('Disaggregation Records'!$E$95:$E$183,MATCH(RIGHT(Z371,255),RIGHT('Disaggregation Records'!$D$95:$D$183,255),0))=0,"",INDEX('Disaggregation Records'!$E$95:$E$183,MATCH(RIGHT(Z371,255),RIGHT('Disaggregation Records'!$D$95:$D$183,255),0))),"")</f>
        <v>Sexo | Edad</v>
      </c>
      <c r="D371" s="396" t="str">
        <f t="array" ref="D371">IFERROR(IF(INDEX('Disaggregation Records'!$F$95:$F$183,MATCH(RIGHT(Z371,255),RIGHT('Disaggregation Records'!$D$95:$D$183,255),0))=0,"",INDEX('Disaggregation Records'!$F$95:$F$183,MATCH(RIGHT(Z371,255),RIGHT('Disaggregation Records'!$D$95:$D$183,255),0))),"")</f>
        <v>Mujeres 15-24</v>
      </c>
      <c r="E371" s="397" t="str">
        <f t="array" ref="E371">IFERROR(IF(INDEX('Disaggregation Data'!$K$315:$K$616,MATCH(RIGHT(X371,255),RIGHT('Disaggregation Data'!$J$315:$J$616,255),0))=0,"",INDEX('Disaggregation Data'!$K$315:$K$616,MATCH(RIGHT(X371,255),RIGHT('Disaggregation Data'!J$315:$J$616,255),0))),"")</f>
        <v/>
      </c>
      <c r="F371" s="398" t="str">
        <f t="array" ref="F371">IFERROR(IF(INDEX('Disaggregation Data'!$L$315:$L$616,MATCH(RIGHT(X371,255),RIGHT('Disaggregation Data'!$J$315:$J$616,255),0))=0,"",INDEX('Disaggregation Data'!$L$315:$L$616,MATCH(RIGHT(X371,255),RIGHT('Disaggregation Data'!J$315:$J$616,255),0))),"")</f>
        <v/>
      </c>
      <c r="G371" s="459" t="str">
        <f t="array" ref="G371">IFERROR(IF(INDEX('Disaggregation Data'!$M$315:$M$616,MATCH(RIGHT(X371,255),RIGHT('Disaggregation Data'!$J$315:$J$616,255),0))=0,(E371/F371)*100,INDEX('Disaggregation Data'!$M$315:$M$616,MATCH(RIGHT(X371,255),RIGHT('Disaggregation Data'!J$315:$J$616,255),0))),"")</f>
        <v/>
      </c>
      <c r="H371" s="401" t="str">
        <f t="array" ref="H371">IFERROR(IF(INDEX('Disaggregation Data'!$N$315:$N$616,MATCH(RIGHT(X371,255),RIGHT('Disaggregation Data'!$J$315:$J$616,255),0))=0,"",INDEX('Disaggregation Data'!$N$315:$N$616,MATCH(RIGHT(X371,255),RIGHT('Disaggregation Data'!J$315:$J$616,255),0))),"")</f>
        <v/>
      </c>
      <c r="I371" s="401" t="str">
        <f t="array" ref="I371">IFERROR(IF(INDEX('Disaggregation Data'!$Q$315:$Q$616,MATCH(RIGHT(X371,255),RIGHT('Disaggregation Data'!$J$315:$J$616,255),0))=0,"",INDEX('Disaggregation Data'!$Q$315:$Q$616,MATCH(RIGHT(X371,255),RIGHT('Disaggregation Data'!J$315:$J$616,255),0))),"")</f>
        <v/>
      </c>
      <c r="J371" s="415" t="s">
        <v>4476</v>
      </c>
      <c r="K371" s="486"/>
      <c r="L371" s="486"/>
      <c r="M371" s="486"/>
      <c r="N371" s="486"/>
      <c r="O371" s="486"/>
      <c r="P371" s="486"/>
      <c r="Q371" s="486"/>
      <c r="R371" s="486"/>
      <c r="S371" s="486"/>
      <c r="T371" s="486"/>
      <c r="U371" s="401" t="str">
        <f t="array" ref="U371">IFERROR(IF(INDEX('Disaggregation Data'!$O$315:$O$616,MATCH(RIGHT(X371,255),RIGHT('Disaggregation Data'!$J$315:$J$616,255),0))=0,"",INDEX('Disaggregation Data'!$O$315:$O$616,MATCH(RIGHT(X371,255),RIGHT('Disaggregation Data'!J$315:$J$616,255),0))),"")</f>
        <v/>
      </c>
      <c r="V371" s="415" t="s">
        <v>4477</v>
      </c>
      <c r="W371" s="487"/>
      <c r="X371" s="487" t="str">
        <f t="shared" si="24"/>
        <v>TCS-1(M): Porcentaje de personas que viven con el VIH  que actualmente reciben tratamiento antirretroviralSexo | EdadMujeres 15-24</v>
      </c>
      <c r="Y371" s="487">
        <f t="shared" si="25"/>
        <v>4</v>
      </c>
      <c r="Z371" s="487" t="str">
        <f t="shared" si="26"/>
        <v>TCS-1(M): Porcentaje de personas que viven con el VIH  que actualmente reciben tratamiento antirretroviral-4</v>
      </c>
      <c r="AA371" s="487" t="b">
        <f t="shared" si="27"/>
        <v>1</v>
      </c>
      <c r="AB371" s="487" t="s">
        <v>1919</v>
      </c>
      <c r="AC371" s="487" t="str">
        <f t="array" ref="AC371">IFERROR(IF(INDEX('Disaggregation Records'!$G$95:$G$183,MATCH(RIGHT(Z371,255),RIGHT('Disaggregation Records'!$D$95:$D$183,255),0))=0,"",INDEX('Disaggregation Records'!$G$95:$G$183,MATCH(RIGHT(Z371,255),RIGHT('Disaggregation Records'!$D$95:$D$183,255),0))),"")</f>
        <v>a1L36000002Nzk7EAC</v>
      </c>
      <c r="AD371" s="487" t="s">
        <v>809</v>
      </c>
      <c r="AE371" s="347"/>
      <c r="AF371" s="111"/>
      <c r="AG371" s="111"/>
    </row>
    <row r="372" spans="1:33" ht="47.1" customHeight="1" x14ac:dyDescent="0.25">
      <c r="A372" s="377">
        <v>5</v>
      </c>
      <c r="B372" s="395" t="str">
        <f>IFERROR(VLOOKUP(A372,'Coverage Indicators - Section D'!$A$10:$Y$42,25,FALSE),"")</f>
        <v>TCS-1(M): Porcentaje de personas que viven con el VIH  que actualmente reciben tratamiento antirretroviral</v>
      </c>
      <c r="C372" s="396" t="str">
        <f t="array" ref="C372">IFERROR(IF(INDEX('Disaggregation Records'!$E$95:$E$183,MATCH(RIGHT(Z372,255),RIGHT('Disaggregation Records'!$D$95:$D$183,255),0))=0,"",INDEX('Disaggregation Records'!$E$95:$E$183,MATCH(RIGHT(Z372,255),RIGHT('Disaggregation Records'!$D$95:$D$183,255),0))),"")</f>
        <v>Sexo | Edad</v>
      </c>
      <c r="D372" s="396" t="str">
        <f t="array" ref="D372">IFERROR(IF(INDEX('Disaggregation Records'!$F$95:$F$183,MATCH(RIGHT(Z372,255),RIGHT('Disaggregation Records'!$D$95:$D$183,255),0))=0,"",INDEX('Disaggregation Records'!$F$95:$F$183,MATCH(RIGHT(Z372,255),RIGHT('Disaggregation Records'!$D$95:$D$183,255),0))),"")</f>
        <v>Hombres 15-24</v>
      </c>
      <c r="E372" s="397" t="str">
        <f t="array" ref="E372">IFERROR(IF(INDEX('Disaggregation Data'!$K$315:$K$616,MATCH(RIGHT(X372,255),RIGHT('Disaggregation Data'!$J$315:$J$616,255),0))=0,"",INDEX('Disaggregation Data'!$K$315:$K$616,MATCH(RIGHT(X372,255),RIGHT('Disaggregation Data'!J$315:$J$616,255),0))),"")</f>
        <v/>
      </c>
      <c r="F372" s="398" t="str">
        <f t="array" ref="F372">IFERROR(IF(INDEX('Disaggregation Data'!$L$315:$L$616,MATCH(RIGHT(X372,255),RIGHT('Disaggregation Data'!$J$315:$J$616,255),0))=0,"",INDEX('Disaggregation Data'!$L$315:$L$616,MATCH(RIGHT(X372,255),RIGHT('Disaggregation Data'!J$315:$J$616,255),0))),"")</f>
        <v/>
      </c>
      <c r="G372" s="459" t="str">
        <f t="array" ref="G372">IFERROR(IF(INDEX('Disaggregation Data'!$M$315:$M$616,MATCH(RIGHT(X372,255),RIGHT('Disaggregation Data'!$J$315:$J$616,255),0))=0,(E372/F372)*100,INDEX('Disaggregation Data'!$M$315:$M$616,MATCH(RIGHT(X372,255),RIGHT('Disaggregation Data'!J$315:$J$616,255),0))),"")</f>
        <v/>
      </c>
      <c r="H372" s="401" t="str">
        <f t="array" ref="H372">IFERROR(IF(INDEX('Disaggregation Data'!$N$315:$N$616,MATCH(RIGHT(X372,255),RIGHT('Disaggregation Data'!$J$315:$J$616,255),0))=0,"",INDEX('Disaggregation Data'!$N$315:$N$616,MATCH(RIGHT(X372,255),RIGHT('Disaggregation Data'!J$315:$J$616,255),0))),"")</f>
        <v/>
      </c>
      <c r="I372" s="401" t="str">
        <f t="array" ref="I372">IFERROR(IF(INDEX('Disaggregation Data'!$Q$315:$Q$616,MATCH(RIGHT(X372,255),RIGHT('Disaggregation Data'!$J$315:$J$616,255),0))=0,"",INDEX('Disaggregation Data'!$Q$315:$Q$616,MATCH(RIGHT(X372,255),RIGHT('Disaggregation Data'!J$315:$J$616,255),0))),"")</f>
        <v/>
      </c>
      <c r="J372" s="415" t="s">
        <v>4476</v>
      </c>
      <c r="K372" s="486"/>
      <c r="L372" s="486"/>
      <c r="M372" s="486"/>
      <c r="N372" s="486"/>
      <c r="O372" s="486"/>
      <c r="P372" s="486"/>
      <c r="Q372" s="486"/>
      <c r="R372" s="486"/>
      <c r="S372" s="486"/>
      <c r="T372" s="486"/>
      <c r="U372" s="401" t="str">
        <f t="array" ref="U372">IFERROR(IF(INDEX('Disaggregation Data'!$O$315:$O$616,MATCH(RIGHT(X372,255),RIGHT('Disaggregation Data'!$J$315:$J$616,255),0))=0,"",INDEX('Disaggregation Data'!$O$315:$O$616,MATCH(RIGHT(X372,255),RIGHT('Disaggregation Data'!J$315:$J$616,255),0))),"")</f>
        <v/>
      </c>
      <c r="V372" s="415" t="s">
        <v>4477</v>
      </c>
      <c r="W372" s="487"/>
      <c r="X372" s="487" t="str">
        <f t="shared" si="24"/>
        <v>TCS-1(M): Porcentaje de personas que viven con el VIH  que actualmente reciben tratamiento antirretroviralSexo | EdadHombres 15-24</v>
      </c>
      <c r="Y372" s="487">
        <f t="shared" si="25"/>
        <v>5</v>
      </c>
      <c r="Z372" s="487" t="str">
        <f t="shared" si="26"/>
        <v>TCS-1(M): Porcentaje de personas que viven con el VIH  que actualmente reciben tratamiento antirretroviral-5</v>
      </c>
      <c r="AA372" s="487" t="b">
        <f t="shared" si="27"/>
        <v>1</v>
      </c>
      <c r="AB372" s="487" t="s">
        <v>1920</v>
      </c>
      <c r="AC372" s="487" t="str">
        <f t="array" ref="AC372">IFERROR(IF(INDEX('Disaggregation Records'!$G$95:$G$183,MATCH(RIGHT(Z372,255),RIGHT('Disaggregation Records'!$D$95:$D$183,255),0))=0,"",INDEX('Disaggregation Records'!$G$95:$G$183,MATCH(RIGHT(Z372,255),RIGHT('Disaggregation Records'!$D$95:$D$183,255),0))),"")</f>
        <v>a1L36000000zoO2EAI</v>
      </c>
      <c r="AD372" s="487" t="s">
        <v>809</v>
      </c>
      <c r="AE372" s="347"/>
      <c r="AF372" s="111"/>
      <c r="AG372" s="111"/>
    </row>
    <row r="373" spans="1:33" ht="47.1" customHeight="1" x14ac:dyDescent="0.25">
      <c r="A373" s="377">
        <v>5</v>
      </c>
      <c r="B373" s="395" t="str">
        <f>IFERROR(VLOOKUP(A373,'Coverage Indicators - Section D'!$A$10:$Y$42,25,FALSE),"")</f>
        <v>TCS-1(M): Porcentaje de personas que viven con el VIH  que actualmente reciben tratamiento antirretroviral</v>
      </c>
      <c r="C373" s="396" t="str">
        <f t="array" ref="C373">IFERROR(IF(INDEX('Disaggregation Records'!$E$95:$E$183,MATCH(RIGHT(Z373,255),RIGHT('Disaggregation Records'!$D$95:$D$183,255),0))=0,"",INDEX('Disaggregation Records'!$E$95:$E$183,MATCH(RIGHT(Z373,255),RIGHT('Disaggregation Records'!$D$95:$D$183,255),0))),"")</f>
        <v>Grupo de riesgo objetivo</v>
      </c>
      <c r="D373" s="396" t="str">
        <f t="array" ref="D373">IFERROR(IF(INDEX('Disaggregation Records'!$F$95:$F$183,MATCH(RIGHT(Z373,255),RIGHT('Disaggregation Records'!$D$95:$D$183,255),0))=0,"",INDEX('Disaggregation Records'!$F$95:$F$183,MATCH(RIGHT(Z373,255),RIGHT('Disaggregation Records'!$D$95:$D$183,255),0))),"")</f>
        <v>PWID</v>
      </c>
      <c r="E373" s="397" t="str">
        <f t="array" ref="E373">IFERROR(IF(INDEX('Disaggregation Data'!$K$315:$K$616,MATCH(RIGHT(X373,255),RIGHT('Disaggregation Data'!$J$315:$J$616,255),0))=0,"",INDEX('Disaggregation Data'!$K$315:$K$616,MATCH(RIGHT(X373,255),RIGHT('Disaggregation Data'!J$315:$J$616,255),0))),"")</f>
        <v/>
      </c>
      <c r="F373" s="398" t="str">
        <f t="array" ref="F373">IFERROR(IF(INDEX('Disaggregation Data'!$L$315:$L$616,MATCH(RIGHT(X373,255),RIGHT('Disaggregation Data'!$J$315:$J$616,255),0))=0,"",INDEX('Disaggregation Data'!$L$315:$L$616,MATCH(RIGHT(X373,255),RIGHT('Disaggregation Data'!J$315:$J$616,255),0))),"")</f>
        <v/>
      </c>
      <c r="G373" s="459" t="str">
        <f t="array" ref="G373">IFERROR(IF(INDEX('Disaggregation Data'!$M$315:$M$616,MATCH(RIGHT(X373,255),RIGHT('Disaggregation Data'!$J$315:$J$616,255),0))=0,(E373/F373)*100,INDEX('Disaggregation Data'!$M$315:$M$616,MATCH(RIGHT(X373,255),RIGHT('Disaggregation Data'!J$315:$J$616,255),0))),"")</f>
        <v/>
      </c>
      <c r="H373" s="401" t="str">
        <f t="array" ref="H373">IFERROR(IF(INDEX('Disaggregation Data'!$N$315:$N$616,MATCH(RIGHT(X373,255),RIGHT('Disaggregation Data'!$J$315:$J$616,255),0))=0,"",INDEX('Disaggregation Data'!$N$315:$N$616,MATCH(RIGHT(X373,255),RIGHT('Disaggregation Data'!J$315:$J$616,255),0))),"")</f>
        <v/>
      </c>
      <c r="I373" s="401" t="str">
        <f t="array" ref="I373">IFERROR(IF(INDEX('Disaggregation Data'!$Q$315:$Q$616,MATCH(RIGHT(X373,255),RIGHT('Disaggregation Data'!$J$315:$J$616,255),0))=0,"",INDEX('Disaggregation Data'!$Q$315:$Q$616,MATCH(RIGHT(X373,255),RIGHT('Disaggregation Data'!J$315:$J$616,255),0))),"")</f>
        <v/>
      </c>
      <c r="J373" s="415" t="s">
        <v>4476</v>
      </c>
      <c r="K373" s="486"/>
      <c r="L373" s="486"/>
      <c r="M373" s="486"/>
      <c r="N373" s="486"/>
      <c r="O373" s="486"/>
      <c r="P373" s="486"/>
      <c r="Q373" s="486"/>
      <c r="R373" s="486"/>
      <c r="S373" s="486"/>
      <c r="T373" s="486"/>
      <c r="U373" s="401" t="str">
        <f t="array" ref="U373">IFERROR(IF(INDEX('Disaggregation Data'!$O$315:$O$616,MATCH(RIGHT(X373,255),RIGHT('Disaggregation Data'!$J$315:$J$616,255),0))=0,"",INDEX('Disaggregation Data'!$O$315:$O$616,MATCH(RIGHT(X373,255),RIGHT('Disaggregation Data'!J$315:$J$616,255),0))),"")</f>
        <v/>
      </c>
      <c r="V373" s="415" t="s">
        <v>4477</v>
      </c>
      <c r="W373" s="487"/>
      <c r="X373" s="487" t="str">
        <f t="shared" si="24"/>
        <v>TCS-1(M): Porcentaje de personas que viven con el VIH  que actualmente reciben tratamiento antirretroviralGrupo de riesgo objetivoPWID</v>
      </c>
      <c r="Y373" s="487">
        <f t="shared" si="25"/>
        <v>6</v>
      </c>
      <c r="Z373" s="487" t="str">
        <f t="shared" si="26"/>
        <v>TCS-1(M): Porcentaje de personas que viven con el VIH  que actualmente reciben tratamiento antirretroviral-6</v>
      </c>
      <c r="AA373" s="487" t="b">
        <f t="shared" si="27"/>
        <v>1</v>
      </c>
      <c r="AB373" s="487" t="s">
        <v>1921</v>
      </c>
      <c r="AC373" s="487" t="str">
        <f t="array" ref="AC373">IFERROR(IF(INDEX('Disaggregation Records'!$G$95:$G$183,MATCH(RIGHT(Z373,255),RIGHT('Disaggregation Records'!$D$95:$D$183,255),0))=0,"",INDEX('Disaggregation Records'!$G$95:$G$183,MATCH(RIGHT(Z373,255),RIGHT('Disaggregation Records'!$D$95:$D$183,255),0))),"")</f>
        <v>a1L36000002NzjtEAC</v>
      </c>
      <c r="AD373" s="487" t="s">
        <v>809</v>
      </c>
      <c r="AE373" s="347"/>
      <c r="AF373" s="111"/>
      <c r="AG373" s="111"/>
    </row>
    <row r="374" spans="1:33" ht="47.1" customHeight="1" x14ac:dyDescent="0.25">
      <c r="A374" s="377">
        <v>5</v>
      </c>
      <c r="B374" s="395" t="str">
        <f>IFERROR(VLOOKUP(A374,'Coverage Indicators - Section D'!$A$10:$Y$42,25,FALSE),"")</f>
        <v>TCS-1(M): Porcentaje de personas que viven con el VIH  que actualmente reciben tratamiento antirretroviral</v>
      </c>
      <c r="C374" s="396" t="str">
        <f t="array" ref="C374">IFERROR(IF(INDEX('Disaggregation Records'!$E$95:$E$183,MATCH(RIGHT(Z374,255),RIGHT('Disaggregation Records'!$D$95:$D$183,255),0))=0,"",INDEX('Disaggregation Records'!$E$95:$E$183,MATCH(RIGHT(Z374,255),RIGHT('Disaggregation Records'!$D$95:$D$183,255),0))),"")</f>
        <v>Grupo de riesgo objetivo</v>
      </c>
      <c r="D374" s="396" t="str">
        <f t="array" ref="D374">IFERROR(IF(INDEX('Disaggregation Records'!$F$95:$F$183,MATCH(RIGHT(Z374,255),RIGHT('Disaggregation Records'!$D$95:$D$183,255),0))=0,"",INDEX('Disaggregation Records'!$F$95:$F$183,MATCH(RIGHT(Z374,255),RIGHT('Disaggregation Records'!$D$95:$D$183,255),0))),"")</f>
        <v>Trabajadores sexuales</v>
      </c>
      <c r="E374" s="397" t="str">
        <f t="array" ref="E374">IFERROR(IF(INDEX('Disaggregation Data'!$K$315:$K$616,MATCH(RIGHT(X374,255),RIGHT('Disaggregation Data'!$J$315:$J$616,255),0))=0,"",INDEX('Disaggregation Data'!$K$315:$K$616,MATCH(RIGHT(X374,255),RIGHT('Disaggregation Data'!J$315:$J$616,255),0))),"")</f>
        <v/>
      </c>
      <c r="F374" s="398" t="str">
        <f t="array" ref="F374">IFERROR(IF(INDEX('Disaggregation Data'!$L$315:$L$616,MATCH(RIGHT(X374,255),RIGHT('Disaggregation Data'!$J$315:$J$616,255),0))=0,"",INDEX('Disaggregation Data'!$L$315:$L$616,MATCH(RIGHT(X374,255),RIGHT('Disaggregation Data'!J$315:$J$616,255),0))),"")</f>
        <v/>
      </c>
      <c r="G374" s="459" t="str">
        <f t="array" ref="G374">IFERROR(IF(INDEX('Disaggregation Data'!$M$315:$M$616,MATCH(RIGHT(X374,255),RIGHT('Disaggregation Data'!$J$315:$J$616,255),0))=0,(E374/F374)*100,INDEX('Disaggregation Data'!$M$315:$M$616,MATCH(RIGHT(X374,255),RIGHT('Disaggregation Data'!J$315:$J$616,255),0))),"")</f>
        <v/>
      </c>
      <c r="H374" s="401" t="str">
        <f t="array" ref="H374">IFERROR(IF(INDEX('Disaggregation Data'!$N$315:$N$616,MATCH(RIGHT(X374,255),RIGHT('Disaggregation Data'!$J$315:$J$616,255),0))=0,"",INDEX('Disaggregation Data'!$N$315:$N$616,MATCH(RIGHT(X374,255),RIGHT('Disaggregation Data'!J$315:$J$616,255),0))),"")</f>
        <v/>
      </c>
      <c r="I374" s="401" t="str">
        <f t="array" ref="I374">IFERROR(IF(INDEX('Disaggregation Data'!$Q$315:$Q$616,MATCH(RIGHT(X374,255),RIGHT('Disaggregation Data'!$J$315:$J$616,255),0))=0,"",INDEX('Disaggregation Data'!$Q$315:$Q$616,MATCH(RIGHT(X374,255),RIGHT('Disaggregation Data'!J$315:$J$616,255),0))),"")</f>
        <v/>
      </c>
      <c r="J374" s="415" t="s">
        <v>4476</v>
      </c>
      <c r="K374" s="486"/>
      <c r="L374" s="486"/>
      <c r="M374" s="486"/>
      <c r="N374" s="486"/>
      <c r="O374" s="486"/>
      <c r="P374" s="486"/>
      <c r="Q374" s="486"/>
      <c r="R374" s="486"/>
      <c r="S374" s="486"/>
      <c r="T374" s="486"/>
      <c r="U374" s="401" t="str">
        <f t="array" ref="U374">IFERROR(IF(INDEX('Disaggregation Data'!$O$315:$O$616,MATCH(RIGHT(X374,255),RIGHT('Disaggregation Data'!$J$315:$J$616,255),0))=0,"",INDEX('Disaggregation Data'!$O$315:$O$616,MATCH(RIGHT(X374,255),RIGHT('Disaggregation Data'!J$315:$J$616,255),0))),"")</f>
        <v/>
      </c>
      <c r="V374" s="415" t="s">
        <v>4477</v>
      </c>
      <c r="W374" s="487"/>
      <c r="X374" s="487" t="str">
        <f t="shared" si="24"/>
        <v>TCS-1(M): Porcentaje de personas que viven con el VIH  que actualmente reciben tratamiento antirretroviralGrupo de riesgo objetivoTrabajadores sexuales</v>
      </c>
      <c r="Y374" s="487">
        <f t="shared" si="25"/>
        <v>7</v>
      </c>
      <c r="Z374" s="487" t="str">
        <f t="shared" si="26"/>
        <v>TCS-1(M): Porcentaje de personas que viven con el VIH  que actualmente reciben tratamiento antirretroviral-7</v>
      </c>
      <c r="AA374" s="487" t="b">
        <f t="shared" si="27"/>
        <v>1</v>
      </c>
      <c r="AB374" s="487" t="s">
        <v>1922</v>
      </c>
      <c r="AC374" s="487" t="str">
        <f t="array" ref="AC374">IFERROR(IF(INDEX('Disaggregation Records'!$G$95:$G$183,MATCH(RIGHT(Z374,255),RIGHT('Disaggregation Records'!$D$95:$D$183,255),0))=0,"",INDEX('Disaggregation Records'!$G$95:$G$183,MATCH(RIGHT(Z374,255),RIGHT('Disaggregation Records'!$D$95:$D$183,255),0))),"")</f>
        <v>a1L36000002NzjsEAC</v>
      </c>
      <c r="AD374" s="487" t="s">
        <v>809</v>
      </c>
      <c r="AE374" s="347"/>
      <c r="AF374" s="111"/>
      <c r="AG374" s="111"/>
    </row>
    <row r="375" spans="1:33" ht="47.1" customHeight="1" x14ac:dyDescent="0.25">
      <c r="A375" s="377">
        <v>5</v>
      </c>
      <c r="B375" s="395" t="str">
        <f>IFERROR(VLOOKUP(A375,'Coverage Indicators - Section D'!$A$10:$Y$42,25,FALSE),"")</f>
        <v>TCS-1(M): Porcentaje de personas que viven con el VIH  que actualmente reciben tratamiento antirretroviral</v>
      </c>
      <c r="C375" s="396" t="str">
        <f t="array" ref="C375">IFERROR(IF(INDEX('Disaggregation Records'!$E$95:$E$183,MATCH(RIGHT(Z375,255),RIGHT('Disaggregation Records'!$D$95:$D$183,255),0))=0,"",INDEX('Disaggregation Records'!$E$95:$E$183,MATCH(RIGHT(Z375,255),RIGHT('Disaggregation Records'!$D$95:$D$183,255),0))),"")</f>
        <v>Grupo de riesgo objetivo</v>
      </c>
      <c r="D375" s="396" t="str">
        <f t="array" ref="D375">IFERROR(IF(INDEX('Disaggregation Records'!$F$95:$F$183,MATCH(RIGHT(Z375,255),RIGHT('Disaggregation Records'!$D$95:$D$183,255),0))=0,"",INDEX('Disaggregation Records'!$F$95:$F$183,MATCH(RIGHT(Z375,255),RIGHT('Disaggregation Records'!$D$95:$D$183,255),0))),"")</f>
        <v>HSH</v>
      </c>
      <c r="E375" s="397" t="str">
        <f t="array" ref="E375">IFERROR(IF(INDEX('Disaggregation Data'!$K$315:$K$616,MATCH(RIGHT(X375,255),RIGHT('Disaggregation Data'!$J$315:$J$616,255),0))=0,"",INDEX('Disaggregation Data'!$K$315:$K$616,MATCH(RIGHT(X375,255),RIGHT('Disaggregation Data'!J$315:$J$616,255),0))),"")</f>
        <v/>
      </c>
      <c r="F375" s="398" t="str">
        <f t="array" ref="F375">IFERROR(IF(INDEX('Disaggregation Data'!$L$315:$L$616,MATCH(RIGHT(X375,255),RIGHT('Disaggregation Data'!$J$315:$J$616,255),0))=0,"",INDEX('Disaggregation Data'!$L$315:$L$616,MATCH(RIGHT(X375,255),RIGHT('Disaggregation Data'!J$315:$J$616,255),0))),"")</f>
        <v/>
      </c>
      <c r="G375" s="459" t="str">
        <f t="array" ref="G375">IFERROR(IF(INDEX('Disaggregation Data'!$M$315:$M$616,MATCH(RIGHT(X375,255),RIGHT('Disaggregation Data'!$J$315:$J$616,255),0))=0,(E375/F375)*100,INDEX('Disaggregation Data'!$M$315:$M$616,MATCH(RIGHT(X375,255),RIGHT('Disaggregation Data'!J$315:$J$616,255),0))),"")</f>
        <v/>
      </c>
      <c r="H375" s="401" t="str">
        <f t="array" ref="H375">IFERROR(IF(INDEX('Disaggregation Data'!$N$315:$N$616,MATCH(RIGHT(X375,255),RIGHT('Disaggregation Data'!$J$315:$J$616,255),0))=0,"",INDEX('Disaggregation Data'!$N$315:$N$616,MATCH(RIGHT(X375,255),RIGHT('Disaggregation Data'!J$315:$J$616,255),0))),"")</f>
        <v/>
      </c>
      <c r="I375" s="401" t="str">
        <f t="array" ref="I375">IFERROR(IF(INDEX('Disaggregation Data'!$Q$315:$Q$616,MATCH(RIGHT(X375,255),RIGHT('Disaggregation Data'!$J$315:$J$616,255),0))=0,"",INDEX('Disaggregation Data'!$Q$315:$Q$616,MATCH(RIGHT(X375,255),RIGHT('Disaggregation Data'!J$315:$J$616,255),0))),"")</f>
        <v/>
      </c>
      <c r="J375" s="415" t="s">
        <v>4476</v>
      </c>
      <c r="K375" s="486"/>
      <c r="L375" s="486"/>
      <c r="M375" s="486"/>
      <c r="N375" s="486"/>
      <c r="O375" s="486"/>
      <c r="P375" s="486"/>
      <c r="Q375" s="486"/>
      <c r="R375" s="486"/>
      <c r="S375" s="486"/>
      <c r="T375" s="486"/>
      <c r="U375" s="401" t="str">
        <f t="array" ref="U375">IFERROR(IF(INDEX('Disaggregation Data'!$O$315:$O$616,MATCH(RIGHT(X375,255),RIGHT('Disaggregation Data'!$J$315:$J$616,255),0))=0,"",INDEX('Disaggregation Data'!$O$315:$O$616,MATCH(RIGHT(X375,255),RIGHT('Disaggregation Data'!J$315:$J$616,255),0))),"")</f>
        <v/>
      </c>
      <c r="V375" s="415" t="s">
        <v>4477</v>
      </c>
      <c r="W375" s="487"/>
      <c r="X375" s="487" t="str">
        <f t="shared" si="24"/>
        <v>TCS-1(M): Porcentaje de personas que viven con el VIH  que actualmente reciben tratamiento antirretroviralGrupo de riesgo objetivoHSH</v>
      </c>
      <c r="Y375" s="487">
        <f t="shared" si="25"/>
        <v>8</v>
      </c>
      <c r="Z375" s="487" t="str">
        <f t="shared" si="26"/>
        <v>TCS-1(M): Porcentaje de personas que viven con el VIH  que actualmente reciben tratamiento antirretroviral-8</v>
      </c>
      <c r="AA375" s="487" t="b">
        <f t="shared" si="27"/>
        <v>1</v>
      </c>
      <c r="AB375" s="487" t="s">
        <v>1923</v>
      </c>
      <c r="AC375" s="487" t="str">
        <f t="array" ref="AC375">IFERROR(IF(INDEX('Disaggregation Records'!$G$95:$G$183,MATCH(RIGHT(Z375,255),RIGHT('Disaggregation Records'!$D$95:$D$183,255),0))=0,"",INDEX('Disaggregation Records'!$G$95:$G$183,MATCH(RIGHT(Z375,255),RIGHT('Disaggregation Records'!$D$95:$D$183,255),0))),"")</f>
        <v>a1L36000002NzjrEAC</v>
      </c>
      <c r="AD375" s="487" t="s">
        <v>809</v>
      </c>
      <c r="AE375" s="347"/>
      <c r="AF375" s="111"/>
      <c r="AG375" s="111"/>
    </row>
    <row r="376" spans="1:33" ht="47.1" customHeight="1" x14ac:dyDescent="0.25">
      <c r="A376" s="377">
        <v>5</v>
      </c>
      <c r="B376" s="395" t="str">
        <f>IFERROR(VLOOKUP(A376,'Coverage Indicators - Section D'!$A$10:$Y$42,25,FALSE),"")</f>
        <v>TCS-1(M): Porcentaje de personas que viven con el VIH  que actualmente reciben tratamiento antirretroviral</v>
      </c>
      <c r="C376" s="396" t="str">
        <f t="array" ref="C376">IFERROR(IF(INDEX('Disaggregation Records'!$E$95:$E$183,MATCH(RIGHT(Z376,255),RIGHT('Disaggregation Records'!$D$95:$D$183,255),0))=0,"",INDEX('Disaggregation Records'!$E$95:$E$183,MATCH(RIGHT(Z376,255),RIGHT('Disaggregation Records'!$D$95:$D$183,255),0))),"")</f>
        <v>Grupo de riesgo objetivo</v>
      </c>
      <c r="D376" s="396" t="str">
        <f t="array" ref="D376">IFERROR(IF(INDEX('Disaggregation Records'!$F$95:$F$183,MATCH(RIGHT(Z376,255),RIGHT('Disaggregation Records'!$D$95:$D$183,255),0))=0,"",INDEX('Disaggregation Records'!$F$95:$F$183,MATCH(RIGHT(Z376,255),RIGHT('Disaggregation Records'!$D$95:$D$183,255),0))),"")</f>
        <v>Personas transgénero</v>
      </c>
      <c r="E376" s="397" t="str">
        <f t="array" ref="E376">IFERROR(IF(INDEX('Disaggregation Data'!$K$315:$K$616,MATCH(RIGHT(X376,255),RIGHT('Disaggregation Data'!$J$315:$J$616,255),0))=0,"",INDEX('Disaggregation Data'!$K$315:$K$616,MATCH(RIGHT(X376,255),RIGHT('Disaggregation Data'!J$315:$J$616,255),0))),"")</f>
        <v/>
      </c>
      <c r="F376" s="398" t="str">
        <f t="array" ref="F376">IFERROR(IF(INDEX('Disaggregation Data'!$L$315:$L$616,MATCH(RIGHT(X376,255),RIGHT('Disaggregation Data'!$J$315:$J$616,255),0))=0,"",INDEX('Disaggregation Data'!$L$315:$L$616,MATCH(RIGHT(X376,255),RIGHT('Disaggregation Data'!J$315:$J$616,255),0))),"")</f>
        <v/>
      </c>
      <c r="G376" s="459" t="str">
        <f t="array" ref="G376">IFERROR(IF(INDEX('Disaggregation Data'!$M$315:$M$616,MATCH(RIGHT(X376,255),RIGHT('Disaggregation Data'!$J$315:$J$616,255),0))=0,(E376/F376)*100,INDEX('Disaggregation Data'!$M$315:$M$616,MATCH(RIGHT(X376,255),RIGHT('Disaggregation Data'!J$315:$J$616,255),0))),"")</f>
        <v/>
      </c>
      <c r="H376" s="401" t="str">
        <f t="array" ref="H376">IFERROR(IF(INDEX('Disaggregation Data'!$N$315:$N$616,MATCH(RIGHT(X376,255),RIGHT('Disaggregation Data'!$J$315:$J$616,255),0))=0,"",INDEX('Disaggregation Data'!$N$315:$N$616,MATCH(RIGHT(X376,255),RIGHT('Disaggregation Data'!J$315:$J$616,255),0))),"")</f>
        <v/>
      </c>
      <c r="I376" s="401" t="str">
        <f t="array" ref="I376">IFERROR(IF(INDEX('Disaggregation Data'!$Q$315:$Q$616,MATCH(RIGHT(X376,255),RIGHT('Disaggregation Data'!$J$315:$J$616,255),0))=0,"",INDEX('Disaggregation Data'!$Q$315:$Q$616,MATCH(RIGHT(X376,255),RIGHT('Disaggregation Data'!J$315:$J$616,255),0))),"")</f>
        <v/>
      </c>
      <c r="J376" s="415" t="s">
        <v>4476</v>
      </c>
      <c r="K376" s="486"/>
      <c r="L376" s="486"/>
      <c r="M376" s="486"/>
      <c r="N376" s="486"/>
      <c r="O376" s="486"/>
      <c r="P376" s="486"/>
      <c r="Q376" s="486"/>
      <c r="R376" s="486"/>
      <c r="S376" s="486"/>
      <c r="T376" s="486"/>
      <c r="U376" s="401" t="str">
        <f t="array" ref="U376">IFERROR(IF(INDEX('Disaggregation Data'!$O$315:$O$616,MATCH(RIGHT(X376,255),RIGHT('Disaggregation Data'!$J$315:$J$616,255),0))=0,"",INDEX('Disaggregation Data'!$O$315:$O$616,MATCH(RIGHT(X376,255),RIGHT('Disaggregation Data'!J$315:$J$616,255),0))),"")</f>
        <v/>
      </c>
      <c r="V376" s="415" t="s">
        <v>4477</v>
      </c>
      <c r="W376" s="487"/>
      <c r="X376" s="487" t="str">
        <f t="shared" si="24"/>
        <v>TCS-1(M): Porcentaje de personas que viven con el VIH  que actualmente reciben tratamiento antirretroviralGrupo de riesgo objetivoPersonas transgénero</v>
      </c>
      <c r="Y376" s="487">
        <f t="shared" si="25"/>
        <v>9</v>
      </c>
      <c r="Z376" s="487" t="str">
        <f t="shared" si="26"/>
        <v>TCS-1(M): Porcentaje de personas que viven con el VIH  que actualmente reciben tratamiento antirretroviral-9</v>
      </c>
      <c r="AA376" s="487" t="b">
        <f t="shared" si="27"/>
        <v>1</v>
      </c>
      <c r="AB376" s="487" t="s">
        <v>1924</v>
      </c>
      <c r="AC376" s="487" t="str">
        <f t="array" ref="AC376">IFERROR(IF(INDEX('Disaggregation Records'!$G$95:$G$183,MATCH(RIGHT(Z376,255),RIGHT('Disaggregation Records'!$D$95:$D$183,255),0))=0,"",INDEX('Disaggregation Records'!$G$95:$G$183,MATCH(RIGHT(Z376,255),RIGHT('Disaggregation Records'!$D$95:$D$183,255),0))),"")</f>
        <v>a1L36000000zoMrEAI</v>
      </c>
      <c r="AD376" s="487" t="s">
        <v>809</v>
      </c>
      <c r="AE376" s="347"/>
      <c r="AF376" s="111"/>
      <c r="AG376" s="111"/>
    </row>
    <row r="377" spans="1:33" ht="47.1" customHeight="1" x14ac:dyDescent="0.25">
      <c r="A377" s="377">
        <v>6</v>
      </c>
      <c r="B377" s="395" t="str">
        <f>IFERROR(VLOOKUP(A377,'Coverage Indicators - Section D'!$A$10:$Y$42,25,FALSE),"")</f>
        <v/>
      </c>
      <c r="C377" s="396" t="str">
        <f t="array" ref="C377">IFERROR(IF(INDEX('Disaggregation Records'!$E$95:$E$183,MATCH(RIGHT(Z377,255),RIGHT('Disaggregation Records'!$D$95:$D$183,255),0))=0,"",INDEX('Disaggregation Records'!$E$95:$E$183,MATCH(RIGHT(Z377,255),RIGHT('Disaggregation Records'!$D$95:$D$183,255),0))),"")</f>
        <v/>
      </c>
      <c r="D377" s="396" t="str">
        <f t="array" ref="D377">IFERROR(IF(INDEX('Disaggregation Records'!$F$95:$F$183,MATCH(RIGHT(Z377,255),RIGHT('Disaggregation Records'!$D$95:$D$183,255),0))=0,"",INDEX('Disaggregation Records'!$F$95:$F$183,MATCH(RIGHT(Z377,255),RIGHT('Disaggregation Records'!$D$95:$D$183,255),0))),"")</f>
        <v/>
      </c>
      <c r="E377" s="397" t="str">
        <f t="array" ref="E377">IFERROR(IF(INDEX('Disaggregation Data'!$K$315:$K$616,MATCH(RIGHT(X377,255),RIGHT('Disaggregation Data'!$J$315:$J$616,255),0))=0,"",INDEX('Disaggregation Data'!$K$315:$K$616,MATCH(RIGHT(X377,255),RIGHT('Disaggregation Data'!J$315:$J$616,255),0))),"")</f>
        <v/>
      </c>
      <c r="F377" s="398" t="str">
        <f t="array" ref="F377">IFERROR(IF(INDEX('Disaggregation Data'!$L$315:$L$616,MATCH(RIGHT(X377,255),RIGHT('Disaggregation Data'!$J$315:$J$616,255),0))=0,"",INDEX('Disaggregation Data'!$L$315:$L$616,MATCH(RIGHT(X377,255),RIGHT('Disaggregation Data'!J$315:$J$616,255),0))),"")</f>
        <v/>
      </c>
      <c r="G377" s="459" t="str">
        <f t="array" ref="G377">IFERROR(IF(INDEX('Disaggregation Data'!$M$315:$M$616,MATCH(RIGHT(X377,255),RIGHT('Disaggregation Data'!$J$315:$J$616,255),0))=0,(E377/F377)*100,INDEX('Disaggregation Data'!$M$315:$M$616,MATCH(RIGHT(X377,255),RIGHT('Disaggregation Data'!J$315:$J$616,255),0))),"")</f>
        <v/>
      </c>
      <c r="H377" s="401" t="str">
        <f t="array" ref="H377">IFERROR(IF(INDEX('Disaggregation Data'!$N$315:$N$616,MATCH(RIGHT(X377,255),RIGHT('Disaggregation Data'!$J$315:$J$616,255),0))=0,"",INDEX('Disaggregation Data'!$N$315:$N$616,MATCH(RIGHT(X377,255),RIGHT('Disaggregation Data'!J$315:$J$616,255),0))),"")</f>
        <v/>
      </c>
      <c r="I377" s="401" t="str">
        <f t="array" ref="I377">IFERROR(IF(INDEX('Disaggregation Data'!$Q$315:$Q$616,MATCH(RIGHT(X377,255),RIGHT('Disaggregation Data'!$J$315:$J$616,255),0))=0,"",INDEX('Disaggregation Data'!$Q$315:$Q$616,MATCH(RIGHT(X377,255),RIGHT('Disaggregation Data'!J$315:$J$616,255),0))),"")</f>
        <v/>
      </c>
      <c r="J377" s="415" t="str">
        <f t="array" ref="J377">IFERROR(IF(INDEX('Disaggregation Data'!$R$315:$R$616,MATCH(RIGHT(X377,255),RIGHT('Disaggregation Data'!$J$315:$J$616,255),0))=0,"",INDEX('Disaggregation Data'!$R$315:$R$616,MATCH(RIGHT(X377,255),RIGHT('Disaggregation Data'!J$315:$J$616,255),0))),"")</f>
        <v/>
      </c>
      <c r="K377" s="486"/>
      <c r="L377" s="486"/>
      <c r="M377" s="486"/>
      <c r="N377" s="486"/>
      <c r="O377" s="486"/>
      <c r="P377" s="486"/>
      <c r="Q377" s="486"/>
      <c r="R377" s="486"/>
      <c r="S377" s="486"/>
      <c r="T377" s="486"/>
      <c r="U377" s="401" t="str">
        <f t="array" ref="U377">IFERROR(IF(INDEX('Disaggregation Data'!$O$315:$O$616,MATCH(RIGHT(X377,255),RIGHT('Disaggregation Data'!$J$315:$J$616,255),0))=0,"",INDEX('Disaggregation Data'!$O$315:$O$616,MATCH(RIGHT(X377,255),RIGHT('Disaggregation Data'!J$315:$J$616,255),0))),"")</f>
        <v/>
      </c>
      <c r="V377" s="415" t="str">
        <f t="array" ref="V377">IFERROR(IF(INDEX('Disaggregation Data'!$P$315:$P$616,MATCH(RIGHT(X377,255),RIGHT('Disaggregation Data'!$J$315:$J$616,255),0))=0,"",INDEX('Disaggregation Data'!$P$315:$P$616,MATCH(RIGHT(X377,255),RIGHT('Disaggregation Data'!J$315:$J$616,255),0))),"")</f>
        <v/>
      </c>
      <c r="W377" s="487"/>
      <c r="X377" s="487" t="str">
        <f t="shared" si="24"/>
        <v/>
      </c>
      <c r="Y377" s="487">
        <f t="shared" si="25"/>
        <v>0</v>
      </c>
      <c r="Z377" s="487" t="str">
        <f t="shared" si="26"/>
        <v/>
      </c>
      <c r="AA377" s="487" t="b">
        <f t="shared" si="27"/>
        <v>0</v>
      </c>
      <c r="AB377" s="487" t="s">
        <v>1925</v>
      </c>
      <c r="AC377" s="487" t="str">
        <f t="array" ref="AC377">IFERROR(IF(INDEX('Disaggregation Records'!$G$95:$G$183,MATCH(RIGHT(Z377,255),RIGHT('Disaggregation Records'!$D$95:$D$183,255),0))=0,"",INDEX('Disaggregation Records'!$G$95:$G$183,MATCH(RIGHT(Z377,255),RIGHT('Disaggregation Records'!$D$95:$D$183,255),0))),"")</f>
        <v/>
      </c>
      <c r="AD377" s="487" t="s">
        <v>810</v>
      </c>
      <c r="AE377" s="347"/>
      <c r="AF377" s="111"/>
      <c r="AG377" s="111"/>
    </row>
    <row r="378" spans="1:33" ht="47.1" customHeight="1" x14ac:dyDescent="0.25">
      <c r="A378" s="377">
        <v>6</v>
      </c>
      <c r="B378" s="395" t="str">
        <f>IFERROR(VLOOKUP(A378,'Coverage Indicators - Section D'!$A$10:$Y$42,25,FALSE),"")</f>
        <v/>
      </c>
      <c r="C378" s="396" t="str">
        <f t="array" ref="C378">IFERROR(IF(INDEX('Disaggregation Records'!$E$95:$E$183,MATCH(RIGHT(Z378,255),RIGHT('Disaggregation Records'!$D$95:$D$183,255),0))=0,"",INDEX('Disaggregation Records'!$E$95:$E$183,MATCH(RIGHT(Z378,255),RIGHT('Disaggregation Records'!$D$95:$D$183,255),0))),"")</f>
        <v/>
      </c>
      <c r="D378" s="396" t="str">
        <f t="array" ref="D378">IFERROR(IF(INDEX('Disaggregation Records'!$F$95:$F$183,MATCH(RIGHT(Z378,255),RIGHT('Disaggregation Records'!$D$95:$D$183,255),0))=0,"",INDEX('Disaggregation Records'!$F$95:$F$183,MATCH(RIGHT(Z378,255),RIGHT('Disaggregation Records'!$D$95:$D$183,255),0))),"")</f>
        <v/>
      </c>
      <c r="E378" s="397" t="str">
        <f t="array" ref="E378">IFERROR(IF(INDEX('Disaggregation Data'!$K$315:$K$616,MATCH(RIGHT(X378,255),RIGHT('Disaggregation Data'!$J$315:$J$616,255),0))=0,"",INDEX('Disaggregation Data'!$K$315:$K$616,MATCH(RIGHT(X378,255),RIGHT('Disaggregation Data'!J$315:$J$616,255),0))),"")</f>
        <v/>
      </c>
      <c r="F378" s="398" t="str">
        <f t="array" ref="F378">IFERROR(IF(INDEX('Disaggregation Data'!$L$315:$L$616,MATCH(RIGHT(X378,255),RIGHT('Disaggregation Data'!$J$315:$J$616,255),0))=0,"",INDEX('Disaggregation Data'!$L$315:$L$616,MATCH(RIGHT(X378,255),RIGHT('Disaggregation Data'!J$315:$J$616,255),0))),"")</f>
        <v/>
      </c>
      <c r="G378" s="459" t="str">
        <f t="array" ref="G378">IFERROR(IF(INDEX('Disaggregation Data'!$M$315:$M$616,MATCH(RIGHT(X378,255),RIGHT('Disaggregation Data'!$J$315:$J$616,255),0))=0,(E378/F378)*100,INDEX('Disaggregation Data'!$M$315:$M$616,MATCH(RIGHT(X378,255),RIGHT('Disaggregation Data'!J$315:$J$616,255),0))),"")</f>
        <v/>
      </c>
      <c r="H378" s="401" t="str">
        <f t="array" ref="H378">IFERROR(IF(INDEX('Disaggregation Data'!$N$315:$N$616,MATCH(RIGHT(X378,255),RIGHT('Disaggregation Data'!$J$315:$J$616,255),0))=0,"",INDEX('Disaggregation Data'!$N$315:$N$616,MATCH(RIGHT(X378,255),RIGHT('Disaggregation Data'!J$315:$J$616,255),0))),"")</f>
        <v/>
      </c>
      <c r="I378" s="401" t="str">
        <f t="array" ref="I378">IFERROR(IF(INDEX('Disaggregation Data'!$Q$315:$Q$616,MATCH(RIGHT(X378,255),RIGHT('Disaggregation Data'!$J$315:$J$616,255),0))=0,"",INDEX('Disaggregation Data'!$Q$315:$Q$616,MATCH(RIGHT(X378,255),RIGHT('Disaggregation Data'!J$315:$J$616,255),0))),"")</f>
        <v/>
      </c>
      <c r="J378" s="415" t="str">
        <f t="array" ref="J378">IFERROR(IF(INDEX('Disaggregation Data'!$R$315:$R$616,MATCH(RIGHT(X378,255),RIGHT('Disaggregation Data'!$J$315:$J$616,255),0))=0,"",INDEX('Disaggregation Data'!$R$315:$R$616,MATCH(RIGHT(X378,255),RIGHT('Disaggregation Data'!J$315:$J$616,255),0))),"")</f>
        <v/>
      </c>
      <c r="K378" s="486"/>
      <c r="L378" s="486"/>
      <c r="M378" s="486"/>
      <c r="N378" s="486"/>
      <c r="O378" s="486"/>
      <c r="P378" s="486"/>
      <c r="Q378" s="486"/>
      <c r="R378" s="486"/>
      <c r="S378" s="486"/>
      <c r="T378" s="486"/>
      <c r="U378" s="401" t="str">
        <f t="array" ref="U378">IFERROR(IF(INDEX('Disaggregation Data'!$O$315:$O$616,MATCH(RIGHT(X378,255),RIGHT('Disaggregation Data'!$J$315:$J$616,255),0))=0,"",INDEX('Disaggregation Data'!$O$315:$O$616,MATCH(RIGHT(X378,255),RIGHT('Disaggregation Data'!J$315:$J$616,255),0))),"")</f>
        <v/>
      </c>
      <c r="V378" s="415" t="str">
        <f t="array" ref="V378">IFERROR(IF(INDEX('Disaggregation Data'!$P$315:$P$616,MATCH(RIGHT(X378,255),RIGHT('Disaggregation Data'!$J$315:$J$616,255),0))=0,"",INDEX('Disaggregation Data'!$P$315:$P$616,MATCH(RIGHT(X378,255),RIGHT('Disaggregation Data'!J$315:$J$616,255),0))),"")</f>
        <v/>
      </c>
      <c r="W378" s="487"/>
      <c r="X378" s="487" t="str">
        <f t="shared" si="24"/>
        <v/>
      </c>
      <c r="Y378" s="487">
        <f t="shared" si="25"/>
        <v>1</v>
      </c>
      <c r="Z378" s="487" t="str">
        <f t="shared" si="26"/>
        <v/>
      </c>
      <c r="AA378" s="487" t="b">
        <f t="shared" si="27"/>
        <v>0</v>
      </c>
      <c r="AB378" s="487" t="s">
        <v>1926</v>
      </c>
      <c r="AC378" s="487" t="str">
        <f t="array" ref="AC378">IFERROR(IF(INDEX('Disaggregation Records'!$G$95:$G$183,MATCH(RIGHT(Z378,255),RIGHT('Disaggregation Records'!$D$95:$D$183,255),0))=0,"",INDEX('Disaggregation Records'!$G$95:$G$183,MATCH(RIGHT(Z378,255),RIGHT('Disaggregation Records'!$D$95:$D$183,255),0))),"")</f>
        <v/>
      </c>
      <c r="AD378" s="487" t="s">
        <v>810</v>
      </c>
      <c r="AE378" s="347"/>
      <c r="AF378" s="111"/>
      <c r="AG378" s="111"/>
    </row>
    <row r="379" spans="1:33" ht="47.1" customHeight="1" x14ac:dyDescent="0.25">
      <c r="A379" s="377">
        <v>6</v>
      </c>
      <c r="B379" s="395" t="str">
        <f>IFERROR(VLOOKUP(A379,'Coverage Indicators - Section D'!$A$10:$Y$42,25,FALSE),"")</f>
        <v/>
      </c>
      <c r="C379" s="396" t="str">
        <f t="array" ref="C379">IFERROR(IF(INDEX('Disaggregation Records'!$E$95:$E$183,MATCH(RIGHT(Z379,255),RIGHT('Disaggregation Records'!$D$95:$D$183,255),0))=0,"",INDEX('Disaggregation Records'!$E$95:$E$183,MATCH(RIGHT(Z379,255),RIGHT('Disaggregation Records'!$D$95:$D$183,255),0))),"")</f>
        <v/>
      </c>
      <c r="D379" s="396" t="str">
        <f t="array" ref="D379">IFERROR(IF(INDEX('Disaggregation Records'!$F$95:$F$183,MATCH(RIGHT(Z379,255),RIGHT('Disaggregation Records'!$D$95:$D$183,255),0))=0,"",INDEX('Disaggregation Records'!$F$95:$F$183,MATCH(RIGHT(Z379,255),RIGHT('Disaggregation Records'!$D$95:$D$183,255),0))),"")</f>
        <v/>
      </c>
      <c r="E379" s="397" t="str">
        <f t="array" ref="E379">IFERROR(IF(INDEX('Disaggregation Data'!$K$315:$K$616,MATCH(RIGHT(X379,255),RIGHT('Disaggregation Data'!$J$315:$J$616,255),0))=0,"",INDEX('Disaggregation Data'!$K$315:$K$616,MATCH(RIGHT(X379,255),RIGHT('Disaggregation Data'!J$315:$J$616,255),0))),"")</f>
        <v/>
      </c>
      <c r="F379" s="398" t="str">
        <f t="array" ref="F379">IFERROR(IF(INDEX('Disaggregation Data'!$L$315:$L$616,MATCH(RIGHT(X379,255),RIGHT('Disaggregation Data'!$J$315:$J$616,255),0))=0,"",INDEX('Disaggregation Data'!$L$315:$L$616,MATCH(RIGHT(X379,255),RIGHT('Disaggregation Data'!J$315:$J$616,255),0))),"")</f>
        <v/>
      </c>
      <c r="G379" s="459" t="str">
        <f t="array" ref="G379">IFERROR(IF(INDEX('Disaggregation Data'!$M$315:$M$616,MATCH(RIGHT(X379,255),RIGHT('Disaggregation Data'!$J$315:$J$616,255),0))=0,(E379/F379)*100,INDEX('Disaggregation Data'!$M$315:$M$616,MATCH(RIGHT(X379,255),RIGHT('Disaggregation Data'!J$315:$J$616,255),0))),"")</f>
        <v/>
      </c>
      <c r="H379" s="401" t="str">
        <f t="array" ref="H379">IFERROR(IF(INDEX('Disaggregation Data'!$N$315:$N$616,MATCH(RIGHT(X379,255),RIGHT('Disaggregation Data'!$J$315:$J$616,255),0))=0,"",INDEX('Disaggregation Data'!$N$315:$N$616,MATCH(RIGHT(X379,255),RIGHT('Disaggregation Data'!J$315:$J$616,255),0))),"")</f>
        <v/>
      </c>
      <c r="I379" s="401" t="str">
        <f t="array" ref="I379">IFERROR(IF(INDEX('Disaggregation Data'!$Q$315:$Q$616,MATCH(RIGHT(X379,255),RIGHT('Disaggregation Data'!$J$315:$J$616,255),0))=0,"",INDEX('Disaggregation Data'!$Q$315:$Q$616,MATCH(RIGHT(X379,255),RIGHT('Disaggregation Data'!J$315:$J$616,255),0))),"")</f>
        <v/>
      </c>
      <c r="J379" s="415" t="str">
        <f t="array" ref="J379">IFERROR(IF(INDEX('Disaggregation Data'!$R$315:$R$616,MATCH(RIGHT(X379,255),RIGHT('Disaggregation Data'!$J$315:$J$616,255),0))=0,"",INDEX('Disaggregation Data'!$R$315:$R$616,MATCH(RIGHT(X379,255),RIGHT('Disaggregation Data'!J$315:$J$616,255),0))),"")</f>
        <v/>
      </c>
      <c r="K379" s="486"/>
      <c r="L379" s="486"/>
      <c r="M379" s="486"/>
      <c r="N379" s="486"/>
      <c r="O379" s="486"/>
      <c r="P379" s="486"/>
      <c r="Q379" s="486"/>
      <c r="R379" s="486"/>
      <c r="S379" s="486"/>
      <c r="T379" s="486"/>
      <c r="U379" s="401" t="str">
        <f t="array" ref="U379">IFERROR(IF(INDEX('Disaggregation Data'!$O$315:$O$616,MATCH(RIGHT(X379,255),RIGHT('Disaggregation Data'!$J$315:$J$616,255),0))=0,"",INDEX('Disaggregation Data'!$O$315:$O$616,MATCH(RIGHT(X379,255),RIGHT('Disaggregation Data'!J$315:$J$616,255),0))),"")</f>
        <v/>
      </c>
      <c r="V379" s="415" t="str">
        <f t="array" ref="V379">IFERROR(IF(INDEX('Disaggregation Data'!$P$315:$P$616,MATCH(RIGHT(X379,255),RIGHT('Disaggregation Data'!$J$315:$J$616,255),0))=0,"",INDEX('Disaggregation Data'!$P$315:$P$616,MATCH(RIGHT(X379,255),RIGHT('Disaggregation Data'!J$315:$J$616,255),0))),"")</f>
        <v/>
      </c>
      <c r="W379" s="487"/>
      <c r="X379" s="487" t="str">
        <f t="shared" si="24"/>
        <v/>
      </c>
      <c r="Y379" s="487">
        <f t="shared" si="25"/>
        <v>2</v>
      </c>
      <c r="Z379" s="487" t="str">
        <f t="shared" si="26"/>
        <v/>
      </c>
      <c r="AA379" s="487" t="b">
        <f t="shared" si="27"/>
        <v>0</v>
      </c>
      <c r="AB379" s="487" t="s">
        <v>1927</v>
      </c>
      <c r="AC379" s="487" t="str">
        <f t="array" ref="AC379">IFERROR(IF(INDEX('Disaggregation Records'!$G$95:$G$183,MATCH(RIGHT(Z379,255),RIGHT('Disaggregation Records'!$D$95:$D$183,255),0))=0,"",INDEX('Disaggregation Records'!$G$95:$G$183,MATCH(RIGHT(Z379,255),RIGHT('Disaggregation Records'!$D$95:$D$183,255),0))),"")</f>
        <v/>
      </c>
      <c r="AD379" s="487" t="s">
        <v>810</v>
      </c>
      <c r="AE379" s="347"/>
      <c r="AF379" s="111"/>
      <c r="AG379" s="111"/>
    </row>
    <row r="380" spans="1:33" ht="47.1" customHeight="1" x14ac:dyDescent="0.25">
      <c r="A380" s="377">
        <v>6</v>
      </c>
      <c r="B380" s="395" t="str">
        <f>IFERROR(VLOOKUP(A380,'Coverage Indicators - Section D'!$A$10:$Y$42,25,FALSE),"")</f>
        <v/>
      </c>
      <c r="C380" s="396" t="str">
        <f t="array" ref="C380">IFERROR(IF(INDEX('Disaggregation Records'!$E$95:$E$183,MATCH(RIGHT(Z380,255),RIGHT('Disaggregation Records'!$D$95:$D$183,255),0))=0,"",INDEX('Disaggregation Records'!$E$95:$E$183,MATCH(RIGHT(Z380,255),RIGHT('Disaggregation Records'!$D$95:$D$183,255),0))),"")</f>
        <v/>
      </c>
      <c r="D380" s="396" t="str">
        <f t="array" ref="D380">IFERROR(IF(INDEX('Disaggregation Records'!$F$95:$F$183,MATCH(RIGHT(Z380,255),RIGHT('Disaggregation Records'!$D$95:$D$183,255),0))=0,"",INDEX('Disaggregation Records'!$F$95:$F$183,MATCH(RIGHT(Z380,255),RIGHT('Disaggregation Records'!$D$95:$D$183,255),0))),"")</f>
        <v/>
      </c>
      <c r="E380" s="397" t="str">
        <f t="array" ref="E380">IFERROR(IF(INDEX('Disaggregation Data'!$K$315:$K$616,MATCH(RIGHT(X380,255),RIGHT('Disaggregation Data'!$J$315:$J$616,255),0))=0,"",INDEX('Disaggregation Data'!$K$315:$K$616,MATCH(RIGHT(X380,255),RIGHT('Disaggregation Data'!J$315:$J$616,255),0))),"")</f>
        <v/>
      </c>
      <c r="F380" s="398" t="str">
        <f t="array" ref="F380">IFERROR(IF(INDEX('Disaggregation Data'!$L$315:$L$616,MATCH(RIGHT(X380,255),RIGHT('Disaggregation Data'!$J$315:$J$616,255),0))=0,"",INDEX('Disaggregation Data'!$L$315:$L$616,MATCH(RIGHT(X380,255),RIGHT('Disaggregation Data'!J$315:$J$616,255),0))),"")</f>
        <v/>
      </c>
      <c r="G380" s="459" t="str">
        <f t="array" ref="G380">IFERROR(IF(INDEX('Disaggregation Data'!$M$315:$M$616,MATCH(RIGHT(X380,255),RIGHT('Disaggregation Data'!$J$315:$J$616,255),0))=0,(E380/F380)*100,INDEX('Disaggregation Data'!$M$315:$M$616,MATCH(RIGHT(X380,255),RIGHT('Disaggregation Data'!J$315:$J$616,255),0))),"")</f>
        <v/>
      </c>
      <c r="H380" s="401" t="str">
        <f t="array" ref="H380">IFERROR(IF(INDEX('Disaggregation Data'!$N$315:$N$616,MATCH(RIGHT(X380,255),RIGHT('Disaggregation Data'!$J$315:$J$616,255),0))=0,"",INDEX('Disaggregation Data'!$N$315:$N$616,MATCH(RIGHT(X380,255),RIGHT('Disaggregation Data'!J$315:$J$616,255),0))),"")</f>
        <v/>
      </c>
      <c r="I380" s="401" t="str">
        <f t="array" ref="I380">IFERROR(IF(INDEX('Disaggregation Data'!$Q$315:$Q$616,MATCH(RIGHT(X380,255),RIGHT('Disaggregation Data'!$J$315:$J$616,255),0))=0,"",INDEX('Disaggregation Data'!$Q$315:$Q$616,MATCH(RIGHT(X380,255),RIGHT('Disaggregation Data'!J$315:$J$616,255),0))),"")</f>
        <v/>
      </c>
      <c r="J380" s="415" t="str">
        <f t="array" ref="J380">IFERROR(IF(INDEX('Disaggregation Data'!$R$315:$R$616,MATCH(RIGHT(X380,255),RIGHT('Disaggregation Data'!$J$315:$J$616,255),0))=0,"",INDEX('Disaggregation Data'!$R$315:$R$616,MATCH(RIGHT(X380,255),RIGHT('Disaggregation Data'!J$315:$J$616,255),0))),"")</f>
        <v/>
      </c>
      <c r="K380" s="486"/>
      <c r="L380" s="486"/>
      <c r="M380" s="486"/>
      <c r="N380" s="486"/>
      <c r="O380" s="486"/>
      <c r="P380" s="486"/>
      <c r="Q380" s="486"/>
      <c r="R380" s="486"/>
      <c r="S380" s="486"/>
      <c r="T380" s="486"/>
      <c r="U380" s="401" t="str">
        <f t="array" ref="U380">IFERROR(IF(INDEX('Disaggregation Data'!$O$315:$O$616,MATCH(RIGHT(X380,255),RIGHT('Disaggregation Data'!$J$315:$J$616,255),0))=0,"",INDEX('Disaggregation Data'!$O$315:$O$616,MATCH(RIGHT(X380,255),RIGHT('Disaggregation Data'!J$315:$J$616,255),0))),"")</f>
        <v/>
      </c>
      <c r="V380" s="415" t="str">
        <f t="array" ref="V380">IFERROR(IF(INDEX('Disaggregation Data'!$P$315:$P$616,MATCH(RIGHT(X380,255),RIGHT('Disaggregation Data'!$J$315:$J$616,255),0))=0,"",INDEX('Disaggregation Data'!$P$315:$P$616,MATCH(RIGHT(X380,255),RIGHT('Disaggregation Data'!J$315:$J$616,255),0))),"")</f>
        <v/>
      </c>
      <c r="W380" s="487"/>
      <c r="X380" s="487" t="str">
        <f t="shared" si="24"/>
        <v/>
      </c>
      <c r="Y380" s="487">
        <f t="shared" si="25"/>
        <v>3</v>
      </c>
      <c r="Z380" s="487" t="str">
        <f t="shared" si="26"/>
        <v/>
      </c>
      <c r="AA380" s="487" t="b">
        <f t="shared" si="27"/>
        <v>0</v>
      </c>
      <c r="AB380" s="487" t="s">
        <v>1928</v>
      </c>
      <c r="AC380" s="487" t="str">
        <f t="array" ref="AC380">IFERROR(IF(INDEX('Disaggregation Records'!$G$95:$G$183,MATCH(RIGHT(Z380,255),RIGHT('Disaggregation Records'!$D$95:$D$183,255),0))=0,"",INDEX('Disaggregation Records'!$G$95:$G$183,MATCH(RIGHT(Z380,255),RIGHT('Disaggregation Records'!$D$95:$D$183,255),0))),"")</f>
        <v/>
      </c>
      <c r="AD380" s="487" t="s">
        <v>810</v>
      </c>
      <c r="AE380" s="347"/>
      <c r="AF380" s="111"/>
      <c r="AG380" s="111"/>
    </row>
    <row r="381" spans="1:33" ht="47.1" customHeight="1" x14ac:dyDescent="0.25">
      <c r="A381" s="377">
        <v>6</v>
      </c>
      <c r="B381" s="395" t="str">
        <f>IFERROR(VLOOKUP(A381,'Coverage Indicators - Section D'!$A$10:$Y$42,25,FALSE),"")</f>
        <v/>
      </c>
      <c r="C381" s="396" t="str">
        <f t="array" ref="C381">IFERROR(IF(INDEX('Disaggregation Records'!$E$95:$E$183,MATCH(RIGHT(Z381,255),RIGHT('Disaggregation Records'!$D$95:$D$183,255),0))=0,"",INDEX('Disaggregation Records'!$E$95:$E$183,MATCH(RIGHT(Z381,255),RIGHT('Disaggregation Records'!$D$95:$D$183,255),0))),"")</f>
        <v/>
      </c>
      <c r="D381" s="396" t="str">
        <f t="array" ref="D381">IFERROR(IF(INDEX('Disaggregation Records'!$F$95:$F$183,MATCH(RIGHT(Z381,255),RIGHT('Disaggregation Records'!$D$95:$D$183,255),0))=0,"",INDEX('Disaggregation Records'!$F$95:$F$183,MATCH(RIGHT(Z381,255),RIGHT('Disaggregation Records'!$D$95:$D$183,255),0))),"")</f>
        <v/>
      </c>
      <c r="E381" s="397" t="str">
        <f t="array" ref="E381">IFERROR(IF(INDEX('Disaggregation Data'!$K$315:$K$616,MATCH(RIGHT(X381,255),RIGHT('Disaggregation Data'!$J$315:$J$616,255),0))=0,"",INDEX('Disaggregation Data'!$K$315:$K$616,MATCH(RIGHT(X381,255),RIGHT('Disaggregation Data'!J$315:$J$616,255),0))),"")</f>
        <v/>
      </c>
      <c r="F381" s="398" t="str">
        <f t="array" ref="F381">IFERROR(IF(INDEX('Disaggregation Data'!$L$315:$L$616,MATCH(RIGHT(X381,255),RIGHT('Disaggregation Data'!$J$315:$J$616,255),0))=0,"",INDEX('Disaggregation Data'!$L$315:$L$616,MATCH(RIGHT(X381,255),RIGHT('Disaggregation Data'!J$315:$J$616,255),0))),"")</f>
        <v/>
      </c>
      <c r="G381" s="459" t="str">
        <f t="array" ref="G381">IFERROR(IF(INDEX('Disaggregation Data'!$M$315:$M$616,MATCH(RIGHT(X381,255),RIGHT('Disaggregation Data'!$J$315:$J$616,255),0))=0,(E381/F381)*100,INDEX('Disaggregation Data'!$M$315:$M$616,MATCH(RIGHT(X381,255),RIGHT('Disaggregation Data'!J$315:$J$616,255),0))),"")</f>
        <v/>
      </c>
      <c r="H381" s="401" t="str">
        <f t="array" ref="H381">IFERROR(IF(INDEX('Disaggregation Data'!$N$315:$N$616,MATCH(RIGHT(X381,255),RIGHT('Disaggregation Data'!$J$315:$J$616,255),0))=0,"",INDEX('Disaggregation Data'!$N$315:$N$616,MATCH(RIGHT(X381,255),RIGHT('Disaggregation Data'!J$315:$J$616,255),0))),"")</f>
        <v/>
      </c>
      <c r="I381" s="401" t="str">
        <f t="array" ref="I381">IFERROR(IF(INDEX('Disaggregation Data'!$Q$315:$Q$616,MATCH(RIGHT(X381,255),RIGHT('Disaggregation Data'!$J$315:$J$616,255),0))=0,"",INDEX('Disaggregation Data'!$Q$315:$Q$616,MATCH(RIGHT(X381,255),RIGHT('Disaggregation Data'!J$315:$J$616,255),0))),"")</f>
        <v/>
      </c>
      <c r="J381" s="415" t="str">
        <f t="array" ref="J381">IFERROR(IF(INDEX('Disaggregation Data'!$R$315:$R$616,MATCH(RIGHT(X381,255),RIGHT('Disaggregation Data'!$J$315:$J$616,255),0))=0,"",INDEX('Disaggregation Data'!$R$315:$R$616,MATCH(RIGHT(X381,255),RIGHT('Disaggregation Data'!J$315:$J$616,255),0))),"")</f>
        <v/>
      </c>
      <c r="K381" s="486"/>
      <c r="L381" s="486"/>
      <c r="M381" s="486"/>
      <c r="N381" s="486"/>
      <c r="O381" s="486"/>
      <c r="P381" s="486"/>
      <c r="Q381" s="486"/>
      <c r="R381" s="486"/>
      <c r="S381" s="486"/>
      <c r="T381" s="486"/>
      <c r="U381" s="401" t="str">
        <f t="array" ref="U381">IFERROR(IF(INDEX('Disaggregation Data'!$O$315:$O$616,MATCH(RIGHT(X381,255),RIGHT('Disaggregation Data'!$J$315:$J$616,255),0))=0,"",INDEX('Disaggregation Data'!$O$315:$O$616,MATCH(RIGHT(X381,255),RIGHT('Disaggregation Data'!J$315:$J$616,255),0))),"")</f>
        <v/>
      </c>
      <c r="V381" s="415" t="str">
        <f t="array" ref="V381">IFERROR(IF(INDEX('Disaggregation Data'!$P$315:$P$616,MATCH(RIGHT(X381,255),RIGHT('Disaggregation Data'!$J$315:$J$616,255),0))=0,"",INDEX('Disaggregation Data'!$P$315:$P$616,MATCH(RIGHT(X381,255),RIGHT('Disaggregation Data'!J$315:$J$616,255),0))),"")</f>
        <v/>
      </c>
      <c r="W381" s="487"/>
      <c r="X381" s="487" t="str">
        <f t="shared" si="24"/>
        <v/>
      </c>
      <c r="Y381" s="487">
        <f t="shared" si="25"/>
        <v>4</v>
      </c>
      <c r="Z381" s="487" t="str">
        <f t="shared" si="26"/>
        <v/>
      </c>
      <c r="AA381" s="487" t="b">
        <f t="shared" si="27"/>
        <v>0</v>
      </c>
      <c r="AB381" s="487" t="s">
        <v>1929</v>
      </c>
      <c r="AC381" s="487" t="str">
        <f t="array" ref="AC381">IFERROR(IF(INDEX('Disaggregation Records'!$G$95:$G$183,MATCH(RIGHT(Z381,255),RIGHT('Disaggregation Records'!$D$95:$D$183,255),0))=0,"",INDEX('Disaggregation Records'!$G$95:$G$183,MATCH(RIGHT(Z381,255),RIGHT('Disaggregation Records'!$D$95:$D$183,255),0))),"")</f>
        <v/>
      </c>
      <c r="AD381" s="487" t="s">
        <v>810</v>
      </c>
      <c r="AE381" s="347"/>
      <c r="AF381" s="111"/>
      <c r="AG381" s="111"/>
    </row>
    <row r="382" spans="1:33" ht="47.1" customHeight="1" x14ac:dyDescent="0.25">
      <c r="A382" s="377">
        <v>6</v>
      </c>
      <c r="B382" s="395" t="str">
        <f>IFERROR(VLOOKUP(A382,'Coverage Indicators - Section D'!$A$10:$Y$42,25,FALSE),"")</f>
        <v/>
      </c>
      <c r="C382" s="396" t="str">
        <f t="array" ref="C382">IFERROR(IF(INDEX('Disaggregation Records'!$E$95:$E$183,MATCH(RIGHT(Z382,255),RIGHT('Disaggregation Records'!$D$95:$D$183,255),0))=0,"",INDEX('Disaggregation Records'!$E$95:$E$183,MATCH(RIGHT(Z382,255),RIGHT('Disaggregation Records'!$D$95:$D$183,255),0))),"")</f>
        <v/>
      </c>
      <c r="D382" s="396" t="str">
        <f t="array" ref="D382">IFERROR(IF(INDEX('Disaggregation Records'!$F$95:$F$183,MATCH(RIGHT(Z382,255),RIGHT('Disaggregation Records'!$D$95:$D$183,255),0))=0,"",INDEX('Disaggregation Records'!$F$95:$F$183,MATCH(RIGHT(Z382,255),RIGHT('Disaggregation Records'!$D$95:$D$183,255),0))),"")</f>
        <v/>
      </c>
      <c r="E382" s="397" t="str">
        <f t="array" ref="E382">IFERROR(IF(INDEX('Disaggregation Data'!$K$315:$K$616,MATCH(RIGHT(X382,255),RIGHT('Disaggregation Data'!$J$315:$J$616,255),0))=0,"",INDEX('Disaggregation Data'!$K$315:$K$616,MATCH(RIGHT(X382,255),RIGHT('Disaggregation Data'!J$315:$J$616,255),0))),"")</f>
        <v/>
      </c>
      <c r="F382" s="398" t="str">
        <f t="array" ref="F382">IFERROR(IF(INDEX('Disaggregation Data'!$L$315:$L$616,MATCH(RIGHT(X382,255),RIGHT('Disaggregation Data'!$J$315:$J$616,255),0))=0,"",INDEX('Disaggregation Data'!$L$315:$L$616,MATCH(RIGHT(X382,255),RIGHT('Disaggregation Data'!J$315:$J$616,255),0))),"")</f>
        <v/>
      </c>
      <c r="G382" s="459" t="str">
        <f t="array" ref="G382">IFERROR(IF(INDEX('Disaggregation Data'!$M$315:$M$616,MATCH(RIGHT(X382,255),RIGHT('Disaggregation Data'!$J$315:$J$616,255),0))=0,(E382/F382)*100,INDEX('Disaggregation Data'!$M$315:$M$616,MATCH(RIGHT(X382,255),RIGHT('Disaggregation Data'!J$315:$J$616,255),0))),"")</f>
        <v/>
      </c>
      <c r="H382" s="401" t="str">
        <f t="array" ref="H382">IFERROR(IF(INDEX('Disaggregation Data'!$N$315:$N$616,MATCH(RIGHT(X382,255),RIGHT('Disaggregation Data'!$J$315:$J$616,255),0))=0,"",INDEX('Disaggregation Data'!$N$315:$N$616,MATCH(RIGHT(X382,255),RIGHT('Disaggregation Data'!J$315:$J$616,255),0))),"")</f>
        <v/>
      </c>
      <c r="I382" s="401" t="str">
        <f t="array" ref="I382">IFERROR(IF(INDEX('Disaggregation Data'!$Q$315:$Q$616,MATCH(RIGHT(X382,255),RIGHT('Disaggregation Data'!$J$315:$J$616,255),0))=0,"",INDEX('Disaggregation Data'!$Q$315:$Q$616,MATCH(RIGHT(X382,255),RIGHT('Disaggregation Data'!J$315:$J$616,255),0))),"")</f>
        <v/>
      </c>
      <c r="J382" s="415" t="str">
        <f t="array" ref="J382">IFERROR(IF(INDEX('Disaggregation Data'!$R$315:$R$616,MATCH(RIGHT(X382,255),RIGHT('Disaggregation Data'!$J$315:$J$616,255),0))=0,"",INDEX('Disaggregation Data'!$R$315:$R$616,MATCH(RIGHT(X382,255),RIGHT('Disaggregation Data'!J$315:$J$616,255),0))),"")</f>
        <v/>
      </c>
      <c r="K382" s="486"/>
      <c r="L382" s="486"/>
      <c r="M382" s="486"/>
      <c r="N382" s="486"/>
      <c r="O382" s="486"/>
      <c r="P382" s="486"/>
      <c r="Q382" s="486"/>
      <c r="R382" s="486"/>
      <c r="S382" s="486"/>
      <c r="T382" s="486"/>
      <c r="U382" s="401" t="str">
        <f t="array" ref="U382">IFERROR(IF(INDEX('Disaggregation Data'!$O$315:$O$616,MATCH(RIGHT(X382,255),RIGHT('Disaggregation Data'!$J$315:$J$616,255),0))=0,"",INDEX('Disaggregation Data'!$O$315:$O$616,MATCH(RIGHT(X382,255),RIGHT('Disaggregation Data'!J$315:$J$616,255),0))),"")</f>
        <v/>
      </c>
      <c r="V382" s="415" t="str">
        <f t="array" ref="V382">IFERROR(IF(INDEX('Disaggregation Data'!$P$315:$P$616,MATCH(RIGHT(X382,255),RIGHT('Disaggregation Data'!$J$315:$J$616,255),0))=0,"",INDEX('Disaggregation Data'!$P$315:$P$616,MATCH(RIGHT(X382,255),RIGHT('Disaggregation Data'!J$315:$J$616,255),0))),"")</f>
        <v/>
      </c>
      <c r="W382" s="487"/>
      <c r="X382" s="487" t="str">
        <f t="shared" si="24"/>
        <v/>
      </c>
      <c r="Y382" s="487">
        <f t="shared" si="25"/>
        <v>5</v>
      </c>
      <c r="Z382" s="487" t="str">
        <f t="shared" si="26"/>
        <v/>
      </c>
      <c r="AA382" s="487" t="b">
        <f t="shared" si="27"/>
        <v>0</v>
      </c>
      <c r="AB382" s="487" t="s">
        <v>1930</v>
      </c>
      <c r="AC382" s="487" t="str">
        <f t="array" ref="AC382">IFERROR(IF(INDEX('Disaggregation Records'!$G$95:$G$183,MATCH(RIGHT(Z382,255),RIGHT('Disaggregation Records'!$D$95:$D$183,255),0))=0,"",INDEX('Disaggregation Records'!$G$95:$G$183,MATCH(RIGHT(Z382,255),RIGHT('Disaggregation Records'!$D$95:$D$183,255),0))),"")</f>
        <v/>
      </c>
      <c r="AD382" s="487" t="s">
        <v>810</v>
      </c>
      <c r="AE382" s="347"/>
      <c r="AF382" s="111"/>
      <c r="AG382" s="111"/>
    </row>
    <row r="383" spans="1:33" ht="47.1" customHeight="1" x14ac:dyDescent="0.25">
      <c r="A383" s="377">
        <v>6</v>
      </c>
      <c r="B383" s="395" t="str">
        <f>IFERROR(VLOOKUP(A383,'Coverage Indicators - Section D'!$A$10:$Y$42,25,FALSE),"")</f>
        <v/>
      </c>
      <c r="C383" s="396" t="str">
        <f t="array" ref="C383">IFERROR(IF(INDEX('Disaggregation Records'!$E$95:$E$183,MATCH(RIGHT(Z383,255),RIGHT('Disaggregation Records'!$D$95:$D$183,255),0))=0,"",INDEX('Disaggregation Records'!$E$95:$E$183,MATCH(RIGHT(Z383,255),RIGHT('Disaggregation Records'!$D$95:$D$183,255),0))),"")</f>
        <v/>
      </c>
      <c r="D383" s="396" t="str">
        <f t="array" ref="D383">IFERROR(IF(INDEX('Disaggregation Records'!$F$95:$F$183,MATCH(RIGHT(Z383,255),RIGHT('Disaggregation Records'!$D$95:$D$183,255),0))=0,"",INDEX('Disaggregation Records'!$F$95:$F$183,MATCH(RIGHT(Z383,255),RIGHT('Disaggregation Records'!$D$95:$D$183,255),0))),"")</f>
        <v/>
      </c>
      <c r="E383" s="397" t="str">
        <f t="array" ref="E383">IFERROR(IF(INDEX('Disaggregation Data'!$K$315:$K$616,MATCH(RIGHT(X383,255),RIGHT('Disaggregation Data'!$J$315:$J$616,255),0))=0,"",INDEX('Disaggregation Data'!$K$315:$K$616,MATCH(RIGHT(X383,255),RIGHT('Disaggregation Data'!J$315:$J$616,255),0))),"")</f>
        <v/>
      </c>
      <c r="F383" s="398" t="str">
        <f t="array" ref="F383">IFERROR(IF(INDEX('Disaggregation Data'!$L$315:$L$616,MATCH(RIGHT(X383,255),RIGHT('Disaggregation Data'!$J$315:$J$616,255),0))=0,"",INDEX('Disaggregation Data'!$L$315:$L$616,MATCH(RIGHT(X383,255),RIGHT('Disaggregation Data'!J$315:$J$616,255),0))),"")</f>
        <v/>
      </c>
      <c r="G383" s="459" t="str">
        <f t="array" ref="G383">IFERROR(IF(INDEX('Disaggregation Data'!$M$315:$M$616,MATCH(RIGHT(X383,255),RIGHT('Disaggregation Data'!$J$315:$J$616,255),0))=0,(E383/F383)*100,INDEX('Disaggregation Data'!$M$315:$M$616,MATCH(RIGHT(X383,255),RIGHT('Disaggregation Data'!J$315:$J$616,255),0))),"")</f>
        <v/>
      </c>
      <c r="H383" s="401" t="str">
        <f t="array" ref="H383">IFERROR(IF(INDEX('Disaggregation Data'!$N$315:$N$616,MATCH(RIGHT(X383,255),RIGHT('Disaggregation Data'!$J$315:$J$616,255),0))=0,"",INDEX('Disaggregation Data'!$N$315:$N$616,MATCH(RIGHT(X383,255),RIGHT('Disaggregation Data'!J$315:$J$616,255),0))),"")</f>
        <v/>
      </c>
      <c r="I383" s="401" t="str">
        <f t="array" ref="I383">IFERROR(IF(INDEX('Disaggregation Data'!$Q$315:$Q$616,MATCH(RIGHT(X383,255),RIGHT('Disaggregation Data'!$J$315:$J$616,255),0))=0,"",INDEX('Disaggregation Data'!$Q$315:$Q$616,MATCH(RIGHT(X383,255),RIGHT('Disaggregation Data'!J$315:$J$616,255),0))),"")</f>
        <v/>
      </c>
      <c r="J383" s="415" t="str">
        <f t="array" ref="J383">IFERROR(IF(INDEX('Disaggregation Data'!$R$315:$R$616,MATCH(RIGHT(X383,255),RIGHT('Disaggregation Data'!$J$315:$J$616,255),0))=0,"",INDEX('Disaggregation Data'!$R$315:$R$616,MATCH(RIGHT(X383,255),RIGHT('Disaggregation Data'!J$315:$J$616,255),0))),"")</f>
        <v/>
      </c>
      <c r="K383" s="486"/>
      <c r="L383" s="486"/>
      <c r="M383" s="486"/>
      <c r="N383" s="486"/>
      <c r="O383" s="486"/>
      <c r="P383" s="486"/>
      <c r="Q383" s="486"/>
      <c r="R383" s="486"/>
      <c r="S383" s="486"/>
      <c r="T383" s="486"/>
      <c r="U383" s="401" t="str">
        <f t="array" ref="U383">IFERROR(IF(INDEX('Disaggregation Data'!$O$315:$O$616,MATCH(RIGHT(X383,255),RIGHT('Disaggregation Data'!$J$315:$J$616,255),0))=0,"",INDEX('Disaggregation Data'!$O$315:$O$616,MATCH(RIGHT(X383,255),RIGHT('Disaggregation Data'!J$315:$J$616,255),0))),"")</f>
        <v/>
      </c>
      <c r="V383" s="415" t="str">
        <f t="array" ref="V383">IFERROR(IF(INDEX('Disaggregation Data'!$P$315:$P$616,MATCH(RIGHT(X383,255),RIGHT('Disaggregation Data'!$J$315:$J$616,255),0))=0,"",INDEX('Disaggregation Data'!$P$315:$P$616,MATCH(RIGHT(X383,255),RIGHT('Disaggregation Data'!J$315:$J$616,255),0))),"")</f>
        <v/>
      </c>
      <c r="W383" s="487"/>
      <c r="X383" s="487" t="str">
        <f t="shared" si="24"/>
        <v/>
      </c>
      <c r="Y383" s="487">
        <f t="shared" si="25"/>
        <v>6</v>
      </c>
      <c r="Z383" s="487" t="str">
        <f t="shared" si="26"/>
        <v/>
      </c>
      <c r="AA383" s="487" t="b">
        <f t="shared" si="27"/>
        <v>0</v>
      </c>
      <c r="AB383" s="487" t="s">
        <v>1931</v>
      </c>
      <c r="AC383" s="487" t="str">
        <f t="array" ref="AC383">IFERROR(IF(INDEX('Disaggregation Records'!$G$95:$G$183,MATCH(RIGHT(Z383,255),RIGHT('Disaggregation Records'!$D$95:$D$183,255),0))=0,"",INDEX('Disaggregation Records'!$G$95:$G$183,MATCH(RIGHT(Z383,255),RIGHT('Disaggregation Records'!$D$95:$D$183,255),0))),"")</f>
        <v/>
      </c>
      <c r="AD383" s="487" t="s">
        <v>810</v>
      </c>
      <c r="AE383" s="347"/>
      <c r="AF383" s="111"/>
      <c r="AG383" s="111"/>
    </row>
    <row r="384" spans="1:33" ht="47.1" customHeight="1" x14ac:dyDescent="0.25">
      <c r="A384" s="377">
        <v>6</v>
      </c>
      <c r="B384" s="395" t="str">
        <f>IFERROR(VLOOKUP(A384,'Coverage Indicators - Section D'!$A$10:$Y$42,25,FALSE),"")</f>
        <v/>
      </c>
      <c r="C384" s="396" t="str">
        <f t="array" ref="C384">IFERROR(IF(INDEX('Disaggregation Records'!$E$95:$E$183,MATCH(RIGHT(Z384,255),RIGHT('Disaggregation Records'!$D$95:$D$183,255),0))=0,"",INDEX('Disaggregation Records'!$E$95:$E$183,MATCH(RIGHT(Z384,255),RIGHT('Disaggregation Records'!$D$95:$D$183,255),0))),"")</f>
        <v/>
      </c>
      <c r="D384" s="396" t="str">
        <f t="array" ref="D384">IFERROR(IF(INDEX('Disaggregation Records'!$F$95:$F$183,MATCH(RIGHT(Z384,255),RIGHT('Disaggregation Records'!$D$95:$D$183,255),0))=0,"",INDEX('Disaggregation Records'!$F$95:$F$183,MATCH(RIGHT(Z384,255),RIGHT('Disaggregation Records'!$D$95:$D$183,255),0))),"")</f>
        <v/>
      </c>
      <c r="E384" s="397" t="str">
        <f t="array" ref="E384">IFERROR(IF(INDEX('Disaggregation Data'!$K$315:$K$616,MATCH(RIGHT(X384,255),RIGHT('Disaggregation Data'!$J$315:$J$616,255),0))=0,"",INDEX('Disaggregation Data'!$K$315:$K$616,MATCH(RIGHT(X384,255),RIGHT('Disaggregation Data'!J$315:$J$616,255),0))),"")</f>
        <v/>
      </c>
      <c r="F384" s="398" t="str">
        <f t="array" ref="F384">IFERROR(IF(INDEX('Disaggregation Data'!$L$315:$L$616,MATCH(RIGHT(X384,255),RIGHT('Disaggregation Data'!$J$315:$J$616,255),0))=0,"",INDEX('Disaggregation Data'!$L$315:$L$616,MATCH(RIGHT(X384,255),RIGHT('Disaggregation Data'!J$315:$J$616,255),0))),"")</f>
        <v/>
      </c>
      <c r="G384" s="459" t="str">
        <f t="array" ref="G384">IFERROR(IF(INDEX('Disaggregation Data'!$M$315:$M$616,MATCH(RIGHT(X384,255),RIGHT('Disaggregation Data'!$J$315:$J$616,255),0))=0,(E384/F384)*100,INDEX('Disaggregation Data'!$M$315:$M$616,MATCH(RIGHT(X384,255),RIGHT('Disaggregation Data'!J$315:$J$616,255),0))),"")</f>
        <v/>
      </c>
      <c r="H384" s="401" t="str">
        <f t="array" ref="H384">IFERROR(IF(INDEX('Disaggregation Data'!$N$315:$N$616,MATCH(RIGHT(X384,255),RIGHT('Disaggregation Data'!$J$315:$J$616,255),0))=0,"",INDEX('Disaggregation Data'!$N$315:$N$616,MATCH(RIGHT(X384,255),RIGHT('Disaggregation Data'!J$315:$J$616,255),0))),"")</f>
        <v/>
      </c>
      <c r="I384" s="401" t="str">
        <f t="array" ref="I384">IFERROR(IF(INDEX('Disaggregation Data'!$Q$315:$Q$616,MATCH(RIGHT(X384,255),RIGHT('Disaggregation Data'!$J$315:$J$616,255),0))=0,"",INDEX('Disaggregation Data'!$Q$315:$Q$616,MATCH(RIGHT(X384,255),RIGHT('Disaggregation Data'!J$315:$J$616,255),0))),"")</f>
        <v/>
      </c>
      <c r="J384" s="415" t="str">
        <f t="array" ref="J384">IFERROR(IF(INDEX('Disaggregation Data'!$R$315:$R$616,MATCH(RIGHT(X384,255),RIGHT('Disaggregation Data'!$J$315:$J$616,255),0))=0,"",INDEX('Disaggregation Data'!$R$315:$R$616,MATCH(RIGHT(X384,255),RIGHT('Disaggregation Data'!J$315:$J$616,255),0))),"")</f>
        <v/>
      </c>
      <c r="K384" s="486"/>
      <c r="L384" s="486"/>
      <c r="M384" s="486"/>
      <c r="N384" s="486"/>
      <c r="O384" s="486"/>
      <c r="P384" s="486"/>
      <c r="Q384" s="486"/>
      <c r="R384" s="486"/>
      <c r="S384" s="486"/>
      <c r="T384" s="486"/>
      <c r="U384" s="401" t="str">
        <f t="array" ref="U384">IFERROR(IF(INDEX('Disaggregation Data'!$O$315:$O$616,MATCH(RIGHT(X384,255),RIGHT('Disaggregation Data'!$J$315:$J$616,255),0))=0,"",INDEX('Disaggregation Data'!$O$315:$O$616,MATCH(RIGHT(X384,255),RIGHT('Disaggregation Data'!J$315:$J$616,255),0))),"")</f>
        <v/>
      </c>
      <c r="V384" s="415" t="str">
        <f t="array" ref="V384">IFERROR(IF(INDEX('Disaggregation Data'!$P$315:$P$616,MATCH(RIGHT(X384,255),RIGHT('Disaggregation Data'!$J$315:$J$616,255),0))=0,"",INDEX('Disaggregation Data'!$P$315:$P$616,MATCH(RIGHT(X384,255),RIGHT('Disaggregation Data'!J$315:$J$616,255),0))),"")</f>
        <v/>
      </c>
      <c r="W384" s="487"/>
      <c r="X384" s="487" t="str">
        <f t="shared" si="24"/>
        <v/>
      </c>
      <c r="Y384" s="487">
        <f t="shared" si="25"/>
        <v>7</v>
      </c>
      <c r="Z384" s="487" t="str">
        <f t="shared" si="26"/>
        <v/>
      </c>
      <c r="AA384" s="487" t="b">
        <f t="shared" si="27"/>
        <v>0</v>
      </c>
      <c r="AB384" s="487" t="s">
        <v>1932</v>
      </c>
      <c r="AC384" s="487" t="str">
        <f t="array" ref="AC384">IFERROR(IF(INDEX('Disaggregation Records'!$G$95:$G$183,MATCH(RIGHT(Z384,255),RIGHT('Disaggregation Records'!$D$95:$D$183,255),0))=0,"",INDEX('Disaggregation Records'!$G$95:$G$183,MATCH(RIGHT(Z384,255),RIGHT('Disaggregation Records'!$D$95:$D$183,255),0))),"")</f>
        <v/>
      </c>
      <c r="AD384" s="487" t="s">
        <v>810</v>
      </c>
      <c r="AE384" s="347"/>
      <c r="AF384" s="111"/>
      <c r="AG384" s="111"/>
    </row>
    <row r="385" spans="1:33" ht="47.1" customHeight="1" x14ac:dyDescent="0.25">
      <c r="A385" s="377">
        <v>6</v>
      </c>
      <c r="B385" s="395" t="str">
        <f>IFERROR(VLOOKUP(A385,'Coverage Indicators - Section D'!$A$10:$Y$42,25,FALSE),"")</f>
        <v/>
      </c>
      <c r="C385" s="396" t="str">
        <f t="array" ref="C385">IFERROR(IF(INDEX('Disaggregation Records'!$E$95:$E$183,MATCH(RIGHT(Z385,255),RIGHT('Disaggregation Records'!$D$95:$D$183,255),0))=0,"",INDEX('Disaggregation Records'!$E$95:$E$183,MATCH(RIGHT(Z385,255),RIGHT('Disaggregation Records'!$D$95:$D$183,255),0))),"")</f>
        <v/>
      </c>
      <c r="D385" s="396" t="str">
        <f t="array" ref="D385">IFERROR(IF(INDEX('Disaggregation Records'!$F$95:$F$183,MATCH(RIGHT(Z385,255),RIGHT('Disaggregation Records'!$D$95:$D$183,255),0))=0,"",INDEX('Disaggregation Records'!$F$95:$F$183,MATCH(RIGHT(Z385,255),RIGHT('Disaggregation Records'!$D$95:$D$183,255),0))),"")</f>
        <v/>
      </c>
      <c r="E385" s="397" t="str">
        <f t="array" ref="E385">IFERROR(IF(INDEX('Disaggregation Data'!$K$315:$K$616,MATCH(RIGHT(X385,255),RIGHT('Disaggregation Data'!$J$315:$J$616,255),0))=0,"",INDEX('Disaggregation Data'!$K$315:$K$616,MATCH(RIGHT(X385,255),RIGHT('Disaggregation Data'!J$315:$J$616,255),0))),"")</f>
        <v/>
      </c>
      <c r="F385" s="398" t="str">
        <f t="array" ref="F385">IFERROR(IF(INDEX('Disaggregation Data'!$L$315:$L$616,MATCH(RIGHT(X385,255),RIGHT('Disaggregation Data'!$J$315:$J$616,255),0))=0,"",INDEX('Disaggregation Data'!$L$315:$L$616,MATCH(RIGHT(X385,255),RIGHT('Disaggregation Data'!J$315:$J$616,255),0))),"")</f>
        <v/>
      </c>
      <c r="G385" s="459" t="str">
        <f t="array" ref="G385">IFERROR(IF(INDEX('Disaggregation Data'!$M$315:$M$616,MATCH(RIGHT(X385,255),RIGHT('Disaggregation Data'!$J$315:$J$616,255),0))=0,(E385/F385)*100,INDEX('Disaggregation Data'!$M$315:$M$616,MATCH(RIGHT(X385,255),RIGHT('Disaggregation Data'!J$315:$J$616,255),0))),"")</f>
        <v/>
      </c>
      <c r="H385" s="401" t="str">
        <f t="array" ref="H385">IFERROR(IF(INDEX('Disaggregation Data'!$N$315:$N$616,MATCH(RIGHT(X385,255),RIGHT('Disaggregation Data'!$J$315:$J$616,255),0))=0,"",INDEX('Disaggregation Data'!$N$315:$N$616,MATCH(RIGHT(X385,255),RIGHT('Disaggregation Data'!J$315:$J$616,255),0))),"")</f>
        <v/>
      </c>
      <c r="I385" s="401" t="str">
        <f t="array" ref="I385">IFERROR(IF(INDEX('Disaggregation Data'!$Q$315:$Q$616,MATCH(RIGHT(X385,255),RIGHT('Disaggregation Data'!$J$315:$J$616,255),0))=0,"",INDEX('Disaggregation Data'!$Q$315:$Q$616,MATCH(RIGHT(X385,255),RIGHT('Disaggregation Data'!J$315:$J$616,255),0))),"")</f>
        <v/>
      </c>
      <c r="J385" s="415" t="str">
        <f t="array" ref="J385">IFERROR(IF(INDEX('Disaggregation Data'!$R$315:$R$616,MATCH(RIGHT(X385,255),RIGHT('Disaggregation Data'!$J$315:$J$616,255),0))=0,"",INDEX('Disaggregation Data'!$R$315:$R$616,MATCH(RIGHT(X385,255),RIGHT('Disaggregation Data'!J$315:$J$616,255),0))),"")</f>
        <v/>
      </c>
      <c r="K385" s="486"/>
      <c r="L385" s="486"/>
      <c r="M385" s="486"/>
      <c r="N385" s="486"/>
      <c r="O385" s="486"/>
      <c r="P385" s="486"/>
      <c r="Q385" s="486"/>
      <c r="R385" s="486"/>
      <c r="S385" s="486"/>
      <c r="T385" s="486"/>
      <c r="U385" s="401" t="str">
        <f t="array" ref="U385">IFERROR(IF(INDEX('Disaggregation Data'!$O$315:$O$616,MATCH(RIGHT(X385,255),RIGHT('Disaggregation Data'!$J$315:$J$616,255),0))=0,"",INDEX('Disaggregation Data'!$O$315:$O$616,MATCH(RIGHT(X385,255),RIGHT('Disaggregation Data'!J$315:$J$616,255),0))),"")</f>
        <v/>
      </c>
      <c r="V385" s="415" t="str">
        <f t="array" ref="V385">IFERROR(IF(INDEX('Disaggregation Data'!$P$315:$P$616,MATCH(RIGHT(X385,255),RIGHT('Disaggregation Data'!$J$315:$J$616,255),0))=0,"",INDEX('Disaggregation Data'!$P$315:$P$616,MATCH(RIGHT(X385,255),RIGHT('Disaggregation Data'!J$315:$J$616,255),0))),"")</f>
        <v/>
      </c>
      <c r="W385" s="487"/>
      <c r="X385" s="487" t="str">
        <f t="shared" si="24"/>
        <v/>
      </c>
      <c r="Y385" s="487">
        <f t="shared" si="25"/>
        <v>8</v>
      </c>
      <c r="Z385" s="487" t="str">
        <f t="shared" si="26"/>
        <v/>
      </c>
      <c r="AA385" s="487" t="b">
        <f t="shared" si="27"/>
        <v>0</v>
      </c>
      <c r="AB385" s="487" t="s">
        <v>1933</v>
      </c>
      <c r="AC385" s="487" t="str">
        <f t="array" ref="AC385">IFERROR(IF(INDEX('Disaggregation Records'!$G$95:$G$183,MATCH(RIGHT(Z385,255),RIGHT('Disaggregation Records'!$D$95:$D$183,255),0))=0,"",INDEX('Disaggregation Records'!$G$95:$G$183,MATCH(RIGHT(Z385,255),RIGHT('Disaggregation Records'!$D$95:$D$183,255),0))),"")</f>
        <v/>
      </c>
      <c r="AD385" s="487" t="s">
        <v>810</v>
      </c>
      <c r="AE385" s="347"/>
      <c r="AF385" s="111"/>
      <c r="AG385" s="111"/>
    </row>
    <row r="386" spans="1:33" ht="47.1" customHeight="1" x14ac:dyDescent="0.25">
      <c r="A386" s="377">
        <v>6</v>
      </c>
      <c r="B386" s="395" t="str">
        <f>IFERROR(VLOOKUP(A386,'Coverage Indicators - Section D'!$A$10:$Y$42,25,FALSE),"")</f>
        <v/>
      </c>
      <c r="C386" s="396" t="str">
        <f t="array" ref="C386">IFERROR(IF(INDEX('Disaggregation Records'!$E$95:$E$183,MATCH(RIGHT(Z386,255),RIGHT('Disaggregation Records'!$D$95:$D$183,255),0))=0,"",INDEX('Disaggregation Records'!$E$95:$E$183,MATCH(RIGHT(Z386,255),RIGHT('Disaggregation Records'!$D$95:$D$183,255),0))),"")</f>
        <v/>
      </c>
      <c r="D386" s="396" t="str">
        <f t="array" ref="D386">IFERROR(IF(INDEX('Disaggregation Records'!$F$95:$F$183,MATCH(RIGHT(Z386,255),RIGHT('Disaggregation Records'!$D$95:$D$183,255),0))=0,"",INDEX('Disaggregation Records'!$F$95:$F$183,MATCH(RIGHT(Z386,255),RIGHT('Disaggregation Records'!$D$95:$D$183,255),0))),"")</f>
        <v/>
      </c>
      <c r="E386" s="397" t="str">
        <f t="array" ref="E386">IFERROR(IF(INDEX('Disaggregation Data'!$K$315:$K$616,MATCH(RIGHT(X386,255),RIGHT('Disaggregation Data'!$J$315:$J$616,255),0))=0,"",INDEX('Disaggregation Data'!$K$315:$K$616,MATCH(RIGHT(X386,255),RIGHT('Disaggregation Data'!J$315:$J$616,255),0))),"")</f>
        <v/>
      </c>
      <c r="F386" s="398" t="str">
        <f t="array" ref="F386">IFERROR(IF(INDEX('Disaggregation Data'!$L$315:$L$616,MATCH(RIGHT(X386,255),RIGHT('Disaggregation Data'!$J$315:$J$616,255),0))=0,"",INDEX('Disaggregation Data'!$L$315:$L$616,MATCH(RIGHT(X386,255),RIGHT('Disaggregation Data'!J$315:$J$616,255),0))),"")</f>
        <v/>
      </c>
      <c r="G386" s="459" t="str">
        <f t="array" ref="G386">IFERROR(IF(INDEX('Disaggregation Data'!$M$315:$M$616,MATCH(RIGHT(X386,255),RIGHT('Disaggregation Data'!$J$315:$J$616,255),0))=0,(E386/F386)*100,INDEX('Disaggregation Data'!$M$315:$M$616,MATCH(RIGHT(X386,255),RIGHT('Disaggregation Data'!J$315:$J$616,255),0))),"")</f>
        <v/>
      </c>
      <c r="H386" s="401" t="str">
        <f t="array" ref="H386">IFERROR(IF(INDEX('Disaggregation Data'!$N$315:$N$616,MATCH(RIGHT(X386,255),RIGHT('Disaggregation Data'!$J$315:$J$616,255),0))=0,"",INDEX('Disaggregation Data'!$N$315:$N$616,MATCH(RIGHT(X386,255),RIGHT('Disaggregation Data'!J$315:$J$616,255),0))),"")</f>
        <v/>
      </c>
      <c r="I386" s="401" t="str">
        <f t="array" ref="I386">IFERROR(IF(INDEX('Disaggregation Data'!$Q$315:$Q$616,MATCH(RIGHT(X386,255),RIGHT('Disaggregation Data'!$J$315:$J$616,255),0))=0,"",INDEX('Disaggregation Data'!$Q$315:$Q$616,MATCH(RIGHT(X386,255),RIGHT('Disaggregation Data'!J$315:$J$616,255),0))),"")</f>
        <v/>
      </c>
      <c r="J386" s="415" t="str">
        <f t="array" ref="J386">IFERROR(IF(INDEX('Disaggregation Data'!$R$315:$R$616,MATCH(RIGHT(X386,255),RIGHT('Disaggregation Data'!$J$315:$J$616,255),0))=0,"",INDEX('Disaggregation Data'!$R$315:$R$616,MATCH(RIGHT(X386,255),RIGHT('Disaggregation Data'!J$315:$J$616,255),0))),"")</f>
        <v/>
      </c>
      <c r="K386" s="486"/>
      <c r="L386" s="486"/>
      <c r="M386" s="486"/>
      <c r="N386" s="486"/>
      <c r="O386" s="486"/>
      <c r="P386" s="486"/>
      <c r="Q386" s="486"/>
      <c r="R386" s="486"/>
      <c r="S386" s="486"/>
      <c r="T386" s="486"/>
      <c r="U386" s="401" t="str">
        <f t="array" ref="U386">IFERROR(IF(INDEX('Disaggregation Data'!$O$315:$O$616,MATCH(RIGHT(X386,255),RIGHT('Disaggregation Data'!$J$315:$J$616,255),0))=0,"",INDEX('Disaggregation Data'!$O$315:$O$616,MATCH(RIGHT(X386,255),RIGHT('Disaggregation Data'!J$315:$J$616,255),0))),"")</f>
        <v/>
      </c>
      <c r="V386" s="415" t="str">
        <f t="array" ref="V386">IFERROR(IF(INDEX('Disaggregation Data'!$P$315:$P$616,MATCH(RIGHT(X386,255),RIGHT('Disaggregation Data'!$J$315:$J$616,255),0))=0,"",INDEX('Disaggregation Data'!$P$315:$P$616,MATCH(RIGHT(X386,255),RIGHT('Disaggregation Data'!J$315:$J$616,255),0))),"")</f>
        <v/>
      </c>
      <c r="W386" s="487"/>
      <c r="X386" s="487" t="str">
        <f t="shared" si="24"/>
        <v/>
      </c>
      <c r="Y386" s="487">
        <f t="shared" si="25"/>
        <v>9</v>
      </c>
      <c r="Z386" s="487" t="str">
        <f t="shared" si="26"/>
        <v/>
      </c>
      <c r="AA386" s="487" t="b">
        <f t="shared" si="27"/>
        <v>0</v>
      </c>
      <c r="AB386" s="487" t="s">
        <v>1934</v>
      </c>
      <c r="AC386" s="487" t="str">
        <f t="array" ref="AC386">IFERROR(IF(INDEX('Disaggregation Records'!$G$95:$G$183,MATCH(RIGHT(Z386,255),RIGHT('Disaggregation Records'!$D$95:$D$183,255),0))=0,"",INDEX('Disaggregation Records'!$G$95:$G$183,MATCH(RIGHT(Z386,255),RIGHT('Disaggregation Records'!$D$95:$D$183,255),0))),"")</f>
        <v/>
      </c>
      <c r="AD386" s="487" t="s">
        <v>810</v>
      </c>
      <c r="AE386" s="347"/>
      <c r="AF386" s="111"/>
      <c r="AG386" s="111"/>
    </row>
    <row r="387" spans="1:33" ht="47.1" customHeight="1" x14ac:dyDescent="0.25">
      <c r="A387" s="377">
        <v>7</v>
      </c>
      <c r="B387" s="395" t="str">
        <f>IFERROR(VLOOKUP(A387,'Coverage Indicators - Section D'!$A$10:$Y$42,25,FALSE),"")</f>
        <v/>
      </c>
      <c r="C387" s="396" t="str">
        <f t="array" ref="C387">IFERROR(IF(INDEX('Disaggregation Records'!$E$95:$E$183,MATCH(RIGHT(Z387,255),RIGHT('Disaggregation Records'!$D$95:$D$183,255),0))=0,"",INDEX('Disaggregation Records'!$E$95:$E$183,MATCH(RIGHT(Z387,255),RIGHT('Disaggregation Records'!$D$95:$D$183,255),0))),"")</f>
        <v/>
      </c>
      <c r="D387" s="396" t="str">
        <f t="array" ref="D387">IFERROR(IF(INDEX('Disaggregation Records'!$F$95:$F$183,MATCH(RIGHT(Z387,255),RIGHT('Disaggregation Records'!$D$95:$D$183,255),0))=0,"",INDEX('Disaggregation Records'!$F$95:$F$183,MATCH(RIGHT(Z387,255),RIGHT('Disaggregation Records'!$D$95:$D$183,255),0))),"")</f>
        <v/>
      </c>
      <c r="E387" s="397" t="str">
        <f t="array" ref="E387">IFERROR(IF(INDEX('Disaggregation Data'!$K$315:$K$616,MATCH(RIGHT(X387,255),RIGHT('Disaggregation Data'!$J$315:$J$616,255),0))=0,"",INDEX('Disaggregation Data'!$K$315:$K$616,MATCH(RIGHT(X387,255),RIGHT('Disaggregation Data'!J$315:$J$616,255),0))),"")</f>
        <v/>
      </c>
      <c r="F387" s="398" t="str">
        <f t="array" ref="F387">IFERROR(IF(INDEX('Disaggregation Data'!$L$315:$L$616,MATCH(RIGHT(X387,255),RIGHT('Disaggregation Data'!$J$315:$J$616,255),0))=0,"",INDEX('Disaggregation Data'!$L$315:$L$616,MATCH(RIGHT(X387,255),RIGHT('Disaggregation Data'!J$315:$J$616,255),0))),"")</f>
        <v/>
      </c>
      <c r="G387" s="459" t="str">
        <f t="array" ref="G387">IFERROR(IF(INDEX('Disaggregation Data'!$M$315:$M$616,MATCH(RIGHT(X387,255),RIGHT('Disaggregation Data'!$J$315:$J$616,255),0))=0,(E387/F387)*100,INDEX('Disaggregation Data'!$M$315:$M$616,MATCH(RIGHT(X387,255),RIGHT('Disaggregation Data'!J$315:$J$616,255),0))),"")</f>
        <v/>
      </c>
      <c r="H387" s="401" t="str">
        <f t="array" ref="H387">IFERROR(IF(INDEX('Disaggregation Data'!$N$315:$N$616,MATCH(RIGHT(X387,255),RIGHT('Disaggregation Data'!$J$315:$J$616,255),0))=0,"",INDEX('Disaggregation Data'!$N$315:$N$616,MATCH(RIGHT(X387,255),RIGHT('Disaggregation Data'!J$315:$J$616,255),0))),"")</f>
        <v/>
      </c>
      <c r="I387" s="401" t="str">
        <f t="array" ref="I387">IFERROR(IF(INDEX('Disaggregation Data'!$Q$315:$Q$616,MATCH(RIGHT(X387,255),RIGHT('Disaggregation Data'!$J$315:$J$616,255),0))=0,"",INDEX('Disaggregation Data'!$Q$315:$Q$616,MATCH(RIGHT(X387,255),RIGHT('Disaggregation Data'!J$315:$J$616,255),0))),"")</f>
        <v/>
      </c>
      <c r="J387" s="415" t="str">
        <f t="array" ref="J387">IFERROR(IF(INDEX('Disaggregation Data'!$R$315:$R$616,MATCH(RIGHT(X387,255),RIGHT('Disaggregation Data'!$J$315:$J$616,255),0))=0,"",INDEX('Disaggregation Data'!$R$315:$R$616,MATCH(RIGHT(X387,255),RIGHT('Disaggregation Data'!J$315:$J$616,255),0))),"")</f>
        <v/>
      </c>
      <c r="K387" s="486"/>
      <c r="L387" s="486"/>
      <c r="M387" s="486"/>
      <c r="N387" s="486"/>
      <c r="O387" s="486"/>
      <c r="P387" s="486"/>
      <c r="Q387" s="486"/>
      <c r="R387" s="486"/>
      <c r="S387" s="486"/>
      <c r="T387" s="486"/>
      <c r="U387" s="401" t="str">
        <f t="array" ref="U387">IFERROR(IF(INDEX('Disaggregation Data'!$O$315:$O$616,MATCH(RIGHT(X387,255),RIGHT('Disaggregation Data'!$J$315:$J$616,255),0))=0,"",INDEX('Disaggregation Data'!$O$315:$O$616,MATCH(RIGHT(X387,255),RIGHT('Disaggregation Data'!J$315:$J$616,255),0))),"")</f>
        <v/>
      </c>
      <c r="V387" s="415" t="str">
        <f t="array" ref="V387">IFERROR(IF(INDEX('Disaggregation Data'!$P$315:$P$616,MATCH(RIGHT(X387,255),RIGHT('Disaggregation Data'!$J$315:$J$616,255),0))=0,"",INDEX('Disaggregation Data'!$P$315:$P$616,MATCH(RIGHT(X387,255),RIGHT('Disaggregation Data'!J$315:$J$616,255),0))),"")</f>
        <v/>
      </c>
      <c r="W387" s="487"/>
      <c r="X387" s="487" t="str">
        <f t="shared" si="24"/>
        <v/>
      </c>
      <c r="Y387" s="487">
        <f t="shared" si="25"/>
        <v>10</v>
      </c>
      <c r="Z387" s="487" t="str">
        <f t="shared" si="26"/>
        <v/>
      </c>
      <c r="AA387" s="487" t="b">
        <f t="shared" si="27"/>
        <v>0</v>
      </c>
      <c r="AB387" s="487" t="s">
        <v>1935</v>
      </c>
      <c r="AC387" s="487" t="str">
        <f t="array" ref="AC387">IFERROR(IF(INDEX('Disaggregation Records'!$G$95:$G$183,MATCH(RIGHT(Z387,255),RIGHT('Disaggregation Records'!$D$95:$D$183,255),0))=0,"",INDEX('Disaggregation Records'!$G$95:$G$183,MATCH(RIGHT(Z387,255),RIGHT('Disaggregation Records'!$D$95:$D$183,255),0))),"")</f>
        <v/>
      </c>
      <c r="AD387" s="487" t="s">
        <v>811</v>
      </c>
      <c r="AE387" s="347"/>
      <c r="AF387" s="111"/>
      <c r="AG387" s="111"/>
    </row>
    <row r="388" spans="1:33" ht="47.1" customHeight="1" x14ac:dyDescent="0.25">
      <c r="A388" s="377">
        <v>7</v>
      </c>
      <c r="B388" s="395" t="str">
        <f>IFERROR(VLOOKUP(A388,'Coverage Indicators - Section D'!$A$10:$Y$42,25,FALSE),"")</f>
        <v/>
      </c>
      <c r="C388" s="396" t="str">
        <f t="array" ref="C388">IFERROR(IF(INDEX('Disaggregation Records'!$E$95:$E$183,MATCH(RIGHT(Z388,255),RIGHT('Disaggregation Records'!$D$95:$D$183,255),0))=0,"",INDEX('Disaggregation Records'!$E$95:$E$183,MATCH(RIGHT(Z388,255),RIGHT('Disaggregation Records'!$D$95:$D$183,255),0))),"")</f>
        <v/>
      </c>
      <c r="D388" s="396" t="str">
        <f t="array" ref="D388">IFERROR(IF(INDEX('Disaggregation Records'!$F$95:$F$183,MATCH(RIGHT(Z388,255),RIGHT('Disaggregation Records'!$D$95:$D$183,255),0))=0,"",INDEX('Disaggregation Records'!$F$95:$F$183,MATCH(RIGHT(Z388,255),RIGHT('Disaggregation Records'!$D$95:$D$183,255),0))),"")</f>
        <v/>
      </c>
      <c r="E388" s="397" t="str">
        <f t="array" ref="E388">IFERROR(IF(INDEX('Disaggregation Data'!$K$315:$K$616,MATCH(RIGHT(X388,255),RIGHT('Disaggregation Data'!$J$315:$J$616,255),0))=0,"",INDEX('Disaggregation Data'!$K$315:$K$616,MATCH(RIGHT(X388,255),RIGHT('Disaggregation Data'!J$315:$J$616,255),0))),"")</f>
        <v/>
      </c>
      <c r="F388" s="398" t="str">
        <f t="array" ref="F388">IFERROR(IF(INDEX('Disaggregation Data'!$L$315:$L$616,MATCH(RIGHT(X388,255),RIGHT('Disaggregation Data'!$J$315:$J$616,255),0))=0,"",INDEX('Disaggregation Data'!$L$315:$L$616,MATCH(RIGHT(X388,255),RIGHT('Disaggregation Data'!J$315:$J$616,255),0))),"")</f>
        <v/>
      </c>
      <c r="G388" s="459" t="str">
        <f t="array" ref="G388">IFERROR(IF(INDEX('Disaggregation Data'!$M$315:$M$616,MATCH(RIGHT(X388,255),RIGHT('Disaggregation Data'!$J$315:$J$616,255),0))=0,(E388/F388)*100,INDEX('Disaggregation Data'!$M$315:$M$616,MATCH(RIGHT(X388,255),RIGHT('Disaggregation Data'!J$315:$J$616,255),0))),"")</f>
        <v/>
      </c>
      <c r="H388" s="401" t="str">
        <f t="array" ref="H388">IFERROR(IF(INDEX('Disaggregation Data'!$N$315:$N$616,MATCH(RIGHT(X388,255),RIGHT('Disaggregation Data'!$J$315:$J$616,255),0))=0,"",INDEX('Disaggregation Data'!$N$315:$N$616,MATCH(RIGHT(X388,255),RIGHT('Disaggregation Data'!J$315:$J$616,255),0))),"")</f>
        <v/>
      </c>
      <c r="I388" s="401" t="str">
        <f t="array" ref="I388">IFERROR(IF(INDEX('Disaggregation Data'!$Q$315:$Q$616,MATCH(RIGHT(X388,255),RIGHT('Disaggregation Data'!$J$315:$J$616,255),0))=0,"",INDEX('Disaggregation Data'!$Q$315:$Q$616,MATCH(RIGHT(X388,255),RIGHT('Disaggregation Data'!J$315:$J$616,255),0))),"")</f>
        <v/>
      </c>
      <c r="J388" s="415" t="str">
        <f t="array" ref="J388">IFERROR(IF(INDEX('Disaggregation Data'!$R$315:$R$616,MATCH(RIGHT(X388,255),RIGHT('Disaggregation Data'!$J$315:$J$616,255),0))=0,"",INDEX('Disaggregation Data'!$R$315:$R$616,MATCH(RIGHT(X388,255),RIGHT('Disaggregation Data'!J$315:$J$616,255),0))),"")</f>
        <v/>
      </c>
      <c r="K388" s="486"/>
      <c r="L388" s="486"/>
      <c r="M388" s="486"/>
      <c r="N388" s="486"/>
      <c r="O388" s="486"/>
      <c r="P388" s="486"/>
      <c r="Q388" s="486"/>
      <c r="R388" s="486"/>
      <c r="S388" s="486"/>
      <c r="T388" s="486"/>
      <c r="U388" s="401" t="str">
        <f t="array" ref="U388">IFERROR(IF(INDEX('Disaggregation Data'!$O$315:$O$616,MATCH(RIGHT(X388,255),RIGHT('Disaggregation Data'!$J$315:$J$616,255),0))=0,"",INDEX('Disaggregation Data'!$O$315:$O$616,MATCH(RIGHT(X388,255),RIGHT('Disaggregation Data'!J$315:$J$616,255),0))),"")</f>
        <v/>
      </c>
      <c r="V388" s="415" t="str">
        <f t="array" ref="V388">IFERROR(IF(INDEX('Disaggregation Data'!$P$315:$P$616,MATCH(RIGHT(X388,255),RIGHT('Disaggregation Data'!$J$315:$J$616,255),0))=0,"",INDEX('Disaggregation Data'!$P$315:$P$616,MATCH(RIGHT(X388,255),RIGHT('Disaggregation Data'!J$315:$J$616,255),0))),"")</f>
        <v/>
      </c>
      <c r="W388" s="487"/>
      <c r="X388" s="487" t="str">
        <f t="shared" si="24"/>
        <v/>
      </c>
      <c r="Y388" s="487">
        <f t="shared" si="25"/>
        <v>11</v>
      </c>
      <c r="Z388" s="487" t="str">
        <f t="shared" si="26"/>
        <v/>
      </c>
      <c r="AA388" s="487" t="b">
        <f t="shared" si="27"/>
        <v>0</v>
      </c>
      <c r="AB388" s="487" t="s">
        <v>1936</v>
      </c>
      <c r="AC388" s="487" t="str">
        <f t="array" ref="AC388">IFERROR(IF(INDEX('Disaggregation Records'!$G$95:$G$183,MATCH(RIGHT(Z388,255),RIGHT('Disaggregation Records'!$D$95:$D$183,255),0))=0,"",INDEX('Disaggregation Records'!$G$95:$G$183,MATCH(RIGHT(Z388,255),RIGHT('Disaggregation Records'!$D$95:$D$183,255),0))),"")</f>
        <v/>
      </c>
      <c r="AD388" s="487" t="s">
        <v>811</v>
      </c>
      <c r="AE388" s="347"/>
      <c r="AF388" s="111"/>
      <c r="AG388" s="111"/>
    </row>
    <row r="389" spans="1:33" ht="47.1" customHeight="1" x14ac:dyDescent="0.25">
      <c r="A389" s="377">
        <v>7</v>
      </c>
      <c r="B389" s="395" t="str">
        <f>IFERROR(VLOOKUP(A389,'Coverage Indicators - Section D'!$A$10:$Y$42,25,FALSE),"")</f>
        <v/>
      </c>
      <c r="C389" s="396" t="str">
        <f t="array" ref="C389">IFERROR(IF(INDEX('Disaggregation Records'!$E$95:$E$183,MATCH(RIGHT(Z389,255),RIGHT('Disaggregation Records'!$D$95:$D$183,255),0))=0,"",INDEX('Disaggregation Records'!$E$95:$E$183,MATCH(RIGHT(Z389,255),RIGHT('Disaggregation Records'!$D$95:$D$183,255),0))),"")</f>
        <v/>
      </c>
      <c r="D389" s="396" t="str">
        <f t="array" ref="D389">IFERROR(IF(INDEX('Disaggregation Records'!$F$95:$F$183,MATCH(RIGHT(Z389,255),RIGHT('Disaggregation Records'!$D$95:$D$183,255),0))=0,"",INDEX('Disaggregation Records'!$F$95:$F$183,MATCH(RIGHT(Z389,255),RIGHT('Disaggregation Records'!$D$95:$D$183,255),0))),"")</f>
        <v/>
      </c>
      <c r="E389" s="397" t="str">
        <f t="array" ref="E389">IFERROR(IF(INDEX('Disaggregation Data'!$K$315:$K$616,MATCH(RIGHT(X389,255),RIGHT('Disaggregation Data'!$J$315:$J$616,255),0))=0,"",INDEX('Disaggregation Data'!$K$315:$K$616,MATCH(RIGHT(X389,255),RIGHT('Disaggregation Data'!J$315:$J$616,255),0))),"")</f>
        <v/>
      </c>
      <c r="F389" s="398" t="str">
        <f t="array" ref="F389">IFERROR(IF(INDEX('Disaggregation Data'!$L$315:$L$616,MATCH(RIGHT(X389,255),RIGHT('Disaggregation Data'!$J$315:$J$616,255),0))=0,"",INDEX('Disaggregation Data'!$L$315:$L$616,MATCH(RIGHT(X389,255),RIGHT('Disaggregation Data'!J$315:$J$616,255),0))),"")</f>
        <v/>
      </c>
      <c r="G389" s="459" t="str">
        <f t="array" ref="G389">IFERROR(IF(INDEX('Disaggregation Data'!$M$315:$M$616,MATCH(RIGHT(X389,255),RIGHT('Disaggregation Data'!$J$315:$J$616,255),0))=0,(E389/F389)*100,INDEX('Disaggregation Data'!$M$315:$M$616,MATCH(RIGHT(X389,255),RIGHT('Disaggregation Data'!J$315:$J$616,255),0))),"")</f>
        <v/>
      </c>
      <c r="H389" s="401" t="str">
        <f t="array" ref="H389">IFERROR(IF(INDEX('Disaggregation Data'!$N$315:$N$616,MATCH(RIGHT(X389,255),RIGHT('Disaggregation Data'!$J$315:$J$616,255),0))=0,"",INDEX('Disaggregation Data'!$N$315:$N$616,MATCH(RIGHT(X389,255),RIGHT('Disaggregation Data'!J$315:$J$616,255),0))),"")</f>
        <v/>
      </c>
      <c r="I389" s="401" t="str">
        <f t="array" ref="I389">IFERROR(IF(INDEX('Disaggregation Data'!$Q$315:$Q$616,MATCH(RIGHT(X389,255),RIGHT('Disaggregation Data'!$J$315:$J$616,255),0))=0,"",INDEX('Disaggregation Data'!$Q$315:$Q$616,MATCH(RIGHT(X389,255),RIGHT('Disaggregation Data'!J$315:$J$616,255),0))),"")</f>
        <v/>
      </c>
      <c r="J389" s="415" t="str">
        <f t="array" ref="J389">IFERROR(IF(INDEX('Disaggregation Data'!$R$315:$R$616,MATCH(RIGHT(X389,255),RIGHT('Disaggregation Data'!$J$315:$J$616,255),0))=0,"",INDEX('Disaggregation Data'!$R$315:$R$616,MATCH(RIGHT(X389,255),RIGHT('Disaggregation Data'!J$315:$J$616,255),0))),"")</f>
        <v/>
      </c>
      <c r="K389" s="486"/>
      <c r="L389" s="486"/>
      <c r="M389" s="486"/>
      <c r="N389" s="486"/>
      <c r="O389" s="486"/>
      <c r="P389" s="486"/>
      <c r="Q389" s="486"/>
      <c r="R389" s="486"/>
      <c r="S389" s="486"/>
      <c r="T389" s="486"/>
      <c r="U389" s="401" t="str">
        <f t="array" ref="U389">IFERROR(IF(INDEX('Disaggregation Data'!$O$315:$O$616,MATCH(RIGHT(X389,255),RIGHT('Disaggregation Data'!$J$315:$J$616,255),0))=0,"",INDEX('Disaggregation Data'!$O$315:$O$616,MATCH(RIGHT(X389,255),RIGHT('Disaggregation Data'!J$315:$J$616,255),0))),"")</f>
        <v/>
      </c>
      <c r="V389" s="415" t="str">
        <f t="array" ref="V389">IFERROR(IF(INDEX('Disaggregation Data'!$P$315:$P$616,MATCH(RIGHT(X389,255),RIGHT('Disaggregation Data'!$J$315:$J$616,255),0))=0,"",INDEX('Disaggregation Data'!$P$315:$P$616,MATCH(RIGHT(X389,255),RIGHT('Disaggregation Data'!J$315:$J$616,255),0))),"")</f>
        <v/>
      </c>
      <c r="W389" s="487"/>
      <c r="X389" s="487" t="str">
        <f t="shared" si="24"/>
        <v/>
      </c>
      <c r="Y389" s="487">
        <f t="shared" si="25"/>
        <v>12</v>
      </c>
      <c r="Z389" s="487" t="str">
        <f t="shared" si="26"/>
        <v/>
      </c>
      <c r="AA389" s="487" t="b">
        <f t="shared" si="27"/>
        <v>0</v>
      </c>
      <c r="AB389" s="487" t="s">
        <v>1937</v>
      </c>
      <c r="AC389" s="487" t="str">
        <f t="array" ref="AC389">IFERROR(IF(INDEX('Disaggregation Records'!$G$95:$G$183,MATCH(RIGHT(Z389,255),RIGHT('Disaggregation Records'!$D$95:$D$183,255),0))=0,"",INDEX('Disaggregation Records'!$G$95:$G$183,MATCH(RIGHT(Z389,255),RIGHT('Disaggregation Records'!$D$95:$D$183,255),0))),"")</f>
        <v/>
      </c>
      <c r="AD389" s="487" t="s">
        <v>811</v>
      </c>
      <c r="AE389" s="347"/>
      <c r="AF389" s="111"/>
      <c r="AG389" s="111"/>
    </row>
    <row r="390" spans="1:33" ht="47.1" customHeight="1" x14ac:dyDescent="0.25">
      <c r="A390" s="377">
        <v>7</v>
      </c>
      <c r="B390" s="395" t="str">
        <f>IFERROR(VLOOKUP(A390,'Coverage Indicators - Section D'!$A$10:$Y$42,25,FALSE),"")</f>
        <v/>
      </c>
      <c r="C390" s="396" t="str">
        <f t="array" ref="C390">IFERROR(IF(INDEX('Disaggregation Records'!$E$95:$E$183,MATCH(RIGHT(Z390,255),RIGHT('Disaggregation Records'!$D$95:$D$183,255),0))=0,"",INDEX('Disaggregation Records'!$E$95:$E$183,MATCH(RIGHT(Z390,255),RIGHT('Disaggregation Records'!$D$95:$D$183,255),0))),"")</f>
        <v/>
      </c>
      <c r="D390" s="396" t="str">
        <f t="array" ref="D390">IFERROR(IF(INDEX('Disaggregation Records'!$F$95:$F$183,MATCH(RIGHT(Z390,255),RIGHT('Disaggregation Records'!$D$95:$D$183,255),0))=0,"",INDEX('Disaggregation Records'!$F$95:$F$183,MATCH(RIGHT(Z390,255),RIGHT('Disaggregation Records'!$D$95:$D$183,255),0))),"")</f>
        <v/>
      </c>
      <c r="E390" s="397" t="str">
        <f t="array" ref="E390">IFERROR(IF(INDEX('Disaggregation Data'!$K$315:$K$616,MATCH(RIGHT(X390,255),RIGHT('Disaggregation Data'!$J$315:$J$616,255),0))=0,"",INDEX('Disaggregation Data'!$K$315:$K$616,MATCH(RIGHT(X390,255),RIGHT('Disaggregation Data'!J$315:$J$616,255),0))),"")</f>
        <v/>
      </c>
      <c r="F390" s="398" t="str">
        <f t="array" ref="F390">IFERROR(IF(INDEX('Disaggregation Data'!$L$315:$L$616,MATCH(RIGHT(X390,255),RIGHT('Disaggregation Data'!$J$315:$J$616,255),0))=0,"",INDEX('Disaggregation Data'!$L$315:$L$616,MATCH(RIGHT(X390,255),RIGHT('Disaggregation Data'!J$315:$J$616,255),0))),"")</f>
        <v/>
      </c>
      <c r="G390" s="459" t="str">
        <f t="array" ref="G390">IFERROR(IF(INDEX('Disaggregation Data'!$M$315:$M$616,MATCH(RIGHT(X390,255),RIGHT('Disaggregation Data'!$J$315:$J$616,255),0))=0,(E390/F390)*100,INDEX('Disaggregation Data'!$M$315:$M$616,MATCH(RIGHT(X390,255),RIGHT('Disaggregation Data'!J$315:$J$616,255),0))),"")</f>
        <v/>
      </c>
      <c r="H390" s="401" t="str">
        <f t="array" ref="H390">IFERROR(IF(INDEX('Disaggregation Data'!$N$315:$N$616,MATCH(RIGHT(X390,255),RIGHT('Disaggregation Data'!$J$315:$J$616,255),0))=0,"",INDEX('Disaggregation Data'!$N$315:$N$616,MATCH(RIGHT(X390,255),RIGHT('Disaggregation Data'!J$315:$J$616,255),0))),"")</f>
        <v/>
      </c>
      <c r="I390" s="401" t="str">
        <f t="array" ref="I390">IFERROR(IF(INDEX('Disaggregation Data'!$Q$315:$Q$616,MATCH(RIGHT(X390,255),RIGHT('Disaggregation Data'!$J$315:$J$616,255),0))=0,"",INDEX('Disaggregation Data'!$Q$315:$Q$616,MATCH(RIGHT(X390,255),RIGHT('Disaggregation Data'!J$315:$J$616,255),0))),"")</f>
        <v/>
      </c>
      <c r="J390" s="415" t="str">
        <f t="array" ref="J390">IFERROR(IF(INDEX('Disaggregation Data'!$R$315:$R$616,MATCH(RIGHT(X390,255),RIGHT('Disaggregation Data'!$J$315:$J$616,255),0))=0,"",INDEX('Disaggregation Data'!$R$315:$R$616,MATCH(RIGHT(X390,255),RIGHT('Disaggregation Data'!J$315:$J$616,255),0))),"")</f>
        <v/>
      </c>
      <c r="K390" s="486"/>
      <c r="L390" s="486"/>
      <c r="M390" s="486"/>
      <c r="N390" s="486"/>
      <c r="O390" s="486"/>
      <c r="P390" s="486"/>
      <c r="Q390" s="486"/>
      <c r="R390" s="486"/>
      <c r="S390" s="486"/>
      <c r="T390" s="486"/>
      <c r="U390" s="401" t="str">
        <f t="array" ref="U390">IFERROR(IF(INDEX('Disaggregation Data'!$O$315:$O$616,MATCH(RIGHT(X390,255),RIGHT('Disaggregation Data'!$J$315:$J$616,255),0))=0,"",INDEX('Disaggregation Data'!$O$315:$O$616,MATCH(RIGHT(X390,255),RIGHT('Disaggregation Data'!J$315:$J$616,255),0))),"")</f>
        <v/>
      </c>
      <c r="V390" s="415" t="str">
        <f t="array" ref="V390">IFERROR(IF(INDEX('Disaggregation Data'!$P$315:$P$616,MATCH(RIGHT(X390,255),RIGHT('Disaggregation Data'!$J$315:$J$616,255),0))=0,"",INDEX('Disaggregation Data'!$P$315:$P$616,MATCH(RIGHT(X390,255),RIGHT('Disaggregation Data'!J$315:$J$616,255),0))),"")</f>
        <v/>
      </c>
      <c r="W390" s="487"/>
      <c r="X390" s="487" t="str">
        <f t="shared" si="24"/>
        <v/>
      </c>
      <c r="Y390" s="487">
        <f t="shared" si="25"/>
        <v>13</v>
      </c>
      <c r="Z390" s="487" t="str">
        <f t="shared" si="26"/>
        <v/>
      </c>
      <c r="AA390" s="487" t="b">
        <f t="shared" si="27"/>
        <v>0</v>
      </c>
      <c r="AB390" s="487" t="s">
        <v>1938</v>
      </c>
      <c r="AC390" s="487" t="str">
        <f t="array" ref="AC390">IFERROR(IF(INDEX('Disaggregation Records'!$G$95:$G$183,MATCH(RIGHT(Z390,255),RIGHT('Disaggregation Records'!$D$95:$D$183,255),0))=0,"",INDEX('Disaggregation Records'!$G$95:$G$183,MATCH(RIGHT(Z390,255),RIGHT('Disaggregation Records'!$D$95:$D$183,255),0))),"")</f>
        <v/>
      </c>
      <c r="AD390" s="487" t="s">
        <v>811</v>
      </c>
      <c r="AE390" s="347"/>
      <c r="AF390" s="111"/>
      <c r="AG390" s="111"/>
    </row>
    <row r="391" spans="1:33" ht="47.1" customHeight="1" x14ac:dyDescent="0.25">
      <c r="A391" s="377">
        <v>7</v>
      </c>
      <c r="B391" s="395" t="str">
        <f>IFERROR(VLOOKUP(A391,'Coverage Indicators - Section D'!$A$10:$Y$42,25,FALSE),"")</f>
        <v/>
      </c>
      <c r="C391" s="396" t="str">
        <f t="array" ref="C391">IFERROR(IF(INDEX('Disaggregation Records'!$E$95:$E$183,MATCH(RIGHT(Z391,255),RIGHT('Disaggregation Records'!$D$95:$D$183,255),0))=0,"",INDEX('Disaggregation Records'!$E$95:$E$183,MATCH(RIGHT(Z391,255),RIGHT('Disaggregation Records'!$D$95:$D$183,255),0))),"")</f>
        <v/>
      </c>
      <c r="D391" s="396" t="str">
        <f t="array" ref="D391">IFERROR(IF(INDEX('Disaggregation Records'!$F$95:$F$183,MATCH(RIGHT(Z391,255),RIGHT('Disaggregation Records'!$D$95:$D$183,255),0))=0,"",INDEX('Disaggregation Records'!$F$95:$F$183,MATCH(RIGHT(Z391,255),RIGHT('Disaggregation Records'!$D$95:$D$183,255),0))),"")</f>
        <v/>
      </c>
      <c r="E391" s="397" t="str">
        <f t="array" ref="E391">IFERROR(IF(INDEX('Disaggregation Data'!$K$315:$K$616,MATCH(RIGHT(X391,255),RIGHT('Disaggregation Data'!$J$315:$J$616,255),0))=0,"",INDEX('Disaggregation Data'!$K$315:$K$616,MATCH(RIGHT(X391,255),RIGHT('Disaggregation Data'!J$315:$J$616,255),0))),"")</f>
        <v/>
      </c>
      <c r="F391" s="398" t="str">
        <f t="array" ref="F391">IFERROR(IF(INDEX('Disaggregation Data'!$L$315:$L$616,MATCH(RIGHT(X391,255),RIGHT('Disaggregation Data'!$J$315:$J$616,255),0))=0,"",INDEX('Disaggregation Data'!$L$315:$L$616,MATCH(RIGHT(X391,255),RIGHT('Disaggregation Data'!J$315:$J$616,255),0))),"")</f>
        <v/>
      </c>
      <c r="G391" s="459" t="str">
        <f t="array" ref="G391">IFERROR(IF(INDEX('Disaggregation Data'!$M$315:$M$616,MATCH(RIGHT(X391,255),RIGHT('Disaggregation Data'!$J$315:$J$616,255),0))=0,(E391/F391)*100,INDEX('Disaggregation Data'!$M$315:$M$616,MATCH(RIGHT(X391,255),RIGHT('Disaggregation Data'!J$315:$J$616,255),0))),"")</f>
        <v/>
      </c>
      <c r="H391" s="401" t="str">
        <f t="array" ref="H391">IFERROR(IF(INDEX('Disaggregation Data'!$N$315:$N$616,MATCH(RIGHT(X391,255),RIGHT('Disaggregation Data'!$J$315:$J$616,255),0))=0,"",INDEX('Disaggregation Data'!$N$315:$N$616,MATCH(RIGHT(X391,255),RIGHT('Disaggregation Data'!J$315:$J$616,255),0))),"")</f>
        <v/>
      </c>
      <c r="I391" s="401" t="str">
        <f t="array" ref="I391">IFERROR(IF(INDEX('Disaggregation Data'!$Q$315:$Q$616,MATCH(RIGHT(X391,255),RIGHT('Disaggregation Data'!$J$315:$J$616,255),0))=0,"",INDEX('Disaggregation Data'!$Q$315:$Q$616,MATCH(RIGHT(X391,255),RIGHT('Disaggregation Data'!J$315:$J$616,255),0))),"")</f>
        <v/>
      </c>
      <c r="J391" s="415" t="str">
        <f t="array" ref="J391">IFERROR(IF(INDEX('Disaggregation Data'!$R$315:$R$616,MATCH(RIGHT(X391,255),RIGHT('Disaggregation Data'!$J$315:$J$616,255),0))=0,"",INDEX('Disaggregation Data'!$R$315:$R$616,MATCH(RIGHT(X391,255),RIGHT('Disaggregation Data'!J$315:$J$616,255),0))),"")</f>
        <v/>
      </c>
      <c r="K391" s="486"/>
      <c r="L391" s="486"/>
      <c r="M391" s="486"/>
      <c r="N391" s="486"/>
      <c r="O391" s="486"/>
      <c r="P391" s="486"/>
      <c r="Q391" s="486"/>
      <c r="R391" s="486"/>
      <c r="S391" s="486"/>
      <c r="T391" s="486"/>
      <c r="U391" s="401" t="str">
        <f t="array" ref="U391">IFERROR(IF(INDEX('Disaggregation Data'!$O$315:$O$616,MATCH(RIGHT(X391,255),RIGHT('Disaggregation Data'!$J$315:$J$616,255),0))=0,"",INDEX('Disaggregation Data'!$O$315:$O$616,MATCH(RIGHT(X391,255),RIGHT('Disaggregation Data'!J$315:$J$616,255),0))),"")</f>
        <v/>
      </c>
      <c r="V391" s="415" t="str">
        <f t="array" ref="V391">IFERROR(IF(INDEX('Disaggregation Data'!$P$315:$P$616,MATCH(RIGHT(X391,255),RIGHT('Disaggregation Data'!$J$315:$J$616,255),0))=0,"",INDEX('Disaggregation Data'!$P$315:$P$616,MATCH(RIGHT(X391,255),RIGHT('Disaggregation Data'!J$315:$J$616,255),0))),"")</f>
        <v/>
      </c>
      <c r="W391" s="487"/>
      <c r="X391" s="487" t="str">
        <f t="shared" ref="X391:X454" si="28">IF(B391&lt;&gt;"",B391&amp;C391&amp;D391,"")</f>
        <v/>
      </c>
      <c r="Y391" s="487">
        <f t="shared" ref="Y391:Y454" si="29">IF(B391=B390,Y390+1,0)</f>
        <v>14</v>
      </c>
      <c r="Z391" s="487" t="str">
        <f t="shared" ref="Z391:Z454" si="30">IF(B391&lt;&gt;"",B391&amp;"-"&amp;Y391,"")</f>
        <v/>
      </c>
      <c r="AA391" s="487" t="b">
        <f t="shared" ref="AA391:AA454" si="31">IFERROR(IF(B391&lt;&gt;"",TRUE,FALSE),"")</f>
        <v>0</v>
      </c>
      <c r="AB391" s="487" t="s">
        <v>1939</v>
      </c>
      <c r="AC391" s="487" t="str">
        <f t="array" ref="AC391">IFERROR(IF(INDEX('Disaggregation Records'!$G$95:$G$183,MATCH(RIGHT(Z391,255),RIGHT('Disaggregation Records'!$D$95:$D$183,255),0))=0,"",INDEX('Disaggregation Records'!$G$95:$G$183,MATCH(RIGHT(Z391,255),RIGHT('Disaggregation Records'!$D$95:$D$183,255),0))),"")</f>
        <v/>
      </c>
      <c r="AD391" s="487" t="s">
        <v>811</v>
      </c>
      <c r="AE391" s="347"/>
      <c r="AF391" s="111"/>
      <c r="AG391" s="111"/>
    </row>
    <row r="392" spans="1:33" ht="47.1" customHeight="1" x14ac:dyDescent="0.25">
      <c r="A392" s="377">
        <v>7</v>
      </c>
      <c r="B392" s="395" t="str">
        <f>IFERROR(VLOOKUP(A392,'Coverage Indicators - Section D'!$A$10:$Y$42,25,FALSE),"")</f>
        <v/>
      </c>
      <c r="C392" s="396" t="str">
        <f t="array" ref="C392">IFERROR(IF(INDEX('Disaggregation Records'!$E$95:$E$183,MATCH(RIGHT(Z392,255),RIGHT('Disaggregation Records'!$D$95:$D$183,255),0))=0,"",INDEX('Disaggregation Records'!$E$95:$E$183,MATCH(RIGHT(Z392,255),RIGHT('Disaggregation Records'!$D$95:$D$183,255),0))),"")</f>
        <v/>
      </c>
      <c r="D392" s="396" t="str">
        <f t="array" ref="D392">IFERROR(IF(INDEX('Disaggregation Records'!$F$95:$F$183,MATCH(RIGHT(Z392,255),RIGHT('Disaggregation Records'!$D$95:$D$183,255),0))=0,"",INDEX('Disaggregation Records'!$F$95:$F$183,MATCH(RIGHT(Z392,255),RIGHT('Disaggregation Records'!$D$95:$D$183,255),0))),"")</f>
        <v/>
      </c>
      <c r="E392" s="397" t="str">
        <f t="array" ref="E392">IFERROR(IF(INDEX('Disaggregation Data'!$K$315:$K$616,MATCH(RIGHT(X392,255),RIGHT('Disaggregation Data'!$J$315:$J$616,255),0))=0,"",INDEX('Disaggregation Data'!$K$315:$K$616,MATCH(RIGHT(X392,255),RIGHT('Disaggregation Data'!J$315:$J$616,255),0))),"")</f>
        <v/>
      </c>
      <c r="F392" s="398" t="str">
        <f t="array" ref="F392">IFERROR(IF(INDEX('Disaggregation Data'!$L$315:$L$616,MATCH(RIGHT(X392,255),RIGHT('Disaggregation Data'!$J$315:$J$616,255),0))=0,"",INDEX('Disaggregation Data'!$L$315:$L$616,MATCH(RIGHT(X392,255),RIGHT('Disaggregation Data'!J$315:$J$616,255),0))),"")</f>
        <v/>
      </c>
      <c r="G392" s="459" t="str">
        <f t="array" ref="G392">IFERROR(IF(INDEX('Disaggregation Data'!$M$315:$M$616,MATCH(RIGHT(X392,255),RIGHT('Disaggregation Data'!$J$315:$J$616,255),0))=0,(E392/F392)*100,INDEX('Disaggregation Data'!$M$315:$M$616,MATCH(RIGHT(X392,255),RIGHT('Disaggregation Data'!J$315:$J$616,255),0))),"")</f>
        <v/>
      </c>
      <c r="H392" s="401" t="str">
        <f t="array" ref="H392">IFERROR(IF(INDEX('Disaggregation Data'!$N$315:$N$616,MATCH(RIGHT(X392,255),RIGHT('Disaggregation Data'!$J$315:$J$616,255),0))=0,"",INDEX('Disaggregation Data'!$N$315:$N$616,MATCH(RIGHT(X392,255),RIGHT('Disaggregation Data'!J$315:$J$616,255),0))),"")</f>
        <v/>
      </c>
      <c r="I392" s="401" t="str">
        <f t="array" ref="I392">IFERROR(IF(INDEX('Disaggregation Data'!$Q$315:$Q$616,MATCH(RIGHT(X392,255),RIGHT('Disaggregation Data'!$J$315:$J$616,255),0))=0,"",INDEX('Disaggregation Data'!$Q$315:$Q$616,MATCH(RIGHT(X392,255),RIGHT('Disaggregation Data'!J$315:$J$616,255),0))),"")</f>
        <v/>
      </c>
      <c r="J392" s="415" t="str">
        <f t="array" ref="J392">IFERROR(IF(INDEX('Disaggregation Data'!$R$315:$R$616,MATCH(RIGHT(X392,255),RIGHT('Disaggregation Data'!$J$315:$J$616,255),0))=0,"",INDEX('Disaggregation Data'!$R$315:$R$616,MATCH(RIGHT(X392,255),RIGHT('Disaggregation Data'!J$315:$J$616,255),0))),"")</f>
        <v/>
      </c>
      <c r="K392" s="486"/>
      <c r="L392" s="486"/>
      <c r="M392" s="486"/>
      <c r="N392" s="486"/>
      <c r="O392" s="486"/>
      <c r="P392" s="486"/>
      <c r="Q392" s="486"/>
      <c r="R392" s="486"/>
      <c r="S392" s="486"/>
      <c r="T392" s="486"/>
      <c r="U392" s="401" t="str">
        <f t="array" ref="U392">IFERROR(IF(INDEX('Disaggregation Data'!$O$315:$O$616,MATCH(RIGHT(X392,255),RIGHT('Disaggregation Data'!$J$315:$J$616,255),0))=0,"",INDEX('Disaggregation Data'!$O$315:$O$616,MATCH(RIGHT(X392,255),RIGHT('Disaggregation Data'!J$315:$J$616,255),0))),"")</f>
        <v/>
      </c>
      <c r="V392" s="415" t="str">
        <f t="array" ref="V392">IFERROR(IF(INDEX('Disaggregation Data'!$P$315:$P$616,MATCH(RIGHT(X392,255),RIGHT('Disaggregation Data'!$J$315:$J$616,255),0))=0,"",INDEX('Disaggregation Data'!$P$315:$P$616,MATCH(RIGHT(X392,255),RIGHT('Disaggregation Data'!J$315:$J$616,255),0))),"")</f>
        <v/>
      </c>
      <c r="W392" s="487"/>
      <c r="X392" s="487" t="str">
        <f t="shared" si="28"/>
        <v/>
      </c>
      <c r="Y392" s="487">
        <f t="shared" si="29"/>
        <v>15</v>
      </c>
      <c r="Z392" s="487" t="str">
        <f t="shared" si="30"/>
        <v/>
      </c>
      <c r="AA392" s="487" t="b">
        <f t="shared" si="31"/>
        <v>0</v>
      </c>
      <c r="AB392" s="487" t="s">
        <v>1940</v>
      </c>
      <c r="AC392" s="487" t="str">
        <f t="array" ref="AC392">IFERROR(IF(INDEX('Disaggregation Records'!$G$95:$G$183,MATCH(RIGHT(Z392,255),RIGHT('Disaggregation Records'!$D$95:$D$183,255),0))=0,"",INDEX('Disaggregation Records'!$G$95:$G$183,MATCH(RIGHT(Z392,255),RIGHT('Disaggregation Records'!$D$95:$D$183,255),0))),"")</f>
        <v/>
      </c>
      <c r="AD392" s="487" t="s">
        <v>811</v>
      </c>
      <c r="AE392" s="347"/>
      <c r="AF392" s="111"/>
      <c r="AG392" s="111"/>
    </row>
    <row r="393" spans="1:33" ht="47.1" customHeight="1" x14ac:dyDescent="0.25">
      <c r="A393" s="377">
        <v>7</v>
      </c>
      <c r="B393" s="395" t="str">
        <f>IFERROR(VLOOKUP(A393,'Coverage Indicators - Section D'!$A$10:$Y$42,25,FALSE),"")</f>
        <v/>
      </c>
      <c r="C393" s="396" t="str">
        <f t="array" ref="C393">IFERROR(IF(INDEX('Disaggregation Records'!$E$95:$E$183,MATCH(RIGHT(Z393,255),RIGHT('Disaggregation Records'!$D$95:$D$183,255),0))=0,"",INDEX('Disaggregation Records'!$E$95:$E$183,MATCH(RIGHT(Z393,255),RIGHT('Disaggregation Records'!$D$95:$D$183,255),0))),"")</f>
        <v/>
      </c>
      <c r="D393" s="396" t="str">
        <f t="array" ref="D393">IFERROR(IF(INDEX('Disaggregation Records'!$F$95:$F$183,MATCH(RIGHT(Z393,255),RIGHT('Disaggregation Records'!$D$95:$D$183,255),0))=0,"",INDEX('Disaggregation Records'!$F$95:$F$183,MATCH(RIGHT(Z393,255),RIGHT('Disaggregation Records'!$D$95:$D$183,255),0))),"")</f>
        <v/>
      </c>
      <c r="E393" s="397" t="str">
        <f t="array" ref="E393">IFERROR(IF(INDEX('Disaggregation Data'!$K$315:$K$616,MATCH(RIGHT(X393,255),RIGHT('Disaggregation Data'!$J$315:$J$616,255),0))=0,"",INDEX('Disaggregation Data'!$K$315:$K$616,MATCH(RIGHT(X393,255),RIGHT('Disaggregation Data'!J$315:$J$616,255),0))),"")</f>
        <v/>
      </c>
      <c r="F393" s="398" t="str">
        <f t="array" ref="F393">IFERROR(IF(INDEX('Disaggregation Data'!$L$315:$L$616,MATCH(RIGHT(X393,255),RIGHT('Disaggregation Data'!$J$315:$J$616,255),0))=0,"",INDEX('Disaggregation Data'!$L$315:$L$616,MATCH(RIGHT(X393,255),RIGHT('Disaggregation Data'!J$315:$J$616,255),0))),"")</f>
        <v/>
      </c>
      <c r="G393" s="459" t="str">
        <f t="array" ref="G393">IFERROR(IF(INDEX('Disaggregation Data'!$M$315:$M$616,MATCH(RIGHT(X393,255),RIGHT('Disaggregation Data'!$J$315:$J$616,255),0))=0,(E393/F393)*100,INDEX('Disaggregation Data'!$M$315:$M$616,MATCH(RIGHT(X393,255),RIGHT('Disaggregation Data'!J$315:$J$616,255),0))),"")</f>
        <v/>
      </c>
      <c r="H393" s="401" t="str">
        <f t="array" ref="H393">IFERROR(IF(INDEX('Disaggregation Data'!$N$315:$N$616,MATCH(RIGHT(X393,255),RIGHT('Disaggregation Data'!$J$315:$J$616,255),0))=0,"",INDEX('Disaggregation Data'!$N$315:$N$616,MATCH(RIGHT(X393,255),RIGHT('Disaggregation Data'!J$315:$J$616,255),0))),"")</f>
        <v/>
      </c>
      <c r="I393" s="401" t="str">
        <f t="array" ref="I393">IFERROR(IF(INDEX('Disaggregation Data'!$Q$315:$Q$616,MATCH(RIGHT(X393,255),RIGHT('Disaggregation Data'!$J$315:$J$616,255),0))=0,"",INDEX('Disaggregation Data'!$Q$315:$Q$616,MATCH(RIGHT(X393,255),RIGHT('Disaggregation Data'!J$315:$J$616,255),0))),"")</f>
        <v/>
      </c>
      <c r="J393" s="415" t="str">
        <f t="array" ref="J393">IFERROR(IF(INDEX('Disaggregation Data'!$R$315:$R$616,MATCH(RIGHT(X393,255),RIGHT('Disaggregation Data'!$J$315:$J$616,255),0))=0,"",INDEX('Disaggregation Data'!$R$315:$R$616,MATCH(RIGHT(X393,255),RIGHT('Disaggregation Data'!J$315:$J$616,255),0))),"")</f>
        <v/>
      </c>
      <c r="K393" s="486"/>
      <c r="L393" s="486"/>
      <c r="M393" s="486"/>
      <c r="N393" s="486"/>
      <c r="O393" s="486"/>
      <c r="P393" s="486"/>
      <c r="Q393" s="486"/>
      <c r="R393" s="486"/>
      <c r="S393" s="486"/>
      <c r="T393" s="486"/>
      <c r="U393" s="401" t="str">
        <f t="array" ref="U393">IFERROR(IF(INDEX('Disaggregation Data'!$O$315:$O$616,MATCH(RIGHT(X393,255),RIGHT('Disaggregation Data'!$J$315:$J$616,255),0))=0,"",INDEX('Disaggregation Data'!$O$315:$O$616,MATCH(RIGHT(X393,255),RIGHT('Disaggregation Data'!J$315:$J$616,255),0))),"")</f>
        <v/>
      </c>
      <c r="V393" s="415" t="str">
        <f t="array" ref="V393">IFERROR(IF(INDEX('Disaggregation Data'!$P$315:$P$616,MATCH(RIGHT(X393,255),RIGHT('Disaggregation Data'!$J$315:$J$616,255),0))=0,"",INDEX('Disaggregation Data'!$P$315:$P$616,MATCH(RIGHT(X393,255),RIGHT('Disaggregation Data'!J$315:$J$616,255),0))),"")</f>
        <v/>
      </c>
      <c r="W393" s="487"/>
      <c r="X393" s="487" t="str">
        <f t="shared" si="28"/>
        <v/>
      </c>
      <c r="Y393" s="487">
        <f t="shared" si="29"/>
        <v>16</v>
      </c>
      <c r="Z393" s="487" t="str">
        <f t="shared" si="30"/>
        <v/>
      </c>
      <c r="AA393" s="487" t="b">
        <f t="shared" si="31"/>
        <v>0</v>
      </c>
      <c r="AB393" s="487" t="s">
        <v>1941</v>
      </c>
      <c r="AC393" s="487" t="str">
        <f t="array" ref="AC393">IFERROR(IF(INDEX('Disaggregation Records'!$G$95:$G$183,MATCH(RIGHT(Z393,255),RIGHT('Disaggregation Records'!$D$95:$D$183,255),0))=0,"",INDEX('Disaggregation Records'!$G$95:$G$183,MATCH(RIGHT(Z393,255),RIGHT('Disaggregation Records'!$D$95:$D$183,255),0))),"")</f>
        <v/>
      </c>
      <c r="AD393" s="487" t="s">
        <v>811</v>
      </c>
      <c r="AE393" s="347"/>
      <c r="AF393" s="111"/>
      <c r="AG393" s="111"/>
    </row>
    <row r="394" spans="1:33" ht="47.1" customHeight="1" x14ac:dyDescent="0.25">
      <c r="A394" s="377">
        <v>7</v>
      </c>
      <c r="B394" s="395" t="str">
        <f>IFERROR(VLOOKUP(A394,'Coverage Indicators - Section D'!$A$10:$Y$42,25,FALSE),"")</f>
        <v/>
      </c>
      <c r="C394" s="396" t="str">
        <f t="array" ref="C394">IFERROR(IF(INDEX('Disaggregation Records'!$E$95:$E$183,MATCH(RIGHT(Z394,255),RIGHT('Disaggregation Records'!$D$95:$D$183,255),0))=0,"",INDEX('Disaggregation Records'!$E$95:$E$183,MATCH(RIGHT(Z394,255),RIGHT('Disaggregation Records'!$D$95:$D$183,255),0))),"")</f>
        <v/>
      </c>
      <c r="D394" s="396" t="str">
        <f t="array" ref="D394">IFERROR(IF(INDEX('Disaggregation Records'!$F$95:$F$183,MATCH(RIGHT(Z394,255),RIGHT('Disaggregation Records'!$D$95:$D$183,255),0))=0,"",INDEX('Disaggregation Records'!$F$95:$F$183,MATCH(RIGHT(Z394,255),RIGHT('Disaggregation Records'!$D$95:$D$183,255),0))),"")</f>
        <v/>
      </c>
      <c r="E394" s="397" t="str">
        <f t="array" ref="E394">IFERROR(IF(INDEX('Disaggregation Data'!$K$315:$K$616,MATCH(RIGHT(X394,255),RIGHT('Disaggregation Data'!$J$315:$J$616,255),0))=0,"",INDEX('Disaggregation Data'!$K$315:$K$616,MATCH(RIGHT(X394,255),RIGHT('Disaggregation Data'!J$315:$J$616,255),0))),"")</f>
        <v/>
      </c>
      <c r="F394" s="398" t="str">
        <f t="array" ref="F394">IFERROR(IF(INDEX('Disaggregation Data'!$L$315:$L$616,MATCH(RIGHT(X394,255),RIGHT('Disaggregation Data'!$J$315:$J$616,255),0))=0,"",INDEX('Disaggregation Data'!$L$315:$L$616,MATCH(RIGHT(X394,255),RIGHT('Disaggregation Data'!J$315:$J$616,255),0))),"")</f>
        <v/>
      </c>
      <c r="G394" s="459" t="str">
        <f t="array" ref="G394">IFERROR(IF(INDEX('Disaggregation Data'!$M$315:$M$616,MATCH(RIGHT(X394,255),RIGHT('Disaggregation Data'!$J$315:$J$616,255),0))=0,(E394/F394)*100,INDEX('Disaggregation Data'!$M$315:$M$616,MATCH(RIGHT(X394,255),RIGHT('Disaggregation Data'!J$315:$J$616,255),0))),"")</f>
        <v/>
      </c>
      <c r="H394" s="401" t="str">
        <f t="array" ref="H394">IFERROR(IF(INDEX('Disaggregation Data'!$N$315:$N$616,MATCH(RIGHT(X394,255),RIGHT('Disaggregation Data'!$J$315:$J$616,255),0))=0,"",INDEX('Disaggregation Data'!$N$315:$N$616,MATCH(RIGHT(X394,255),RIGHT('Disaggregation Data'!J$315:$J$616,255),0))),"")</f>
        <v/>
      </c>
      <c r="I394" s="401" t="str">
        <f t="array" ref="I394">IFERROR(IF(INDEX('Disaggregation Data'!$Q$315:$Q$616,MATCH(RIGHT(X394,255),RIGHT('Disaggregation Data'!$J$315:$J$616,255),0))=0,"",INDEX('Disaggregation Data'!$Q$315:$Q$616,MATCH(RIGHT(X394,255),RIGHT('Disaggregation Data'!J$315:$J$616,255),0))),"")</f>
        <v/>
      </c>
      <c r="J394" s="415" t="str">
        <f t="array" ref="J394">IFERROR(IF(INDEX('Disaggregation Data'!$R$315:$R$616,MATCH(RIGHT(X394,255),RIGHT('Disaggregation Data'!$J$315:$J$616,255),0))=0,"",INDEX('Disaggregation Data'!$R$315:$R$616,MATCH(RIGHT(X394,255),RIGHT('Disaggregation Data'!J$315:$J$616,255),0))),"")</f>
        <v/>
      </c>
      <c r="K394" s="486"/>
      <c r="L394" s="486"/>
      <c r="M394" s="486"/>
      <c r="N394" s="486"/>
      <c r="O394" s="486"/>
      <c r="P394" s="486"/>
      <c r="Q394" s="486"/>
      <c r="R394" s="486"/>
      <c r="S394" s="486"/>
      <c r="T394" s="486"/>
      <c r="U394" s="401" t="str">
        <f t="array" ref="U394">IFERROR(IF(INDEX('Disaggregation Data'!$O$315:$O$616,MATCH(RIGHT(X394,255),RIGHT('Disaggregation Data'!$J$315:$J$616,255),0))=0,"",INDEX('Disaggregation Data'!$O$315:$O$616,MATCH(RIGHT(X394,255),RIGHT('Disaggregation Data'!J$315:$J$616,255),0))),"")</f>
        <v/>
      </c>
      <c r="V394" s="415" t="str">
        <f t="array" ref="V394">IFERROR(IF(INDEX('Disaggregation Data'!$P$315:$P$616,MATCH(RIGHT(X394,255),RIGHT('Disaggregation Data'!$J$315:$J$616,255),0))=0,"",INDEX('Disaggregation Data'!$P$315:$P$616,MATCH(RIGHT(X394,255),RIGHT('Disaggregation Data'!J$315:$J$616,255),0))),"")</f>
        <v/>
      </c>
      <c r="W394" s="487"/>
      <c r="X394" s="487" t="str">
        <f t="shared" si="28"/>
        <v/>
      </c>
      <c r="Y394" s="487">
        <f t="shared" si="29"/>
        <v>17</v>
      </c>
      <c r="Z394" s="487" t="str">
        <f t="shared" si="30"/>
        <v/>
      </c>
      <c r="AA394" s="487" t="b">
        <f t="shared" si="31"/>
        <v>0</v>
      </c>
      <c r="AB394" s="487" t="s">
        <v>1942</v>
      </c>
      <c r="AC394" s="487" t="str">
        <f t="array" ref="AC394">IFERROR(IF(INDEX('Disaggregation Records'!$G$95:$G$183,MATCH(RIGHT(Z394,255),RIGHT('Disaggregation Records'!$D$95:$D$183,255),0))=0,"",INDEX('Disaggregation Records'!$G$95:$G$183,MATCH(RIGHT(Z394,255),RIGHT('Disaggregation Records'!$D$95:$D$183,255),0))),"")</f>
        <v/>
      </c>
      <c r="AD394" s="487" t="s">
        <v>811</v>
      </c>
      <c r="AE394" s="347"/>
      <c r="AF394" s="111"/>
      <c r="AG394" s="111"/>
    </row>
    <row r="395" spans="1:33" ht="47.1" customHeight="1" x14ac:dyDescent="0.25">
      <c r="A395" s="377">
        <v>7</v>
      </c>
      <c r="B395" s="395" t="str">
        <f>IFERROR(VLOOKUP(A395,'Coverage Indicators - Section D'!$A$10:$Y$42,25,FALSE),"")</f>
        <v/>
      </c>
      <c r="C395" s="396" t="str">
        <f t="array" ref="C395">IFERROR(IF(INDEX('Disaggregation Records'!$E$95:$E$183,MATCH(RIGHT(Z395,255),RIGHT('Disaggregation Records'!$D$95:$D$183,255),0))=0,"",INDEX('Disaggregation Records'!$E$95:$E$183,MATCH(RIGHT(Z395,255),RIGHT('Disaggregation Records'!$D$95:$D$183,255),0))),"")</f>
        <v/>
      </c>
      <c r="D395" s="396" t="str">
        <f t="array" ref="D395">IFERROR(IF(INDEX('Disaggregation Records'!$F$95:$F$183,MATCH(RIGHT(Z395,255),RIGHT('Disaggregation Records'!$D$95:$D$183,255),0))=0,"",INDEX('Disaggregation Records'!$F$95:$F$183,MATCH(RIGHT(Z395,255),RIGHT('Disaggregation Records'!$D$95:$D$183,255),0))),"")</f>
        <v/>
      </c>
      <c r="E395" s="397" t="str">
        <f t="array" ref="E395">IFERROR(IF(INDEX('Disaggregation Data'!$K$315:$K$616,MATCH(RIGHT(X395,255),RIGHT('Disaggregation Data'!$J$315:$J$616,255),0))=0,"",INDEX('Disaggregation Data'!$K$315:$K$616,MATCH(RIGHT(X395,255),RIGHT('Disaggregation Data'!J$315:$J$616,255),0))),"")</f>
        <v/>
      </c>
      <c r="F395" s="398" t="str">
        <f t="array" ref="F395">IFERROR(IF(INDEX('Disaggregation Data'!$L$315:$L$616,MATCH(RIGHT(X395,255),RIGHT('Disaggregation Data'!$J$315:$J$616,255),0))=0,"",INDEX('Disaggregation Data'!$L$315:$L$616,MATCH(RIGHT(X395,255),RIGHT('Disaggregation Data'!J$315:$J$616,255),0))),"")</f>
        <v/>
      </c>
      <c r="G395" s="459" t="str">
        <f t="array" ref="G395">IFERROR(IF(INDEX('Disaggregation Data'!$M$315:$M$616,MATCH(RIGHT(X395,255),RIGHT('Disaggregation Data'!$J$315:$J$616,255),0))=0,(E395/F395)*100,INDEX('Disaggregation Data'!$M$315:$M$616,MATCH(RIGHT(X395,255),RIGHT('Disaggregation Data'!J$315:$J$616,255),0))),"")</f>
        <v/>
      </c>
      <c r="H395" s="401" t="str">
        <f t="array" ref="H395">IFERROR(IF(INDEX('Disaggregation Data'!$N$315:$N$616,MATCH(RIGHT(X395,255),RIGHT('Disaggregation Data'!$J$315:$J$616,255),0))=0,"",INDEX('Disaggregation Data'!$N$315:$N$616,MATCH(RIGHT(X395,255),RIGHT('Disaggregation Data'!J$315:$J$616,255),0))),"")</f>
        <v/>
      </c>
      <c r="I395" s="401" t="str">
        <f t="array" ref="I395">IFERROR(IF(INDEX('Disaggregation Data'!$Q$315:$Q$616,MATCH(RIGHT(X395,255),RIGHT('Disaggregation Data'!$J$315:$J$616,255),0))=0,"",INDEX('Disaggregation Data'!$Q$315:$Q$616,MATCH(RIGHT(X395,255),RIGHT('Disaggregation Data'!J$315:$J$616,255),0))),"")</f>
        <v/>
      </c>
      <c r="J395" s="415" t="str">
        <f t="array" ref="J395">IFERROR(IF(INDEX('Disaggregation Data'!$R$315:$R$616,MATCH(RIGHT(X395,255),RIGHT('Disaggregation Data'!$J$315:$J$616,255),0))=0,"",INDEX('Disaggregation Data'!$R$315:$R$616,MATCH(RIGHT(X395,255),RIGHT('Disaggregation Data'!J$315:$J$616,255),0))),"")</f>
        <v/>
      </c>
      <c r="K395" s="486"/>
      <c r="L395" s="486"/>
      <c r="M395" s="486"/>
      <c r="N395" s="486"/>
      <c r="O395" s="486"/>
      <c r="P395" s="486"/>
      <c r="Q395" s="486"/>
      <c r="R395" s="486"/>
      <c r="S395" s="486"/>
      <c r="T395" s="486"/>
      <c r="U395" s="401" t="str">
        <f t="array" ref="U395">IFERROR(IF(INDEX('Disaggregation Data'!$O$315:$O$616,MATCH(RIGHT(X395,255),RIGHT('Disaggregation Data'!$J$315:$J$616,255),0))=0,"",INDEX('Disaggregation Data'!$O$315:$O$616,MATCH(RIGHT(X395,255),RIGHT('Disaggregation Data'!J$315:$J$616,255),0))),"")</f>
        <v/>
      </c>
      <c r="V395" s="415" t="str">
        <f t="array" ref="V395">IFERROR(IF(INDEX('Disaggregation Data'!$P$315:$P$616,MATCH(RIGHT(X395,255),RIGHT('Disaggregation Data'!$J$315:$J$616,255),0))=0,"",INDEX('Disaggregation Data'!$P$315:$P$616,MATCH(RIGHT(X395,255),RIGHT('Disaggregation Data'!J$315:$J$616,255),0))),"")</f>
        <v/>
      </c>
      <c r="W395" s="487"/>
      <c r="X395" s="487" t="str">
        <f t="shared" si="28"/>
        <v/>
      </c>
      <c r="Y395" s="487">
        <f t="shared" si="29"/>
        <v>18</v>
      </c>
      <c r="Z395" s="487" t="str">
        <f t="shared" si="30"/>
        <v/>
      </c>
      <c r="AA395" s="487" t="b">
        <f t="shared" si="31"/>
        <v>0</v>
      </c>
      <c r="AB395" s="487" t="s">
        <v>1943</v>
      </c>
      <c r="AC395" s="487" t="str">
        <f t="array" ref="AC395">IFERROR(IF(INDEX('Disaggregation Records'!$G$95:$G$183,MATCH(RIGHT(Z395,255),RIGHT('Disaggregation Records'!$D$95:$D$183,255),0))=0,"",INDEX('Disaggregation Records'!$G$95:$G$183,MATCH(RIGHT(Z395,255),RIGHT('Disaggregation Records'!$D$95:$D$183,255),0))),"")</f>
        <v/>
      </c>
      <c r="AD395" s="487" t="s">
        <v>811</v>
      </c>
      <c r="AE395" s="347"/>
      <c r="AF395" s="111"/>
      <c r="AG395" s="111"/>
    </row>
    <row r="396" spans="1:33" ht="47.1" customHeight="1" x14ac:dyDescent="0.25">
      <c r="A396" s="377">
        <v>7</v>
      </c>
      <c r="B396" s="395" t="str">
        <f>IFERROR(VLOOKUP(A396,'Coverage Indicators - Section D'!$A$10:$Y$42,25,FALSE),"")</f>
        <v/>
      </c>
      <c r="C396" s="396" t="str">
        <f t="array" ref="C396">IFERROR(IF(INDEX('Disaggregation Records'!$E$95:$E$183,MATCH(RIGHT(Z396,255),RIGHT('Disaggregation Records'!$D$95:$D$183,255),0))=0,"",INDEX('Disaggregation Records'!$E$95:$E$183,MATCH(RIGHT(Z396,255),RIGHT('Disaggregation Records'!$D$95:$D$183,255),0))),"")</f>
        <v/>
      </c>
      <c r="D396" s="396" t="str">
        <f t="array" ref="D396">IFERROR(IF(INDEX('Disaggregation Records'!$F$95:$F$183,MATCH(RIGHT(Z396,255),RIGHT('Disaggregation Records'!$D$95:$D$183,255),0))=0,"",INDEX('Disaggregation Records'!$F$95:$F$183,MATCH(RIGHT(Z396,255),RIGHT('Disaggregation Records'!$D$95:$D$183,255),0))),"")</f>
        <v/>
      </c>
      <c r="E396" s="397" t="str">
        <f t="array" ref="E396">IFERROR(IF(INDEX('Disaggregation Data'!$K$315:$K$616,MATCH(RIGHT(X396,255),RIGHT('Disaggregation Data'!$J$315:$J$616,255),0))=0,"",INDEX('Disaggregation Data'!$K$315:$K$616,MATCH(RIGHT(X396,255),RIGHT('Disaggregation Data'!J$315:$J$616,255),0))),"")</f>
        <v/>
      </c>
      <c r="F396" s="398" t="str">
        <f t="array" ref="F396">IFERROR(IF(INDEX('Disaggregation Data'!$L$315:$L$616,MATCH(RIGHT(X396,255),RIGHT('Disaggregation Data'!$J$315:$J$616,255),0))=0,"",INDEX('Disaggregation Data'!$L$315:$L$616,MATCH(RIGHT(X396,255),RIGHT('Disaggregation Data'!J$315:$J$616,255),0))),"")</f>
        <v/>
      </c>
      <c r="G396" s="459" t="str">
        <f t="array" ref="G396">IFERROR(IF(INDEX('Disaggregation Data'!$M$315:$M$616,MATCH(RIGHT(X396,255),RIGHT('Disaggregation Data'!$J$315:$J$616,255),0))=0,(E396/F396)*100,INDEX('Disaggregation Data'!$M$315:$M$616,MATCH(RIGHT(X396,255),RIGHT('Disaggregation Data'!J$315:$J$616,255),0))),"")</f>
        <v/>
      </c>
      <c r="H396" s="401" t="str">
        <f t="array" ref="H396">IFERROR(IF(INDEX('Disaggregation Data'!$N$315:$N$616,MATCH(RIGHT(X396,255),RIGHT('Disaggregation Data'!$J$315:$J$616,255),0))=0,"",INDEX('Disaggregation Data'!$N$315:$N$616,MATCH(RIGHT(X396,255),RIGHT('Disaggregation Data'!J$315:$J$616,255),0))),"")</f>
        <v/>
      </c>
      <c r="I396" s="401" t="str">
        <f t="array" ref="I396">IFERROR(IF(INDEX('Disaggregation Data'!$Q$315:$Q$616,MATCH(RIGHT(X396,255),RIGHT('Disaggregation Data'!$J$315:$J$616,255),0))=0,"",INDEX('Disaggregation Data'!$Q$315:$Q$616,MATCH(RIGHT(X396,255),RIGHT('Disaggregation Data'!J$315:$J$616,255),0))),"")</f>
        <v/>
      </c>
      <c r="J396" s="415" t="str">
        <f t="array" ref="J396">IFERROR(IF(INDEX('Disaggregation Data'!$R$315:$R$616,MATCH(RIGHT(X396,255),RIGHT('Disaggregation Data'!$J$315:$J$616,255),0))=0,"",INDEX('Disaggregation Data'!$R$315:$R$616,MATCH(RIGHT(X396,255),RIGHT('Disaggregation Data'!J$315:$J$616,255),0))),"")</f>
        <v/>
      </c>
      <c r="K396" s="486"/>
      <c r="L396" s="486"/>
      <c r="M396" s="486"/>
      <c r="N396" s="486"/>
      <c r="O396" s="486"/>
      <c r="P396" s="486"/>
      <c r="Q396" s="486"/>
      <c r="R396" s="486"/>
      <c r="S396" s="486"/>
      <c r="T396" s="486"/>
      <c r="U396" s="401" t="str">
        <f t="array" ref="U396">IFERROR(IF(INDEX('Disaggregation Data'!$O$315:$O$616,MATCH(RIGHT(X396,255),RIGHT('Disaggregation Data'!$J$315:$J$616,255),0))=0,"",INDEX('Disaggregation Data'!$O$315:$O$616,MATCH(RIGHT(X396,255),RIGHT('Disaggregation Data'!J$315:$J$616,255),0))),"")</f>
        <v/>
      </c>
      <c r="V396" s="415" t="str">
        <f t="array" ref="V396">IFERROR(IF(INDEX('Disaggregation Data'!$P$315:$P$616,MATCH(RIGHT(X396,255),RIGHT('Disaggregation Data'!$J$315:$J$616,255),0))=0,"",INDEX('Disaggregation Data'!$P$315:$P$616,MATCH(RIGHT(X396,255),RIGHT('Disaggregation Data'!J$315:$J$616,255),0))),"")</f>
        <v/>
      </c>
      <c r="W396" s="487"/>
      <c r="X396" s="487" t="str">
        <f t="shared" si="28"/>
        <v/>
      </c>
      <c r="Y396" s="487">
        <f t="shared" si="29"/>
        <v>19</v>
      </c>
      <c r="Z396" s="487" t="str">
        <f t="shared" si="30"/>
        <v/>
      </c>
      <c r="AA396" s="487" t="b">
        <f t="shared" si="31"/>
        <v>0</v>
      </c>
      <c r="AB396" s="487" t="s">
        <v>1944</v>
      </c>
      <c r="AC396" s="487" t="str">
        <f t="array" ref="AC396">IFERROR(IF(INDEX('Disaggregation Records'!$G$95:$G$183,MATCH(RIGHT(Z396,255),RIGHT('Disaggregation Records'!$D$95:$D$183,255),0))=0,"",INDEX('Disaggregation Records'!$G$95:$G$183,MATCH(RIGHT(Z396,255),RIGHT('Disaggregation Records'!$D$95:$D$183,255),0))),"")</f>
        <v/>
      </c>
      <c r="AD396" s="487" t="s">
        <v>811</v>
      </c>
      <c r="AE396" s="347"/>
      <c r="AF396" s="111"/>
      <c r="AG396" s="111"/>
    </row>
    <row r="397" spans="1:33" ht="47.1" customHeight="1" x14ac:dyDescent="0.25">
      <c r="A397" s="377">
        <v>8</v>
      </c>
      <c r="B397" s="395" t="str">
        <f>IFERROR(VLOOKUP(A397,'Coverage Indicators - Section D'!$A$10:$Y$42,25,FALSE),"")</f>
        <v/>
      </c>
      <c r="C397" s="396" t="str">
        <f t="array" ref="C397">IFERROR(IF(INDEX('Disaggregation Records'!$E$95:$E$183,MATCH(RIGHT(Z397,255),RIGHT('Disaggregation Records'!$D$95:$D$183,255),0))=0,"",INDEX('Disaggregation Records'!$E$95:$E$183,MATCH(RIGHT(Z397,255),RIGHT('Disaggregation Records'!$D$95:$D$183,255),0))),"")</f>
        <v/>
      </c>
      <c r="D397" s="396" t="str">
        <f t="array" ref="D397">IFERROR(IF(INDEX('Disaggregation Records'!$F$95:$F$183,MATCH(RIGHT(Z397,255),RIGHT('Disaggregation Records'!$D$95:$D$183,255),0))=0,"",INDEX('Disaggregation Records'!$F$95:$F$183,MATCH(RIGHT(Z397,255),RIGHT('Disaggregation Records'!$D$95:$D$183,255),0))),"")</f>
        <v/>
      </c>
      <c r="E397" s="397" t="str">
        <f t="array" ref="E397">IFERROR(IF(INDEX('Disaggregation Data'!$K$315:$K$616,MATCH(RIGHT(X397,255),RIGHT('Disaggregation Data'!$J$315:$J$616,255),0))=0,"",INDEX('Disaggregation Data'!$K$315:$K$616,MATCH(RIGHT(X397,255),RIGHT('Disaggregation Data'!J$315:$J$616,255),0))),"")</f>
        <v/>
      </c>
      <c r="F397" s="398" t="str">
        <f t="array" ref="F397">IFERROR(IF(INDEX('Disaggregation Data'!$L$315:$L$616,MATCH(RIGHT(X397,255),RIGHT('Disaggregation Data'!$J$315:$J$616,255),0))=0,"",INDEX('Disaggregation Data'!$L$315:$L$616,MATCH(RIGHT(X397,255),RIGHT('Disaggregation Data'!J$315:$J$616,255),0))),"")</f>
        <v/>
      </c>
      <c r="G397" s="459" t="str">
        <f t="array" ref="G397">IFERROR(IF(INDEX('Disaggregation Data'!$M$315:$M$616,MATCH(RIGHT(X397,255),RIGHT('Disaggregation Data'!$J$315:$J$616,255),0))=0,(E397/F397)*100,INDEX('Disaggregation Data'!$M$315:$M$616,MATCH(RIGHT(X397,255),RIGHT('Disaggregation Data'!J$315:$J$616,255),0))),"")</f>
        <v/>
      </c>
      <c r="H397" s="401" t="str">
        <f t="array" ref="H397">IFERROR(IF(INDEX('Disaggregation Data'!$N$315:$N$616,MATCH(RIGHT(X397,255),RIGHT('Disaggregation Data'!$J$315:$J$616,255),0))=0,"",INDEX('Disaggregation Data'!$N$315:$N$616,MATCH(RIGHT(X397,255),RIGHT('Disaggregation Data'!J$315:$J$616,255),0))),"")</f>
        <v/>
      </c>
      <c r="I397" s="401" t="str">
        <f t="array" ref="I397">IFERROR(IF(INDEX('Disaggregation Data'!$Q$315:$Q$616,MATCH(RIGHT(X397,255),RIGHT('Disaggregation Data'!$J$315:$J$616,255),0))=0,"",INDEX('Disaggregation Data'!$Q$315:$Q$616,MATCH(RIGHT(X397,255),RIGHT('Disaggregation Data'!J$315:$J$616,255),0))),"")</f>
        <v/>
      </c>
      <c r="J397" s="415" t="s">
        <v>4476</v>
      </c>
      <c r="K397" s="486"/>
      <c r="L397" s="486"/>
      <c r="M397" s="486"/>
      <c r="N397" s="486"/>
      <c r="O397" s="486"/>
      <c r="P397" s="486"/>
      <c r="Q397" s="486"/>
      <c r="R397" s="486"/>
      <c r="S397" s="486"/>
      <c r="T397" s="486"/>
      <c r="U397" s="401" t="str">
        <f t="array" ref="U397">IFERROR(IF(INDEX('Disaggregation Data'!$O$315:$O$616,MATCH(RIGHT(X397,255),RIGHT('Disaggregation Data'!$J$315:$J$616,255),0))=0,"",INDEX('Disaggregation Data'!$O$315:$O$616,MATCH(RIGHT(X397,255),RIGHT('Disaggregation Data'!J$315:$J$616,255),0))),"")</f>
        <v/>
      </c>
      <c r="V397" s="415" t="s">
        <v>4477</v>
      </c>
      <c r="W397" s="487"/>
      <c r="X397" s="487" t="str">
        <f t="shared" si="28"/>
        <v/>
      </c>
      <c r="Y397" s="487">
        <f t="shared" si="29"/>
        <v>20</v>
      </c>
      <c r="Z397" s="487" t="str">
        <f t="shared" si="30"/>
        <v/>
      </c>
      <c r="AA397" s="487" t="b">
        <f t="shared" si="31"/>
        <v>0</v>
      </c>
      <c r="AB397" s="487" t="s">
        <v>1945</v>
      </c>
      <c r="AC397" s="487" t="str">
        <f t="array" ref="AC397">IFERROR(IF(INDEX('Disaggregation Records'!$G$95:$G$183,MATCH(RIGHT(Z397,255),RIGHT('Disaggregation Records'!$D$95:$D$183,255),0))=0,"",INDEX('Disaggregation Records'!$G$95:$G$183,MATCH(RIGHT(Z397,255),RIGHT('Disaggregation Records'!$D$95:$D$183,255),0))),"")</f>
        <v/>
      </c>
      <c r="AD397" s="487" t="s">
        <v>812</v>
      </c>
      <c r="AE397" s="347"/>
      <c r="AF397" s="111"/>
      <c r="AG397" s="111"/>
    </row>
    <row r="398" spans="1:33" ht="47.1" customHeight="1" x14ac:dyDescent="0.25">
      <c r="A398" s="377">
        <v>8</v>
      </c>
      <c r="B398" s="395" t="str">
        <f>IFERROR(VLOOKUP(A398,'Coverage Indicators - Section D'!$A$10:$Y$42,25,FALSE),"")</f>
        <v/>
      </c>
      <c r="C398" s="396" t="str">
        <f t="array" ref="C398">IFERROR(IF(INDEX('Disaggregation Records'!$E$95:$E$183,MATCH(RIGHT(Z398,255),RIGHT('Disaggregation Records'!$D$95:$D$183,255),0))=0,"",INDEX('Disaggregation Records'!$E$95:$E$183,MATCH(RIGHT(Z398,255),RIGHT('Disaggregation Records'!$D$95:$D$183,255),0))),"")</f>
        <v/>
      </c>
      <c r="D398" s="396" t="str">
        <f t="array" ref="D398">IFERROR(IF(INDEX('Disaggregation Records'!$F$95:$F$183,MATCH(RIGHT(Z398,255),RIGHT('Disaggregation Records'!$D$95:$D$183,255),0))=0,"",INDEX('Disaggregation Records'!$F$95:$F$183,MATCH(RIGHT(Z398,255),RIGHT('Disaggregation Records'!$D$95:$D$183,255),0))),"")</f>
        <v/>
      </c>
      <c r="E398" s="397" t="str">
        <f t="array" ref="E398">IFERROR(IF(INDEX('Disaggregation Data'!$K$315:$K$616,MATCH(RIGHT(X398,255),RIGHT('Disaggregation Data'!$J$315:$J$616,255),0))=0,"",INDEX('Disaggregation Data'!$K$315:$K$616,MATCH(RIGHT(X398,255),RIGHT('Disaggregation Data'!J$315:$J$616,255),0))),"")</f>
        <v/>
      </c>
      <c r="F398" s="398" t="str">
        <f t="array" ref="F398">IFERROR(IF(INDEX('Disaggregation Data'!$L$315:$L$616,MATCH(RIGHT(X398,255),RIGHT('Disaggregation Data'!$J$315:$J$616,255),0))=0,"",INDEX('Disaggregation Data'!$L$315:$L$616,MATCH(RIGHT(X398,255),RIGHT('Disaggregation Data'!J$315:$J$616,255),0))),"")</f>
        <v/>
      </c>
      <c r="G398" s="459" t="str">
        <f t="array" ref="G398">IFERROR(IF(INDEX('Disaggregation Data'!$M$315:$M$616,MATCH(RIGHT(X398,255),RIGHT('Disaggregation Data'!$J$315:$J$616,255),0))=0,(E398/F398)*100,INDEX('Disaggregation Data'!$M$315:$M$616,MATCH(RIGHT(X398,255),RIGHT('Disaggregation Data'!J$315:$J$616,255),0))),"")</f>
        <v/>
      </c>
      <c r="H398" s="401" t="str">
        <f t="array" ref="H398">IFERROR(IF(INDEX('Disaggregation Data'!$N$315:$N$616,MATCH(RIGHT(X398,255),RIGHT('Disaggregation Data'!$J$315:$J$616,255),0))=0,"",INDEX('Disaggregation Data'!$N$315:$N$616,MATCH(RIGHT(X398,255),RIGHT('Disaggregation Data'!J$315:$J$616,255),0))),"")</f>
        <v/>
      </c>
      <c r="I398" s="401" t="str">
        <f t="array" ref="I398">IFERROR(IF(INDEX('Disaggregation Data'!$Q$315:$Q$616,MATCH(RIGHT(X398,255),RIGHT('Disaggregation Data'!$J$315:$J$616,255),0))=0,"",INDEX('Disaggregation Data'!$Q$315:$Q$616,MATCH(RIGHT(X398,255),RIGHT('Disaggregation Data'!J$315:$J$616,255),0))),"")</f>
        <v/>
      </c>
      <c r="J398" s="415" t="s">
        <v>4476</v>
      </c>
      <c r="K398" s="486"/>
      <c r="L398" s="486"/>
      <c r="M398" s="486"/>
      <c r="N398" s="486"/>
      <c r="O398" s="486"/>
      <c r="P398" s="486"/>
      <c r="Q398" s="486"/>
      <c r="R398" s="486"/>
      <c r="S398" s="486"/>
      <c r="T398" s="486"/>
      <c r="U398" s="401" t="str">
        <f t="array" ref="U398">IFERROR(IF(INDEX('Disaggregation Data'!$O$315:$O$616,MATCH(RIGHT(X398,255),RIGHT('Disaggregation Data'!$J$315:$J$616,255),0))=0,"",INDEX('Disaggregation Data'!$O$315:$O$616,MATCH(RIGHT(X398,255),RIGHT('Disaggregation Data'!J$315:$J$616,255),0))),"")</f>
        <v/>
      </c>
      <c r="V398" s="415" t="s">
        <v>4477</v>
      </c>
      <c r="W398" s="487"/>
      <c r="X398" s="487" t="str">
        <f t="shared" si="28"/>
        <v/>
      </c>
      <c r="Y398" s="487">
        <f t="shared" si="29"/>
        <v>21</v>
      </c>
      <c r="Z398" s="487" t="str">
        <f t="shared" si="30"/>
        <v/>
      </c>
      <c r="AA398" s="487" t="b">
        <f t="shared" si="31"/>
        <v>0</v>
      </c>
      <c r="AB398" s="487" t="s">
        <v>1946</v>
      </c>
      <c r="AC398" s="487" t="str">
        <f t="array" ref="AC398">IFERROR(IF(INDEX('Disaggregation Records'!$G$95:$G$183,MATCH(RIGHT(Z398,255),RIGHT('Disaggregation Records'!$D$95:$D$183,255),0))=0,"",INDEX('Disaggregation Records'!$G$95:$G$183,MATCH(RIGHT(Z398,255),RIGHT('Disaggregation Records'!$D$95:$D$183,255),0))),"")</f>
        <v/>
      </c>
      <c r="AD398" s="487" t="s">
        <v>812</v>
      </c>
      <c r="AE398" s="347"/>
      <c r="AF398" s="111"/>
      <c r="AG398" s="111"/>
    </row>
    <row r="399" spans="1:33" ht="47.1" customHeight="1" x14ac:dyDescent="0.25">
      <c r="A399" s="377">
        <v>8</v>
      </c>
      <c r="B399" s="395" t="str">
        <f>IFERROR(VLOOKUP(A399,'Coverage Indicators - Section D'!$A$10:$Y$42,25,FALSE),"")</f>
        <v/>
      </c>
      <c r="C399" s="396" t="str">
        <f t="array" ref="C399">IFERROR(IF(INDEX('Disaggregation Records'!$E$95:$E$183,MATCH(RIGHT(Z399,255),RIGHT('Disaggregation Records'!$D$95:$D$183,255),0))=0,"",INDEX('Disaggregation Records'!$E$95:$E$183,MATCH(RIGHT(Z399,255),RIGHT('Disaggregation Records'!$D$95:$D$183,255),0))),"")</f>
        <v/>
      </c>
      <c r="D399" s="396" t="str">
        <f t="array" ref="D399">IFERROR(IF(INDEX('Disaggregation Records'!$F$95:$F$183,MATCH(RIGHT(Z399,255),RIGHT('Disaggregation Records'!$D$95:$D$183,255),0))=0,"",INDEX('Disaggregation Records'!$F$95:$F$183,MATCH(RIGHT(Z399,255),RIGHT('Disaggregation Records'!$D$95:$D$183,255),0))),"")</f>
        <v/>
      </c>
      <c r="E399" s="397" t="str">
        <f t="array" ref="E399">IFERROR(IF(INDEX('Disaggregation Data'!$K$315:$K$616,MATCH(RIGHT(X399,255),RIGHT('Disaggregation Data'!$J$315:$J$616,255),0))=0,"",INDEX('Disaggregation Data'!$K$315:$K$616,MATCH(RIGHT(X399,255),RIGHT('Disaggregation Data'!J$315:$J$616,255),0))),"")</f>
        <v/>
      </c>
      <c r="F399" s="398" t="str">
        <f t="array" ref="F399">IFERROR(IF(INDEX('Disaggregation Data'!$L$315:$L$616,MATCH(RIGHT(X399,255),RIGHT('Disaggregation Data'!$J$315:$J$616,255),0))=0,"",INDEX('Disaggregation Data'!$L$315:$L$616,MATCH(RIGHT(X399,255),RIGHT('Disaggregation Data'!J$315:$J$616,255),0))),"")</f>
        <v/>
      </c>
      <c r="G399" s="459" t="str">
        <f t="array" ref="G399">IFERROR(IF(INDEX('Disaggregation Data'!$M$315:$M$616,MATCH(RIGHT(X399,255),RIGHT('Disaggregation Data'!$J$315:$J$616,255),0))=0,(E399/F399)*100,INDEX('Disaggregation Data'!$M$315:$M$616,MATCH(RIGHT(X399,255),RIGHT('Disaggregation Data'!J$315:$J$616,255),0))),"")</f>
        <v/>
      </c>
      <c r="H399" s="401" t="str">
        <f t="array" ref="H399">IFERROR(IF(INDEX('Disaggregation Data'!$N$315:$N$616,MATCH(RIGHT(X399,255),RIGHT('Disaggregation Data'!$J$315:$J$616,255),0))=0,"",INDEX('Disaggregation Data'!$N$315:$N$616,MATCH(RIGHT(X399,255),RIGHT('Disaggregation Data'!J$315:$J$616,255),0))),"")</f>
        <v/>
      </c>
      <c r="I399" s="401" t="str">
        <f t="array" ref="I399">IFERROR(IF(INDEX('Disaggregation Data'!$Q$315:$Q$616,MATCH(RIGHT(X399,255),RIGHT('Disaggregation Data'!$J$315:$J$616,255),0))=0,"",INDEX('Disaggregation Data'!$Q$315:$Q$616,MATCH(RIGHT(X399,255),RIGHT('Disaggregation Data'!J$315:$J$616,255),0))),"")</f>
        <v/>
      </c>
      <c r="J399" s="415" t="s">
        <v>4476</v>
      </c>
      <c r="K399" s="486"/>
      <c r="L399" s="486"/>
      <c r="M399" s="486"/>
      <c r="N399" s="486"/>
      <c r="O399" s="486"/>
      <c r="P399" s="486"/>
      <c r="Q399" s="486"/>
      <c r="R399" s="486"/>
      <c r="S399" s="486"/>
      <c r="T399" s="486"/>
      <c r="U399" s="401" t="str">
        <f t="array" ref="U399">IFERROR(IF(INDEX('Disaggregation Data'!$O$315:$O$616,MATCH(RIGHT(X399,255),RIGHT('Disaggregation Data'!$J$315:$J$616,255),0))=0,"",INDEX('Disaggregation Data'!$O$315:$O$616,MATCH(RIGHT(X399,255),RIGHT('Disaggregation Data'!J$315:$J$616,255),0))),"")</f>
        <v/>
      </c>
      <c r="V399" s="415" t="s">
        <v>4477</v>
      </c>
      <c r="W399" s="487"/>
      <c r="X399" s="487" t="str">
        <f t="shared" si="28"/>
        <v/>
      </c>
      <c r="Y399" s="487">
        <f t="shared" si="29"/>
        <v>22</v>
      </c>
      <c r="Z399" s="487" t="str">
        <f t="shared" si="30"/>
        <v/>
      </c>
      <c r="AA399" s="487" t="b">
        <f t="shared" si="31"/>
        <v>0</v>
      </c>
      <c r="AB399" s="487" t="s">
        <v>1947</v>
      </c>
      <c r="AC399" s="487" t="str">
        <f t="array" ref="AC399">IFERROR(IF(INDEX('Disaggregation Records'!$G$95:$G$183,MATCH(RIGHT(Z399,255),RIGHT('Disaggregation Records'!$D$95:$D$183,255),0))=0,"",INDEX('Disaggregation Records'!$G$95:$G$183,MATCH(RIGHT(Z399,255),RIGHT('Disaggregation Records'!$D$95:$D$183,255),0))),"")</f>
        <v/>
      </c>
      <c r="AD399" s="487" t="s">
        <v>812</v>
      </c>
      <c r="AE399" s="347"/>
      <c r="AF399" s="111"/>
      <c r="AG399" s="111"/>
    </row>
    <row r="400" spans="1:33" ht="47.1" customHeight="1" x14ac:dyDescent="0.25">
      <c r="A400" s="377">
        <v>8</v>
      </c>
      <c r="B400" s="395" t="str">
        <f>IFERROR(VLOOKUP(A400,'Coverage Indicators - Section D'!$A$10:$Y$42,25,FALSE),"")</f>
        <v/>
      </c>
      <c r="C400" s="396" t="str">
        <f t="array" ref="C400">IFERROR(IF(INDEX('Disaggregation Records'!$E$95:$E$183,MATCH(RIGHT(Z400,255),RIGHT('Disaggregation Records'!$D$95:$D$183,255),0))=0,"",INDEX('Disaggregation Records'!$E$95:$E$183,MATCH(RIGHT(Z400,255),RIGHT('Disaggregation Records'!$D$95:$D$183,255),0))),"")</f>
        <v/>
      </c>
      <c r="D400" s="396" t="str">
        <f t="array" ref="D400">IFERROR(IF(INDEX('Disaggregation Records'!$F$95:$F$183,MATCH(RIGHT(Z400,255),RIGHT('Disaggregation Records'!$D$95:$D$183,255),0))=0,"",INDEX('Disaggregation Records'!$F$95:$F$183,MATCH(RIGHT(Z400,255),RIGHT('Disaggregation Records'!$D$95:$D$183,255),0))),"")</f>
        <v/>
      </c>
      <c r="E400" s="397" t="str">
        <f t="array" ref="E400">IFERROR(IF(INDEX('Disaggregation Data'!$K$315:$K$616,MATCH(RIGHT(X400,255),RIGHT('Disaggregation Data'!$J$315:$J$616,255),0))=0,"",INDEX('Disaggregation Data'!$K$315:$K$616,MATCH(RIGHT(X400,255),RIGHT('Disaggregation Data'!J$315:$J$616,255),0))),"")</f>
        <v/>
      </c>
      <c r="F400" s="398" t="str">
        <f t="array" ref="F400">IFERROR(IF(INDEX('Disaggregation Data'!$L$315:$L$616,MATCH(RIGHT(X400,255),RIGHT('Disaggregation Data'!$J$315:$J$616,255),0))=0,"",INDEX('Disaggregation Data'!$L$315:$L$616,MATCH(RIGHT(X400,255),RIGHT('Disaggregation Data'!J$315:$J$616,255),0))),"")</f>
        <v/>
      </c>
      <c r="G400" s="459" t="str">
        <f t="array" ref="G400">IFERROR(IF(INDEX('Disaggregation Data'!$M$315:$M$616,MATCH(RIGHT(X400,255),RIGHT('Disaggregation Data'!$J$315:$J$616,255),0))=0,(E400/F400)*100,INDEX('Disaggregation Data'!$M$315:$M$616,MATCH(RIGHT(X400,255),RIGHT('Disaggregation Data'!J$315:$J$616,255),0))),"")</f>
        <v/>
      </c>
      <c r="H400" s="401" t="str">
        <f t="array" ref="H400">IFERROR(IF(INDEX('Disaggregation Data'!$N$315:$N$616,MATCH(RIGHT(X400,255),RIGHT('Disaggregation Data'!$J$315:$J$616,255),0))=0,"",INDEX('Disaggregation Data'!$N$315:$N$616,MATCH(RIGHT(X400,255),RIGHT('Disaggregation Data'!J$315:$J$616,255),0))),"")</f>
        <v/>
      </c>
      <c r="I400" s="401" t="str">
        <f t="array" ref="I400">IFERROR(IF(INDEX('Disaggregation Data'!$Q$315:$Q$616,MATCH(RIGHT(X400,255),RIGHT('Disaggregation Data'!$J$315:$J$616,255),0))=0,"",INDEX('Disaggregation Data'!$Q$315:$Q$616,MATCH(RIGHT(X400,255),RIGHT('Disaggregation Data'!J$315:$J$616,255),0))),"")</f>
        <v/>
      </c>
      <c r="J400" s="415" t="s">
        <v>4476</v>
      </c>
      <c r="K400" s="486"/>
      <c r="L400" s="486"/>
      <c r="M400" s="486"/>
      <c r="N400" s="486"/>
      <c r="O400" s="486"/>
      <c r="P400" s="486"/>
      <c r="Q400" s="486"/>
      <c r="R400" s="486"/>
      <c r="S400" s="486"/>
      <c r="T400" s="486"/>
      <c r="U400" s="401" t="str">
        <f t="array" ref="U400">IFERROR(IF(INDEX('Disaggregation Data'!$O$315:$O$616,MATCH(RIGHT(X400,255),RIGHT('Disaggregation Data'!$J$315:$J$616,255),0))=0,"",INDEX('Disaggregation Data'!$O$315:$O$616,MATCH(RIGHT(X400,255),RIGHT('Disaggregation Data'!J$315:$J$616,255),0))),"")</f>
        <v/>
      </c>
      <c r="V400" s="415" t="s">
        <v>4477</v>
      </c>
      <c r="W400" s="487"/>
      <c r="X400" s="487" t="str">
        <f t="shared" si="28"/>
        <v/>
      </c>
      <c r="Y400" s="487">
        <f t="shared" si="29"/>
        <v>23</v>
      </c>
      <c r="Z400" s="487" t="str">
        <f t="shared" si="30"/>
        <v/>
      </c>
      <c r="AA400" s="487" t="b">
        <f t="shared" si="31"/>
        <v>0</v>
      </c>
      <c r="AB400" s="487" t="s">
        <v>1948</v>
      </c>
      <c r="AC400" s="487" t="str">
        <f t="array" ref="AC400">IFERROR(IF(INDEX('Disaggregation Records'!$G$95:$G$183,MATCH(RIGHT(Z400,255),RIGHT('Disaggregation Records'!$D$95:$D$183,255),0))=0,"",INDEX('Disaggregation Records'!$G$95:$G$183,MATCH(RIGHT(Z400,255),RIGHT('Disaggregation Records'!$D$95:$D$183,255),0))),"")</f>
        <v/>
      </c>
      <c r="AD400" s="487" t="s">
        <v>812</v>
      </c>
      <c r="AE400" s="347"/>
      <c r="AF400" s="111"/>
      <c r="AG400" s="111"/>
    </row>
    <row r="401" spans="1:33" ht="47.1" customHeight="1" x14ac:dyDescent="0.25">
      <c r="A401" s="377">
        <v>8</v>
      </c>
      <c r="B401" s="395" t="str">
        <f>IFERROR(VLOOKUP(A401,'Coverage Indicators - Section D'!$A$10:$Y$42,25,FALSE),"")</f>
        <v/>
      </c>
      <c r="C401" s="396" t="str">
        <f t="array" ref="C401">IFERROR(IF(INDEX('Disaggregation Records'!$E$95:$E$183,MATCH(RIGHT(Z401,255),RIGHT('Disaggregation Records'!$D$95:$D$183,255),0))=0,"",INDEX('Disaggregation Records'!$E$95:$E$183,MATCH(RIGHT(Z401,255),RIGHT('Disaggregation Records'!$D$95:$D$183,255),0))),"")</f>
        <v/>
      </c>
      <c r="D401" s="396" t="str">
        <f t="array" ref="D401">IFERROR(IF(INDEX('Disaggregation Records'!$F$95:$F$183,MATCH(RIGHT(Z401,255),RIGHT('Disaggregation Records'!$D$95:$D$183,255),0))=0,"",INDEX('Disaggregation Records'!$F$95:$F$183,MATCH(RIGHT(Z401,255),RIGHT('Disaggregation Records'!$D$95:$D$183,255),0))),"")</f>
        <v/>
      </c>
      <c r="E401" s="397" t="str">
        <f t="array" ref="E401">IFERROR(IF(INDEX('Disaggregation Data'!$K$315:$K$616,MATCH(RIGHT(X401,255),RIGHT('Disaggregation Data'!$J$315:$J$616,255),0))=0,"",INDEX('Disaggregation Data'!$K$315:$K$616,MATCH(RIGHT(X401,255),RIGHT('Disaggregation Data'!J$315:$J$616,255),0))),"")</f>
        <v/>
      </c>
      <c r="F401" s="398" t="str">
        <f t="array" ref="F401">IFERROR(IF(INDEX('Disaggregation Data'!$L$315:$L$616,MATCH(RIGHT(X401,255),RIGHT('Disaggregation Data'!$J$315:$J$616,255),0))=0,"",INDEX('Disaggregation Data'!$L$315:$L$616,MATCH(RIGHT(X401,255),RIGHT('Disaggregation Data'!J$315:$J$616,255),0))),"")</f>
        <v/>
      </c>
      <c r="G401" s="459" t="str">
        <f t="array" ref="G401">IFERROR(IF(INDEX('Disaggregation Data'!$M$315:$M$616,MATCH(RIGHT(X401,255),RIGHT('Disaggregation Data'!$J$315:$J$616,255),0))=0,(E401/F401)*100,INDEX('Disaggregation Data'!$M$315:$M$616,MATCH(RIGHT(X401,255),RIGHT('Disaggregation Data'!J$315:$J$616,255),0))),"")</f>
        <v/>
      </c>
      <c r="H401" s="401" t="str">
        <f t="array" ref="H401">IFERROR(IF(INDEX('Disaggregation Data'!$N$315:$N$616,MATCH(RIGHT(X401,255),RIGHT('Disaggregation Data'!$J$315:$J$616,255),0))=0,"",INDEX('Disaggregation Data'!$N$315:$N$616,MATCH(RIGHT(X401,255),RIGHT('Disaggregation Data'!J$315:$J$616,255),0))),"")</f>
        <v/>
      </c>
      <c r="I401" s="401" t="str">
        <f t="array" ref="I401">IFERROR(IF(INDEX('Disaggregation Data'!$Q$315:$Q$616,MATCH(RIGHT(X401,255),RIGHT('Disaggregation Data'!$J$315:$J$616,255),0))=0,"",INDEX('Disaggregation Data'!$Q$315:$Q$616,MATCH(RIGHT(X401,255),RIGHT('Disaggregation Data'!J$315:$J$616,255),0))),"")</f>
        <v/>
      </c>
      <c r="J401" s="415" t="str">
        <f t="array" ref="J401">IFERROR(IF(INDEX('Disaggregation Data'!$R$315:$R$616,MATCH(RIGHT(X401,255),RIGHT('Disaggregation Data'!$J$315:$J$616,255),0))=0,"",INDEX('Disaggregation Data'!$R$315:$R$616,MATCH(RIGHT(X401,255),RIGHT('Disaggregation Data'!J$315:$J$616,255),0))),"")</f>
        <v/>
      </c>
      <c r="K401" s="486"/>
      <c r="L401" s="486"/>
      <c r="M401" s="486"/>
      <c r="N401" s="486"/>
      <c r="O401" s="486"/>
      <c r="P401" s="486"/>
      <c r="Q401" s="486"/>
      <c r="R401" s="486"/>
      <c r="S401" s="486"/>
      <c r="T401" s="486"/>
      <c r="U401" s="401" t="str">
        <f t="array" ref="U401">IFERROR(IF(INDEX('Disaggregation Data'!$O$315:$O$616,MATCH(RIGHT(X401,255),RIGHT('Disaggregation Data'!$J$315:$J$616,255),0))=0,"",INDEX('Disaggregation Data'!$O$315:$O$616,MATCH(RIGHT(X401,255),RIGHT('Disaggregation Data'!J$315:$J$616,255),0))),"")</f>
        <v/>
      </c>
      <c r="V401" s="415" t="str">
        <f t="array" ref="V401">IFERROR(IF(INDEX('Disaggregation Data'!$P$315:$P$616,MATCH(RIGHT(X401,255),RIGHT('Disaggregation Data'!$J$315:$J$616,255),0))=0,"",INDEX('Disaggregation Data'!$P$315:$P$616,MATCH(RIGHT(X401,255),RIGHT('Disaggregation Data'!J$315:$J$616,255),0))),"")</f>
        <v/>
      </c>
      <c r="W401" s="487"/>
      <c r="X401" s="487" t="str">
        <f t="shared" si="28"/>
        <v/>
      </c>
      <c r="Y401" s="487">
        <f t="shared" si="29"/>
        <v>24</v>
      </c>
      <c r="Z401" s="487" t="str">
        <f t="shared" si="30"/>
        <v/>
      </c>
      <c r="AA401" s="487" t="b">
        <f t="shared" si="31"/>
        <v>0</v>
      </c>
      <c r="AB401" s="487" t="s">
        <v>1949</v>
      </c>
      <c r="AC401" s="487" t="str">
        <f t="array" ref="AC401">IFERROR(IF(INDEX('Disaggregation Records'!$G$95:$G$183,MATCH(RIGHT(Z401,255),RIGHT('Disaggregation Records'!$D$95:$D$183,255),0))=0,"",INDEX('Disaggregation Records'!$G$95:$G$183,MATCH(RIGHT(Z401,255),RIGHT('Disaggregation Records'!$D$95:$D$183,255),0))),"")</f>
        <v/>
      </c>
      <c r="AD401" s="487" t="s">
        <v>812</v>
      </c>
      <c r="AE401" s="347"/>
      <c r="AF401" s="111"/>
      <c r="AG401" s="111"/>
    </row>
    <row r="402" spans="1:33" ht="47.1" customHeight="1" x14ac:dyDescent="0.25">
      <c r="A402" s="377">
        <v>8</v>
      </c>
      <c r="B402" s="395" t="str">
        <f>IFERROR(VLOOKUP(A402,'Coverage Indicators - Section D'!$A$10:$Y$42,25,FALSE),"")</f>
        <v/>
      </c>
      <c r="C402" s="396" t="str">
        <f t="array" ref="C402">IFERROR(IF(INDEX('Disaggregation Records'!$E$95:$E$183,MATCH(RIGHT(Z402,255),RIGHT('Disaggregation Records'!$D$95:$D$183,255),0))=0,"",INDEX('Disaggregation Records'!$E$95:$E$183,MATCH(RIGHT(Z402,255),RIGHT('Disaggregation Records'!$D$95:$D$183,255),0))),"")</f>
        <v/>
      </c>
      <c r="D402" s="396" t="str">
        <f t="array" ref="D402">IFERROR(IF(INDEX('Disaggregation Records'!$F$95:$F$183,MATCH(RIGHT(Z402,255),RIGHT('Disaggregation Records'!$D$95:$D$183,255),0))=0,"",INDEX('Disaggregation Records'!$F$95:$F$183,MATCH(RIGHT(Z402,255),RIGHT('Disaggregation Records'!$D$95:$D$183,255),0))),"")</f>
        <v/>
      </c>
      <c r="E402" s="397" t="str">
        <f t="array" ref="E402">IFERROR(IF(INDEX('Disaggregation Data'!$K$315:$K$616,MATCH(RIGHT(X402,255),RIGHT('Disaggregation Data'!$J$315:$J$616,255),0))=0,"",INDEX('Disaggregation Data'!$K$315:$K$616,MATCH(RIGHT(X402,255),RIGHT('Disaggregation Data'!J$315:$J$616,255),0))),"")</f>
        <v/>
      </c>
      <c r="F402" s="398" t="str">
        <f t="array" ref="F402">IFERROR(IF(INDEX('Disaggregation Data'!$L$315:$L$616,MATCH(RIGHT(X402,255),RIGHT('Disaggregation Data'!$J$315:$J$616,255),0))=0,"",INDEX('Disaggregation Data'!$L$315:$L$616,MATCH(RIGHT(X402,255),RIGHT('Disaggregation Data'!J$315:$J$616,255),0))),"")</f>
        <v/>
      </c>
      <c r="G402" s="459" t="str">
        <f t="array" ref="G402">IFERROR(IF(INDEX('Disaggregation Data'!$M$315:$M$616,MATCH(RIGHT(X402,255),RIGHT('Disaggregation Data'!$J$315:$J$616,255),0))=0,(E402/F402)*100,INDEX('Disaggregation Data'!$M$315:$M$616,MATCH(RIGHT(X402,255),RIGHT('Disaggregation Data'!J$315:$J$616,255),0))),"")</f>
        <v/>
      </c>
      <c r="H402" s="401" t="str">
        <f t="array" ref="H402">IFERROR(IF(INDEX('Disaggregation Data'!$N$315:$N$616,MATCH(RIGHT(X402,255),RIGHT('Disaggregation Data'!$J$315:$J$616,255),0))=0,"",INDEX('Disaggregation Data'!$N$315:$N$616,MATCH(RIGHT(X402,255),RIGHT('Disaggregation Data'!J$315:$J$616,255),0))),"")</f>
        <v/>
      </c>
      <c r="I402" s="401" t="str">
        <f t="array" ref="I402">IFERROR(IF(INDEX('Disaggregation Data'!$Q$315:$Q$616,MATCH(RIGHT(X402,255),RIGHT('Disaggregation Data'!$J$315:$J$616,255),0))=0,"",INDEX('Disaggregation Data'!$Q$315:$Q$616,MATCH(RIGHT(X402,255),RIGHT('Disaggregation Data'!J$315:$J$616,255),0))),"")</f>
        <v/>
      </c>
      <c r="J402" s="415" t="str">
        <f t="array" ref="J402">IFERROR(IF(INDEX('Disaggregation Data'!$R$315:$R$616,MATCH(RIGHT(X402,255),RIGHT('Disaggregation Data'!$J$315:$J$616,255),0))=0,"",INDEX('Disaggregation Data'!$R$315:$R$616,MATCH(RIGHT(X402,255),RIGHT('Disaggregation Data'!J$315:$J$616,255),0))),"")</f>
        <v/>
      </c>
      <c r="K402" s="486"/>
      <c r="L402" s="486"/>
      <c r="M402" s="486"/>
      <c r="N402" s="486"/>
      <c r="O402" s="486"/>
      <c r="P402" s="486"/>
      <c r="Q402" s="486"/>
      <c r="R402" s="486"/>
      <c r="S402" s="486"/>
      <c r="T402" s="486"/>
      <c r="U402" s="401" t="str">
        <f t="array" ref="U402">IFERROR(IF(INDEX('Disaggregation Data'!$O$315:$O$616,MATCH(RIGHT(X402,255),RIGHT('Disaggregation Data'!$J$315:$J$616,255),0))=0,"",INDEX('Disaggregation Data'!$O$315:$O$616,MATCH(RIGHT(X402,255),RIGHT('Disaggregation Data'!J$315:$J$616,255),0))),"")</f>
        <v/>
      </c>
      <c r="V402" s="415" t="str">
        <f t="array" ref="V402">IFERROR(IF(INDEX('Disaggregation Data'!$P$315:$P$616,MATCH(RIGHT(X402,255),RIGHT('Disaggregation Data'!$J$315:$J$616,255),0))=0,"",INDEX('Disaggregation Data'!$P$315:$P$616,MATCH(RIGHT(X402,255),RIGHT('Disaggregation Data'!J$315:$J$616,255),0))),"")</f>
        <v/>
      </c>
      <c r="W402" s="487"/>
      <c r="X402" s="487" t="str">
        <f t="shared" si="28"/>
        <v/>
      </c>
      <c r="Y402" s="487">
        <f t="shared" si="29"/>
        <v>25</v>
      </c>
      <c r="Z402" s="487" t="str">
        <f t="shared" si="30"/>
        <v/>
      </c>
      <c r="AA402" s="487" t="b">
        <f t="shared" si="31"/>
        <v>0</v>
      </c>
      <c r="AB402" s="487" t="s">
        <v>1950</v>
      </c>
      <c r="AC402" s="487" t="str">
        <f t="array" ref="AC402">IFERROR(IF(INDEX('Disaggregation Records'!$G$95:$G$183,MATCH(RIGHT(Z402,255),RIGHT('Disaggregation Records'!$D$95:$D$183,255),0))=0,"",INDEX('Disaggregation Records'!$G$95:$G$183,MATCH(RIGHT(Z402,255),RIGHT('Disaggregation Records'!$D$95:$D$183,255),0))),"")</f>
        <v/>
      </c>
      <c r="AD402" s="487" t="s">
        <v>812</v>
      </c>
      <c r="AE402" s="347"/>
      <c r="AF402" s="111"/>
      <c r="AG402" s="111"/>
    </row>
    <row r="403" spans="1:33" ht="47.1" customHeight="1" x14ac:dyDescent="0.25">
      <c r="A403" s="377">
        <v>8</v>
      </c>
      <c r="B403" s="395" t="str">
        <f>IFERROR(VLOOKUP(A403,'Coverage Indicators - Section D'!$A$10:$Y$42,25,FALSE),"")</f>
        <v/>
      </c>
      <c r="C403" s="396" t="str">
        <f t="array" ref="C403">IFERROR(IF(INDEX('Disaggregation Records'!$E$95:$E$183,MATCH(RIGHT(Z403,255),RIGHT('Disaggregation Records'!$D$95:$D$183,255),0))=0,"",INDEX('Disaggregation Records'!$E$95:$E$183,MATCH(RIGHT(Z403,255),RIGHT('Disaggregation Records'!$D$95:$D$183,255),0))),"")</f>
        <v/>
      </c>
      <c r="D403" s="396" t="str">
        <f t="array" ref="D403">IFERROR(IF(INDEX('Disaggregation Records'!$F$95:$F$183,MATCH(RIGHT(Z403,255),RIGHT('Disaggregation Records'!$D$95:$D$183,255),0))=0,"",INDEX('Disaggregation Records'!$F$95:$F$183,MATCH(RIGHT(Z403,255),RIGHT('Disaggregation Records'!$D$95:$D$183,255),0))),"")</f>
        <v/>
      </c>
      <c r="E403" s="397" t="str">
        <f t="array" ref="E403">IFERROR(IF(INDEX('Disaggregation Data'!$K$315:$K$616,MATCH(RIGHT(X403,255),RIGHT('Disaggregation Data'!$J$315:$J$616,255),0))=0,"",INDEX('Disaggregation Data'!$K$315:$K$616,MATCH(RIGHT(X403,255),RIGHT('Disaggregation Data'!J$315:$J$616,255),0))),"")</f>
        <v/>
      </c>
      <c r="F403" s="398" t="str">
        <f t="array" ref="F403">IFERROR(IF(INDEX('Disaggregation Data'!$L$315:$L$616,MATCH(RIGHT(X403,255),RIGHT('Disaggregation Data'!$J$315:$J$616,255),0))=0,"",INDEX('Disaggregation Data'!$L$315:$L$616,MATCH(RIGHT(X403,255),RIGHT('Disaggregation Data'!J$315:$J$616,255),0))),"")</f>
        <v/>
      </c>
      <c r="G403" s="459" t="str">
        <f t="array" ref="G403">IFERROR(IF(INDEX('Disaggregation Data'!$M$315:$M$616,MATCH(RIGHT(X403,255),RIGHT('Disaggregation Data'!$J$315:$J$616,255),0))=0,(E403/F403)*100,INDEX('Disaggregation Data'!$M$315:$M$616,MATCH(RIGHT(X403,255),RIGHT('Disaggregation Data'!J$315:$J$616,255),0))),"")</f>
        <v/>
      </c>
      <c r="H403" s="401" t="str">
        <f t="array" ref="H403">IFERROR(IF(INDEX('Disaggregation Data'!$N$315:$N$616,MATCH(RIGHT(X403,255),RIGHT('Disaggregation Data'!$J$315:$J$616,255),0))=0,"",INDEX('Disaggregation Data'!$N$315:$N$616,MATCH(RIGHT(X403,255),RIGHT('Disaggregation Data'!J$315:$J$616,255),0))),"")</f>
        <v/>
      </c>
      <c r="I403" s="401" t="str">
        <f t="array" ref="I403">IFERROR(IF(INDEX('Disaggregation Data'!$Q$315:$Q$616,MATCH(RIGHT(X403,255),RIGHT('Disaggregation Data'!$J$315:$J$616,255),0))=0,"",INDEX('Disaggregation Data'!$Q$315:$Q$616,MATCH(RIGHT(X403,255),RIGHT('Disaggregation Data'!J$315:$J$616,255),0))),"")</f>
        <v/>
      </c>
      <c r="J403" s="415" t="str">
        <f t="array" ref="J403">IFERROR(IF(INDEX('Disaggregation Data'!$R$315:$R$616,MATCH(RIGHT(X403,255),RIGHT('Disaggregation Data'!$J$315:$J$616,255),0))=0,"",INDEX('Disaggregation Data'!$R$315:$R$616,MATCH(RIGHT(X403,255),RIGHT('Disaggregation Data'!J$315:$J$616,255),0))),"")</f>
        <v/>
      </c>
      <c r="K403" s="486"/>
      <c r="L403" s="486"/>
      <c r="M403" s="486"/>
      <c r="N403" s="486"/>
      <c r="O403" s="486"/>
      <c r="P403" s="486"/>
      <c r="Q403" s="486"/>
      <c r="R403" s="486"/>
      <c r="S403" s="486"/>
      <c r="T403" s="486"/>
      <c r="U403" s="401" t="str">
        <f t="array" ref="U403">IFERROR(IF(INDEX('Disaggregation Data'!$O$315:$O$616,MATCH(RIGHT(X403,255),RIGHT('Disaggregation Data'!$J$315:$J$616,255),0))=0,"",INDEX('Disaggregation Data'!$O$315:$O$616,MATCH(RIGHT(X403,255),RIGHT('Disaggregation Data'!J$315:$J$616,255),0))),"")</f>
        <v/>
      </c>
      <c r="V403" s="415" t="str">
        <f t="array" ref="V403">IFERROR(IF(INDEX('Disaggregation Data'!$P$315:$P$616,MATCH(RIGHT(X403,255),RIGHT('Disaggregation Data'!$J$315:$J$616,255),0))=0,"",INDEX('Disaggregation Data'!$P$315:$P$616,MATCH(RIGHT(X403,255),RIGHT('Disaggregation Data'!J$315:$J$616,255),0))),"")</f>
        <v/>
      </c>
      <c r="W403" s="487"/>
      <c r="X403" s="487" t="str">
        <f t="shared" si="28"/>
        <v/>
      </c>
      <c r="Y403" s="487">
        <f t="shared" si="29"/>
        <v>26</v>
      </c>
      <c r="Z403" s="487" t="str">
        <f t="shared" si="30"/>
        <v/>
      </c>
      <c r="AA403" s="487" t="b">
        <f t="shared" si="31"/>
        <v>0</v>
      </c>
      <c r="AB403" s="487" t="s">
        <v>1951</v>
      </c>
      <c r="AC403" s="487" t="str">
        <f t="array" ref="AC403">IFERROR(IF(INDEX('Disaggregation Records'!$G$95:$G$183,MATCH(RIGHT(Z403,255),RIGHT('Disaggregation Records'!$D$95:$D$183,255),0))=0,"",INDEX('Disaggregation Records'!$G$95:$G$183,MATCH(RIGHT(Z403,255),RIGHT('Disaggregation Records'!$D$95:$D$183,255),0))),"")</f>
        <v/>
      </c>
      <c r="AD403" s="487" t="s">
        <v>812</v>
      </c>
      <c r="AE403" s="347"/>
      <c r="AF403" s="111"/>
      <c r="AG403" s="111"/>
    </row>
    <row r="404" spans="1:33" ht="47.1" customHeight="1" x14ac:dyDescent="0.25">
      <c r="A404" s="377">
        <v>8</v>
      </c>
      <c r="B404" s="395" t="str">
        <f>IFERROR(VLOOKUP(A404,'Coverage Indicators - Section D'!$A$10:$Y$42,25,FALSE),"")</f>
        <v/>
      </c>
      <c r="C404" s="396" t="str">
        <f t="array" ref="C404">IFERROR(IF(INDEX('Disaggregation Records'!$E$95:$E$183,MATCH(RIGHT(Z404,255),RIGHT('Disaggregation Records'!$D$95:$D$183,255),0))=0,"",INDEX('Disaggregation Records'!$E$95:$E$183,MATCH(RIGHT(Z404,255),RIGHT('Disaggregation Records'!$D$95:$D$183,255),0))),"")</f>
        <v/>
      </c>
      <c r="D404" s="396" t="str">
        <f t="array" ref="D404">IFERROR(IF(INDEX('Disaggregation Records'!$F$95:$F$183,MATCH(RIGHT(Z404,255),RIGHT('Disaggregation Records'!$D$95:$D$183,255),0))=0,"",INDEX('Disaggregation Records'!$F$95:$F$183,MATCH(RIGHT(Z404,255),RIGHT('Disaggregation Records'!$D$95:$D$183,255),0))),"")</f>
        <v/>
      </c>
      <c r="E404" s="397" t="str">
        <f t="array" ref="E404">IFERROR(IF(INDEX('Disaggregation Data'!$K$315:$K$616,MATCH(RIGHT(X404,255),RIGHT('Disaggregation Data'!$J$315:$J$616,255),0))=0,"",INDEX('Disaggregation Data'!$K$315:$K$616,MATCH(RIGHT(X404,255),RIGHT('Disaggregation Data'!J$315:$J$616,255),0))),"")</f>
        <v/>
      </c>
      <c r="F404" s="398" t="str">
        <f t="array" ref="F404">IFERROR(IF(INDEX('Disaggregation Data'!$L$315:$L$616,MATCH(RIGHT(X404,255),RIGHT('Disaggregation Data'!$J$315:$J$616,255),0))=0,"",INDEX('Disaggregation Data'!$L$315:$L$616,MATCH(RIGHT(X404,255),RIGHT('Disaggregation Data'!J$315:$J$616,255),0))),"")</f>
        <v/>
      </c>
      <c r="G404" s="459" t="str">
        <f t="array" ref="G404">IFERROR(IF(INDEX('Disaggregation Data'!$M$315:$M$616,MATCH(RIGHT(X404,255),RIGHT('Disaggregation Data'!$J$315:$J$616,255),0))=0,(E404/F404)*100,INDEX('Disaggregation Data'!$M$315:$M$616,MATCH(RIGHT(X404,255),RIGHT('Disaggregation Data'!J$315:$J$616,255),0))),"")</f>
        <v/>
      </c>
      <c r="H404" s="401" t="str">
        <f t="array" ref="H404">IFERROR(IF(INDEX('Disaggregation Data'!$N$315:$N$616,MATCH(RIGHT(X404,255),RIGHT('Disaggregation Data'!$J$315:$J$616,255),0))=0,"",INDEX('Disaggregation Data'!$N$315:$N$616,MATCH(RIGHT(X404,255),RIGHT('Disaggregation Data'!J$315:$J$616,255),0))),"")</f>
        <v/>
      </c>
      <c r="I404" s="401" t="str">
        <f t="array" ref="I404">IFERROR(IF(INDEX('Disaggregation Data'!$Q$315:$Q$616,MATCH(RIGHT(X404,255),RIGHT('Disaggregation Data'!$J$315:$J$616,255),0))=0,"",INDEX('Disaggregation Data'!$Q$315:$Q$616,MATCH(RIGHT(X404,255),RIGHT('Disaggregation Data'!J$315:$J$616,255),0))),"")</f>
        <v/>
      </c>
      <c r="J404" s="415" t="str">
        <f t="array" ref="J404">IFERROR(IF(INDEX('Disaggregation Data'!$R$315:$R$616,MATCH(RIGHT(X404,255),RIGHT('Disaggregation Data'!$J$315:$J$616,255),0))=0,"",INDEX('Disaggregation Data'!$R$315:$R$616,MATCH(RIGHT(X404,255),RIGHT('Disaggregation Data'!J$315:$J$616,255),0))),"")</f>
        <v/>
      </c>
      <c r="K404" s="486"/>
      <c r="L404" s="486"/>
      <c r="M404" s="486"/>
      <c r="N404" s="486"/>
      <c r="O404" s="486"/>
      <c r="P404" s="486"/>
      <c r="Q404" s="486"/>
      <c r="R404" s="486"/>
      <c r="S404" s="486"/>
      <c r="T404" s="486"/>
      <c r="U404" s="401" t="str">
        <f t="array" ref="U404">IFERROR(IF(INDEX('Disaggregation Data'!$O$315:$O$616,MATCH(RIGHT(X404,255),RIGHT('Disaggregation Data'!$J$315:$J$616,255),0))=0,"",INDEX('Disaggregation Data'!$O$315:$O$616,MATCH(RIGHT(X404,255),RIGHT('Disaggregation Data'!J$315:$J$616,255),0))),"")</f>
        <v/>
      </c>
      <c r="V404" s="415" t="str">
        <f t="array" ref="V404">IFERROR(IF(INDEX('Disaggregation Data'!$P$315:$P$616,MATCH(RIGHT(X404,255),RIGHT('Disaggregation Data'!$J$315:$J$616,255),0))=0,"",INDEX('Disaggregation Data'!$P$315:$P$616,MATCH(RIGHT(X404,255),RIGHT('Disaggregation Data'!J$315:$J$616,255),0))),"")</f>
        <v/>
      </c>
      <c r="W404" s="487"/>
      <c r="X404" s="487" t="str">
        <f t="shared" si="28"/>
        <v/>
      </c>
      <c r="Y404" s="487">
        <f t="shared" si="29"/>
        <v>27</v>
      </c>
      <c r="Z404" s="487" t="str">
        <f t="shared" si="30"/>
        <v/>
      </c>
      <c r="AA404" s="487" t="b">
        <f t="shared" si="31"/>
        <v>0</v>
      </c>
      <c r="AB404" s="487" t="s">
        <v>1952</v>
      </c>
      <c r="AC404" s="487" t="str">
        <f t="array" ref="AC404">IFERROR(IF(INDEX('Disaggregation Records'!$G$95:$G$183,MATCH(RIGHT(Z404,255),RIGHT('Disaggregation Records'!$D$95:$D$183,255),0))=0,"",INDEX('Disaggregation Records'!$G$95:$G$183,MATCH(RIGHT(Z404,255),RIGHT('Disaggregation Records'!$D$95:$D$183,255),0))),"")</f>
        <v/>
      </c>
      <c r="AD404" s="487" t="s">
        <v>812</v>
      </c>
      <c r="AE404" s="347"/>
      <c r="AF404" s="111"/>
      <c r="AG404" s="111"/>
    </row>
    <row r="405" spans="1:33" ht="47.1" customHeight="1" x14ac:dyDescent="0.25">
      <c r="A405" s="377">
        <v>8</v>
      </c>
      <c r="B405" s="395" t="str">
        <f>IFERROR(VLOOKUP(A405,'Coverage Indicators - Section D'!$A$10:$Y$42,25,FALSE),"")</f>
        <v/>
      </c>
      <c r="C405" s="396" t="str">
        <f t="array" ref="C405">IFERROR(IF(INDEX('Disaggregation Records'!$E$95:$E$183,MATCH(RIGHT(Z405,255),RIGHT('Disaggregation Records'!$D$95:$D$183,255),0))=0,"",INDEX('Disaggregation Records'!$E$95:$E$183,MATCH(RIGHT(Z405,255),RIGHT('Disaggregation Records'!$D$95:$D$183,255),0))),"")</f>
        <v/>
      </c>
      <c r="D405" s="396" t="str">
        <f t="array" ref="D405">IFERROR(IF(INDEX('Disaggregation Records'!$F$95:$F$183,MATCH(RIGHT(Z405,255),RIGHT('Disaggregation Records'!$D$95:$D$183,255),0))=0,"",INDEX('Disaggregation Records'!$F$95:$F$183,MATCH(RIGHT(Z405,255),RIGHT('Disaggregation Records'!$D$95:$D$183,255),0))),"")</f>
        <v/>
      </c>
      <c r="E405" s="397" t="str">
        <f t="array" ref="E405">IFERROR(IF(INDEX('Disaggregation Data'!$K$315:$K$616,MATCH(RIGHT(X405,255),RIGHT('Disaggregation Data'!$J$315:$J$616,255),0))=0,"",INDEX('Disaggregation Data'!$K$315:$K$616,MATCH(RIGHT(X405,255),RIGHT('Disaggregation Data'!J$315:$J$616,255),0))),"")</f>
        <v/>
      </c>
      <c r="F405" s="398" t="str">
        <f t="array" ref="F405">IFERROR(IF(INDEX('Disaggregation Data'!$L$315:$L$616,MATCH(RIGHT(X405,255),RIGHT('Disaggregation Data'!$J$315:$J$616,255),0))=0,"",INDEX('Disaggregation Data'!$L$315:$L$616,MATCH(RIGHT(X405,255),RIGHT('Disaggregation Data'!J$315:$J$616,255),0))),"")</f>
        <v/>
      </c>
      <c r="G405" s="459" t="str">
        <f t="array" ref="G405">IFERROR(IF(INDEX('Disaggregation Data'!$M$315:$M$616,MATCH(RIGHT(X405,255),RIGHT('Disaggregation Data'!$J$315:$J$616,255),0))=0,(E405/F405)*100,INDEX('Disaggregation Data'!$M$315:$M$616,MATCH(RIGHT(X405,255),RIGHT('Disaggregation Data'!J$315:$J$616,255),0))),"")</f>
        <v/>
      </c>
      <c r="H405" s="401" t="str">
        <f t="array" ref="H405">IFERROR(IF(INDEX('Disaggregation Data'!$N$315:$N$616,MATCH(RIGHT(X405,255),RIGHT('Disaggregation Data'!$J$315:$J$616,255),0))=0,"",INDEX('Disaggregation Data'!$N$315:$N$616,MATCH(RIGHT(X405,255),RIGHT('Disaggregation Data'!J$315:$J$616,255),0))),"")</f>
        <v/>
      </c>
      <c r="I405" s="401" t="str">
        <f t="array" ref="I405">IFERROR(IF(INDEX('Disaggregation Data'!$Q$315:$Q$616,MATCH(RIGHT(X405,255),RIGHT('Disaggregation Data'!$J$315:$J$616,255),0))=0,"",INDEX('Disaggregation Data'!$Q$315:$Q$616,MATCH(RIGHT(X405,255),RIGHT('Disaggregation Data'!J$315:$J$616,255),0))),"")</f>
        <v/>
      </c>
      <c r="J405" s="415" t="str">
        <f t="array" ref="J405">IFERROR(IF(INDEX('Disaggregation Data'!$R$315:$R$616,MATCH(RIGHT(X405,255),RIGHT('Disaggregation Data'!$J$315:$J$616,255),0))=0,"",INDEX('Disaggregation Data'!$R$315:$R$616,MATCH(RIGHT(X405,255),RIGHT('Disaggregation Data'!J$315:$J$616,255),0))),"")</f>
        <v/>
      </c>
      <c r="K405" s="486"/>
      <c r="L405" s="486"/>
      <c r="M405" s="486"/>
      <c r="N405" s="486"/>
      <c r="O405" s="486"/>
      <c r="P405" s="486"/>
      <c r="Q405" s="486"/>
      <c r="R405" s="486"/>
      <c r="S405" s="486"/>
      <c r="T405" s="486"/>
      <c r="U405" s="401" t="str">
        <f t="array" ref="U405">IFERROR(IF(INDEX('Disaggregation Data'!$O$315:$O$616,MATCH(RIGHT(X405,255),RIGHT('Disaggregation Data'!$J$315:$J$616,255),0))=0,"",INDEX('Disaggregation Data'!$O$315:$O$616,MATCH(RIGHT(X405,255),RIGHT('Disaggregation Data'!J$315:$J$616,255),0))),"")</f>
        <v/>
      </c>
      <c r="V405" s="415" t="str">
        <f t="array" ref="V405">IFERROR(IF(INDEX('Disaggregation Data'!$P$315:$P$616,MATCH(RIGHT(X405,255),RIGHT('Disaggregation Data'!$J$315:$J$616,255),0))=0,"",INDEX('Disaggregation Data'!$P$315:$P$616,MATCH(RIGHT(X405,255),RIGHT('Disaggregation Data'!J$315:$J$616,255),0))),"")</f>
        <v/>
      </c>
      <c r="W405" s="487"/>
      <c r="X405" s="487" t="str">
        <f t="shared" si="28"/>
        <v/>
      </c>
      <c r="Y405" s="487">
        <f t="shared" si="29"/>
        <v>28</v>
      </c>
      <c r="Z405" s="487" t="str">
        <f t="shared" si="30"/>
        <v/>
      </c>
      <c r="AA405" s="487" t="b">
        <f t="shared" si="31"/>
        <v>0</v>
      </c>
      <c r="AB405" s="487" t="s">
        <v>1953</v>
      </c>
      <c r="AC405" s="487" t="str">
        <f t="array" ref="AC405">IFERROR(IF(INDEX('Disaggregation Records'!$G$95:$G$183,MATCH(RIGHT(Z405,255),RIGHT('Disaggregation Records'!$D$95:$D$183,255),0))=0,"",INDEX('Disaggregation Records'!$G$95:$G$183,MATCH(RIGHT(Z405,255),RIGHT('Disaggregation Records'!$D$95:$D$183,255),0))),"")</f>
        <v/>
      </c>
      <c r="AD405" s="487" t="s">
        <v>812</v>
      </c>
      <c r="AE405" s="347"/>
      <c r="AF405" s="111"/>
      <c r="AG405" s="111"/>
    </row>
    <row r="406" spans="1:33" ht="47.1" customHeight="1" x14ac:dyDescent="0.25">
      <c r="A406" s="377">
        <v>8</v>
      </c>
      <c r="B406" s="395" t="str">
        <f>IFERROR(VLOOKUP(A406,'Coverage Indicators - Section D'!$A$10:$Y$42,25,FALSE),"")</f>
        <v/>
      </c>
      <c r="C406" s="396" t="str">
        <f t="array" ref="C406">IFERROR(IF(INDEX('Disaggregation Records'!$E$95:$E$183,MATCH(RIGHT(Z406,255),RIGHT('Disaggregation Records'!$D$95:$D$183,255),0))=0,"",INDEX('Disaggregation Records'!$E$95:$E$183,MATCH(RIGHT(Z406,255),RIGHT('Disaggregation Records'!$D$95:$D$183,255),0))),"")</f>
        <v/>
      </c>
      <c r="D406" s="396" t="str">
        <f t="array" ref="D406">IFERROR(IF(INDEX('Disaggregation Records'!$F$95:$F$183,MATCH(RIGHT(Z406,255),RIGHT('Disaggregation Records'!$D$95:$D$183,255),0))=0,"",INDEX('Disaggregation Records'!$F$95:$F$183,MATCH(RIGHT(Z406,255),RIGHT('Disaggregation Records'!$D$95:$D$183,255),0))),"")</f>
        <v/>
      </c>
      <c r="E406" s="397" t="str">
        <f t="array" ref="E406">IFERROR(IF(INDEX('Disaggregation Data'!$K$315:$K$616,MATCH(RIGHT(X406,255),RIGHT('Disaggregation Data'!$J$315:$J$616,255),0))=0,"",INDEX('Disaggregation Data'!$K$315:$K$616,MATCH(RIGHT(X406,255),RIGHT('Disaggregation Data'!J$315:$J$616,255),0))),"")</f>
        <v/>
      </c>
      <c r="F406" s="398" t="str">
        <f t="array" ref="F406">IFERROR(IF(INDEX('Disaggregation Data'!$L$315:$L$616,MATCH(RIGHT(X406,255),RIGHT('Disaggregation Data'!$J$315:$J$616,255),0))=0,"",INDEX('Disaggregation Data'!$L$315:$L$616,MATCH(RIGHT(X406,255),RIGHT('Disaggregation Data'!J$315:$J$616,255),0))),"")</f>
        <v/>
      </c>
      <c r="G406" s="459" t="str">
        <f t="array" ref="G406">IFERROR(IF(INDEX('Disaggregation Data'!$M$315:$M$616,MATCH(RIGHT(X406,255),RIGHT('Disaggregation Data'!$J$315:$J$616,255),0))=0,(E406/F406)*100,INDEX('Disaggregation Data'!$M$315:$M$616,MATCH(RIGHT(X406,255),RIGHT('Disaggregation Data'!J$315:$J$616,255),0))),"")</f>
        <v/>
      </c>
      <c r="H406" s="401" t="str">
        <f t="array" ref="H406">IFERROR(IF(INDEX('Disaggregation Data'!$N$315:$N$616,MATCH(RIGHT(X406,255),RIGHT('Disaggregation Data'!$J$315:$J$616,255),0))=0,"",INDEX('Disaggregation Data'!$N$315:$N$616,MATCH(RIGHT(X406,255),RIGHT('Disaggregation Data'!J$315:$J$616,255),0))),"")</f>
        <v/>
      </c>
      <c r="I406" s="401" t="str">
        <f t="array" ref="I406">IFERROR(IF(INDEX('Disaggregation Data'!$Q$315:$Q$616,MATCH(RIGHT(X406,255),RIGHT('Disaggregation Data'!$J$315:$J$616,255),0))=0,"",INDEX('Disaggregation Data'!$Q$315:$Q$616,MATCH(RIGHT(X406,255),RIGHT('Disaggregation Data'!J$315:$J$616,255),0))),"")</f>
        <v/>
      </c>
      <c r="J406" s="415" t="str">
        <f t="array" ref="J406">IFERROR(IF(INDEX('Disaggregation Data'!$R$315:$R$616,MATCH(RIGHT(X406,255),RIGHT('Disaggregation Data'!$J$315:$J$616,255),0))=0,"",INDEX('Disaggregation Data'!$R$315:$R$616,MATCH(RIGHT(X406,255),RIGHT('Disaggregation Data'!J$315:$J$616,255),0))),"")</f>
        <v/>
      </c>
      <c r="K406" s="486"/>
      <c r="L406" s="486"/>
      <c r="M406" s="486"/>
      <c r="N406" s="486"/>
      <c r="O406" s="486"/>
      <c r="P406" s="486"/>
      <c r="Q406" s="486"/>
      <c r="R406" s="486"/>
      <c r="S406" s="486"/>
      <c r="T406" s="486"/>
      <c r="U406" s="401" t="str">
        <f t="array" ref="U406">IFERROR(IF(INDEX('Disaggregation Data'!$O$315:$O$616,MATCH(RIGHT(X406,255),RIGHT('Disaggregation Data'!$J$315:$J$616,255),0))=0,"",INDEX('Disaggregation Data'!$O$315:$O$616,MATCH(RIGHT(X406,255),RIGHT('Disaggregation Data'!J$315:$J$616,255),0))),"")</f>
        <v/>
      </c>
      <c r="V406" s="415" t="str">
        <f t="array" ref="V406">IFERROR(IF(INDEX('Disaggregation Data'!$P$315:$P$616,MATCH(RIGHT(X406,255),RIGHT('Disaggregation Data'!$J$315:$J$616,255),0))=0,"",INDEX('Disaggregation Data'!$P$315:$P$616,MATCH(RIGHT(X406,255),RIGHT('Disaggregation Data'!J$315:$J$616,255),0))),"")</f>
        <v/>
      </c>
      <c r="W406" s="487"/>
      <c r="X406" s="487" t="str">
        <f t="shared" si="28"/>
        <v/>
      </c>
      <c r="Y406" s="487">
        <f t="shared" si="29"/>
        <v>29</v>
      </c>
      <c r="Z406" s="487" t="str">
        <f t="shared" si="30"/>
        <v/>
      </c>
      <c r="AA406" s="487" t="b">
        <f t="shared" si="31"/>
        <v>0</v>
      </c>
      <c r="AB406" s="487" t="s">
        <v>1954</v>
      </c>
      <c r="AC406" s="487" t="str">
        <f t="array" ref="AC406">IFERROR(IF(INDEX('Disaggregation Records'!$G$95:$G$183,MATCH(RIGHT(Z406,255),RIGHT('Disaggregation Records'!$D$95:$D$183,255),0))=0,"",INDEX('Disaggregation Records'!$G$95:$G$183,MATCH(RIGHT(Z406,255),RIGHT('Disaggregation Records'!$D$95:$D$183,255),0))),"")</f>
        <v/>
      </c>
      <c r="AD406" s="487" t="s">
        <v>812</v>
      </c>
      <c r="AE406" s="347"/>
      <c r="AF406" s="111"/>
      <c r="AG406" s="111"/>
    </row>
    <row r="407" spans="1:33" ht="47.1" customHeight="1" x14ac:dyDescent="0.25">
      <c r="A407" s="377">
        <v>9</v>
      </c>
      <c r="B407" s="395" t="str">
        <f>IFERROR(VLOOKUP(A407,'Coverage Indicators - Section D'!$A$10:$Y$42,25,FALSE),"")</f>
        <v/>
      </c>
      <c r="C407" s="396" t="str">
        <f t="array" ref="C407">IFERROR(IF(INDEX('Disaggregation Records'!$E$95:$E$183,MATCH(RIGHT(Z407,255),RIGHT('Disaggregation Records'!$D$95:$D$183,255),0))=0,"",INDEX('Disaggregation Records'!$E$95:$E$183,MATCH(RIGHT(Z407,255),RIGHT('Disaggregation Records'!$D$95:$D$183,255),0))),"")</f>
        <v/>
      </c>
      <c r="D407" s="396" t="str">
        <f t="array" ref="D407">IFERROR(IF(INDEX('Disaggregation Records'!$F$95:$F$183,MATCH(RIGHT(Z407,255),RIGHT('Disaggregation Records'!$D$95:$D$183,255),0))=0,"",INDEX('Disaggregation Records'!$F$95:$F$183,MATCH(RIGHT(Z407,255),RIGHT('Disaggregation Records'!$D$95:$D$183,255),0))),"")</f>
        <v/>
      </c>
      <c r="E407" s="397" t="str">
        <f t="array" ref="E407">IFERROR(IF(INDEX('Disaggregation Data'!$K$315:$K$616,MATCH(RIGHT(X407,255),RIGHT('Disaggregation Data'!$J$315:$J$616,255),0))=0,"",INDEX('Disaggregation Data'!$K$315:$K$616,MATCH(RIGHT(X407,255),RIGHT('Disaggregation Data'!J$315:$J$616,255),0))),"")</f>
        <v/>
      </c>
      <c r="F407" s="398" t="str">
        <f t="array" ref="F407">IFERROR(IF(INDEX('Disaggregation Data'!$L$315:$L$616,MATCH(RIGHT(X407,255),RIGHT('Disaggregation Data'!$J$315:$J$616,255),0))=0,"",INDEX('Disaggregation Data'!$L$315:$L$616,MATCH(RIGHT(X407,255),RIGHT('Disaggregation Data'!J$315:$J$616,255),0))),"")</f>
        <v/>
      </c>
      <c r="G407" s="459" t="str">
        <f t="array" ref="G407">IFERROR(IF(INDEX('Disaggregation Data'!$M$315:$M$616,MATCH(RIGHT(X407,255),RIGHT('Disaggregation Data'!$J$315:$J$616,255),0))=0,(E407/F407)*100,INDEX('Disaggregation Data'!$M$315:$M$616,MATCH(RIGHT(X407,255),RIGHT('Disaggregation Data'!J$315:$J$616,255),0))),"")</f>
        <v/>
      </c>
      <c r="H407" s="401" t="str">
        <f t="array" ref="H407">IFERROR(IF(INDEX('Disaggregation Data'!$N$315:$N$616,MATCH(RIGHT(X407,255),RIGHT('Disaggregation Data'!$J$315:$J$616,255),0))=0,"",INDEX('Disaggregation Data'!$N$315:$N$616,MATCH(RIGHT(X407,255),RIGHT('Disaggregation Data'!J$315:$J$616,255),0))),"")</f>
        <v/>
      </c>
      <c r="I407" s="401" t="str">
        <f t="array" ref="I407">IFERROR(IF(INDEX('Disaggregation Data'!$Q$315:$Q$616,MATCH(RIGHT(X407,255),RIGHT('Disaggregation Data'!$J$315:$J$616,255),0))=0,"",INDEX('Disaggregation Data'!$Q$315:$Q$616,MATCH(RIGHT(X407,255),RIGHT('Disaggregation Data'!J$315:$J$616,255),0))),"")</f>
        <v/>
      </c>
      <c r="J407" s="415" t="str">
        <f t="array" ref="J407">IFERROR(IF(INDEX('Disaggregation Data'!$R$315:$R$616,MATCH(RIGHT(X407,255),RIGHT('Disaggregation Data'!$J$315:$J$616,255),0))=0,"",INDEX('Disaggregation Data'!$R$315:$R$616,MATCH(RIGHT(X407,255),RIGHT('Disaggregation Data'!J$315:$J$616,255),0))),"")</f>
        <v/>
      </c>
      <c r="K407" s="486"/>
      <c r="L407" s="486"/>
      <c r="M407" s="486"/>
      <c r="N407" s="486"/>
      <c r="O407" s="486"/>
      <c r="P407" s="486"/>
      <c r="Q407" s="486"/>
      <c r="R407" s="486"/>
      <c r="S407" s="486"/>
      <c r="T407" s="486"/>
      <c r="U407" s="401" t="str">
        <f t="array" ref="U407">IFERROR(IF(INDEX('Disaggregation Data'!$O$315:$O$616,MATCH(RIGHT(X407,255),RIGHT('Disaggregation Data'!$J$315:$J$616,255),0))=0,"",INDEX('Disaggregation Data'!$O$315:$O$616,MATCH(RIGHT(X407,255),RIGHT('Disaggregation Data'!J$315:$J$616,255),0))),"")</f>
        <v/>
      </c>
      <c r="V407" s="415" t="str">
        <f t="array" ref="V407">IFERROR(IF(INDEX('Disaggregation Data'!$P$315:$P$616,MATCH(RIGHT(X407,255),RIGHT('Disaggregation Data'!$J$315:$J$616,255),0))=0,"",INDEX('Disaggregation Data'!$P$315:$P$616,MATCH(RIGHT(X407,255),RIGHT('Disaggregation Data'!J$315:$J$616,255),0))),"")</f>
        <v/>
      </c>
      <c r="W407" s="487"/>
      <c r="X407" s="487" t="str">
        <f t="shared" si="28"/>
        <v/>
      </c>
      <c r="Y407" s="487">
        <f t="shared" si="29"/>
        <v>30</v>
      </c>
      <c r="Z407" s="487" t="str">
        <f t="shared" si="30"/>
        <v/>
      </c>
      <c r="AA407" s="487" t="b">
        <f t="shared" si="31"/>
        <v>0</v>
      </c>
      <c r="AB407" s="487" t="s">
        <v>1955</v>
      </c>
      <c r="AC407" s="487" t="str">
        <f t="array" ref="AC407">IFERROR(IF(INDEX('Disaggregation Records'!$G$95:$G$183,MATCH(RIGHT(Z407,255),RIGHT('Disaggregation Records'!$D$95:$D$183,255),0))=0,"",INDEX('Disaggregation Records'!$G$95:$G$183,MATCH(RIGHT(Z407,255),RIGHT('Disaggregation Records'!$D$95:$D$183,255),0))),"")</f>
        <v/>
      </c>
      <c r="AD407" s="487" t="s">
        <v>813</v>
      </c>
      <c r="AE407" s="347"/>
      <c r="AF407" s="111"/>
      <c r="AG407" s="111"/>
    </row>
    <row r="408" spans="1:33" ht="47.1" customHeight="1" x14ac:dyDescent="0.25">
      <c r="A408" s="377">
        <v>9</v>
      </c>
      <c r="B408" s="395" t="str">
        <f>IFERROR(VLOOKUP(A408,'Coverage Indicators - Section D'!$A$10:$Y$42,25,FALSE),"")</f>
        <v/>
      </c>
      <c r="C408" s="396" t="str">
        <f t="array" ref="C408">IFERROR(IF(INDEX('Disaggregation Records'!$E$95:$E$183,MATCH(RIGHT(Z408,255),RIGHT('Disaggregation Records'!$D$95:$D$183,255),0))=0,"",INDEX('Disaggregation Records'!$E$95:$E$183,MATCH(RIGHT(Z408,255),RIGHT('Disaggregation Records'!$D$95:$D$183,255),0))),"")</f>
        <v/>
      </c>
      <c r="D408" s="396" t="str">
        <f t="array" ref="D408">IFERROR(IF(INDEX('Disaggregation Records'!$F$95:$F$183,MATCH(RIGHT(Z408,255),RIGHT('Disaggregation Records'!$D$95:$D$183,255),0))=0,"",INDEX('Disaggregation Records'!$F$95:$F$183,MATCH(RIGHT(Z408,255),RIGHT('Disaggregation Records'!$D$95:$D$183,255),0))),"")</f>
        <v/>
      </c>
      <c r="E408" s="397" t="str">
        <f t="array" ref="E408">IFERROR(IF(INDEX('Disaggregation Data'!$K$315:$K$616,MATCH(RIGHT(X408,255),RIGHT('Disaggregation Data'!$J$315:$J$616,255),0))=0,"",INDEX('Disaggregation Data'!$K$315:$K$616,MATCH(RIGHT(X408,255),RIGHT('Disaggregation Data'!J$315:$J$616,255),0))),"")</f>
        <v/>
      </c>
      <c r="F408" s="398" t="str">
        <f t="array" ref="F408">IFERROR(IF(INDEX('Disaggregation Data'!$L$315:$L$616,MATCH(RIGHT(X408,255),RIGHT('Disaggregation Data'!$J$315:$J$616,255),0))=0,"",INDEX('Disaggregation Data'!$L$315:$L$616,MATCH(RIGHT(X408,255),RIGHT('Disaggregation Data'!J$315:$J$616,255),0))),"")</f>
        <v/>
      </c>
      <c r="G408" s="459" t="str">
        <f t="array" ref="G408">IFERROR(IF(INDEX('Disaggregation Data'!$M$315:$M$616,MATCH(RIGHT(X408,255),RIGHT('Disaggregation Data'!$J$315:$J$616,255),0))=0,(E408/F408)*100,INDEX('Disaggregation Data'!$M$315:$M$616,MATCH(RIGHT(X408,255),RIGHT('Disaggregation Data'!J$315:$J$616,255),0))),"")</f>
        <v/>
      </c>
      <c r="H408" s="401" t="str">
        <f t="array" ref="H408">IFERROR(IF(INDEX('Disaggregation Data'!$N$315:$N$616,MATCH(RIGHT(X408,255),RIGHT('Disaggregation Data'!$J$315:$J$616,255),0))=0,"",INDEX('Disaggregation Data'!$N$315:$N$616,MATCH(RIGHT(X408,255),RIGHT('Disaggregation Data'!J$315:$J$616,255),0))),"")</f>
        <v/>
      </c>
      <c r="I408" s="401" t="str">
        <f t="array" ref="I408">IFERROR(IF(INDEX('Disaggregation Data'!$Q$315:$Q$616,MATCH(RIGHT(X408,255),RIGHT('Disaggregation Data'!$J$315:$J$616,255),0))=0,"",INDEX('Disaggregation Data'!$Q$315:$Q$616,MATCH(RIGHT(X408,255),RIGHT('Disaggregation Data'!J$315:$J$616,255),0))),"")</f>
        <v/>
      </c>
      <c r="J408" s="415" t="str">
        <f t="array" ref="J408">IFERROR(IF(INDEX('Disaggregation Data'!$R$315:$R$616,MATCH(RIGHT(X408,255),RIGHT('Disaggregation Data'!$J$315:$J$616,255),0))=0,"",INDEX('Disaggregation Data'!$R$315:$R$616,MATCH(RIGHT(X408,255),RIGHT('Disaggregation Data'!J$315:$J$616,255),0))),"")</f>
        <v/>
      </c>
      <c r="K408" s="486"/>
      <c r="L408" s="486"/>
      <c r="M408" s="486"/>
      <c r="N408" s="486"/>
      <c r="O408" s="486"/>
      <c r="P408" s="486"/>
      <c r="Q408" s="486"/>
      <c r="R408" s="486"/>
      <c r="S408" s="486"/>
      <c r="T408" s="486"/>
      <c r="U408" s="401" t="str">
        <f t="array" ref="U408">IFERROR(IF(INDEX('Disaggregation Data'!$O$315:$O$616,MATCH(RIGHT(X408,255),RIGHT('Disaggregation Data'!$J$315:$J$616,255),0))=0,"",INDEX('Disaggregation Data'!$O$315:$O$616,MATCH(RIGHT(X408,255),RIGHT('Disaggregation Data'!J$315:$J$616,255),0))),"")</f>
        <v/>
      </c>
      <c r="V408" s="415" t="str">
        <f t="array" ref="V408">IFERROR(IF(INDEX('Disaggregation Data'!$P$315:$P$616,MATCH(RIGHT(X408,255),RIGHT('Disaggregation Data'!$J$315:$J$616,255),0))=0,"",INDEX('Disaggregation Data'!$P$315:$P$616,MATCH(RIGHT(X408,255),RIGHT('Disaggregation Data'!J$315:$J$616,255),0))),"")</f>
        <v/>
      </c>
      <c r="W408" s="487"/>
      <c r="X408" s="487" t="str">
        <f t="shared" si="28"/>
        <v/>
      </c>
      <c r="Y408" s="487">
        <f t="shared" si="29"/>
        <v>31</v>
      </c>
      <c r="Z408" s="487" t="str">
        <f t="shared" si="30"/>
        <v/>
      </c>
      <c r="AA408" s="487" t="b">
        <f t="shared" si="31"/>
        <v>0</v>
      </c>
      <c r="AB408" s="487" t="s">
        <v>1956</v>
      </c>
      <c r="AC408" s="487" t="str">
        <f t="array" ref="AC408">IFERROR(IF(INDEX('Disaggregation Records'!$G$95:$G$183,MATCH(RIGHT(Z408,255),RIGHT('Disaggregation Records'!$D$95:$D$183,255),0))=0,"",INDEX('Disaggregation Records'!$G$95:$G$183,MATCH(RIGHT(Z408,255),RIGHT('Disaggregation Records'!$D$95:$D$183,255),0))),"")</f>
        <v/>
      </c>
      <c r="AD408" s="487" t="s">
        <v>813</v>
      </c>
      <c r="AE408" s="347"/>
      <c r="AF408" s="111"/>
      <c r="AG408" s="111"/>
    </row>
    <row r="409" spans="1:33" ht="47.1" customHeight="1" x14ac:dyDescent="0.25">
      <c r="A409" s="377">
        <v>9</v>
      </c>
      <c r="B409" s="395" t="str">
        <f>IFERROR(VLOOKUP(A409,'Coverage Indicators - Section D'!$A$10:$Y$42,25,FALSE),"")</f>
        <v/>
      </c>
      <c r="C409" s="396" t="str">
        <f t="array" ref="C409">IFERROR(IF(INDEX('Disaggregation Records'!$E$95:$E$183,MATCH(RIGHT(Z409,255),RIGHT('Disaggregation Records'!$D$95:$D$183,255),0))=0,"",INDEX('Disaggregation Records'!$E$95:$E$183,MATCH(RIGHT(Z409,255),RIGHT('Disaggregation Records'!$D$95:$D$183,255),0))),"")</f>
        <v/>
      </c>
      <c r="D409" s="396" t="str">
        <f t="array" ref="D409">IFERROR(IF(INDEX('Disaggregation Records'!$F$95:$F$183,MATCH(RIGHT(Z409,255),RIGHT('Disaggregation Records'!$D$95:$D$183,255),0))=0,"",INDEX('Disaggregation Records'!$F$95:$F$183,MATCH(RIGHT(Z409,255),RIGHT('Disaggregation Records'!$D$95:$D$183,255),0))),"")</f>
        <v/>
      </c>
      <c r="E409" s="397" t="str">
        <f t="array" ref="E409">IFERROR(IF(INDEX('Disaggregation Data'!$K$315:$K$616,MATCH(RIGHT(X409,255),RIGHT('Disaggregation Data'!$J$315:$J$616,255),0))=0,"",INDEX('Disaggregation Data'!$K$315:$K$616,MATCH(RIGHT(X409,255),RIGHT('Disaggregation Data'!J$315:$J$616,255),0))),"")</f>
        <v/>
      </c>
      <c r="F409" s="398" t="str">
        <f t="array" ref="F409">IFERROR(IF(INDEX('Disaggregation Data'!$L$315:$L$616,MATCH(RIGHT(X409,255),RIGHT('Disaggregation Data'!$J$315:$J$616,255),0))=0,"",INDEX('Disaggregation Data'!$L$315:$L$616,MATCH(RIGHT(X409,255),RIGHT('Disaggregation Data'!J$315:$J$616,255),0))),"")</f>
        <v/>
      </c>
      <c r="G409" s="459" t="str">
        <f t="array" ref="G409">IFERROR(IF(INDEX('Disaggregation Data'!$M$315:$M$616,MATCH(RIGHT(X409,255),RIGHT('Disaggregation Data'!$J$315:$J$616,255),0))=0,(E409/F409)*100,INDEX('Disaggregation Data'!$M$315:$M$616,MATCH(RIGHT(X409,255),RIGHT('Disaggregation Data'!J$315:$J$616,255),0))),"")</f>
        <v/>
      </c>
      <c r="H409" s="401" t="str">
        <f t="array" ref="H409">IFERROR(IF(INDEX('Disaggregation Data'!$N$315:$N$616,MATCH(RIGHT(X409,255),RIGHT('Disaggregation Data'!$J$315:$J$616,255),0))=0,"",INDEX('Disaggregation Data'!$N$315:$N$616,MATCH(RIGHT(X409,255),RIGHT('Disaggregation Data'!J$315:$J$616,255),0))),"")</f>
        <v/>
      </c>
      <c r="I409" s="401" t="str">
        <f t="array" ref="I409">IFERROR(IF(INDEX('Disaggregation Data'!$Q$315:$Q$616,MATCH(RIGHT(X409,255),RIGHT('Disaggregation Data'!$J$315:$J$616,255),0))=0,"",INDEX('Disaggregation Data'!$Q$315:$Q$616,MATCH(RIGHT(X409,255),RIGHT('Disaggregation Data'!J$315:$J$616,255),0))),"")</f>
        <v/>
      </c>
      <c r="J409" s="415" t="str">
        <f t="array" ref="J409">IFERROR(IF(INDEX('Disaggregation Data'!$R$315:$R$616,MATCH(RIGHT(X409,255),RIGHT('Disaggregation Data'!$J$315:$J$616,255),0))=0,"",INDEX('Disaggregation Data'!$R$315:$R$616,MATCH(RIGHT(X409,255),RIGHT('Disaggregation Data'!J$315:$J$616,255),0))),"")</f>
        <v/>
      </c>
      <c r="K409" s="486"/>
      <c r="L409" s="486"/>
      <c r="M409" s="486"/>
      <c r="N409" s="486"/>
      <c r="O409" s="486"/>
      <c r="P409" s="486"/>
      <c r="Q409" s="486"/>
      <c r="R409" s="486"/>
      <c r="S409" s="486"/>
      <c r="T409" s="486"/>
      <c r="U409" s="401" t="str">
        <f t="array" ref="U409">IFERROR(IF(INDEX('Disaggregation Data'!$O$315:$O$616,MATCH(RIGHT(X409,255),RIGHT('Disaggregation Data'!$J$315:$J$616,255),0))=0,"",INDEX('Disaggregation Data'!$O$315:$O$616,MATCH(RIGHT(X409,255),RIGHT('Disaggregation Data'!J$315:$J$616,255),0))),"")</f>
        <v/>
      </c>
      <c r="V409" s="415" t="str">
        <f t="array" ref="V409">IFERROR(IF(INDEX('Disaggregation Data'!$P$315:$P$616,MATCH(RIGHT(X409,255),RIGHT('Disaggregation Data'!$J$315:$J$616,255),0))=0,"",INDEX('Disaggregation Data'!$P$315:$P$616,MATCH(RIGHT(X409,255),RIGHT('Disaggregation Data'!J$315:$J$616,255),0))),"")</f>
        <v/>
      </c>
      <c r="W409" s="487"/>
      <c r="X409" s="487" t="str">
        <f t="shared" si="28"/>
        <v/>
      </c>
      <c r="Y409" s="487">
        <f t="shared" si="29"/>
        <v>32</v>
      </c>
      <c r="Z409" s="487" t="str">
        <f t="shared" si="30"/>
        <v/>
      </c>
      <c r="AA409" s="487" t="b">
        <f t="shared" si="31"/>
        <v>0</v>
      </c>
      <c r="AB409" s="487" t="s">
        <v>1957</v>
      </c>
      <c r="AC409" s="487" t="str">
        <f t="array" ref="AC409">IFERROR(IF(INDEX('Disaggregation Records'!$G$95:$G$183,MATCH(RIGHT(Z409,255),RIGHT('Disaggregation Records'!$D$95:$D$183,255),0))=0,"",INDEX('Disaggregation Records'!$G$95:$G$183,MATCH(RIGHT(Z409,255),RIGHT('Disaggregation Records'!$D$95:$D$183,255),0))),"")</f>
        <v/>
      </c>
      <c r="AD409" s="487" t="s">
        <v>813</v>
      </c>
      <c r="AE409" s="347"/>
      <c r="AF409" s="111"/>
      <c r="AG409" s="111"/>
    </row>
    <row r="410" spans="1:33" ht="47.1" customHeight="1" x14ac:dyDescent="0.25">
      <c r="A410" s="377">
        <v>9</v>
      </c>
      <c r="B410" s="395" t="str">
        <f>IFERROR(VLOOKUP(A410,'Coverage Indicators - Section D'!$A$10:$Y$42,25,FALSE),"")</f>
        <v/>
      </c>
      <c r="C410" s="396" t="str">
        <f t="array" ref="C410">IFERROR(IF(INDEX('Disaggregation Records'!$E$95:$E$183,MATCH(RIGHT(Z410,255),RIGHT('Disaggregation Records'!$D$95:$D$183,255),0))=0,"",INDEX('Disaggregation Records'!$E$95:$E$183,MATCH(RIGHT(Z410,255),RIGHT('Disaggregation Records'!$D$95:$D$183,255),0))),"")</f>
        <v/>
      </c>
      <c r="D410" s="396" t="str">
        <f t="array" ref="D410">IFERROR(IF(INDEX('Disaggregation Records'!$F$95:$F$183,MATCH(RIGHT(Z410,255),RIGHT('Disaggregation Records'!$D$95:$D$183,255),0))=0,"",INDEX('Disaggregation Records'!$F$95:$F$183,MATCH(RIGHT(Z410,255),RIGHT('Disaggregation Records'!$D$95:$D$183,255),0))),"")</f>
        <v/>
      </c>
      <c r="E410" s="397" t="str">
        <f t="array" ref="E410">IFERROR(IF(INDEX('Disaggregation Data'!$K$315:$K$616,MATCH(RIGHT(X410,255),RIGHT('Disaggregation Data'!$J$315:$J$616,255),0))=0,"",INDEX('Disaggregation Data'!$K$315:$K$616,MATCH(RIGHT(X410,255),RIGHT('Disaggregation Data'!J$315:$J$616,255),0))),"")</f>
        <v/>
      </c>
      <c r="F410" s="398" t="str">
        <f t="array" ref="F410">IFERROR(IF(INDEX('Disaggregation Data'!$L$315:$L$616,MATCH(RIGHT(X410,255),RIGHT('Disaggregation Data'!$J$315:$J$616,255),0))=0,"",INDEX('Disaggregation Data'!$L$315:$L$616,MATCH(RIGHT(X410,255),RIGHT('Disaggregation Data'!J$315:$J$616,255),0))),"")</f>
        <v/>
      </c>
      <c r="G410" s="459" t="str">
        <f t="array" ref="G410">IFERROR(IF(INDEX('Disaggregation Data'!$M$315:$M$616,MATCH(RIGHT(X410,255),RIGHT('Disaggregation Data'!$J$315:$J$616,255),0))=0,(E410/F410)*100,INDEX('Disaggregation Data'!$M$315:$M$616,MATCH(RIGHT(X410,255),RIGHT('Disaggregation Data'!J$315:$J$616,255),0))),"")</f>
        <v/>
      </c>
      <c r="H410" s="401" t="str">
        <f t="array" ref="H410">IFERROR(IF(INDEX('Disaggregation Data'!$N$315:$N$616,MATCH(RIGHT(X410,255),RIGHT('Disaggregation Data'!$J$315:$J$616,255),0))=0,"",INDEX('Disaggregation Data'!$N$315:$N$616,MATCH(RIGHT(X410,255),RIGHT('Disaggregation Data'!J$315:$J$616,255),0))),"")</f>
        <v/>
      </c>
      <c r="I410" s="401" t="str">
        <f t="array" ref="I410">IFERROR(IF(INDEX('Disaggregation Data'!$Q$315:$Q$616,MATCH(RIGHT(X410,255),RIGHT('Disaggregation Data'!$J$315:$J$616,255),0))=0,"",INDEX('Disaggregation Data'!$Q$315:$Q$616,MATCH(RIGHT(X410,255),RIGHT('Disaggregation Data'!J$315:$J$616,255),0))),"")</f>
        <v/>
      </c>
      <c r="J410" s="415" t="str">
        <f t="array" ref="J410">IFERROR(IF(INDEX('Disaggregation Data'!$R$315:$R$616,MATCH(RIGHT(X410,255),RIGHT('Disaggregation Data'!$J$315:$J$616,255),0))=0,"",INDEX('Disaggregation Data'!$R$315:$R$616,MATCH(RIGHT(X410,255),RIGHT('Disaggregation Data'!J$315:$J$616,255),0))),"")</f>
        <v/>
      </c>
      <c r="K410" s="486"/>
      <c r="L410" s="486"/>
      <c r="M410" s="486"/>
      <c r="N410" s="486"/>
      <c r="O410" s="486"/>
      <c r="P410" s="486"/>
      <c r="Q410" s="486"/>
      <c r="R410" s="486"/>
      <c r="S410" s="486"/>
      <c r="T410" s="486"/>
      <c r="U410" s="401" t="str">
        <f t="array" ref="U410">IFERROR(IF(INDEX('Disaggregation Data'!$O$315:$O$616,MATCH(RIGHT(X410,255),RIGHT('Disaggregation Data'!$J$315:$J$616,255),0))=0,"",INDEX('Disaggregation Data'!$O$315:$O$616,MATCH(RIGHT(X410,255),RIGHT('Disaggregation Data'!J$315:$J$616,255),0))),"")</f>
        <v/>
      </c>
      <c r="V410" s="415" t="str">
        <f t="array" ref="V410">IFERROR(IF(INDEX('Disaggregation Data'!$P$315:$P$616,MATCH(RIGHT(X410,255),RIGHT('Disaggregation Data'!$J$315:$J$616,255),0))=0,"",INDEX('Disaggregation Data'!$P$315:$P$616,MATCH(RIGHT(X410,255),RIGHT('Disaggregation Data'!J$315:$J$616,255),0))),"")</f>
        <v/>
      </c>
      <c r="W410" s="487"/>
      <c r="X410" s="487" t="str">
        <f t="shared" si="28"/>
        <v/>
      </c>
      <c r="Y410" s="487">
        <f t="shared" si="29"/>
        <v>33</v>
      </c>
      <c r="Z410" s="487" t="str">
        <f t="shared" si="30"/>
        <v/>
      </c>
      <c r="AA410" s="487" t="b">
        <f t="shared" si="31"/>
        <v>0</v>
      </c>
      <c r="AB410" s="487" t="s">
        <v>1958</v>
      </c>
      <c r="AC410" s="487" t="str">
        <f t="array" ref="AC410">IFERROR(IF(INDEX('Disaggregation Records'!$G$95:$G$183,MATCH(RIGHT(Z410,255),RIGHT('Disaggregation Records'!$D$95:$D$183,255),0))=0,"",INDEX('Disaggregation Records'!$G$95:$G$183,MATCH(RIGHT(Z410,255),RIGHT('Disaggregation Records'!$D$95:$D$183,255),0))),"")</f>
        <v/>
      </c>
      <c r="AD410" s="487" t="s">
        <v>813</v>
      </c>
      <c r="AE410" s="347"/>
      <c r="AF410" s="111"/>
      <c r="AG410" s="111"/>
    </row>
    <row r="411" spans="1:33" ht="47.1" customHeight="1" x14ac:dyDescent="0.25">
      <c r="A411" s="377">
        <v>9</v>
      </c>
      <c r="B411" s="395" t="str">
        <f>IFERROR(VLOOKUP(A411,'Coverage Indicators - Section D'!$A$10:$Y$42,25,FALSE),"")</f>
        <v/>
      </c>
      <c r="C411" s="396" t="str">
        <f t="array" ref="C411">IFERROR(IF(INDEX('Disaggregation Records'!$E$95:$E$183,MATCH(RIGHT(Z411,255),RIGHT('Disaggregation Records'!$D$95:$D$183,255),0))=0,"",INDEX('Disaggregation Records'!$E$95:$E$183,MATCH(RIGHT(Z411,255),RIGHT('Disaggregation Records'!$D$95:$D$183,255),0))),"")</f>
        <v/>
      </c>
      <c r="D411" s="396" t="str">
        <f t="array" ref="D411">IFERROR(IF(INDEX('Disaggregation Records'!$F$95:$F$183,MATCH(RIGHT(Z411,255),RIGHT('Disaggregation Records'!$D$95:$D$183,255),0))=0,"",INDEX('Disaggregation Records'!$F$95:$F$183,MATCH(RIGHT(Z411,255),RIGHT('Disaggregation Records'!$D$95:$D$183,255),0))),"")</f>
        <v/>
      </c>
      <c r="E411" s="397" t="str">
        <f t="array" ref="E411">IFERROR(IF(INDEX('Disaggregation Data'!$K$315:$K$616,MATCH(RIGHT(X411,255),RIGHT('Disaggregation Data'!$J$315:$J$616,255),0))=0,"",INDEX('Disaggregation Data'!$K$315:$K$616,MATCH(RIGHT(X411,255),RIGHT('Disaggregation Data'!J$315:$J$616,255),0))),"")</f>
        <v/>
      </c>
      <c r="F411" s="398" t="str">
        <f t="array" ref="F411">IFERROR(IF(INDEX('Disaggregation Data'!$L$315:$L$616,MATCH(RIGHT(X411,255),RIGHT('Disaggregation Data'!$J$315:$J$616,255),0))=0,"",INDEX('Disaggregation Data'!$L$315:$L$616,MATCH(RIGHT(X411,255),RIGHT('Disaggregation Data'!J$315:$J$616,255),0))),"")</f>
        <v/>
      </c>
      <c r="G411" s="459" t="str">
        <f t="array" ref="G411">IFERROR(IF(INDEX('Disaggregation Data'!$M$315:$M$616,MATCH(RIGHT(X411,255),RIGHT('Disaggregation Data'!$J$315:$J$616,255),0))=0,(E411/F411)*100,INDEX('Disaggregation Data'!$M$315:$M$616,MATCH(RIGHT(X411,255),RIGHT('Disaggregation Data'!J$315:$J$616,255),0))),"")</f>
        <v/>
      </c>
      <c r="H411" s="401" t="str">
        <f t="array" ref="H411">IFERROR(IF(INDEX('Disaggregation Data'!$N$315:$N$616,MATCH(RIGHT(X411,255),RIGHT('Disaggregation Data'!$J$315:$J$616,255),0))=0,"",INDEX('Disaggregation Data'!$N$315:$N$616,MATCH(RIGHT(X411,255),RIGHT('Disaggregation Data'!J$315:$J$616,255),0))),"")</f>
        <v/>
      </c>
      <c r="I411" s="401" t="str">
        <f t="array" ref="I411">IFERROR(IF(INDEX('Disaggregation Data'!$Q$315:$Q$616,MATCH(RIGHT(X411,255),RIGHT('Disaggregation Data'!$J$315:$J$616,255),0))=0,"",INDEX('Disaggregation Data'!$Q$315:$Q$616,MATCH(RIGHT(X411,255),RIGHT('Disaggregation Data'!J$315:$J$616,255),0))),"")</f>
        <v/>
      </c>
      <c r="J411" s="415" t="str">
        <f t="array" ref="J411">IFERROR(IF(INDEX('Disaggregation Data'!$R$315:$R$616,MATCH(RIGHT(X411,255),RIGHT('Disaggregation Data'!$J$315:$J$616,255),0))=0,"",INDEX('Disaggregation Data'!$R$315:$R$616,MATCH(RIGHT(X411,255),RIGHT('Disaggregation Data'!J$315:$J$616,255),0))),"")</f>
        <v/>
      </c>
      <c r="K411" s="486"/>
      <c r="L411" s="486"/>
      <c r="M411" s="486"/>
      <c r="N411" s="486"/>
      <c r="O411" s="486"/>
      <c r="P411" s="486"/>
      <c r="Q411" s="486"/>
      <c r="R411" s="486"/>
      <c r="S411" s="486"/>
      <c r="T411" s="486"/>
      <c r="U411" s="401" t="str">
        <f t="array" ref="U411">IFERROR(IF(INDEX('Disaggregation Data'!$O$315:$O$616,MATCH(RIGHT(X411,255),RIGHT('Disaggregation Data'!$J$315:$J$616,255),0))=0,"",INDEX('Disaggregation Data'!$O$315:$O$616,MATCH(RIGHT(X411,255),RIGHT('Disaggregation Data'!J$315:$J$616,255),0))),"")</f>
        <v/>
      </c>
      <c r="V411" s="415" t="str">
        <f t="array" ref="V411">IFERROR(IF(INDEX('Disaggregation Data'!$P$315:$P$616,MATCH(RIGHT(X411,255),RIGHT('Disaggregation Data'!$J$315:$J$616,255),0))=0,"",INDEX('Disaggregation Data'!$P$315:$P$616,MATCH(RIGHT(X411,255),RIGHT('Disaggregation Data'!J$315:$J$616,255),0))),"")</f>
        <v/>
      </c>
      <c r="W411" s="487"/>
      <c r="X411" s="487" t="str">
        <f t="shared" si="28"/>
        <v/>
      </c>
      <c r="Y411" s="487">
        <f t="shared" si="29"/>
        <v>34</v>
      </c>
      <c r="Z411" s="487" t="str">
        <f t="shared" si="30"/>
        <v/>
      </c>
      <c r="AA411" s="487" t="b">
        <f t="shared" si="31"/>
        <v>0</v>
      </c>
      <c r="AB411" s="487" t="s">
        <v>1959</v>
      </c>
      <c r="AC411" s="487" t="str">
        <f t="array" ref="AC411">IFERROR(IF(INDEX('Disaggregation Records'!$G$95:$G$183,MATCH(RIGHT(Z411,255),RIGHT('Disaggregation Records'!$D$95:$D$183,255),0))=0,"",INDEX('Disaggregation Records'!$G$95:$G$183,MATCH(RIGHT(Z411,255),RIGHT('Disaggregation Records'!$D$95:$D$183,255),0))),"")</f>
        <v/>
      </c>
      <c r="AD411" s="487" t="s">
        <v>813</v>
      </c>
      <c r="AE411" s="347"/>
      <c r="AF411" s="111"/>
      <c r="AG411" s="111"/>
    </row>
    <row r="412" spans="1:33" ht="47.1" customHeight="1" x14ac:dyDescent="0.25">
      <c r="A412" s="377">
        <v>9</v>
      </c>
      <c r="B412" s="395" t="str">
        <f>IFERROR(VLOOKUP(A412,'Coverage Indicators - Section D'!$A$10:$Y$42,25,FALSE),"")</f>
        <v/>
      </c>
      <c r="C412" s="396" t="str">
        <f t="array" ref="C412">IFERROR(IF(INDEX('Disaggregation Records'!$E$95:$E$183,MATCH(RIGHT(Z412,255),RIGHT('Disaggregation Records'!$D$95:$D$183,255),0))=0,"",INDEX('Disaggregation Records'!$E$95:$E$183,MATCH(RIGHT(Z412,255),RIGHT('Disaggregation Records'!$D$95:$D$183,255),0))),"")</f>
        <v/>
      </c>
      <c r="D412" s="396" t="str">
        <f t="array" ref="D412">IFERROR(IF(INDEX('Disaggregation Records'!$F$95:$F$183,MATCH(RIGHT(Z412,255),RIGHT('Disaggregation Records'!$D$95:$D$183,255),0))=0,"",INDEX('Disaggregation Records'!$F$95:$F$183,MATCH(RIGHT(Z412,255),RIGHT('Disaggregation Records'!$D$95:$D$183,255),0))),"")</f>
        <v/>
      </c>
      <c r="E412" s="397" t="str">
        <f t="array" ref="E412">IFERROR(IF(INDEX('Disaggregation Data'!$K$315:$K$616,MATCH(RIGHT(X412,255),RIGHT('Disaggregation Data'!$J$315:$J$616,255),0))=0,"",INDEX('Disaggregation Data'!$K$315:$K$616,MATCH(RIGHT(X412,255),RIGHT('Disaggregation Data'!J$315:$J$616,255),0))),"")</f>
        <v/>
      </c>
      <c r="F412" s="398" t="str">
        <f t="array" ref="F412">IFERROR(IF(INDEX('Disaggregation Data'!$L$315:$L$616,MATCH(RIGHT(X412,255),RIGHT('Disaggregation Data'!$J$315:$J$616,255),0))=0,"",INDEX('Disaggregation Data'!$L$315:$L$616,MATCH(RIGHT(X412,255),RIGHT('Disaggregation Data'!J$315:$J$616,255),0))),"")</f>
        <v/>
      </c>
      <c r="G412" s="459" t="str">
        <f t="array" ref="G412">IFERROR(IF(INDEX('Disaggregation Data'!$M$315:$M$616,MATCH(RIGHT(X412,255),RIGHT('Disaggregation Data'!$J$315:$J$616,255),0))=0,(E412/F412)*100,INDEX('Disaggregation Data'!$M$315:$M$616,MATCH(RIGHT(X412,255),RIGHT('Disaggregation Data'!J$315:$J$616,255),0))),"")</f>
        <v/>
      </c>
      <c r="H412" s="401" t="str">
        <f t="array" ref="H412">IFERROR(IF(INDEX('Disaggregation Data'!$N$315:$N$616,MATCH(RIGHT(X412,255),RIGHT('Disaggregation Data'!$J$315:$J$616,255),0))=0,"",INDEX('Disaggregation Data'!$N$315:$N$616,MATCH(RIGHT(X412,255),RIGHT('Disaggregation Data'!J$315:$J$616,255),0))),"")</f>
        <v/>
      </c>
      <c r="I412" s="401" t="str">
        <f t="array" ref="I412">IFERROR(IF(INDEX('Disaggregation Data'!$Q$315:$Q$616,MATCH(RIGHT(X412,255),RIGHT('Disaggregation Data'!$J$315:$J$616,255),0))=0,"",INDEX('Disaggregation Data'!$Q$315:$Q$616,MATCH(RIGHT(X412,255),RIGHT('Disaggregation Data'!J$315:$J$616,255),0))),"")</f>
        <v/>
      </c>
      <c r="J412" s="415" t="str">
        <f t="array" ref="J412">IFERROR(IF(INDEX('Disaggregation Data'!$R$315:$R$616,MATCH(RIGHT(X412,255),RIGHT('Disaggregation Data'!$J$315:$J$616,255),0))=0,"",INDEX('Disaggregation Data'!$R$315:$R$616,MATCH(RIGHT(X412,255),RIGHT('Disaggregation Data'!J$315:$J$616,255),0))),"")</f>
        <v/>
      </c>
      <c r="K412" s="486"/>
      <c r="L412" s="486"/>
      <c r="M412" s="486"/>
      <c r="N412" s="486"/>
      <c r="O412" s="486"/>
      <c r="P412" s="486"/>
      <c r="Q412" s="486"/>
      <c r="R412" s="486"/>
      <c r="S412" s="486"/>
      <c r="T412" s="486"/>
      <c r="U412" s="401" t="str">
        <f t="array" ref="U412">IFERROR(IF(INDEX('Disaggregation Data'!$O$315:$O$616,MATCH(RIGHT(X412,255),RIGHT('Disaggregation Data'!$J$315:$J$616,255),0))=0,"",INDEX('Disaggregation Data'!$O$315:$O$616,MATCH(RIGHT(X412,255),RIGHT('Disaggregation Data'!J$315:$J$616,255),0))),"")</f>
        <v/>
      </c>
      <c r="V412" s="415" t="str">
        <f t="array" ref="V412">IFERROR(IF(INDEX('Disaggregation Data'!$P$315:$P$616,MATCH(RIGHT(X412,255),RIGHT('Disaggregation Data'!$J$315:$J$616,255),0))=0,"",INDEX('Disaggregation Data'!$P$315:$P$616,MATCH(RIGHT(X412,255),RIGHT('Disaggregation Data'!J$315:$J$616,255),0))),"")</f>
        <v/>
      </c>
      <c r="W412" s="487"/>
      <c r="X412" s="487" t="str">
        <f t="shared" si="28"/>
        <v/>
      </c>
      <c r="Y412" s="487">
        <f t="shared" si="29"/>
        <v>35</v>
      </c>
      <c r="Z412" s="487" t="str">
        <f t="shared" si="30"/>
        <v/>
      </c>
      <c r="AA412" s="487" t="b">
        <f t="shared" si="31"/>
        <v>0</v>
      </c>
      <c r="AB412" s="487" t="s">
        <v>1960</v>
      </c>
      <c r="AC412" s="487" t="str">
        <f t="array" ref="AC412">IFERROR(IF(INDEX('Disaggregation Records'!$G$95:$G$183,MATCH(RIGHT(Z412,255),RIGHT('Disaggregation Records'!$D$95:$D$183,255),0))=0,"",INDEX('Disaggregation Records'!$G$95:$G$183,MATCH(RIGHT(Z412,255),RIGHT('Disaggregation Records'!$D$95:$D$183,255),0))),"")</f>
        <v/>
      </c>
      <c r="AD412" s="487" t="s">
        <v>813</v>
      </c>
      <c r="AE412" s="347"/>
      <c r="AF412" s="111"/>
      <c r="AG412" s="111"/>
    </row>
    <row r="413" spans="1:33" ht="47.1" customHeight="1" x14ac:dyDescent="0.25">
      <c r="A413" s="377">
        <v>9</v>
      </c>
      <c r="B413" s="395" t="str">
        <f>IFERROR(VLOOKUP(A413,'Coverage Indicators - Section D'!$A$10:$Y$42,25,FALSE),"")</f>
        <v/>
      </c>
      <c r="C413" s="396" t="str">
        <f t="array" ref="C413">IFERROR(IF(INDEX('Disaggregation Records'!$E$95:$E$183,MATCH(RIGHT(Z413,255),RIGHT('Disaggregation Records'!$D$95:$D$183,255),0))=0,"",INDEX('Disaggregation Records'!$E$95:$E$183,MATCH(RIGHT(Z413,255),RIGHT('Disaggregation Records'!$D$95:$D$183,255),0))),"")</f>
        <v/>
      </c>
      <c r="D413" s="396" t="str">
        <f t="array" ref="D413">IFERROR(IF(INDEX('Disaggregation Records'!$F$95:$F$183,MATCH(RIGHT(Z413,255),RIGHT('Disaggregation Records'!$D$95:$D$183,255),0))=0,"",INDEX('Disaggregation Records'!$F$95:$F$183,MATCH(RIGHT(Z413,255),RIGHT('Disaggregation Records'!$D$95:$D$183,255),0))),"")</f>
        <v/>
      </c>
      <c r="E413" s="397" t="str">
        <f t="array" ref="E413">IFERROR(IF(INDEX('Disaggregation Data'!$K$315:$K$616,MATCH(RIGHT(X413,255),RIGHT('Disaggregation Data'!$J$315:$J$616,255),0))=0,"",INDEX('Disaggregation Data'!$K$315:$K$616,MATCH(RIGHT(X413,255),RIGHT('Disaggregation Data'!J$315:$J$616,255),0))),"")</f>
        <v/>
      </c>
      <c r="F413" s="398" t="str">
        <f t="array" ref="F413">IFERROR(IF(INDEX('Disaggregation Data'!$L$315:$L$616,MATCH(RIGHT(X413,255),RIGHT('Disaggregation Data'!$J$315:$J$616,255),0))=0,"",INDEX('Disaggregation Data'!$L$315:$L$616,MATCH(RIGHT(X413,255),RIGHT('Disaggregation Data'!J$315:$J$616,255),0))),"")</f>
        <v/>
      </c>
      <c r="G413" s="459" t="str">
        <f t="array" ref="G413">IFERROR(IF(INDEX('Disaggregation Data'!$M$315:$M$616,MATCH(RIGHT(X413,255),RIGHT('Disaggregation Data'!$J$315:$J$616,255),0))=0,(E413/F413)*100,INDEX('Disaggregation Data'!$M$315:$M$616,MATCH(RIGHT(X413,255),RIGHT('Disaggregation Data'!J$315:$J$616,255),0))),"")</f>
        <v/>
      </c>
      <c r="H413" s="401" t="str">
        <f t="array" ref="H413">IFERROR(IF(INDEX('Disaggregation Data'!$N$315:$N$616,MATCH(RIGHT(X413,255),RIGHT('Disaggregation Data'!$J$315:$J$616,255),0))=0,"",INDEX('Disaggregation Data'!$N$315:$N$616,MATCH(RIGHT(X413,255),RIGHT('Disaggregation Data'!J$315:$J$616,255),0))),"")</f>
        <v/>
      </c>
      <c r="I413" s="401" t="str">
        <f t="array" ref="I413">IFERROR(IF(INDEX('Disaggregation Data'!$Q$315:$Q$616,MATCH(RIGHT(X413,255),RIGHT('Disaggregation Data'!$J$315:$J$616,255),0))=0,"",INDEX('Disaggregation Data'!$Q$315:$Q$616,MATCH(RIGHT(X413,255),RIGHT('Disaggregation Data'!J$315:$J$616,255),0))),"")</f>
        <v/>
      </c>
      <c r="J413" s="415" t="str">
        <f t="array" ref="J413">IFERROR(IF(INDEX('Disaggregation Data'!$R$315:$R$616,MATCH(RIGHT(X413,255),RIGHT('Disaggregation Data'!$J$315:$J$616,255),0))=0,"",INDEX('Disaggregation Data'!$R$315:$R$616,MATCH(RIGHT(X413,255),RIGHT('Disaggregation Data'!J$315:$J$616,255),0))),"")</f>
        <v/>
      </c>
      <c r="K413" s="486"/>
      <c r="L413" s="486"/>
      <c r="M413" s="486"/>
      <c r="N413" s="486"/>
      <c r="O413" s="486"/>
      <c r="P413" s="486"/>
      <c r="Q413" s="486"/>
      <c r="R413" s="486"/>
      <c r="S413" s="486"/>
      <c r="T413" s="486"/>
      <c r="U413" s="401" t="str">
        <f t="array" ref="U413">IFERROR(IF(INDEX('Disaggregation Data'!$O$315:$O$616,MATCH(RIGHT(X413,255),RIGHT('Disaggregation Data'!$J$315:$J$616,255),0))=0,"",INDEX('Disaggregation Data'!$O$315:$O$616,MATCH(RIGHT(X413,255),RIGHT('Disaggregation Data'!J$315:$J$616,255),0))),"")</f>
        <v/>
      </c>
      <c r="V413" s="415" t="str">
        <f t="array" ref="V413">IFERROR(IF(INDEX('Disaggregation Data'!$P$315:$P$616,MATCH(RIGHT(X413,255),RIGHT('Disaggregation Data'!$J$315:$J$616,255),0))=0,"",INDEX('Disaggregation Data'!$P$315:$P$616,MATCH(RIGHT(X413,255),RIGHT('Disaggregation Data'!J$315:$J$616,255),0))),"")</f>
        <v/>
      </c>
      <c r="W413" s="487"/>
      <c r="X413" s="487" t="str">
        <f t="shared" si="28"/>
        <v/>
      </c>
      <c r="Y413" s="487">
        <f t="shared" si="29"/>
        <v>36</v>
      </c>
      <c r="Z413" s="487" t="str">
        <f t="shared" si="30"/>
        <v/>
      </c>
      <c r="AA413" s="487" t="b">
        <f t="shared" si="31"/>
        <v>0</v>
      </c>
      <c r="AB413" s="487" t="s">
        <v>1961</v>
      </c>
      <c r="AC413" s="487" t="str">
        <f t="array" ref="AC413">IFERROR(IF(INDEX('Disaggregation Records'!$G$95:$G$183,MATCH(RIGHT(Z413,255),RIGHT('Disaggregation Records'!$D$95:$D$183,255),0))=0,"",INDEX('Disaggregation Records'!$G$95:$G$183,MATCH(RIGHT(Z413,255),RIGHT('Disaggregation Records'!$D$95:$D$183,255),0))),"")</f>
        <v/>
      </c>
      <c r="AD413" s="487" t="s">
        <v>813</v>
      </c>
      <c r="AE413" s="347"/>
      <c r="AF413" s="111"/>
      <c r="AG413" s="111"/>
    </row>
    <row r="414" spans="1:33" ht="47.1" customHeight="1" x14ac:dyDescent="0.25">
      <c r="A414" s="377">
        <v>9</v>
      </c>
      <c r="B414" s="395" t="str">
        <f>IFERROR(VLOOKUP(A414,'Coverage Indicators - Section D'!$A$10:$Y$42,25,FALSE),"")</f>
        <v/>
      </c>
      <c r="C414" s="396" t="str">
        <f t="array" ref="C414">IFERROR(IF(INDEX('Disaggregation Records'!$E$95:$E$183,MATCH(RIGHT(Z414,255),RIGHT('Disaggregation Records'!$D$95:$D$183,255),0))=0,"",INDEX('Disaggregation Records'!$E$95:$E$183,MATCH(RIGHT(Z414,255),RIGHT('Disaggregation Records'!$D$95:$D$183,255),0))),"")</f>
        <v/>
      </c>
      <c r="D414" s="396" t="str">
        <f t="array" ref="D414">IFERROR(IF(INDEX('Disaggregation Records'!$F$95:$F$183,MATCH(RIGHT(Z414,255),RIGHT('Disaggregation Records'!$D$95:$D$183,255),0))=0,"",INDEX('Disaggregation Records'!$F$95:$F$183,MATCH(RIGHT(Z414,255),RIGHT('Disaggregation Records'!$D$95:$D$183,255),0))),"")</f>
        <v/>
      </c>
      <c r="E414" s="397" t="str">
        <f t="array" ref="E414">IFERROR(IF(INDEX('Disaggregation Data'!$K$315:$K$616,MATCH(RIGHT(X414,255),RIGHT('Disaggregation Data'!$J$315:$J$616,255),0))=0,"",INDEX('Disaggregation Data'!$K$315:$K$616,MATCH(RIGHT(X414,255),RIGHT('Disaggregation Data'!J$315:$J$616,255),0))),"")</f>
        <v/>
      </c>
      <c r="F414" s="398" t="str">
        <f t="array" ref="F414">IFERROR(IF(INDEX('Disaggregation Data'!$L$315:$L$616,MATCH(RIGHT(X414,255),RIGHT('Disaggregation Data'!$J$315:$J$616,255),0))=0,"",INDEX('Disaggregation Data'!$L$315:$L$616,MATCH(RIGHT(X414,255),RIGHT('Disaggregation Data'!J$315:$J$616,255),0))),"")</f>
        <v/>
      </c>
      <c r="G414" s="459" t="str">
        <f t="array" ref="G414">IFERROR(IF(INDEX('Disaggregation Data'!$M$315:$M$616,MATCH(RIGHT(X414,255),RIGHT('Disaggregation Data'!$J$315:$J$616,255),0))=0,(E414/F414)*100,INDEX('Disaggregation Data'!$M$315:$M$616,MATCH(RIGHT(X414,255),RIGHT('Disaggregation Data'!J$315:$J$616,255),0))),"")</f>
        <v/>
      </c>
      <c r="H414" s="401" t="str">
        <f t="array" ref="H414">IFERROR(IF(INDEX('Disaggregation Data'!$N$315:$N$616,MATCH(RIGHT(X414,255),RIGHT('Disaggregation Data'!$J$315:$J$616,255),0))=0,"",INDEX('Disaggregation Data'!$N$315:$N$616,MATCH(RIGHT(X414,255),RIGHT('Disaggregation Data'!J$315:$J$616,255),0))),"")</f>
        <v/>
      </c>
      <c r="I414" s="401" t="str">
        <f t="array" ref="I414">IFERROR(IF(INDEX('Disaggregation Data'!$Q$315:$Q$616,MATCH(RIGHT(X414,255),RIGHT('Disaggregation Data'!$J$315:$J$616,255),0))=0,"",INDEX('Disaggregation Data'!$Q$315:$Q$616,MATCH(RIGHT(X414,255),RIGHT('Disaggregation Data'!J$315:$J$616,255),0))),"")</f>
        <v/>
      </c>
      <c r="J414" s="415" t="str">
        <f t="array" ref="J414">IFERROR(IF(INDEX('Disaggregation Data'!$R$315:$R$616,MATCH(RIGHT(X414,255),RIGHT('Disaggregation Data'!$J$315:$J$616,255),0))=0,"",INDEX('Disaggregation Data'!$R$315:$R$616,MATCH(RIGHT(X414,255),RIGHT('Disaggregation Data'!J$315:$J$616,255),0))),"")</f>
        <v/>
      </c>
      <c r="K414" s="486"/>
      <c r="L414" s="486"/>
      <c r="M414" s="486"/>
      <c r="N414" s="486"/>
      <c r="O414" s="486"/>
      <c r="P414" s="486"/>
      <c r="Q414" s="486"/>
      <c r="R414" s="486"/>
      <c r="S414" s="486"/>
      <c r="T414" s="486"/>
      <c r="U414" s="401" t="str">
        <f t="array" ref="U414">IFERROR(IF(INDEX('Disaggregation Data'!$O$315:$O$616,MATCH(RIGHT(X414,255),RIGHT('Disaggregation Data'!$J$315:$J$616,255),0))=0,"",INDEX('Disaggregation Data'!$O$315:$O$616,MATCH(RIGHT(X414,255),RIGHT('Disaggregation Data'!J$315:$J$616,255),0))),"")</f>
        <v/>
      </c>
      <c r="V414" s="415" t="str">
        <f t="array" ref="V414">IFERROR(IF(INDEX('Disaggregation Data'!$P$315:$P$616,MATCH(RIGHT(X414,255),RIGHT('Disaggregation Data'!$J$315:$J$616,255),0))=0,"",INDEX('Disaggregation Data'!$P$315:$P$616,MATCH(RIGHT(X414,255),RIGHT('Disaggregation Data'!J$315:$J$616,255),0))),"")</f>
        <v/>
      </c>
      <c r="W414" s="487"/>
      <c r="X414" s="487" t="str">
        <f t="shared" si="28"/>
        <v/>
      </c>
      <c r="Y414" s="487">
        <f t="shared" si="29"/>
        <v>37</v>
      </c>
      <c r="Z414" s="487" t="str">
        <f t="shared" si="30"/>
        <v/>
      </c>
      <c r="AA414" s="487" t="b">
        <f t="shared" si="31"/>
        <v>0</v>
      </c>
      <c r="AB414" s="487" t="s">
        <v>1962</v>
      </c>
      <c r="AC414" s="487" t="str">
        <f t="array" ref="AC414">IFERROR(IF(INDEX('Disaggregation Records'!$G$95:$G$183,MATCH(RIGHT(Z414,255),RIGHT('Disaggregation Records'!$D$95:$D$183,255),0))=0,"",INDEX('Disaggregation Records'!$G$95:$G$183,MATCH(RIGHT(Z414,255),RIGHT('Disaggregation Records'!$D$95:$D$183,255),0))),"")</f>
        <v/>
      </c>
      <c r="AD414" s="487" t="s">
        <v>813</v>
      </c>
      <c r="AE414" s="347"/>
      <c r="AF414" s="111"/>
      <c r="AG414" s="111"/>
    </row>
    <row r="415" spans="1:33" ht="47.1" customHeight="1" x14ac:dyDescent="0.25">
      <c r="A415" s="377">
        <v>9</v>
      </c>
      <c r="B415" s="395" t="str">
        <f>IFERROR(VLOOKUP(A415,'Coverage Indicators - Section D'!$A$10:$Y$42,25,FALSE),"")</f>
        <v/>
      </c>
      <c r="C415" s="396" t="str">
        <f t="array" ref="C415">IFERROR(IF(INDEX('Disaggregation Records'!$E$95:$E$183,MATCH(RIGHT(Z415,255),RIGHT('Disaggregation Records'!$D$95:$D$183,255),0))=0,"",INDEX('Disaggregation Records'!$E$95:$E$183,MATCH(RIGHT(Z415,255),RIGHT('Disaggregation Records'!$D$95:$D$183,255),0))),"")</f>
        <v/>
      </c>
      <c r="D415" s="396" t="str">
        <f t="array" ref="D415">IFERROR(IF(INDEX('Disaggregation Records'!$F$95:$F$183,MATCH(RIGHT(Z415,255),RIGHT('Disaggregation Records'!$D$95:$D$183,255),0))=0,"",INDEX('Disaggregation Records'!$F$95:$F$183,MATCH(RIGHT(Z415,255),RIGHT('Disaggregation Records'!$D$95:$D$183,255),0))),"")</f>
        <v/>
      </c>
      <c r="E415" s="397" t="str">
        <f t="array" ref="E415">IFERROR(IF(INDEX('Disaggregation Data'!$K$315:$K$616,MATCH(RIGHT(X415,255),RIGHT('Disaggregation Data'!$J$315:$J$616,255),0))=0,"",INDEX('Disaggregation Data'!$K$315:$K$616,MATCH(RIGHT(X415,255),RIGHT('Disaggregation Data'!J$315:$J$616,255),0))),"")</f>
        <v/>
      </c>
      <c r="F415" s="398" t="str">
        <f t="array" ref="F415">IFERROR(IF(INDEX('Disaggregation Data'!$L$315:$L$616,MATCH(RIGHT(X415,255),RIGHT('Disaggregation Data'!$J$315:$J$616,255),0))=0,"",INDEX('Disaggregation Data'!$L$315:$L$616,MATCH(RIGHT(X415,255),RIGHT('Disaggregation Data'!J$315:$J$616,255),0))),"")</f>
        <v/>
      </c>
      <c r="G415" s="459" t="str">
        <f t="array" ref="G415">IFERROR(IF(INDEX('Disaggregation Data'!$M$315:$M$616,MATCH(RIGHT(X415,255),RIGHT('Disaggregation Data'!$J$315:$J$616,255),0))=0,(E415/F415)*100,INDEX('Disaggregation Data'!$M$315:$M$616,MATCH(RIGHT(X415,255),RIGHT('Disaggregation Data'!J$315:$J$616,255),0))),"")</f>
        <v/>
      </c>
      <c r="H415" s="401" t="str">
        <f t="array" ref="H415">IFERROR(IF(INDEX('Disaggregation Data'!$N$315:$N$616,MATCH(RIGHT(X415,255),RIGHT('Disaggregation Data'!$J$315:$J$616,255),0))=0,"",INDEX('Disaggregation Data'!$N$315:$N$616,MATCH(RIGHT(X415,255),RIGHT('Disaggregation Data'!J$315:$J$616,255),0))),"")</f>
        <v/>
      </c>
      <c r="I415" s="401" t="str">
        <f t="array" ref="I415">IFERROR(IF(INDEX('Disaggregation Data'!$Q$315:$Q$616,MATCH(RIGHT(X415,255),RIGHT('Disaggregation Data'!$J$315:$J$616,255),0))=0,"",INDEX('Disaggregation Data'!$Q$315:$Q$616,MATCH(RIGHT(X415,255),RIGHT('Disaggregation Data'!J$315:$J$616,255),0))),"")</f>
        <v/>
      </c>
      <c r="J415" s="415" t="str">
        <f t="array" ref="J415">IFERROR(IF(INDEX('Disaggregation Data'!$R$315:$R$616,MATCH(RIGHT(X415,255),RIGHT('Disaggregation Data'!$J$315:$J$616,255),0))=0,"",INDEX('Disaggregation Data'!$R$315:$R$616,MATCH(RIGHT(X415,255),RIGHT('Disaggregation Data'!J$315:$J$616,255),0))),"")</f>
        <v/>
      </c>
      <c r="K415" s="486"/>
      <c r="L415" s="486"/>
      <c r="M415" s="486"/>
      <c r="N415" s="486"/>
      <c r="O415" s="486"/>
      <c r="P415" s="486"/>
      <c r="Q415" s="486"/>
      <c r="R415" s="486"/>
      <c r="S415" s="486"/>
      <c r="T415" s="486"/>
      <c r="U415" s="401" t="str">
        <f t="array" ref="U415">IFERROR(IF(INDEX('Disaggregation Data'!$O$315:$O$616,MATCH(RIGHT(X415,255),RIGHT('Disaggregation Data'!$J$315:$J$616,255),0))=0,"",INDEX('Disaggregation Data'!$O$315:$O$616,MATCH(RIGHT(X415,255),RIGHT('Disaggregation Data'!J$315:$J$616,255),0))),"")</f>
        <v/>
      </c>
      <c r="V415" s="415" t="str">
        <f t="array" ref="V415">IFERROR(IF(INDEX('Disaggregation Data'!$P$315:$P$616,MATCH(RIGHT(X415,255),RIGHT('Disaggregation Data'!$J$315:$J$616,255),0))=0,"",INDEX('Disaggregation Data'!$P$315:$P$616,MATCH(RIGHT(X415,255),RIGHT('Disaggregation Data'!J$315:$J$616,255),0))),"")</f>
        <v/>
      </c>
      <c r="W415" s="487"/>
      <c r="X415" s="487" t="str">
        <f t="shared" si="28"/>
        <v/>
      </c>
      <c r="Y415" s="487">
        <f t="shared" si="29"/>
        <v>38</v>
      </c>
      <c r="Z415" s="487" t="str">
        <f t="shared" si="30"/>
        <v/>
      </c>
      <c r="AA415" s="487" t="b">
        <f t="shared" si="31"/>
        <v>0</v>
      </c>
      <c r="AB415" s="487" t="s">
        <v>1963</v>
      </c>
      <c r="AC415" s="487" t="str">
        <f t="array" ref="AC415">IFERROR(IF(INDEX('Disaggregation Records'!$G$95:$G$183,MATCH(RIGHT(Z415,255),RIGHT('Disaggregation Records'!$D$95:$D$183,255),0))=0,"",INDEX('Disaggregation Records'!$G$95:$G$183,MATCH(RIGHT(Z415,255),RIGHT('Disaggregation Records'!$D$95:$D$183,255),0))),"")</f>
        <v/>
      </c>
      <c r="AD415" s="487" t="s">
        <v>813</v>
      </c>
      <c r="AE415" s="347"/>
      <c r="AF415" s="111"/>
      <c r="AG415" s="111"/>
    </row>
    <row r="416" spans="1:33" ht="47.1" customHeight="1" x14ac:dyDescent="0.25">
      <c r="A416" s="377">
        <v>9</v>
      </c>
      <c r="B416" s="395" t="str">
        <f>IFERROR(VLOOKUP(A416,'Coverage Indicators - Section D'!$A$10:$Y$42,25,FALSE),"")</f>
        <v/>
      </c>
      <c r="C416" s="396" t="str">
        <f t="array" ref="C416">IFERROR(IF(INDEX('Disaggregation Records'!$E$95:$E$183,MATCH(RIGHT(Z416,255),RIGHT('Disaggregation Records'!$D$95:$D$183,255),0))=0,"",INDEX('Disaggregation Records'!$E$95:$E$183,MATCH(RIGHT(Z416,255),RIGHT('Disaggregation Records'!$D$95:$D$183,255),0))),"")</f>
        <v/>
      </c>
      <c r="D416" s="396" t="str">
        <f t="array" ref="D416">IFERROR(IF(INDEX('Disaggregation Records'!$F$95:$F$183,MATCH(RIGHT(Z416,255),RIGHT('Disaggregation Records'!$D$95:$D$183,255),0))=0,"",INDEX('Disaggregation Records'!$F$95:$F$183,MATCH(RIGHT(Z416,255),RIGHT('Disaggregation Records'!$D$95:$D$183,255),0))),"")</f>
        <v/>
      </c>
      <c r="E416" s="397" t="str">
        <f t="array" ref="E416">IFERROR(IF(INDEX('Disaggregation Data'!$K$315:$K$616,MATCH(RIGHT(X416,255),RIGHT('Disaggregation Data'!$J$315:$J$616,255),0))=0,"",INDEX('Disaggregation Data'!$K$315:$K$616,MATCH(RIGHT(X416,255),RIGHT('Disaggregation Data'!J$315:$J$616,255),0))),"")</f>
        <v/>
      </c>
      <c r="F416" s="398" t="str">
        <f t="array" ref="F416">IFERROR(IF(INDEX('Disaggregation Data'!$L$315:$L$616,MATCH(RIGHT(X416,255),RIGHT('Disaggregation Data'!$J$315:$J$616,255),0))=0,"",INDEX('Disaggregation Data'!$L$315:$L$616,MATCH(RIGHT(X416,255),RIGHT('Disaggregation Data'!J$315:$J$616,255),0))),"")</f>
        <v/>
      </c>
      <c r="G416" s="459" t="str">
        <f t="array" ref="G416">IFERROR(IF(INDEX('Disaggregation Data'!$M$315:$M$616,MATCH(RIGHT(X416,255),RIGHT('Disaggregation Data'!$J$315:$J$616,255),0))=0,(E416/F416)*100,INDEX('Disaggregation Data'!$M$315:$M$616,MATCH(RIGHT(X416,255),RIGHT('Disaggregation Data'!J$315:$J$616,255),0))),"")</f>
        <v/>
      </c>
      <c r="H416" s="401" t="str">
        <f t="array" ref="H416">IFERROR(IF(INDEX('Disaggregation Data'!$N$315:$N$616,MATCH(RIGHT(X416,255),RIGHT('Disaggregation Data'!$J$315:$J$616,255),0))=0,"",INDEX('Disaggregation Data'!$N$315:$N$616,MATCH(RIGHT(X416,255),RIGHT('Disaggregation Data'!J$315:$J$616,255),0))),"")</f>
        <v/>
      </c>
      <c r="I416" s="401" t="str">
        <f t="array" ref="I416">IFERROR(IF(INDEX('Disaggregation Data'!$Q$315:$Q$616,MATCH(RIGHT(X416,255),RIGHT('Disaggregation Data'!$J$315:$J$616,255),0))=0,"",INDEX('Disaggregation Data'!$Q$315:$Q$616,MATCH(RIGHT(X416,255),RIGHT('Disaggregation Data'!J$315:$J$616,255),0))),"")</f>
        <v/>
      </c>
      <c r="J416" s="415" t="str">
        <f t="array" ref="J416">IFERROR(IF(INDEX('Disaggregation Data'!$R$315:$R$616,MATCH(RIGHT(X416,255),RIGHT('Disaggregation Data'!$J$315:$J$616,255),0))=0,"",INDEX('Disaggregation Data'!$R$315:$R$616,MATCH(RIGHT(X416,255),RIGHT('Disaggregation Data'!J$315:$J$616,255),0))),"")</f>
        <v/>
      </c>
      <c r="K416" s="486"/>
      <c r="L416" s="486"/>
      <c r="M416" s="486"/>
      <c r="N416" s="486"/>
      <c r="O416" s="486"/>
      <c r="P416" s="486"/>
      <c r="Q416" s="486"/>
      <c r="R416" s="486"/>
      <c r="S416" s="486"/>
      <c r="T416" s="486"/>
      <c r="U416" s="401" t="str">
        <f t="array" ref="U416">IFERROR(IF(INDEX('Disaggregation Data'!$O$315:$O$616,MATCH(RIGHT(X416,255),RIGHT('Disaggregation Data'!$J$315:$J$616,255),0))=0,"",INDEX('Disaggregation Data'!$O$315:$O$616,MATCH(RIGHT(X416,255),RIGHT('Disaggregation Data'!J$315:$J$616,255),0))),"")</f>
        <v/>
      </c>
      <c r="V416" s="415" t="str">
        <f t="array" ref="V416">IFERROR(IF(INDEX('Disaggregation Data'!$P$315:$P$616,MATCH(RIGHT(X416,255),RIGHT('Disaggregation Data'!$J$315:$J$616,255),0))=0,"",INDEX('Disaggregation Data'!$P$315:$P$616,MATCH(RIGHT(X416,255),RIGHT('Disaggregation Data'!J$315:$J$616,255),0))),"")</f>
        <v/>
      </c>
      <c r="W416" s="487"/>
      <c r="X416" s="487" t="str">
        <f t="shared" si="28"/>
        <v/>
      </c>
      <c r="Y416" s="487">
        <f t="shared" si="29"/>
        <v>39</v>
      </c>
      <c r="Z416" s="487" t="str">
        <f t="shared" si="30"/>
        <v/>
      </c>
      <c r="AA416" s="487" t="b">
        <f t="shared" si="31"/>
        <v>0</v>
      </c>
      <c r="AB416" s="487" t="s">
        <v>1964</v>
      </c>
      <c r="AC416" s="487" t="str">
        <f t="array" ref="AC416">IFERROR(IF(INDEX('Disaggregation Records'!$G$95:$G$183,MATCH(RIGHT(Z416,255),RIGHT('Disaggregation Records'!$D$95:$D$183,255),0))=0,"",INDEX('Disaggregation Records'!$G$95:$G$183,MATCH(RIGHT(Z416,255),RIGHT('Disaggregation Records'!$D$95:$D$183,255),0))),"")</f>
        <v/>
      </c>
      <c r="AD416" s="487" t="s">
        <v>813</v>
      </c>
      <c r="AE416" s="347"/>
      <c r="AF416" s="111"/>
      <c r="AG416" s="111"/>
    </row>
    <row r="417" spans="1:33" ht="47.1" customHeight="1" x14ac:dyDescent="0.25">
      <c r="A417" s="377">
        <v>10</v>
      </c>
      <c r="B417" s="395" t="str">
        <f>IFERROR(VLOOKUP(A417,'Coverage Indicators - Section D'!$A$10:$Y$42,25,FALSE),"")</f>
        <v/>
      </c>
      <c r="C417" s="396" t="str">
        <f t="array" ref="C417">IFERROR(IF(INDEX('Disaggregation Records'!$E$95:$E$183,MATCH(RIGHT(Z417,255),RIGHT('Disaggregation Records'!$D$95:$D$183,255),0))=0,"",INDEX('Disaggregation Records'!$E$95:$E$183,MATCH(RIGHT(Z417,255),RIGHT('Disaggregation Records'!$D$95:$D$183,255),0))),"")</f>
        <v/>
      </c>
      <c r="D417" s="396" t="str">
        <f t="array" ref="D417">IFERROR(IF(INDEX('Disaggregation Records'!$F$95:$F$183,MATCH(RIGHT(Z417,255),RIGHT('Disaggregation Records'!$D$95:$D$183,255),0))=0,"",INDEX('Disaggregation Records'!$F$95:$F$183,MATCH(RIGHT(Z417,255),RIGHT('Disaggregation Records'!$D$95:$D$183,255),0))),"")</f>
        <v/>
      </c>
      <c r="E417" s="397" t="str">
        <f t="array" ref="E417">IFERROR(IF(INDEX('Disaggregation Data'!$K$315:$K$616,MATCH(RIGHT(X417,255),RIGHT('Disaggregation Data'!$J$315:$J$616,255),0))=0,"",INDEX('Disaggregation Data'!$K$315:$K$616,MATCH(RIGHT(X417,255),RIGHT('Disaggregation Data'!J$315:$J$616,255),0))),"")</f>
        <v/>
      </c>
      <c r="F417" s="398" t="str">
        <f t="array" ref="F417">IFERROR(IF(INDEX('Disaggregation Data'!$L$315:$L$616,MATCH(RIGHT(X417,255),RIGHT('Disaggregation Data'!$J$315:$J$616,255),0))=0,"",INDEX('Disaggregation Data'!$L$315:$L$616,MATCH(RIGHT(X417,255),RIGHT('Disaggregation Data'!J$315:$J$616,255),0))),"")</f>
        <v/>
      </c>
      <c r="G417" s="459" t="str">
        <f t="array" ref="G417">IFERROR(IF(INDEX('Disaggregation Data'!$M$315:$M$616,MATCH(RIGHT(X417,255),RIGHT('Disaggregation Data'!$J$315:$J$616,255),0))=0,(E417/F417)*100,INDEX('Disaggregation Data'!$M$315:$M$616,MATCH(RIGHT(X417,255),RIGHT('Disaggregation Data'!J$315:$J$616,255),0))),"")</f>
        <v/>
      </c>
      <c r="H417" s="401" t="str">
        <f t="array" ref="H417">IFERROR(IF(INDEX('Disaggregation Data'!$N$315:$N$616,MATCH(RIGHT(X417,255),RIGHT('Disaggregation Data'!$J$315:$J$616,255),0))=0,"",INDEX('Disaggregation Data'!$N$315:$N$616,MATCH(RIGHT(X417,255),RIGHT('Disaggregation Data'!J$315:$J$616,255),0))),"")</f>
        <v/>
      </c>
      <c r="I417" s="401" t="str">
        <f t="array" ref="I417">IFERROR(IF(INDEX('Disaggregation Data'!$Q$315:$Q$616,MATCH(RIGHT(X417,255),RIGHT('Disaggregation Data'!$J$315:$J$616,255),0))=0,"",INDEX('Disaggregation Data'!$Q$315:$Q$616,MATCH(RIGHT(X417,255),RIGHT('Disaggregation Data'!J$315:$J$616,255),0))),"")</f>
        <v/>
      </c>
      <c r="J417" s="415" t="str">
        <f t="array" ref="J417">IFERROR(IF(INDEX('Disaggregation Data'!$R$315:$R$616,MATCH(RIGHT(X417,255),RIGHT('Disaggregation Data'!$J$315:$J$616,255),0))=0,"",INDEX('Disaggregation Data'!$R$315:$R$616,MATCH(RIGHT(X417,255),RIGHT('Disaggregation Data'!J$315:$J$616,255),0))),"")</f>
        <v/>
      </c>
      <c r="K417" s="486"/>
      <c r="L417" s="486"/>
      <c r="M417" s="486"/>
      <c r="N417" s="486"/>
      <c r="O417" s="486"/>
      <c r="P417" s="486"/>
      <c r="Q417" s="486"/>
      <c r="R417" s="486"/>
      <c r="S417" s="486"/>
      <c r="T417" s="486"/>
      <c r="U417" s="401" t="str">
        <f t="array" ref="U417">IFERROR(IF(INDEX('Disaggregation Data'!$O$315:$O$616,MATCH(RIGHT(X417,255),RIGHT('Disaggregation Data'!$J$315:$J$616,255),0))=0,"",INDEX('Disaggregation Data'!$O$315:$O$616,MATCH(RIGHT(X417,255),RIGHT('Disaggregation Data'!J$315:$J$616,255),0))),"")</f>
        <v/>
      </c>
      <c r="V417" s="415" t="str">
        <f t="array" ref="V417">IFERROR(IF(INDEX('Disaggregation Data'!$P$315:$P$616,MATCH(RIGHT(X417,255),RIGHT('Disaggregation Data'!$J$315:$J$616,255),0))=0,"",INDEX('Disaggregation Data'!$P$315:$P$616,MATCH(RIGHT(X417,255),RIGHT('Disaggregation Data'!J$315:$J$616,255),0))),"")</f>
        <v/>
      </c>
      <c r="W417" s="487"/>
      <c r="X417" s="487" t="str">
        <f t="shared" si="28"/>
        <v/>
      </c>
      <c r="Y417" s="487">
        <f t="shared" si="29"/>
        <v>40</v>
      </c>
      <c r="Z417" s="487" t="str">
        <f t="shared" si="30"/>
        <v/>
      </c>
      <c r="AA417" s="487" t="b">
        <f t="shared" si="31"/>
        <v>0</v>
      </c>
      <c r="AB417" s="487" t="s">
        <v>1965</v>
      </c>
      <c r="AC417" s="487" t="str">
        <f t="array" ref="AC417">IFERROR(IF(INDEX('Disaggregation Records'!$G$95:$G$183,MATCH(RIGHT(Z417,255),RIGHT('Disaggregation Records'!$D$95:$D$183,255),0))=0,"",INDEX('Disaggregation Records'!$G$95:$G$183,MATCH(RIGHT(Z417,255),RIGHT('Disaggregation Records'!$D$95:$D$183,255),0))),"")</f>
        <v/>
      </c>
      <c r="AD417" s="487" t="s">
        <v>814</v>
      </c>
      <c r="AE417" s="347"/>
      <c r="AF417" s="111"/>
      <c r="AG417" s="111"/>
    </row>
    <row r="418" spans="1:33" ht="47.1" customHeight="1" x14ac:dyDescent="0.25">
      <c r="A418" s="377">
        <v>10</v>
      </c>
      <c r="B418" s="395" t="str">
        <f>IFERROR(VLOOKUP(A418,'Coverage Indicators - Section D'!$A$10:$Y$42,25,FALSE),"")</f>
        <v/>
      </c>
      <c r="C418" s="396" t="str">
        <f t="array" ref="C418">IFERROR(IF(INDEX('Disaggregation Records'!$E$95:$E$183,MATCH(RIGHT(Z418,255),RIGHT('Disaggregation Records'!$D$95:$D$183,255),0))=0,"",INDEX('Disaggregation Records'!$E$95:$E$183,MATCH(RIGHT(Z418,255),RIGHT('Disaggregation Records'!$D$95:$D$183,255),0))),"")</f>
        <v/>
      </c>
      <c r="D418" s="396" t="str">
        <f t="array" ref="D418">IFERROR(IF(INDEX('Disaggregation Records'!$F$95:$F$183,MATCH(RIGHT(Z418,255),RIGHT('Disaggregation Records'!$D$95:$D$183,255),0))=0,"",INDEX('Disaggregation Records'!$F$95:$F$183,MATCH(RIGHT(Z418,255),RIGHT('Disaggregation Records'!$D$95:$D$183,255),0))),"")</f>
        <v/>
      </c>
      <c r="E418" s="397" t="str">
        <f t="array" ref="E418">IFERROR(IF(INDEX('Disaggregation Data'!$K$315:$K$616,MATCH(RIGHT(X418,255),RIGHT('Disaggregation Data'!$J$315:$J$616,255),0))=0,"",INDEX('Disaggregation Data'!$K$315:$K$616,MATCH(RIGHT(X418,255),RIGHT('Disaggregation Data'!J$315:$J$616,255),0))),"")</f>
        <v/>
      </c>
      <c r="F418" s="398" t="str">
        <f t="array" ref="F418">IFERROR(IF(INDEX('Disaggregation Data'!$L$315:$L$616,MATCH(RIGHT(X418,255),RIGHT('Disaggregation Data'!$J$315:$J$616,255),0))=0,"",INDEX('Disaggregation Data'!$L$315:$L$616,MATCH(RIGHT(X418,255),RIGHT('Disaggregation Data'!J$315:$J$616,255),0))),"")</f>
        <v/>
      </c>
      <c r="G418" s="459" t="str">
        <f t="array" ref="G418">IFERROR(IF(INDEX('Disaggregation Data'!$M$315:$M$616,MATCH(RIGHT(X418,255),RIGHT('Disaggregation Data'!$J$315:$J$616,255),0))=0,(E418/F418)*100,INDEX('Disaggregation Data'!$M$315:$M$616,MATCH(RIGHT(X418,255),RIGHT('Disaggregation Data'!J$315:$J$616,255),0))),"")</f>
        <v/>
      </c>
      <c r="H418" s="401" t="str">
        <f t="array" ref="H418">IFERROR(IF(INDEX('Disaggregation Data'!$N$315:$N$616,MATCH(RIGHT(X418,255),RIGHT('Disaggregation Data'!$J$315:$J$616,255),0))=0,"",INDEX('Disaggregation Data'!$N$315:$N$616,MATCH(RIGHT(X418,255),RIGHT('Disaggregation Data'!J$315:$J$616,255),0))),"")</f>
        <v/>
      </c>
      <c r="I418" s="401" t="str">
        <f t="array" ref="I418">IFERROR(IF(INDEX('Disaggregation Data'!$Q$315:$Q$616,MATCH(RIGHT(X418,255),RIGHT('Disaggregation Data'!$J$315:$J$616,255),0))=0,"",INDEX('Disaggregation Data'!$Q$315:$Q$616,MATCH(RIGHT(X418,255),RIGHT('Disaggregation Data'!J$315:$J$616,255),0))),"")</f>
        <v/>
      </c>
      <c r="J418" s="415" t="str">
        <f t="array" ref="J418">IFERROR(IF(INDEX('Disaggregation Data'!$R$315:$R$616,MATCH(RIGHT(X418,255),RIGHT('Disaggregation Data'!$J$315:$J$616,255),0))=0,"",INDEX('Disaggregation Data'!$R$315:$R$616,MATCH(RIGHT(X418,255),RIGHT('Disaggregation Data'!J$315:$J$616,255),0))),"")</f>
        <v/>
      </c>
      <c r="K418" s="486"/>
      <c r="L418" s="486"/>
      <c r="M418" s="486"/>
      <c r="N418" s="486"/>
      <c r="O418" s="486"/>
      <c r="P418" s="486"/>
      <c r="Q418" s="486"/>
      <c r="R418" s="486"/>
      <c r="S418" s="486"/>
      <c r="T418" s="486"/>
      <c r="U418" s="401" t="str">
        <f t="array" ref="U418">IFERROR(IF(INDEX('Disaggregation Data'!$O$315:$O$616,MATCH(RIGHT(X418,255),RIGHT('Disaggregation Data'!$J$315:$J$616,255),0))=0,"",INDEX('Disaggregation Data'!$O$315:$O$616,MATCH(RIGHT(X418,255),RIGHT('Disaggregation Data'!J$315:$J$616,255),0))),"")</f>
        <v/>
      </c>
      <c r="V418" s="415" t="str">
        <f t="array" ref="V418">IFERROR(IF(INDEX('Disaggregation Data'!$P$315:$P$616,MATCH(RIGHT(X418,255),RIGHT('Disaggregation Data'!$J$315:$J$616,255),0))=0,"",INDEX('Disaggregation Data'!$P$315:$P$616,MATCH(RIGHT(X418,255),RIGHT('Disaggregation Data'!J$315:$J$616,255),0))),"")</f>
        <v/>
      </c>
      <c r="W418" s="487"/>
      <c r="X418" s="487" t="str">
        <f t="shared" si="28"/>
        <v/>
      </c>
      <c r="Y418" s="487">
        <f t="shared" si="29"/>
        <v>41</v>
      </c>
      <c r="Z418" s="487" t="str">
        <f t="shared" si="30"/>
        <v/>
      </c>
      <c r="AA418" s="487" t="b">
        <f t="shared" si="31"/>
        <v>0</v>
      </c>
      <c r="AB418" s="487" t="s">
        <v>1966</v>
      </c>
      <c r="AC418" s="487" t="str">
        <f t="array" ref="AC418">IFERROR(IF(INDEX('Disaggregation Records'!$G$95:$G$183,MATCH(RIGHT(Z418,255),RIGHT('Disaggregation Records'!$D$95:$D$183,255),0))=0,"",INDEX('Disaggregation Records'!$G$95:$G$183,MATCH(RIGHT(Z418,255),RIGHT('Disaggregation Records'!$D$95:$D$183,255),0))),"")</f>
        <v/>
      </c>
      <c r="AD418" s="487" t="s">
        <v>814</v>
      </c>
      <c r="AE418" s="347"/>
      <c r="AF418" s="111"/>
      <c r="AG418" s="111"/>
    </row>
    <row r="419" spans="1:33" ht="47.1" customHeight="1" x14ac:dyDescent="0.25">
      <c r="A419" s="377">
        <v>10</v>
      </c>
      <c r="B419" s="395" t="str">
        <f>IFERROR(VLOOKUP(A419,'Coverage Indicators - Section D'!$A$10:$Y$42,25,FALSE),"")</f>
        <v/>
      </c>
      <c r="C419" s="396" t="str">
        <f t="array" ref="C419">IFERROR(IF(INDEX('Disaggregation Records'!$E$95:$E$183,MATCH(RIGHT(Z419,255),RIGHT('Disaggregation Records'!$D$95:$D$183,255),0))=0,"",INDEX('Disaggregation Records'!$E$95:$E$183,MATCH(RIGHT(Z419,255),RIGHT('Disaggregation Records'!$D$95:$D$183,255),0))),"")</f>
        <v/>
      </c>
      <c r="D419" s="396" t="str">
        <f t="array" ref="D419">IFERROR(IF(INDEX('Disaggregation Records'!$F$95:$F$183,MATCH(RIGHT(Z419,255),RIGHT('Disaggregation Records'!$D$95:$D$183,255),0))=0,"",INDEX('Disaggregation Records'!$F$95:$F$183,MATCH(RIGHT(Z419,255),RIGHT('Disaggregation Records'!$D$95:$D$183,255),0))),"")</f>
        <v/>
      </c>
      <c r="E419" s="397" t="str">
        <f t="array" ref="E419">IFERROR(IF(INDEX('Disaggregation Data'!$K$315:$K$616,MATCH(RIGHT(X419,255),RIGHT('Disaggregation Data'!$J$315:$J$616,255),0))=0,"",INDEX('Disaggregation Data'!$K$315:$K$616,MATCH(RIGHT(X419,255),RIGHT('Disaggregation Data'!J$315:$J$616,255),0))),"")</f>
        <v/>
      </c>
      <c r="F419" s="398" t="str">
        <f t="array" ref="F419">IFERROR(IF(INDEX('Disaggregation Data'!$L$315:$L$616,MATCH(RIGHT(X419,255),RIGHT('Disaggregation Data'!$J$315:$J$616,255),0))=0,"",INDEX('Disaggregation Data'!$L$315:$L$616,MATCH(RIGHT(X419,255),RIGHT('Disaggregation Data'!J$315:$J$616,255),0))),"")</f>
        <v/>
      </c>
      <c r="G419" s="459" t="str">
        <f t="array" ref="G419">IFERROR(IF(INDEX('Disaggregation Data'!$M$315:$M$616,MATCH(RIGHT(X419,255),RIGHT('Disaggregation Data'!$J$315:$J$616,255),0))=0,(E419/F419)*100,INDEX('Disaggregation Data'!$M$315:$M$616,MATCH(RIGHT(X419,255),RIGHT('Disaggregation Data'!J$315:$J$616,255),0))),"")</f>
        <v/>
      </c>
      <c r="H419" s="401" t="str">
        <f t="array" ref="H419">IFERROR(IF(INDEX('Disaggregation Data'!$N$315:$N$616,MATCH(RIGHT(X419,255),RIGHT('Disaggregation Data'!$J$315:$J$616,255),0))=0,"",INDEX('Disaggregation Data'!$N$315:$N$616,MATCH(RIGHT(X419,255),RIGHT('Disaggregation Data'!J$315:$J$616,255),0))),"")</f>
        <v/>
      </c>
      <c r="I419" s="401" t="str">
        <f t="array" ref="I419">IFERROR(IF(INDEX('Disaggregation Data'!$Q$315:$Q$616,MATCH(RIGHT(X419,255),RIGHT('Disaggregation Data'!$J$315:$J$616,255),0))=0,"",INDEX('Disaggregation Data'!$Q$315:$Q$616,MATCH(RIGHT(X419,255),RIGHT('Disaggregation Data'!J$315:$J$616,255),0))),"")</f>
        <v/>
      </c>
      <c r="J419" s="415" t="str">
        <f t="array" ref="J419">IFERROR(IF(INDEX('Disaggregation Data'!$R$315:$R$616,MATCH(RIGHT(X419,255),RIGHT('Disaggregation Data'!$J$315:$J$616,255),0))=0,"",INDEX('Disaggregation Data'!$R$315:$R$616,MATCH(RIGHT(X419,255),RIGHT('Disaggregation Data'!J$315:$J$616,255),0))),"")</f>
        <v/>
      </c>
      <c r="K419" s="486"/>
      <c r="L419" s="486"/>
      <c r="M419" s="486"/>
      <c r="N419" s="486"/>
      <c r="O419" s="486"/>
      <c r="P419" s="486"/>
      <c r="Q419" s="486"/>
      <c r="R419" s="486"/>
      <c r="S419" s="486"/>
      <c r="T419" s="486"/>
      <c r="U419" s="401" t="str">
        <f t="array" ref="U419">IFERROR(IF(INDEX('Disaggregation Data'!$O$315:$O$616,MATCH(RIGHT(X419,255),RIGHT('Disaggregation Data'!$J$315:$J$616,255),0))=0,"",INDEX('Disaggregation Data'!$O$315:$O$616,MATCH(RIGHT(X419,255),RIGHT('Disaggregation Data'!J$315:$J$616,255),0))),"")</f>
        <v/>
      </c>
      <c r="V419" s="415" t="str">
        <f t="array" ref="V419">IFERROR(IF(INDEX('Disaggregation Data'!$P$315:$P$616,MATCH(RIGHT(X419,255),RIGHT('Disaggregation Data'!$J$315:$J$616,255),0))=0,"",INDEX('Disaggregation Data'!$P$315:$P$616,MATCH(RIGHT(X419,255),RIGHT('Disaggregation Data'!J$315:$J$616,255),0))),"")</f>
        <v/>
      </c>
      <c r="W419" s="487"/>
      <c r="X419" s="487" t="str">
        <f t="shared" si="28"/>
        <v/>
      </c>
      <c r="Y419" s="487">
        <f t="shared" si="29"/>
        <v>42</v>
      </c>
      <c r="Z419" s="487" t="str">
        <f t="shared" si="30"/>
        <v/>
      </c>
      <c r="AA419" s="487" t="b">
        <f t="shared" si="31"/>
        <v>0</v>
      </c>
      <c r="AB419" s="487" t="s">
        <v>1967</v>
      </c>
      <c r="AC419" s="487" t="str">
        <f t="array" ref="AC419">IFERROR(IF(INDEX('Disaggregation Records'!$G$95:$G$183,MATCH(RIGHT(Z419,255),RIGHT('Disaggregation Records'!$D$95:$D$183,255),0))=0,"",INDEX('Disaggregation Records'!$G$95:$G$183,MATCH(RIGHT(Z419,255),RIGHT('Disaggregation Records'!$D$95:$D$183,255),0))),"")</f>
        <v/>
      </c>
      <c r="AD419" s="487" t="s">
        <v>814</v>
      </c>
      <c r="AE419" s="347"/>
      <c r="AF419" s="111"/>
      <c r="AG419" s="111"/>
    </row>
    <row r="420" spans="1:33" ht="47.1" customHeight="1" x14ac:dyDescent="0.25">
      <c r="A420" s="377">
        <v>10</v>
      </c>
      <c r="B420" s="395" t="str">
        <f>IFERROR(VLOOKUP(A420,'Coverage Indicators - Section D'!$A$10:$Y$42,25,FALSE),"")</f>
        <v/>
      </c>
      <c r="C420" s="396" t="str">
        <f t="array" ref="C420">IFERROR(IF(INDEX('Disaggregation Records'!$E$95:$E$183,MATCH(RIGHT(Z420,255),RIGHT('Disaggregation Records'!$D$95:$D$183,255),0))=0,"",INDEX('Disaggregation Records'!$E$95:$E$183,MATCH(RIGHT(Z420,255),RIGHT('Disaggregation Records'!$D$95:$D$183,255),0))),"")</f>
        <v/>
      </c>
      <c r="D420" s="396" t="str">
        <f t="array" ref="D420">IFERROR(IF(INDEX('Disaggregation Records'!$F$95:$F$183,MATCH(RIGHT(Z420,255),RIGHT('Disaggregation Records'!$D$95:$D$183,255),0))=0,"",INDEX('Disaggregation Records'!$F$95:$F$183,MATCH(RIGHT(Z420,255),RIGHT('Disaggregation Records'!$D$95:$D$183,255),0))),"")</f>
        <v/>
      </c>
      <c r="E420" s="397" t="str">
        <f t="array" ref="E420">IFERROR(IF(INDEX('Disaggregation Data'!$K$315:$K$616,MATCH(RIGHT(X420,255),RIGHT('Disaggregation Data'!$J$315:$J$616,255),0))=0,"",INDEX('Disaggregation Data'!$K$315:$K$616,MATCH(RIGHT(X420,255),RIGHT('Disaggregation Data'!J$315:$J$616,255),0))),"")</f>
        <v/>
      </c>
      <c r="F420" s="398" t="str">
        <f t="array" ref="F420">IFERROR(IF(INDEX('Disaggregation Data'!$L$315:$L$616,MATCH(RIGHT(X420,255),RIGHT('Disaggregation Data'!$J$315:$J$616,255),0))=0,"",INDEX('Disaggregation Data'!$L$315:$L$616,MATCH(RIGHT(X420,255),RIGHT('Disaggregation Data'!J$315:$J$616,255),0))),"")</f>
        <v/>
      </c>
      <c r="G420" s="459" t="str">
        <f t="array" ref="G420">IFERROR(IF(INDEX('Disaggregation Data'!$M$315:$M$616,MATCH(RIGHT(X420,255),RIGHT('Disaggregation Data'!$J$315:$J$616,255),0))=0,(E420/F420)*100,INDEX('Disaggregation Data'!$M$315:$M$616,MATCH(RIGHT(X420,255),RIGHT('Disaggregation Data'!J$315:$J$616,255),0))),"")</f>
        <v/>
      </c>
      <c r="H420" s="401" t="str">
        <f t="array" ref="H420">IFERROR(IF(INDEX('Disaggregation Data'!$N$315:$N$616,MATCH(RIGHT(X420,255),RIGHT('Disaggregation Data'!$J$315:$J$616,255),0))=0,"",INDEX('Disaggregation Data'!$N$315:$N$616,MATCH(RIGHT(X420,255),RIGHT('Disaggregation Data'!J$315:$J$616,255),0))),"")</f>
        <v/>
      </c>
      <c r="I420" s="401" t="str">
        <f t="array" ref="I420">IFERROR(IF(INDEX('Disaggregation Data'!$Q$315:$Q$616,MATCH(RIGHT(X420,255),RIGHT('Disaggregation Data'!$J$315:$J$616,255),0))=0,"",INDEX('Disaggregation Data'!$Q$315:$Q$616,MATCH(RIGHT(X420,255),RIGHT('Disaggregation Data'!J$315:$J$616,255),0))),"")</f>
        <v/>
      </c>
      <c r="J420" s="415" t="str">
        <f t="array" ref="J420">IFERROR(IF(INDEX('Disaggregation Data'!$R$315:$R$616,MATCH(RIGHT(X420,255),RIGHT('Disaggregation Data'!$J$315:$J$616,255),0))=0,"",INDEX('Disaggregation Data'!$R$315:$R$616,MATCH(RIGHT(X420,255),RIGHT('Disaggregation Data'!J$315:$J$616,255),0))),"")</f>
        <v/>
      </c>
      <c r="K420" s="486"/>
      <c r="L420" s="486"/>
      <c r="M420" s="486"/>
      <c r="N420" s="486"/>
      <c r="O420" s="486"/>
      <c r="P420" s="486"/>
      <c r="Q420" s="486"/>
      <c r="R420" s="486"/>
      <c r="S420" s="486"/>
      <c r="T420" s="486"/>
      <c r="U420" s="401" t="str">
        <f t="array" ref="U420">IFERROR(IF(INDEX('Disaggregation Data'!$O$315:$O$616,MATCH(RIGHT(X420,255),RIGHT('Disaggregation Data'!$J$315:$J$616,255),0))=0,"",INDEX('Disaggregation Data'!$O$315:$O$616,MATCH(RIGHT(X420,255),RIGHT('Disaggregation Data'!J$315:$J$616,255),0))),"")</f>
        <v/>
      </c>
      <c r="V420" s="415" t="str">
        <f t="array" ref="V420">IFERROR(IF(INDEX('Disaggregation Data'!$P$315:$P$616,MATCH(RIGHT(X420,255),RIGHT('Disaggregation Data'!$J$315:$J$616,255),0))=0,"",INDEX('Disaggregation Data'!$P$315:$P$616,MATCH(RIGHT(X420,255),RIGHT('Disaggregation Data'!J$315:$J$616,255),0))),"")</f>
        <v/>
      </c>
      <c r="W420" s="487"/>
      <c r="X420" s="487" t="str">
        <f t="shared" si="28"/>
        <v/>
      </c>
      <c r="Y420" s="487">
        <f t="shared" si="29"/>
        <v>43</v>
      </c>
      <c r="Z420" s="487" t="str">
        <f t="shared" si="30"/>
        <v/>
      </c>
      <c r="AA420" s="487" t="b">
        <f t="shared" si="31"/>
        <v>0</v>
      </c>
      <c r="AB420" s="487" t="s">
        <v>1968</v>
      </c>
      <c r="AC420" s="487" t="str">
        <f t="array" ref="AC420">IFERROR(IF(INDEX('Disaggregation Records'!$G$95:$G$183,MATCH(RIGHT(Z420,255),RIGHT('Disaggregation Records'!$D$95:$D$183,255),0))=0,"",INDEX('Disaggregation Records'!$G$95:$G$183,MATCH(RIGHT(Z420,255),RIGHT('Disaggregation Records'!$D$95:$D$183,255),0))),"")</f>
        <v/>
      </c>
      <c r="AD420" s="487" t="s">
        <v>814</v>
      </c>
      <c r="AE420" s="347"/>
      <c r="AF420" s="111"/>
      <c r="AG420" s="111"/>
    </row>
    <row r="421" spans="1:33" ht="47.1" customHeight="1" x14ac:dyDescent="0.25">
      <c r="A421" s="377">
        <v>10</v>
      </c>
      <c r="B421" s="395" t="str">
        <f>IFERROR(VLOOKUP(A421,'Coverage Indicators - Section D'!$A$10:$Y$42,25,FALSE),"")</f>
        <v/>
      </c>
      <c r="C421" s="396" t="str">
        <f t="array" ref="C421">IFERROR(IF(INDEX('Disaggregation Records'!$E$95:$E$183,MATCH(RIGHT(Z421,255),RIGHT('Disaggregation Records'!$D$95:$D$183,255),0))=0,"",INDEX('Disaggregation Records'!$E$95:$E$183,MATCH(RIGHT(Z421,255),RIGHT('Disaggregation Records'!$D$95:$D$183,255),0))),"")</f>
        <v/>
      </c>
      <c r="D421" s="396" t="str">
        <f t="array" ref="D421">IFERROR(IF(INDEX('Disaggregation Records'!$F$95:$F$183,MATCH(RIGHT(Z421,255),RIGHT('Disaggregation Records'!$D$95:$D$183,255),0))=0,"",INDEX('Disaggregation Records'!$F$95:$F$183,MATCH(RIGHT(Z421,255),RIGHT('Disaggregation Records'!$D$95:$D$183,255),0))),"")</f>
        <v/>
      </c>
      <c r="E421" s="397" t="str">
        <f t="array" ref="E421">IFERROR(IF(INDEX('Disaggregation Data'!$K$315:$K$616,MATCH(RIGHT(X421,255),RIGHT('Disaggregation Data'!$J$315:$J$616,255),0))=0,"",INDEX('Disaggregation Data'!$K$315:$K$616,MATCH(RIGHT(X421,255),RIGHT('Disaggregation Data'!J$315:$J$616,255),0))),"")</f>
        <v/>
      </c>
      <c r="F421" s="398" t="str">
        <f t="array" ref="F421">IFERROR(IF(INDEX('Disaggregation Data'!$L$315:$L$616,MATCH(RIGHT(X421,255),RIGHT('Disaggregation Data'!$J$315:$J$616,255),0))=0,"",INDEX('Disaggregation Data'!$L$315:$L$616,MATCH(RIGHT(X421,255),RIGHT('Disaggregation Data'!J$315:$J$616,255),0))),"")</f>
        <v/>
      </c>
      <c r="G421" s="459" t="str">
        <f t="array" ref="G421">IFERROR(IF(INDEX('Disaggregation Data'!$M$315:$M$616,MATCH(RIGHT(X421,255),RIGHT('Disaggregation Data'!$J$315:$J$616,255),0))=0,(E421/F421)*100,INDEX('Disaggregation Data'!$M$315:$M$616,MATCH(RIGHT(X421,255),RIGHT('Disaggregation Data'!J$315:$J$616,255),0))),"")</f>
        <v/>
      </c>
      <c r="H421" s="401" t="str">
        <f t="array" ref="H421">IFERROR(IF(INDEX('Disaggregation Data'!$N$315:$N$616,MATCH(RIGHT(X421,255),RIGHT('Disaggregation Data'!$J$315:$J$616,255),0))=0,"",INDEX('Disaggregation Data'!$N$315:$N$616,MATCH(RIGHT(X421,255),RIGHT('Disaggregation Data'!J$315:$J$616,255),0))),"")</f>
        <v/>
      </c>
      <c r="I421" s="401" t="str">
        <f t="array" ref="I421">IFERROR(IF(INDEX('Disaggregation Data'!$Q$315:$Q$616,MATCH(RIGHT(X421,255),RIGHT('Disaggregation Data'!$J$315:$J$616,255),0))=0,"",INDEX('Disaggregation Data'!$Q$315:$Q$616,MATCH(RIGHT(X421,255),RIGHT('Disaggregation Data'!J$315:$J$616,255),0))),"")</f>
        <v/>
      </c>
      <c r="J421" s="415" t="str">
        <f t="array" ref="J421">IFERROR(IF(INDEX('Disaggregation Data'!$R$315:$R$616,MATCH(RIGHT(X421,255),RIGHT('Disaggregation Data'!$J$315:$J$616,255),0))=0,"",INDEX('Disaggregation Data'!$R$315:$R$616,MATCH(RIGHT(X421,255),RIGHT('Disaggregation Data'!J$315:$J$616,255),0))),"")</f>
        <v/>
      </c>
      <c r="K421" s="486"/>
      <c r="L421" s="486"/>
      <c r="M421" s="486"/>
      <c r="N421" s="486"/>
      <c r="O421" s="486"/>
      <c r="P421" s="486"/>
      <c r="Q421" s="486"/>
      <c r="R421" s="486"/>
      <c r="S421" s="486"/>
      <c r="T421" s="486"/>
      <c r="U421" s="401" t="str">
        <f t="array" ref="U421">IFERROR(IF(INDEX('Disaggregation Data'!$O$315:$O$616,MATCH(RIGHT(X421,255),RIGHT('Disaggregation Data'!$J$315:$J$616,255),0))=0,"",INDEX('Disaggregation Data'!$O$315:$O$616,MATCH(RIGHT(X421,255),RIGHT('Disaggregation Data'!J$315:$J$616,255),0))),"")</f>
        <v/>
      </c>
      <c r="V421" s="415" t="str">
        <f t="array" ref="V421">IFERROR(IF(INDEX('Disaggregation Data'!$P$315:$P$616,MATCH(RIGHT(X421,255),RIGHT('Disaggregation Data'!$J$315:$J$616,255),0))=0,"",INDEX('Disaggregation Data'!$P$315:$P$616,MATCH(RIGHT(X421,255),RIGHT('Disaggregation Data'!J$315:$J$616,255),0))),"")</f>
        <v/>
      </c>
      <c r="W421" s="487"/>
      <c r="X421" s="487" t="str">
        <f t="shared" si="28"/>
        <v/>
      </c>
      <c r="Y421" s="487">
        <f t="shared" si="29"/>
        <v>44</v>
      </c>
      <c r="Z421" s="487" t="str">
        <f t="shared" si="30"/>
        <v/>
      </c>
      <c r="AA421" s="487" t="b">
        <f t="shared" si="31"/>
        <v>0</v>
      </c>
      <c r="AB421" s="487" t="s">
        <v>1969</v>
      </c>
      <c r="AC421" s="487" t="str">
        <f t="array" ref="AC421">IFERROR(IF(INDEX('Disaggregation Records'!$G$95:$G$183,MATCH(RIGHT(Z421,255),RIGHT('Disaggregation Records'!$D$95:$D$183,255),0))=0,"",INDEX('Disaggregation Records'!$G$95:$G$183,MATCH(RIGHT(Z421,255),RIGHT('Disaggregation Records'!$D$95:$D$183,255),0))),"")</f>
        <v/>
      </c>
      <c r="AD421" s="487" t="s">
        <v>814</v>
      </c>
      <c r="AE421" s="347"/>
      <c r="AF421" s="111"/>
      <c r="AG421" s="111"/>
    </row>
    <row r="422" spans="1:33" ht="47.1" customHeight="1" x14ac:dyDescent="0.25">
      <c r="A422" s="377">
        <v>10</v>
      </c>
      <c r="B422" s="395" t="str">
        <f>IFERROR(VLOOKUP(A422,'Coverage Indicators - Section D'!$A$10:$Y$42,25,FALSE),"")</f>
        <v/>
      </c>
      <c r="C422" s="396" t="str">
        <f t="array" ref="C422">IFERROR(IF(INDEX('Disaggregation Records'!$E$95:$E$183,MATCH(RIGHT(Z422,255),RIGHT('Disaggregation Records'!$D$95:$D$183,255),0))=0,"",INDEX('Disaggregation Records'!$E$95:$E$183,MATCH(RIGHT(Z422,255),RIGHT('Disaggregation Records'!$D$95:$D$183,255),0))),"")</f>
        <v/>
      </c>
      <c r="D422" s="396" t="str">
        <f t="array" ref="D422">IFERROR(IF(INDEX('Disaggregation Records'!$F$95:$F$183,MATCH(RIGHT(Z422,255),RIGHT('Disaggregation Records'!$D$95:$D$183,255),0))=0,"",INDEX('Disaggregation Records'!$F$95:$F$183,MATCH(RIGHT(Z422,255),RIGHT('Disaggregation Records'!$D$95:$D$183,255),0))),"")</f>
        <v/>
      </c>
      <c r="E422" s="397" t="str">
        <f t="array" ref="E422">IFERROR(IF(INDEX('Disaggregation Data'!$K$315:$K$616,MATCH(RIGHT(X422,255),RIGHT('Disaggregation Data'!$J$315:$J$616,255),0))=0,"",INDEX('Disaggregation Data'!$K$315:$K$616,MATCH(RIGHT(X422,255),RIGHT('Disaggregation Data'!J$315:$J$616,255),0))),"")</f>
        <v/>
      </c>
      <c r="F422" s="398" t="str">
        <f t="array" ref="F422">IFERROR(IF(INDEX('Disaggregation Data'!$L$315:$L$616,MATCH(RIGHT(X422,255),RIGHT('Disaggregation Data'!$J$315:$J$616,255),0))=0,"",INDEX('Disaggregation Data'!$L$315:$L$616,MATCH(RIGHT(X422,255),RIGHT('Disaggregation Data'!J$315:$J$616,255),0))),"")</f>
        <v/>
      </c>
      <c r="G422" s="459" t="str">
        <f t="array" ref="G422">IFERROR(IF(INDEX('Disaggregation Data'!$M$315:$M$616,MATCH(RIGHT(X422,255),RIGHT('Disaggregation Data'!$J$315:$J$616,255),0))=0,(E422/F422)*100,INDEX('Disaggregation Data'!$M$315:$M$616,MATCH(RIGHT(X422,255),RIGHT('Disaggregation Data'!J$315:$J$616,255),0))),"")</f>
        <v/>
      </c>
      <c r="H422" s="401" t="str">
        <f t="array" ref="H422">IFERROR(IF(INDEX('Disaggregation Data'!$N$315:$N$616,MATCH(RIGHT(X422,255),RIGHT('Disaggregation Data'!$J$315:$J$616,255),0))=0,"",INDEX('Disaggregation Data'!$N$315:$N$616,MATCH(RIGHT(X422,255),RIGHT('Disaggregation Data'!J$315:$J$616,255),0))),"")</f>
        <v/>
      </c>
      <c r="I422" s="401" t="str">
        <f t="array" ref="I422">IFERROR(IF(INDEX('Disaggregation Data'!$Q$315:$Q$616,MATCH(RIGHT(X422,255),RIGHT('Disaggregation Data'!$J$315:$J$616,255),0))=0,"",INDEX('Disaggregation Data'!$Q$315:$Q$616,MATCH(RIGHT(X422,255),RIGHT('Disaggregation Data'!J$315:$J$616,255),0))),"")</f>
        <v/>
      </c>
      <c r="J422" s="415" t="str">
        <f t="array" ref="J422">IFERROR(IF(INDEX('Disaggregation Data'!$R$315:$R$616,MATCH(RIGHT(X422,255),RIGHT('Disaggregation Data'!$J$315:$J$616,255),0))=0,"",INDEX('Disaggregation Data'!$R$315:$R$616,MATCH(RIGHT(X422,255),RIGHT('Disaggregation Data'!J$315:$J$616,255),0))),"")</f>
        <v/>
      </c>
      <c r="K422" s="486"/>
      <c r="L422" s="486"/>
      <c r="M422" s="486"/>
      <c r="N422" s="486"/>
      <c r="O422" s="486"/>
      <c r="P422" s="486"/>
      <c r="Q422" s="486"/>
      <c r="R422" s="486"/>
      <c r="S422" s="486"/>
      <c r="T422" s="486"/>
      <c r="U422" s="401" t="str">
        <f t="array" ref="U422">IFERROR(IF(INDEX('Disaggregation Data'!$O$315:$O$616,MATCH(RIGHT(X422,255),RIGHT('Disaggregation Data'!$J$315:$J$616,255),0))=0,"",INDEX('Disaggregation Data'!$O$315:$O$616,MATCH(RIGHT(X422,255),RIGHT('Disaggregation Data'!J$315:$J$616,255),0))),"")</f>
        <v/>
      </c>
      <c r="V422" s="415" t="str">
        <f t="array" ref="V422">IFERROR(IF(INDEX('Disaggregation Data'!$P$315:$P$616,MATCH(RIGHT(X422,255),RIGHT('Disaggregation Data'!$J$315:$J$616,255),0))=0,"",INDEX('Disaggregation Data'!$P$315:$P$616,MATCH(RIGHT(X422,255),RIGHT('Disaggregation Data'!J$315:$J$616,255),0))),"")</f>
        <v/>
      </c>
      <c r="W422" s="487"/>
      <c r="X422" s="487" t="str">
        <f t="shared" si="28"/>
        <v/>
      </c>
      <c r="Y422" s="487">
        <f t="shared" si="29"/>
        <v>45</v>
      </c>
      <c r="Z422" s="487" t="str">
        <f t="shared" si="30"/>
        <v/>
      </c>
      <c r="AA422" s="487" t="b">
        <f t="shared" si="31"/>
        <v>0</v>
      </c>
      <c r="AB422" s="487" t="s">
        <v>1970</v>
      </c>
      <c r="AC422" s="487" t="str">
        <f t="array" ref="AC422">IFERROR(IF(INDEX('Disaggregation Records'!$G$95:$G$183,MATCH(RIGHT(Z422,255),RIGHT('Disaggregation Records'!$D$95:$D$183,255),0))=0,"",INDEX('Disaggregation Records'!$G$95:$G$183,MATCH(RIGHT(Z422,255),RIGHT('Disaggregation Records'!$D$95:$D$183,255),0))),"")</f>
        <v/>
      </c>
      <c r="AD422" s="487" t="s">
        <v>814</v>
      </c>
      <c r="AE422" s="347"/>
      <c r="AF422" s="111"/>
      <c r="AG422" s="111"/>
    </row>
    <row r="423" spans="1:33" ht="47.1" customHeight="1" x14ac:dyDescent="0.25">
      <c r="A423" s="377">
        <v>10</v>
      </c>
      <c r="B423" s="395" t="str">
        <f>IFERROR(VLOOKUP(A423,'Coverage Indicators - Section D'!$A$10:$Y$42,25,FALSE),"")</f>
        <v/>
      </c>
      <c r="C423" s="396" t="str">
        <f t="array" ref="C423">IFERROR(IF(INDEX('Disaggregation Records'!$E$95:$E$183,MATCH(RIGHT(Z423,255),RIGHT('Disaggregation Records'!$D$95:$D$183,255),0))=0,"",INDEX('Disaggregation Records'!$E$95:$E$183,MATCH(RIGHT(Z423,255),RIGHT('Disaggregation Records'!$D$95:$D$183,255),0))),"")</f>
        <v/>
      </c>
      <c r="D423" s="396" t="str">
        <f t="array" ref="D423">IFERROR(IF(INDEX('Disaggregation Records'!$F$95:$F$183,MATCH(RIGHT(Z423,255),RIGHT('Disaggregation Records'!$D$95:$D$183,255),0))=0,"",INDEX('Disaggregation Records'!$F$95:$F$183,MATCH(RIGHT(Z423,255),RIGHT('Disaggregation Records'!$D$95:$D$183,255),0))),"")</f>
        <v/>
      </c>
      <c r="E423" s="397" t="str">
        <f t="array" ref="E423">IFERROR(IF(INDEX('Disaggregation Data'!$K$315:$K$616,MATCH(RIGHT(X423,255),RIGHT('Disaggregation Data'!$J$315:$J$616,255),0))=0,"",INDEX('Disaggregation Data'!$K$315:$K$616,MATCH(RIGHT(X423,255),RIGHT('Disaggregation Data'!J$315:$J$616,255),0))),"")</f>
        <v/>
      </c>
      <c r="F423" s="398" t="str">
        <f t="array" ref="F423">IFERROR(IF(INDEX('Disaggregation Data'!$L$315:$L$616,MATCH(RIGHT(X423,255),RIGHT('Disaggregation Data'!$J$315:$J$616,255),0))=0,"",INDEX('Disaggregation Data'!$L$315:$L$616,MATCH(RIGHT(X423,255),RIGHT('Disaggregation Data'!J$315:$J$616,255),0))),"")</f>
        <v/>
      </c>
      <c r="G423" s="459" t="str">
        <f t="array" ref="G423">IFERROR(IF(INDEX('Disaggregation Data'!$M$315:$M$616,MATCH(RIGHT(X423,255),RIGHT('Disaggregation Data'!$J$315:$J$616,255),0))=0,(E423/F423)*100,INDEX('Disaggregation Data'!$M$315:$M$616,MATCH(RIGHT(X423,255),RIGHT('Disaggregation Data'!J$315:$J$616,255),0))),"")</f>
        <v/>
      </c>
      <c r="H423" s="401" t="str">
        <f t="array" ref="H423">IFERROR(IF(INDEX('Disaggregation Data'!$N$315:$N$616,MATCH(RIGHT(X423,255),RIGHT('Disaggregation Data'!$J$315:$J$616,255),0))=0,"",INDEX('Disaggregation Data'!$N$315:$N$616,MATCH(RIGHT(X423,255),RIGHT('Disaggregation Data'!J$315:$J$616,255),0))),"")</f>
        <v/>
      </c>
      <c r="I423" s="401" t="str">
        <f t="array" ref="I423">IFERROR(IF(INDEX('Disaggregation Data'!$Q$315:$Q$616,MATCH(RIGHT(X423,255),RIGHT('Disaggregation Data'!$J$315:$J$616,255),0))=0,"",INDEX('Disaggregation Data'!$Q$315:$Q$616,MATCH(RIGHT(X423,255),RIGHT('Disaggregation Data'!J$315:$J$616,255),0))),"")</f>
        <v/>
      </c>
      <c r="J423" s="415" t="str">
        <f t="array" ref="J423">IFERROR(IF(INDEX('Disaggregation Data'!$R$315:$R$616,MATCH(RIGHT(X423,255),RIGHT('Disaggregation Data'!$J$315:$J$616,255),0))=0,"",INDEX('Disaggregation Data'!$R$315:$R$616,MATCH(RIGHT(X423,255),RIGHT('Disaggregation Data'!J$315:$J$616,255),0))),"")</f>
        <v/>
      </c>
      <c r="K423" s="486"/>
      <c r="L423" s="486"/>
      <c r="M423" s="486"/>
      <c r="N423" s="486"/>
      <c r="O423" s="486"/>
      <c r="P423" s="486"/>
      <c r="Q423" s="486"/>
      <c r="R423" s="486"/>
      <c r="S423" s="486"/>
      <c r="T423" s="486"/>
      <c r="U423" s="401" t="str">
        <f t="array" ref="U423">IFERROR(IF(INDEX('Disaggregation Data'!$O$315:$O$616,MATCH(RIGHT(X423,255),RIGHT('Disaggregation Data'!$J$315:$J$616,255),0))=0,"",INDEX('Disaggregation Data'!$O$315:$O$616,MATCH(RIGHT(X423,255),RIGHT('Disaggregation Data'!J$315:$J$616,255),0))),"")</f>
        <v/>
      </c>
      <c r="V423" s="415" t="str">
        <f t="array" ref="V423">IFERROR(IF(INDEX('Disaggregation Data'!$P$315:$P$616,MATCH(RIGHT(X423,255),RIGHT('Disaggregation Data'!$J$315:$J$616,255),0))=0,"",INDEX('Disaggregation Data'!$P$315:$P$616,MATCH(RIGHT(X423,255),RIGHT('Disaggregation Data'!J$315:$J$616,255),0))),"")</f>
        <v/>
      </c>
      <c r="W423" s="487"/>
      <c r="X423" s="487" t="str">
        <f t="shared" si="28"/>
        <v/>
      </c>
      <c r="Y423" s="487">
        <f t="shared" si="29"/>
        <v>46</v>
      </c>
      <c r="Z423" s="487" t="str">
        <f t="shared" si="30"/>
        <v/>
      </c>
      <c r="AA423" s="487" t="b">
        <f t="shared" si="31"/>
        <v>0</v>
      </c>
      <c r="AB423" s="487" t="s">
        <v>1971</v>
      </c>
      <c r="AC423" s="487" t="str">
        <f t="array" ref="AC423">IFERROR(IF(INDEX('Disaggregation Records'!$G$95:$G$183,MATCH(RIGHT(Z423,255),RIGHT('Disaggregation Records'!$D$95:$D$183,255),0))=0,"",INDEX('Disaggregation Records'!$G$95:$G$183,MATCH(RIGHT(Z423,255),RIGHT('Disaggregation Records'!$D$95:$D$183,255),0))),"")</f>
        <v/>
      </c>
      <c r="AD423" s="487" t="s">
        <v>814</v>
      </c>
      <c r="AE423" s="347"/>
      <c r="AF423" s="111"/>
      <c r="AG423" s="111"/>
    </row>
    <row r="424" spans="1:33" ht="47.1" customHeight="1" x14ac:dyDescent="0.25">
      <c r="A424" s="377">
        <v>10</v>
      </c>
      <c r="B424" s="395" t="str">
        <f>IFERROR(VLOOKUP(A424,'Coverage Indicators - Section D'!$A$10:$Y$42,25,FALSE),"")</f>
        <v/>
      </c>
      <c r="C424" s="396" t="str">
        <f t="array" ref="C424">IFERROR(IF(INDEX('Disaggregation Records'!$E$95:$E$183,MATCH(RIGHT(Z424,255),RIGHT('Disaggregation Records'!$D$95:$D$183,255),0))=0,"",INDEX('Disaggregation Records'!$E$95:$E$183,MATCH(RIGHT(Z424,255),RIGHT('Disaggregation Records'!$D$95:$D$183,255),0))),"")</f>
        <v/>
      </c>
      <c r="D424" s="396" t="str">
        <f t="array" ref="D424">IFERROR(IF(INDEX('Disaggregation Records'!$F$95:$F$183,MATCH(RIGHT(Z424,255),RIGHT('Disaggregation Records'!$D$95:$D$183,255),0))=0,"",INDEX('Disaggregation Records'!$F$95:$F$183,MATCH(RIGHT(Z424,255),RIGHT('Disaggregation Records'!$D$95:$D$183,255),0))),"")</f>
        <v/>
      </c>
      <c r="E424" s="397" t="str">
        <f t="array" ref="E424">IFERROR(IF(INDEX('Disaggregation Data'!$K$315:$K$616,MATCH(RIGHT(X424,255),RIGHT('Disaggregation Data'!$J$315:$J$616,255),0))=0,"",INDEX('Disaggregation Data'!$K$315:$K$616,MATCH(RIGHT(X424,255),RIGHT('Disaggregation Data'!J$315:$J$616,255),0))),"")</f>
        <v/>
      </c>
      <c r="F424" s="398" t="str">
        <f t="array" ref="F424">IFERROR(IF(INDEX('Disaggregation Data'!$L$315:$L$616,MATCH(RIGHT(X424,255),RIGHT('Disaggregation Data'!$J$315:$J$616,255),0))=0,"",INDEX('Disaggregation Data'!$L$315:$L$616,MATCH(RIGHT(X424,255),RIGHT('Disaggregation Data'!J$315:$J$616,255),0))),"")</f>
        <v/>
      </c>
      <c r="G424" s="459" t="str">
        <f t="array" ref="G424">IFERROR(IF(INDEX('Disaggregation Data'!$M$315:$M$616,MATCH(RIGHT(X424,255),RIGHT('Disaggregation Data'!$J$315:$J$616,255),0))=0,(E424/F424)*100,INDEX('Disaggregation Data'!$M$315:$M$616,MATCH(RIGHT(X424,255),RIGHT('Disaggregation Data'!J$315:$J$616,255),0))),"")</f>
        <v/>
      </c>
      <c r="H424" s="401" t="str">
        <f t="array" ref="H424">IFERROR(IF(INDEX('Disaggregation Data'!$N$315:$N$616,MATCH(RIGHT(X424,255),RIGHT('Disaggregation Data'!$J$315:$J$616,255),0))=0,"",INDEX('Disaggregation Data'!$N$315:$N$616,MATCH(RIGHT(X424,255),RIGHT('Disaggregation Data'!J$315:$J$616,255),0))),"")</f>
        <v/>
      </c>
      <c r="I424" s="401" t="str">
        <f t="array" ref="I424">IFERROR(IF(INDEX('Disaggregation Data'!$Q$315:$Q$616,MATCH(RIGHT(X424,255),RIGHT('Disaggregation Data'!$J$315:$J$616,255),0))=0,"",INDEX('Disaggregation Data'!$Q$315:$Q$616,MATCH(RIGHT(X424,255),RIGHT('Disaggregation Data'!J$315:$J$616,255),0))),"")</f>
        <v/>
      </c>
      <c r="J424" s="415" t="str">
        <f t="array" ref="J424">IFERROR(IF(INDEX('Disaggregation Data'!$R$315:$R$616,MATCH(RIGHT(X424,255),RIGHT('Disaggregation Data'!$J$315:$J$616,255),0))=0,"",INDEX('Disaggregation Data'!$R$315:$R$616,MATCH(RIGHT(X424,255),RIGHT('Disaggregation Data'!J$315:$J$616,255),0))),"")</f>
        <v/>
      </c>
      <c r="K424" s="486"/>
      <c r="L424" s="486"/>
      <c r="M424" s="486"/>
      <c r="N424" s="486"/>
      <c r="O424" s="486"/>
      <c r="P424" s="486"/>
      <c r="Q424" s="486"/>
      <c r="R424" s="486"/>
      <c r="S424" s="486"/>
      <c r="T424" s="486"/>
      <c r="U424" s="401" t="str">
        <f t="array" ref="U424">IFERROR(IF(INDEX('Disaggregation Data'!$O$315:$O$616,MATCH(RIGHT(X424,255),RIGHT('Disaggregation Data'!$J$315:$J$616,255),0))=0,"",INDEX('Disaggregation Data'!$O$315:$O$616,MATCH(RIGHT(X424,255),RIGHT('Disaggregation Data'!J$315:$J$616,255),0))),"")</f>
        <v/>
      </c>
      <c r="V424" s="415" t="str">
        <f t="array" ref="V424">IFERROR(IF(INDEX('Disaggregation Data'!$P$315:$P$616,MATCH(RIGHT(X424,255),RIGHT('Disaggregation Data'!$J$315:$J$616,255),0))=0,"",INDEX('Disaggregation Data'!$P$315:$P$616,MATCH(RIGHT(X424,255),RIGHT('Disaggregation Data'!J$315:$J$616,255),0))),"")</f>
        <v/>
      </c>
      <c r="W424" s="487"/>
      <c r="X424" s="487" t="str">
        <f t="shared" si="28"/>
        <v/>
      </c>
      <c r="Y424" s="487">
        <f t="shared" si="29"/>
        <v>47</v>
      </c>
      <c r="Z424" s="487" t="str">
        <f t="shared" si="30"/>
        <v/>
      </c>
      <c r="AA424" s="487" t="b">
        <f t="shared" si="31"/>
        <v>0</v>
      </c>
      <c r="AB424" s="487" t="s">
        <v>1972</v>
      </c>
      <c r="AC424" s="487" t="str">
        <f t="array" ref="AC424">IFERROR(IF(INDEX('Disaggregation Records'!$G$95:$G$183,MATCH(RIGHT(Z424,255),RIGHT('Disaggregation Records'!$D$95:$D$183,255),0))=0,"",INDEX('Disaggregation Records'!$G$95:$G$183,MATCH(RIGHT(Z424,255),RIGHT('Disaggregation Records'!$D$95:$D$183,255),0))),"")</f>
        <v/>
      </c>
      <c r="AD424" s="487" t="s">
        <v>814</v>
      </c>
      <c r="AE424" s="347"/>
      <c r="AF424" s="111"/>
      <c r="AG424" s="111"/>
    </row>
    <row r="425" spans="1:33" ht="47.1" customHeight="1" x14ac:dyDescent="0.25">
      <c r="A425" s="377">
        <v>10</v>
      </c>
      <c r="B425" s="395" t="str">
        <f>IFERROR(VLOOKUP(A425,'Coverage Indicators - Section D'!$A$10:$Y$42,25,FALSE),"")</f>
        <v/>
      </c>
      <c r="C425" s="396" t="str">
        <f t="array" ref="C425">IFERROR(IF(INDEX('Disaggregation Records'!$E$95:$E$183,MATCH(RIGHT(Z425,255),RIGHT('Disaggregation Records'!$D$95:$D$183,255),0))=0,"",INDEX('Disaggregation Records'!$E$95:$E$183,MATCH(RIGHT(Z425,255),RIGHT('Disaggregation Records'!$D$95:$D$183,255),0))),"")</f>
        <v/>
      </c>
      <c r="D425" s="396" t="str">
        <f t="array" ref="D425">IFERROR(IF(INDEX('Disaggregation Records'!$F$95:$F$183,MATCH(RIGHT(Z425,255),RIGHT('Disaggregation Records'!$D$95:$D$183,255),0))=0,"",INDEX('Disaggregation Records'!$F$95:$F$183,MATCH(RIGHT(Z425,255),RIGHT('Disaggregation Records'!$D$95:$D$183,255),0))),"")</f>
        <v/>
      </c>
      <c r="E425" s="397" t="str">
        <f t="array" ref="E425">IFERROR(IF(INDEX('Disaggregation Data'!$K$315:$K$616,MATCH(RIGHT(X425,255),RIGHT('Disaggregation Data'!$J$315:$J$616,255),0))=0,"",INDEX('Disaggregation Data'!$K$315:$K$616,MATCH(RIGHT(X425,255),RIGHT('Disaggregation Data'!J$315:$J$616,255),0))),"")</f>
        <v/>
      </c>
      <c r="F425" s="398" t="str">
        <f t="array" ref="F425">IFERROR(IF(INDEX('Disaggregation Data'!$L$315:$L$616,MATCH(RIGHT(X425,255),RIGHT('Disaggregation Data'!$J$315:$J$616,255),0))=0,"",INDEX('Disaggregation Data'!$L$315:$L$616,MATCH(RIGHT(X425,255),RIGHT('Disaggregation Data'!J$315:$J$616,255),0))),"")</f>
        <v/>
      </c>
      <c r="G425" s="459" t="str">
        <f t="array" ref="G425">IFERROR(IF(INDEX('Disaggregation Data'!$M$315:$M$616,MATCH(RIGHT(X425,255),RIGHT('Disaggregation Data'!$J$315:$J$616,255),0))=0,(E425/F425)*100,INDEX('Disaggregation Data'!$M$315:$M$616,MATCH(RIGHT(X425,255),RIGHT('Disaggregation Data'!J$315:$J$616,255),0))),"")</f>
        <v/>
      </c>
      <c r="H425" s="401" t="str">
        <f t="array" ref="H425">IFERROR(IF(INDEX('Disaggregation Data'!$N$315:$N$616,MATCH(RIGHT(X425,255),RIGHT('Disaggregation Data'!$J$315:$J$616,255),0))=0,"",INDEX('Disaggregation Data'!$N$315:$N$616,MATCH(RIGHT(X425,255),RIGHT('Disaggregation Data'!J$315:$J$616,255),0))),"")</f>
        <v/>
      </c>
      <c r="I425" s="401" t="str">
        <f t="array" ref="I425">IFERROR(IF(INDEX('Disaggregation Data'!$Q$315:$Q$616,MATCH(RIGHT(X425,255),RIGHT('Disaggregation Data'!$J$315:$J$616,255),0))=0,"",INDEX('Disaggregation Data'!$Q$315:$Q$616,MATCH(RIGHT(X425,255),RIGHT('Disaggregation Data'!J$315:$J$616,255),0))),"")</f>
        <v/>
      </c>
      <c r="J425" s="415" t="str">
        <f t="array" ref="J425">IFERROR(IF(INDEX('Disaggregation Data'!$R$315:$R$616,MATCH(RIGHT(X425,255),RIGHT('Disaggregation Data'!$J$315:$J$616,255),0))=0,"",INDEX('Disaggregation Data'!$R$315:$R$616,MATCH(RIGHT(X425,255),RIGHT('Disaggregation Data'!J$315:$J$616,255),0))),"")</f>
        <v/>
      </c>
      <c r="K425" s="486"/>
      <c r="L425" s="486"/>
      <c r="M425" s="486"/>
      <c r="N425" s="486"/>
      <c r="O425" s="486"/>
      <c r="P425" s="486"/>
      <c r="Q425" s="486"/>
      <c r="R425" s="486"/>
      <c r="S425" s="486"/>
      <c r="T425" s="486"/>
      <c r="U425" s="401" t="str">
        <f t="array" ref="U425">IFERROR(IF(INDEX('Disaggregation Data'!$O$315:$O$616,MATCH(RIGHT(X425,255),RIGHT('Disaggregation Data'!$J$315:$J$616,255),0))=0,"",INDEX('Disaggregation Data'!$O$315:$O$616,MATCH(RIGHT(X425,255),RIGHT('Disaggregation Data'!J$315:$J$616,255),0))),"")</f>
        <v/>
      </c>
      <c r="V425" s="415" t="str">
        <f t="array" ref="V425">IFERROR(IF(INDEX('Disaggregation Data'!$P$315:$P$616,MATCH(RIGHT(X425,255),RIGHT('Disaggregation Data'!$J$315:$J$616,255),0))=0,"",INDEX('Disaggregation Data'!$P$315:$P$616,MATCH(RIGHT(X425,255),RIGHT('Disaggregation Data'!J$315:$J$616,255),0))),"")</f>
        <v/>
      </c>
      <c r="W425" s="487"/>
      <c r="X425" s="487" t="str">
        <f t="shared" si="28"/>
        <v/>
      </c>
      <c r="Y425" s="487">
        <f t="shared" si="29"/>
        <v>48</v>
      </c>
      <c r="Z425" s="487" t="str">
        <f t="shared" si="30"/>
        <v/>
      </c>
      <c r="AA425" s="487" t="b">
        <f t="shared" si="31"/>
        <v>0</v>
      </c>
      <c r="AB425" s="487" t="s">
        <v>1973</v>
      </c>
      <c r="AC425" s="487" t="str">
        <f t="array" ref="AC425">IFERROR(IF(INDEX('Disaggregation Records'!$G$95:$G$183,MATCH(RIGHT(Z425,255),RIGHT('Disaggregation Records'!$D$95:$D$183,255),0))=0,"",INDEX('Disaggregation Records'!$G$95:$G$183,MATCH(RIGHT(Z425,255),RIGHT('Disaggregation Records'!$D$95:$D$183,255),0))),"")</f>
        <v/>
      </c>
      <c r="AD425" s="487" t="s">
        <v>814</v>
      </c>
      <c r="AE425" s="347"/>
      <c r="AF425" s="111"/>
      <c r="AG425" s="111"/>
    </row>
    <row r="426" spans="1:33" ht="47.1" customHeight="1" x14ac:dyDescent="0.25">
      <c r="A426" s="377">
        <v>10</v>
      </c>
      <c r="B426" s="395" t="str">
        <f>IFERROR(VLOOKUP(A426,'Coverage Indicators - Section D'!$A$10:$Y$42,25,FALSE),"")</f>
        <v/>
      </c>
      <c r="C426" s="396" t="str">
        <f t="array" ref="C426">IFERROR(IF(INDEX('Disaggregation Records'!$E$95:$E$183,MATCH(RIGHT(Z426,255),RIGHT('Disaggregation Records'!$D$95:$D$183,255),0))=0,"",INDEX('Disaggregation Records'!$E$95:$E$183,MATCH(RIGHT(Z426,255),RIGHT('Disaggregation Records'!$D$95:$D$183,255),0))),"")</f>
        <v/>
      </c>
      <c r="D426" s="396" t="str">
        <f t="array" ref="D426">IFERROR(IF(INDEX('Disaggregation Records'!$F$95:$F$183,MATCH(RIGHT(Z426,255),RIGHT('Disaggregation Records'!$D$95:$D$183,255),0))=0,"",INDEX('Disaggregation Records'!$F$95:$F$183,MATCH(RIGHT(Z426,255),RIGHT('Disaggregation Records'!$D$95:$D$183,255),0))),"")</f>
        <v/>
      </c>
      <c r="E426" s="397" t="str">
        <f t="array" ref="E426">IFERROR(IF(INDEX('Disaggregation Data'!$K$315:$K$616,MATCH(RIGHT(X426,255),RIGHT('Disaggregation Data'!$J$315:$J$616,255),0))=0,"",INDEX('Disaggregation Data'!$K$315:$K$616,MATCH(RIGHT(X426,255),RIGHT('Disaggregation Data'!J$315:$J$616,255),0))),"")</f>
        <v/>
      </c>
      <c r="F426" s="398" t="str">
        <f t="array" ref="F426">IFERROR(IF(INDEX('Disaggregation Data'!$L$315:$L$616,MATCH(RIGHT(X426,255),RIGHT('Disaggregation Data'!$J$315:$J$616,255),0))=0,"",INDEX('Disaggregation Data'!$L$315:$L$616,MATCH(RIGHT(X426,255),RIGHT('Disaggregation Data'!J$315:$J$616,255),0))),"")</f>
        <v/>
      </c>
      <c r="G426" s="459" t="str">
        <f t="array" ref="G426">IFERROR(IF(INDEX('Disaggregation Data'!$M$315:$M$616,MATCH(RIGHT(X426,255),RIGHT('Disaggregation Data'!$J$315:$J$616,255),0))=0,(E426/F426)*100,INDEX('Disaggregation Data'!$M$315:$M$616,MATCH(RIGHT(X426,255),RIGHT('Disaggregation Data'!J$315:$J$616,255),0))),"")</f>
        <v/>
      </c>
      <c r="H426" s="401" t="str">
        <f t="array" ref="H426">IFERROR(IF(INDEX('Disaggregation Data'!$N$315:$N$616,MATCH(RIGHT(X426,255),RIGHT('Disaggregation Data'!$J$315:$J$616,255),0))=0,"",INDEX('Disaggregation Data'!$N$315:$N$616,MATCH(RIGHT(X426,255),RIGHT('Disaggregation Data'!J$315:$J$616,255),0))),"")</f>
        <v/>
      </c>
      <c r="I426" s="401" t="str">
        <f t="array" ref="I426">IFERROR(IF(INDEX('Disaggregation Data'!$Q$315:$Q$616,MATCH(RIGHT(X426,255),RIGHT('Disaggregation Data'!$J$315:$J$616,255),0))=0,"",INDEX('Disaggregation Data'!$Q$315:$Q$616,MATCH(RIGHT(X426,255),RIGHT('Disaggregation Data'!J$315:$J$616,255),0))),"")</f>
        <v/>
      </c>
      <c r="J426" s="415" t="str">
        <f t="array" ref="J426">IFERROR(IF(INDEX('Disaggregation Data'!$R$315:$R$616,MATCH(RIGHT(X426,255),RIGHT('Disaggregation Data'!$J$315:$J$616,255),0))=0,"",INDEX('Disaggregation Data'!$R$315:$R$616,MATCH(RIGHT(X426,255),RIGHT('Disaggregation Data'!J$315:$J$616,255),0))),"")</f>
        <v/>
      </c>
      <c r="K426" s="486"/>
      <c r="L426" s="486"/>
      <c r="M426" s="486"/>
      <c r="N426" s="486"/>
      <c r="O426" s="486"/>
      <c r="P426" s="486"/>
      <c r="Q426" s="486"/>
      <c r="R426" s="486"/>
      <c r="S426" s="486"/>
      <c r="T426" s="486"/>
      <c r="U426" s="401" t="str">
        <f t="array" ref="U426">IFERROR(IF(INDEX('Disaggregation Data'!$O$315:$O$616,MATCH(RIGHT(X426,255),RIGHT('Disaggregation Data'!$J$315:$J$616,255),0))=0,"",INDEX('Disaggregation Data'!$O$315:$O$616,MATCH(RIGHT(X426,255),RIGHT('Disaggregation Data'!J$315:$J$616,255),0))),"")</f>
        <v/>
      </c>
      <c r="V426" s="415" t="str">
        <f t="array" ref="V426">IFERROR(IF(INDEX('Disaggregation Data'!$P$315:$P$616,MATCH(RIGHT(X426,255),RIGHT('Disaggregation Data'!$J$315:$J$616,255),0))=0,"",INDEX('Disaggregation Data'!$P$315:$P$616,MATCH(RIGHT(X426,255),RIGHT('Disaggregation Data'!J$315:$J$616,255),0))),"")</f>
        <v/>
      </c>
      <c r="W426" s="487"/>
      <c r="X426" s="487" t="str">
        <f t="shared" si="28"/>
        <v/>
      </c>
      <c r="Y426" s="487">
        <f t="shared" si="29"/>
        <v>49</v>
      </c>
      <c r="Z426" s="487" t="str">
        <f t="shared" si="30"/>
        <v/>
      </c>
      <c r="AA426" s="487" t="b">
        <f t="shared" si="31"/>
        <v>0</v>
      </c>
      <c r="AB426" s="487" t="s">
        <v>1974</v>
      </c>
      <c r="AC426" s="487" t="str">
        <f t="array" ref="AC426">IFERROR(IF(INDEX('Disaggregation Records'!$G$95:$G$183,MATCH(RIGHT(Z426,255),RIGHT('Disaggregation Records'!$D$95:$D$183,255),0))=0,"",INDEX('Disaggregation Records'!$G$95:$G$183,MATCH(RIGHT(Z426,255),RIGHT('Disaggregation Records'!$D$95:$D$183,255),0))),"")</f>
        <v/>
      </c>
      <c r="AD426" s="487" t="s">
        <v>814</v>
      </c>
      <c r="AE426" s="347"/>
      <c r="AF426" s="111"/>
      <c r="AG426" s="111"/>
    </row>
    <row r="427" spans="1:33" ht="47.1" customHeight="1" x14ac:dyDescent="0.25">
      <c r="A427" s="377">
        <v>11</v>
      </c>
      <c r="B427" s="395" t="str">
        <f>IFERROR(VLOOKUP(A427,'Coverage Indicators - Section D'!$A$10:$Y$42,25,FALSE),"")</f>
        <v/>
      </c>
      <c r="C427" s="396" t="str">
        <f t="array" ref="C427">IFERROR(IF(INDEX('Disaggregation Records'!$E$95:$E$183,MATCH(RIGHT(Z427,255),RIGHT('Disaggregation Records'!$D$95:$D$183,255),0))=0,"",INDEX('Disaggregation Records'!$E$95:$E$183,MATCH(RIGHT(Z427,255),RIGHT('Disaggregation Records'!$D$95:$D$183,255),0))),"")</f>
        <v/>
      </c>
      <c r="D427" s="396" t="str">
        <f t="array" ref="D427">IFERROR(IF(INDEX('Disaggregation Records'!$F$95:$F$183,MATCH(RIGHT(Z427,255),RIGHT('Disaggregation Records'!$D$95:$D$183,255),0))=0,"",INDEX('Disaggregation Records'!$F$95:$F$183,MATCH(RIGHT(Z427,255),RIGHT('Disaggregation Records'!$D$95:$D$183,255),0))),"")</f>
        <v/>
      </c>
      <c r="E427" s="397" t="str">
        <f t="array" ref="E427">IFERROR(IF(INDEX('Disaggregation Data'!$K$315:$K$616,MATCH(RIGHT(X427,255),RIGHT('Disaggregation Data'!$J$315:$J$616,255),0))=0,"",INDEX('Disaggregation Data'!$K$315:$K$616,MATCH(RIGHT(X427,255),RIGHT('Disaggregation Data'!J$315:$J$616,255),0))),"")</f>
        <v/>
      </c>
      <c r="F427" s="398" t="str">
        <f t="array" ref="F427">IFERROR(IF(INDEX('Disaggregation Data'!$L$315:$L$616,MATCH(RIGHT(X427,255),RIGHT('Disaggregation Data'!$J$315:$J$616,255),0))=0,"",INDEX('Disaggregation Data'!$L$315:$L$616,MATCH(RIGHT(X427,255),RIGHT('Disaggregation Data'!J$315:$J$616,255),0))),"")</f>
        <v/>
      </c>
      <c r="G427" s="459" t="str">
        <f t="array" ref="G427">IFERROR(IF(INDEX('Disaggregation Data'!$M$315:$M$616,MATCH(RIGHT(X427,255),RIGHT('Disaggregation Data'!$J$315:$J$616,255),0))=0,(E427/F427)*100,INDEX('Disaggregation Data'!$M$315:$M$616,MATCH(RIGHT(X427,255),RIGHT('Disaggregation Data'!J$315:$J$616,255),0))),"")</f>
        <v/>
      </c>
      <c r="H427" s="401" t="str">
        <f t="array" ref="H427">IFERROR(IF(INDEX('Disaggregation Data'!$N$315:$N$616,MATCH(RIGHT(X427,255),RIGHT('Disaggregation Data'!$J$315:$J$616,255),0))=0,"",INDEX('Disaggregation Data'!$N$315:$N$616,MATCH(RIGHT(X427,255),RIGHT('Disaggregation Data'!J$315:$J$616,255),0))),"")</f>
        <v/>
      </c>
      <c r="I427" s="401" t="str">
        <f t="array" ref="I427">IFERROR(IF(INDEX('Disaggregation Data'!$Q$315:$Q$616,MATCH(RIGHT(X427,255),RIGHT('Disaggregation Data'!$J$315:$J$616,255),0))=0,"",INDEX('Disaggregation Data'!$Q$315:$Q$616,MATCH(RIGHT(X427,255),RIGHT('Disaggregation Data'!J$315:$J$616,255),0))),"")</f>
        <v/>
      </c>
      <c r="J427" s="415" t="str">
        <f t="array" ref="J427">IFERROR(IF(INDEX('Disaggregation Data'!$R$315:$R$616,MATCH(RIGHT(X427,255),RIGHT('Disaggregation Data'!$J$315:$J$616,255),0))=0,"",INDEX('Disaggregation Data'!$R$315:$R$616,MATCH(RIGHT(X427,255),RIGHT('Disaggregation Data'!J$315:$J$616,255),0))),"")</f>
        <v/>
      </c>
      <c r="K427" s="486"/>
      <c r="L427" s="486"/>
      <c r="M427" s="486"/>
      <c r="N427" s="486"/>
      <c r="O427" s="486"/>
      <c r="P427" s="486"/>
      <c r="Q427" s="486"/>
      <c r="R427" s="486"/>
      <c r="S427" s="486"/>
      <c r="T427" s="486"/>
      <c r="U427" s="401" t="str">
        <f t="array" ref="U427">IFERROR(IF(INDEX('Disaggregation Data'!$O$315:$O$616,MATCH(RIGHT(X427,255),RIGHT('Disaggregation Data'!$J$315:$J$616,255),0))=0,"",INDEX('Disaggregation Data'!$O$315:$O$616,MATCH(RIGHT(X427,255),RIGHT('Disaggregation Data'!J$315:$J$616,255),0))),"")</f>
        <v/>
      </c>
      <c r="V427" s="415" t="str">
        <f t="array" ref="V427">IFERROR(IF(INDEX('Disaggregation Data'!$P$315:$P$616,MATCH(RIGHT(X427,255),RIGHT('Disaggregation Data'!$J$315:$J$616,255),0))=0,"",INDEX('Disaggregation Data'!$P$315:$P$616,MATCH(RIGHT(X427,255),RIGHT('Disaggregation Data'!J$315:$J$616,255),0))),"")</f>
        <v/>
      </c>
      <c r="W427" s="487"/>
      <c r="X427" s="487" t="str">
        <f t="shared" si="28"/>
        <v/>
      </c>
      <c r="Y427" s="487">
        <f t="shared" si="29"/>
        <v>50</v>
      </c>
      <c r="Z427" s="487" t="str">
        <f t="shared" si="30"/>
        <v/>
      </c>
      <c r="AA427" s="487" t="b">
        <f t="shared" si="31"/>
        <v>0</v>
      </c>
      <c r="AB427" s="487" t="s">
        <v>1975</v>
      </c>
      <c r="AC427" s="487" t="str">
        <f t="array" ref="AC427">IFERROR(IF(INDEX('Disaggregation Records'!$G$95:$G$183,MATCH(RIGHT(Z427,255),RIGHT('Disaggregation Records'!$D$95:$D$183,255),0))=0,"",INDEX('Disaggregation Records'!$G$95:$G$183,MATCH(RIGHT(Z427,255),RIGHT('Disaggregation Records'!$D$95:$D$183,255),0))),"")</f>
        <v/>
      </c>
      <c r="AD427" s="487" t="s">
        <v>815</v>
      </c>
      <c r="AE427" s="347"/>
      <c r="AF427" s="111"/>
      <c r="AG427" s="111"/>
    </row>
    <row r="428" spans="1:33" ht="47.1" customHeight="1" x14ac:dyDescent="0.25">
      <c r="A428" s="377">
        <v>11</v>
      </c>
      <c r="B428" s="395" t="str">
        <f>IFERROR(VLOOKUP(A428,'Coverage Indicators - Section D'!$A$10:$Y$42,25,FALSE),"")</f>
        <v/>
      </c>
      <c r="C428" s="396" t="str">
        <f t="array" ref="C428">IFERROR(IF(INDEX('Disaggregation Records'!$E$95:$E$183,MATCH(RIGHT(Z428,255),RIGHT('Disaggregation Records'!$D$95:$D$183,255),0))=0,"",INDEX('Disaggregation Records'!$E$95:$E$183,MATCH(RIGHT(Z428,255),RIGHT('Disaggregation Records'!$D$95:$D$183,255),0))),"")</f>
        <v/>
      </c>
      <c r="D428" s="396" t="str">
        <f t="array" ref="D428">IFERROR(IF(INDEX('Disaggregation Records'!$F$95:$F$183,MATCH(RIGHT(Z428,255),RIGHT('Disaggregation Records'!$D$95:$D$183,255),0))=0,"",INDEX('Disaggregation Records'!$F$95:$F$183,MATCH(RIGHT(Z428,255),RIGHT('Disaggregation Records'!$D$95:$D$183,255),0))),"")</f>
        <v/>
      </c>
      <c r="E428" s="397" t="str">
        <f t="array" ref="E428">IFERROR(IF(INDEX('Disaggregation Data'!$K$315:$K$616,MATCH(RIGHT(X428,255),RIGHT('Disaggregation Data'!$J$315:$J$616,255),0))=0,"",INDEX('Disaggregation Data'!$K$315:$K$616,MATCH(RIGHT(X428,255),RIGHT('Disaggregation Data'!J$315:$J$616,255),0))),"")</f>
        <v/>
      </c>
      <c r="F428" s="398" t="str">
        <f t="array" ref="F428">IFERROR(IF(INDEX('Disaggregation Data'!$L$315:$L$616,MATCH(RIGHT(X428,255),RIGHT('Disaggregation Data'!$J$315:$J$616,255),0))=0,"",INDEX('Disaggregation Data'!$L$315:$L$616,MATCH(RIGHT(X428,255),RIGHT('Disaggregation Data'!J$315:$J$616,255),0))),"")</f>
        <v/>
      </c>
      <c r="G428" s="459" t="str">
        <f t="array" ref="G428">IFERROR(IF(INDEX('Disaggregation Data'!$M$315:$M$616,MATCH(RIGHT(X428,255),RIGHT('Disaggregation Data'!$J$315:$J$616,255),0))=0,(E428/F428)*100,INDEX('Disaggregation Data'!$M$315:$M$616,MATCH(RIGHT(X428,255),RIGHT('Disaggregation Data'!J$315:$J$616,255),0))),"")</f>
        <v/>
      </c>
      <c r="H428" s="401" t="str">
        <f t="array" ref="H428">IFERROR(IF(INDEX('Disaggregation Data'!$N$315:$N$616,MATCH(RIGHT(X428,255),RIGHT('Disaggregation Data'!$J$315:$J$616,255),0))=0,"",INDEX('Disaggregation Data'!$N$315:$N$616,MATCH(RIGHT(X428,255),RIGHT('Disaggregation Data'!J$315:$J$616,255),0))),"")</f>
        <v/>
      </c>
      <c r="I428" s="401" t="str">
        <f t="array" ref="I428">IFERROR(IF(INDEX('Disaggregation Data'!$Q$315:$Q$616,MATCH(RIGHT(X428,255),RIGHT('Disaggregation Data'!$J$315:$J$616,255),0))=0,"",INDEX('Disaggregation Data'!$Q$315:$Q$616,MATCH(RIGHT(X428,255),RIGHT('Disaggregation Data'!J$315:$J$616,255),0))),"")</f>
        <v/>
      </c>
      <c r="J428" s="415" t="str">
        <f t="array" ref="J428">IFERROR(IF(INDEX('Disaggregation Data'!$R$315:$R$616,MATCH(RIGHT(X428,255),RIGHT('Disaggregation Data'!$J$315:$J$616,255),0))=0,"",INDEX('Disaggregation Data'!$R$315:$R$616,MATCH(RIGHT(X428,255),RIGHT('Disaggregation Data'!J$315:$J$616,255),0))),"")</f>
        <v/>
      </c>
      <c r="K428" s="486"/>
      <c r="L428" s="486"/>
      <c r="M428" s="486"/>
      <c r="N428" s="486"/>
      <c r="O428" s="486"/>
      <c r="P428" s="486"/>
      <c r="Q428" s="486"/>
      <c r="R428" s="486"/>
      <c r="S428" s="486"/>
      <c r="T428" s="486"/>
      <c r="U428" s="401" t="str">
        <f t="array" ref="U428">IFERROR(IF(INDEX('Disaggregation Data'!$O$315:$O$616,MATCH(RIGHT(X428,255),RIGHT('Disaggregation Data'!$J$315:$J$616,255),0))=0,"",INDEX('Disaggregation Data'!$O$315:$O$616,MATCH(RIGHT(X428,255),RIGHT('Disaggregation Data'!J$315:$J$616,255),0))),"")</f>
        <v/>
      </c>
      <c r="V428" s="415" t="str">
        <f t="array" ref="V428">IFERROR(IF(INDEX('Disaggregation Data'!$P$315:$P$616,MATCH(RIGHT(X428,255),RIGHT('Disaggregation Data'!$J$315:$J$616,255),0))=0,"",INDEX('Disaggregation Data'!$P$315:$P$616,MATCH(RIGHT(X428,255),RIGHT('Disaggregation Data'!J$315:$J$616,255),0))),"")</f>
        <v/>
      </c>
      <c r="W428" s="487"/>
      <c r="X428" s="487" t="str">
        <f t="shared" si="28"/>
        <v/>
      </c>
      <c r="Y428" s="487">
        <f t="shared" si="29"/>
        <v>51</v>
      </c>
      <c r="Z428" s="487" t="str">
        <f t="shared" si="30"/>
        <v/>
      </c>
      <c r="AA428" s="487" t="b">
        <f t="shared" si="31"/>
        <v>0</v>
      </c>
      <c r="AB428" s="487" t="s">
        <v>1976</v>
      </c>
      <c r="AC428" s="487" t="str">
        <f t="array" ref="AC428">IFERROR(IF(INDEX('Disaggregation Records'!$G$95:$G$183,MATCH(RIGHT(Z428,255),RIGHT('Disaggregation Records'!$D$95:$D$183,255),0))=0,"",INDEX('Disaggregation Records'!$G$95:$G$183,MATCH(RIGHT(Z428,255),RIGHT('Disaggregation Records'!$D$95:$D$183,255),0))),"")</f>
        <v/>
      </c>
      <c r="AD428" s="487" t="s">
        <v>815</v>
      </c>
      <c r="AE428" s="347"/>
      <c r="AF428" s="111"/>
      <c r="AG428" s="111"/>
    </row>
    <row r="429" spans="1:33" ht="47.1" customHeight="1" x14ac:dyDescent="0.25">
      <c r="A429" s="377">
        <v>11</v>
      </c>
      <c r="B429" s="395" t="str">
        <f>IFERROR(VLOOKUP(A429,'Coverage Indicators - Section D'!$A$10:$Y$42,25,FALSE),"")</f>
        <v/>
      </c>
      <c r="C429" s="396" t="str">
        <f t="array" ref="C429">IFERROR(IF(INDEX('Disaggregation Records'!$E$95:$E$183,MATCH(RIGHT(Z429,255),RIGHT('Disaggregation Records'!$D$95:$D$183,255),0))=0,"",INDEX('Disaggregation Records'!$E$95:$E$183,MATCH(RIGHT(Z429,255),RIGHT('Disaggregation Records'!$D$95:$D$183,255),0))),"")</f>
        <v/>
      </c>
      <c r="D429" s="396" t="str">
        <f t="array" ref="D429">IFERROR(IF(INDEX('Disaggregation Records'!$F$95:$F$183,MATCH(RIGHT(Z429,255),RIGHT('Disaggregation Records'!$D$95:$D$183,255),0))=0,"",INDEX('Disaggregation Records'!$F$95:$F$183,MATCH(RIGHT(Z429,255),RIGHT('Disaggregation Records'!$D$95:$D$183,255),0))),"")</f>
        <v/>
      </c>
      <c r="E429" s="397" t="str">
        <f t="array" ref="E429">IFERROR(IF(INDEX('Disaggregation Data'!$K$315:$K$616,MATCH(RIGHT(X429,255),RIGHT('Disaggregation Data'!$J$315:$J$616,255),0))=0,"",INDEX('Disaggregation Data'!$K$315:$K$616,MATCH(RIGHT(X429,255),RIGHT('Disaggregation Data'!J$315:$J$616,255),0))),"")</f>
        <v/>
      </c>
      <c r="F429" s="398" t="str">
        <f t="array" ref="F429">IFERROR(IF(INDEX('Disaggregation Data'!$L$315:$L$616,MATCH(RIGHT(X429,255),RIGHT('Disaggregation Data'!$J$315:$J$616,255),0))=0,"",INDEX('Disaggregation Data'!$L$315:$L$616,MATCH(RIGHT(X429,255),RIGHT('Disaggregation Data'!J$315:$J$616,255),0))),"")</f>
        <v/>
      </c>
      <c r="G429" s="459" t="str">
        <f t="array" ref="G429">IFERROR(IF(INDEX('Disaggregation Data'!$M$315:$M$616,MATCH(RIGHT(X429,255),RIGHT('Disaggregation Data'!$J$315:$J$616,255),0))=0,(E429/F429)*100,INDEX('Disaggregation Data'!$M$315:$M$616,MATCH(RIGHT(X429,255),RIGHT('Disaggregation Data'!J$315:$J$616,255),0))),"")</f>
        <v/>
      </c>
      <c r="H429" s="401" t="str">
        <f t="array" ref="H429">IFERROR(IF(INDEX('Disaggregation Data'!$N$315:$N$616,MATCH(RIGHT(X429,255),RIGHT('Disaggregation Data'!$J$315:$J$616,255),0))=0,"",INDEX('Disaggregation Data'!$N$315:$N$616,MATCH(RIGHT(X429,255),RIGHT('Disaggregation Data'!J$315:$J$616,255),0))),"")</f>
        <v/>
      </c>
      <c r="I429" s="401" t="str">
        <f t="array" ref="I429">IFERROR(IF(INDEX('Disaggregation Data'!$Q$315:$Q$616,MATCH(RIGHT(X429,255),RIGHT('Disaggregation Data'!$J$315:$J$616,255),0))=0,"",INDEX('Disaggregation Data'!$Q$315:$Q$616,MATCH(RIGHT(X429,255),RIGHT('Disaggregation Data'!J$315:$J$616,255),0))),"")</f>
        <v/>
      </c>
      <c r="J429" s="415" t="str">
        <f t="array" ref="J429">IFERROR(IF(INDEX('Disaggregation Data'!$R$315:$R$616,MATCH(RIGHT(X429,255),RIGHT('Disaggregation Data'!$J$315:$J$616,255),0))=0,"",INDEX('Disaggregation Data'!$R$315:$R$616,MATCH(RIGHT(X429,255),RIGHT('Disaggregation Data'!J$315:$J$616,255),0))),"")</f>
        <v/>
      </c>
      <c r="K429" s="486"/>
      <c r="L429" s="486"/>
      <c r="M429" s="486"/>
      <c r="N429" s="486"/>
      <c r="O429" s="486"/>
      <c r="P429" s="486"/>
      <c r="Q429" s="486"/>
      <c r="R429" s="486"/>
      <c r="S429" s="486"/>
      <c r="T429" s="486"/>
      <c r="U429" s="401" t="str">
        <f t="array" ref="U429">IFERROR(IF(INDEX('Disaggregation Data'!$O$315:$O$616,MATCH(RIGHT(X429,255),RIGHT('Disaggregation Data'!$J$315:$J$616,255),0))=0,"",INDEX('Disaggregation Data'!$O$315:$O$616,MATCH(RIGHT(X429,255),RIGHT('Disaggregation Data'!J$315:$J$616,255),0))),"")</f>
        <v/>
      </c>
      <c r="V429" s="415" t="str">
        <f t="array" ref="V429">IFERROR(IF(INDEX('Disaggregation Data'!$P$315:$P$616,MATCH(RIGHT(X429,255),RIGHT('Disaggregation Data'!$J$315:$J$616,255),0))=0,"",INDEX('Disaggregation Data'!$P$315:$P$616,MATCH(RIGHT(X429,255),RIGHT('Disaggregation Data'!J$315:$J$616,255),0))),"")</f>
        <v/>
      </c>
      <c r="W429" s="487"/>
      <c r="X429" s="487" t="str">
        <f t="shared" si="28"/>
        <v/>
      </c>
      <c r="Y429" s="487">
        <f t="shared" si="29"/>
        <v>52</v>
      </c>
      <c r="Z429" s="487" t="str">
        <f t="shared" si="30"/>
        <v/>
      </c>
      <c r="AA429" s="487" t="b">
        <f t="shared" si="31"/>
        <v>0</v>
      </c>
      <c r="AB429" s="487" t="s">
        <v>1977</v>
      </c>
      <c r="AC429" s="487" t="str">
        <f t="array" ref="AC429">IFERROR(IF(INDEX('Disaggregation Records'!$G$95:$G$183,MATCH(RIGHT(Z429,255),RIGHT('Disaggregation Records'!$D$95:$D$183,255),0))=0,"",INDEX('Disaggregation Records'!$G$95:$G$183,MATCH(RIGHT(Z429,255),RIGHT('Disaggregation Records'!$D$95:$D$183,255),0))),"")</f>
        <v/>
      </c>
      <c r="AD429" s="487" t="s">
        <v>815</v>
      </c>
      <c r="AE429" s="347"/>
      <c r="AF429" s="111"/>
      <c r="AG429" s="111"/>
    </row>
    <row r="430" spans="1:33" ht="47.1" customHeight="1" x14ac:dyDescent="0.25">
      <c r="A430" s="377">
        <v>11</v>
      </c>
      <c r="B430" s="395" t="str">
        <f>IFERROR(VLOOKUP(A430,'Coverage Indicators - Section D'!$A$10:$Y$42,25,FALSE),"")</f>
        <v/>
      </c>
      <c r="C430" s="396" t="str">
        <f t="array" ref="C430">IFERROR(IF(INDEX('Disaggregation Records'!$E$95:$E$183,MATCH(RIGHT(Z430,255),RIGHT('Disaggregation Records'!$D$95:$D$183,255),0))=0,"",INDEX('Disaggregation Records'!$E$95:$E$183,MATCH(RIGHT(Z430,255),RIGHT('Disaggregation Records'!$D$95:$D$183,255),0))),"")</f>
        <v/>
      </c>
      <c r="D430" s="396" t="str">
        <f t="array" ref="D430">IFERROR(IF(INDEX('Disaggregation Records'!$F$95:$F$183,MATCH(RIGHT(Z430,255),RIGHT('Disaggregation Records'!$D$95:$D$183,255),0))=0,"",INDEX('Disaggregation Records'!$F$95:$F$183,MATCH(RIGHT(Z430,255),RIGHT('Disaggregation Records'!$D$95:$D$183,255),0))),"")</f>
        <v/>
      </c>
      <c r="E430" s="397" t="str">
        <f t="array" ref="E430">IFERROR(IF(INDEX('Disaggregation Data'!$K$315:$K$616,MATCH(RIGHT(X430,255),RIGHT('Disaggregation Data'!$J$315:$J$616,255),0))=0,"",INDEX('Disaggregation Data'!$K$315:$K$616,MATCH(RIGHT(X430,255),RIGHT('Disaggregation Data'!J$315:$J$616,255),0))),"")</f>
        <v/>
      </c>
      <c r="F430" s="398" t="str">
        <f t="array" ref="F430">IFERROR(IF(INDEX('Disaggregation Data'!$L$315:$L$616,MATCH(RIGHT(X430,255),RIGHT('Disaggregation Data'!$J$315:$J$616,255),0))=0,"",INDEX('Disaggregation Data'!$L$315:$L$616,MATCH(RIGHT(X430,255),RIGHT('Disaggregation Data'!J$315:$J$616,255),0))),"")</f>
        <v/>
      </c>
      <c r="G430" s="459" t="str">
        <f t="array" ref="G430">IFERROR(IF(INDEX('Disaggregation Data'!$M$315:$M$616,MATCH(RIGHT(X430,255),RIGHT('Disaggregation Data'!$J$315:$J$616,255),0))=0,(E430/F430)*100,INDEX('Disaggregation Data'!$M$315:$M$616,MATCH(RIGHT(X430,255),RIGHT('Disaggregation Data'!J$315:$J$616,255),0))),"")</f>
        <v/>
      </c>
      <c r="H430" s="401" t="str">
        <f t="array" ref="H430">IFERROR(IF(INDEX('Disaggregation Data'!$N$315:$N$616,MATCH(RIGHT(X430,255),RIGHT('Disaggregation Data'!$J$315:$J$616,255),0))=0,"",INDEX('Disaggregation Data'!$N$315:$N$616,MATCH(RIGHT(X430,255),RIGHT('Disaggregation Data'!J$315:$J$616,255),0))),"")</f>
        <v/>
      </c>
      <c r="I430" s="401" t="str">
        <f t="array" ref="I430">IFERROR(IF(INDEX('Disaggregation Data'!$Q$315:$Q$616,MATCH(RIGHT(X430,255),RIGHT('Disaggregation Data'!$J$315:$J$616,255),0))=0,"",INDEX('Disaggregation Data'!$Q$315:$Q$616,MATCH(RIGHT(X430,255),RIGHT('Disaggregation Data'!J$315:$J$616,255),0))),"")</f>
        <v/>
      </c>
      <c r="J430" s="415" t="str">
        <f t="array" ref="J430">IFERROR(IF(INDEX('Disaggregation Data'!$R$315:$R$616,MATCH(RIGHT(X430,255),RIGHT('Disaggregation Data'!$J$315:$J$616,255),0))=0,"",INDEX('Disaggregation Data'!$R$315:$R$616,MATCH(RIGHT(X430,255),RIGHT('Disaggregation Data'!J$315:$J$616,255),0))),"")</f>
        <v/>
      </c>
      <c r="K430" s="486"/>
      <c r="L430" s="486"/>
      <c r="M430" s="486"/>
      <c r="N430" s="486"/>
      <c r="O430" s="486"/>
      <c r="P430" s="486"/>
      <c r="Q430" s="486"/>
      <c r="R430" s="486"/>
      <c r="S430" s="486"/>
      <c r="T430" s="486"/>
      <c r="U430" s="401" t="str">
        <f t="array" ref="U430">IFERROR(IF(INDEX('Disaggregation Data'!$O$315:$O$616,MATCH(RIGHT(X430,255),RIGHT('Disaggregation Data'!$J$315:$J$616,255),0))=0,"",INDEX('Disaggregation Data'!$O$315:$O$616,MATCH(RIGHT(X430,255),RIGHT('Disaggregation Data'!J$315:$J$616,255),0))),"")</f>
        <v/>
      </c>
      <c r="V430" s="415" t="str">
        <f t="array" ref="V430">IFERROR(IF(INDEX('Disaggregation Data'!$P$315:$P$616,MATCH(RIGHT(X430,255),RIGHT('Disaggregation Data'!$J$315:$J$616,255),0))=0,"",INDEX('Disaggregation Data'!$P$315:$P$616,MATCH(RIGHT(X430,255),RIGHT('Disaggregation Data'!J$315:$J$616,255),0))),"")</f>
        <v/>
      </c>
      <c r="W430" s="487"/>
      <c r="X430" s="487" t="str">
        <f t="shared" si="28"/>
        <v/>
      </c>
      <c r="Y430" s="487">
        <f t="shared" si="29"/>
        <v>53</v>
      </c>
      <c r="Z430" s="487" t="str">
        <f t="shared" si="30"/>
        <v/>
      </c>
      <c r="AA430" s="487" t="b">
        <f t="shared" si="31"/>
        <v>0</v>
      </c>
      <c r="AB430" s="487" t="s">
        <v>1978</v>
      </c>
      <c r="AC430" s="487" t="str">
        <f t="array" ref="AC430">IFERROR(IF(INDEX('Disaggregation Records'!$G$95:$G$183,MATCH(RIGHT(Z430,255),RIGHT('Disaggregation Records'!$D$95:$D$183,255),0))=0,"",INDEX('Disaggregation Records'!$G$95:$G$183,MATCH(RIGHT(Z430,255),RIGHT('Disaggregation Records'!$D$95:$D$183,255),0))),"")</f>
        <v/>
      </c>
      <c r="AD430" s="487" t="s">
        <v>815</v>
      </c>
      <c r="AE430" s="347"/>
      <c r="AF430" s="111"/>
      <c r="AG430" s="111"/>
    </row>
    <row r="431" spans="1:33" ht="47.1" customHeight="1" x14ac:dyDescent="0.25">
      <c r="A431" s="377">
        <v>11</v>
      </c>
      <c r="B431" s="395" t="str">
        <f>IFERROR(VLOOKUP(A431,'Coverage Indicators - Section D'!$A$10:$Y$42,25,FALSE),"")</f>
        <v/>
      </c>
      <c r="C431" s="396" t="str">
        <f t="array" ref="C431">IFERROR(IF(INDEX('Disaggregation Records'!$E$95:$E$183,MATCH(RIGHT(Z431,255),RIGHT('Disaggregation Records'!$D$95:$D$183,255),0))=0,"",INDEX('Disaggregation Records'!$E$95:$E$183,MATCH(RIGHT(Z431,255),RIGHT('Disaggregation Records'!$D$95:$D$183,255),0))),"")</f>
        <v/>
      </c>
      <c r="D431" s="396" t="str">
        <f t="array" ref="D431">IFERROR(IF(INDEX('Disaggregation Records'!$F$95:$F$183,MATCH(RIGHT(Z431,255),RIGHT('Disaggregation Records'!$D$95:$D$183,255),0))=0,"",INDEX('Disaggregation Records'!$F$95:$F$183,MATCH(RIGHT(Z431,255),RIGHT('Disaggregation Records'!$D$95:$D$183,255),0))),"")</f>
        <v/>
      </c>
      <c r="E431" s="397" t="str">
        <f t="array" ref="E431">IFERROR(IF(INDEX('Disaggregation Data'!$K$315:$K$616,MATCH(RIGHT(X431,255),RIGHT('Disaggregation Data'!$J$315:$J$616,255),0))=0,"",INDEX('Disaggregation Data'!$K$315:$K$616,MATCH(RIGHT(X431,255),RIGHT('Disaggregation Data'!J$315:$J$616,255),0))),"")</f>
        <v/>
      </c>
      <c r="F431" s="398" t="str">
        <f t="array" ref="F431">IFERROR(IF(INDEX('Disaggregation Data'!$L$315:$L$616,MATCH(RIGHT(X431,255),RIGHT('Disaggregation Data'!$J$315:$J$616,255),0))=0,"",INDEX('Disaggregation Data'!$L$315:$L$616,MATCH(RIGHT(X431,255),RIGHT('Disaggregation Data'!J$315:$J$616,255),0))),"")</f>
        <v/>
      </c>
      <c r="G431" s="459" t="str">
        <f t="array" ref="G431">IFERROR(IF(INDEX('Disaggregation Data'!$M$315:$M$616,MATCH(RIGHT(X431,255),RIGHT('Disaggregation Data'!$J$315:$J$616,255),0))=0,(E431/F431)*100,INDEX('Disaggregation Data'!$M$315:$M$616,MATCH(RIGHT(X431,255),RIGHT('Disaggregation Data'!J$315:$J$616,255),0))),"")</f>
        <v/>
      </c>
      <c r="H431" s="401" t="str">
        <f t="array" ref="H431">IFERROR(IF(INDEX('Disaggregation Data'!$N$315:$N$616,MATCH(RIGHT(X431,255),RIGHT('Disaggregation Data'!$J$315:$J$616,255),0))=0,"",INDEX('Disaggregation Data'!$N$315:$N$616,MATCH(RIGHT(X431,255),RIGHT('Disaggregation Data'!J$315:$J$616,255),0))),"")</f>
        <v/>
      </c>
      <c r="I431" s="401" t="str">
        <f t="array" ref="I431">IFERROR(IF(INDEX('Disaggregation Data'!$Q$315:$Q$616,MATCH(RIGHT(X431,255),RIGHT('Disaggregation Data'!$J$315:$J$616,255),0))=0,"",INDEX('Disaggregation Data'!$Q$315:$Q$616,MATCH(RIGHT(X431,255),RIGHT('Disaggregation Data'!J$315:$J$616,255),0))),"")</f>
        <v/>
      </c>
      <c r="J431" s="415" t="str">
        <f t="array" ref="J431">IFERROR(IF(INDEX('Disaggregation Data'!$R$315:$R$616,MATCH(RIGHT(X431,255),RIGHT('Disaggregation Data'!$J$315:$J$616,255),0))=0,"",INDEX('Disaggregation Data'!$R$315:$R$616,MATCH(RIGHT(X431,255),RIGHT('Disaggregation Data'!J$315:$J$616,255),0))),"")</f>
        <v/>
      </c>
      <c r="K431" s="486"/>
      <c r="L431" s="486"/>
      <c r="M431" s="486"/>
      <c r="N431" s="486"/>
      <c r="O431" s="486"/>
      <c r="P431" s="486"/>
      <c r="Q431" s="486"/>
      <c r="R431" s="486"/>
      <c r="S431" s="486"/>
      <c r="T431" s="486"/>
      <c r="U431" s="401" t="str">
        <f t="array" ref="U431">IFERROR(IF(INDEX('Disaggregation Data'!$O$315:$O$616,MATCH(RIGHT(X431,255),RIGHT('Disaggregation Data'!$J$315:$J$616,255),0))=0,"",INDEX('Disaggregation Data'!$O$315:$O$616,MATCH(RIGHT(X431,255),RIGHT('Disaggregation Data'!J$315:$J$616,255),0))),"")</f>
        <v/>
      </c>
      <c r="V431" s="415" t="str">
        <f t="array" ref="V431">IFERROR(IF(INDEX('Disaggregation Data'!$P$315:$P$616,MATCH(RIGHT(X431,255),RIGHT('Disaggregation Data'!$J$315:$J$616,255),0))=0,"",INDEX('Disaggregation Data'!$P$315:$P$616,MATCH(RIGHT(X431,255),RIGHT('Disaggregation Data'!J$315:$J$616,255),0))),"")</f>
        <v/>
      </c>
      <c r="W431" s="487"/>
      <c r="X431" s="487" t="str">
        <f t="shared" si="28"/>
        <v/>
      </c>
      <c r="Y431" s="487">
        <f t="shared" si="29"/>
        <v>54</v>
      </c>
      <c r="Z431" s="487" t="str">
        <f t="shared" si="30"/>
        <v/>
      </c>
      <c r="AA431" s="487" t="b">
        <f t="shared" si="31"/>
        <v>0</v>
      </c>
      <c r="AB431" s="487" t="s">
        <v>1979</v>
      </c>
      <c r="AC431" s="487" t="str">
        <f t="array" ref="AC431">IFERROR(IF(INDEX('Disaggregation Records'!$G$95:$G$183,MATCH(RIGHT(Z431,255),RIGHT('Disaggregation Records'!$D$95:$D$183,255),0))=0,"",INDEX('Disaggregation Records'!$G$95:$G$183,MATCH(RIGHT(Z431,255),RIGHT('Disaggregation Records'!$D$95:$D$183,255),0))),"")</f>
        <v/>
      </c>
      <c r="AD431" s="487" t="s">
        <v>815</v>
      </c>
      <c r="AE431" s="347"/>
      <c r="AF431" s="111"/>
      <c r="AG431" s="111"/>
    </row>
    <row r="432" spans="1:33" ht="47.1" customHeight="1" x14ac:dyDescent="0.25">
      <c r="A432" s="377">
        <v>11</v>
      </c>
      <c r="B432" s="395" t="str">
        <f>IFERROR(VLOOKUP(A432,'Coverage Indicators - Section D'!$A$10:$Y$42,25,FALSE),"")</f>
        <v/>
      </c>
      <c r="C432" s="396" t="str">
        <f t="array" ref="C432">IFERROR(IF(INDEX('Disaggregation Records'!$E$95:$E$183,MATCH(RIGHT(Z432,255),RIGHT('Disaggregation Records'!$D$95:$D$183,255),0))=0,"",INDEX('Disaggregation Records'!$E$95:$E$183,MATCH(RIGHT(Z432,255),RIGHT('Disaggregation Records'!$D$95:$D$183,255),0))),"")</f>
        <v/>
      </c>
      <c r="D432" s="396" t="str">
        <f t="array" ref="D432">IFERROR(IF(INDEX('Disaggregation Records'!$F$95:$F$183,MATCH(RIGHT(Z432,255),RIGHT('Disaggregation Records'!$D$95:$D$183,255),0))=0,"",INDEX('Disaggregation Records'!$F$95:$F$183,MATCH(RIGHT(Z432,255),RIGHT('Disaggregation Records'!$D$95:$D$183,255),0))),"")</f>
        <v/>
      </c>
      <c r="E432" s="397" t="str">
        <f t="array" ref="E432">IFERROR(IF(INDEX('Disaggregation Data'!$K$315:$K$616,MATCH(RIGHT(X432,255),RIGHT('Disaggregation Data'!$J$315:$J$616,255),0))=0,"",INDEX('Disaggregation Data'!$K$315:$K$616,MATCH(RIGHT(X432,255),RIGHT('Disaggregation Data'!J$315:$J$616,255),0))),"")</f>
        <v/>
      </c>
      <c r="F432" s="398" t="str">
        <f t="array" ref="F432">IFERROR(IF(INDEX('Disaggregation Data'!$L$315:$L$616,MATCH(RIGHT(X432,255),RIGHT('Disaggregation Data'!$J$315:$J$616,255),0))=0,"",INDEX('Disaggregation Data'!$L$315:$L$616,MATCH(RIGHT(X432,255),RIGHT('Disaggregation Data'!J$315:$J$616,255),0))),"")</f>
        <v/>
      </c>
      <c r="G432" s="459" t="str">
        <f t="array" ref="G432">IFERROR(IF(INDEX('Disaggregation Data'!$M$315:$M$616,MATCH(RIGHT(X432,255),RIGHT('Disaggregation Data'!$J$315:$J$616,255),0))=0,(E432/F432)*100,INDEX('Disaggregation Data'!$M$315:$M$616,MATCH(RIGHT(X432,255),RIGHT('Disaggregation Data'!J$315:$J$616,255),0))),"")</f>
        <v/>
      </c>
      <c r="H432" s="401" t="str">
        <f t="array" ref="H432">IFERROR(IF(INDEX('Disaggregation Data'!$N$315:$N$616,MATCH(RIGHT(X432,255),RIGHT('Disaggregation Data'!$J$315:$J$616,255),0))=0,"",INDEX('Disaggregation Data'!$N$315:$N$616,MATCH(RIGHT(X432,255),RIGHT('Disaggregation Data'!J$315:$J$616,255),0))),"")</f>
        <v/>
      </c>
      <c r="I432" s="401" t="str">
        <f t="array" ref="I432">IFERROR(IF(INDEX('Disaggregation Data'!$Q$315:$Q$616,MATCH(RIGHT(X432,255),RIGHT('Disaggregation Data'!$J$315:$J$616,255),0))=0,"",INDEX('Disaggregation Data'!$Q$315:$Q$616,MATCH(RIGHT(X432,255),RIGHT('Disaggregation Data'!J$315:$J$616,255),0))),"")</f>
        <v/>
      </c>
      <c r="J432" s="415" t="str">
        <f t="array" ref="J432">IFERROR(IF(INDEX('Disaggregation Data'!$R$315:$R$616,MATCH(RIGHT(X432,255),RIGHT('Disaggregation Data'!$J$315:$J$616,255),0))=0,"",INDEX('Disaggregation Data'!$R$315:$R$616,MATCH(RIGHT(X432,255),RIGHT('Disaggregation Data'!J$315:$J$616,255),0))),"")</f>
        <v/>
      </c>
      <c r="K432" s="486"/>
      <c r="L432" s="486"/>
      <c r="M432" s="486"/>
      <c r="N432" s="486"/>
      <c r="O432" s="486"/>
      <c r="P432" s="486"/>
      <c r="Q432" s="486"/>
      <c r="R432" s="486"/>
      <c r="S432" s="486"/>
      <c r="T432" s="486"/>
      <c r="U432" s="401" t="str">
        <f t="array" ref="U432">IFERROR(IF(INDEX('Disaggregation Data'!$O$315:$O$616,MATCH(RIGHT(X432,255),RIGHT('Disaggregation Data'!$J$315:$J$616,255),0))=0,"",INDEX('Disaggregation Data'!$O$315:$O$616,MATCH(RIGHT(X432,255),RIGHT('Disaggregation Data'!J$315:$J$616,255),0))),"")</f>
        <v/>
      </c>
      <c r="V432" s="415" t="str">
        <f t="array" ref="V432">IFERROR(IF(INDEX('Disaggregation Data'!$P$315:$P$616,MATCH(RIGHT(X432,255),RIGHT('Disaggregation Data'!$J$315:$J$616,255),0))=0,"",INDEX('Disaggregation Data'!$P$315:$P$616,MATCH(RIGHT(X432,255),RIGHT('Disaggregation Data'!J$315:$J$616,255),0))),"")</f>
        <v/>
      </c>
      <c r="W432" s="487"/>
      <c r="X432" s="487" t="str">
        <f t="shared" si="28"/>
        <v/>
      </c>
      <c r="Y432" s="487">
        <f t="shared" si="29"/>
        <v>55</v>
      </c>
      <c r="Z432" s="487" t="str">
        <f t="shared" si="30"/>
        <v/>
      </c>
      <c r="AA432" s="487" t="b">
        <f t="shared" si="31"/>
        <v>0</v>
      </c>
      <c r="AB432" s="487" t="s">
        <v>1980</v>
      </c>
      <c r="AC432" s="487" t="str">
        <f t="array" ref="AC432">IFERROR(IF(INDEX('Disaggregation Records'!$G$95:$G$183,MATCH(RIGHT(Z432,255),RIGHT('Disaggregation Records'!$D$95:$D$183,255),0))=0,"",INDEX('Disaggregation Records'!$G$95:$G$183,MATCH(RIGHT(Z432,255),RIGHT('Disaggregation Records'!$D$95:$D$183,255),0))),"")</f>
        <v/>
      </c>
      <c r="AD432" s="487" t="s">
        <v>815</v>
      </c>
      <c r="AE432" s="347"/>
      <c r="AF432" s="111"/>
      <c r="AG432" s="111"/>
    </row>
    <row r="433" spans="1:33" ht="47.1" customHeight="1" x14ac:dyDescent="0.25">
      <c r="A433" s="377">
        <v>11</v>
      </c>
      <c r="B433" s="395" t="str">
        <f>IFERROR(VLOOKUP(A433,'Coverage Indicators - Section D'!$A$10:$Y$42,25,FALSE),"")</f>
        <v/>
      </c>
      <c r="C433" s="396" t="str">
        <f t="array" ref="C433">IFERROR(IF(INDEX('Disaggregation Records'!$E$95:$E$183,MATCH(RIGHT(Z433,255),RIGHT('Disaggregation Records'!$D$95:$D$183,255),0))=0,"",INDEX('Disaggregation Records'!$E$95:$E$183,MATCH(RIGHT(Z433,255),RIGHT('Disaggregation Records'!$D$95:$D$183,255),0))),"")</f>
        <v/>
      </c>
      <c r="D433" s="396" t="str">
        <f t="array" ref="D433">IFERROR(IF(INDEX('Disaggregation Records'!$F$95:$F$183,MATCH(RIGHT(Z433,255),RIGHT('Disaggregation Records'!$D$95:$D$183,255),0))=0,"",INDEX('Disaggregation Records'!$F$95:$F$183,MATCH(RIGHT(Z433,255),RIGHT('Disaggregation Records'!$D$95:$D$183,255),0))),"")</f>
        <v/>
      </c>
      <c r="E433" s="397" t="str">
        <f t="array" ref="E433">IFERROR(IF(INDEX('Disaggregation Data'!$K$315:$K$616,MATCH(RIGHT(X433,255),RIGHT('Disaggregation Data'!$J$315:$J$616,255),0))=0,"",INDEX('Disaggregation Data'!$K$315:$K$616,MATCH(RIGHT(X433,255),RIGHT('Disaggregation Data'!J$315:$J$616,255),0))),"")</f>
        <v/>
      </c>
      <c r="F433" s="398" t="str">
        <f t="array" ref="F433">IFERROR(IF(INDEX('Disaggregation Data'!$L$315:$L$616,MATCH(RIGHT(X433,255),RIGHT('Disaggregation Data'!$J$315:$J$616,255),0))=0,"",INDEX('Disaggregation Data'!$L$315:$L$616,MATCH(RIGHT(X433,255),RIGHT('Disaggregation Data'!J$315:$J$616,255),0))),"")</f>
        <v/>
      </c>
      <c r="G433" s="459" t="str">
        <f t="array" ref="G433">IFERROR(IF(INDEX('Disaggregation Data'!$M$315:$M$616,MATCH(RIGHT(X433,255),RIGHT('Disaggregation Data'!$J$315:$J$616,255),0))=0,(E433/F433)*100,INDEX('Disaggregation Data'!$M$315:$M$616,MATCH(RIGHT(X433,255),RIGHT('Disaggregation Data'!J$315:$J$616,255),0))),"")</f>
        <v/>
      </c>
      <c r="H433" s="401" t="str">
        <f t="array" ref="H433">IFERROR(IF(INDEX('Disaggregation Data'!$N$315:$N$616,MATCH(RIGHT(X433,255),RIGHT('Disaggregation Data'!$J$315:$J$616,255),0))=0,"",INDEX('Disaggregation Data'!$N$315:$N$616,MATCH(RIGHT(X433,255),RIGHT('Disaggregation Data'!J$315:$J$616,255),0))),"")</f>
        <v/>
      </c>
      <c r="I433" s="401" t="str">
        <f t="array" ref="I433">IFERROR(IF(INDEX('Disaggregation Data'!$Q$315:$Q$616,MATCH(RIGHT(X433,255),RIGHT('Disaggregation Data'!$J$315:$J$616,255),0))=0,"",INDEX('Disaggregation Data'!$Q$315:$Q$616,MATCH(RIGHT(X433,255),RIGHT('Disaggregation Data'!J$315:$J$616,255),0))),"")</f>
        <v/>
      </c>
      <c r="J433" s="415" t="str">
        <f t="array" ref="J433">IFERROR(IF(INDEX('Disaggregation Data'!$R$315:$R$616,MATCH(RIGHT(X433,255),RIGHT('Disaggregation Data'!$J$315:$J$616,255),0))=0,"",INDEX('Disaggregation Data'!$R$315:$R$616,MATCH(RIGHT(X433,255),RIGHT('Disaggregation Data'!J$315:$J$616,255),0))),"")</f>
        <v/>
      </c>
      <c r="K433" s="486"/>
      <c r="L433" s="486"/>
      <c r="M433" s="486"/>
      <c r="N433" s="486"/>
      <c r="O433" s="486"/>
      <c r="P433" s="486"/>
      <c r="Q433" s="486"/>
      <c r="R433" s="486"/>
      <c r="S433" s="486"/>
      <c r="T433" s="486"/>
      <c r="U433" s="401" t="str">
        <f t="array" ref="U433">IFERROR(IF(INDEX('Disaggregation Data'!$O$315:$O$616,MATCH(RIGHT(X433,255),RIGHT('Disaggregation Data'!$J$315:$J$616,255),0))=0,"",INDEX('Disaggregation Data'!$O$315:$O$616,MATCH(RIGHT(X433,255),RIGHT('Disaggregation Data'!J$315:$J$616,255),0))),"")</f>
        <v/>
      </c>
      <c r="V433" s="415" t="str">
        <f t="array" ref="V433">IFERROR(IF(INDEX('Disaggregation Data'!$P$315:$P$616,MATCH(RIGHT(X433,255),RIGHT('Disaggregation Data'!$J$315:$J$616,255),0))=0,"",INDEX('Disaggregation Data'!$P$315:$P$616,MATCH(RIGHT(X433,255),RIGHT('Disaggregation Data'!J$315:$J$616,255),0))),"")</f>
        <v/>
      </c>
      <c r="W433" s="487"/>
      <c r="X433" s="487" t="str">
        <f t="shared" si="28"/>
        <v/>
      </c>
      <c r="Y433" s="487">
        <f t="shared" si="29"/>
        <v>56</v>
      </c>
      <c r="Z433" s="487" t="str">
        <f t="shared" si="30"/>
        <v/>
      </c>
      <c r="AA433" s="487" t="b">
        <f t="shared" si="31"/>
        <v>0</v>
      </c>
      <c r="AB433" s="487" t="s">
        <v>1981</v>
      </c>
      <c r="AC433" s="487" t="str">
        <f t="array" ref="AC433">IFERROR(IF(INDEX('Disaggregation Records'!$G$95:$G$183,MATCH(RIGHT(Z433,255),RIGHT('Disaggregation Records'!$D$95:$D$183,255),0))=0,"",INDEX('Disaggregation Records'!$G$95:$G$183,MATCH(RIGHT(Z433,255),RIGHT('Disaggregation Records'!$D$95:$D$183,255),0))),"")</f>
        <v/>
      </c>
      <c r="AD433" s="487" t="s">
        <v>815</v>
      </c>
      <c r="AE433" s="347"/>
      <c r="AF433" s="111"/>
      <c r="AG433" s="111"/>
    </row>
    <row r="434" spans="1:33" ht="47.1" customHeight="1" x14ac:dyDescent="0.25">
      <c r="A434" s="377">
        <v>11</v>
      </c>
      <c r="B434" s="395" t="str">
        <f>IFERROR(VLOOKUP(A434,'Coverage Indicators - Section D'!$A$10:$Y$42,25,FALSE),"")</f>
        <v/>
      </c>
      <c r="C434" s="396" t="str">
        <f t="array" ref="C434">IFERROR(IF(INDEX('Disaggregation Records'!$E$95:$E$183,MATCH(RIGHT(Z434,255),RIGHT('Disaggregation Records'!$D$95:$D$183,255),0))=0,"",INDEX('Disaggregation Records'!$E$95:$E$183,MATCH(RIGHT(Z434,255),RIGHT('Disaggregation Records'!$D$95:$D$183,255),0))),"")</f>
        <v/>
      </c>
      <c r="D434" s="396" t="str">
        <f t="array" ref="D434">IFERROR(IF(INDEX('Disaggregation Records'!$F$95:$F$183,MATCH(RIGHT(Z434,255),RIGHT('Disaggregation Records'!$D$95:$D$183,255),0))=0,"",INDEX('Disaggregation Records'!$F$95:$F$183,MATCH(RIGHT(Z434,255),RIGHT('Disaggregation Records'!$D$95:$D$183,255),0))),"")</f>
        <v/>
      </c>
      <c r="E434" s="397" t="str">
        <f t="array" ref="E434">IFERROR(IF(INDEX('Disaggregation Data'!$K$315:$K$616,MATCH(RIGHT(X434,255),RIGHT('Disaggregation Data'!$J$315:$J$616,255),0))=0,"",INDEX('Disaggregation Data'!$K$315:$K$616,MATCH(RIGHT(X434,255),RIGHT('Disaggregation Data'!J$315:$J$616,255),0))),"")</f>
        <v/>
      </c>
      <c r="F434" s="398" t="str">
        <f t="array" ref="F434">IFERROR(IF(INDEX('Disaggregation Data'!$L$315:$L$616,MATCH(RIGHT(X434,255),RIGHT('Disaggregation Data'!$J$315:$J$616,255),0))=0,"",INDEX('Disaggregation Data'!$L$315:$L$616,MATCH(RIGHT(X434,255),RIGHT('Disaggregation Data'!J$315:$J$616,255),0))),"")</f>
        <v/>
      </c>
      <c r="G434" s="459" t="str">
        <f t="array" ref="G434">IFERROR(IF(INDEX('Disaggregation Data'!$M$315:$M$616,MATCH(RIGHT(X434,255),RIGHT('Disaggregation Data'!$J$315:$J$616,255),0))=0,(E434/F434)*100,INDEX('Disaggregation Data'!$M$315:$M$616,MATCH(RIGHT(X434,255),RIGHT('Disaggregation Data'!J$315:$J$616,255),0))),"")</f>
        <v/>
      </c>
      <c r="H434" s="401" t="str">
        <f t="array" ref="H434">IFERROR(IF(INDEX('Disaggregation Data'!$N$315:$N$616,MATCH(RIGHT(X434,255),RIGHT('Disaggregation Data'!$J$315:$J$616,255),0))=0,"",INDEX('Disaggregation Data'!$N$315:$N$616,MATCH(RIGHT(X434,255),RIGHT('Disaggregation Data'!J$315:$J$616,255),0))),"")</f>
        <v/>
      </c>
      <c r="I434" s="401" t="str">
        <f t="array" ref="I434">IFERROR(IF(INDEX('Disaggregation Data'!$Q$315:$Q$616,MATCH(RIGHT(X434,255),RIGHT('Disaggregation Data'!$J$315:$J$616,255),0))=0,"",INDEX('Disaggregation Data'!$Q$315:$Q$616,MATCH(RIGHT(X434,255),RIGHT('Disaggregation Data'!J$315:$J$616,255),0))),"")</f>
        <v/>
      </c>
      <c r="J434" s="415" t="str">
        <f t="array" ref="J434">IFERROR(IF(INDEX('Disaggregation Data'!$R$315:$R$616,MATCH(RIGHT(X434,255),RIGHT('Disaggregation Data'!$J$315:$J$616,255),0))=0,"",INDEX('Disaggregation Data'!$R$315:$R$616,MATCH(RIGHT(X434,255),RIGHT('Disaggregation Data'!J$315:$J$616,255),0))),"")</f>
        <v/>
      </c>
      <c r="K434" s="486"/>
      <c r="L434" s="486"/>
      <c r="M434" s="486"/>
      <c r="N434" s="486"/>
      <c r="O434" s="486"/>
      <c r="P434" s="486"/>
      <c r="Q434" s="486"/>
      <c r="R434" s="486"/>
      <c r="S434" s="486"/>
      <c r="T434" s="486"/>
      <c r="U434" s="401" t="str">
        <f t="array" ref="U434">IFERROR(IF(INDEX('Disaggregation Data'!$O$315:$O$616,MATCH(RIGHT(X434,255),RIGHT('Disaggregation Data'!$J$315:$J$616,255),0))=0,"",INDEX('Disaggregation Data'!$O$315:$O$616,MATCH(RIGHT(X434,255),RIGHT('Disaggregation Data'!J$315:$J$616,255),0))),"")</f>
        <v/>
      </c>
      <c r="V434" s="415" t="str">
        <f t="array" ref="V434">IFERROR(IF(INDEX('Disaggregation Data'!$P$315:$P$616,MATCH(RIGHT(X434,255),RIGHT('Disaggregation Data'!$J$315:$J$616,255),0))=0,"",INDEX('Disaggregation Data'!$P$315:$P$616,MATCH(RIGHT(X434,255),RIGHT('Disaggregation Data'!J$315:$J$616,255),0))),"")</f>
        <v/>
      </c>
      <c r="W434" s="487"/>
      <c r="X434" s="487" t="str">
        <f t="shared" si="28"/>
        <v/>
      </c>
      <c r="Y434" s="487">
        <f t="shared" si="29"/>
        <v>57</v>
      </c>
      <c r="Z434" s="487" t="str">
        <f t="shared" si="30"/>
        <v/>
      </c>
      <c r="AA434" s="487" t="b">
        <f t="shared" si="31"/>
        <v>0</v>
      </c>
      <c r="AB434" s="487" t="s">
        <v>1982</v>
      </c>
      <c r="AC434" s="487" t="str">
        <f t="array" ref="AC434">IFERROR(IF(INDEX('Disaggregation Records'!$G$95:$G$183,MATCH(RIGHT(Z434,255),RIGHT('Disaggregation Records'!$D$95:$D$183,255),0))=0,"",INDEX('Disaggregation Records'!$G$95:$G$183,MATCH(RIGHT(Z434,255),RIGHT('Disaggregation Records'!$D$95:$D$183,255),0))),"")</f>
        <v/>
      </c>
      <c r="AD434" s="487" t="s">
        <v>815</v>
      </c>
      <c r="AE434" s="347"/>
      <c r="AF434" s="111"/>
      <c r="AG434" s="111"/>
    </row>
    <row r="435" spans="1:33" ht="47.1" customHeight="1" x14ac:dyDescent="0.25">
      <c r="A435" s="377">
        <v>11</v>
      </c>
      <c r="B435" s="395" t="str">
        <f>IFERROR(VLOOKUP(A435,'Coverage Indicators - Section D'!$A$10:$Y$42,25,FALSE),"")</f>
        <v/>
      </c>
      <c r="C435" s="396" t="str">
        <f t="array" ref="C435">IFERROR(IF(INDEX('Disaggregation Records'!$E$95:$E$183,MATCH(RIGHT(Z435,255),RIGHT('Disaggregation Records'!$D$95:$D$183,255),0))=0,"",INDEX('Disaggregation Records'!$E$95:$E$183,MATCH(RIGHT(Z435,255),RIGHT('Disaggregation Records'!$D$95:$D$183,255),0))),"")</f>
        <v/>
      </c>
      <c r="D435" s="396" t="str">
        <f t="array" ref="D435">IFERROR(IF(INDEX('Disaggregation Records'!$F$95:$F$183,MATCH(RIGHT(Z435,255),RIGHT('Disaggregation Records'!$D$95:$D$183,255),0))=0,"",INDEX('Disaggregation Records'!$F$95:$F$183,MATCH(RIGHT(Z435,255),RIGHT('Disaggregation Records'!$D$95:$D$183,255),0))),"")</f>
        <v/>
      </c>
      <c r="E435" s="397" t="str">
        <f t="array" ref="E435">IFERROR(IF(INDEX('Disaggregation Data'!$K$315:$K$616,MATCH(RIGHT(X435,255),RIGHT('Disaggregation Data'!$J$315:$J$616,255),0))=0,"",INDEX('Disaggregation Data'!$K$315:$K$616,MATCH(RIGHT(X435,255),RIGHT('Disaggregation Data'!J$315:$J$616,255),0))),"")</f>
        <v/>
      </c>
      <c r="F435" s="398" t="str">
        <f t="array" ref="F435">IFERROR(IF(INDEX('Disaggregation Data'!$L$315:$L$616,MATCH(RIGHT(X435,255),RIGHT('Disaggregation Data'!$J$315:$J$616,255),0))=0,"",INDEX('Disaggregation Data'!$L$315:$L$616,MATCH(RIGHT(X435,255),RIGHT('Disaggregation Data'!J$315:$J$616,255),0))),"")</f>
        <v/>
      </c>
      <c r="G435" s="459" t="str">
        <f t="array" ref="G435">IFERROR(IF(INDEX('Disaggregation Data'!$M$315:$M$616,MATCH(RIGHT(X435,255),RIGHT('Disaggregation Data'!$J$315:$J$616,255),0))=0,(E435/F435)*100,INDEX('Disaggregation Data'!$M$315:$M$616,MATCH(RIGHT(X435,255),RIGHT('Disaggregation Data'!J$315:$J$616,255),0))),"")</f>
        <v/>
      </c>
      <c r="H435" s="401" t="str">
        <f t="array" ref="H435">IFERROR(IF(INDEX('Disaggregation Data'!$N$315:$N$616,MATCH(RIGHT(X435,255),RIGHT('Disaggregation Data'!$J$315:$J$616,255),0))=0,"",INDEX('Disaggregation Data'!$N$315:$N$616,MATCH(RIGHT(X435,255),RIGHT('Disaggregation Data'!J$315:$J$616,255),0))),"")</f>
        <v/>
      </c>
      <c r="I435" s="401" t="str">
        <f t="array" ref="I435">IFERROR(IF(INDEX('Disaggregation Data'!$Q$315:$Q$616,MATCH(RIGHT(X435,255),RIGHT('Disaggregation Data'!$J$315:$J$616,255),0))=0,"",INDEX('Disaggregation Data'!$Q$315:$Q$616,MATCH(RIGHT(X435,255),RIGHT('Disaggregation Data'!J$315:$J$616,255),0))),"")</f>
        <v/>
      </c>
      <c r="J435" s="415" t="str">
        <f t="array" ref="J435">IFERROR(IF(INDEX('Disaggregation Data'!$R$315:$R$616,MATCH(RIGHT(X435,255),RIGHT('Disaggregation Data'!$J$315:$J$616,255),0))=0,"",INDEX('Disaggregation Data'!$R$315:$R$616,MATCH(RIGHT(X435,255),RIGHT('Disaggregation Data'!J$315:$J$616,255),0))),"")</f>
        <v/>
      </c>
      <c r="K435" s="486"/>
      <c r="L435" s="486"/>
      <c r="M435" s="486"/>
      <c r="N435" s="486"/>
      <c r="O435" s="486"/>
      <c r="P435" s="486"/>
      <c r="Q435" s="486"/>
      <c r="R435" s="486"/>
      <c r="S435" s="486"/>
      <c r="T435" s="486"/>
      <c r="U435" s="401" t="str">
        <f t="array" ref="U435">IFERROR(IF(INDEX('Disaggregation Data'!$O$315:$O$616,MATCH(RIGHT(X435,255),RIGHT('Disaggregation Data'!$J$315:$J$616,255),0))=0,"",INDEX('Disaggregation Data'!$O$315:$O$616,MATCH(RIGHT(X435,255),RIGHT('Disaggregation Data'!J$315:$J$616,255),0))),"")</f>
        <v/>
      </c>
      <c r="V435" s="415" t="str">
        <f t="array" ref="V435">IFERROR(IF(INDEX('Disaggregation Data'!$P$315:$P$616,MATCH(RIGHT(X435,255),RIGHT('Disaggregation Data'!$J$315:$J$616,255),0))=0,"",INDEX('Disaggregation Data'!$P$315:$P$616,MATCH(RIGHT(X435,255),RIGHT('Disaggregation Data'!J$315:$J$616,255),0))),"")</f>
        <v/>
      </c>
      <c r="W435" s="487"/>
      <c r="X435" s="487" t="str">
        <f t="shared" si="28"/>
        <v/>
      </c>
      <c r="Y435" s="487">
        <f t="shared" si="29"/>
        <v>58</v>
      </c>
      <c r="Z435" s="487" t="str">
        <f t="shared" si="30"/>
        <v/>
      </c>
      <c r="AA435" s="487" t="b">
        <f t="shared" si="31"/>
        <v>0</v>
      </c>
      <c r="AB435" s="487" t="s">
        <v>1983</v>
      </c>
      <c r="AC435" s="487" t="str">
        <f t="array" ref="AC435">IFERROR(IF(INDEX('Disaggregation Records'!$G$95:$G$183,MATCH(RIGHT(Z435,255),RIGHT('Disaggregation Records'!$D$95:$D$183,255),0))=0,"",INDEX('Disaggregation Records'!$G$95:$G$183,MATCH(RIGHT(Z435,255),RIGHT('Disaggregation Records'!$D$95:$D$183,255),0))),"")</f>
        <v/>
      </c>
      <c r="AD435" s="487" t="s">
        <v>815</v>
      </c>
      <c r="AE435" s="347"/>
      <c r="AF435" s="111"/>
      <c r="AG435" s="111"/>
    </row>
    <row r="436" spans="1:33" ht="47.1" customHeight="1" x14ac:dyDescent="0.25">
      <c r="A436" s="377">
        <v>11</v>
      </c>
      <c r="B436" s="395" t="str">
        <f>IFERROR(VLOOKUP(A436,'Coverage Indicators - Section D'!$A$10:$Y$42,25,FALSE),"")</f>
        <v/>
      </c>
      <c r="C436" s="396" t="str">
        <f t="array" ref="C436">IFERROR(IF(INDEX('Disaggregation Records'!$E$95:$E$183,MATCH(RIGHT(Z436,255),RIGHT('Disaggregation Records'!$D$95:$D$183,255),0))=0,"",INDEX('Disaggregation Records'!$E$95:$E$183,MATCH(RIGHT(Z436,255),RIGHT('Disaggregation Records'!$D$95:$D$183,255),0))),"")</f>
        <v/>
      </c>
      <c r="D436" s="396" t="str">
        <f t="array" ref="D436">IFERROR(IF(INDEX('Disaggregation Records'!$F$95:$F$183,MATCH(RIGHT(Z436,255),RIGHT('Disaggregation Records'!$D$95:$D$183,255),0))=0,"",INDEX('Disaggregation Records'!$F$95:$F$183,MATCH(RIGHT(Z436,255),RIGHT('Disaggregation Records'!$D$95:$D$183,255),0))),"")</f>
        <v/>
      </c>
      <c r="E436" s="397" t="str">
        <f t="array" ref="E436">IFERROR(IF(INDEX('Disaggregation Data'!$K$315:$K$616,MATCH(RIGHT(X436,255),RIGHT('Disaggregation Data'!$J$315:$J$616,255),0))=0,"",INDEX('Disaggregation Data'!$K$315:$K$616,MATCH(RIGHT(X436,255),RIGHT('Disaggregation Data'!J$315:$J$616,255),0))),"")</f>
        <v/>
      </c>
      <c r="F436" s="398" t="str">
        <f t="array" ref="F436">IFERROR(IF(INDEX('Disaggregation Data'!$L$315:$L$616,MATCH(RIGHT(X436,255),RIGHT('Disaggregation Data'!$J$315:$J$616,255),0))=0,"",INDEX('Disaggregation Data'!$L$315:$L$616,MATCH(RIGHT(X436,255),RIGHT('Disaggregation Data'!J$315:$J$616,255),0))),"")</f>
        <v/>
      </c>
      <c r="G436" s="459" t="str">
        <f t="array" ref="G436">IFERROR(IF(INDEX('Disaggregation Data'!$M$315:$M$616,MATCH(RIGHT(X436,255),RIGHT('Disaggregation Data'!$J$315:$J$616,255),0))=0,(E436/F436)*100,INDEX('Disaggregation Data'!$M$315:$M$616,MATCH(RIGHT(X436,255),RIGHT('Disaggregation Data'!J$315:$J$616,255),0))),"")</f>
        <v/>
      </c>
      <c r="H436" s="401" t="str">
        <f t="array" ref="H436">IFERROR(IF(INDEX('Disaggregation Data'!$N$315:$N$616,MATCH(RIGHT(X436,255),RIGHT('Disaggregation Data'!$J$315:$J$616,255),0))=0,"",INDEX('Disaggregation Data'!$N$315:$N$616,MATCH(RIGHT(X436,255),RIGHT('Disaggregation Data'!J$315:$J$616,255),0))),"")</f>
        <v/>
      </c>
      <c r="I436" s="401" t="str">
        <f t="array" ref="I436">IFERROR(IF(INDEX('Disaggregation Data'!$Q$315:$Q$616,MATCH(RIGHT(X436,255),RIGHT('Disaggregation Data'!$J$315:$J$616,255),0))=0,"",INDEX('Disaggregation Data'!$Q$315:$Q$616,MATCH(RIGHT(X436,255),RIGHT('Disaggregation Data'!J$315:$J$616,255),0))),"")</f>
        <v/>
      </c>
      <c r="J436" s="415" t="str">
        <f t="array" ref="J436">IFERROR(IF(INDEX('Disaggregation Data'!$R$315:$R$616,MATCH(RIGHT(X436,255),RIGHT('Disaggregation Data'!$J$315:$J$616,255),0))=0,"",INDEX('Disaggregation Data'!$R$315:$R$616,MATCH(RIGHT(X436,255),RIGHT('Disaggregation Data'!J$315:$J$616,255),0))),"")</f>
        <v/>
      </c>
      <c r="K436" s="486"/>
      <c r="L436" s="486"/>
      <c r="M436" s="486"/>
      <c r="N436" s="486"/>
      <c r="O436" s="486"/>
      <c r="P436" s="486"/>
      <c r="Q436" s="486"/>
      <c r="R436" s="486"/>
      <c r="S436" s="486"/>
      <c r="T436" s="486"/>
      <c r="U436" s="401" t="str">
        <f t="array" ref="U436">IFERROR(IF(INDEX('Disaggregation Data'!$O$315:$O$616,MATCH(RIGHT(X436,255),RIGHT('Disaggregation Data'!$J$315:$J$616,255),0))=0,"",INDEX('Disaggregation Data'!$O$315:$O$616,MATCH(RIGHT(X436,255),RIGHT('Disaggregation Data'!J$315:$J$616,255),0))),"")</f>
        <v/>
      </c>
      <c r="V436" s="415" t="str">
        <f t="array" ref="V436">IFERROR(IF(INDEX('Disaggregation Data'!$P$315:$P$616,MATCH(RIGHT(X436,255),RIGHT('Disaggregation Data'!$J$315:$J$616,255),0))=0,"",INDEX('Disaggregation Data'!$P$315:$P$616,MATCH(RIGHT(X436,255),RIGHT('Disaggregation Data'!J$315:$J$616,255),0))),"")</f>
        <v/>
      </c>
      <c r="W436" s="487"/>
      <c r="X436" s="487" t="str">
        <f t="shared" si="28"/>
        <v/>
      </c>
      <c r="Y436" s="487">
        <f t="shared" si="29"/>
        <v>59</v>
      </c>
      <c r="Z436" s="487" t="str">
        <f t="shared" si="30"/>
        <v/>
      </c>
      <c r="AA436" s="487" t="b">
        <f t="shared" si="31"/>
        <v>0</v>
      </c>
      <c r="AB436" s="487" t="s">
        <v>1984</v>
      </c>
      <c r="AC436" s="487" t="str">
        <f t="array" ref="AC436">IFERROR(IF(INDEX('Disaggregation Records'!$G$95:$G$183,MATCH(RIGHT(Z436,255),RIGHT('Disaggregation Records'!$D$95:$D$183,255),0))=0,"",INDEX('Disaggregation Records'!$G$95:$G$183,MATCH(RIGHT(Z436,255),RIGHT('Disaggregation Records'!$D$95:$D$183,255),0))),"")</f>
        <v/>
      </c>
      <c r="AD436" s="487" t="s">
        <v>815</v>
      </c>
      <c r="AE436" s="347"/>
      <c r="AF436" s="111"/>
      <c r="AG436" s="111"/>
    </row>
    <row r="437" spans="1:33" ht="47.1" customHeight="1" x14ac:dyDescent="0.25">
      <c r="A437" s="377">
        <v>12</v>
      </c>
      <c r="B437" s="395" t="str">
        <f>IFERROR(VLOOKUP(A437,'Coverage Indicators - Section D'!$A$10:$Y$42,25,FALSE),"")</f>
        <v/>
      </c>
      <c r="C437" s="396" t="str">
        <f t="array" ref="C437">IFERROR(IF(INDEX('Disaggregation Records'!$E$95:$E$183,MATCH(RIGHT(Z437,255),RIGHT('Disaggregation Records'!$D$95:$D$183,255),0))=0,"",INDEX('Disaggregation Records'!$E$95:$E$183,MATCH(RIGHT(Z437,255),RIGHT('Disaggregation Records'!$D$95:$D$183,255),0))),"")</f>
        <v/>
      </c>
      <c r="D437" s="396" t="str">
        <f t="array" ref="D437">IFERROR(IF(INDEX('Disaggregation Records'!$F$95:$F$183,MATCH(RIGHT(Z437,255),RIGHT('Disaggregation Records'!$D$95:$D$183,255),0))=0,"",INDEX('Disaggregation Records'!$F$95:$F$183,MATCH(RIGHT(Z437,255),RIGHT('Disaggregation Records'!$D$95:$D$183,255),0))),"")</f>
        <v/>
      </c>
      <c r="E437" s="397" t="str">
        <f t="array" ref="E437">IFERROR(IF(INDEX('Disaggregation Data'!$K$315:$K$616,MATCH(RIGHT(X437,255),RIGHT('Disaggregation Data'!$J$315:$J$616,255),0))=0,"",INDEX('Disaggregation Data'!$K$315:$K$616,MATCH(RIGHT(X437,255),RIGHT('Disaggregation Data'!J$315:$J$616,255),0))),"")</f>
        <v/>
      </c>
      <c r="F437" s="398" t="str">
        <f t="array" ref="F437">IFERROR(IF(INDEX('Disaggregation Data'!$L$315:$L$616,MATCH(RIGHT(X437,255),RIGHT('Disaggregation Data'!$J$315:$J$616,255),0))=0,"",INDEX('Disaggregation Data'!$L$315:$L$616,MATCH(RIGHT(X437,255),RIGHT('Disaggregation Data'!J$315:$J$616,255),0))),"")</f>
        <v/>
      </c>
      <c r="G437" s="459" t="str">
        <f t="array" ref="G437">IFERROR(IF(INDEX('Disaggregation Data'!$M$315:$M$616,MATCH(RIGHT(X437,255),RIGHT('Disaggregation Data'!$J$315:$J$616,255),0))=0,(E437/F437)*100,INDEX('Disaggregation Data'!$M$315:$M$616,MATCH(RIGHT(X437,255),RIGHT('Disaggregation Data'!J$315:$J$616,255),0))),"")</f>
        <v/>
      </c>
      <c r="H437" s="401" t="str">
        <f t="array" ref="H437">IFERROR(IF(INDEX('Disaggregation Data'!$N$315:$N$616,MATCH(RIGHT(X437,255),RIGHT('Disaggregation Data'!$J$315:$J$616,255),0))=0,"",INDEX('Disaggregation Data'!$N$315:$N$616,MATCH(RIGHT(X437,255),RIGHT('Disaggregation Data'!J$315:$J$616,255),0))),"")</f>
        <v/>
      </c>
      <c r="I437" s="401" t="str">
        <f t="array" ref="I437">IFERROR(IF(INDEX('Disaggregation Data'!$Q$315:$Q$616,MATCH(RIGHT(X437,255),RIGHT('Disaggregation Data'!$J$315:$J$616,255),0))=0,"",INDEX('Disaggregation Data'!$Q$315:$Q$616,MATCH(RIGHT(X437,255),RIGHT('Disaggregation Data'!J$315:$J$616,255),0))),"")</f>
        <v/>
      </c>
      <c r="J437" s="415" t="str">
        <f t="array" ref="J437">IFERROR(IF(INDEX('Disaggregation Data'!$R$315:$R$616,MATCH(RIGHT(X437,255),RIGHT('Disaggregation Data'!$J$315:$J$616,255),0))=0,"",INDEX('Disaggregation Data'!$R$315:$R$616,MATCH(RIGHT(X437,255),RIGHT('Disaggregation Data'!J$315:$J$616,255),0))),"")</f>
        <v/>
      </c>
      <c r="K437" s="486"/>
      <c r="L437" s="486"/>
      <c r="M437" s="486"/>
      <c r="N437" s="486"/>
      <c r="O437" s="486"/>
      <c r="P437" s="486"/>
      <c r="Q437" s="486"/>
      <c r="R437" s="486"/>
      <c r="S437" s="486"/>
      <c r="T437" s="486"/>
      <c r="U437" s="401" t="str">
        <f t="array" ref="U437">IFERROR(IF(INDEX('Disaggregation Data'!$O$315:$O$616,MATCH(RIGHT(X437,255),RIGHT('Disaggregation Data'!$J$315:$J$616,255),0))=0,"",INDEX('Disaggregation Data'!$O$315:$O$616,MATCH(RIGHT(X437,255),RIGHT('Disaggregation Data'!J$315:$J$616,255),0))),"")</f>
        <v/>
      </c>
      <c r="V437" s="415" t="str">
        <f t="array" ref="V437">IFERROR(IF(INDEX('Disaggregation Data'!$P$315:$P$616,MATCH(RIGHT(X437,255),RIGHT('Disaggregation Data'!$J$315:$J$616,255),0))=0,"",INDEX('Disaggregation Data'!$P$315:$P$616,MATCH(RIGHT(X437,255),RIGHT('Disaggregation Data'!J$315:$J$616,255),0))),"")</f>
        <v/>
      </c>
      <c r="W437" s="487"/>
      <c r="X437" s="487" t="str">
        <f t="shared" si="28"/>
        <v/>
      </c>
      <c r="Y437" s="487">
        <f t="shared" si="29"/>
        <v>60</v>
      </c>
      <c r="Z437" s="487" t="str">
        <f t="shared" si="30"/>
        <v/>
      </c>
      <c r="AA437" s="487" t="b">
        <f t="shared" si="31"/>
        <v>0</v>
      </c>
      <c r="AB437" s="487" t="s">
        <v>1985</v>
      </c>
      <c r="AC437" s="487" t="str">
        <f t="array" ref="AC437">IFERROR(IF(INDEX('Disaggregation Records'!$G$95:$G$183,MATCH(RIGHT(Z437,255),RIGHT('Disaggregation Records'!$D$95:$D$183,255),0))=0,"",INDEX('Disaggregation Records'!$G$95:$G$183,MATCH(RIGHT(Z437,255),RIGHT('Disaggregation Records'!$D$95:$D$183,255),0))),"")</f>
        <v/>
      </c>
      <c r="AD437" s="487" t="s">
        <v>816</v>
      </c>
      <c r="AE437" s="347"/>
      <c r="AF437" s="111"/>
      <c r="AG437" s="111"/>
    </row>
    <row r="438" spans="1:33" ht="47.1" customHeight="1" x14ac:dyDescent="0.25">
      <c r="A438" s="377">
        <v>12</v>
      </c>
      <c r="B438" s="395" t="str">
        <f>IFERROR(VLOOKUP(A438,'Coverage Indicators - Section D'!$A$10:$Y$42,25,FALSE),"")</f>
        <v/>
      </c>
      <c r="C438" s="396" t="str">
        <f t="array" ref="C438">IFERROR(IF(INDEX('Disaggregation Records'!$E$95:$E$183,MATCH(RIGHT(Z438,255),RIGHT('Disaggregation Records'!$D$95:$D$183,255),0))=0,"",INDEX('Disaggregation Records'!$E$95:$E$183,MATCH(RIGHT(Z438,255),RIGHT('Disaggregation Records'!$D$95:$D$183,255),0))),"")</f>
        <v/>
      </c>
      <c r="D438" s="396" t="str">
        <f t="array" ref="D438">IFERROR(IF(INDEX('Disaggregation Records'!$F$95:$F$183,MATCH(RIGHT(Z438,255),RIGHT('Disaggregation Records'!$D$95:$D$183,255),0))=0,"",INDEX('Disaggregation Records'!$F$95:$F$183,MATCH(RIGHT(Z438,255),RIGHT('Disaggregation Records'!$D$95:$D$183,255),0))),"")</f>
        <v/>
      </c>
      <c r="E438" s="397" t="str">
        <f t="array" ref="E438">IFERROR(IF(INDEX('Disaggregation Data'!$K$315:$K$616,MATCH(RIGHT(X438,255),RIGHT('Disaggregation Data'!$J$315:$J$616,255),0))=0,"",INDEX('Disaggregation Data'!$K$315:$K$616,MATCH(RIGHT(X438,255),RIGHT('Disaggregation Data'!J$315:$J$616,255),0))),"")</f>
        <v/>
      </c>
      <c r="F438" s="398" t="str">
        <f t="array" ref="F438">IFERROR(IF(INDEX('Disaggregation Data'!$L$315:$L$616,MATCH(RIGHT(X438,255),RIGHT('Disaggregation Data'!$J$315:$J$616,255),0))=0,"",INDEX('Disaggregation Data'!$L$315:$L$616,MATCH(RIGHT(X438,255),RIGHT('Disaggregation Data'!J$315:$J$616,255),0))),"")</f>
        <v/>
      </c>
      <c r="G438" s="459" t="str">
        <f t="array" ref="G438">IFERROR(IF(INDEX('Disaggregation Data'!$M$315:$M$616,MATCH(RIGHT(X438,255),RIGHT('Disaggregation Data'!$J$315:$J$616,255),0))=0,(E438/F438)*100,INDEX('Disaggregation Data'!$M$315:$M$616,MATCH(RIGHT(X438,255),RIGHT('Disaggregation Data'!J$315:$J$616,255),0))),"")</f>
        <v/>
      </c>
      <c r="H438" s="401" t="str">
        <f t="array" ref="H438">IFERROR(IF(INDEX('Disaggregation Data'!$N$315:$N$616,MATCH(RIGHT(X438,255),RIGHT('Disaggregation Data'!$J$315:$J$616,255),0))=0,"",INDEX('Disaggregation Data'!$N$315:$N$616,MATCH(RIGHT(X438,255),RIGHT('Disaggregation Data'!J$315:$J$616,255),0))),"")</f>
        <v/>
      </c>
      <c r="I438" s="401" t="str">
        <f t="array" ref="I438">IFERROR(IF(INDEX('Disaggregation Data'!$Q$315:$Q$616,MATCH(RIGHT(X438,255),RIGHT('Disaggregation Data'!$J$315:$J$616,255),0))=0,"",INDEX('Disaggregation Data'!$Q$315:$Q$616,MATCH(RIGHT(X438,255),RIGHT('Disaggregation Data'!J$315:$J$616,255),0))),"")</f>
        <v/>
      </c>
      <c r="J438" s="415" t="str">
        <f t="array" ref="J438">IFERROR(IF(INDEX('Disaggregation Data'!$R$315:$R$616,MATCH(RIGHT(X438,255),RIGHT('Disaggregation Data'!$J$315:$J$616,255),0))=0,"",INDEX('Disaggregation Data'!$R$315:$R$616,MATCH(RIGHT(X438,255),RIGHT('Disaggregation Data'!J$315:$J$616,255),0))),"")</f>
        <v/>
      </c>
      <c r="K438" s="486"/>
      <c r="L438" s="486"/>
      <c r="M438" s="486"/>
      <c r="N438" s="486"/>
      <c r="O438" s="486"/>
      <c r="P438" s="486"/>
      <c r="Q438" s="486"/>
      <c r="R438" s="486"/>
      <c r="S438" s="486"/>
      <c r="T438" s="486"/>
      <c r="U438" s="401" t="str">
        <f t="array" ref="U438">IFERROR(IF(INDEX('Disaggregation Data'!$O$315:$O$616,MATCH(RIGHT(X438,255),RIGHT('Disaggregation Data'!$J$315:$J$616,255),0))=0,"",INDEX('Disaggregation Data'!$O$315:$O$616,MATCH(RIGHT(X438,255),RIGHT('Disaggregation Data'!J$315:$J$616,255),0))),"")</f>
        <v/>
      </c>
      <c r="V438" s="415" t="str">
        <f t="array" ref="V438">IFERROR(IF(INDEX('Disaggregation Data'!$P$315:$P$616,MATCH(RIGHT(X438,255),RIGHT('Disaggregation Data'!$J$315:$J$616,255),0))=0,"",INDEX('Disaggregation Data'!$P$315:$P$616,MATCH(RIGHT(X438,255),RIGHT('Disaggregation Data'!J$315:$J$616,255),0))),"")</f>
        <v/>
      </c>
      <c r="W438" s="487"/>
      <c r="X438" s="487" t="str">
        <f t="shared" si="28"/>
        <v/>
      </c>
      <c r="Y438" s="487">
        <f t="shared" si="29"/>
        <v>61</v>
      </c>
      <c r="Z438" s="487" t="str">
        <f t="shared" si="30"/>
        <v/>
      </c>
      <c r="AA438" s="487" t="b">
        <f t="shared" si="31"/>
        <v>0</v>
      </c>
      <c r="AB438" s="487" t="s">
        <v>1986</v>
      </c>
      <c r="AC438" s="487" t="str">
        <f t="array" ref="AC438">IFERROR(IF(INDEX('Disaggregation Records'!$G$95:$G$183,MATCH(RIGHT(Z438,255),RIGHT('Disaggregation Records'!$D$95:$D$183,255),0))=0,"",INDEX('Disaggregation Records'!$G$95:$G$183,MATCH(RIGHT(Z438,255),RIGHT('Disaggregation Records'!$D$95:$D$183,255),0))),"")</f>
        <v/>
      </c>
      <c r="AD438" s="487" t="s">
        <v>816</v>
      </c>
      <c r="AE438" s="347"/>
      <c r="AF438" s="111"/>
      <c r="AG438" s="111"/>
    </row>
    <row r="439" spans="1:33" ht="47.1" customHeight="1" x14ac:dyDescent="0.25">
      <c r="A439" s="377">
        <v>12</v>
      </c>
      <c r="B439" s="395" t="str">
        <f>IFERROR(VLOOKUP(A439,'Coverage Indicators - Section D'!$A$10:$Y$42,25,FALSE),"")</f>
        <v/>
      </c>
      <c r="C439" s="396" t="str">
        <f t="array" ref="C439">IFERROR(IF(INDEX('Disaggregation Records'!$E$95:$E$183,MATCH(RIGHT(Z439,255),RIGHT('Disaggregation Records'!$D$95:$D$183,255),0))=0,"",INDEX('Disaggregation Records'!$E$95:$E$183,MATCH(RIGHT(Z439,255),RIGHT('Disaggregation Records'!$D$95:$D$183,255),0))),"")</f>
        <v/>
      </c>
      <c r="D439" s="396" t="str">
        <f t="array" ref="D439">IFERROR(IF(INDEX('Disaggregation Records'!$F$95:$F$183,MATCH(RIGHT(Z439,255),RIGHT('Disaggregation Records'!$D$95:$D$183,255),0))=0,"",INDEX('Disaggregation Records'!$F$95:$F$183,MATCH(RIGHT(Z439,255),RIGHT('Disaggregation Records'!$D$95:$D$183,255),0))),"")</f>
        <v/>
      </c>
      <c r="E439" s="397" t="str">
        <f t="array" ref="E439">IFERROR(IF(INDEX('Disaggregation Data'!$K$315:$K$616,MATCH(RIGHT(X439,255),RIGHT('Disaggregation Data'!$J$315:$J$616,255),0))=0,"",INDEX('Disaggregation Data'!$K$315:$K$616,MATCH(RIGHT(X439,255),RIGHT('Disaggregation Data'!J$315:$J$616,255),0))),"")</f>
        <v/>
      </c>
      <c r="F439" s="398" t="str">
        <f t="array" ref="F439">IFERROR(IF(INDEX('Disaggregation Data'!$L$315:$L$616,MATCH(RIGHT(X439,255),RIGHT('Disaggregation Data'!$J$315:$J$616,255),0))=0,"",INDEX('Disaggregation Data'!$L$315:$L$616,MATCH(RIGHT(X439,255),RIGHT('Disaggregation Data'!J$315:$J$616,255),0))),"")</f>
        <v/>
      </c>
      <c r="G439" s="459" t="str">
        <f t="array" ref="G439">IFERROR(IF(INDEX('Disaggregation Data'!$M$315:$M$616,MATCH(RIGHT(X439,255),RIGHT('Disaggregation Data'!$J$315:$J$616,255),0))=0,(E439/F439)*100,INDEX('Disaggregation Data'!$M$315:$M$616,MATCH(RIGHT(X439,255),RIGHT('Disaggregation Data'!J$315:$J$616,255),0))),"")</f>
        <v/>
      </c>
      <c r="H439" s="401" t="str">
        <f t="array" ref="H439">IFERROR(IF(INDEX('Disaggregation Data'!$N$315:$N$616,MATCH(RIGHT(X439,255),RIGHT('Disaggregation Data'!$J$315:$J$616,255),0))=0,"",INDEX('Disaggregation Data'!$N$315:$N$616,MATCH(RIGHT(X439,255),RIGHT('Disaggregation Data'!J$315:$J$616,255),0))),"")</f>
        <v/>
      </c>
      <c r="I439" s="401" t="str">
        <f t="array" ref="I439">IFERROR(IF(INDEX('Disaggregation Data'!$Q$315:$Q$616,MATCH(RIGHT(X439,255),RIGHT('Disaggregation Data'!$J$315:$J$616,255),0))=0,"",INDEX('Disaggregation Data'!$Q$315:$Q$616,MATCH(RIGHT(X439,255),RIGHT('Disaggregation Data'!J$315:$J$616,255),0))),"")</f>
        <v/>
      </c>
      <c r="J439" s="415" t="str">
        <f t="array" ref="J439">IFERROR(IF(INDEX('Disaggregation Data'!$R$315:$R$616,MATCH(RIGHT(X439,255),RIGHT('Disaggregation Data'!$J$315:$J$616,255),0))=0,"",INDEX('Disaggregation Data'!$R$315:$R$616,MATCH(RIGHT(X439,255),RIGHT('Disaggregation Data'!J$315:$J$616,255),0))),"")</f>
        <v/>
      </c>
      <c r="K439" s="486"/>
      <c r="L439" s="486"/>
      <c r="M439" s="486"/>
      <c r="N439" s="486"/>
      <c r="O439" s="486"/>
      <c r="P439" s="486"/>
      <c r="Q439" s="486"/>
      <c r="R439" s="486"/>
      <c r="S439" s="486"/>
      <c r="T439" s="486"/>
      <c r="U439" s="401" t="str">
        <f t="array" ref="U439">IFERROR(IF(INDEX('Disaggregation Data'!$O$315:$O$616,MATCH(RIGHT(X439,255),RIGHT('Disaggregation Data'!$J$315:$J$616,255),0))=0,"",INDEX('Disaggregation Data'!$O$315:$O$616,MATCH(RIGHT(X439,255),RIGHT('Disaggregation Data'!J$315:$J$616,255),0))),"")</f>
        <v/>
      </c>
      <c r="V439" s="415" t="str">
        <f t="array" ref="V439">IFERROR(IF(INDEX('Disaggregation Data'!$P$315:$P$616,MATCH(RIGHT(X439,255),RIGHT('Disaggregation Data'!$J$315:$J$616,255),0))=0,"",INDEX('Disaggregation Data'!$P$315:$P$616,MATCH(RIGHT(X439,255),RIGHT('Disaggregation Data'!J$315:$J$616,255),0))),"")</f>
        <v/>
      </c>
      <c r="W439" s="487"/>
      <c r="X439" s="487" t="str">
        <f t="shared" si="28"/>
        <v/>
      </c>
      <c r="Y439" s="487">
        <f t="shared" si="29"/>
        <v>62</v>
      </c>
      <c r="Z439" s="487" t="str">
        <f t="shared" si="30"/>
        <v/>
      </c>
      <c r="AA439" s="487" t="b">
        <f t="shared" si="31"/>
        <v>0</v>
      </c>
      <c r="AB439" s="487" t="s">
        <v>1987</v>
      </c>
      <c r="AC439" s="487" t="str">
        <f t="array" ref="AC439">IFERROR(IF(INDEX('Disaggregation Records'!$G$95:$G$183,MATCH(RIGHT(Z439,255),RIGHT('Disaggregation Records'!$D$95:$D$183,255),0))=0,"",INDEX('Disaggregation Records'!$G$95:$G$183,MATCH(RIGHT(Z439,255),RIGHT('Disaggregation Records'!$D$95:$D$183,255),0))),"")</f>
        <v/>
      </c>
      <c r="AD439" s="487" t="s">
        <v>816</v>
      </c>
      <c r="AE439" s="347"/>
      <c r="AF439" s="111"/>
      <c r="AG439" s="111"/>
    </row>
    <row r="440" spans="1:33" ht="47.1" customHeight="1" x14ac:dyDescent="0.25">
      <c r="A440" s="377">
        <v>12</v>
      </c>
      <c r="B440" s="395" t="str">
        <f>IFERROR(VLOOKUP(A440,'Coverage Indicators - Section D'!$A$10:$Y$42,25,FALSE),"")</f>
        <v/>
      </c>
      <c r="C440" s="396" t="str">
        <f t="array" ref="C440">IFERROR(IF(INDEX('Disaggregation Records'!$E$95:$E$183,MATCH(RIGHT(Z440,255),RIGHT('Disaggregation Records'!$D$95:$D$183,255),0))=0,"",INDEX('Disaggregation Records'!$E$95:$E$183,MATCH(RIGHT(Z440,255),RIGHT('Disaggregation Records'!$D$95:$D$183,255),0))),"")</f>
        <v/>
      </c>
      <c r="D440" s="396" t="str">
        <f t="array" ref="D440">IFERROR(IF(INDEX('Disaggregation Records'!$F$95:$F$183,MATCH(RIGHT(Z440,255),RIGHT('Disaggregation Records'!$D$95:$D$183,255),0))=0,"",INDEX('Disaggregation Records'!$F$95:$F$183,MATCH(RIGHT(Z440,255),RIGHT('Disaggregation Records'!$D$95:$D$183,255),0))),"")</f>
        <v/>
      </c>
      <c r="E440" s="397" t="str">
        <f t="array" ref="E440">IFERROR(IF(INDEX('Disaggregation Data'!$K$315:$K$616,MATCH(RIGHT(X440,255),RIGHT('Disaggregation Data'!$J$315:$J$616,255),0))=0,"",INDEX('Disaggregation Data'!$K$315:$K$616,MATCH(RIGHT(X440,255),RIGHT('Disaggregation Data'!J$315:$J$616,255),0))),"")</f>
        <v/>
      </c>
      <c r="F440" s="398" t="str">
        <f t="array" ref="F440">IFERROR(IF(INDEX('Disaggregation Data'!$L$315:$L$616,MATCH(RIGHT(X440,255),RIGHT('Disaggregation Data'!$J$315:$J$616,255),0))=0,"",INDEX('Disaggregation Data'!$L$315:$L$616,MATCH(RIGHT(X440,255),RIGHT('Disaggregation Data'!J$315:$J$616,255),0))),"")</f>
        <v/>
      </c>
      <c r="G440" s="459" t="str">
        <f t="array" ref="G440">IFERROR(IF(INDEX('Disaggregation Data'!$M$315:$M$616,MATCH(RIGHT(X440,255),RIGHT('Disaggregation Data'!$J$315:$J$616,255),0))=0,(E440/F440)*100,INDEX('Disaggregation Data'!$M$315:$M$616,MATCH(RIGHT(X440,255),RIGHT('Disaggregation Data'!J$315:$J$616,255),0))),"")</f>
        <v/>
      </c>
      <c r="H440" s="401" t="str">
        <f t="array" ref="H440">IFERROR(IF(INDEX('Disaggregation Data'!$N$315:$N$616,MATCH(RIGHT(X440,255),RIGHT('Disaggregation Data'!$J$315:$J$616,255),0))=0,"",INDEX('Disaggregation Data'!$N$315:$N$616,MATCH(RIGHT(X440,255),RIGHT('Disaggregation Data'!J$315:$J$616,255),0))),"")</f>
        <v/>
      </c>
      <c r="I440" s="401" t="str">
        <f t="array" ref="I440">IFERROR(IF(INDEX('Disaggregation Data'!$Q$315:$Q$616,MATCH(RIGHT(X440,255),RIGHT('Disaggregation Data'!$J$315:$J$616,255),0))=0,"",INDEX('Disaggregation Data'!$Q$315:$Q$616,MATCH(RIGHT(X440,255),RIGHT('Disaggregation Data'!J$315:$J$616,255),0))),"")</f>
        <v/>
      </c>
      <c r="J440" s="415" t="str">
        <f t="array" ref="J440">IFERROR(IF(INDEX('Disaggregation Data'!$R$315:$R$616,MATCH(RIGHT(X440,255),RIGHT('Disaggregation Data'!$J$315:$J$616,255),0))=0,"",INDEX('Disaggregation Data'!$R$315:$R$616,MATCH(RIGHT(X440,255),RIGHT('Disaggregation Data'!J$315:$J$616,255),0))),"")</f>
        <v/>
      </c>
      <c r="K440" s="486"/>
      <c r="L440" s="486"/>
      <c r="M440" s="486"/>
      <c r="N440" s="486"/>
      <c r="O440" s="486"/>
      <c r="P440" s="486"/>
      <c r="Q440" s="486"/>
      <c r="R440" s="486"/>
      <c r="S440" s="486"/>
      <c r="T440" s="486"/>
      <c r="U440" s="401" t="str">
        <f t="array" ref="U440">IFERROR(IF(INDEX('Disaggregation Data'!$O$315:$O$616,MATCH(RIGHT(X440,255),RIGHT('Disaggregation Data'!$J$315:$J$616,255),0))=0,"",INDEX('Disaggregation Data'!$O$315:$O$616,MATCH(RIGHT(X440,255),RIGHT('Disaggregation Data'!J$315:$J$616,255),0))),"")</f>
        <v/>
      </c>
      <c r="V440" s="415" t="str">
        <f t="array" ref="V440">IFERROR(IF(INDEX('Disaggregation Data'!$P$315:$P$616,MATCH(RIGHT(X440,255),RIGHT('Disaggregation Data'!$J$315:$J$616,255),0))=0,"",INDEX('Disaggregation Data'!$P$315:$P$616,MATCH(RIGHT(X440,255),RIGHT('Disaggregation Data'!J$315:$J$616,255),0))),"")</f>
        <v/>
      </c>
      <c r="W440" s="487"/>
      <c r="X440" s="487" t="str">
        <f t="shared" si="28"/>
        <v/>
      </c>
      <c r="Y440" s="487">
        <f t="shared" si="29"/>
        <v>63</v>
      </c>
      <c r="Z440" s="487" t="str">
        <f t="shared" si="30"/>
        <v/>
      </c>
      <c r="AA440" s="487" t="b">
        <f t="shared" si="31"/>
        <v>0</v>
      </c>
      <c r="AB440" s="487" t="s">
        <v>1988</v>
      </c>
      <c r="AC440" s="487" t="str">
        <f t="array" ref="AC440">IFERROR(IF(INDEX('Disaggregation Records'!$G$95:$G$183,MATCH(RIGHT(Z440,255),RIGHT('Disaggregation Records'!$D$95:$D$183,255),0))=0,"",INDEX('Disaggregation Records'!$G$95:$G$183,MATCH(RIGHT(Z440,255),RIGHT('Disaggregation Records'!$D$95:$D$183,255),0))),"")</f>
        <v/>
      </c>
      <c r="AD440" s="487" t="s">
        <v>816</v>
      </c>
      <c r="AE440" s="347"/>
      <c r="AF440" s="111"/>
      <c r="AG440" s="111"/>
    </row>
    <row r="441" spans="1:33" ht="47.1" customHeight="1" x14ac:dyDescent="0.25">
      <c r="A441" s="377">
        <v>12</v>
      </c>
      <c r="B441" s="395" t="str">
        <f>IFERROR(VLOOKUP(A441,'Coverage Indicators - Section D'!$A$10:$Y$42,25,FALSE),"")</f>
        <v/>
      </c>
      <c r="C441" s="396" t="str">
        <f t="array" ref="C441">IFERROR(IF(INDEX('Disaggregation Records'!$E$95:$E$183,MATCH(RIGHT(Z441,255),RIGHT('Disaggregation Records'!$D$95:$D$183,255),0))=0,"",INDEX('Disaggregation Records'!$E$95:$E$183,MATCH(RIGHT(Z441,255),RIGHT('Disaggregation Records'!$D$95:$D$183,255),0))),"")</f>
        <v/>
      </c>
      <c r="D441" s="396" t="str">
        <f t="array" ref="D441">IFERROR(IF(INDEX('Disaggregation Records'!$F$95:$F$183,MATCH(RIGHT(Z441,255),RIGHT('Disaggregation Records'!$D$95:$D$183,255),0))=0,"",INDEX('Disaggregation Records'!$F$95:$F$183,MATCH(RIGHT(Z441,255),RIGHT('Disaggregation Records'!$D$95:$D$183,255),0))),"")</f>
        <v/>
      </c>
      <c r="E441" s="397" t="str">
        <f t="array" ref="E441">IFERROR(IF(INDEX('Disaggregation Data'!$K$315:$K$616,MATCH(RIGHT(X441,255),RIGHT('Disaggregation Data'!$J$315:$J$616,255),0))=0,"",INDEX('Disaggregation Data'!$K$315:$K$616,MATCH(RIGHT(X441,255),RIGHT('Disaggregation Data'!J$315:$J$616,255),0))),"")</f>
        <v/>
      </c>
      <c r="F441" s="398" t="str">
        <f t="array" ref="F441">IFERROR(IF(INDEX('Disaggregation Data'!$L$315:$L$616,MATCH(RIGHT(X441,255),RIGHT('Disaggregation Data'!$J$315:$J$616,255),0))=0,"",INDEX('Disaggregation Data'!$L$315:$L$616,MATCH(RIGHT(X441,255),RIGHT('Disaggregation Data'!J$315:$J$616,255),0))),"")</f>
        <v/>
      </c>
      <c r="G441" s="459" t="str">
        <f t="array" ref="G441">IFERROR(IF(INDEX('Disaggregation Data'!$M$315:$M$616,MATCH(RIGHT(X441,255),RIGHT('Disaggregation Data'!$J$315:$J$616,255),0))=0,(E441/F441)*100,INDEX('Disaggregation Data'!$M$315:$M$616,MATCH(RIGHT(X441,255),RIGHT('Disaggregation Data'!J$315:$J$616,255),0))),"")</f>
        <v/>
      </c>
      <c r="H441" s="401" t="str">
        <f t="array" ref="H441">IFERROR(IF(INDEX('Disaggregation Data'!$N$315:$N$616,MATCH(RIGHT(X441,255),RIGHT('Disaggregation Data'!$J$315:$J$616,255),0))=0,"",INDEX('Disaggregation Data'!$N$315:$N$616,MATCH(RIGHT(X441,255),RIGHT('Disaggregation Data'!J$315:$J$616,255),0))),"")</f>
        <v/>
      </c>
      <c r="I441" s="401" t="str">
        <f t="array" ref="I441">IFERROR(IF(INDEX('Disaggregation Data'!$Q$315:$Q$616,MATCH(RIGHT(X441,255),RIGHT('Disaggregation Data'!$J$315:$J$616,255),0))=0,"",INDEX('Disaggregation Data'!$Q$315:$Q$616,MATCH(RIGHT(X441,255),RIGHT('Disaggregation Data'!J$315:$J$616,255),0))),"")</f>
        <v/>
      </c>
      <c r="J441" s="415" t="str">
        <f t="array" ref="J441">IFERROR(IF(INDEX('Disaggregation Data'!$R$315:$R$616,MATCH(RIGHT(X441,255),RIGHT('Disaggregation Data'!$J$315:$J$616,255),0))=0,"",INDEX('Disaggregation Data'!$R$315:$R$616,MATCH(RIGHT(X441,255),RIGHT('Disaggregation Data'!J$315:$J$616,255),0))),"")</f>
        <v/>
      </c>
      <c r="K441" s="486"/>
      <c r="L441" s="486"/>
      <c r="M441" s="486"/>
      <c r="N441" s="486"/>
      <c r="O441" s="486"/>
      <c r="P441" s="486"/>
      <c r="Q441" s="486"/>
      <c r="R441" s="486"/>
      <c r="S441" s="486"/>
      <c r="T441" s="486"/>
      <c r="U441" s="401" t="str">
        <f t="array" ref="U441">IFERROR(IF(INDEX('Disaggregation Data'!$O$315:$O$616,MATCH(RIGHT(X441,255),RIGHT('Disaggregation Data'!$J$315:$J$616,255),0))=0,"",INDEX('Disaggregation Data'!$O$315:$O$616,MATCH(RIGHT(X441,255),RIGHT('Disaggregation Data'!J$315:$J$616,255),0))),"")</f>
        <v/>
      </c>
      <c r="V441" s="415" t="str">
        <f t="array" ref="V441">IFERROR(IF(INDEX('Disaggregation Data'!$P$315:$P$616,MATCH(RIGHT(X441,255),RIGHT('Disaggregation Data'!$J$315:$J$616,255),0))=0,"",INDEX('Disaggregation Data'!$P$315:$P$616,MATCH(RIGHT(X441,255),RIGHT('Disaggregation Data'!J$315:$J$616,255),0))),"")</f>
        <v/>
      </c>
      <c r="W441" s="487"/>
      <c r="X441" s="487" t="str">
        <f t="shared" si="28"/>
        <v/>
      </c>
      <c r="Y441" s="487">
        <f t="shared" si="29"/>
        <v>64</v>
      </c>
      <c r="Z441" s="487" t="str">
        <f t="shared" si="30"/>
        <v/>
      </c>
      <c r="AA441" s="487" t="b">
        <f t="shared" si="31"/>
        <v>0</v>
      </c>
      <c r="AB441" s="487" t="s">
        <v>1989</v>
      </c>
      <c r="AC441" s="487" t="str">
        <f t="array" ref="AC441">IFERROR(IF(INDEX('Disaggregation Records'!$G$95:$G$183,MATCH(RIGHT(Z441,255),RIGHT('Disaggregation Records'!$D$95:$D$183,255),0))=0,"",INDEX('Disaggregation Records'!$G$95:$G$183,MATCH(RIGHT(Z441,255),RIGHT('Disaggregation Records'!$D$95:$D$183,255),0))),"")</f>
        <v/>
      </c>
      <c r="AD441" s="487" t="s">
        <v>816</v>
      </c>
      <c r="AE441" s="347"/>
      <c r="AF441" s="111"/>
      <c r="AG441" s="111"/>
    </row>
    <row r="442" spans="1:33" ht="47.1" customHeight="1" x14ac:dyDescent="0.25">
      <c r="A442" s="377">
        <v>12</v>
      </c>
      <c r="B442" s="395" t="str">
        <f>IFERROR(VLOOKUP(A442,'Coverage Indicators - Section D'!$A$10:$Y$42,25,FALSE),"")</f>
        <v/>
      </c>
      <c r="C442" s="396" t="str">
        <f t="array" ref="C442">IFERROR(IF(INDEX('Disaggregation Records'!$E$95:$E$183,MATCH(RIGHT(Z442,255),RIGHT('Disaggregation Records'!$D$95:$D$183,255),0))=0,"",INDEX('Disaggregation Records'!$E$95:$E$183,MATCH(RIGHT(Z442,255),RIGHT('Disaggregation Records'!$D$95:$D$183,255),0))),"")</f>
        <v/>
      </c>
      <c r="D442" s="396" t="str">
        <f t="array" ref="D442">IFERROR(IF(INDEX('Disaggregation Records'!$F$95:$F$183,MATCH(RIGHT(Z442,255),RIGHT('Disaggregation Records'!$D$95:$D$183,255),0))=0,"",INDEX('Disaggregation Records'!$F$95:$F$183,MATCH(RIGHT(Z442,255),RIGHT('Disaggregation Records'!$D$95:$D$183,255),0))),"")</f>
        <v/>
      </c>
      <c r="E442" s="397" t="str">
        <f t="array" ref="E442">IFERROR(IF(INDEX('Disaggregation Data'!$K$315:$K$616,MATCH(RIGHT(X442,255),RIGHT('Disaggregation Data'!$J$315:$J$616,255),0))=0,"",INDEX('Disaggregation Data'!$K$315:$K$616,MATCH(RIGHT(X442,255),RIGHT('Disaggregation Data'!J$315:$J$616,255),0))),"")</f>
        <v/>
      </c>
      <c r="F442" s="398" t="str">
        <f t="array" ref="F442">IFERROR(IF(INDEX('Disaggregation Data'!$L$315:$L$616,MATCH(RIGHT(X442,255),RIGHT('Disaggregation Data'!$J$315:$J$616,255),0))=0,"",INDEX('Disaggregation Data'!$L$315:$L$616,MATCH(RIGHT(X442,255),RIGHT('Disaggregation Data'!J$315:$J$616,255),0))),"")</f>
        <v/>
      </c>
      <c r="G442" s="459" t="str">
        <f t="array" ref="G442">IFERROR(IF(INDEX('Disaggregation Data'!$M$315:$M$616,MATCH(RIGHT(X442,255),RIGHT('Disaggregation Data'!$J$315:$J$616,255),0))=0,(E442/F442)*100,INDEX('Disaggregation Data'!$M$315:$M$616,MATCH(RIGHT(X442,255),RIGHT('Disaggregation Data'!J$315:$J$616,255),0))),"")</f>
        <v/>
      </c>
      <c r="H442" s="401" t="str">
        <f t="array" ref="H442">IFERROR(IF(INDEX('Disaggregation Data'!$N$315:$N$616,MATCH(RIGHT(X442,255),RIGHT('Disaggregation Data'!$J$315:$J$616,255),0))=0,"",INDEX('Disaggregation Data'!$N$315:$N$616,MATCH(RIGHT(X442,255),RIGHT('Disaggregation Data'!J$315:$J$616,255),0))),"")</f>
        <v/>
      </c>
      <c r="I442" s="401" t="str">
        <f t="array" ref="I442">IFERROR(IF(INDEX('Disaggregation Data'!$Q$315:$Q$616,MATCH(RIGHT(X442,255),RIGHT('Disaggregation Data'!$J$315:$J$616,255),0))=0,"",INDEX('Disaggregation Data'!$Q$315:$Q$616,MATCH(RIGHT(X442,255),RIGHT('Disaggregation Data'!J$315:$J$616,255),0))),"")</f>
        <v/>
      </c>
      <c r="J442" s="415" t="str">
        <f t="array" ref="J442">IFERROR(IF(INDEX('Disaggregation Data'!$R$315:$R$616,MATCH(RIGHT(X442,255),RIGHT('Disaggregation Data'!$J$315:$J$616,255),0))=0,"",INDEX('Disaggregation Data'!$R$315:$R$616,MATCH(RIGHT(X442,255),RIGHT('Disaggregation Data'!J$315:$J$616,255),0))),"")</f>
        <v/>
      </c>
      <c r="K442" s="486"/>
      <c r="L442" s="486"/>
      <c r="M442" s="486"/>
      <c r="N442" s="486"/>
      <c r="O442" s="486"/>
      <c r="P442" s="486"/>
      <c r="Q442" s="486"/>
      <c r="R442" s="486"/>
      <c r="S442" s="486"/>
      <c r="T442" s="486"/>
      <c r="U442" s="401" t="str">
        <f t="array" ref="U442">IFERROR(IF(INDEX('Disaggregation Data'!$O$315:$O$616,MATCH(RIGHT(X442,255),RIGHT('Disaggregation Data'!$J$315:$J$616,255),0))=0,"",INDEX('Disaggregation Data'!$O$315:$O$616,MATCH(RIGHT(X442,255),RIGHT('Disaggregation Data'!J$315:$J$616,255),0))),"")</f>
        <v/>
      </c>
      <c r="V442" s="415" t="str">
        <f t="array" ref="V442">IFERROR(IF(INDEX('Disaggregation Data'!$P$315:$P$616,MATCH(RIGHT(X442,255),RIGHT('Disaggregation Data'!$J$315:$J$616,255),0))=0,"",INDEX('Disaggregation Data'!$P$315:$P$616,MATCH(RIGHT(X442,255),RIGHT('Disaggregation Data'!J$315:$J$616,255),0))),"")</f>
        <v/>
      </c>
      <c r="W442" s="487"/>
      <c r="X442" s="487" t="str">
        <f t="shared" si="28"/>
        <v/>
      </c>
      <c r="Y442" s="487">
        <f t="shared" si="29"/>
        <v>65</v>
      </c>
      <c r="Z442" s="487" t="str">
        <f t="shared" si="30"/>
        <v/>
      </c>
      <c r="AA442" s="487" t="b">
        <f t="shared" si="31"/>
        <v>0</v>
      </c>
      <c r="AB442" s="487" t="s">
        <v>1990</v>
      </c>
      <c r="AC442" s="487" t="str">
        <f t="array" ref="AC442">IFERROR(IF(INDEX('Disaggregation Records'!$G$95:$G$183,MATCH(RIGHT(Z442,255),RIGHT('Disaggregation Records'!$D$95:$D$183,255),0))=0,"",INDEX('Disaggregation Records'!$G$95:$G$183,MATCH(RIGHT(Z442,255),RIGHT('Disaggregation Records'!$D$95:$D$183,255),0))),"")</f>
        <v/>
      </c>
      <c r="AD442" s="487" t="s">
        <v>816</v>
      </c>
      <c r="AE442" s="347"/>
      <c r="AF442" s="111"/>
      <c r="AG442" s="111"/>
    </row>
    <row r="443" spans="1:33" ht="47.1" customHeight="1" x14ac:dyDescent="0.25">
      <c r="A443" s="377">
        <v>12</v>
      </c>
      <c r="B443" s="395" t="str">
        <f>IFERROR(VLOOKUP(A443,'Coverage Indicators - Section D'!$A$10:$Y$42,25,FALSE),"")</f>
        <v/>
      </c>
      <c r="C443" s="396" t="str">
        <f t="array" ref="C443">IFERROR(IF(INDEX('Disaggregation Records'!$E$95:$E$183,MATCH(RIGHT(Z443,255),RIGHT('Disaggregation Records'!$D$95:$D$183,255),0))=0,"",INDEX('Disaggregation Records'!$E$95:$E$183,MATCH(RIGHT(Z443,255),RIGHT('Disaggregation Records'!$D$95:$D$183,255),0))),"")</f>
        <v/>
      </c>
      <c r="D443" s="396" t="str">
        <f t="array" ref="D443">IFERROR(IF(INDEX('Disaggregation Records'!$F$95:$F$183,MATCH(RIGHT(Z443,255),RIGHT('Disaggregation Records'!$D$95:$D$183,255),0))=0,"",INDEX('Disaggregation Records'!$F$95:$F$183,MATCH(RIGHT(Z443,255),RIGHT('Disaggregation Records'!$D$95:$D$183,255),0))),"")</f>
        <v/>
      </c>
      <c r="E443" s="397" t="str">
        <f t="array" ref="E443">IFERROR(IF(INDEX('Disaggregation Data'!$K$315:$K$616,MATCH(RIGHT(X443,255),RIGHT('Disaggregation Data'!$J$315:$J$616,255),0))=0,"",INDEX('Disaggregation Data'!$K$315:$K$616,MATCH(RIGHT(X443,255),RIGHT('Disaggregation Data'!J$315:$J$616,255),0))),"")</f>
        <v/>
      </c>
      <c r="F443" s="398" t="str">
        <f t="array" ref="F443">IFERROR(IF(INDEX('Disaggregation Data'!$L$315:$L$616,MATCH(RIGHT(X443,255),RIGHT('Disaggregation Data'!$J$315:$J$616,255),0))=0,"",INDEX('Disaggregation Data'!$L$315:$L$616,MATCH(RIGHT(X443,255),RIGHT('Disaggregation Data'!J$315:$J$616,255),0))),"")</f>
        <v/>
      </c>
      <c r="G443" s="459" t="str">
        <f t="array" ref="G443">IFERROR(IF(INDEX('Disaggregation Data'!$M$315:$M$616,MATCH(RIGHT(X443,255),RIGHT('Disaggregation Data'!$J$315:$J$616,255),0))=0,(E443/F443)*100,INDEX('Disaggregation Data'!$M$315:$M$616,MATCH(RIGHT(X443,255),RIGHT('Disaggregation Data'!J$315:$J$616,255),0))),"")</f>
        <v/>
      </c>
      <c r="H443" s="401" t="str">
        <f t="array" ref="H443">IFERROR(IF(INDEX('Disaggregation Data'!$N$315:$N$616,MATCH(RIGHT(X443,255),RIGHT('Disaggregation Data'!$J$315:$J$616,255),0))=0,"",INDEX('Disaggregation Data'!$N$315:$N$616,MATCH(RIGHT(X443,255),RIGHT('Disaggregation Data'!J$315:$J$616,255),0))),"")</f>
        <v/>
      </c>
      <c r="I443" s="401" t="str">
        <f t="array" ref="I443">IFERROR(IF(INDEX('Disaggregation Data'!$Q$315:$Q$616,MATCH(RIGHT(X443,255),RIGHT('Disaggregation Data'!$J$315:$J$616,255),0))=0,"",INDEX('Disaggregation Data'!$Q$315:$Q$616,MATCH(RIGHT(X443,255),RIGHT('Disaggregation Data'!J$315:$J$616,255),0))),"")</f>
        <v/>
      </c>
      <c r="J443" s="415" t="str">
        <f t="array" ref="J443">IFERROR(IF(INDEX('Disaggregation Data'!$R$315:$R$616,MATCH(RIGHT(X443,255),RIGHT('Disaggregation Data'!$J$315:$J$616,255),0))=0,"",INDEX('Disaggregation Data'!$R$315:$R$616,MATCH(RIGHT(X443,255),RIGHT('Disaggregation Data'!J$315:$J$616,255),0))),"")</f>
        <v/>
      </c>
      <c r="K443" s="486"/>
      <c r="L443" s="486"/>
      <c r="M443" s="486"/>
      <c r="N443" s="486"/>
      <c r="O443" s="486"/>
      <c r="P443" s="486"/>
      <c r="Q443" s="486"/>
      <c r="R443" s="486"/>
      <c r="S443" s="486"/>
      <c r="T443" s="486"/>
      <c r="U443" s="401" t="str">
        <f t="array" ref="U443">IFERROR(IF(INDEX('Disaggregation Data'!$O$315:$O$616,MATCH(RIGHT(X443,255),RIGHT('Disaggregation Data'!$J$315:$J$616,255),0))=0,"",INDEX('Disaggregation Data'!$O$315:$O$616,MATCH(RIGHT(X443,255),RIGHT('Disaggregation Data'!J$315:$J$616,255),0))),"")</f>
        <v/>
      </c>
      <c r="V443" s="415" t="str">
        <f t="array" ref="V443">IFERROR(IF(INDEX('Disaggregation Data'!$P$315:$P$616,MATCH(RIGHT(X443,255),RIGHT('Disaggregation Data'!$J$315:$J$616,255),0))=0,"",INDEX('Disaggregation Data'!$P$315:$P$616,MATCH(RIGHT(X443,255),RIGHT('Disaggregation Data'!J$315:$J$616,255),0))),"")</f>
        <v/>
      </c>
      <c r="W443" s="487"/>
      <c r="X443" s="487" t="str">
        <f t="shared" si="28"/>
        <v/>
      </c>
      <c r="Y443" s="487">
        <f t="shared" si="29"/>
        <v>66</v>
      </c>
      <c r="Z443" s="487" t="str">
        <f t="shared" si="30"/>
        <v/>
      </c>
      <c r="AA443" s="487" t="b">
        <f t="shared" si="31"/>
        <v>0</v>
      </c>
      <c r="AB443" s="487" t="s">
        <v>1991</v>
      </c>
      <c r="AC443" s="487" t="str">
        <f t="array" ref="AC443">IFERROR(IF(INDEX('Disaggregation Records'!$G$95:$G$183,MATCH(RIGHT(Z443,255),RIGHT('Disaggregation Records'!$D$95:$D$183,255),0))=0,"",INDEX('Disaggregation Records'!$G$95:$G$183,MATCH(RIGHT(Z443,255),RIGHT('Disaggregation Records'!$D$95:$D$183,255),0))),"")</f>
        <v/>
      </c>
      <c r="AD443" s="487" t="s">
        <v>816</v>
      </c>
      <c r="AE443" s="347"/>
      <c r="AF443" s="111"/>
      <c r="AG443" s="111"/>
    </row>
    <row r="444" spans="1:33" ht="47.1" customHeight="1" x14ac:dyDescent="0.25">
      <c r="A444" s="377">
        <v>12</v>
      </c>
      <c r="B444" s="395" t="str">
        <f>IFERROR(VLOOKUP(A444,'Coverage Indicators - Section D'!$A$10:$Y$42,25,FALSE),"")</f>
        <v/>
      </c>
      <c r="C444" s="396" t="str">
        <f t="array" ref="C444">IFERROR(IF(INDEX('Disaggregation Records'!$E$95:$E$183,MATCH(RIGHT(Z444,255),RIGHT('Disaggregation Records'!$D$95:$D$183,255),0))=0,"",INDEX('Disaggregation Records'!$E$95:$E$183,MATCH(RIGHT(Z444,255),RIGHT('Disaggregation Records'!$D$95:$D$183,255),0))),"")</f>
        <v/>
      </c>
      <c r="D444" s="396" t="str">
        <f t="array" ref="D444">IFERROR(IF(INDEX('Disaggregation Records'!$F$95:$F$183,MATCH(RIGHT(Z444,255),RIGHT('Disaggregation Records'!$D$95:$D$183,255),0))=0,"",INDEX('Disaggregation Records'!$F$95:$F$183,MATCH(RIGHT(Z444,255),RIGHT('Disaggregation Records'!$D$95:$D$183,255),0))),"")</f>
        <v/>
      </c>
      <c r="E444" s="397" t="str">
        <f t="array" ref="E444">IFERROR(IF(INDEX('Disaggregation Data'!$K$315:$K$616,MATCH(RIGHT(X444,255),RIGHT('Disaggregation Data'!$J$315:$J$616,255),0))=0,"",INDEX('Disaggregation Data'!$K$315:$K$616,MATCH(RIGHT(X444,255),RIGHT('Disaggregation Data'!J$315:$J$616,255),0))),"")</f>
        <v/>
      </c>
      <c r="F444" s="398" t="str">
        <f t="array" ref="F444">IFERROR(IF(INDEX('Disaggregation Data'!$L$315:$L$616,MATCH(RIGHT(X444,255),RIGHT('Disaggregation Data'!$J$315:$J$616,255),0))=0,"",INDEX('Disaggregation Data'!$L$315:$L$616,MATCH(RIGHT(X444,255),RIGHT('Disaggregation Data'!J$315:$J$616,255),0))),"")</f>
        <v/>
      </c>
      <c r="G444" s="459" t="str">
        <f t="array" ref="G444">IFERROR(IF(INDEX('Disaggregation Data'!$M$315:$M$616,MATCH(RIGHT(X444,255),RIGHT('Disaggregation Data'!$J$315:$J$616,255),0))=0,(E444/F444)*100,INDEX('Disaggregation Data'!$M$315:$M$616,MATCH(RIGHT(X444,255),RIGHT('Disaggregation Data'!J$315:$J$616,255),0))),"")</f>
        <v/>
      </c>
      <c r="H444" s="401" t="str">
        <f t="array" ref="H444">IFERROR(IF(INDEX('Disaggregation Data'!$N$315:$N$616,MATCH(RIGHT(X444,255),RIGHT('Disaggregation Data'!$J$315:$J$616,255),0))=0,"",INDEX('Disaggregation Data'!$N$315:$N$616,MATCH(RIGHT(X444,255),RIGHT('Disaggregation Data'!J$315:$J$616,255),0))),"")</f>
        <v/>
      </c>
      <c r="I444" s="401" t="str">
        <f t="array" ref="I444">IFERROR(IF(INDEX('Disaggregation Data'!$Q$315:$Q$616,MATCH(RIGHT(X444,255),RIGHT('Disaggregation Data'!$J$315:$J$616,255),0))=0,"",INDEX('Disaggregation Data'!$Q$315:$Q$616,MATCH(RIGHT(X444,255),RIGHT('Disaggregation Data'!J$315:$J$616,255),0))),"")</f>
        <v/>
      </c>
      <c r="J444" s="415" t="str">
        <f t="array" ref="J444">IFERROR(IF(INDEX('Disaggregation Data'!$R$315:$R$616,MATCH(RIGHT(X444,255),RIGHT('Disaggregation Data'!$J$315:$J$616,255),0))=0,"",INDEX('Disaggregation Data'!$R$315:$R$616,MATCH(RIGHT(X444,255),RIGHT('Disaggregation Data'!J$315:$J$616,255),0))),"")</f>
        <v/>
      </c>
      <c r="K444" s="486"/>
      <c r="L444" s="486"/>
      <c r="M444" s="486"/>
      <c r="N444" s="486"/>
      <c r="O444" s="486"/>
      <c r="P444" s="486"/>
      <c r="Q444" s="486"/>
      <c r="R444" s="486"/>
      <c r="S444" s="486"/>
      <c r="T444" s="486"/>
      <c r="U444" s="401" t="str">
        <f t="array" ref="U444">IFERROR(IF(INDEX('Disaggregation Data'!$O$315:$O$616,MATCH(RIGHT(X444,255),RIGHT('Disaggregation Data'!$J$315:$J$616,255),0))=0,"",INDEX('Disaggregation Data'!$O$315:$O$616,MATCH(RIGHT(X444,255),RIGHT('Disaggregation Data'!J$315:$J$616,255),0))),"")</f>
        <v/>
      </c>
      <c r="V444" s="415" t="str">
        <f t="array" ref="V444">IFERROR(IF(INDEX('Disaggregation Data'!$P$315:$P$616,MATCH(RIGHT(X444,255),RIGHT('Disaggregation Data'!$J$315:$J$616,255),0))=0,"",INDEX('Disaggregation Data'!$P$315:$P$616,MATCH(RIGHT(X444,255),RIGHT('Disaggregation Data'!J$315:$J$616,255),0))),"")</f>
        <v/>
      </c>
      <c r="W444" s="487"/>
      <c r="X444" s="487" t="str">
        <f t="shared" si="28"/>
        <v/>
      </c>
      <c r="Y444" s="487">
        <f t="shared" si="29"/>
        <v>67</v>
      </c>
      <c r="Z444" s="487" t="str">
        <f t="shared" si="30"/>
        <v/>
      </c>
      <c r="AA444" s="487" t="b">
        <f t="shared" si="31"/>
        <v>0</v>
      </c>
      <c r="AB444" s="487" t="s">
        <v>1992</v>
      </c>
      <c r="AC444" s="487" t="str">
        <f t="array" ref="AC444">IFERROR(IF(INDEX('Disaggregation Records'!$G$95:$G$183,MATCH(RIGHT(Z444,255),RIGHT('Disaggregation Records'!$D$95:$D$183,255),0))=0,"",INDEX('Disaggregation Records'!$G$95:$G$183,MATCH(RIGHT(Z444,255),RIGHT('Disaggregation Records'!$D$95:$D$183,255),0))),"")</f>
        <v/>
      </c>
      <c r="AD444" s="487" t="s">
        <v>816</v>
      </c>
      <c r="AE444" s="347"/>
      <c r="AF444" s="111"/>
      <c r="AG444" s="111"/>
    </row>
    <row r="445" spans="1:33" ht="47.1" customHeight="1" x14ac:dyDescent="0.25">
      <c r="A445" s="377">
        <v>12</v>
      </c>
      <c r="B445" s="395" t="str">
        <f>IFERROR(VLOOKUP(A445,'Coverage Indicators - Section D'!$A$10:$Y$42,25,FALSE),"")</f>
        <v/>
      </c>
      <c r="C445" s="396" t="str">
        <f t="array" ref="C445">IFERROR(IF(INDEX('Disaggregation Records'!$E$95:$E$183,MATCH(RIGHT(Z445,255),RIGHT('Disaggregation Records'!$D$95:$D$183,255),0))=0,"",INDEX('Disaggregation Records'!$E$95:$E$183,MATCH(RIGHT(Z445,255),RIGHT('Disaggregation Records'!$D$95:$D$183,255),0))),"")</f>
        <v/>
      </c>
      <c r="D445" s="396" t="str">
        <f t="array" ref="D445">IFERROR(IF(INDEX('Disaggregation Records'!$F$95:$F$183,MATCH(RIGHT(Z445,255),RIGHT('Disaggregation Records'!$D$95:$D$183,255),0))=0,"",INDEX('Disaggregation Records'!$F$95:$F$183,MATCH(RIGHT(Z445,255),RIGHT('Disaggregation Records'!$D$95:$D$183,255),0))),"")</f>
        <v/>
      </c>
      <c r="E445" s="397" t="str">
        <f t="array" ref="E445">IFERROR(IF(INDEX('Disaggregation Data'!$K$315:$K$616,MATCH(RIGHT(X445,255),RIGHT('Disaggregation Data'!$J$315:$J$616,255),0))=0,"",INDEX('Disaggregation Data'!$K$315:$K$616,MATCH(RIGHT(X445,255),RIGHT('Disaggregation Data'!J$315:$J$616,255),0))),"")</f>
        <v/>
      </c>
      <c r="F445" s="398" t="str">
        <f t="array" ref="F445">IFERROR(IF(INDEX('Disaggregation Data'!$L$315:$L$616,MATCH(RIGHT(X445,255),RIGHT('Disaggregation Data'!$J$315:$J$616,255),0))=0,"",INDEX('Disaggregation Data'!$L$315:$L$616,MATCH(RIGHT(X445,255),RIGHT('Disaggregation Data'!J$315:$J$616,255),0))),"")</f>
        <v/>
      </c>
      <c r="G445" s="459" t="str">
        <f t="array" ref="G445">IFERROR(IF(INDEX('Disaggregation Data'!$M$315:$M$616,MATCH(RIGHT(X445,255),RIGHT('Disaggregation Data'!$J$315:$J$616,255),0))=0,(E445/F445)*100,INDEX('Disaggregation Data'!$M$315:$M$616,MATCH(RIGHT(X445,255),RIGHT('Disaggregation Data'!J$315:$J$616,255),0))),"")</f>
        <v/>
      </c>
      <c r="H445" s="401" t="str">
        <f t="array" ref="H445">IFERROR(IF(INDEX('Disaggregation Data'!$N$315:$N$616,MATCH(RIGHT(X445,255),RIGHT('Disaggregation Data'!$J$315:$J$616,255),0))=0,"",INDEX('Disaggregation Data'!$N$315:$N$616,MATCH(RIGHT(X445,255),RIGHT('Disaggregation Data'!J$315:$J$616,255),0))),"")</f>
        <v/>
      </c>
      <c r="I445" s="401" t="str">
        <f t="array" ref="I445">IFERROR(IF(INDEX('Disaggregation Data'!$Q$315:$Q$616,MATCH(RIGHT(X445,255),RIGHT('Disaggregation Data'!$J$315:$J$616,255),0))=0,"",INDEX('Disaggregation Data'!$Q$315:$Q$616,MATCH(RIGHT(X445,255),RIGHT('Disaggregation Data'!J$315:$J$616,255),0))),"")</f>
        <v/>
      </c>
      <c r="J445" s="415" t="str">
        <f t="array" ref="J445">IFERROR(IF(INDEX('Disaggregation Data'!$R$315:$R$616,MATCH(RIGHT(X445,255),RIGHT('Disaggregation Data'!$J$315:$J$616,255),0))=0,"",INDEX('Disaggregation Data'!$R$315:$R$616,MATCH(RIGHT(X445,255),RIGHT('Disaggregation Data'!J$315:$J$616,255),0))),"")</f>
        <v/>
      </c>
      <c r="K445" s="486"/>
      <c r="L445" s="486"/>
      <c r="M445" s="486"/>
      <c r="N445" s="486"/>
      <c r="O445" s="486"/>
      <c r="P445" s="486"/>
      <c r="Q445" s="486"/>
      <c r="R445" s="486"/>
      <c r="S445" s="486"/>
      <c r="T445" s="486"/>
      <c r="U445" s="401" t="str">
        <f t="array" ref="U445">IFERROR(IF(INDEX('Disaggregation Data'!$O$315:$O$616,MATCH(RIGHT(X445,255),RIGHT('Disaggregation Data'!$J$315:$J$616,255),0))=0,"",INDEX('Disaggregation Data'!$O$315:$O$616,MATCH(RIGHT(X445,255),RIGHT('Disaggregation Data'!J$315:$J$616,255),0))),"")</f>
        <v/>
      </c>
      <c r="V445" s="415" t="str">
        <f t="array" ref="V445">IFERROR(IF(INDEX('Disaggregation Data'!$P$315:$P$616,MATCH(RIGHT(X445,255),RIGHT('Disaggregation Data'!$J$315:$J$616,255),0))=0,"",INDEX('Disaggregation Data'!$P$315:$P$616,MATCH(RIGHT(X445,255),RIGHT('Disaggregation Data'!J$315:$J$616,255),0))),"")</f>
        <v/>
      </c>
      <c r="W445" s="487"/>
      <c r="X445" s="487" t="str">
        <f t="shared" si="28"/>
        <v/>
      </c>
      <c r="Y445" s="487">
        <f t="shared" si="29"/>
        <v>68</v>
      </c>
      <c r="Z445" s="487" t="str">
        <f t="shared" si="30"/>
        <v/>
      </c>
      <c r="AA445" s="487" t="b">
        <f t="shared" si="31"/>
        <v>0</v>
      </c>
      <c r="AB445" s="487" t="s">
        <v>1993</v>
      </c>
      <c r="AC445" s="487" t="str">
        <f t="array" ref="AC445">IFERROR(IF(INDEX('Disaggregation Records'!$G$95:$G$183,MATCH(RIGHT(Z445,255),RIGHT('Disaggregation Records'!$D$95:$D$183,255),0))=0,"",INDEX('Disaggregation Records'!$G$95:$G$183,MATCH(RIGHT(Z445,255),RIGHT('Disaggregation Records'!$D$95:$D$183,255),0))),"")</f>
        <v/>
      </c>
      <c r="AD445" s="487" t="s">
        <v>816</v>
      </c>
      <c r="AE445" s="347"/>
      <c r="AF445" s="111"/>
      <c r="AG445" s="111"/>
    </row>
    <row r="446" spans="1:33" ht="47.1" customHeight="1" x14ac:dyDescent="0.25">
      <c r="A446" s="377">
        <v>12</v>
      </c>
      <c r="B446" s="395" t="str">
        <f>IFERROR(VLOOKUP(A446,'Coverage Indicators - Section D'!$A$10:$Y$42,25,FALSE),"")</f>
        <v/>
      </c>
      <c r="C446" s="396" t="str">
        <f t="array" ref="C446">IFERROR(IF(INDEX('Disaggregation Records'!$E$95:$E$183,MATCH(RIGHT(Z446,255),RIGHT('Disaggregation Records'!$D$95:$D$183,255),0))=0,"",INDEX('Disaggregation Records'!$E$95:$E$183,MATCH(RIGHT(Z446,255),RIGHT('Disaggregation Records'!$D$95:$D$183,255),0))),"")</f>
        <v/>
      </c>
      <c r="D446" s="396" t="str">
        <f t="array" ref="D446">IFERROR(IF(INDEX('Disaggregation Records'!$F$95:$F$183,MATCH(RIGHT(Z446,255),RIGHT('Disaggregation Records'!$D$95:$D$183,255),0))=0,"",INDEX('Disaggregation Records'!$F$95:$F$183,MATCH(RIGHT(Z446,255),RIGHT('Disaggregation Records'!$D$95:$D$183,255),0))),"")</f>
        <v/>
      </c>
      <c r="E446" s="397" t="str">
        <f t="array" ref="E446">IFERROR(IF(INDEX('Disaggregation Data'!$K$315:$K$616,MATCH(RIGHT(X446,255),RIGHT('Disaggregation Data'!$J$315:$J$616,255),0))=0,"",INDEX('Disaggregation Data'!$K$315:$K$616,MATCH(RIGHT(X446,255),RIGHT('Disaggregation Data'!J$315:$J$616,255),0))),"")</f>
        <v/>
      </c>
      <c r="F446" s="398" t="str">
        <f t="array" ref="F446">IFERROR(IF(INDEX('Disaggregation Data'!$L$315:$L$616,MATCH(RIGHT(X446,255),RIGHT('Disaggregation Data'!$J$315:$J$616,255),0))=0,"",INDEX('Disaggregation Data'!$L$315:$L$616,MATCH(RIGHT(X446,255),RIGHT('Disaggregation Data'!J$315:$J$616,255),0))),"")</f>
        <v/>
      </c>
      <c r="G446" s="459" t="str">
        <f t="array" ref="G446">IFERROR(IF(INDEX('Disaggregation Data'!$M$315:$M$616,MATCH(RIGHT(X446,255),RIGHT('Disaggregation Data'!$J$315:$J$616,255),0))=0,(E446/F446)*100,INDEX('Disaggregation Data'!$M$315:$M$616,MATCH(RIGHT(X446,255),RIGHT('Disaggregation Data'!J$315:$J$616,255),0))),"")</f>
        <v/>
      </c>
      <c r="H446" s="401" t="str">
        <f t="array" ref="H446">IFERROR(IF(INDEX('Disaggregation Data'!$N$315:$N$616,MATCH(RIGHT(X446,255),RIGHT('Disaggregation Data'!$J$315:$J$616,255),0))=0,"",INDEX('Disaggregation Data'!$N$315:$N$616,MATCH(RIGHT(X446,255),RIGHT('Disaggregation Data'!J$315:$J$616,255),0))),"")</f>
        <v/>
      </c>
      <c r="I446" s="401" t="str">
        <f t="array" ref="I446">IFERROR(IF(INDEX('Disaggregation Data'!$Q$315:$Q$616,MATCH(RIGHT(X446,255),RIGHT('Disaggregation Data'!$J$315:$J$616,255),0))=0,"",INDEX('Disaggregation Data'!$Q$315:$Q$616,MATCH(RIGHT(X446,255),RIGHT('Disaggregation Data'!J$315:$J$616,255),0))),"")</f>
        <v/>
      </c>
      <c r="J446" s="415" t="str">
        <f t="array" ref="J446">IFERROR(IF(INDEX('Disaggregation Data'!$R$315:$R$616,MATCH(RIGHT(X446,255),RIGHT('Disaggregation Data'!$J$315:$J$616,255),0))=0,"",INDEX('Disaggregation Data'!$R$315:$R$616,MATCH(RIGHT(X446,255),RIGHT('Disaggregation Data'!J$315:$J$616,255),0))),"")</f>
        <v/>
      </c>
      <c r="K446" s="486"/>
      <c r="L446" s="486"/>
      <c r="M446" s="486"/>
      <c r="N446" s="486"/>
      <c r="O446" s="486"/>
      <c r="P446" s="486"/>
      <c r="Q446" s="486"/>
      <c r="R446" s="486"/>
      <c r="S446" s="486"/>
      <c r="T446" s="486"/>
      <c r="U446" s="401" t="str">
        <f t="array" ref="U446">IFERROR(IF(INDEX('Disaggregation Data'!$O$315:$O$616,MATCH(RIGHT(X446,255),RIGHT('Disaggregation Data'!$J$315:$J$616,255),0))=0,"",INDEX('Disaggregation Data'!$O$315:$O$616,MATCH(RIGHT(X446,255),RIGHT('Disaggregation Data'!J$315:$J$616,255),0))),"")</f>
        <v/>
      </c>
      <c r="V446" s="415" t="str">
        <f t="array" ref="V446">IFERROR(IF(INDEX('Disaggregation Data'!$P$315:$P$616,MATCH(RIGHT(X446,255),RIGHT('Disaggregation Data'!$J$315:$J$616,255),0))=0,"",INDEX('Disaggregation Data'!$P$315:$P$616,MATCH(RIGHT(X446,255),RIGHT('Disaggregation Data'!J$315:$J$616,255),0))),"")</f>
        <v/>
      </c>
      <c r="W446" s="487"/>
      <c r="X446" s="487" t="str">
        <f t="shared" si="28"/>
        <v/>
      </c>
      <c r="Y446" s="487">
        <f t="shared" si="29"/>
        <v>69</v>
      </c>
      <c r="Z446" s="487" t="str">
        <f t="shared" si="30"/>
        <v/>
      </c>
      <c r="AA446" s="487" t="b">
        <f t="shared" si="31"/>
        <v>0</v>
      </c>
      <c r="AB446" s="487" t="s">
        <v>1994</v>
      </c>
      <c r="AC446" s="487" t="str">
        <f t="array" ref="AC446">IFERROR(IF(INDEX('Disaggregation Records'!$G$95:$G$183,MATCH(RIGHT(Z446,255),RIGHT('Disaggregation Records'!$D$95:$D$183,255),0))=0,"",INDEX('Disaggregation Records'!$G$95:$G$183,MATCH(RIGHT(Z446,255),RIGHT('Disaggregation Records'!$D$95:$D$183,255),0))),"")</f>
        <v/>
      </c>
      <c r="AD446" s="487" t="s">
        <v>816</v>
      </c>
      <c r="AE446" s="347"/>
      <c r="AF446" s="111"/>
      <c r="AG446" s="111"/>
    </row>
    <row r="447" spans="1:33" ht="47.1" customHeight="1" x14ac:dyDescent="0.25">
      <c r="A447" s="377">
        <v>13</v>
      </c>
      <c r="B447" s="395" t="str">
        <f>IFERROR(VLOOKUP(A447,'Coverage Indicators - Section D'!$A$10:$Y$42,25,FALSE),"")</f>
        <v/>
      </c>
      <c r="C447" s="396" t="str">
        <f t="array" ref="C447">IFERROR(IF(INDEX('Disaggregation Records'!$E$95:$E$183,MATCH(RIGHT(Z447,255),RIGHT('Disaggregation Records'!$D$95:$D$183,255),0))=0,"",INDEX('Disaggregation Records'!$E$95:$E$183,MATCH(RIGHT(Z447,255),RIGHT('Disaggregation Records'!$D$95:$D$183,255),0))),"")</f>
        <v/>
      </c>
      <c r="D447" s="396" t="str">
        <f t="array" ref="D447">IFERROR(IF(INDEX('Disaggregation Records'!$F$95:$F$183,MATCH(RIGHT(Z447,255),RIGHT('Disaggregation Records'!$D$95:$D$183,255),0))=0,"",INDEX('Disaggregation Records'!$F$95:$F$183,MATCH(RIGHT(Z447,255),RIGHT('Disaggregation Records'!$D$95:$D$183,255),0))),"")</f>
        <v/>
      </c>
      <c r="E447" s="397" t="str">
        <f t="array" ref="E447">IFERROR(IF(INDEX('Disaggregation Data'!$K$315:$K$616,MATCH(RIGHT(X447,255),RIGHT('Disaggregation Data'!$J$315:$J$616,255),0))=0,"",INDEX('Disaggregation Data'!$K$315:$K$616,MATCH(RIGHT(X447,255),RIGHT('Disaggregation Data'!J$315:$J$616,255),0))),"")</f>
        <v/>
      </c>
      <c r="F447" s="398" t="str">
        <f t="array" ref="F447">IFERROR(IF(INDEX('Disaggregation Data'!$L$315:$L$616,MATCH(RIGHT(X447,255),RIGHT('Disaggregation Data'!$J$315:$J$616,255),0))=0,"",INDEX('Disaggregation Data'!$L$315:$L$616,MATCH(RIGHT(X447,255),RIGHT('Disaggregation Data'!J$315:$J$616,255),0))),"")</f>
        <v/>
      </c>
      <c r="G447" s="459" t="str">
        <f t="array" ref="G447">IFERROR(IF(INDEX('Disaggregation Data'!$M$315:$M$616,MATCH(RIGHT(X447,255),RIGHT('Disaggregation Data'!$J$315:$J$616,255),0))=0,(E447/F447)*100,INDEX('Disaggregation Data'!$M$315:$M$616,MATCH(RIGHT(X447,255),RIGHT('Disaggregation Data'!J$315:$J$616,255),0))),"")</f>
        <v/>
      </c>
      <c r="H447" s="401" t="str">
        <f t="array" ref="H447">IFERROR(IF(INDEX('Disaggregation Data'!$N$315:$N$616,MATCH(RIGHT(X447,255),RIGHT('Disaggregation Data'!$J$315:$J$616,255),0))=0,"",INDEX('Disaggregation Data'!$N$315:$N$616,MATCH(RIGHT(X447,255),RIGHT('Disaggregation Data'!J$315:$J$616,255),0))),"")</f>
        <v/>
      </c>
      <c r="I447" s="401" t="str">
        <f t="array" ref="I447">IFERROR(IF(INDEX('Disaggregation Data'!$Q$315:$Q$616,MATCH(RIGHT(X447,255),RIGHT('Disaggregation Data'!$J$315:$J$616,255),0))=0,"",INDEX('Disaggregation Data'!$Q$315:$Q$616,MATCH(RIGHT(X447,255),RIGHT('Disaggregation Data'!J$315:$J$616,255),0))),"")</f>
        <v/>
      </c>
      <c r="J447" s="415" t="str">
        <f t="array" ref="J447">IFERROR(IF(INDEX('Disaggregation Data'!$R$315:$R$616,MATCH(RIGHT(X447,255),RIGHT('Disaggregation Data'!$J$315:$J$616,255),0))=0,"",INDEX('Disaggregation Data'!$R$315:$R$616,MATCH(RIGHT(X447,255),RIGHT('Disaggregation Data'!J$315:$J$616,255),0))),"")</f>
        <v/>
      </c>
      <c r="K447" s="486"/>
      <c r="L447" s="486"/>
      <c r="M447" s="486"/>
      <c r="N447" s="486"/>
      <c r="O447" s="486"/>
      <c r="P447" s="486"/>
      <c r="Q447" s="486"/>
      <c r="R447" s="486"/>
      <c r="S447" s="486"/>
      <c r="T447" s="486"/>
      <c r="U447" s="401" t="str">
        <f t="array" ref="U447">IFERROR(IF(INDEX('Disaggregation Data'!$O$315:$O$616,MATCH(RIGHT(X447,255),RIGHT('Disaggregation Data'!$J$315:$J$616,255),0))=0,"",INDEX('Disaggregation Data'!$O$315:$O$616,MATCH(RIGHT(X447,255),RIGHT('Disaggregation Data'!J$315:$J$616,255),0))),"")</f>
        <v/>
      </c>
      <c r="V447" s="415" t="str">
        <f t="array" ref="V447">IFERROR(IF(INDEX('Disaggregation Data'!$P$315:$P$616,MATCH(RIGHT(X447,255),RIGHT('Disaggregation Data'!$J$315:$J$616,255),0))=0,"",INDEX('Disaggregation Data'!$P$315:$P$616,MATCH(RIGHT(X447,255),RIGHT('Disaggregation Data'!J$315:$J$616,255),0))),"")</f>
        <v/>
      </c>
      <c r="W447" s="487"/>
      <c r="X447" s="487" t="str">
        <f t="shared" si="28"/>
        <v/>
      </c>
      <c r="Y447" s="487">
        <f t="shared" si="29"/>
        <v>70</v>
      </c>
      <c r="Z447" s="487" t="str">
        <f t="shared" si="30"/>
        <v/>
      </c>
      <c r="AA447" s="487" t="b">
        <f t="shared" si="31"/>
        <v>0</v>
      </c>
      <c r="AB447" s="487" t="s">
        <v>1995</v>
      </c>
      <c r="AC447" s="487" t="str">
        <f t="array" ref="AC447">IFERROR(IF(INDEX('Disaggregation Records'!$G$95:$G$183,MATCH(RIGHT(Z447,255),RIGHT('Disaggregation Records'!$D$95:$D$183,255),0))=0,"",INDEX('Disaggregation Records'!$G$95:$G$183,MATCH(RIGHT(Z447,255),RIGHT('Disaggregation Records'!$D$95:$D$183,255),0))),"")</f>
        <v/>
      </c>
      <c r="AD447" s="487" t="s">
        <v>817</v>
      </c>
      <c r="AE447" s="347"/>
      <c r="AF447" s="111"/>
      <c r="AG447" s="111"/>
    </row>
    <row r="448" spans="1:33" ht="47.1" customHeight="1" x14ac:dyDescent="0.25">
      <c r="A448" s="377">
        <v>13</v>
      </c>
      <c r="B448" s="395" t="str">
        <f>IFERROR(VLOOKUP(A448,'Coverage Indicators - Section D'!$A$10:$Y$42,25,FALSE),"")</f>
        <v/>
      </c>
      <c r="C448" s="396" t="str">
        <f t="array" ref="C448">IFERROR(IF(INDEX('Disaggregation Records'!$E$95:$E$183,MATCH(RIGHT(Z448,255),RIGHT('Disaggregation Records'!$D$95:$D$183,255),0))=0,"",INDEX('Disaggregation Records'!$E$95:$E$183,MATCH(RIGHT(Z448,255),RIGHT('Disaggregation Records'!$D$95:$D$183,255),0))),"")</f>
        <v/>
      </c>
      <c r="D448" s="396" t="str">
        <f t="array" ref="D448">IFERROR(IF(INDEX('Disaggregation Records'!$F$95:$F$183,MATCH(RIGHT(Z448,255),RIGHT('Disaggregation Records'!$D$95:$D$183,255),0))=0,"",INDEX('Disaggregation Records'!$F$95:$F$183,MATCH(RIGHT(Z448,255),RIGHT('Disaggregation Records'!$D$95:$D$183,255),0))),"")</f>
        <v/>
      </c>
      <c r="E448" s="397" t="str">
        <f t="array" ref="E448">IFERROR(IF(INDEX('Disaggregation Data'!$K$315:$K$616,MATCH(RIGHT(X448,255),RIGHT('Disaggregation Data'!$J$315:$J$616,255),0))=0,"",INDEX('Disaggregation Data'!$K$315:$K$616,MATCH(RIGHT(X448,255),RIGHT('Disaggregation Data'!J$315:$J$616,255),0))),"")</f>
        <v/>
      </c>
      <c r="F448" s="398" t="str">
        <f t="array" ref="F448">IFERROR(IF(INDEX('Disaggregation Data'!$L$315:$L$616,MATCH(RIGHT(X448,255),RIGHT('Disaggregation Data'!$J$315:$J$616,255),0))=0,"",INDEX('Disaggregation Data'!$L$315:$L$616,MATCH(RIGHT(X448,255),RIGHT('Disaggregation Data'!J$315:$J$616,255),0))),"")</f>
        <v/>
      </c>
      <c r="G448" s="459" t="str">
        <f t="array" ref="G448">IFERROR(IF(INDEX('Disaggregation Data'!$M$315:$M$616,MATCH(RIGHT(X448,255),RIGHT('Disaggregation Data'!$J$315:$J$616,255),0))=0,(E448/F448)*100,INDEX('Disaggregation Data'!$M$315:$M$616,MATCH(RIGHT(X448,255),RIGHT('Disaggregation Data'!J$315:$J$616,255),0))),"")</f>
        <v/>
      </c>
      <c r="H448" s="401" t="str">
        <f t="array" ref="H448">IFERROR(IF(INDEX('Disaggregation Data'!$N$315:$N$616,MATCH(RIGHT(X448,255),RIGHT('Disaggregation Data'!$J$315:$J$616,255),0))=0,"",INDEX('Disaggregation Data'!$N$315:$N$616,MATCH(RIGHT(X448,255),RIGHT('Disaggregation Data'!J$315:$J$616,255),0))),"")</f>
        <v/>
      </c>
      <c r="I448" s="401" t="str">
        <f t="array" ref="I448">IFERROR(IF(INDEX('Disaggregation Data'!$Q$315:$Q$616,MATCH(RIGHT(X448,255),RIGHT('Disaggregation Data'!$J$315:$J$616,255),0))=0,"",INDEX('Disaggregation Data'!$Q$315:$Q$616,MATCH(RIGHT(X448,255),RIGHT('Disaggregation Data'!J$315:$J$616,255),0))),"")</f>
        <v/>
      </c>
      <c r="J448" s="415" t="str">
        <f t="array" ref="J448">IFERROR(IF(INDEX('Disaggregation Data'!$R$315:$R$616,MATCH(RIGHT(X448,255),RIGHT('Disaggregation Data'!$J$315:$J$616,255),0))=0,"",INDEX('Disaggregation Data'!$R$315:$R$616,MATCH(RIGHT(X448,255),RIGHT('Disaggregation Data'!J$315:$J$616,255),0))),"")</f>
        <v/>
      </c>
      <c r="K448" s="486"/>
      <c r="L448" s="486"/>
      <c r="M448" s="486"/>
      <c r="N448" s="486"/>
      <c r="O448" s="486"/>
      <c r="P448" s="486"/>
      <c r="Q448" s="486"/>
      <c r="R448" s="486"/>
      <c r="S448" s="486"/>
      <c r="T448" s="486"/>
      <c r="U448" s="401" t="str">
        <f t="array" ref="U448">IFERROR(IF(INDEX('Disaggregation Data'!$O$315:$O$616,MATCH(RIGHT(X448,255),RIGHT('Disaggregation Data'!$J$315:$J$616,255),0))=0,"",INDEX('Disaggregation Data'!$O$315:$O$616,MATCH(RIGHT(X448,255),RIGHT('Disaggregation Data'!J$315:$J$616,255),0))),"")</f>
        <v/>
      </c>
      <c r="V448" s="415" t="str">
        <f t="array" ref="V448">IFERROR(IF(INDEX('Disaggregation Data'!$P$315:$P$616,MATCH(RIGHT(X448,255),RIGHT('Disaggregation Data'!$J$315:$J$616,255),0))=0,"",INDEX('Disaggregation Data'!$P$315:$P$616,MATCH(RIGHT(X448,255),RIGHT('Disaggregation Data'!J$315:$J$616,255),0))),"")</f>
        <v/>
      </c>
      <c r="W448" s="487"/>
      <c r="X448" s="487" t="str">
        <f t="shared" si="28"/>
        <v/>
      </c>
      <c r="Y448" s="487">
        <f t="shared" si="29"/>
        <v>71</v>
      </c>
      <c r="Z448" s="487" t="str">
        <f t="shared" si="30"/>
        <v/>
      </c>
      <c r="AA448" s="487" t="b">
        <f t="shared" si="31"/>
        <v>0</v>
      </c>
      <c r="AB448" s="487" t="s">
        <v>1996</v>
      </c>
      <c r="AC448" s="487" t="str">
        <f t="array" ref="AC448">IFERROR(IF(INDEX('Disaggregation Records'!$G$95:$G$183,MATCH(RIGHT(Z448,255),RIGHT('Disaggregation Records'!$D$95:$D$183,255),0))=0,"",INDEX('Disaggregation Records'!$G$95:$G$183,MATCH(RIGHT(Z448,255),RIGHT('Disaggregation Records'!$D$95:$D$183,255),0))),"")</f>
        <v/>
      </c>
      <c r="AD448" s="487" t="s">
        <v>817</v>
      </c>
      <c r="AE448" s="347"/>
      <c r="AF448" s="111"/>
      <c r="AG448" s="111"/>
    </row>
    <row r="449" spans="1:33" ht="47.1" customHeight="1" x14ac:dyDescent="0.25">
      <c r="A449" s="377">
        <v>13</v>
      </c>
      <c r="B449" s="395" t="str">
        <f>IFERROR(VLOOKUP(A449,'Coverage Indicators - Section D'!$A$10:$Y$42,25,FALSE),"")</f>
        <v/>
      </c>
      <c r="C449" s="396" t="str">
        <f t="array" ref="C449">IFERROR(IF(INDEX('Disaggregation Records'!$E$95:$E$183,MATCH(RIGHT(Z449,255),RIGHT('Disaggregation Records'!$D$95:$D$183,255),0))=0,"",INDEX('Disaggregation Records'!$E$95:$E$183,MATCH(RIGHT(Z449,255),RIGHT('Disaggregation Records'!$D$95:$D$183,255),0))),"")</f>
        <v/>
      </c>
      <c r="D449" s="396" t="str">
        <f t="array" ref="D449">IFERROR(IF(INDEX('Disaggregation Records'!$F$95:$F$183,MATCH(RIGHT(Z449,255),RIGHT('Disaggregation Records'!$D$95:$D$183,255),0))=0,"",INDEX('Disaggregation Records'!$F$95:$F$183,MATCH(RIGHT(Z449,255),RIGHT('Disaggregation Records'!$D$95:$D$183,255),0))),"")</f>
        <v/>
      </c>
      <c r="E449" s="397" t="str">
        <f t="array" ref="E449">IFERROR(IF(INDEX('Disaggregation Data'!$K$315:$K$616,MATCH(RIGHT(X449,255),RIGHT('Disaggregation Data'!$J$315:$J$616,255),0))=0,"",INDEX('Disaggregation Data'!$K$315:$K$616,MATCH(RIGHT(X449,255),RIGHT('Disaggregation Data'!J$315:$J$616,255),0))),"")</f>
        <v/>
      </c>
      <c r="F449" s="398" t="str">
        <f t="array" ref="F449">IFERROR(IF(INDEX('Disaggregation Data'!$L$315:$L$616,MATCH(RIGHT(X449,255),RIGHT('Disaggregation Data'!$J$315:$J$616,255),0))=0,"",INDEX('Disaggregation Data'!$L$315:$L$616,MATCH(RIGHT(X449,255),RIGHT('Disaggregation Data'!J$315:$J$616,255),0))),"")</f>
        <v/>
      </c>
      <c r="G449" s="459" t="str">
        <f t="array" ref="G449">IFERROR(IF(INDEX('Disaggregation Data'!$M$315:$M$616,MATCH(RIGHT(X449,255),RIGHT('Disaggregation Data'!$J$315:$J$616,255),0))=0,(E449/F449)*100,INDEX('Disaggregation Data'!$M$315:$M$616,MATCH(RIGHT(X449,255),RIGHT('Disaggregation Data'!J$315:$J$616,255),0))),"")</f>
        <v/>
      </c>
      <c r="H449" s="401" t="str">
        <f t="array" ref="H449">IFERROR(IF(INDEX('Disaggregation Data'!$N$315:$N$616,MATCH(RIGHT(X449,255),RIGHT('Disaggregation Data'!$J$315:$J$616,255),0))=0,"",INDEX('Disaggregation Data'!$N$315:$N$616,MATCH(RIGHT(X449,255),RIGHT('Disaggregation Data'!J$315:$J$616,255),0))),"")</f>
        <v/>
      </c>
      <c r="I449" s="401" t="str">
        <f t="array" ref="I449">IFERROR(IF(INDEX('Disaggregation Data'!$Q$315:$Q$616,MATCH(RIGHT(X449,255),RIGHT('Disaggregation Data'!$J$315:$J$616,255),0))=0,"",INDEX('Disaggregation Data'!$Q$315:$Q$616,MATCH(RIGHT(X449,255),RIGHT('Disaggregation Data'!J$315:$J$616,255),0))),"")</f>
        <v/>
      </c>
      <c r="J449" s="415" t="str">
        <f t="array" ref="J449">IFERROR(IF(INDEX('Disaggregation Data'!$R$315:$R$616,MATCH(RIGHT(X449,255),RIGHT('Disaggregation Data'!$J$315:$J$616,255),0))=0,"",INDEX('Disaggregation Data'!$R$315:$R$616,MATCH(RIGHT(X449,255),RIGHT('Disaggregation Data'!J$315:$J$616,255),0))),"")</f>
        <v/>
      </c>
      <c r="K449" s="486"/>
      <c r="L449" s="486"/>
      <c r="M449" s="486"/>
      <c r="N449" s="486"/>
      <c r="O449" s="486"/>
      <c r="P449" s="486"/>
      <c r="Q449" s="486"/>
      <c r="R449" s="486"/>
      <c r="S449" s="486"/>
      <c r="T449" s="486"/>
      <c r="U449" s="401" t="str">
        <f t="array" ref="U449">IFERROR(IF(INDEX('Disaggregation Data'!$O$315:$O$616,MATCH(RIGHT(X449,255),RIGHT('Disaggregation Data'!$J$315:$J$616,255),0))=0,"",INDEX('Disaggregation Data'!$O$315:$O$616,MATCH(RIGHT(X449,255),RIGHT('Disaggregation Data'!J$315:$J$616,255),0))),"")</f>
        <v/>
      </c>
      <c r="V449" s="415" t="str">
        <f t="array" ref="V449">IFERROR(IF(INDEX('Disaggregation Data'!$P$315:$P$616,MATCH(RIGHT(X449,255),RIGHT('Disaggregation Data'!$J$315:$J$616,255),0))=0,"",INDEX('Disaggregation Data'!$P$315:$P$616,MATCH(RIGHT(X449,255),RIGHT('Disaggregation Data'!J$315:$J$616,255),0))),"")</f>
        <v/>
      </c>
      <c r="W449" s="487"/>
      <c r="X449" s="487" t="str">
        <f t="shared" si="28"/>
        <v/>
      </c>
      <c r="Y449" s="487">
        <f t="shared" si="29"/>
        <v>72</v>
      </c>
      <c r="Z449" s="487" t="str">
        <f t="shared" si="30"/>
        <v/>
      </c>
      <c r="AA449" s="487" t="b">
        <f t="shared" si="31"/>
        <v>0</v>
      </c>
      <c r="AB449" s="487" t="s">
        <v>1997</v>
      </c>
      <c r="AC449" s="487" t="str">
        <f t="array" ref="AC449">IFERROR(IF(INDEX('Disaggregation Records'!$G$95:$G$183,MATCH(RIGHT(Z449,255),RIGHT('Disaggregation Records'!$D$95:$D$183,255),0))=0,"",INDEX('Disaggregation Records'!$G$95:$G$183,MATCH(RIGHT(Z449,255),RIGHT('Disaggregation Records'!$D$95:$D$183,255),0))),"")</f>
        <v/>
      </c>
      <c r="AD449" s="487" t="s">
        <v>817</v>
      </c>
      <c r="AE449" s="347"/>
      <c r="AF449" s="111"/>
      <c r="AG449" s="111"/>
    </row>
    <row r="450" spans="1:33" ht="47.1" customHeight="1" x14ac:dyDescent="0.25">
      <c r="A450" s="377">
        <v>13</v>
      </c>
      <c r="B450" s="395" t="str">
        <f>IFERROR(VLOOKUP(A450,'Coverage Indicators - Section D'!$A$10:$Y$42,25,FALSE),"")</f>
        <v/>
      </c>
      <c r="C450" s="396" t="str">
        <f t="array" ref="C450">IFERROR(IF(INDEX('Disaggregation Records'!$E$95:$E$183,MATCH(RIGHT(Z450,255),RIGHT('Disaggregation Records'!$D$95:$D$183,255),0))=0,"",INDEX('Disaggregation Records'!$E$95:$E$183,MATCH(RIGHT(Z450,255),RIGHT('Disaggregation Records'!$D$95:$D$183,255),0))),"")</f>
        <v/>
      </c>
      <c r="D450" s="396" t="str">
        <f t="array" ref="D450">IFERROR(IF(INDEX('Disaggregation Records'!$F$95:$F$183,MATCH(RIGHT(Z450,255),RIGHT('Disaggregation Records'!$D$95:$D$183,255),0))=0,"",INDEX('Disaggregation Records'!$F$95:$F$183,MATCH(RIGHT(Z450,255),RIGHT('Disaggregation Records'!$D$95:$D$183,255),0))),"")</f>
        <v/>
      </c>
      <c r="E450" s="397" t="str">
        <f t="array" ref="E450">IFERROR(IF(INDEX('Disaggregation Data'!$K$315:$K$616,MATCH(RIGHT(X450,255),RIGHT('Disaggregation Data'!$J$315:$J$616,255),0))=0,"",INDEX('Disaggregation Data'!$K$315:$K$616,MATCH(RIGHT(X450,255),RIGHT('Disaggregation Data'!J$315:$J$616,255),0))),"")</f>
        <v/>
      </c>
      <c r="F450" s="398" t="str">
        <f t="array" ref="F450">IFERROR(IF(INDEX('Disaggregation Data'!$L$315:$L$616,MATCH(RIGHT(X450,255),RIGHT('Disaggregation Data'!$J$315:$J$616,255),0))=0,"",INDEX('Disaggregation Data'!$L$315:$L$616,MATCH(RIGHT(X450,255),RIGHT('Disaggregation Data'!J$315:$J$616,255),0))),"")</f>
        <v/>
      </c>
      <c r="G450" s="459" t="str">
        <f t="array" ref="G450">IFERROR(IF(INDEX('Disaggregation Data'!$M$315:$M$616,MATCH(RIGHT(X450,255),RIGHT('Disaggregation Data'!$J$315:$J$616,255),0))=0,(E450/F450)*100,INDEX('Disaggregation Data'!$M$315:$M$616,MATCH(RIGHT(X450,255),RIGHT('Disaggregation Data'!J$315:$J$616,255),0))),"")</f>
        <v/>
      </c>
      <c r="H450" s="401" t="str">
        <f t="array" ref="H450">IFERROR(IF(INDEX('Disaggregation Data'!$N$315:$N$616,MATCH(RIGHT(X450,255),RIGHT('Disaggregation Data'!$J$315:$J$616,255),0))=0,"",INDEX('Disaggregation Data'!$N$315:$N$616,MATCH(RIGHT(X450,255),RIGHT('Disaggregation Data'!J$315:$J$616,255),0))),"")</f>
        <v/>
      </c>
      <c r="I450" s="401" t="str">
        <f t="array" ref="I450">IFERROR(IF(INDEX('Disaggregation Data'!$Q$315:$Q$616,MATCH(RIGHT(X450,255),RIGHT('Disaggregation Data'!$J$315:$J$616,255),0))=0,"",INDEX('Disaggregation Data'!$Q$315:$Q$616,MATCH(RIGHT(X450,255),RIGHT('Disaggregation Data'!J$315:$J$616,255),0))),"")</f>
        <v/>
      </c>
      <c r="J450" s="415" t="str">
        <f t="array" ref="J450">IFERROR(IF(INDEX('Disaggregation Data'!$R$315:$R$616,MATCH(RIGHT(X450,255),RIGHT('Disaggregation Data'!$J$315:$J$616,255),0))=0,"",INDEX('Disaggregation Data'!$R$315:$R$616,MATCH(RIGHT(X450,255),RIGHT('Disaggregation Data'!J$315:$J$616,255),0))),"")</f>
        <v/>
      </c>
      <c r="K450" s="486"/>
      <c r="L450" s="486"/>
      <c r="M450" s="486"/>
      <c r="N450" s="486"/>
      <c r="O450" s="486"/>
      <c r="P450" s="486"/>
      <c r="Q450" s="486"/>
      <c r="R450" s="486"/>
      <c r="S450" s="486"/>
      <c r="T450" s="486"/>
      <c r="U450" s="401" t="str">
        <f t="array" ref="U450">IFERROR(IF(INDEX('Disaggregation Data'!$O$315:$O$616,MATCH(RIGHT(X450,255),RIGHT('Disaggregation Data'!$J$315:$J$616,255),0))=0,"",INDEX('Disaggregation Data'!$O$315:$O$616,MATCH(RIGHT(X450,255),RIGHT('Disaggregation Data'!J$315:$J$616,255),0))),"")</f>
        <v/>
      </c>
      <c r="V450" s="415" t="str">
        <f t="array" ref="V450">IFERROR(IF(INDEX('Disaggregation Data'!$P$315:$P$616,MATCH(RIGHT(X450,255),RIGHT('Disaggregation Data'!$J$315:$J$616,255),0))=0,"",INDEX('Disaggregation Data'!$P$315:$P$616,MATCH(RIGHT(X450,255),RIGHT('Disaggregation Data'!J$315:$J$616,255),0))),"")</f>
        <v/>
      </c>
      <c r="W450" s="487"/>
      <c r="X450" s="487" t="str">
        <f t="shared" si="28"/>
        <v/>
      </c>
      <c r="Y450" s="487">
        <f t="shared" si="29"/>
        <v>73</v>
      </c>
      <c r="Z450" s="487" t="str">
        <f t="shared" si="30"/>
        <v/>
      </c>
      <c r="AA450" s="487" t="b">
        <f t="shared" si="31"/>
        <v>0</v>
      </c>
      <c r="AB450" s="487" t="s">
        <v>1998</v>
      </c>
      <c r="AC450" s="487" t="str">
        <f t="array" ref="AC450">IFERROR(IF(INDEX('Disaggregation Records'!$G$95:$G$183,MATCH(RIGHT(Z450,255),RIGHT('Disaggregation Records'!$D$95:$D$183,255),0))=0,"",INDEX('Disaggregation Records'!$G$95:$G$183,MATCH(RIGHT(Z450,255),RIGHT('Disaggregation Records'!$D$95:$D$183,255),0))),"")</f>
        <v/>
      </c>
      <c r="AD450" s="487" t="s">
        <v>817</v>
      </c>
      <c r="AE450" s="347"/>
      <c r="AF450" s="111"/>
      <c r="AG450" s="111"/>
    </row>
    <row r="451" spans="1:33" ht="47.1" customHeight="1" x14ac:dyDescent="0.25">
      <c r="A451" s="377">
        <v>13</v>
      </c>
      <c r="B451" s="395" t="str">
        <f>IFERROR(VLOOKUP(A451,'Coverage Indicators - Section D'!$A$10:$Y$42,25,FALSE),"")</f>
        <v/>
      </c>
      <c r="C451" s="396" t="str">
        <f t="array" ref="C451">IFERROR(IF(INDEX('Disaggregation Records'!$E$95:$E$183,MATCH(RIGHT(Z451,255),RIGHT('Disaggregation Records'!$D$95:$D$183,255),0))=0,"",INDEX('Disaggregation Records'!$E$95:$E$183,MATCH(RIGHT(Z451,255),RIGHT('Disaggregation Records'!$D$95:$D$183,255),0))),"")</f>
        <v/>
      </c>
      <c r="D451" s="396" t="str">
        <f t="array" ref="D451">IFERROR(IF(INDEX('Disaggregation Records'!$F$95:$F$183,MATCH(RIGHT(Z451,255),RIGHT('Disaggregation Records'!$D$95:$D$183,255),0))=0,"",INDEX('Disaggregation Records'!$F$95:$F$183,MATCH(RIGHT(Z451,255),RIGHT('Disaggregation Records'!$D$95:$D$183,255),0))),"")</f>
        <v/>
      </c>
      <c r="E451" s="397" t="str">
        <f t="array" ref="E451">IFERROR(IF(INDEX('Disaggregation Data'!$K$315:$K$616,MATCH(RIGHT(X451,255),RIGHT('Disaggregation Data'!$J$315:$J$616,255),0))=0,"",INDEX('Disaggregation Data'!$K$315:$K$616,MATCH(RIGHT(X451,255),RIGHT('Disaggregation Data'!J$315:$J$616,255),0))),"")</f>
        <v/>
      </c>
      <c r="F451" s="398" t="str">
        <f t="array" ref="F451">IFERROR(IF(INDEX('Disaggregation Data'!$L$315:$L$616,MATCH(RIGHT(X451,255),RIGHT('Disaggregation Data'!$J$315:$J$616,255),0))=0,"",INDEX('Disaggregation Data'!$L$315:$L$616,MATCH(RIGHT(X451,255),RIGHT('Disaggregation Data'!J$315:$J$616,255),0))),"")</f>
        <v/>
      </c>
      <c r="G451" s="459" t="str">
        <f t="array" ref="G451">IFERROR(IF(INDEX('Disaggregation Data'!$M$315:$M$616,MATCH(RIGHT(X451,255),RIGHT('Disaggregation Data'!$J$315:$J$616,255),0))=0,(E451/F451)*100,INDEX('Disaggregation Data'!$M$315:$M$616,MATCH(RIGHT(X451,255),RIGHT('Disaggregation Data'!J$315:$J$616,255),0))),"")</f>
        <v/>
      </c>
      <c r="H451" s="401" t="str">
        <f t="array" ref="H451">IFERROR(IF(INDEX('Disaggregation Data'!$N$315:$N$616,MATCH(RIGHT(X451,255),RIGHT('Disaggregation Data'!$J$315:$J$616,255),0))=0,"",INDEX('Disaggregation Data'!$N$315:$N$616,MATCH(RIGHT(X451,255),RIGHT('Disaggregation Data'!J$315:$J$616,255),0))),"")</f>
        <v/>
      </c>
      <c r="I451" s="401" t="str">
        <f t="array" ref="I451">IFERROR(IF(INDEX('Disaggregation Data'!$Q$315:$Q$616,MATCH(RIGHT(X451,255),RIGHT('Disaggregation Data'!$J$315:$J$616,255),0))=0,"",INDEX('Disaggregation Data'!$Q$315:$Q$616,MATCH(RIGHT(X451,255),RIGHT('Disaggregation Data'!J$315:$J$616,255),0))),"")</f>
        <v/>
      </c>
      <c r="J451" s="415" t="str">
        <f t="array" ref="J451">IFERROR(IF(INDEX('Disaggregation Data'!$R$315:$R$616,MATCH(RIGHT(X451,255),RIGHT('Disaggregation Data'!$J$315:$J$616,255),0))=0,"",INDEX('Disaggregation Data'!$R$315:$R$616,MATCH(RIGHT(X451,255),RIGHT('Disaggregation Data'!J$315:$J$616,255),0))),"")</f>
        <v/>
      </c>
      <c r="K451" s="486"/>
      <c r="L451" s="486"/>
      <c r="M451" s="486"/>
      <c r="N451" s="486"/>
      <c r="O451" s="486"/>
      <c r="P451" s="486"/>
      <c r="Q451" s="486"/>
      <c r="R451" s="486"/>
      <c r="S451" s="486"/>
      <c r="T451" s="486"/>
      <c r="U451" s="401" t="str">
        <f t="array" ref="U451">IFERROR(IF(INDEX('Disaggregation Data'!$O$315:$O$616,MATCH(RIGHT(X451,255),RIGHT('Disaggregation Data'!$J$315:$J$616,255),0))=0,"",INDEX('Disaggregation Data'!$O$315:$O$616,MATCH(RIGHT(X451,255),RIGHT('Disaggregation Data'!J$315:$J$616,255),0))),"")</f>
        <v/>
      </c>
      <c r="V451" s="415" t="str">
        <f t="array" ref="V451">IFERROR(IF(INDEX('Disaggregation Data'!$P$315:$P$616,MATCH(RIGHT(X451,255),RIGHT('Disaggregation Data'!$J$315:$J$616,255),0))=0,"",INDEX('Disaggregation Data'!$P$315:$P$616,MATCH(RIGHT(X451,255),RIGHT('Disaggregation Data'!J$315:$J$616,255),0))),"")</f>
        <v/>
      </c>
      <c r="W451" s="487"/>
      <c r="X451" s="487" t="str">
        <f t="shared" si="28"/>
        <v/>
      </c>
      <c r="Y451" s="487">
        <f t="shared" si="29"/>
        <v>74</v>
      </c>
      <c r="Z451" s="487" t="str">
        <f t="shared" si="30"/>
        <v/>
      </c>
      <c r="AA451" s="487" t="b">
        <f t="shared" si="31"/>
        <v>0</v>
      </c>
      <c r="AB451" s="487" t="s">
        <v>1999</v>
      </c>
      <c r="AC451" s="487" t="str">
        <f t="array" ref="AC451">IFERROR(IF(INDEX('Disaggregation Records'!$G$95:$G$183,MATCH(RIGHT(Z451,255),RIGHT('Disaggregation Records'!$D$95:$D$183,255),0))=0,"",INDEX('Disaggregation Records'!$G$95:$G$183,MATCH(RIGHT(Z451,255),RIGHT('Disaggregation Records'!$D$95:$D$183,255),0))),"")</f>
        <v/>
      </c>
      <c r="AD451" s="487" t="s">
        <v>817</v>
      </c>
      <c r="AE451" s="347"/>
      <c r="AF451" s="111"/>
      <c r="AG451" s="111"/>
    </row>
    <row r="452" spans="1:33" ht="47.1" customHeight="1" x14ac:dyDescent="0.25">
      <c r="A452" s="377">
        <v>13</v>
      </c>
      <c r="B452" s="395" t="str">
        <f>IFERROR(VLOOKUP(A452,'Coverage Indicators - Section D'!$A$10:$Y$42,25,FALSE),"")</f>
        <v/>
      </c>
      <c r="C452" s="396" t="str">
        <f t="array" ref="C452">IFERROR(IF(INDEX('Disaggregation Records'!$E$95:$E$183,MATCH(RIGHT(Z452,255),RIGHT('Disaggregation Records'!$D$95:$D$183,255),0))=0,"",INDEX('Disaggregation Records'!$E$95:$E$183,MATCH(RIGHT(Z452,255),RIGHT('Disaggregation Records'!$D$95:$D$183,255),0))),"")</f>
        <v/>
      </c>
      <c r="D452" s="396" t="str">
        <f t="array" ref="D452">IFERROR(IF(INDEX('Disaggregation Records'!$F$95:$F$183,MATCH(RIGHT(Z452,255),RIGHT('Disaggregation Records'!$D$95:$D$183,255),0))=0,"",INDEX('Disaggregation Records'!$F$95:$F$183,MATCH(RIGHT(Z452,255),RIGHT('Disaggregation Records'!$D$95:$D$183,255),0))),"")</f>
        <v/>
      </c>
      <c r="E452" s="397" t="str">
        <f t="array" ref="E452">IFERROR(IF(INDEX('Disaggregation Data'!$K$315:$K$616,MATCH(RIGHT(X452,255),RIGHT('Disaggregation Data'!$J$315:$J$616,255),0))=0,"",INDEX('Disaggregation Data'!$K$315:$K$616,MATCH(RIGHT(X452,255),RIGHT('Disaggregation Data'!J$315:$J$616,255),0))),"")</f>
        <v/>
      </c>
      <c r="F452" s="398" t="str">
        <f t="array" ref="F452">IFERROR(IF(INDEX('Disaggregation Data'!$L$315:$L$616,MATCH(RIGHT(X452,255),RIGHT('Disaggregation Data'!$J$315:$J$616,255),0))=0,"",INDEX('Disaggregation Data'!$L$315:$L$616,MATCH(RIGHT(X452,255),RIGHT('Disaggregation Data'!J$315:$J$616,255),0))),"")</f>
        <v/>
      </c>
      <c r="G452" s="459" t="str">
        <f t="array" ref="G452">IFERROR(IF(INDEX('Disaggregation Data'!$M$315:$M$616,MATCH(RIGHT(X452,255),RIGHT('Disaggregation Data'!$J$315:$J$616,255),0))=0,(E452/F452)*100,INDEX('Disaggregation Data'!$M$315:$M$616,MATCH(RIGHT(X452,255),RIGHT('Disaggregation Data'!J$315:$J$616,255),0))),"")</f>
        <v/>
      </c>
      <c r="H452" s="401" t="str">
        <f t="array" ref="H452">IFERROR(IF(INDEX('Disaggregation Data'!$N$315:$N$616,MATCH(RIGHT(X452,255),RIGHT('Disaggregation Data'!$J$315:$J$616,255),0))=0,"",INDEX('Disaggregation Data'!$N$315:$N$616,MATCH(RIGHT(X452,255),RIGHT('Disaggregation Data'!J$315:$J$616,255),0))),"")</f>
        <v/>
      </c>
      <c r="I452" s="401" t="str">
        <f t="array" ref="I452">IFERROR(IF(INDEX('Disaggregation Data'!$Q$315:$Q$616,MATCH(RIGHT(X452,255),RIGHT('Disaggregation Data'!$J$315:$J$616,255),0))=0,"",INDEX('Disaggregation Data'!$Q$315:$Q$616,MATCH(RIGHT(X452,255),RIGHT('Disaggregation Data'!J$315:$J$616,255),0))),"")</f>
        <v/>
      </c>
      <c r="J452" s="415" t="str">
        <f t="array" ref="J452">IFERROR(IF(INDEX('Disaggregation Data'!$R$315:$R$616,MATCH(RIGHT(X452,255),RIGHT('Disaggregation Data'!$J$315:$J$616,255),0))=0,"",INDEX('Disaggregation Data'!$R$315:$R$616,MATCH(RIGHT(X452,255),RIGHT('Disaggregation Data'!J$315:$J$616,255),0))),"")</f>
        <v/>
      </c>
      <c r="K452" s="486"/>
      <c r="L452" s="486"/>
      <c r="M452" s="486"/>
      <c r="N452" s="486"/>
      <c r="O452" s="486"/>
      <c r="P452" s="486"/>
      <c r="Q452" s="486"/>
      <c r="R452" s="486"/>
      <c r="S452" s="486"/>
      <c r="T452" s="486"/>
      <c r="U452" s="401" t="str">
        <f t="array" ref="U452">IFERROR(IF(INDEX('Disaggregation Data'!$O$315:$O$616,MATCH(RIGHT(X452,255),RIGHT('Disaggregation Data'!$J$315:$J$616,255),0))=0,"",INDEX('Disaggregation Data'!$O$315:$O$616,MATCH(RIGHT(X452,255),RIGHT('Disaggregation Data'!J$315:$J$616,255),0))),"")</f>
        <v/>
      </c>
      <c r="V452" s="415" t="str">
        <f t="array" ref="V452">IFERROR(IF(INDEX('Disaggregation Data'!$P$315:$P$616,MATCH(RIGHT(X452,255),RIGHT('Disaggregation Data'!$J$315:$J$616,255),0))=0,"",INDEX('Disaggregation Data'!$P$315:$P$616,MATCH(RIGHT(X452,255),RIGHT('Disaggregation Data'!J$315:$J$616,255),0))),"")</f>
        <v/>
      </c>
      <c r="W452" s="487"/>
      <c r="X452" s="487" t="str">
        <f t="shared" si="28"/>
        <v/>
      </c>
      <c r="Y452" s="487">
        <f t="shared" si="29"/>
        <v>75</v>
      </c>
      <c r="Z452" s="487" t="str">
        <f t="shared" si="30"/>
        <v/>
      </c>
      <c r="AA452" s="487" t="b">
        <f t="shared" si="31"/>
        <v>0</v>
      </c>
      <c r="AB452" s="487" t="s">
        <v>2000</v>
      </c>
      <c r="AC452" s="487" t="str">
        <f t="array" ref="AC452">IFERROR(IF(INDEX('Disaggregation Records'!$G$95:$G$183,MATCH(RIGHT(Z452,255),RIGHT('Disaggregation Records'!$D$95:$D$183,255),0))=0,"",INDEX('Disaggregation Records'!$G$95:$G$183,MATCH(RIGHT(Z452,255),RIGHT('Disaggregation Records'!$D$95:$D$183,255),0))),"")</f>
        <v/>
      </c>
      <c r="AD452" s="487" t="s">
        <v>817</v>
      </c>
      <c r="AE452" s="347"/>
      <c r="AF452" s="111"/>
      <c r="AG452" s="111"/>
    </row>
    <row r="453" spans="1:33" ht="47.1" customHeight="1" x14ac:dyDescent="0.25">
      <c r="A453" s="377">
        <v>13</v>
      </c>
      <c r="B453" s="395" t="str">
        <f>IFERROR(VLOOKUP(A453,'Coverage Indicators - Section D'!$A$10:$Y$42,25,FALSE),"")</f>
        <v/>
      </c>
      <c r="C453" s="396" t="str">
        <f t="array" ref="C453">IFERROR(IF(INDEX('Disaggregation Records'!$E$95:$E$183,MATCH(RIGHT(Z453,255),RIGHT('Disaggregation Records'!$D$95:$D$183,255),0))=0,"",INDEX('Disaggregation Records'!$E$95:$E$183,MATCH(RIGHT(Z453,255),RIGHT('Disaggregation Records'!$D$95:$D$183,255),0))),"")</f>
        <v/>
      </c>
      <c r="D453" s="396" t="str">
        <f t="array" ref="D453">IFERROR(IF(INDEX('Disaggregation Records'!$F$95:$F$183,MATCH(RIGHT(Z453,255),RIGHT('Disaggregation Records'!$D$95:$D$183,255),0))=0,"",INDEX('Disaggregation Records'!$F$95:$F$183,MATCH(RIGHT(Z453,255),RIGHT('Disaggregation Records'!$D$95:$D$183,255),0))),"")</f>
        <v/>
      </c>
      <c r="E453" s="397" t="str">
        <f t="array" ref="E453">IFERROR(IF(INDEX('Disaggregation Data'!$K$315:$K$616,MATCH(RIGHT(X453,255),RIGHT('Disaggregation Data'!$J$315:$J$616,255),0))=0,"",INDEX('Disaggregation Data'!$K$315:$K$616,MATCH(RIGHT(X453,255),RIGHT('Disaggregation Data'!J$315:$J$616,255),0))),"")</f>
        <v/>
      </c>
      <c r="F453" s="398" t="str">
        <f t="array" ref="F453">IFERROR(IF(INDEX('Disaggregation Data'!$L$315:$L$616,MATCH(RIGHT(X453,255),RIGHT('Disaggregation Data'!$J$315:$J$616,255),0))=0,"",INDEX('Disaggregation Data'!$L$315:$L$616,MATCH(RIGHT(X453,255),RIGHT('Disaggregation Data'!J$315:$J$616,255),0))),"")</f>
        <v/>
      </c>
      <c r="G453" s="459" t="str">
        <f t="array" ref="G453">IFERROR(IF(INDEX('Disaggregation Data'!$M$315:$M$616,MATCH(RIGHT(X453,255),RIGHT('Disaggregation Data'!$J$315:$J$616,255),0))=0,(E453/F453)*100,INDEX('Disaggregation Data'!$M$315:$M$616,MATCH(RIGHT(X453,255),RIGHT('Disaggregation Data'!J$315:$J$616,255),0))),"")</f>
        <v/>
      </c>
      <c r="H453" s="401" t="str">
        <f t="array" ref="H453">IFERROR(IF(INDEX('Disaggregation Data'!$N$315:$N$616,MATCH(RIGHT(X453,255),RIGHT('Disaggregation Data'!$J$315:$J$616,255),0))=0,"",INDEX('Disaggregation Data'!$N$315:$N$616,MATCH(RIGHT(X453,255),RIGHT('Disaggregation Data'!J$315:$J$616,255),0))),"")</f>
        <v/>
      </c>
      <c r="I453" s="401" t="str">
        <f t="array" ref="I453">IFERROR(IF(INDEX('Disaggregation Data'!$Q$315:$Q$616,MATCH(RIGHT(X453,255),RIGHT('Disaggregation Data'!$J$315:$J$616,255),0))=0,"",INDEX('Disaggregation Data'!$Q$315:$Q$616,MATCH(RIGHT(X453,255),RIGHT('Disaggregation Data'!J$315:$J$616,255),0))),"")</f>
        <v/>
      </c>
      <c r="J453" s="415" t="str">
        <f t="array" ref="J453">IFERROR(IF(INDEX('Disaggregation Data'!$R$315:$R$616,MATCH(RIGHT(X453,255),RIGHT('Disaggregation Data'!$J$315:$J$616,255),0))=0,"",INDEX('Disaggregation Data'!$R$315:$R$616,MATCH(RIGHT(X453,255),RIGHT('Disaggregation Data'!J$315:$J$616,255),0))),"")</f>
        <v/>
      </c>
      <c r="K453" s="486"/>
      <c r="L453" s="486"/>
      <c r="M453" s="486"/>
      <c r="N453" s="486"/>
      <c r="O453" s="486"/>
      <c r="P453" s="486"/>
      <c r="Q453" s="486"/>
      <c r="R453" s="486"/>
      <c r="S453" s="486"/>
      <c r="T453" s="486"/>
      <c r="U453" s="401" t="str">
        <f t="array" ref="U453">IFERROR(IF(INDEX('Disaggregation Data'!$O$315:$O$616,MATCH(RIGHT(X453,255),RIGHT('Disaggregation Data'!$J$315:$J$616,255),0))=0,"",INDEX('Disaggregation Data'!$O$315:$O$616,MATCH(RIGHT(X453,255),RIGHT('Disaggregation Data'!J$315:$J$616,255),0))),"")</f>
        <v/>
      </c>
      <c r="V453" s="415" t="str">
        <f t="array" ref="V453">IFERROR(IF(INDEX('Disaggregation Data'!$P$315:$P$616,MATCH(RIGHT(X453,255),RIGHT('Disaggregation Data'!$J$315:$J$616,255),0))=0,"",INDEX('Disaggregation Data'!$P$315:$P$616,MATCH(RIGHT(X453,255),RIGHT('Disaggregation Data'!J$315:$J$616,255),0))),"")</f>
        <v/>
      </c>
      <c r="W453" s="487"/>
      <c r="X453" s="487" t="str">
        <f t="shared" si="28"/>
        <v/>
      </c>
      <c r="Y453" s="487">
        <f t="shared" si="29"/>
        <v>76</v>
      </c>
      <c r="Z453" s="487" t="str">
        <f t="shared" si="30"/>
        <v/>
      </c>
      <c r="AA453" s="487" t="b">
        <f t="shared" si="31"/>
        <v>0</v>
      </c>
      <c r="AB453" s="487" t="s">
        <v>2001</v>
      </c>
      <c r="AC453" s="487" t="str">
        <f t="array" ref="AC453">IFERROR(IF(INDEX('Disaggregation Records'!$G$95:$G$183,MATCH(RIGHT(Z453,255),RIGHT('Disaggregation Records'!$D$95:$D$183,255),0))=0,"",INDEX('Disaggregation Records'!$G$95:$G$183,MATCH(RIGHT(Z453,255),RIGHT('Disaggregation Records'!$D$95:$D$183,255),0))),"")</f>
        <v/>
      </c>
      <c r="AD453" s="487" t="s">
        <v>817</v>
      </c>
      <c r="AE453" s="347"/>
      <c r="AF453" s="111"/>
      <c r="AG453" s="111"/>
    </row>
    <row r="454" spans="1:33" ht="47.1" customHeight="1" x14ac:dyDescent="0.25">
      <c r="A454" s="377">
        <v>13</v>
      </c>
      <c r="B454" s="395" t="str">
        <f>IFERROR(VLOOKUP(A454,'Coverage Indicators - Section D'!$A$10:$Y$42,25,FALSE),"")</f>
        <v/>
      </c>
      <c r="C454" s="396" t="str">
        <f t="array" ref="C454">IFERROR(IF(INDEX('Disaggregation Records'!$E$95:$E$183,MATCH(RIGHT(Z454,255),RIGHT('Disaggregation Records'!$D$95:$D$183,255),0))=0,"",INDEX('Disaggregation Records'!$E$95:$E$183,MATCH(RIGHT(Z454,255),RIGHT('Disaggregation Records'!$D$95:$D$183,255),0))),"")</f>
        <v/>
      </c>
      <c r="D454" s="396" t="str">
        <f t="array" ref="D454">IFERROR(IF(INDEX('Disaggregation Records'!$F$95:$F$183,MATCH(RIGHT(Z454,255),RIGHT('Disaggregation Records'!$D$95:$D$183,255),0))=0,"",INDEX('Disaggregation Records'!$F$95:$F$183,MATCH(RIGHT(Z454,255),RIGHT('Disaggregation Records'!$D$95:$D$183,255),0))),"")</f>
        <v/>
      </c>
      <c r="E454" s="397" t="str">
        <f t="array" ref="E454">IFERROR(IF(INDEX('Disaggregation Data'!$K$315:$K$616,MATCH(RIGHT(X454,255),RIGHT('Disaggregation Data'!$J$315:$J$616,255),0))=0,"",INDEX('Disaggregation Data'!$K$315:$K$616,MATCH(RIGHT(X454,255),RIGHT('Disaggregation Data'!J$315:$J$616,255),0))),"")</f>
        <v/>
      </c>
      <c r="F454" s="398" t="str">
        <f t="array" ref="F454">IFERROR(IF(INDEX('Disaggregation Data'!$L$315:$L$616,MATCH(RIGHT(X454,255),RIGHT('Disaggregation Data'!$J$315:$J$616,255),0))=0,"",INDEX('Disaggregation Data'!$L$315:$L$616,MATCH(RIGHT(X454,255),RIGHT('Disaggregation Data'!J$315:$J$616,255),0))),"")</f>
        <v/>
      </c>
      <c r="G454" s="459" t="str">
        <f t="array" ref="G454">IFERROR(IF(INDEX('Disaggregation Data'!$M$315:$M$616,MATCH(RIGHT(X454,255),RIGHT('Disaggregation Data'!$J$315:$J$616,255),0))=0,(E454/F454)*100,INDEX('Disaggregation Data'!$M$315:$M$616,MATCH(RIGHT(X454,255),RIGHT('Disaggregation Data'!J$315:$J$616,255),0))),"")</f>
        <v/>
      </c>
      <c r="H454" s="401" t="str">
        <f t="array" ref="H454">IFERROR(IF(INDEX('Disaggregation Data'!$N$315:$N$616,MATCH(RIGHT(X454,255),RIGHT('Disaggregation Data'!$J$315:$J$616,255),0))=0,"",INDEX('Disaggregation Data'!$N$315:$N$616,MATCH(RIGHT(X454,255),RIGHT('Disaggregation Data'!J$315:$J$616,255),0))),"")</f>
        <v/>
      </c>
      <c r="I454" s="401" t="str">
        <f t="array" ref="I454">IFERROR(IF(INDEX('Disaggregation Data'!$Q$315:$Q$616,MATCH(RIGHT(X454,255),RIGHT('Disaggregation Data'!$J$315:$J$616,255),0))=0,"",INDEX('Disaggregation Data'!$Q$315:$Q$616,MATCH(RIGHT(X454,255),RIGHT('Disaggregation Data'!J$315:$J$616,255),0))),"")</f>
        <v/>
      </c>
      <c r="J454" s="415" t="str">
        <f t="array" ref="J454">IFERROR(IF(INDEX('Disaggregation Data'!$R$315:$R$616,MATCH(RIGHT(X454,255),RIGHT('Disaggregation Data'!$J$315:$J$616,255),0))=0,"",INDEX('Disaggregation Data'!$R$315:$R$616,MATCH(RIGHT(X454,255),RIGHT('Disaggregation Data'!J$315:$J$616,255),0))),"")</f>
        <v/>
      </c>
      <c r="K454" s="486"/>
      <c r="L454" s="486"/>
      <c r="M454" s="486"/>
      <c r="N454" s="486"/>
      <c r="O454" s="486"/>
      <c r="P454" s="486"/>
      <c r="Q454" s="486"/>
      <c r="R454" s="486"/>
      <c r="S454" s="486"/>
      <c r="T454" s="486"/>
      <c r="U454" s="401" t="str">
        <f t="array" ref="U454">IFERROR(IF(INDEX('Disaggregation Data'!$O$315:$O$616,MATCH(RIGHT(X454,255),RIGHT('Disaggregation Data'!$J$315:$J$616,255),0))=0,"",INDEX('Disaggregation Data'!$O$315:$O$616,MATCH(RIGHT(X454,255),RIGHT('Disaggregation Data'!J$315:$J$616,255),0))),"")</f>
        <v/>
      </c>
      <c r="V454" s="415" t="str">
        <f t="array" ref="V454">IFERROR(IF(INDEX('Disaggregation Data'!$P$315:$P$616,MATCH(RIGHT(X454,255),RIGHT('Disaggregation Data'!$J$315:$J$616,255),0))=0,"",INDEX('Disaggregation Data'!$P$315:$P$616,MATCH(RIGHT(X454,255),RIGHT('Disaggregation Data'!J$315:$J$616,255),0))),"")</f>
        <v/>
      </c>
      <c r="W454" s="487"/>
      <c r="X454" s="487" t="str">
        <f t="shared" si="28"/>
        <v/>
      </c>
      <c r="Y454" s="487">
        <f t="shared" si="29"/>
        <v>77</v>
      </c>
      <c r="Z454" s="487" t="str">
        <f t="shared" si="30"/>
        <v/>
      </c>
      <c r="AA454" s="487" t="b">
        <f t="shared" si="31"/>
        <v>0</v>
      </c>
      <c r="AB454" s="487" t="s">
        <v>2002</v>
      </c>
      <c r="AC454" s="487" t="str">
        <f t="array" ref="AC454">IFERROR(IF(INDEX('Disaggregation Records'!$G$95:$G$183,MATCH(RIGHT(Z454,255),RIGHT('Disaggregation Records'!$D$95:$D$183,255),0))=0,"",INDEX('Disaggregation Records'!$G$95:$G$183,MATCH(RIGHT(Z454,255),RIGHT('Disaggregation Records'!$D$95:$D$183,255),0))),"")</f>
        <v/>
      </c>
      <c r="AD454" s="487" t="s">
        <v>817</v>
      </c>
      <c r="AE454" s="347"/>
      <c r="AF454" s="111"/>
      <c r="AG454" s="111"/>
    </row>
    <row r="455" spans="1:33" ht="47.1" customHeight="1" x14ac:dyDescent="0.25">
      <c r="A455" s="377">
        <v>13</v>
      </c>
      <c r="B455" s="395" t="str">
        <f>IFERROR(VLOOKUP(A455,'Coverage Indicators - Section D'!$A$10:$Y$42,25,FALSE),"")</f>
        <v/>
      </c>
      <c r="C455" s="396" t="str">
        <f t="array" ref="C455">IFERROR(IF(INDEX('Disaggregation Records'!$E$95:$E$183,MATCH(RIGHT(Z455,255),RIGHT('Disaggregation Records'!$D$95:$D$183,255),0))=0,"",INDEX('Disaggregation Records'!$E$95:$E$183,MATCH(RIGHT(Z455,255),RIGHT('Disaggregation Records'!$D$95:$D$183,255),0))),"")</f>
        <v/>
      </c>
      <c r="D455" s="396" t="str">
        <f t="array" ref="D455">IFERROR(IF(INDEX('Disaggregation Records'!$F$95:$F$183,MATCH(RIGHT(Z455,255),RIGHT('Disaggregation Records'!$D$95:$D$183,255),0))=0,"",INDEX('Disaggregation Records'!$F$95:$F$183,MATCH(RIGHT(Z455,255),RIGHT('Disaggregation Records'!$D$95:$D$183,255),0))),"")</f>
        <v/>
      </c>
      <c r="E455" s="397" t="str">
        <f t="array" ref="E455">IFERROR(IF(INDEX('Disaggregation Data'!$K$315:$K$616,MATCH(RIGHT(X455,255),RIGHT('Disaggregation Data'!$J$315:$J$616,255),0))=0,"",INDEX('Disaggregation Data'!$K$315:$K$616,MATCH(RIGHT(X455,255),RIGHT('Disaggregation Data'!J$315:$J$616,255),0))),"")</f>
        <v/>
      </c>
      <c r="F455" s="398" t="str">
        <f t="array" ref="F455">IFERROR(IF(INDEX('Disaggregation Data'!$L$315:$L$616,MATCH(RIGHT(X455,255),RIGHT('Disaggregation Data'!$J$315:$J$616,255),0))=0,"",INDEX('Disaggregation Data'!$L$315:$L$616,MATCH(RIGHT(X455,255),RIGHT('Disaggregation Data'!J$315:$J$616,255),0))),"")</f>
        <v/>
      </c>
      <c r="G455" s="459" t="str">
        <f t="array" ref="G455">IFERROR(IF(INDEX('Disaggregation Data'!$M$315:$M$616,MATCH(RIGHT(X455,255),RIGHT('Disaggregation Data'!$J$315:$J$616,255),0))=0,(E455/F455)*100,INDEX('Disaggregation Data'!$M$315:$M$616,MATCH(RIGHT(X455,255),RIGHT('Disaggregation Data'!J$315:$J$616,255),0))),"")</f>
        <v/>
      </c>
      <c r="H455" s="401" t="str">
        <f t="array" ref="H455">IFERROR(IF(INDEX('Disaggregation Data'!$N$315:$N$616,MATCH(RIGHT(X455,255),RIGHT('Disaggregation Data'!$J$315:$J$616,255),0))=0,"",INDEX('Disaggregation Data'!$N$315:$N$616,MATCH(RIGHT(X455,255),RIGHT('Disaggregation Data'!J$315:$J$616,255),0))),"")</f>
        <v/>
      </c>
      <c r="I455" s="401" t="str">
        <f t="array" ref="I455">IFERROR(IF(INDEX('Disaggregation Data'!$Q$315:$Q$616,MATCH(RIGHT(X455,255),RIGHT('Disaggregation Data'!$J$315:$J$616,255),0))=0,"",INDEX('Disaggregation Data'!$Q$315:$Q$616,MATCH(RIGHT(X455,255),RIGHT('Disaggregation Data'!J$315:$J$616,255),0))),"")</f>
        <v/>
      </c>
      <c r="J455" s="415" t="str">
        <f t="array" ref="J455">IFERROR(IF(INDEX('Disaggregation Data'!$R$315:$R$616,MATCH(RIGHT(X455,255),RIGHT('Disaggregation Data'!$J$315:$J$616,255),0))=0,"",INDEX('Disaggregation Data'!$R$315:$R$616,MATCH(RIGHT(X455,255),RIGHT('Disaggregation Data'!J$315:$J$616,255),0))),"")</f>
        <v/>
      </c>
      <c r="K455" s="486"/>
      <c r="L455" s="486"/>
      <c r="M455" s="486"/>
      <c r="N455" s="486"/>
      <c r="O455" s="486"/>
      <c r="P455" s="486"/>
      <c r="Q455" s="486"/>
      <c r="R455" s="486"/>
      <c r="S455" s="486"/>
      <c r="T455" s="486"/>
      <c r="U455" s="401" t="str">
        <f t="array" ref="U455">IFERROR(IF(INDEX('Disaggregation Data'!$O$315:$O$616,MATCH(RIGHT(X455,255),RIGHT('Disaggregation Data'!$J$315:$J$616,255),0))=0,"",INDEX('Disaggregation Data'!$O$315:$O$616,MATCH(RIGHT(X455,255),RIGHT('Disaggregation Data'!J$315:$J$616,255),0))),"")</f>
        <v/>
      </c>
      <c r="V455" s="415" t="str">
        <f t="array" ref="V455">IFERROR(IF(INDEX('Disaggregation Data'!$P$315:$P$616,MATCH(RIGHT(X455,255),RIGHT('Disaggregation Data'!$J$315:$J$616,255),0))=0,"",INDEX('Disaggregation Data'!$P$315:$P$616,MATCH(RIGHT(X455,255),RIGHT('Disaggregation Data'!J$315:$J$616,255),0))),"")</f>
        <v/>
      </c>
      <c r="W455" s="487"/>
      <c r="X455" s="487" t="str">
        <f t="shared" ref="X455:X518" si="32">IF(B455&lt;&gt;"",B455&amp;C455&amp;D455,"")</f>
        <v/>
      </c>
      <c r="Y455" s="487">
        <f t="shared" ref="Y455:Y518" si="33">IF(B455=B454,Y454+1,0)</f>
        <v>78</v>
      </c>
      <c r="Z455" s="487" t="str">
        <f t="shared" ref="Z455:Z518" si="34">IF(B455&lt;&gt;"",B455&amp;"-"&amp;Y455,"")</f>
        <v/>
      </c>
      <c r="AA455" s="487" t="b">
        <f t="shared" ref="AA455:AA518" si="35">IFERROR(IF(B455&lt;&gt;"",TRUE,FALSE),"")</f>
        <v>0</v>
      </c>
      <c r="AB455" s="487" t="s">
        <v>2003</v>
      </c>
      <c r="AC455" s="487" t="str">
        <f t="array" ref="AC455">IFERROR(IF(INDEX('Disaggregation Records'!$G$95:$G$183,MATCH(RIGHT(Z455,255),RIGHT('Disaggregation Records'!$D$95:$D$183,255),0))=0,"",INDEX('Disaggregation Records'!$G$95:$G$183,MATCH(RIGHT(Z455,255),RIGHT('Disaggregation Records'!$D$95:$D$183,255),0))),"")</f>
        <v/>
      </c>
      <c r="AD455" s="487" t="s">
        <v>817</v>
      </c>
      <c r="AE455" s="347"/>
      <c r="AF455" s="111"/>
      <c r="AG455" s="111"/>
    </row>
    <row r="456" spans="1:33" ht="47.1" customHeight="1" x14ac:dyDescent="0.25">
      <c r="A456" s="377">
        <v>13</v>
      </c>
      <c r="B456" s="395" t="str">
        <f>IFERROR(VLOOKUP(A456,'Coverage Indicators - Section D'!$A$10:$Y$42,25,FALSE),"")</f>
        <v/>
      </c>
      <c r="C456" s="396" t="str">
        <f t="array" ref="C456">IFERROR(IF(INDEX('Disaggregation Records'!$E$95:$E$183,MATCH(RIGHT(Z456,255),RIGHT('Disaggregation Records'!$D$95:$D$183,255),0))=0,"",INDEX('Disaggregation Records'!$E$95:$E$183,MATCH(RIGHT(Z456,255),RIGHT('Disaggregation Records'!$D$95:$D$183,255),0))),"")</f>
        <v/>
      </c>
      <c r="D456" s="396" t="str">
        <f t="array" ref="D456">IFERROR(IF(INDEX('Disaggregation Records'!$F$95:$F$183,MATCH(RIGHT(Z456,255),RIGHT('Disaggregation Records'!$D$95:$D$183,255),0))=0,"",INDEX('Disaggregation Records'!$F$95:$F$183,MATCH(RIGHT(Z456,255),RIGHT('Disaggregation Records'!$D$95:$D$183,255),0))),"")</f>
        <v/>
      </c>
      <c r="E456" s="397" t="str">
        <f t="array" ref="E456">IFERROR(IF(INDEX('Disaggregation Data'!$K$315:$K$616,MATCH(RIGHT(X456,255),RIGHT('Disaggregation Data'!$J$315:$J$616,255),0))=0,"",INDEX('Disaggregation Data'!$K$315:$K$616,MATCH(RIGHT(X456,255),RIGHT('Disaggregation Data'!J$315:$J$616,255),0))),"")</f>
        <v/>
      </c>
      <c r="F456" s="398" t="str">
        <f t="array" ref="F456">IFERROR(IF(INDEX('Disaggregation Data'!$L$315:$L$616,MATCH(RIGHT(X456,255),RIGHT('Disaggregation Data'!$J$315:$J$616,255),0))=0,"",INDEX('Disaggregation Data'!$L$315:$L$616,MATCH(RIGHT(X456,255),RIGHT('Disaggregation Data'!J$315:$J$616,255),0))),"")</f>
        <v/>
      </c>
      <c r="G456" s="459" t="str">
        <f t="array" ref="G456">IFERROR(IF(INDEX('Disaggregation Data'!$M$315:$M$616,MATCH(RIGHT(X456,255),RIGHT('Disaggregation Data'!$J$315:$J$616,255),0))=0,(E456/F456)*100,INDEX('Disaggregation Data'!$M$315:$M$616,MATCH(RIGHT(X456,255),RIGHT('Disaggregation Data'!J$315:$J$616,255),0))),"")</f>
        <v/>
      </c>
      <c r="H456" s="401" t="str">
        <f t="array" ref="H456">IFERROR(IF(INDEX('Disaggregation Data'!$N$315:$N$616,MATCH(RIGHT(X456,255),RIGHT('Disaggregation Data'!$J$315:$J$616,255),0))=0,"",INDEX('Disaggregation Data'!$N$315:$N$616,MATCH(RIGHT(X456,255),RIGHT('Disaggregation Data'!J$315:$J$616,255),0))),"")</f>
        <v/>
      </c>
      <c r="I456" s="401" t="str">
        <f t="array" ref="I456">IFERROR(IF(INDEX('Disaggregation Data'!$Q$315:$Q$616,MATCH(RIGHT(X456,255),RIGHT('Disaggregation Data'!$J$315:$J$616,255),0))=0,"",INDEX('Disaggregation Data'!$Q$315:$Q$616,MATCH(RIGHT(X456,255),RIGHT('Disaggregation Data'!J$315:$J$616,255),0))),"")</f>
        <v/>
      </c>
      <c r="J456" s="415" t="str">
        <f t="array" ref="J456">IFERROR(IF(INDEX('Disaggregation Data'!$R$315:$R$616,MATCH(RIGHT(X456,255),RIGHT('Disaggregation Data'!$J$315:$J$616,255),0))=0,"",INDEX('Disaggregation Data'!$R$315:$R$616,MATCH(RIGHT(X456,255),RIGHT('Disaggregation Data'!J$315:$J$616,255),0))),"")</f>
        <v/>
      </c>
      <c r="K456" s="486"/>
      <c r="L456" s="486"/>
      <c r="M456" s="486"/>
      <c r="N456" s="486"/>
      <c r="O456" s="486"/>
      <c r="P456" s="486"/>
      <c r="Q456" s="486"/>
      <c r="R456" s="486"/>
      <c r="S456" s="486"/>
      <c r="T456" s="486"/>
      <c r="U456" s="401" t="str">
        <f t="array" ref="U456">IFERROR(IF(INDEX('Disaggregation Data'!$O$315:$O$616,MATCH(RIGHT(X456,255),RIGHT('Disaggregation Data'!$J$315:$J$616,255),0))=0,"",INDEX('Disaggregation Data'!$O$315:$O$616,MATCH(RIGHT(X456,255),RIGHT('Disaggregation Data'!J$315:$J$616,255),0))),"")</f>
        <v/>
      </c>
      <c r="V456" s="415" t="str">
        <f t="array" ref="V456">IFERROR(IF(INDEX('Disaggregation Data'!$P$315:$P$616,MATCH(RIGHT(X456,255),RIGHT('Disaggregation Data'!$J$315:$J$616,255),0))=0,"",INDEX('Disaggregation Data'!$P$315:$P$616,MATCH(RIGHT(X456,255),RIGHT('Disaggregation Data'!J$315:$J$616,255),0))),"")</f>
        <v/>
      </c>
      <c r="W456" s="487"/>
      <c r="X456" s="487" t="str">
        <f t="shared" si="32"/>
        <v/>
      </c>
      <c r="Y456" s="487">
        <f t="shared" si="33"/>
        <v>79</v>
      </c>
      <c r="Z456" s="487" t="str">
        <f t="shared" si="34"/>
        <v/>
      </c>
      <c r="AA456" s="487" t="b">
        <f t="shared" si="35"/>
        <v>0</v>
      </c>
      <c r="AB456" s="487" t="s">
        <v>2004</v>
      </c>
      <c r="AC456" s="487" t="str">
        <f t="array" ref="AC456">IFERROR(IF(INDEX('Disaggregation Records'!$G$95:$G$183,MATCH(RIGHT(Z456,255),RIGHT('Disaggregation Records'!$D$95:$D$183,255),0))=0,"",INDEX('Disaggregation Records'!$G$95:$G$183,MATCH(RIGHT(Z456,255),RIGHT('Disaggregation Records'!$D$95:$D$183,255),0))),"")</f>
        <v/>
      </c>
      <c r="AD456" s="487" t="s">
        <v>817</v>
      </c>
      <c r="AE456" s="347"/>
      <c r="AF456" s="111"/>
      <c r="AG456" s="111"/>
    </row>
    <row r="457" spans="1:33" ht="47.1" customHeight="1" x14ac:dyDescent="0.25">
      <c r="A457" s="377">
        <v>14</v>
      </c>
      <c r="B457" s="395" t="str">
        <f>IFERROR(VLOOKUP(A457,'Coverage Indicators - Section D'!$A$10:$Y$42,25,FALSE),"")</f>
        <v/>
      </c>
      <c r="C457" s="396" t="str">
        <f t="array" ref="C457">IFERROR(IF(INDEX('Disaggregation Records'!$E$95:$E$183,MATCH(RIGHT(Z457,255),RIGHT('Disaggregation Records'!$D$95:$D$183,255),0))=0,"",INDEX('Disaggregation Records'!$E$95:$E$183,MATCH(RIGHT(Z457,255),RIGHT('Disaggregation Records'!$D$95:$D$183,255),0))),"")</f>
        <v/>
      </c>
      <c r="D457" s="396" t="str">
        <f t="array" ref="D457">IFERROR(IF(INDEX('Disaggregation Records'!$F$95:$F$183,MATCH(RIGHT(Z457,255),RIGHT('Disaggregation Records'!$D$95:$D$183,255),0))=0,"",INDEX('Disaggregation Records'!$F$95:$F$183,MATCH(RIGHT(Z457,255),RIGHT('Disaggregation Records'!$D$95:$D$183,255),0))),"")</f>
        <v/>
      </c>
      <c r="E457" s="397" t="str">
        <f t="array" ref="E457">IFERROR(IF(INDEX('Disaggregation Data'!$K$315:$K$616,MATCH(RIGHT(X457,255),RIGHT('Disaggregation Data'!$J$315:$J$616,255),0))=0,"",INDEX('Disaggregation Data'!$K$315:$K$616,MATCH(RIGHT(X457,255),RIGHT('Disaggregation Data'!J$315:$J$616,255),0))),"")</f>
        <v/>
      </c>
      <c r="F457" s="398" t="str">
        <f t="array" ref="F457">IFERROR(IF(INDEX('Disaggregation Data'!$L$315:$L$616,MATCH(RIGHT(X457,255),RIGHT('Disaggregation Data'!$J$315:$J$616,255),0))=0,"",INDEX('Disaggregation Data'!$L$315:$L$616,MATCH(RIGHT(X457,255),RIGHT('Disaggregation Data'!J$315:$J$616,255),0))),"")</f>
        <v/>
      </c>
      <c r="G457" s="459" t="str">
        <f t="array" ref="G457">IFERROR(IF(INDEX('Disaggregation Data'!$M$315:$M$616,MATCH(RIGHT(X457,255),RIGHT('Disaggregation Data'!$J$315:$J$616,255),0))=0,(E457/F457)*100,INDEX('Disaggregation Data'!$M$315:$M$616,MATCH(RIGHT(X457,255),RIGHT('Disaggregation Data'!J$315:$J$616,255),0))),"")</f>
        <v/>
      </c>
      <c r="H457" s="401" t="str">
        <f t="array" ref="H457">IFERROR(IF(INDEX('Disaggregation Data'!$N$315:$N$616,MATCH(RIGHT(X457,255),RIGHT('Disaggregation Data'!$J$315:$J$616,255),0))=0,"",INDEX('Disaggregation Data'!$N$315:$N$616,MATCH(RIGHT(X457,255),RIGHT('Disaggregation Data'!J$315:$J$616,255),0))),"")</f>
        <v/>
      </c>
      <c r="I457" s="401" t="str">
        <f t="array" ref="I457">IFERROR(IF(INDEX('Disaggregation Data'!$Q$315:$Q$616,MATCH(RIGHT(X457,255),RIGHT('Disaggregation Data'!$J$315:$J$616,255),0))=0,"",INDEX('Disaggregation Data'!$Q$315:$Q$616,MATCH(RIGHT(X457,255),RIGHT('Disaggregation Data'!J$315:$J$616,255),0))),"")</f>
        <v/>
      </c>
      <c r="J457" s="415" t="str">
        <f t="array" ref="J457">IFERROR(IF(INDEX('Disaggregation Data'!$R$315:$R$616,MATCH(RIGHT(X457,255),RIGHT('Disaggregation Data'!$J$315:$J$616,255),0))=0,"",INDEX('Disaggregation Data'!$R$315:$R$616,MATCH(RIGHT(X457,255),RIGHT('Disaggregation Data'!J$315:$J$616,255),0))),"")</f>
        <v/>
      </c>
      <c r="K457" s="486"/>
      <c r="L457" s="486"/>
      <c r="M457" s="486"/>
      <c r="N457" s="486"/>
      <c r="O457" s="486"/>
      <c r="P457" s="486"/>
      <c r="Q457" s="486"/>
      <c r="R457" s="486"/>
      <c r="S457" s="486"/>
      <c r="T457" s="486"/>
      <c r="U457" s="401" t="str">
        <f t="array" ref="U457">IFERROR(IF(INDEX('Disaggregation Data'!$O$315:$O$616,MATCH(RIGHT(X457,255),RIGHT('Disaggregation Data'!$J$315:$J$616,255),0))=0,"",INDEX('Disaggregation Data'!$O$315:$O$616,MATCH(RIGHT(X457,255),RIGHT('Disaggregation Data'!J$315:$J$616,255),0))),"")</f>
        <v/>
      </c>
      <c r="V457" s="415" t="str">
        <f t="array" ref="V457">IFERROR(IF(INDEX('Disaggregation Data'!$P$315:$P$616,MATCH(RIGHT(X457,255),RIGHT('Disaggregation Data'!$J$315:$J$616,255),0))=0,"",INDEX('Disaggregation Data'!$P$315:$P$616,MATCH(RIGHT(X457,255),RIGHT('Disaggregation Data'!J$315:$J$616,255),0))),"")</f>
        <v/>
      </c>
      <c r="W457" s="487"/>
      <c r="X457" s="487" t="str">
        <f t="shared" si="32"/>
        <v/>
      </c>
      <c r="Y457" s="487">
        <f t="shared" si="33"/>
        <v>80</v>
      </c>
      <c r="Z457" s="487" t="str">
        <f t="shared" si="34"/>
        <v/>
      </c>
      <c r="AA457" s="487" t="b">
        <f t="shared" si="35"/>
        <v>0</v>
      </c>
      <c r="AB457" s="487" t="s">
        <v>2005</v>
      </c>
      <c r="AC457" s="487" t="str">
        <f t="array" ref="AC457">IFERROR(IF(INDEX('Disaggregation Records'!$G$95:$G$183,MATCH(RIGHT(Z457,255),RIGHT('Disaggregation Records'!$D$95:$D$183,255),0))=0,"",INDEX('Disaggregation Records'!$G$95:$G$183,MATCH(RIGHT(Z457,255),RIGHT('Disaggregation Records'!$D$95:$D$183,255),0))),"")</f>
        <v/>
      </c>
      <c r="AD457" s="487" t="s">
        <v>818</v>
      </c>
      <c r="AE457" s="347"/>
      <c r="AF457" s="111"/>
      <c r="AG457" s="111"/>
    </row>
    <row r="458" spans="1:33" ht="47.1" customHeight="1" x14ac:dyDescent="0.25">
      <c r="A458" s="377">
        <v>14</v>
      </c>
      <c r="B458" s="395" t="str">
        <f>IFERROR(VLOOKUP(A458,'Coverage Indicators - Section D'!$A$10:$Y$42,25,FALSE),"")</f>
        <v/>
      </c>
      <c r="C458" s="396" t="str">
        <f t="array" ref="C458">IFERROR(IF(INDEX('Disaggregation Records'!$E$95:$E$183,MATCH(RIGHT(Z458,255),RIGHT('Disaggregation Records'!$D$95:$D$183,255),0))=0,"",INDEX('Disaggregation Records'!$E$95:$E$183,MATCH(RIGHT(Z458,255),RIGHT('Disaggregation Records'!$D$95:$D$183,255),0))),"")</f>
        <v/>
      </c>
      <c r="D458" s="396" t="str">
        <f t="array" ref="D458">IFERROR(IF(INDEX('Disaggregation Records'!$F$95:$F$183,MATCH(RIGHT(Z458,255),RIGHT('Disaggregation Records'!$D$95:$D$183,255),0))=0,"",INDEX('Disaggregation Records'!$F$95:$F$183,MATCH(RIGHT(Z458,255),RIGHT('Disaggregation Records'!$D$95:$D$183,255),0))),"")</f>
        <v/>
      </c>
      <c r="E458" s="397" t="str">
        <f t="array" ref="E458">IFERROR(IF(INDEX('Disaggregation Data'!$K$315:$K$616,MATCH(RIGHT(X458,255),RIGHT('Disaggregation Data'!$J$315:$J$616,255),0))=0,"",INDEX('Disaggregation Data'!$K$315:$K$616,MATCH(RIGHT(X458,255),RIGHT('Disaggregation Data'!J$315:$J$616,255),0))),"")</f>
        <v/>
      </c>
      <c r="F458" s="398" t="str">
        <f t="array" ref="F458">IFERROR(IF(INDEX('Disaggregation Data'!$L$315:$L$616,MATCH(RIGHT(X458,255),RIGHT('Disaggregation Data'!$J$315:$J$616,255),0))=0,"",INDEX('Disaggregation Data'!$L$315:$L$616,MATCH(RIGHT(X458,255),RIGHT('Disaggregation Data'!J$315:$J$616,255),0))),"")</f>
        <v/>
      </c>
      <c r="G458" s="459" t="str">
        <f t="array" ref="G458">IFERROR(IF(INDEX('Disaggregation Data'!$M$315:$M$616,MATCH(RIGHT(X458,255),RIGHT('Disaggregation Data'!$J$315:$J$616,255),0))=0,(E458/F458)*100,INDEX('Disaggregation Data'!$M$315:$M$616,MATCH(RIGHT(X458,255),RIGHT('Disaggregation Data'!J$315:$J$616,255),0))),"")</f>
        <v/>
      </c>
      <c r="H458" s="401" t="str">
        <f t="array" ref="H458">IFERROR(IF(INDEX('Disaggregation Data'!$N$315:$N$616,MATCH(RIGHT(X458,255),RIGHT('Disaggregation Data'!$J$315:$J$616,255),0))=0,"",INDEX('Disaggregation Data'!$N$315:$N$616,MATCH(RIGHT(X458,255),RIGHT('Disaggregation Data'!J$315:$J$616,255),0))),"")</f>
        <v/>
      </c>
      <c r="I458" s="401" t="str">
        <f t="array" ref="I458">IFERROR(IF(INDEX('Disaggregation Data'!$Q$315:$Q$616,MATCH(RIGHT(X458,255),RIGHT('Disaggregation Data'!$J$315:$J$616,255),0))=0,"",INDEX('Disaggregation Data'!$Q$315:$Q$616,MATCH(RIGHT(X458,255),RIGHT('Disaggregation Data'!J$315:$J$616,255),0))),"")</f>
        <v/>
      </c>
      <c r="J458" s="415" t="str">
        <f t="array" ref="J458">IFERROR(IF(INDEX('Disaggregation Data'!$R$315:$R$616,MATCH(RIGHT(X458,255),RIGHT('Disaggregation Data'!$J$315:$J$616,255),0))=0,"",INDEX('Disaggregation Data'!$R$315:$R$616,MATCH(RIGHT(X458,255),RIGHT('Disaggregation Data'!J$315:$J$616,255),0))),"")</f>
        <v/>
      </c>
      <c r="K458" s="486"/>
      <c r="L458" s="486"/>
      <c r="M458" s="486"/>
      <c r="N458" s="486"/>
      <c r="O458" s="486"/>
      <c r="P458" s="486"/>
      <c r="Q458" s="486"/>
      <c r="R458" s="486"/>
      <c r="S458" s="486"/>
      <c r="T458" s="486"/>
      <c r="U458" s="401" t="str">
        <f t="array" ref="U458">IFERROR(IF(INDEX('Disaggregation Data'!$O$315:$O$616,MATCH(RIGHT(X458,255),RIGHT('Disaggregation Data'!$J$315:$J$616,255),0))=0,"",INDEX('Disaggregation Data'!$O$315:$O$616,MATCH(RIGHT(X458,255),RIGHT('Disaggregation Data'!J$315:$J$616,255),0))),"")</f>
        <v/>
      </c>
      <c r="V458" s="415" t="str">
        <f t="array" ref="V458">IFERROR(IF(INDEX('Disaggregation Data'!$P$315:$P$616,MATCH(RIGHT(X458,255),RIGHT('Disaggregation Data'!$J$315:$J$616,255),0))=0,"",INDEX('Disaggregation Data'!$P$315:$P$616,MATCH(RIGHT(X458,255),RIGHT('Disaggregation Data'!J$315:$J$616,255),0))),"")</f>
        <v/>
      </c>
      <c r="W458" s="487"/>
      <c r="X458" s="487" t="str">
        <f t="shared" si="32"/>
        <v/>
      </c>
      <c r="Y458" s="487">
        <f t="shared" si="33"/>
        <v>81</v>
      </c>
      <c r="Z458" s="487" t="str">
        <f t="shared" si="34"/>
        <v/>
      </c>
      <c r="AA458" s="487" t="b">
        <f t="shared" si="35"/>
        <v>0</v>
      </c>
      <c r="AB458" s="487" t="s">
        <v>2006</v>
      </c>
      <c r="AC458" s="487" t="str">
        <f t="array" ref="AC458">IFERROR(IF(INDEX('Disaggregation Records'!$G$95:$G$183,MATCH(RIGHT(Z458,255),RIGHT('Disaggregation Records'!$D$95:$D$183,255),0))=0,"",INDEX('Disaggregation Records'!$G$95:$G$183,MATCH(RIGHT(Z458,255),RIGHT('Disaggregation Records'!$D$95:$D$183,255),0))),"")</f>
        <v/>
      </c>
      <c r="AD458" s="487" t="s">
        <v>818</v>
      </c>
      <c r="AE458" s="347"/>
      <c r="AF458" s="111"/>
      <c r="AG458" s="111"/>
    </row>
    <row r="459" spans="1:33" ht="47.1" customHeight="1" x14ac:dyDescent="0.25">
      <c r="A459" s="377">
        <v>14</v>
      </c>
      <c r="B459" s="395" t="str">
        <f>IFERROR(VLOOKUP(A459,'Coverage Indicators - Section D'!$A$10:$Y$42,25,FALSE),"")</f>
        <v/>
      </c>
      <c r="C459" s="396" t="str">
        <f t="array" ref="C459">IFERROR(IF(INDEX('Disaggregation Records'!$E$95:$E$183,MATCH(RIGHT(Z459,255),RIGHT('Disaggregation Records'!$D$95:$D$183,255),0))=0,"",INDEX('Disaggregation Records'!$E$95:$E$183,MATCH(RIGHT(Z459,255),RIGHT('Disaggregation Records'!$D$95:$D$183,255),0))),"")</f>
        <v/>
      </c>
      <c r="D459" s="396" t="str">
        <f t="array" ref="D459">IFERROR(IF(INDEX('Disaggregation Records'!$F$95:$F$183,MATCH(RIGHT(Z459,255),RIGHT('Disaggregation Records'!$D$95:$D$183,255),0))=0,"",INDEX('Disaggregation Records'!$F$95:$F$183,MATCH(RIGHT(Z459,255),RIGHT('Disaggregation Records'!$D$95:$D$183,255),0))),"")</f>
        <v/>
      </c>
      <c r="E459" s="397" t="str">
        <f t="array" ref="E459">IFERROR(IF(INDEX('Disaggregation Data'!$K$315:$K$616,MATCH(RIGHT(X459,255),RIGHT('Disaggregation Data'!$J$315:$J$616,255),0))=0,"",INDEX('Disaggregation Data'!$K$315:$K$616,MATCH(RIGHT(X459,255),RIGHT('Disaggregation Data'!J$315:$J$616,255),0))),"")</f>
        <v/>
      </c>
      <c r="F459" s="398" t="str">
        <f t="array" ref="F459">IFERROR(IF(INDEX('Disaggregation Data'!$L$315:$L$616,MATCH(RIGHT(X459,255),RIGHT('Disaggregation Data'!$J$315:$J$616,255),0))=0,"",INDEX('Disaggregation Data'!$L$315:$L$616,MATCH(RIGHT(X459,255),RIGHT('Disaggregation Data'!J$315:$J$616,255),0))),"")</f>
        <v/>
      </c>
      <c r="G459" s="459" t="str">
        <f t="array" ref="G459">IFERROR(IF(INDEX('Disaggregation Data'!$M$315:$M$616,MATCH(RIGHT(X459,255),RIGHT('Disaggregation Data'!$J$315:$J$616,255),0))=0,(E459/F459)*100,INDEX('Disaggregation Data'!$M$315:$M$616,MATCH(RIGHT(X459,255),RIGHT('Disaggregation Data'!J$315:$J$616,255),0))),"")</f>
        <v/>
      </c>
      <c r="H459" s="401" t="str">
        <f t="array" ref="H459">IFERROR(IF(INDEX('Disaggregation Data'!$N$315:$N$616,MATCH(RIGHT(X459,255),RIGHT('Disaggregation Data'!$J$315:$J$616,255),0))=0,"",INDEX('Disaggregation Data'!$N$315:$N$616,MATCH(RIGHT(X459,255),RIGHT('Disaggregation Data'!J$315:$J$616,255),0))),"")</f>
        <v/>
      </c>
      <c r="I459" s="401" t="str">
        <f t="array" ref="I459">IFERROR(IF(INDEX('Disaggregation Data'!$Q$315:$Q$616,MATCH(RIGHT(X459,255),RIGHT('Disaggregation Data'!$J$315:$J$616,255),0))=0,"",INDEX('Disaggregation Data'!$Q$315:$Q$616,MATCH(RIGHT(X459,255),RIGHT('Disaggregation Data'!J$315:$J$616,255),0))),"")</f>
        <v/>
      </c>
      <c r="J459" s="415" t="str">
        <f t="array" ref="J459">IFERROR(IF(INDEX('Disaggregation Data'!$R$315:$R$616,MATCH(RIGHT(X459,255),RIGHT('Disaggregation Data'!$J$315:$J$616,255),0))=0,"",INDEX('Disaggregation Data'!$R$315:$R$616,MATCH(RIGHT(X459,255),RIGHT('Disaggregation Data'!J$315:$J$616,255),0))),"")</f>
        <v/>
      </c>
      <c r="K459" s="486"/>
      <c r="L459" s="486"/>
      <c r="M459" s="486"/>
      <c r="N459" s="486"/>
      <c r="O459" s="486"/>
      <c r="P459" s="486"/>
      <c r="Q459" s="486"/>
      <c r="R459" s="486"/>
      <c r="S459" s="486"/>
      <c r="T459" s="486"/>
      <c r="U459" s="401" t="str">
        <f t="array" ref="U459">IFERROR(IF(INDEX('Disaggregation Data'!$O$315:$O$616,MATCH(RIGHT(X459,255),RIGHT('Disaggregation Data'!$J$315:$J$616,255),0))=0,"",INDEX('Disaggregation Data'!$O$315:$O$616,MATCH(RIGHT(X459,255),RIGHT('Disaggregation Data'!J$315:$J$616,255),0))),"")</f>
        <v/>
      </c>
      <c r="V459" s="415" t="str">
        <f t="array" ref="V459">IFERROR(IF(INDEX('Disaggregation Data'!$P$315:$P$616,MATCH(RIGHT(X459,255),RIGHT('Disaggregation Data'!$J$315:$J$616,255),0))=0,"",INDEX('Disaggregation Data'!$P$315:$P$616,MATCH(RIGHT(X459,255),RIGHT('Disaggregation Data'!J$315:$J$616,255),0))),"")</f>
        <v/>
      </c>
      <c r="W459" s="487"/>
      <c r="X459" s="487" t="str">
        <f t="shared" si="32"/>
        <v/>
      </c>
      <c r="Y459" s="487">
        <f t="shared" si="33"/>
        <v>82</v>
      </c>
      <c r="Z459" s="487" t="str">
        <f t="shared" si="34"/>
        <v/>
      </c>
      <c r="AA459" s="487" t="b">
        <f t="shared" si="35"/>
        <v>0</v>
      </c>
      <c r="AB459" s="487" t="s">
        <v>2007</v>
      </c>
      <c r="AC459" s="487" t="str">
        <f t="array" ref="AC459">IFERROR(IF(INDEX('Disaggregation Records'!$G$95:$G$183,MATCH(RIGHT(Z459,255),RIGHT('Disaggregation Records'!$D$95:$D$183,255),0))=0,"",INDEX('Disaggregation Records'!$G$95:$G$183,MATCH(RIGHT(Z459,255),RIGHT('Disaggregation Records'!$D$95:$D$183,255),0))),"")</f>
        <v/>
      </c>
      <c r="AD459" s="487" t="s">
        <v>818</v>
      </c>
      <c r="AE459" s="347"/>
      <c r="AF459" s="111"/>
      <c r="AG459" s="111"/>
    </row>
    <row r="460" spans="1:33" ht="47.1" customHeight="1" x14ac:dyDescent="0.25">
      <c r="A460" s="377">
        <v>14</v>
      </c>
      <c r="B460" s="395" t="str">
        <f>IFERROR(VLOOKUP(A460,'Coverage Indicators - Section D'!$A$10:$Y$42,25,FALSE),"")</f>
        <v/>
      </c>
      <c r="C460" s="396" t="str">
        <f t="array" ref="C460">IFERROR(IF(INDEX('Disaggregation Records'!$E$95:$E$183,MATCH(RIGHT(Z460,255),RIGHT('Disaggregation Records'!$D$95:$D$183,255),0))=0,"",INDEX('Disaggregation Records'!$E$95:$E$183,MATCH(RIGHT(Z460,255),RIGHT('Disaggregation Records'!$D$95:$D$183,255),0))),"")</f>
        <v/>
      </c>
      <c r="D460" s="396" t="str">
        <f t="array" ref="D460">IFERROR(IF(INDEX('Disaggregation Records'!$F$95:$F$183,MATCH(RIGHT(Z460,255),RIGHT('Disaggregation Records'!$D$95:$D$183,255),0))=0,"",INDEX('Disaggregation Records'!$F$95:$F$183,MATCH(RIGHT(Z460,255),RIGHT('Disaggregation Records'!$D$95:$D$183,255),0))),"")</f>
        <v/>
      </c>
      <c r="E460" s="397" t="str">
        <f t="array" ref="E460">IFERROR(IF(INDEX('Disaggregation Data'!$K$315:$K$616,MATCH(RIGHT(X460,255),RIGHT('Disaggregation Data'!$J$315:$J$616,255),0))=0,"",INDEX('Disaggregation Data'!$K$315:$K$616,MATCH(RIGHT(X460,255),RIGHT('Disaggregation Data'!J$315:$J$616,255),0))),"")</f>
        <v/>
      </c>
      <c r="F460" s="398" t="str">
        <f t="array" ref="F460">IFERROR(IF(INDEX('Disaggregation Data'!$L$315:$L$616,MATCH(RIGHT(X460,255),RIGHT('Disaggregation Data'!$J$315:$J$616,255),0))=0,"",INDEX('Disaggregation Data'!$L$315:$L$616,MATCH(RIGHT(X460,255),RIGHT('Disaggregation Data'!J$315:$J$616,255),0))),"")</f>
        <v/>
      </c>
      <c r="G460" s="459" t="str">
        <f t="array" ref="G460">IFERROR(IF(INDEX('Disaggregation Data'!$M$315:$M$616,MATCH(RIGHT(X460,255),RIGHT('Disaggregation Data'!$J$315:$J$616,255),0))=0,(E460/F460)*100,INDEX('Disaggregation Data'!$M$315:$M$616,MATCH(RIGHT(X460,255),RIGHT('Disaggregation Data'!J$315:$J$616,255),0))),"")</f>
        <v/>
      </c>
      <c r="H460" s="401" t="str">
        <f t="array" ref="H460">IFERROR(IF(INDEX('Disaggregation Data'!$N$315:$N$616,MATCH(RIGHT(X460,255),RIGHT('Disaggregation Data'!$J$315:$J$616,255),0))=0,"",INDEX('Disaggregation Data'!$N$315:$N$616,MATCH(RIGHT(X460,255),RIGHT('Disaggregation Data'!J$315:$J$616,255),0))),"")</f>
        <v/>
      </c>
      <c r="I460" s="401" t="str">
        <f t="array" ref="I460">IFERROR(IF(INDEX('Disaggregation Data'!$Q$315:$Q$616,MATCH(RIGHT(X460,255),RIGHT('Disaggregation Data'!$J$315:$J$616,255),0))=0,"",INDEX('Disaggregation Data'!$Q$315:$Q$616,MATCH(RIGHT(X460,255),RIGHT('Disaggregation Data'!J$315:$J$616,255),0))),"")</f>
        <v/>
      </c>
      <c r="J460" s="415" t="str">
        <f t="array" ref="J460">IFERROR(IF(INDEX('Disaggregation Data'!$R$315:$R$616,MATCH(RIGHT(X460,255),RIGHT('Disaggregation Data'!$J$315:$J$616,255),0))=0,"",INDEX('Disaggregation Data'!$R$315:$R$616,MATCH(RIGHT(X460,255),RIGHT('Disaggregation Data'!J$315:$J$616,255),0))),"")</f>
        <v/>
      </c>
      <c r="K460" s="486"/>
      <c r="L460" s="486"/>
      <c r="M460" s="486"/>
      <c r="N460" s="486"/>
      <c r="O460" s="486"/>
      <c r="P460" s="486"/>
      <c r="Q460" s="486"/>
      <c r="R460" s="486"/>
      <c r="S460" s="486"/>
      <c r="T460" s="486"/>
      <c r="U460" s="401" t="str">
        <f t="array" ref="U460">IFERROR(IF(INDEX('Disaggregation Data'!$O$315:$O$616,MATCH(RIGHT(X460,255),RIGHT('Disaggregation Data'!$J$315:$J$616,255),0))=0,"",INDEX('Disaggregation Data'!$O$315:$O$616,MATCH(RIGHT(X460,255),RIGHT('Disaggregation Data'!J$315:$J$616,255),0))),"")</f>
        <v/>
      </c>
      <c r="V460" s="415" t="str">
        <f t="array" ref="V460">IFERROR(IF(INDEX('Disaggregation Data'!$P$315:$P$616,MATCH(RIGHT(X460,255),RIGHT('Disaggregation Data'!$J$315:$J$616,255),0))=0,"",INDEX('Disaggregation Data'!$P$315:$P$616,MATCH(RIGHT(X460,255),RIGHT('Disaggregation Data'!J$315:$J$616,255),0))),"")</f>
        <v/>
      </c>
      <c r="W460" s="487"/>
      <c r="X460" s="487" t="str">
        <f t="shared" si="32"/>
        <v/>
      </c>
      <c r="Y460" s="487">
        <f t="shared" si="33"/>
        <v>83</v>
      </c>
      <c r="Z460" s="487" t="str">
        <f t="shared" si="34"/>
        <v/>
      </c>
      <c r="AA460" s="487" t="b">
        <f t="shared" si="35"/>
        <v>0</v>
      </c>
      <c r="AB460" s="487" t="s">
        <v>2008</v>
      </c>
      <c r="AC460" s="487" t="str">
        <f t="array" ref="AC460">IFERROR(IF(INDEX('Disaggregation Records'!$G$95:$G$183,MATCH(RIGHT(Z460,255),RIGHT('Disaggregation Records'!$D$95:$D$183,255),0))=0,"",INDEX('Disaggregation Records'!$G$95:$G$183,MATCH(RIGHT(Z460,255),RIGHT('Disaggregation Records'!$D$95:$D$183,255),0))),"")</f>
        <v/>
      </c>
      <c r="AD460" s="487" t="s">
        <v>818</v>
      </c>
      <c r="AE460" s="347"/>
      <c r="AF460" s="111"/>
      <c r="AG460" s="111"/>
    </row>
    <row r="461" spans="1:33" ht="47.1" customHeight="1" x14ac:dyDescent="0.25">
      <c r="A461" s="377">
        <v>14</v>
      </c>
      <c r="B461" s="395" t="str">
        <f>IFERROR(VLOOKUP(A461,'Coverage Indicators - Section D'!$A$10:$Y$42,25,FALSE),"")</f>
        <v/>
      </c>
      <c r="C461" s="396" t="str">
        <f t="array" ref="C461">IFERROR(IF(INDEX('Disaggregation Records'!$E$95:$E$183,MATCH(RIGHT(Z461,255),RIGHT('Disaggregation Records'!$D$95:$D$183,255),0))=0,"",INDEX('Disaggregation Records'!$E$95:$E$183,MATCH(RIGHT(Z461,255),RIGHT('Disaggregation Records'!$D$95:$D$183,255),0))),"")</f>
        <v/>
      </c>
      <c r="D461" s="396" t="str">
        <f t="array" ref="D461">IFERROR(IF(INDEX('Disaggregation Records'!$F$95:$F$183,MATCH(RIGHT(Z461,255),RIGHT('Disaggregation Records'!$D$95:$D$183,255),0))=0,"",INDEX('Disaggregation Records'!$F$95:$F$183,MATCH(RIGHT(Z461,255),RIGHT('Disaggregation Records'!$D$95:$D$183,255),0))),"")</f>
        <v/>
      </c>
      <c r="E461" s="397" t="str">
        <f t="array" ref="E461">IFERROR(IF(INDEX('Disaggregation Data'!$K$315:$K$616,MATCH(RIGHT(X461,255),RIGHT('Disaggregation Data'!$J$315:$J$616,255),0))=0,"",INDEX('Disaggregation Data'!$K$315:$K$616,MATCH(RIGHT(X461,255),RIGHT('Disaggregation Data'!J$315:$J$616,255),0))),"")</f>
        <v/>
      </c>
      <c r="F461" s="398" t="str">
        <f t="array" ref="F461">IFERROR(IF(INDEX('Disaggregation Data'!$L$315:$L$616,MATCH(RIGHT(X461,255),RIGHT('Disaggregation Data'!$J$315:$J$616,255),0))=0,"",INDEX('Disaggregation Data'!$L$315:$L$616,MATCH(RIGHT(X461,255),RIGHT('Disaggregation Data'!J$315:$J$616,255),0))),"")</f>
        <v/>
      </c>
      <c r="G461" s="459" t="str">
        <f t="array" ref="G461">IFERROR(IF(INDEX('Disaggregation Data'!$M$315:$M$616,MATCH(RIGHT(X461,255),RIGHT('Disaggregation Data'!$J$315:$J$616,255),0))=0,(E461/F461)*100,INDEX('Disaggregation Data'!$M$315:$M$616,MATCH(RIGHT(X461,255),RIGHT('Disaggregation Data'!J$315:$J$616,255),0))),"")</f>
        <v/>
      </c>
      <c r="H461" s="401" t="str">
        <f t="array" ref="H461">IFERROR(IF(INDEX('Disaggregation Data'!$N$315:$N$616,MATCH(RIGHT(X461,255),RIGHT('Disaggregation Data'!$J$315:$J$616,255),0))=0,"",INDEX('Disaggregation Data'!$N$315:$N$616,MATCH(RIGHT(X461,255),RIGHT('Disaggregation Data'!J$315:$J$616,255),0))),"")</f>
        <v/>
      </c>
      <c r="I461" s="401" t="str">
        <f t="array" ref="I461">IFERROR(IF(INDEX('Disaggregation Data'!$Q$315:$Q$616,MATCH(RIGHT(X461,255),RIGHT('Disaggregation Data'!$J$315:$J$616,255),0))=0,"",INDEX('Disaggregation Data'!$Q$315:$Q$616,MATCH(RIGHT(X461,255),RIGHT('Disaggregation Data'!J$315:$J$616,255),0))),"")</f>
        <v/>
      </c>
      <c r="J461" s="415" t="str">
        <f t="array" ref="J461">IFERROR(IF(INDEX('Disaggregation Data'!$R$315:$R$616,MATCH(RIGHT(X461,255),RIGHT('Disaggregation Data'!$J$315:$J$616,255),0))=0,"",INDEX('Disaggregation Data'!$R$315:$R$616,MATCH(RIGHT(X461,255),RIGHT('Disaggregation Data'!J$315:$J$616,255),0))),"")</f>
        <v/>
      </c>
      <c r="K461" s="486"/>
      <c r="L461" s="486"/>
      <c r="M461" s="486"/>
      <c r="N461" s="486"/>
      <c r="O461" s="486"/>
      <c r="P461" s="486"/>
      <c r="Q461" s="486"/>
      <c r="R461" s="486"/>
      <c r="S461" s="486"/>
      <c r="T461" s="486"/>
      <c r="U461" s="401" t="str">
        <f t="array" ref="U461">IFERROR(IF(INDEX('Disaggregation Data'!$O$315:$O$616,MATCH(RIGHT(X461,255),RIGHT('Disaggregation Data'!$J$315:$J$616,255),0))=0,"",INDEX('Disaggregation Data'!$O$315:$O$616,MATCH(RIGHT(X461,255),RIGHT('Disaggregation Data'!J$315:$J$616,255),0))),"")</f>
        <v/>
      </c>
      <c r="V461" s="415" t="str">
        <f t="array" ref="V461">IFERROR(IF(INDEX('Disaggregation Data'!$P$315:$P$616,MATCH(RIGHT(X461,255),RIGHT('Disaggregation Data'!$J$315:$J$616,255),0))=0,"",INDEX('Disaggregation Data'!$P$315:$P$616,MATCH(RIGHT(X461,255),RIGHT('Disaggregation Data'!J$315:$J$616,255),0))),"")</f>
        <v/>
      </c>
      <c r="W461" s="487"/>
      <c r="X461" s="487" t="str">
        <f t="shared" si="32"/>
        <v/>
      </c>
      <c r="Y461" s="487">
        <f t="shared" si="33"/>
        <v>84</v>
      </c>
      <c r="Z461" s="487" t="str">
        <f t="shared" si="34"/>
        <v/>
      </c>
      <c r="AA461" s="487" t="b">
        <f t="shared" si="35"/>
        <v>0</v>
      </c>
      <c r="AB461" s="487" t="s">
        <v>2009</v>
      </c>
      <c r="AC461" s="487" t="str">
        <f t="array" ref="AC461">IFERROR(IF(INDEX('Disaggregation Records'!$G$95:$G$183,MATCH(RIGHT(Z461,255),RIGHT('Disaggregation Records'!$D$95:$D$183,255),0))=0,"",INDEX('Disaggregation Records'!$G$95:$G$183,MATCH(RIGHT(Z461,255),RIGHT('Disaggregation Records'!$D$95:$D$183,255),0))),"")</f>
        <v/>
      </c>
      <c r="AD461" s="487" t="s">
        <v>818</v>
      </c>
      <c r="AE461" s="347"/>
      <c r="AF461" s="111"/>
      <c r="AG461" s="111"/>
    </row>
    <row r="462" spans="1:33" ht="47.1" customHeight="1" x14ac:dyDescent="0.25">
      <c r="A462" s="377">
        <v>14</v>
      </c>
      <c r="B462" s="395" t="str">
        <f>IFERROR(VLOOKUP(A462,'Coverage Indicators - Section D'!$A$10:$Y$42,25,FALSE),"")</f>
        <v/>
      </c>
      <c r="C462" s="396" t="str">
        <f t="array" ref="C462">IFERROR(IF(INDEX('Disaggregation Records'!$E$95:$E$183,MATCH(RIGHT(Z462,255),RIGHT('Disaggregation Records'!$D$95:$D$183,255),0))=0,"",INDEX('Disaggregation Records'!$E$95:$E$183,MATCH(RIGHT(Z462,255),RIGHT('Disaggregation Records'!$D$95:$D$183,255),0))),"")</f>
        <v/>
      </c>
      <c r="D462" s="396" t="str">
        <f t="array" ref="D462">IFERROR(IF(INDEX('Disaggregation Records'!$F$95:$F$183,MATCH(RIGHT(Z462,255),RIGHT('Disaggregation Records'!$D$95:$D$183,255),0))=0,"",INDEX('Disaggregation Records'!$F$95:$F$183,MATCH(RIGHT(Z462,255),RIGHT('Disaggregation Records'!$D$95:$D$183,255),0))),"")</f>
        <v/>
      </c>
      <c r="E462" s="397" t="str">
        <f t="array" ref="E462">IFERROR(IF(INDEX('Disaggregation Data'!$K$315:$K$616,MATCH(RIGHT(X462,255),RIGHT('Disaggregation Data'!$J$315:$J$616,255),0))=0,"",INDEX('Disaggregation Data'!$K$315:$K$616,MATCH(RIGHT(X462,255),RIGHT('Disaggregation Data'!J$315:$J$616,255),0))),"")</f>
        <v/>
      </c>
      <c r="F462" s="398" t="str">
        <f t="array" ref="F462">IFERROR(IF(INDEX('Disaggregation Data'!$L$315:$L$616,MATCH(RIGHT(X462,255),RIGHT('Disaggregation Data'!$J$315:$J$616,255),0))=0,"",INDEX('Disaggregation Data'!$L$315:$L$616,MATCH(RIGHT(X462,255),RIGHT('Disaggregation Data'!J$315:$J$616,255),0))),"")</f>
        <v/>
      </c>
      <c r="G462" s="459" t="str">
        <f t="array" ref="G462">IFERROR(IF(INDEX('Disaggregation Data'!$M$315:$M$616,MATCH(RIGHT(X462,255),RIGHT('Disaggregation Data'!$J$315:$J$616,255),0))=0,(E462/F462)*100,INDEX('Disaggregation Data'!$M$315:$M$616,MATCH(RIGHT(X462,255),RIGHT('Disaggregation Data'!J$315:$J$616,255),0))),"")</f>
        <v/>
      </c>
      <c r="H462" s="401" t="str">
        <f t="array" ref="H462">IFERROR(IF(INDEX('Disaggregation Data'!$N$315:$N$616,MATCH(RIGHT(X462,255),RIGHT('Disaggregation Data'!$J$315:$J$616,255),0))=0,"",INDEX('Disaggregation Data'!$N$315:$N$616,MATCH(RIGHT(X462,255),RIGHT('Disaggregation Data'!J$315:$J$616,255),0))),"")</f>
        <v/>
      </c>
      <c r="I462" s="401" t="str">
        <f t="array" ref="I462">IFERROR(IF(INDEX('Disaggregation Data'!$Q$315:$Q$616,MATCH(RIGHT(X462,255),RIGHT('Disaggregation Data'!$J$315:$J$616,255),0))=0,"",INDEX('Disaggregation Data'!$Q$315:$Q$616,MATCH(RIGHT(X462,255),RIGHT('Disaggregation Data'!J$315:$J$616,255),0))),"")</f>
        <v/>
      </c>
      <c r="J462" s="415" t="str">
        <f t="array" ref="J462">IFERROR(IF(INDEX('Disaggregation Data'!$R$315:$R$616,MATCH(RIGHT(X462,255),RIGHT('Disaggregation Data'!$J$315:$J$616,255),0))=0,"",INDEX('Disaggregation Data'!$R$315:$R$616,MATCH(RIGHT(X462,255),RIGHT('Disaggregation Data'!J$315:$J$616,255),0))),"")</f>
        <v/>
      </c>
      <c r="K462" s="486"/>
      <c r="L462" s="486"/>
      <c r="M462" s="486"/>
      <c r="N462" s="486"/>
      <c r="O462" s="486"/>
      <c r="P462" s="486"/>
      <c r="Q462" s="486"/>
      <c r="R462" s="486"/>
      <c r="S462" s="486"/>
      <c r="T462" s="486"/>
      <c r="U462" s="401" t="str">
        <f t="array" ref="U462">IFERROR(IF(INDEX('Disaggregation Data'!$O$315:$O$616,MATCH(RIGHT(X462,255),RIGHT('Disaggregation Data'!$J$315:$J$616,255),0))=0,"",INDEX('Disaggregation Data'!$O$315:$O$616,MATCH(RIGHT(X462,255),RIGHT('Disaggregation Data'!J$315:$J$616,255),0))),"")</f>
        <v/>
      </c>
      <c r="V462" s="415" t="str">
        <f t="array" ref="V462">IFERROR(IF(INDEX('Disaggregation Data'!$P$315:$P$616,MATCH(RIGHT(X462,255),RIGHT('Disaggregation Data'!$J$315:$J$616,255),0))=0,"",INDEX('Disaggregation Data'!$P$315:$P$616,MATCH(RIGHT(X462,255),RIGHT('Disaggregation Data'!J$315:$J$616,255),0))),"")</f>
        <v/>
      </c>
      <c r="W462" s="487"/>
      <c r="X462" s="487" t="str">
        <f t="shared" si="32"/>
        <v/>
      </c>
      <c r="Y462" s="487">
        <f t="shared" si="33"/>
        <v>85</v>
      </c>
      <c r="Z462" s="487" t="str">
        <f t="shared" si="34"/>
        <v/>
      </c>
      <c r="AA462" s="487" t="b">
        <f t="shared" si="35"/>
        <v>0</v>
      </c>
      <c r="AB462" s="487" t="s">
        <v>2010</v>
      </c>
      <c r="AC462" s="487" t="str">
        <f t="array" ref="AC462">IFERROR(IF(INDEX('Disaggregation Records'!$G$95:$G$183,MATCH(RIGHT(Z462,255),RIGHT('Disaggregation Records'!$D$95:$D$183,255),0))=0,"",INDEX('Disaggregation Records'!$G$95:$G$183,MATCH(RIGHT(Z462,255),RIGHT('Disaggregation Records'!$D$95:$D$183,255),0))),"")</f>
        <v/>
      </c>
      <c r="AD462" s="487" t="s">
        <v>818</v>
      </c>
      <c r="AE462" s="347"/>
      <c r="AF462" s="111"/>
      <c r="AG462" s="111"/>
    </row>
    <row r="463" spans="1:33" ht="47.1" customHeight="1" x14ac:dyDescent="0.25">
      <c r="A463" s="377">
        <v>14</v>
      </c>
      <c r="B463" s="395" t="str">
        <f>IFERROR(VLOOKUP(A463,'Coverage Indicators - Section D'!$A$10:$Y$42,25,FALSE),"")</f>
        <v/>
      </c>
      <c r="C463" s="396" t="str">
        <f t="array" ref="C463">IFERROR(IF(INDEX('Disaggregation Records'!$E$95:$E$183,MATCH(RIGHT(Z463,255),RIGHT('Disaggregation Records'!$D$95:$D$183,255),0))=0,"",INDEX('Disaggregation Records'!$E$95:$E$183,MATCH(RIGHT(Z463,255),RIGHT('Disaggregation Records'!$D$95:$D$183,255),0))),"")</f>
        <v/>
      </c>
      <c r="D463" s="396" t="str">
        <f t="array" ref="D463">IFERROR(IF(INDEX('Disaggregation Records'!$F$95:$F$183,MATCH(RIGHT(Z463,255),RIGHT('Disaggregation Records'!$D$95:$D$183,255),0))=0,"",INDEX('Disaggregation Records'!$F$95:$F$183,MATCH(RIGHT(Z463,255),RIGHT('Disaggregation Records'!$D$95:$D$183,255),0))),"")</f>
        <v/>
      </c>
      <c r="E463" s="397" t="str">
        <f t="array" ref="E463">IFERROR(IF(INDEX('Disaggregation Data'!$K$315:$K$616,MATCH(RIGHT(X463,255),RIGHT('Disaggregation Data'!$J$315:$J$616,255),0))=0,"",INDEX('Disaggregation Data'!$K$315:$K$616,MATCH(RIGHT(X463,255),RIGHT('Disaggregation Data'!J$315:$J$616,255),0))),"")</f>
        <v/>
      </c>
      <c r="F463" s="398" t="str">
        <f t="array" ref="F463">IFERROR(IF(INDEX('Disaggregation Data'!$L$315:$L$616,MATCH(RIGHT(X463,255),RIGHT('Disaggregation Data'!$J$315:$J$616,255),0))=0,"",INDEX('Disaggregation Data'!$L$315:$L$616,MATCH(RIGHT(X463,255),RIGHT('Disaggregation Data'!J$315:$J$616,255),0))),"")</f>
        <v/>
      </c>
      <c r="G463" s="459" t="str">
        <f t="array" ref="G463">IFERROR(IF(INDEX('Disaggregation Data'!$M$315:$M$616,MATCH(RIGHT(X463,255),RIGHT('Disaggregation Data'!$J$315:$J$616,255),0))=0,(E463/F463)*100,INDEX('Disaggregation Data'!$M$315:$M$616,MATCH(RIGHT(X463,255),RIGHT('Disaggregation Data'!J$315:$J$616,255),0))),"")</f>
        <v/>
      </c>
      <c r="H463" s="401" t="str">
        <f t="array" ref="H463">IFERROR(IF(INDEX('Disaggregation Data'!$N$315:$N$616,MATCH(RIGHT(X463,255),RIGHT('Disaggregation Data'!$J$315:$J$616,255),0))=0,"",INDEX('Disaggregation Data'!$N$315:$N$616,MATCH(RIGHT(X463,255),RIGHT('Disaggregation Data'!J$315:$J$616,255),0))),"")</f>
        <v/>
      </c>
      <c r="I463" s="401" t="str">
        <f t="array" ref="I463">IFERROR(IF(INDEX('Disaggregation Data'!$Q$315:$Q$616,MATCH(RIGHT(X463,255),RIGHT('Disaggregation Data'!$J$315:$J$616,255),0))=0,"",INDEX('Disaggregation Data'!$Q$315:$Q$616,MATCH(RIGHT(X463,255),RIGHT('Disaggregation Data'!J$315:$J$616,255),0))),"")</f>
        <v/>
      </c>
      <c r="J463" s="415" t="str">
        <f t="array" ref="J463">IFERROR(IF(INDEX('Disaggregation Data'!$R$315:$R$616,MATCH(RIGHT(X463,255),RIGHT('Disaggregation Data'!$J$315:$J$616,255),0))=0,"",INDEX('Disaggregation Data'!$R$315:$R$616,MATCH(RIGHT(X463,255),RIGHT('Disaggregation Data'!J$315:$J$616,255),0))),"")</f>
        <v/>
      </c>
      <c r="K463" s="486"/>
      <c r="L463" s="486"/>
      <c r="M463" s="486"/>
      <c r="N463" s="486"/>
      <c r="O463" s="486"/>
      <c r="P463" s="486"/>
      <c r="Q463" s="486"/>
      <c r="R463" s="486"/>
      <c r="S463" s="486"/>
      <c r="T463" s="486"/>
      <c r="U463" s="401" t="str">
        <f t="array" ref="U463">IFERROR(IF(INDEX('Disaggregation Data'!$O$315:$O$616,MATCH(RIGHT(X463,255),RIGHT('Disaggregation Data'!$J$315:$J$616,255),0))=0,"",INDEX('Disaggregation Data'!$O$315:$O$616,MATCH(RIGHT(X463,255),RIGHT('Disaggregation Data'!J$315:$J$616,255),0))),"")</f>
        <v/>
      </c>
      <c r="V463" s="415" t="str">
        <f t="array" ref="V463">IFERROR(IF(INDEX('Disaggregation Data'!$P$315:$P$616,MATCH(RIGHT(X463,255),RIGHT('Disaggregation Data'!$J$315:$J$616,255),0))=0,"",INDEX('Disaggregation Data'!$P$315:$P$616,MATCH(RIGHT(X463,255),RIGHT('Disaggregation Data'!J$315:$J$616,255),0))),"")</f>
        <v/>
      </c>
      <c r="W463" s="487"/>
      <c r="X463" s="487" t="str">
        <f t="shared" si="32"/>
        <v/>
      </c>
      <c r="Y463" s="487">
        <f t="shared" si="33"/>
        <v>86</v>
      </c>
      <c r="Z463" s="487" t="str">
        <f t="shared" si="34"/>
        <v/>
      </c>
      <c r="AA463" s="487" t="b">
        <f t="shared" si="35"/>
        <v>0</v>
      </c>
      <c r="AB463" s="487" t="s">
        <v>2011</v>
      </c>
      <c r="AC463" s="487" t="str">
        <f t="array" ref="AC463">IFERROR(IF(INDEX('Disaggregation Records'!$G$95:$G$183,MATCH(RIGHT(Z463,255),RIGHT('Disaggregation Records'!$D$95:$D$183,255),0))=0,"",INDEX('Disaggregation Records'!$G$95:$G$183,MATCH(RIGHT(Z463,255),RIGHT('Disaggregation Records'!$D$95:$D$183,255),0))),"")</f>
        <v/>
      </c>
      <c r="AD463" s="487" t="s">
        <v>818</v>
      </c>
      <c r="AE463" s="347"/>
      <c r="AF463" s="111"/>
      <c r="AG463" s="111"/>
    </row>
    <row r="464" spans="1:33" ht="47.1" customHeight="1" x14ac:dyDescent="0.25">
      <c r="A464" s="377">
        <v>14</v>
      </c>
      <c r="B464" s="395" t="str">
        <f>IFERROR(VLOOKUP(A464,'Coverage Indicators - Section D'!$A$10:$Y$42,25,FALSE),"")</f>
        <v/>
      </c>
      <c r="C464" s="396" t="str">
        <f t="array" ref="C464">IFERROR(IF(INDEX('Disaggregation Records'!$E$95:$E$183,MATCH(RIGHT(Z464,255),RIGHT('Disaggregation Records'!$D$95:$D$183,255),0))=0,"",INDEX('Disaggregation Records'!$E$95:$E$183,MATCH(RIGHT(Z464,255),RIGHT('Disaggregation Records'!$D$95:$D$183,255),0))),"")</f>
        <v/>
      </c>
      <c r="D464" s="396" t="str">
        <f t="array" ref="D464">IFERROR(IF(INDEX('Disaggregation Records'!$F$95:$F$183,MATCH(RIGHT(Z464,255),RIGHT('Disaggregation Records'!$D$95:$D$183,255),0))=0,"",INDEX('Disaggregation Records'!$F$95:$F$183,MATCH(RIGHT(Z464,255),RIGHT('Disaggregation Records'!$D$95:$D$183,255),0))),"")</f>
        <v/>
      </c>
      <c r="E464" s="397" t="str">
        <f t="array" ref="E464">IFERROR(IF(INDEX('Disaggregation Data'!$K$315:$K$616,MATCH(RIGHT(X464,255),RIGHT('Disaggregation Data'!$J$315:$J$616,255),0))=0,"",INDEX('Disaggregation Data'!$K$315:$K$616,MATCH(RIGHT(X464,255),RIGHT('Disaggregation Data'!J$315:$J$616,255),0))),"")</f>
        <v/>
      </c>
      <c r="F464" s="398" t="str">
        <f t="array" ref="F464">IFERROR(IF(INDEX('Disaggregation Data'!$L$315:$L$616,MATCH(RIGHT(X464,255),RIGHT('Disaggregation Data'!$J$315:$J$616,255),0))=0,"",INDEX('Disaggregation Data'!$L$315:$L$616,MATCH(RIGHT(X464,255),RIGHT('Disaggregation Data'!J$315:$J$616,255),0))),"")</f>
        <v/>
      </c>
      <c r="G464" s="459" t="str">
        <f t="array" ref="G464">IFERROR(IF(INDEX('Disaggregation Data'!$M$315:$M$616,MATCH(RIGHT(X464,255),RIGHT('Disaggregation Data'!$J$315:$J$616,255),0))=0,(E464/F464)*100,INDEX('Disaggregation Data'!$M$315:$M$616,MATCH(RIGHT(X464,255),RIGHT('Disaggregation Data'!J$315:$J$616,255),0))),"")</f>
        <v/>
      </c>
      <c r="H464" s="401" t="str">
        <f t="array" ref="H464">IFERROR(IF(INDEX('Disaggregation Data'!$N$315:$N$616,MATCH(RIGHT(X464,255),RIGHT('Disaggregation Data'!$J$315:$J$616,255),0))=0,"",INDEX('Disaggregation Data'!$N$315:$N$616,MATCH(RIGHT(X464,255),RIGHT('Disaggregation Data'!J$315:$J$616,255),0))),"")</f>
        <v/>
      </c>
      <c r="I464" s="401" t="str">
        <f t="array" ref="I464">IFERROR(IF(INDEX('Disaggregation Data'!$Q$315:$Q$616,MATCH(RIGHT(X464,255),RIGHT('Disaggregation Data'!$J$315:$J$616,255),0))=0,"",INDEX('Disaggregation Data'!$Q$315:$Q$616,MATCH(RIGHT(X464,255),RIGHT('Disaggregation Data'!J$315:$J$616,255),0))),"")</f>
        <v/>
      </c>
      <c r="J464" s="415" t="str">
        <f t="array" ref="J464">IFERROR(IF(INDEX('Disaggregation Data'!$R$315:$R$616,MATCH(RIGHT(X464,255),RIGHT('Disaggregation Data'!$J$315:$J$616,255),0))=0,"",INDEX('Disaggregation Data'!$R$315:$R$616,MATCH(RIGHT(X464,255),RIGHT('Disaggregation Data'!J$315:$J$616,255),0))),"")</f>
        <v/>
      </c>
      <c r="K464" s="486"/>
      <c r="L464" s="486"/>
      <c r="M464" s="486"/>
      <c r="N464" s="486"/>
      <c r="O464" s="486"/>
      <c r="P464" s="486"/>
      <c r="Q464" s="486"/>
      <c r="R464" s="486"/>
      <c r="S464" s="486"/>
      <c r="T464" s="486"/>
      <c r="U464" s="401" t="str">
        <f t="array" ref="U464">IFERROR(IF(INDEX('Disaggregation Data'!$O$315:$O$616,MATCH(RIGHT(X464,255),RIGHT('Disaggregation Data'!$J$315:$J$616,255),0))=0,"",INDEX('Disaggregation Data'!$O$315:$O$616,MATCH(RIGHT(X464,255),RIGHT('Disaggregation Data'!J$315:$J$616,255),0))),"")</f>
        <v/>
      </c>
      <c r="V464" s="415" t="str">
        <f t="array" ref="V464">IFERROR(IF(INDEX('Disaggregation Data'!$P$315:$P$616,MATCH(RIGHT(X464,255),RIGHT('Disaggregation Data'!$J$315:$J$616,255),0))=0,"",INDEX('Disaggregation Data'!$P$315:$P$616,MATCH(RIGHT(X464,255),RIGHT('Disaggregation Data'!J$315:$J$616,255),0))),"")</f>
        <v/>
      </c>
      <c r="W464" s="487"/>
      <c r="X464" s="487" t="str">
        <f t="shared" si="32"/>
        <v/>
      </c>
      <c r="Y464" s="487">
        <f t="shared" si="33"/>
        <v>87</v>
      </c>
      <c r="Z464" s="487" t="str">
        <f t="shared" si="34"/>
        <v/>
      </c>
      <c r="AA464" s="487" t="b">
        <f t="shared" si="35"/>
        <v>0</v>
      </c>
      <c r="AB464" s="487" t="s">
        <v>2012</v>
      </c>
      <c r="AC464" s="487" t="str">
        <f t="array" ref="AC464">IFERROR(IF(INDEX('Disaggregation Records'!$G$95:$G$183,MATCH(RIGHT(Z464,255),RIGHT('Disaggregation Records'!$D$95:$D$183,255),0))=0,"",INDEX('Disaggregation Records'!$G$95:$G$183,MATCH(RIGHT(Z464,255),RIGHT('Disaggregation Records'!$D$95:$D$183,255),0))),"")</f>
        <v/>
      </c>
      <c r="AD464" s="487" t="s">
        <v>818</v>
      </c>
      <c r="AE464" s="347"/>
      <c r="AF464" s="111"/>
      <c r="AG464" s="111"/>
    </row>
    <row r="465" spans="1:33" ht="47.1" customHeight="1" x14ac:dyDescent="0.25">
      <c r="A465" s="377">
        <v>14</v>
      </c>
      <c r="B465" s="395" t="str">
        <f>IFERROR(VLOOKUP(A465,'Coverage Indicators - Section D'!$A$10:$Y$42,25,FALSE),"")</f>
        <v/>
      </c>
      <c r="C465" s="396" t="str">
        <f t="array" ref="C465">IFERROR(IF(INDEX('Disaggregation Records'!$E$95:$E$183,MATCH(RIGHT(Z465,255),RIGHT('Disaggregation Records'!$D$95:$D$183,255),0))=0,"",INDEX('Disaggregation Records'!$E$95:$E$183,MATCH(RIGHT(Z465,255),RIGHT('Disaggregation Records'!$D$95:$D$183,255),0))),"")</f>
        <v/>
      </c>
      <c r="D465" s="396" t="str">
        <f t="array" ref="D465">IFERROR(IF(INDEX('Disaggregation Records'!$F$95:$F$183,MATCH(RIGHT(Z465,255),RIGHT('Disaggregation Records'!$D$95:$D$183,255),0))=0,"",INDEX('Disaggregation Records'!$F$95:$F$183,MATCH(RIGHT(Z465,255),RIGHT('Disaggregation Records'!$D$95:$D$183,255),0))),"")</f>
        <v/>
      </c>
      <c r="E465" s="397" t="str">
        <f t="array" ref="E465">IFERROR(IF(INDEX('Disaggregation Data'!$K$315:$K$616,MATCH(RIGHT(X465,255),RIGHT('Disaggregation Data'!$J$315:$J$616,255),0))=0,"",INDEX('Disaggregation Data'!$K$315:$K$616,MATCH(RIGHT(X465,255),RIGHT('Disaggregation Data'!J$315:$J$616,255),0))),"")</f>
        <v/>
      </c>
      <c r="F465" s="398" t="str">
        <f t="array" ref="F465">IFERROR(IF(INDEX('Disaggregation Data'!$L$315:$L$616,MATCH(RIGHT(X465,255),RIGHT('Disaggregation Data'!$J$315:$J$616,255),0))=0,"",INDEX('Disaggregation Data'!$L$315:$L$616,MATCH(RIGHT(X465,255),RIGHT('Disaggregation Data'!J$315:$J$616,255),0))),"")</f>
        <v/>
      </c>
      <c r="G465" s="459" t="str">
        <f t="array" ref="G465">IFERROR(IF(INDEX('Disaggregation Data'!$M$315:$M$616,MATCH(RIGHT(X465,255),RIGHT('Disaggregation Data'!$J$315:$J$616,255),0))=0,(E465/F465)*100,INDEX('Disaggregation Data'!$M$315:$M$616,MATCH(RIGHT(X465,255),RIGHT('Disaggregation Data'!J$315:$J$616,255),0))),"")</f>
        <v/>
      </c>
      <c r="H465" s="401" t="str">
        <f t="array" ref="H465">IFERROR(IF(INDEX('Disaggregation Data'!$N$315:$N$616,MATCH(RIGHT(X465,255),RIGHT('Disaggregation Data'!$J$315:$J$616,255),0))=0,"",INDEX('Disaggregation Data'!$N$315:$N$616,MATCH(RIGHT(X465,255),RIGHT('Disaggregation Data'!J$315:$J$616,255),0))),"")</f>
        <v/>
      </c>
      <c r="I465" s="401" t="str">
        <f t="array" ref="I465">IFERROR(IF(INDEX('Disaggregation Data'!$Q$315:$Q$616,MATCH(RIGHT(X465,255),RIGHT('Disaggregation Data'!$J$315:$J$616,255),0))=0,"",INDEX('Disaggregation Data'!$Q$315:$Q$616,MATCH(RIGHT(X465,255),RIGHT('Disaggregation Data'!J$315:$J$616,255),0))),"")</f>
        <v/>
      </c>
      <c r="J465" s="415" t="str">
        <f t="array" ref="J465">IFERROR(IF(INDEX('Disaggregation Data'!$R$315:$R$616,MATCH(RIGHT(X465,255),RIGHT('Disaggregation Data'!$J$315:$J$616,255),0))=0,"",INDEX('Disaggregation Data'!$R$315:$R$616,MATCH(RIGHT(X465,255),RIGHT('Disaggregation Data'!J$315:$J$616,255),0))),"")</f>
        <v/>
      </c>
      <c r="K465" s="486"/>
      <c r="L465" s="486"/>
      <c r="M465" s="486"/>
      <c r="N465" s="486"/>
      <c r="O465" s="486"/>
      <c r="P465" s="486"/>
      <c r="Q465" s="486"/>
      <c r="R465" s="486"/>
      <c r="S465" s="486"/>
      <c r="T465" s="486"/>
      <c r="U465" s="401" t="str">
        <f t="array" ref="U465">IFERROR(IF(INDEX('Disaggregation Data'!$O$315:$O$616,MATCH(RIGHT(X465,255),RIGHT('Disaggregation Data'!$J$315:$J$616,255),0))=0,"",INDEX('Disaggregation Data'!$O$315:$O$616,MATCH(RIGHT(X465,255),RIGHT('Disaggregation Data'!J$315:$J$616,255),0))),"")</f>
        <v/>
      </c>
      <c r="V465" s="415" t="str">
        <f t="array" ref="V465">IFERROR(IF(INDEX('Disaggregation Data'!$P$315:$P$616,MATCH(RIGHT(X465,255),RIGHT('Disaggregation Data'!$J$315:$J$616,255),0))=0,"",INDEX('Disaggregation Data'!$P$315:$P$616,MATCH(RIGHT(X465,255),RIGHT('Disaggregation Data'!J$315:$J$616,255),0))),"")</f>
        <v/>
      </c>
      <c r="W465" s="487"/>
      <c r="X465" s="487" t="str">
        <f t="shared" si="32"/>
        <v/>
      </c>
      <c r="Y465" s="487">
        <f t="shared" si="33"/>
        <v>88</v>
      </c>
      <c r="Z465" s="487" t="str">
        <f t="shared" si="34"/>
        <v/>
      </c>
      <c r="AA465" s="487" t="b">
        <f t="shared" si="35"/>
        <v>0</v>
      </c>
      <c r="AB465" s="487" t="s">
        <v>2013</v>
      </c>
      <c r="AC465" s="487" t="str">
        <f t="array" ref="AC465">IFERROR(IF(INDEX('Disaggregation Records'!$G$95:$G$183,MATCH(RIGHT(Z465,255),RIGHT('Disaggregation Records'!$D$95:$D$183,255),0))=0,"",INDEX('Disaggregation Records'!$G$95:$G$183,MATCH(RIGHT(Z465,255),RIGHT('Disaggregation Records'!$D$95:$D$183,255),0))),"")</f>
        <v/>
      </c>
      <c r="AD465" s="487" t="s">
        <v>818</v>
      </c>
      <c r="AE465" s="347"/>
      <c r="AF465" s="111"/>
      <c r="AG465" s="111"/>
    </row>
    <row r="466" spans="1:33" ht="47.1" customHeight="1" x14ac:dyDescent="0.25">
      <c r="A466" s="377">
        <v>14</v>
      </c>
      <c r="B466" s="395" t="str">
        <f>IFERROR(VLOOKUP(A466,'Coverage Indicators - Section D'!$A$10:$Y$42,25,FALSE),"")</f>
        <v/>
      </c>
      <c r="C466" s="396" t="str">
        <f t="array" ref="C466">IFERROR(IF(INDEX('Disaggregation Records'!$E$95:$E$183,MATCH(RIGHT(Z466,255),RIGHT('Disaggregation Records'!$D$95:$D$183,255),0))=0,"",INDEX('Disaggregation Records'!$E$95:$E$183,MATCH(RIGHT(Z466,255),RIGHT('Disaggregation Records'!$D$95:$D$183,255),0))),"")</f>
        <v/>
      </c>
      <c r="D466" s="396" t="str">
        <f t="array" ref="D466">IFERROR(IF(INDEX('Disaggregation Records'!$F$95:$F$183,MATCH(RIGHT(Z466,255),RIGHT('Disaggregation Records'!$D$95:$D$183,255),0))=0,"",INDEX('Disaggregation Records'!$F$95:$F$183,MATCH(RIGHT(Z466,255),RIGHT('Disaggregation Records'!$D$95:$D$183,255),0))),"")</f>
        <v/>
      </c>
      <c r="E466" s="397" t="str">
        <f t="array" ref="E466">IFERROR(IF(INDEX('Disaggregation Data'!$K$315:$K$616,MATCH(RIGHT(X466,255),RIGHT('Disaggregation Data'!$J$315:$J$616,255),0))=0,"",INDEX('Disaggregation Data'!$K$315:$K$616,MATCH(RIGHT(X466,255),RIGHT('Disaggregation Data'!J$315:$J$616,255),0))),"")</f>
        <v/>
      </c>
      <c r="F466" s="398" t="str">
        <f t="array" ref="F466">IFERROR(IF(INDEX('Disaggregation Data'!$L$315:$L$616,MATCH(RIGHT(X466,255),RIGHT('Disaggregation Data'!$J$315:$J$616,255),0))=0,"",INDEX('Disaggregation Data'!$L$315:$L$616,MATCH(RIGHT(X466,255),RIGHT('Disaggregation Data'!J$315:$J$616,255),0))),"")</f>
        <v/>
      </c>
      <c r="G466" s="459" t="str">
        <f t="array" ref="G466">IFERROR(IF(INDEX('Disaggregation Data'!$M$315:$M$616,MATCH(RIGHT(X466,255),RIGHT('Disaggregation Data'!$J$315:$J$616,255),0))=0,(E466/F466)*100,INDEX('Disaggregation Data'!$M$315:$M$616,MATCH(RIGHT(X466,255),RIGHT('Disaggregation Data'!J$315:$J$616,255),0))),"")</f>
        <v/>
      </c>
      <c r="H466" s="401" t="str">
        <f t="array" ref="H466">IFERROR(IF(INDEX('Disaggregation Data'!$N$315:$N$616,MATCH(RIGHT(X466,255),RIGHT('Disaggregation Data'!$J$315:$J$616,255),0))=0,"",INDEX('Disaggregation Data'!$N$315:$N$616,MATCH(RIGHT(X466,255),RIGHT('Disaggregation Data'!J$315:$J$616,255),0))),"")</f>
        <v/>
      </c>
      <c r="I466" s="401" t="str">
        <f t="array" ref="I466">IFERROR(IF(INDEX('Disaggregation Data'!$Q$315:$Q$616,MATCH(RIGHT(X466,255),RIGHT('Disaggregation Data'!$J$315:$J$616,255),0))=0,"",INDEX('Disaggregation Data'!$Q$315:$Q$616,MATCH(RIGHT(X466,255),RIGHT('Disaggregation Data'!J$315:$J$616,255),0))),"")</f>
        <v/>
      </c>
      <c r="J466" s="415" t="str">
        <f t="array" ref="J466">IFERROR(IF(INDEX('Disaggregation Data'!$R$315:$R$616,MATCH(RIGHT(X466,255),RIGHT('Disaggregation Data'!$J$315:$J$616,255),0))=0,"",INDEX('Disaggregation Data'!$R$315:$R$616,MATCH(RIGHT(X466,255),RIGHT('Disaggregation Data'!J$315:$J$616,255),0))),"")</f>
        <v/>
      </c>
      <c r="K466" s="486"/>
      <c r="L466" s="486"/>
      <c r="M466" s="486"/>
      <c r="N466" s="486"/>
      <c r="O466" s="486"/>
      <c r="P466" s="486"/>
      <c r="Q466" s="486"/>
      <c r="R466" s="486"/>
      <c r="S466" s="486"/>
      <c r="T466" s="486"/>
      <c r="U466" s="401" t="str">
        <f t="array" ref="U466">IFERROR(IF(INDEX('Disaggregation Data'!$O$315:$O$616,MATCH(RIGHT(X466,255),RIGHT('Disaggregation Data'!$J$315:$J$616,255),0))=0,"",INDEX('Disaggregation Data'!$O$315:$O$616,MATCH(RIGHT(X466,255),RIGHT('Disaggregation Data'!J$315:$J$616,255),0))),"")</f>
        <v/>
      </c>
      <c r="V466" s="415" t="str">
        <f t="array" ref="V466">IFERROR(IF(INDEX('Disaggregation Data'!$P$315:$P$616,MATCH(RIGHT(X466,255),RIGHT('Disaggregation Data'!$J$315:$J$616,255),0))=0,"",INDEX('Disaggregation Data'!$P$315:$P$616,MATCH(RIGHT(X466,255),RIGHT('Disaggregation Data'!J$315:$J$616,255),0))),"")</f>
        <v/>
      </c>
      <c r="W466" s="487"/>
      <c r="X466" s="487" t="str">
        <f t="shared" si="32"/>
        <v/>
      </c>
      <c r="Y466" s="487">
        <f t="shared" si="33"/>
        <v>89</v>
      </c>
      <c r="Z466" s="487" t="str">
        <f t="shared" si="34"/>
        <v/>
      </c>
      <c r="AA466" s="487" t="b">
        <f t="shared" si="35"/>
        <v>0</v>
      </c>
      <c r="AB466" s="487" t="s">
        <v>2014</v>
      </c>
      <c r="AC466" s="487" t="str">
        <f t="array" ref="AC466">IFERROR(IF(INDEX('Disaggregation Records'!$G$95:$G$183,MATCH(RIGHT(Z466,255),RIGHT('Disaggregation Records'!$D$95:$D$183,255),0))=0,"",INDEX('Disaggregation Records'!$G$95:$G$183,MATCH(RIGHT(Z466,255),RIGHT('Disaggregation Records'!$D$95:$D$183,255),0))),"")</f>
        <v/>
      </c>
      <c r="AD466" s="487" t="s">
        <v>818</v>
      </c>
      <c r="AE466" s="347"/>
      <c r="AF466" s="111"/>
      <c r="AG466" s="111"/>
    </row>
    <row r="467" spans="1:33" ht="47.1" customHeight="1" x14ac:dyDescent="0.25">
      <c r="A467" s="377">
        <v>15</v>
      </c>
      <c r="B467" s="395" t="str">
        <f>IFERROR(VLOOKUP(A467,'Coverage Indicators - Section D'!$A$10:$Y$42,25,FALSE),"")</f>
        <v/>
      </c>
      <c r="C467" s="396" t="str">
        <f t="array" ref="C467">IFERROR(IF(INDEX('Disaggregation Records'!$E$95:$E$183,MATCH(RIGHT(Z467,255),RIGHT('Disaggregation Records'!$D$95:$D$183,255),0))=0,"",INDEX('Disaggregation Records'!$E$95:$E$183,MATCH(RIGHT(Z467,255),RIGHT('Disaggregation Records'!$D$95:$D$183,255),0))),"")</f>
        <v/>
      </c>
      <c r="D467" s="396" t="str">
        <f t="array" ref="D467">IFERROR(IF(INDEX('Disaggregation Records'!$F$95:$F$183,MATCH(RIGHT(Z467,255),RIGHT('Disaggregation Records'!$D$95:$D$183,255),0))=0,"",INDEX('Disaggregation Records'!$F$95:$F$183,MATCH(RIGHT(Z467,255),RIGHT('Disaggregation Records'!$D$95:$D$183,255),0))),"")</f>
        <v/>
      </c>
      <c r="E467" s="397" t="str">
        <f t="array" ref="E467">IFERROR(IF(INDEX('Disaggregation Data'!$K$315:$K$616,MATCH(RIGHT(X467,255),RIGHT('Disaggregation Data'!$J$315:$J$616,255),0))=0,"",INDEX('Disaggregation Data'!$K$315:$K$616,MATCH(RIGHT(X467,255),RIGHT('Disaggregation Data'!J$315:$J$616,255),0))),"")</f>
        <v/>
      </c>
      <c r="F467" s="398" t="str">
        <f t="array" ref="F467">IFERROR(IF(INDEX('Disaggregation Data'!$L$315:$L$616,MATCH(RIGHT(X467,255),RIGHT('Disaggregation Data'!$J$315:$J$616,255),0))=0,"",INDEX('Disaggregation Data'!$L$315:$L$616,MATCH(RIGHT(X467,255),RIGHT('Disaggregation Data'!J$315:$J$616,255),0))),"")</f>
        <v/>
      </c>
      <c r="G467" s="459" t="str">
        <f t="array" ref="G467">IFERROR(IF(INDEX('Disaggregation Data'!$M$315:$M$616,MATCH(RIGHT(X467,255),RIGHT('Disaggregation Data'!$J$315:$J$616,255),0))=0,(E467/F467)*100,INDEX('Disaggregation Data'!$M$315:$M$616,MATCH(RIGHT(X467,255),RIGHT('Disaggregation Data'!J$315:$J$616,255),0))),"")</f>
        <v/>
      </c>
      <c r="H467" s="401" t="str">
        <f t="array" ref="H467">IFERROR(IF(INDEX('Disaggregation Data'!$N$315:$N$616,MATCH(RIGHT(X467,255),RIGHT('Disaggregation Data'!$J$315:$J$616,255),0))=0,"",INDEX('Disaggregation Data'!$N$315:$N$616,MATCH(RIGHT(X467,255),RIGHT('Disaggregation Data'!J$315:$J$616,255),0))),"")</f>
        <v/>
      </c>
      <c r="I467" s="401" t="str">
        <f t="array" ref="I467">IFERROR(IF(INDEX('Disaggregation Data'!$Q$315:$Q$616,MATCH(RIGHT(X467,255),RIGHT('Disaggregation Data'!$J$315:$J$616,255),0))=0,"",INDEX('Disaggregation Data'!$Q$315:$Q$616,MATCH(RIGHT(X467,255),RIGHT('Disaggregation Data'!J$315:$J$616,255),0))),"")</f>
        <v/>
      </c>
      <c r="J467" s="415" t="str">
        <f t="array" ref="J467">IFERROR(IF(INDEX('Disaggregation Data'!$R$315:$R$616,MATCH(RIGHT(X467,255),RIGHT('Disaggregation Data'!$J$315:$J$616,255),0))=0,"",INDEX('Disaggregation Data'!$R$315:$R$616,MATCH(RIGHT(X467,255),RIGHT('Disaggregation Data'!J$315:$J$616,255),0))),"")</f>
        <v/>
      </c>
      <c r="K467" s="486"/>
      <c r="L467" s="486"/>
      <c r="M467" s="486"/>
      <c r="N467" s="486"/>
      <c r="O467" s="486"/>
      <c r="P467" s="486"/>
      <c r="Q467" s="486"/>
      <c r="R467" s="486"/>
      <c r="S467" s="486"/>
      <c r="T467" s="486"/>
      <c r="U467" s="401" t="str">
        <f t="array" ref="U467">IFERROR(IF(INDEX('Disaggregation Data'!$O$315:$O$616,MATCH(RIGHT(X467,255),RIGHT('Disaggregation Data'!$J$315:$J$616,255),0))=0,"",INDEX('Disaggregation Data'!$O$315:$O$616,MATCH(RIGHT(X467,255),RIGHT('Disaggregation Data'!J$315:$J$616,255),0))),"")</f>
        <v/>
      </c>
      <c r="V467" s="415" t="str">
        <f t="array" ref="V467">IFERROR(IF(INDEX('Disaggregation Data'!$P$315:$P$616,MATCH(RIGHT(X467,255),RIGHT('Disaggregation Data'!$J$315:$J$616,255),0))=0,"",INDEX('Disaggregation Data'!$P$315:$P$616,MATCH(RIGHT(X467,255),RIGHT('Disaggregation Data'!J$315:$J$616,255),0))),"")</f>
        <v/>
      </c>
      <c r="W467" s="487"/>
      <c r="X467" s="487" t="str">
        <f t="shared" si="32"/>
        <v/>
      </c>
      <c r="Y467" s="487">
        <f t="shared" si="33"/>
        <v>90</v>
      </c>
      <c r="Z467" s="487" t="str">
        <f t="shared" si="34"/>
        <v/>
      </c>
      <c r="AA467" s="487" t="b">
        <f t="shared" si="35"/>
        <v>0</v>
      </c>
      <c r="AB467" s="487" t="s">
        <v>2015</v>
      </c>
      <c r="AC467" s="487" t="str">
        <f t="array" ref="AC467">IFERROR(IF(INDEX('Disaggregation Records'!$G$95:$G$183,MATCH(RIGHT(Z467,255),RIGHT('Disaggregation Records'!$D$95:$D$183,255),0))=0,"",INDEX('Disaggregation Records'!$G$95:$G$183,MATCH(RIGHT(Z467,255),RIGHT('Disaggregation Records'!$D$95:$D$183,255),0))),"")</f>
        <v/>
      </c>
      <c r="AD467" s="487" t="s">
        <v>819</v>
      </c>
      <c r="AE467" s="347"/>
      <c r="AF467" s="111"/>
      <c r="AG467" s="111"/>
    </row>
    <row r="468" spans="1:33" ht="47.1" customHeight="1" x14ac:dyDescent="0.25">
      <c r="A468" s="377">
        <v>15</v>
      </c>
      <c r="B468" s="395" t="str">
        <f>IFERROR(VLOOKUP(A468,'Coverage Indicators - Section D'!$A$10:$Y$42,25,FALSE),"")</f>
        <v/>
      </c>
      <c r="C468" s="396" t="str">
        <f t="array" ref="C468">IFERROR(IF(INDEX('Disaggregation Records'!$E$95:$E$183,MATCH(RIGHT(Z468,255),RIGHT('Disaggregation Records'!$D$95:$D$183,255),0))=0,"",INDEX('Disaggregation Records'!$E$95:$E$183,MATCH(RIGHT(Z468,255),RIGHT('Disaggregation Records'!$D$95:$D$183,255),0))),"")</f>
        <v/>
      </c>
      <c r="D468" s="396" t="str">
        <f t="array" ref="D468">IFERROR(IF(INDEX('Disaggregation Records'!$F$95:$F$183,MATCH(RIGHT(Z468,255),RIGHT('Disaggregation Records'!$D$95:$D$183,255),0))=0,"",INDEX('Disaggregation Records'!$F$95:$F$183,MATCH(RIGHT(Z468,255),RIGHT('Disaggregation Records'!$D$95:$D$183,255),0))),"")</f>
        <v/>
      </c>
      <c r="E468" s="397" t="str">
        <f t="array" ref="E468">IFERROR(IF(INDEX('Disaggregation Data'!$K$315:$K$616,MATCH(RIGHT(X468,255),RIGHT('Disaggregation Data'!$J$315:$J$616,255),0))=0,"",INDEX('Disaggregation Data'!$K$315:$K$616,MATCH(RIGHT(X468,255),RIGHT('Disaggregation Data'!J$315:$J$616,255),0))),"")</f>
        <v/>
      </c>
      <c r="F468" s="398" t="str">
        <f t="array" ref="F468">IFERROR(IF(INDEX('Disaggregation Data'!$L$315:$L$616,MATCH(RIGHT(X468,255),RIGHT('Disaggregation Data'!$J$315:$J$616,255),0))=0,"",INDEX('Disaggregation Data'!$L$315:$L$616,MATCH(RIGHT(X468,255),RIGHT('Disaggregation Data'!J$315:$J$616,255),0))),"")</f>
        <v/>
      </c>
      <c r="G468" s="459" t="str">
        <f t="array" ref="G468">IFERROR(IF(INDEX('Disaggregation Data'!$M$315:$M$616,MATCH(RIGHT(X468,255),RIGHT('Disaggregation Data'!$J$315:$J$616,255),0))=0,(E468/F468)*100,INDEX('Disaggregation Data'!$M$315:$M$616,MATCH(RIGHT(X468,255),RIGHT('Disaggregation Data'!J$315:$J$616,255),0))),"")</f>
        <v/>
      </c>
      <c r="H468" s="401" t="str">
        <f t="array" ref="H468">IFERROR(IF(INDEX('Disaggregation Data'!$N$315:$N$616,MATCH(RIGHT(X468,255),RIGHT('Disaggregation Data'!$J$315:$J$616,255),0))=0,"",INDEX('Disaggregation Data'!$N$315:$N$616,MATCH(RIGHT(X468,255),RIGHT('Disaggregation Data'!J$315:$J$616,255),0))),"")</f>
        <v/>
      </c>
      <c r="I468" s="401" t="str">
        <f t="array" ref="I468">IFERROR(IF(INDEX('Disaggregation Data'!$Q$315:$Q$616,MATCH(RIGHT(X468,255),RIGHT('Disaggregation Data'!$J$315:$J$616,255),0))=0,"",INDEX('Disaggregation Data'!$Q$315:$Q$616,MATCH(RIGHT(X468,255),RIGHT('Disaggregation Data'!J$315:$J$616,255),0))),"")</f>
        <v/>
      </c>
      <c r="J468" s="415" t="str">
        <f t="array" ref="J468">IFERROR(IF(INDEX('Disaggregation Data'!$R$315:$R$616,MATCH(RIGHT(X468,255),RIGHT('Disaggregation Data'!$J$315:$J$616,255),0))=0,"",INDEX('Disaggregation Data'!$R$315:$R$616,MATCH(RIGHT(X468,255),RIGHT('Disaggregation Data'!J$315:$J$616,255),0))),"")</f>
        <v/>
      </c>
      <c r="K468" s="486"/>
      <c r="L468" s="486"/>
      <c r="M468" s="486"/>
      <c r="N468" s="486"/>
      <c r="O468" s="486"/>
      <c r="P468" s="486"/>
      <c r="Q468" s="486"/>
      <c r="R468" s="486"/>
      <c r="S468" s="486"/>
      <c r="T468" s="486"/>
      <c r="U468" s="401" t="str">
        <f t="array" ref="U468">IFERROR(IF(INDEX('Disaggregation Data'!$O$315:$O$616,MATCH(RIGHT(X468,255),RIGHT('Disaggregation Data'!$J$315:$J$616,255),0))=0,"",INDEX('Disaggregation Data'!$O$315:$O$616,MATCH(RIGHT(X468,255),RIGHT('Disaggregation Data'!J$315:$J$616,255),0))),"")</f>
        <v/>
      </c>
      <c r="V468" s="415" t="str">
        <f t="array" ref="V468">IFERROR(IF(INDEX('Disaggregation Data'!$P$315:$P$616,MATCH(RIGHT(X468,255),RIGHT('Disaggregation Data'!$J$315:$J$616,255),0))=0,"",INDEX('Disaggregation Data'!$P$315:$P$616,MATCH(RIGHT(X468,255),RIGHT('Disaggregation Data'!J$315:$J$616,255),0))),"")</f>
        <v/>
      </c>
      <c r="W468" s="487"/>
      <c r="X468" s="487" t="str">
        <f t="shared" si="32"/>
        <v/>
      </c>
      <c r="Y468" s="487">
        <f t="shared" si="33"/>
        <v>91</v>
      </c>
      <c r="Z468" s="487" t="str">
        <f t="shared" si="34"/>
        <v/>
      </c>
      <c r="AA468" s="487" t="b">
        <f t="shared" si="35"/>
        <v>0</v>
      </c>
      <c r="AB468" s="487" t="s">
        <v>2016</v>
      </c>
      <c r="AC468" s="487" t="str">
        <f t="array" ref="AC468">IFERROR(IF(INDEX('Disaggregation Records'!$G$95:$G$183,MATCH(RIGHT(Z468,255),RIGHT('Disaggregation Records'!$D$95:$D$183,255),0))=0,"",INDEX('Disaggregation Records'!$G$95:$G$183,MATCH(RIGHT(Z468,255),RIGHT('Disaggregation Records'!$D$95:$D$183,255),0))),"")</f>
        <v/>
      </c>
      <c r="AD468" s="487" t="s">
        <v>819</v>
      </c>
      <c r="AE468" s="347"/>
      <c r="AF468" s="111"/>
      <c r="AG468" s="111"/>
    </row>
    <row r="469" spans="1:33" ht="47.1" customHeight="1" x14ac:dyDescent="0.25">
      <c r="A469" s="377">
        <v>15</v>
      </c>
      <c r="B469" s="395" t="str">
        <f>IFERROR(VLOOKUP(A469,'Coverage Indicators - Section D'!$A$10:$Y$42,25,FALSE),"")</f>
        <v/>
      </c>
      <c r="C469" s="396" t="str">
        <f t="array" ref="C469">IFERROR(IF(INDEX('Disaggregation Records'!$E$95:$E$183,MATCH(RIGHT(Z469,255),RIGHT('Disaggregation Records'!$D$95:$D$183,255),0))=0,"",INDEX('Disaggregation Records'!$E$95:$E$183,MATCH(RIGHT(Z469,255),RIGHT('Disaggregation Records'!$D$95:$D$183,255),0))),"")</f>
        <v/>
      </c>
      <c r="D469" s="396" t="str">
        <f t="array" ref="D469">IFERROR(IF(INDEX('Disaggregation Records'!$F$95:$F$183,MATCH(RIGHT(Z469,255),RIGHT('Disaggregation Records'!$D$95:$D$183,255),0))=0,"",INDEX('Disaggregation Records'!$F$95:$F$183,MATCH(RIGHT(Z469,255),RIGHT('Disaggregation Records'!$D$95:$D$183,255),0))),"")</f>
        <v/>
      </c>
      <c r="E469" s="397" t="str">
        <f t="array" ref="E469">IFERROR(IF(INDEX('Disaggregation Data'!$K$315:$K$616,MATCH(RIGHT(X469,255),RIGHT('Disaggregation Data'!$J$315:$J$616,255),0))=0,"",INDEX('Disaggregation Data'!$K$315:$K$616,MATCH(RIGHT(X469,255),RIGHT('Disaggregation Data'!J$315:$J$616,255),0))),"")</f>
        <v/>
      </c>
      <c r="F469" s="398" t="str">
        <f t="array" ref="F469">IFERROR(IF(INDEX('Disaggregation Data'!$L$315:$L$616,MATCH(RIGHT(X469,255),RIGHT('Disaggregation Data'!$J$315:$J$616,255),0))=0,"",INDEX('Disaggregation Data'!$L$315:$L$616,MATCH(RIGHT(X469,255),RIGHT('Disaggregation Data'!J$315:$J$616,255),0))),"")</f>
        <v/>
      </c>
      <c r="G469" s="459" t="str">
        <f t="array" ref="G469">IFERROR(IF(INDEX('Disaggregation Data'!$M$315:$M$616,MATCH(RIGHT(X469,255),RIGHT('Disaggregation Data'!$J$315:$J$616,255),0))=0,(E469/F469)*100,INDEX('Disaggregation Data'!$M$315:$M$616,MATCH(RIGHT(X469,255),RIGHT('Disaggregation Data'!J$315:$J$616,255),0))),"")</f>
        <v/>
      </c>
      <c r="H469" s="401" t="str">
        <f t="array" ref="H469">IFERROR(IF(INDEX('Disaggregation Data'!$N$315:$N$616,MATCH(RIGHT(X469,255),RIGHT('Disaggregation Data'!$J$315:$J$616,255),0))=0,"",INDEX('Disaggregation Data'!$N$315:$N$616,MATCH(RIGHT(X469,255),RIGHT('Disaggregation Data'!J$315:$J$616,255),0))),"")</f>
        <v/>
      </c>
      <c r="I469" s="401" t="str">
        <f t="array" ref="I469">IFERROR(IF(INDEX('Disaggregation Data'!$Q$315:$Q$616,MATCH(RIGHT(X469,255),RIGHT('Disaggregation Data'!$J$315:$J$616,255),0))=0,"",INDEX('Disaggregation Data'!$Q$315:$Q$616,MATCH(RIGHT(X469,255),RIGHT('Disaggregation Data'!J$315:$J$616,255),0))),"")</f>
        <v/>
      </c>
      <c r="J469" s="415" t="str">
        <f t="array" ref="J469">IFERROR(IF(INDEX('Disaggregation Data'!$R$315:$R$616,MATCH(RIGHT(X469,255),RIGHT('Disaggregation Data'!$J$315:$J$616,255),0))=0,"",INDEX('Disaggregation Data'!$R$315:$R$616,MATCH(RIGHT(X469,255),RIGHT('Disaggregation Data'!J$315:$J$616,255),0))),"")</f>
        <v/>
      </c>
      <c r="K469" s="486"/>
      <c r="L469" s="486"/>
      <c r="M469" s="486"/>
      <c r="N469" s="486"/>
      <c r="O469" s="486"/>
      <c r="P469" s="486"/>
      <c r="Q469" s="486"/>
      <c r="R469" s="486"/>
      <c r="S469" s="486"/>
      <c r="T469" s="486"/>
      <c r="U469" s="401" t="str">
        <f t="array" ref="U469">IFERROR(IF(INDEX('Disaggregation Data'!$O$315:$O$616,MATCH(RIGHT(X469,255),RIGHT('Disaggregation Data'!$J$315:$J$616,255),0))=0,"",INDEX('Disaggregation Data'!$O$315:$O$616,MATCH(RIGHT(X469,255),RIGHT('Disaggregation Data'!J$315:$J$616,255),0))),"")</f>
        <v/>
      </c>
      <c r="V469" s="415" t="str">
        <f t="array" ref="V469">IFERROR(IF(INDEX('Disaggregation Data'!$P$315:$P$616,MATCH(RIGHT(X469,255),RIGHT('Disaggregation Data'!$J$315:$J$616,255),0))=0,"",INDEX('Disaggregation Data'!$P$315:$P$616,MATCH(RIGHT(X469,255),RIGHT('Disaggregation Data'!J$315:$J$616,255),0))),"")</f>
        <v/>
      </c>
      <c r="W469" s="487"/>
      <c r="X469" s="487" t="str">
        <f t="shared" si="32"/>
        <v/>
      </c>
      <c r="Y469" s="487">
        <f t="shared" si="33"/>
        <v>92</v>
      </c>
      <c r="Z469" s="487" t="str">
        <f t="shared" si="34"/>
        <v/>
      </c>
      <c r="AA469" s="487" t="b">
        <f t="shared" si="35"/>
        <v>0</v>
      </c>
      <c r="AB469" s="487" t="s">
        <v>2017</v>
      </c>
      <c r="AC469" s="487" t="str">
        <f t="array" ref="AC469">IFERROR(IF(INDEX('Disaggregation Records'!$G$95:$G$183,MATCH(RIGHT(Z469,255),RIGHT('Disaggregation Records'!$D$95:$D$183,255),0))=0,"",INDEX('Disaggregation Records'!$G$95:$G$183,MATCH(RIGHT(Z469,255),RIGHT('Disaggregation Records'!$D$95:$D$183,255),0))),"")</f>
        <v/>
      </c>
      <c r="AD469" s="487" t="s">
        <v>819</v>
      </c>
      <c r="AE469" s="347"/>
      <c r="AF469" s="111"/>
      <c r="AG469" s="111"/>
    </row>
    <row r="470" spans="1:33" ht="47.1" customHeight="1" x14ac:dyDescent="0.25">
      <c r="A470" s="377">
        <v>15</v>
      </c>
      <c r="B470" s="395" t="str">
        <f>IFERROR(VLOOKUP(A470,'Coverage Indicators - Section D'!$A$10:$Y$42,25,FALSE),"")</f>
        <v/>
      </c>
      <c r="C470" s="396" t="str">
        <f t="array" ref="C470">IFERROR(IF(INDEX('Disaggregation Records'!$E$95:$E$183,MATCH(RIGHT(Z470,255),RIGHT('Disaggregation Records'!$D$95:$D$183,255),0))=0,"",INDEX('Disaggregation Records'!$E$95:$E$183,MATCH(RIGHT(Z470,255),RIGHT('Disaggregation Records'!$D$95:$D$183,255),0))),"")</f>
        <v/>
      </c>
      <c r="D470" s="396" t="str">
        <f t="array" ref="D470">IFERROR(IF(INDEX('Disaggregation Records'!$F$95:$F$183,MATCH(RIGHT(Z470,255),RIGHT('Disaggregation Records'!$D$95:$D$183,255),0))=0,"",INDEX('Disaggregation Records'!$F$95:$F$183,MATCH(RIGHT(Z470,255),RIGHT('Disaggregation Records'!$D$95:$D$183,255),0))),"")</f>
        <v/>
      </c>
      <c r="E470" s="397" t="str">
        <f t="array" ref="E470">IFERROR(IF(INDEX('Disaggregation Data'!$K$315:$K$616,MATCH(RIGHT(X470,255),RIGHT('Disaggregation Data'!$J$315:$J$616,255),0))=0,"",INDEX('Disaggregation Data'!$K$315:$K$616,MATCH(RIGHT(X470,255),RIGHT('Disaggregation Data'!J$315:$J$616,255),0))),"")</f>
        <v/>
      </c>
      <c r="F470" s="398" t="str">
        <f t="array" ref="F470">IFERROR(IF(INDEX('Disaggregation Data'!$L$315:$L$616,MATCH(RIGHT(X470,255),RIGHT('Disaggregation Data'!$J$315:$J$616,255),0))=0,"",INDEX('Disaggregation Data'!$L$315:$L$616,MATCH(RIGHT(X470,255),RIGHT('Disaggregation Data'!J$315:$J$616,255),0))),"")</f>
        <v/>
      </c>
      <c r="G470" s="459" t="str">
        <f t="array" ref="G470">IFERROR(IF(INDEX('Disaggregation Data'!$M$315:$M$616,MATCH(RIGHT(X470,255),RIGHT('Disaggregation Data'!$J$315:$J$616,255),0))=0,(E470/F470)*100,INDEX('Disaggregation Data'!$M$315:$M$616,MATCH(RIGHT(X470,255),RIGHT('Disaggregation Data'!J$315:$J$616,255),0))),"")</f>
        <v/>
      </c>
      <c r="H470" s="401" t="str">
        <f t="array" ref="H470">IFERROR(IF(INDEX('Disaggregation Data'!$N$315:$N$616,MATCH(RIGHT(X470,255),RIGHT('Disaggregation Data'!$J$315:$J$616,255),0))=0,"",INDEX('Disaggregation Data'!$N$315:$N$616,MATCH(RIGHT(X470,255),RIGHT('Disaggregation Data'!J$315:$J$616,255),0))),"")</f>
        <v/>
      </c>
      <c r="I470" s="401" t="str">
        <f t="array" ref="I470">IFERROR(IF(INDEX('Disaggregation Data'!$Q$315:$Q$616,MATCH(RIGHT(X470,255),RIGHT('Disaggregation Data'!$J$315:$J$616,255),0))=0,"",INDEX('Disaggregation Data'!$Q$315:$Q$616,MATCH(RIGHT(X470,255),RIGHT('Disaggregation Data'!J$315:$J$616,255),0))),"")</f>
        <v/>
      </c>
      <c r="J470" s="415" t="str">
        <f t="array" ref="J470">IFERROR(IF(INDEX('Disaggregation Data'!$R$315:$R$616,MATCH(RIGHT(X470,255),RIGHT('Disaggregation Data'!$J$315:$J$616,255),0))=0,"",INDEX('Disaggregation Data'!$R$315:$R$616,MATCH(RIGHT(X470,255),RIGHT('Disaggregation Data'!J$315:$J$616,255),0))),"")</f>
        <v/>
      </c>
      <c r="K470" s="486"/>
      <c r="L470" s="486"/>
      <c r="M470" s="486"/>
      <c r="N470" s="486"/>
      <c r="O470" s="486"/>
      <c r="P470" s="486"/>
      <c r="Q470" s="486"/>
      <c r="R470" s="486"/>
      <c r="S470" s="486"/>
      <c r="T470" s="486"/>
      <c r="U470" s="401" t="str">
        <f t="array" ref="U470">IFERROR(IF(INDEX('Disaggregation Data'!$O$315:$O$616,MATCH(RIGHT(X470,255),RIGHT('Disaggregation Data'!$J$315:$J$616,255),0))=0,"",INDEX('Disaggregation Data'!$O$315:$O$616,MATCH(RIGHT(X470,255),RIGHT('Disaggregation Data'!J$315:$J$616,255),0))),"")</f>
        <v/>
      </c>
      <c r="V470" s="415" t="str">
        <f t="array" ref="V470">IFERROR(IF(INDEX('Disaggregation Data'!$P$315:$P$616,MATCH(RIGHT(X470,255),RIGHT('Disaggregation Data'!$J$315:$J$616,255),0))=0,"",INDEX('Disaggregation Data'!$P$315:$P$616,MATCH(RIGHT(X470,255),RIGHT('Disaggregation Data'!J$315:$J$616,255),0))),"")</f>
        <v/>
      </c>
      <c r="W470" s="487"/>
      <c r="X470" s="487" t="str">
        <f t="shared" si="32"/>
        <v/>
      </c>
      <c r="Y470" s="487">
        <f t="shared" si="33"/>
        <v>93</v>
      </c>
      <c r="Z470" s="487" t="str">
        <f t="shared" si="34"/>
        <v/>
      </c>
      <c r="AA470" s="487" t="b">
        <f t="shared" si="35"/>
        <v>0</v>
      </c>
      <c r="AB470" s="487" t="s">
        <v>2018</v>
      </c>
      <c r="AC470" s="487" t="str">
        <f t="array" ref="AC470">IFERROR(IF(INDEX('Disaggregation Records'!$G$95:$G$183,MATCH(RIGHT(Z470,255),RIGHT('Disaggregation Records'!$D$95:$D$183,255),0))=0,"",INDEX('Disaggregation Records'!$G$95:$G$183,MATCH(RIGHT(Z470,255),RIGHT('Disaggregation Records'!$D$95:$D$183,255),0))),"")</f>
        <v/>
      </c>
      <c r="AD470" s="487" t="s">
        <v>819</v>
      </c>
      <c r="AE470" s="347"/>
      <c r="AF470" s="111"/>
      <c r="AG470" s="111"/>
    </row>
    <row r="471" spans="1:33" ht="47.1" customHeight="1" x14ac:dyDescent="0.25">
      <c r="A471" s="377">
        <v>15</v>
      </c>
      <c r="B471" s="395" t="str">
        <f>IFERROR(VLOOKUP(A471,'Coverage Indicators - Section D'!$A$10:$Y$42,25,FALSE),"")</f>
        <v/>
      </c>
      <c r="C471" s="396" t="str">
        <f t="array" ref="C471">IFERROR(IF(INDEX('Disaggregation Records'!$E$95:$E$183,MATCH(RIGHT(Z471,255),RIGHT('Disaggregation Records'!$D$95:$D$183,255),0))=0,"",INDEX('Disaggregation Records'!$E$95:$E$183,MATCH(RIGHT(Z471,255),RIGHT('Disaggregation Records'!$D$95:$D$183,255),0))),"")</f>
        <v/>
      </c>
      <c r="D471" s="396" t="str">
        <f t="array" ref="D471">IFERROR(IF(INDEX('Disaggregation Records'!$F$95:$F$183,MATCH(RIGHT(Z471,255),RIGHT('Disaggregation Records'!$D$95:$D$183,255),0))=0,"",INDEX('Disaggregation Records'!$F$95:$F$183,MATCH(RIGHT(Z471,255),RIGHT('Disaggregation Records'!$D$95:$D$183,255),0))),"")</f>
        <v/>
      </c>
      <c r="E471" s="397" t="str">
        <f t="array" ref="E471">IFERROR(IF(INDEX('Disaggregation Data'!$K$315:$K$616,MATCH(RIGHT(X471,255),RIGHT('Disaggregation Data'!$J$315:$J$616,255),0))=0,"",INDEX('Disaggregation Data'!$K$315:$K$616,MATCH(RIGHT(X471,255),RIGHT('Disaggregation Data'!J$315:$J$616,255),0))),"")</f>
        <v/>
      </c>
      <c r="F471" s="398" t="str">
        <f t="array" ref="F471">IFERROR(IF(INDEX('Disaggregation Data'!$L$315:$L$616,MATCH(RIGHT(X471,255),RIGHT('Disaggregation Data'!$J$315:$J$616,255),0))=0,"",INDEX('Disaggregation Data'!$L$315:$L$616,MATCH(RIGHT(X471,255),RIGHT('Disaggregation Data'!J$315:$J$616,255),0))),"")</f>
        <v/>
      </c>
      <c r="G471" s="459" t="str">
        <f t="array" ref="G471">IFERROR(IF(INDEX('Disaggregation Data'!$M$315:$M$616,MATCH(RIGHT(X471,255),RIGHT('Disaggregation Data'!$J$315:$J$616,255),0))=0,(E471/F471)*100,INDEX('Disaggregation Data'!$M$315:$M$616,MATCH(RIGHT(X471,255),RIGHT('Disaggregation Data'!J$315:$J$616,255),0))),"")</f>
        <v/>
      </c>
      <c r="H471" s="401" t="str">
        <f t="array" ref="H471">IFERROR(IF(INDEX('Disaggregation Data'!$N$315:$N$616,MATCH(RIGHT(X471,255),RIGHT('Disaggregation Data'!$J$315:$J$616,255),0))=0,"",INDEX('Disaggregation Data'!$N$315:$N$616,MATCH(RIGHT(X471,255),RIGHT('Disaggregation Data'!J$315:$J$616,255),0))),"")</f>
        <v/>
      </c>
      <c r="I471" s="401" t="str">
        <f t="array" ref="I471">IFERROR(IF(INDEX('Disaggregation Data'!$Q$315:$Q$616,MATCH(RIGHT(X471,255),RIGHT('Disaggregation Data'!$J$315:$J$616,255),0))=0,"",INDEX('Disaggregation Data'!$Q$315:$Q$616,MATCH(RIGHT(X471,255),RIGHT('Disaggregation Data'!J$315:$J$616,255),0))),"")</f>
        <v/>
      </c>
      <c r="J471" s="415" t="str">
        <f t="array" ref="J471">IFERROR(IF(INDEX('Disaggregation Data'!$R$315:$R$616,MATCH(RIGHT(X471,255),RIGHT('Disaggregation Data'!$J$315:$J$616,255),0))=0,"",INDEX('Disaggregation Data'!$R$315:$R$616,MATCH(RIGHT(X471,255),RIGHT('Disaggregation Data'!J$315:$J$616,255),0))),"")</f>
        <v/>
      </c>
      <c r="K471" s="486"/>
      <c r="L471" s="486"/>
      <c r="M471" s="486"/>
      <c r="N471" s="486"/>
      <c r="O471" s="486"/>
      <c r="P471" s="486"/>
      <c r="Q471" s="486"/>
      <c r="R471" s="486"/>
      <c r="S471" s="486"/>
      <c r="T471" s="486"/>
      <c r="U471" s="401" t="str">
        <f t="array" ref="U471">IFERROR(IF(INDEX('Disaggregation Data'!$O$315:$O$616,MATCH(RIGHT(X471,255),RIGHT('Disaggregation Data'!$J$315:$J$616,255),0))=0,"",INDEX('Disaggregation Data'!$O$315:$O$616,MATCH(RIGHT(X471,255),RIGHT('Disaggregation Data'!J$315:$J$616,255),0))),"")</f>
        <v/>
      </c>
      <c r="V471" s="415" t="str">
        <f t="array" ref="V471">IFERROR(IF(INDEX('Disaggregation Data'!$P$315:$P$616,MATCH(RIGHT(X471,255),RIGHT('Disaggregation Data'!$J$315:$J$616,255),0))=0,"",INDEX('Disaggregation Data'!$P$315:$P$616,MATCH(RIGHT(X471,255),RIGHT('Disaggregation Data'!J$315:$J$616,255),0))),"")</f>
        <v/>
      </c>
      <c r="W471" s="487"/>
      <c r="X471" s="487" t="str">
        <f t="shared" si="32"/>
        <v/>
      </c>
      <c r="Y471" s="487">
        <f t="shared" si="33"/>
        <v>94</v>
      </c>
      <c r="Z471" s="487" t="str">
        <f t="shared" si="34"/>
        <v/>
      </c>
      <c r="AA471" s="487" t="b">
        <f t="shared" si="35"/>
        <v>0</v>
      </c>
      <c r="AB471" s="487" t="s">
        <v>2019</v>
      </c>
      <c r="AC471" s="487" t="str">
        <f t="array" ref="AC471">IFERROR(IF(INDEX('Disaggregation Records'!$G$95:$G$183,MATCH(RIGHT(Z471,255),RIGHT('Disaggregation Records'!$D$95:$D$183,255),0))=0,"",INDEX('Disaggregation Records'!$G$95:$G$183,MATCH(RIGHT(Z471,255),RIGHT('Disaggregation Records'!$D$95:$D$183,255),0))),"")</f>
        <v/>
      </c>
      <c r="AD471" s="487" t="s">
        <v>819</v>
      </c>
      <c r="AE471" s="347"/>
      <c r="AF471" s="111"/>
      <c r="AG471" s="111"/>
    </row>
    <row r="472" spans="1:33" ht="47.1" customHeight="1" x14ac:dyDescent="0.25">
      <c r="A472" s="377">
        <v>15</v>
      </c>
      <c r="B472" s="395" t="str">
        <f>IFERROR(VLOOKUP(A472,'Coverage Indicators - Section D'!$A$10:$Y$42,25,FALSE),"")</f>
        <v/>
      </c>
      <c r="C472" s="396" t="str">
        <f t="array" ref="C472">IFERROR(IF(INDEX('Disaggregation Records'!$E$95:$E$183,MATCH(RIGHT(Z472,255),RIGHT('Disaggregation Records'!$D$95:$D$183,255),0))=0,"",INDEX('Disaggregation Records'!$E$95:$E$183,MATCH(RIGHT(Z472,255),RIGHT('Disaggregation Records'!$D$95:$D$183,255),0))),"")</f>
        <v/>
      </c>
      <c r="D472" s="396" t="str">
        <f t="array" ref="D472">IFERROR(IF(INDEX('Disaggregation Records'!$F$95:$F$183,MATCH(RIGHT(Z472,255),RIGHT('Disaggregation Records'!$D$95:$D$183,255),0))=0,"",INDEX('Disaggregation Records'!$F$95:$F$183,MATCH(RIGHT(Z472,255),RIGHT('Disaggregation Records'!$D$95:$D$183,255),0))),"")</f>
        <v/>
      </c>
      <c r="E472" s="397" t="str">
        <f t="array" ref="E472">IFERROR(IF(INDEX('Disaggregation Data'!$K$315:$K$616,MATCH(RIGHT(X472,255),RIGHT('Disaggregation Data'!$J$315:$J$616,255),0))=0,"",INDEX('Disaggregation Data'!$K$315:$K$616,MATCH(RIGHT(X472,255),RIGHT('Disaggregation Data'!J$315:$J$616,255),0))),"")</f>
        <v/>
      </c>
      <c r="F472" s="398" t="str">
        <f t="array" ref="F472">IFERROR(IF(INDEX('Disaggregation Data'!$L$315:$L$616,MATCH(RIGHT(X472,255),RIGHT('Disaggregation Data'!$J$315:$J$616,255),0))=0,"",INDEX('Disaggregation Data'!$L$315:$L$616,MATCH(RIGHT(X472,255),RIGHT('Disaggregation Data'!J$315:$J$616,255),0))),"")</f>
        <v/>
      </c>
      <c r="G472" s="459" t="str">
        <f t="array" ref="G472">IFERROR(IF(INDEX('Disaggregation Data'!$M$315:$M$616,MATCH(RIGHT(X472,255),RIGHT('Disaggregation Data'!$J$315:$J$616,255),0))=0,(E472/F472)*100,INDEX('Disaggregation Data'!$M$315:$M$616,MATCH(RIGHT(X472,255),RIGHT('Disaggregation Data'!J$315:$J$616,255),0))),"")</f>
        <v/>
      </c>
      <c r="H472" s="401" t="str">
        <f t="array" ref="H472">IFERROR(IF(INDEX('Disaggregation Data'!$N$315:$N$616,MATCH(RIGHT(X472,255),RIGHT('Disaggregation Data'!$J$315:$J$616,255),0))=0,"",INDEX('Disaggregation Data'!$N$315:$N$616,MATCH(RIGHT(X472,255),RIGHT('Disaggregation Data'!J$315:$J$616,255),0))),"")</f>
        <v/>
      </c>
      <c r="I472" s="401" t="str">
        <f t="array" ref="I472">IFERROR(IF(INDEX('Disaggregation Data'!$Q$315:$Q$616,MATCH(RIGHT(X472,255),RIGHT('Disaggregation Data'!$J$315:$J$616,255),0))=0,"",INDEX('Disaggregation Data'!$Q$315:$Q$616,MATCH(RIGHT(X472,255),RIGHT('Disaggregation Data'!J$315:$J$616,255),0))),"")</f>
        <v/>
      </c>
      <c r="J472" s="415" t="str">
        <f t="array" ref="J472">IFERROR(IF(INDEX('Disaggregation Data'!$R$315:$R$616,MATCH(RIGHT(X472,255),RIGHT('Disaggregation Data'!$J$315:$J$616,255),0))=0,"",INDEX('Disaggregation Data'!$R$315:$R$616,MATCH(RIGHT(X472,255),RIGHT('Disaggregation Data'!J$315:$J$616,255),0))),"")</f>
        <v/>
      </c>
      <c r="K472" s="486"/>
      <c r="L472" s="486"/>
      <c r="M472" s="486"/>
      <c r="N472" s="486"/>
      <c r="O472" s="486"/>
      <c r="P472" s="486"/>
      <c r="Q472" s="486"/>
      <c r="R472" s="486"/>
      <c r="S472" s="486"/>
      <c r="T472" s="486"/>
      <c r="U472" s="401" t="str">
        <f t="array" ref="U472">IFERROR(IF(INDEX('Disaggregation Data'!$O$315:$O$616,MATCH(RIGHT(X472,255),RIGHT('Disaggregation Data'!$J$315:$J$616,255),0))=0,"",INDEX('Disaggregation Data'!$O$315:$O$616,MATCH(RIGHT(X472,255),RIGHT('Disaggregation Data'!J$315:$J$616,255),0))),"")</f>
        <v/>
      </c>
      <c r="V472" s="415" t="str">
        <f t="array" ref="V472">IFERROR(IF(INDEX('Disaggregation Data'!$P$315:$P$616,MATCH(RIGHT(X472,255),RIGHT('Disaggregation Data'!$J$315:$J$616,255),0))=0,"",INDEX('Disaggregation Data'!$P$315:$P$616,MATCH(RIGHT(X472,255),RIGHT('Disaggregation Data'!J$315:$J$616,255),0))),"")</f>
        <v/>
      </c>
      <c r="W472" s="487"/>
      <c r="X472" s="487" t="str">
        <f t="shared" si="32"/>
        <v/>
      </c>
      <c r="Y472" s="487">
        <f t="shared" si="33"/>
        <v>95</v>
      </c>
      <c r="Z472" s="487" t="str">
        <f t="shared" si="34"/>
        <v/>
      </c>
      <c r="AA472" s="487" t="b">
        <f t="shared" si="35"/>
        <v>0</v>
      </c>
      <c r="AB472" s="487" t="s">
        <v>2020</v>
      </c>
      <c r="AC472" s="487" t="str">
        <f t="array" ref="AC472">IFERROR(IF(INDEX('Disaggregation Records'!$G$95:$G$183,MATCH(RIGHT(Z472,255),RIGHT('Disaggregation Records'!$D$95:$D$183,255),0))=0,"",INDEX('Disaggregation Records'!$G$95:$G$183,MATCH(RIGHT(Z472,255),RIGHT('Disaggregation Records'!$D$95:$D$183,255),0))),"")</f>
        <v/>
      </c>
      <c r="AD472" s="487" t="s">
        <v>819</v>
      </c>
      <c r="AE472" s="347"/>
      <c r="AF472" s="111"/>
      <c r="AG472" s="111"/>
    </row>
    <row r="473" spans="1:33" ht="47.1" customHeight="1" x14ac:dyDescent="0.25">
      <c r="A473" s="377">
        <v>15</v>
      </c>
      <c r="B473" s="395" t="str">
        <f>IFERROR(VLOOKUP(A473,'Coverage Indicators - Section D'!$A$10:$Y$42,25,FALSE),"")</f>
        <v/>
      </c>
      <c r="C473" s="396" t="str">
        <f t="array" ref="C473">IFERROR(IF(INDEX('Disaggregation Records'!$E$95:$E$183,MATCH(RIGHT(Z473,255),RIGHT('Disaggregation Records'!$D$95:$D$183,255),0))=0,"",INDEX('Disaggregation Records'!$E$95:$E$183,MATCH(RIGHT(Z473,255),RIGHT('Disaggregation Records'!$D$95:$D$183,255),0))),"")</f>
        <v/>
      </c>
      <c r="D473" s="396" t="str">
        <f t="array" ref="D473">IFERROR(IF(INDEX('Disaggregation Records'!$F$95:$F$183,MATCH(RIGHT(Z473,255),RIGHT('Disaggregation Records'!$D$95:$D$183,255),0))=0,"",INDEX('Disaggregation Records'!$F$95:$F$183,MATCH(RIGHT(Z473,255),RIGHT('Disaggregation Records'!$D$95:$D$183,255),0))),"")</f>
        <v/>
      </c>
      <c r="E473" s="397" t="str">
        <f t="array" ref="E473">IFERROR(IF(INDEX('Disaggregation Data'!$K$315:$K$616,MATCH(RIGHT(X473,255),RIGHT('Disaggregation Data'!$J$315:$J$616,255),0))=0,"",INDEX('Disaggregation Data'!$K$315:$K$616,MATCH(RIGHT(X473,255),RIGHT('Disaggregation Data'!J$315:$J$616,255),0))),"")</f>
        <v/>
      </c>
      <c r="F473" s="398" t="str">
        <f t="array" ref="F473">IFERROR(IF(INDEX('Disaggregation Data'!$L$315:$L$616,MATCH(RIGHT(X473,255),RIGHT('Disaggregation Data'!$J$315:$J$616,255),0))=0,"",INDEX('Disaggregation Data'!$L$315:$L$616,MATCH(RIGHT(X473,255),RIGHT('Disaggregation Data'!J$315:$J$616,255),0))),"")</f>
        <v/>
      </c>
      <c r="G473" s="459" t="str">
        <f t="array" ref="G473">IFERROR(IF(INDEX('Disaggregation Data'!$M$315:$M$616,MATCH(RIGHT(X473,255),RIGHT('Disaggregation Data'!$J$315:$J$616,255),0))=0,(E473/F473)*100,INDEX('Disaggregation Data'!$M$315:$M$616,MATCH(RIGHT(X473,255),RIGHT('Disaggregation Data'!J$315:$J$616,255),0))),"")</f>
        <v/>
      </c>
      <c r="H473" s="401" t="str">
        <f t="array" ref="H473">IFERROR(IF(INDEX('Disaggregation Data'!$N$315:$N$616,MATCH(RIGHT(X473,255),RIGHT('Disaggregation Data'!$J$315:$J$616,255),0))=0,"",INDEX('Disaggregation Data'!$N$315:$N$616,MATCH(RIGHT(X473,255),RIGHT('Disaggregation Data'!J$315:$J$616,255),0))),"")</f>
        <v/>
      </c>
      <c r="I473" s="401" t="str">
        <f t="array" ref="I473">IFERROR(IF(INDEX('Disaggregation Data'!$Q$315:$Q$616,MATCH(RIGHT(X473,255),RIGHT('Disaggregation Data'!$J$315:$J$616,255),0))=0,"",INDEX('Disaggregation Data'!$Q$315:$Q$616,MATCH(RIGHT(X473,255),RIGHT('Disaggregation Data'!J$315:$J$616,255),0))),"")</f>
        <v/>
      </c>
      <c r="J473" s="415" t="str">
        <f t="array" ref="J473">IFERROR(IF(INDEX('Disaggregation Data'!$R$315:$R$616,MATCH(RIGHT(X473,255),RIGHT('Disaggregation Data'!$J$315:$J$616,255),0))=0,"",INDEX('Disaggregation Data'!$R$315:$R$616,MATCH(RIGHT(X473,255),RIGHT('Disaggregation Data'!J$315:$J$616,255),0))),"")</f>
        <v/>
      </c>
      <c r="K473" s="486"/>
      <c r="L473" s="486"/>
      <c r="M473" s="486"/>
      <c r="N473" s="486"/>
      <c r="O473" s="486"/>
      <c r="P473" s="486"/>
      <c r="Q473" s="486"/>
      <c r="R473" s="486"/>
      <c r="S473" s="486"/>
      <c r="T473" s="486"/>
      <c r="U473" s="401" t="str">
        <f t="array" ref="U473">IFERROR(IF(INDEX('Disaggregation Data'!$O$315:$O$616,MATCH(RIGHT(X473,255),RIGHT('Disaggregation Data'!$J$315:$J$616,255),0))=0,"",INDEX('Disaggregation Data'!$O$315:$O$616,MATCH(RIGHT(X473,255),RIGHT('Disaggregation Data'!J$315:$J$616,255),0))),"")</f>
        <v/>
      </c>
      <c r="V473" s="415" t="str">
        <f t="array" ref="V473">IFERROR(IF(INDEX('Disaggregation Data'!$P$315:$P$616,MATCH(RIGHT(X473,255),RIGHT('Disaggregation Data'!$J$315:$J$616,255),0))=0,"",INDEX('Disaggregation Data'!$P$315:$P$616,MATCH(RIGHT(X473,255),RIGHT('Disaggregation Data'!J$315:$J$616,255),0))),"")</f>
        <v/>
      </c>
      <c r="W473" s="487"/>
      <c r="X473" s="487" t="str">
        <f t="shared" si="32"/>
        <v/>
      </c>
      <c r="Y473" s="487">
        <f t="shared" si="33"/>
        <v>96</v>
      </c>
      <c r="Z473" s="487" t="str">
        <f t="shared" si="34"/>
        <v/>
      </c>
      <c r="AA473" s="487" t="b">
        <f t="shared" si="35"/>
        <v>0</v>
      </c>
      <c r="AB473" s="487" t="s">
        <v>2021</v>
      </c>
      <c r="AC473" s="487" t="str">
        <f t="array" ref="AC473">IFERROR(IF(INDEX('Disaggregation Records'!$G$95:$G$183,MATCH(RIGHT(Z473,255),RIGHT('Disaggregation Records'!$D$95:$D$183,255),0))=0,"",INDEX('Disaggregation Records'!$G$95:$G$183,MATCH(RIGHT(Z473,255),RIGHT('Disaggregation Records'!$D$95:$D$183,255),0))),"")</f>
        <v/>
      </c>
      <c r="AD473" s="487" t="s">
        <v>819</v>
      </c>
      <c r="AE473" s="347"/>
      <c r="AF473" s="111"/>
      <c r="AG473" s="111"/>
    </row>
    <row r="474" spans="1:33" ht="47.1" customHeight="1" x14ac:dyDescent="0.25">
      <c r="A474" s="377">
        <v>15</v>
      </c>
      <c r="B474" s="395" t="str">
        <f>IFERROR(VLOOKUP(A474,'Coverage Indicators - Section D'!$A$10:$Y$42,25,FALSE),"")</f>
        <v/>
      </c>
      <c r="C474" s="396" t="str">
        <f t="array" ref="C474">IFERROR(IF(INDEX('Disaggregation Records'!$E$95:$E$183,MATCH(RIGHT(Z474,255),RIGHT('Disaggregation Records'!$D$95:$D$183,255),0))=0,"",INDEX('Disaggregation Records'!$E$95:$E$183,MATCH(RIGHT(Z474,255),RIGHT('Disaggregation Records'!$D$95:$D$183,255),0))),"")</f>
        <v/>
      </c>
      <c r="D474" s="396" t="str">
        <f t="array" ref="D474">IFERROR(IF(INDEX('Disaggregation Records'!$F$95:$F$183,MATCH(RIGHT(Z474,255),RIGHT('Disaggregation Records'!$D$95:$D$183,255),0))=0,"",INDEX('Disaggregation Records'!$F$95:$F$183,MATCH(RIGHT(Z474,255),RIGHT('Disaggregation Records'!$D$95:$D$183,255),0))),"")</f>
        <v/>
      </c>
      <c r="E474" s="397" t="str">
        <f t="array" ref="E474">IFERROR(IF(INDEX('Disaggregation Data'!$K$315:$K$616,MATCH(RIGHT(X474,255),RIGHT('Disaggregation Data'!$J$315:$J$616,255),0))=0,"",INDEX('Disaggregation Data'!$K$315:$K$616,MATCH(RIGHT(X474,255),RIGHT('Disaggregation Data'!J$315:$J$616,255),0))),"")</f>
        <v/>
      </c>
      <c r="F474" s="398" t="str">
        <f t="array" ref="F474">IFERROR(IF(INDEX('Disaggregation Data'!$L$315:$L$616,MATCH(RIGHT(X474,255),RIGHT('Disaggregation Data'!$J$315:$J$616,255),0))=0,"",INDEX('Disaggregation Data'!$L$315:$L$616,MATCH(RIGHT(X474,255),RIGHT('Disaggregation Data'!J$315:$J$616,255),0))),"")</f>
        <v/>
      </c>
      <c r="G474" s="459" t="str">
        <f t="array" ref="G474">IFERROR(IF(INDEX('Disaggregation Data'!$M$315:$M$616,MATCH(RIGHT(X474,255),RIGHT('Disaggregation Data'!$J$315:$J$616,255),0))=0,(E474/F474)*100,INDEX('Disaggregation Data'!$M$315:$M$616,MATCH(RIGHT(X474,255),RIGHT('Disaggregation Data'!J$315:$J$616,255),0))),"")</f>
        <v/>
      </c>
      <c r="H474" s="401" t="str">
        <f t="array" ref="H474">IFERROR(IF(INDEX('Disaggregation Data'!$N$315:$N$616,MATCH(RIGHT(X474,255),RIGHT('Disaggregation Data'!$J$315:$J$616,255),0))=0,"",INDEX('Disaggregation Data'!$N$315:$N$616,MATCH(RIGHT(X474,255),RIGHT('Disaggregation Data'!J$315:$J$616,255),0))),"")</f>
        <v/>
      </c>
      <c r="I474" s="401" t="str">
        <f t="array" ref="I474">IFERROR(IF(INDEX('Disaggregation Data'!$Q$315:$Q$616,MATCH(RIGHT(X474,255),RIGHT('Disaggregation Data'!$J$315:$J$616,255),0))=0,"",INDEX('Disaggregation Data'!$Q$315:$Q$616,MATCH(RIGHT(X474,255),RIGHT('Disaggregation Data'!J$315:$J$616,255),0))),"")</f>
        <v/>
      </c>
      <c r="J474" s="415" t="str">
        <f t="array" ref="J474">IFERROR(IF(INDEX('Disaggregation Data'!$R$315:$R$616,MATCH(RIGHT(X474,255),RIGHT('Disaggregation Data'!$J$315:$J$616,255),0))=0,"",INDEX('Disaggregation Data'!$R$315:$R$616,MATCH(RIGHT(X474,255),RIGHT('Disaggregation Data'!J$315:$J$616,255),0))),"")</f>
        <v/>
      </c>
      <c r="K474" s="486"/>
      <c r="L474" s="486"/>
      <c r="M474" s="486"/>
      <c r="N474" s="486"/>
      <c r="O474" s="486"/>
      <c r="P474" s="486"/>
      <c r="Q474" s="486"/>
      <c r="R474" s="486"/>
      <c r="S474" s="486"/>
      <c r="T474" s="486"/>
      <c r="U474" s="401" t="str">
        <f t="array" ref="U474">IFERROR(IF(INDEX('Disaggregation Data'!$O$315:$O$616,MATCH(RIGHT(X474,255),RIGHT('Disaggregation Data'!$J$315:$J$616,255),0))=0,"",INDEX('Disaggregation Data'!$O$315:$O$616,MATCH(RIGHT(X474,255),RIGHT('Disaggregation Data'!J$315:$J$616,255),0))),"")</f>
        <v/>
      </c>
      <c r="V474" s="415" t="str">
        <f t="array" ref="V474">IFERROR(IF(INDEX('Disaggregation Data'!$P$315:$P$616,MATCH(RIGHT(X474,255),RIGHT('Disaggregation Data'!$J$315:$J$616,255),0))=0,"",INDEX('Disaggregation Data'!$P$315:$P$616,MATCH(RIGHT(X474,255),RIGHT('Disaggregation Data'!J$315:$J$616,255),0))),"")</f>
        <v/>
      </c>
      <c r="W474" s="487"/>
      <c r="X474" s="487" t="str">
        <f t="shared" si="32"/>
        <v/>
      </c>
      <c r="Y474" s="487">
        <f t="shared" si="33"/>
        <v>97</v>
      </c>
      <c r="Z474" s="487" t="str">
        <f t="shared" si="34"/>
        <v/>
      </c>
      <c r="AA474" s="487" t="b">
        <f t="shared" si="35"/>
        <v>0</v>
      </c>
      <c r="AB474" s="487" t="s">
        <v>2022</v>
      </c>
      <c r="AC474" s="487" t="str">
        <f t="array" ref="AC474">IFERROR(IF(INDEX('Disaggregation Records'!$G$95:$G$183,MATCH(RIGHT(Z474,255),RIGHT('Disaggregation Records'!$D$95:$D$183,255),0))=0,"",INDEX('Disaggregation Records'!$G$95:$G$183,MATCH(RIGHT(Z474,255),RIGHT('Disaggregation Records'!$D$95:$D$183,255),0))),"")</f>
        <v/>
      </c>
      <c r="AD474" s="487" t="s">
        <v>819</v>
      </c>
      <c r="AE474" s="347"/>
      <c r="AF474" s="111"/>
      <c r="AG474" s="111"/>
    </row>
    <row r="475" spans="1:33" ht="47.1" customHeight="1" x14ac:dyDescent="0.25">
      <c r="A475" s="377">
        <v>15</v>
      </c>
      <c r="B475" s="395" t="str">
        <f>IFERROR(VLOOKUP(A475,'Coverage Indicators - Section D'!$A$10:$Y$42,25,FALSE),"")</f>
        <v/>
      </c>
      <c r="C475" s="396" t="str">
        <f t="array" ref="C475">IFERROR(IF(INDEX('Disaggregation Records'!$E$95:$E$183,MATCH(RIGHT(Z475,255),RIGHT('Disaggregation Records'!$D$95:$D$183,255),0))=0,"",INDEX('Disaggregation Records'!$E$95:$E$183,MATCH(RIGHT(Z475,255),RIGHT('Disaggregation Records'!$D$95:$D$183,255),0))),"")</f>
        <v/>
      </c>
      <c r="D475" s="396" t="str">
        <f t="array" ref="D475">IFERROR(IF(INDEX('Disaggregation Records'!$F$95:$F$183,MATCH(RIGHT(Z475,255),RIGHT('Disaggregation Records'!$D$95:$D$183,255),0))=0,"",INDEX('Disaggregation Records'!$F$95:$F$183,MATCH(RIGHT(Z475,255),RIGHT('Disaggregation Records'!$D$95:$D$183,255),0))),"")</f>
        <v/>
      </c>
      <c r="E475" s="397" t="str">
        <f t="array" ref="E475">IFERROR(IF(INDEX('Disaggregation Data'!$K$315:$K$616,MATCH(RIGHT(X475,255),RIGHT('Disaggregation Data'!$J$315:$J$616,255),0))=0,"",INDEX('Disaggregation Data'!$K$315:$K$616,MATCH(RIGHT(X475,255),RIGHT('Disaggregation Data'!J$315:$J$616,255),0))),"")</f>
        <v/>
      </c>
      <c r="F475" s="398" t="str">
        <f t="array" ref="F475">IFERROR(IF(INDEX('Disaggregation Data'!$L$315:$L$616,MATCH(RIGHT(X475,255),RIGHT('Disaggregation Data'!$J$315:$J$616,255),0))=0,"",INDEX('Disaggregation Data'!$L$315:$L$616,MATCH(RIGHT(X475,255),RIGHT('Disaggregation Data'!J$315:$J$616,255),0))),"")</f>
        <v/>
      </c>
      <c r="G475" s="459" t="str">
        <f t="array" ref="G475">IFERROR(IF(INDEX('Disaggregation Data'!$M$315:$M$616,MATCH(RIGHT(X475,255),RIGHT('Disaggregation Data'!$J$315:$J$616,255),0))=0,(E475/F475)*100,INDEX('Disaggregation Data'!$M$315:$M$616,MATCH(RIGHT(X475,255),RIGHT('Disaggregation Data'!J$315:$J$616,255),0))),"")</f>
        <v/>
      </c>
      <c r="H475" s="401" t="str">
        <f t="array" ref="H475">IFERROR(IF(INDEX('Disaggregation Data'!$N$315:$N$616,MATCH(RIGHT(X475,255),RIGHT('Disaggregation Data'!$J$315:$J$616,255),0))=0,"",INDEX('Disaggregation Data'!$N$315:$N$616,MATCH(RIGHT(X475,255),RIGHT('Disaggregation Data'!J$315:$J$616,255),0))),"")</f>
        <v/>
      </c>
      <c r="I475" s="401" t="str">
        <f t="array" ref="I475">IFERROR(IF(INDEX('Disaggregation Data'!$Q$315:$Q$616,MATCH(RIGHT(X475,255),RIGHT('Disaggregation Data'!$J$315:$J$616,255),0))=0,"",INDEX('Disaggregation Data'!$Q$315:$Q$616,MATCH(RIGHT(X475,255),RIGHT('Disaggregation Data'!J$315:$J$616,255),0))),"")</f>
        <v/>
      </c>
      <c r="J475" s="415" t="str">
        <f t="array" ref="J475">IFERROR(IF(INDEX('Disaggregation Data'!$R$315:$R$616,MATCH(RIGHT(X475,255),RIGHT('Disaggregation Data'!$J$315:$J$616,255),0))=0,"",INDEX('Disaggregation Data'!$R$315:$R$616,MATCH(RIGHT(X475,255),RIGHT('Disaggregation Data'!J$315:$J$616,255),0))),"")</f>
        <v/>
      </c>
      <c r="K475" s="486"/>
      <c r="L475" s="486"/>
      <c r="M475" s="486"/>
      <c r="N475" s="486"/>
      <c r="O475" s="486"/>
      <c r="P475" s="486"/>
      <c r="Q475" s="486"/>
      <c r="R475" s="486"/>
      <c r="S475" s="486"/>
      <c r="T475" s="486"/>
      <c r="U475" s="401" t="str">
        <f t="array" ref="U475">IFERROR(IF(INDEX('Disaggregation Data'!$O$315:$O$616,MATCH(RIGHT(X475,255),RIGHT('Disaggregation Data'!$J$315:$J$616,255),0))=0,"",INDEX('Disaggregation Data'!$O$315:$O$616,MATCH(RIGHT(X475,255),RIGHT('Disaggregation Data'!J$315:$J$616,255),0))),"")</f>
        <v/>
      </c>
      <c r="V475" s="415" t="str">
        <f t="array" ref="V475">IFERROR(IF(INDEX('Disaggregation Data'!$P$315:$P$616,MATCH(RIGHT(X475,255),RIGHT('Disaggregation Data'!$J$315:$J$616,255),0))=0,"",INDEX('Disaggregation Data'!$P$315:$P$616,MATCH(RIGHT(X475,255),RIGHT('Disaggregation Data'!J$315:$J$616,255),0))),"")</f>
        <v/>
      </c>
      <c r="W475" s="487"/>
      <c r="X475" s="487" t="str">
        <f t="shared" si="32"/>
        <v/>
      </c>
      <c r="Y475" s="487">
        <f t="shared" si="33"/>
        <v>98</v>
      </c>
      <c r="Z475" s="487" t="str">
        <f t="shared" si="34"/>
        <v/>
      </c>
      <c r="AA475" s="487" t="b">
        <f t="shared" si="35"/>
        <v>0</v>
      </c>
      <c r="AB475" s="487" t="s">
        <v>2023</v>
      </c>
      <c r="AC475" s="487" t="str">
        <f t="array" ref="AC475">IFERROR(IF(INDEX('Disaggregation Records'!$G$95:$G$183,MATCH(RIGHT(Z475,255),RIGHT('Disaggregation Records'!$D$95:$D$183,255),0))=0,"",INDEX('Disaggregation Records'!$G$95:$G$183,MATCH(RIGHT(Z475,255),RIGHT('Disaggregation Records'!$D$95:$D$183,255),0))),"")</f>
        <v/>
      </c>
      <c r="AD475" s="487" t="s">
        <v>819</v>
      </c>
      <c r="AE475" s="347"/>
      <c r="AF475" s="111"/>
      <c r="AG475" s="111"/>
    </row>
    <row r="476" spans="1:33" ht="47.1" customHeight="1" x14ac:dyDescent="0.25">
      <c r="A476" s="377">
        <v>15</v>
      </c>
      <c r="B476" s="395" t="str">
        <f>IFERROR(VLOOKUP(A476,'Coverage Indicators - Section D'!$A$10:$Y$42,25,FALSE),"")</f>
        <v/>
      </c>
      <c r="C476" s="396" t="str">
        <f t="array" ref="C476">IFERROR(IF(INDEX('Disaggregation Records'!$E$95:$E$183,MATCH(RIGHT(Z476,255),RIGHT('Disaggregation Records'!$D$95:$D$183,255),0))=0,"",INDEX('Disaggregation Records'!$E$95:$E$183,MATCH(RIGHT(Z476,255),RIGHT('Disaggregation Records'!$D$95:$D$183,255),0))),"")</f>
        <v/>
      </c>
      <c r="D476" s="396" t="str">
        <f t="array" ref="D476">IFERROR(IF(INDEX('Disaggregation Records'!$F$95:$F$183,MATCH(RIGHT(Z476,255),RIGHT('Disaggregation Records'!$D$95:$D$183,255),0))=0,"",INDEX('Disaggregation Records'!$F$95:$F$183,MATCH(RIGHT(Z476,255),RIGHT('Disaggregation Records'!$D$95:$D$183,255),0))),"")</f>
        <v/>
      </c>
      <c r="E476" s="397" t="str">
        <f t="array" ref="E476">IFERROR(IF(INDEX('Disaggregation Data'!$K$315:$K$616,MATCH(RIGHT(X476,255),RIGHT('Disaggregation Data'!$J$315:$J$616,255),0))=0,"",INDEX('Disaggregation Data'!$K$315:$K$616,MATCH(RIGHT(X476,255),RIGHT('Disaggregation Data'!J$315:$J$616,255),0))),"")</f>
        <v/>
      </c>
      <c r="F476" s="398" t="str">
        <f t="array" ref="F476">IFERROR(IF(INDEX('Disaggregation Data'!$L$315:$L$616,MATCH(RIGHT(X476,255),RIGHT('Disaggregation Data'!$J$315:$J$616,255),0))=0,"",INDEX('Disaggregation Data'!$L$315:$L$616,MATCH(RIGHT(X476,255),RIGHT('Disaggregation Data'!J$315:$J$616,255),0))),"")</f>
        <v/>
      </c>
      <c r="G476" s="459" t="str">
        <f t="array" ref="G476">IFERROR(IF(INDEX('Disaggregation Data'!$M$315:$M$616,MATCH(RIGHT(X476,255),RIGHT('Disaggregation Data'!$J$315:$J$616,255),0))=0,(E476/F476)*100,INDEX('Disaggregation Data'!$M$315:$M$616,MATCH(RIGHT(X476,255),RIGHT('Disaggregation Data'!J$315:$J$616,255),0))),"")</f>
        <v/>
      </c>
      <c r="H476" s="401" t="str">
        <f t="array" ref="H476">IFERROR(IF(INDEX('Disaggregation Data'!$N$315:$N$616,MATCH(RIGHT(X476,255),RIGHT('Disaggregation Data'!$J$315:$J$616,255),0))=0,"",INDEX('Disaggregation Data'!$N$315:$N$616,MATCH(RIGHT(X476,255),RIGHT('Disaggregation Data'!J$315:$J$616,255),0))),"")</f>
        <v/>
      </c>
      <c r="I476" s="401" t="str">
        <f t="array" ref="I476">IFERROR(IF(INDEX('Disaggregation Data'!$Q$315:$Q$616,MATCH(RIGHT(X476,255),RIGHT('Disaggregation Data'!$J$315:$J$616,255),0))=0,"",INDEX('Disaggregation Data'!$Q$315:$Q$616,MATCH(RIGHT(X476,255),RIGHT('Disaggregation Data'!J$315:$J$616,255),0))),"")</f>
        <v/>
      </c>
      <c r="J476" s="415" t="str">
        <f t="array" ref="J476">IFERROR(IF(INDEX('Disaggregation Data'!$R$315:$R$616,MATCH(RIGHT(X476,255),RIGHT('Disaggregation Data'!$J$315:$J$616,255),0))=0,"",INDEX('Disaggregation Data'!$R$315:$R$616,MATCH(RIGHT(X476,255),RIGHT('Disaggregation Data'!J$315:$J$616,255),0))),"")</f>
        <v/>
      </c>
      <c r="K476" s="486"/>
      <c r="L476" s="486"/>
      <c r="M476" s="486"/>
      <c r="N476" s="486"/>
      <c r="O476" s="486"/>
      <c r="P476" s="486"/>
      <c r="Q476" s="486"/>
      <c r="R476" s="486"/>
      <c r="S476" s="486"/>
      <c r="T476" s="486"/>
      <c r="U476" s="401" t="str">
        <f t="array" ref="U476">IFERROR(IF(INDEX('Disaggregation Data'!$O$315:$O$616,MATCH(RIGHT(X476,255),RIGHT('Disaggregation Data'!$J$315:$J$616,255),0))=0,"",INDEX('Disaggregation Data'!$O$315:$O$616,MATCH(RIGHT(X476,255),RIGHT('Disaggregation Data'!J$315:$J$616,255),0))),"")</f>
        <v/>
      </c>
      <c r="V476" s="415" t="str">
        <f t="array" ref="V476">IFERROR(IF(INDEX('Disaggregation Data'!$P$315:$P$616,MATCH(RIGHT(X476,255),RIGHT('Disaggregation Data'!$J$315:$J$616,255),0))=0,"",INDEX('Disaggregation Data'!$P$315:$P$616,MATCH(RIGHT(X476,255),RIGHT('Disaggregation Data'!J$315:$J$616,255),0))),"")</f>
        <v/>
      </c>
      <c r="W476" s="487"/>
      <c r="X476" s="487" t="str">
        <f t="shared" si="32"/>
        <v/>
      </c>
      <c r="Y476" s="487">
        <f t="shared" si="33"/>
        <v>99</v>
      </c>
      <c r="Z476" s="487" t="str">
        <f t="shared" si="34"/>
        <v/>
      </c>
      <c r="AA476" s="487" t="b">
        <f t="shared" si="35"/>
        <v>0</v>
      </c>
      <c r="AB476" s="487" t="s">
        <v>2024</v>
      </c>
      <c r="AC476" s="487" t="str">
        <f t="array" ref="AC476">IFERROR(IF(INDEX('Disaggregation Records'!$G$95:$G$183,MATCH(RIGHT(Z476,255),RIGHT('Disaggregation Records'!$D$95:$D$183,255),0))=0,"",INDEX('Disaggregation Records'!$G$95:$G$183,MATCH(RIGHT(Z476,255),RIGHT('Disaggregation Records'!$D$95:$D$183,255),0))),"")</f>
        <v/>
      </c>
      <c r="AD476" s="487" t="s">
        <v>819</v>
      </c>
      <c r="AE476" s="347"/>
      <c r="AF476" s="111"/>
      <c r="AG476" s="111"/>
    </row>
    <row r="477" spans="1:33" ht="47.1" customHeight="1" x14ac:dyDescent="0.25">
      <c r="A477" s="377">
        <v>16</v>
      </c>
      <c r="B477" s="395" t="str">
        <f>IFERROR(VLOOKUP(A477,'Coverage Indicators - Section D'!$A$10:$Y$42,25,FALSE),"")</f>
        <v/>
      </c>
      <c r="C477" s="396" t="str">
        <f t="array" ref="C477">IFERROR(IF(INDEX('Disaggregation Records'!$E$95:$E$183,MATCH(RIGHT(Z477,255),RIGHT('Disaggregation Records'!$D$95:$D$183,255),0))=0,"",INDEX('Disaggregation Records'!$E$95:$E$183,MATCH(RIGHT(Z477,255),RIGHT('Disaggregation Records'!$D$95:$D$183,255),0))),"")</f>
        <v/>
      </c>
      <c r="D477" s="396" t="str">
        <f t="array" ref="D477">IFERROR(IF(INDEX('Disaggregation Records'!$F$95:$F$183,MATCH(RIGHT(Z477,255),RIGHT('Disaggregation Records'!$D$95:$D$183,255),0))=0,"",INDEX('Disaggregation Records'!$F$95:$F$183,MATCH(RIGHT(Z477,255),RIGHT('Disaggregation Records'!$D$95:$D$183,255),0))),"")</f>
        <v/>
      </c>
      <c r="E477" s="397" t="str">
        <f t="array" ref="E477">IFERROR(IF(INDEX('Disaggregation Data'!$K$315:$K$616,MATCH(RIGHT(X477,255),RIGHT('Disaggregation Data'!$J$315:$J$616,255),0))=0,"",INDEX('Disaggregation Data'!$K$315:$K$616,MATCH(RIGHT(X477,255),RIGHT('Disaggregation Data'!J$315:$J$616,255),0))),"")</f>
        <v/>
      </c>
      <c r="F477" s="398" t="str">
        <f t="array" ref="F477">IFERROR(IF(INDEX('Disaggregation Data'!$L$315:$L$616,MATCH(RIGHT(X477,255),RIGHT('Disaggregation Data'!$J$315:$J$616,255),0))=0,"",INDEX('Disaggregation Data'!$L$315:$L$616,MATCH(RIGHT(X477,255),RIGHT('Disaggregation Data'!J$315:$J$616,255),0))),"")</f>
        <v/>
      </c>
      <c r="G477" s="459" t="str">
        <f t="array" ref="G477">IFERROR(IF(INDEX('Disaggregation Data'!$M$315:$M$616,MATCH(RIGHT(X477,255),RIGHT('Disaggregation Data'!$J$315:$J$616,255),0))=0,(E477/F477)*100,INDEX('Disaggregation Data'!$M$315:$M$616,MATCH(RIGHT(X477,255),RIGHT('Disaggregation Data'!J$315:$J$616,255),0))),"")</f>
        <v/>
      </c>
      <c r="H477" s="401" t="str">
        <f t="array" ref="H477">IFERROR(IF(INDEX('Disaggregation Data'!$N$315:$N$616,MATCH(RIGHT(X477,255),RIGHT('Disaggregation Data'!$J$315:$J$616,255),0))=0,"",INDEX('Disaggregation Data'!$N$315:$N$616,MATCH(RIGHT(X477,255),RIGHT('Disaggregation Data'!J$315:$J$616,255),0))),"")</f>
        <v/>
      </c>
      <c r="I477" s="401" t="str">
        <f t="array" ref="I477">IFERROR(IF(INDEX('Disaggregation Data'!$Q$315:$Q$616,MATCH(RIGHT(X477,255),RIGHT('Disaggregation Data'!$J$315:$J$616,255),0))=0,"",INDEX('Disaggregation Data'!$Q$315:$Q$616,MATCH(RIGHT(X477,255),RIGHT('Disaggregation Data'!J$315:$J$616,255),0))),"")</f>
        <v/>
      </c>
      <c r="J477" s="415" t="str">
        <f t="array" ref="J477">IFERROR(IF(INDEX('Disaggregation Data'!$R$315:$R$616,MATCH(RIGHT(X477,255),RIGHT('Disaggregation Data'!$J$315:$J$616,255),0))=0,"",INDEX('Disaggregation Data'!$R$315:$R$616,MATCH(RIGHT(X477,255),RIGHT('Disaggregation Data'!J$315:$J$616,255),0))),"")</f>
        <v/>
      </c>
      <c r="K477" s="486"/>
      <c r="L477" s="486"/>
      <c r="M477" s="486"/>
      <c r="N477" s="486"/>
      <c r="O477" s="486"/>
      <c r="P477" s="486"/>
      <c r="Q477" s="486"/>
      <c r="R477" s="486"/>
      <c r="S477" s="486"/>
      <c r="T477" s="486"/>
      <c r="U477" s="401" t="str">
        <f t="array" ref="U477">IFERROR(IF(INDEX('Disaggregation Data'!$O$315:$O$616,MATCH(RIGHT(X477,255),RIGHT('Disaggregation Data'!$J$315:$J$616,255),0))=0,"",INDEX('Disaggregation Data'!$O$315:$O$616,MATCH(RIGHT(X477,255),RIGHT('Disaggregation Data'!J$315:$J$616,255),0))),"")</f>
        <v/>
      </c>
      <c r="V477" s="415" t="str">
        <f t="array" ref="V477">IFERROR(IF(INDEX('Disaggregation Data'!$P$315:$P$616,MATCH(RIGHT(X477,255),RIGHT('Disaggregation Data'!$J$315:$J$616,255),0))=0,"",INDEX('Disaggregation Data'!$P$315:$P$616,MATCH(RIGHT(X477,255),RIGHT('Disaggregation Data'!J$315:$J$616,255),0))),"")</f>
        <v/>
      </c>
      <c r="W477" s="487"/>
      <c r="X477" s="487" t="str">
        <f t="shared" si="32"/>
        <v/>
      </c>
      <c r="Y477" s="487">
        <f t="shared" si="33"/>
        <v>100</v>
      </c>
      <c r="Z477" s="487" t="str">
        <f t="shared" si="34"/>
        <v/>
      </c>
      <c r="AA477" s="487" t="b">
        <f t="shared" si="35"/>
        <v>0</v>
      </c>
      <c r="AB477" s="487" t="s">
        <v>2025</v>
      </c>
      <c r="AC477" s="487" t="str">
        <f t="array" ref="AC477">IFERROR(IF(INDEX('Disaggregation Records'!$G$95:$G$183,MATCH(RIGHT(Z477,255),RIGHT('Disaggregation Records'!$D$95:$D$183,255),0))=0,"",INDEX('Disaggregation Records'!$G$95:$G$183,MATCH(RIGHT(Z477,255),RIGHT('Disaggregation Records'!$D$95:$D$183,255),0))),"")</f>
        <v/>
      </c>
      <c r="AD477" s="487" t="s">
        <v>820</v>
      </c>
      <c r="AE477" s="347"/>
      <c r="AF477" s="111"/>
      <c r="AG477" s="111"/>
    </row>
    <row r="478" spans="1:33" ht="47.1" customHeight="1" x14ac:dyDescent="0.25">
      <c r="A478" s="377">
        <v>16</v>
      </c>
      <c r="B478" s="395" t="str">
        <f>IFERROR(VLOOKUP(A478,'Coverage Indicators - Section D'!$A$10:$Y$42,25,FALSE),"")</f>
        <v/>
      </c>
      <c r="C478" s="396" t="str">
        <f t="array" ref="C478">IFERROR(IF(INDEX('Disaggregation Records'!$E$95:$E$183,MATCH(RIGHT(Z478,255),RIGHT('Disaggregation Records'!$D$95:$D$183,255),0))=0,"",INDEX('Disaggregation Records'!$E$95:$E$183,MATCH(RIGHT(Z478,255),RIGHT('Disaggregation Records'!$D$95:$D$183,255),0))),"")</f>
        <v/>
      </c>
      <c r="D478" s="396" t="str">
        <f t="array" ref="D478">IFERROR(IF(INDEX('Disaggregation Records'!$F$95:$F$183,MATCH(RIGHT(Z478,255),RIGHT('Disaggregation Records'!$D$95:$D$183,255),0))=0,"",INDEX('Disaggregation Records'!$F$95:$F$183,MATCH(RIGHT(Z478,255),RIGHT('Disaggregation Records'!$D$95:$D$183,255),0))),"")</f>
        <v/>
      </c>
      <c r="E478" s="397" t="str">
        <f t="array" ref="E478">IFERROR(IF(INDEX('Disaggregation Data'!$K$315:$K$616,MATCH(RIGHT(X478,255),RIGHT('Disaggregation Data'!$J$315:$J$616,255),0))=0,"",INDEX('Disaggregation Data'!$K$315:$K$616,MATCH(RIGHT(X478,255),RIGHT('Disaggregation Data'!J$315:$J$616,255),0))),"")</f>
        <v/>
      </c>
      <c r="F478" s="398" t="str">
        <f t="array" ref="F478">IFERROR(IF(INDEX('Disaggregation Data'!$L$315:$L$616,MATCH(RIGHT(X478,255),RIGHT('Disaggregation Data'!$J$315:$J$616,255),0))=0,"",INDEX('Disaggregation Data'!$L$315:$L$616,MATCH(RIGHT(X478,255),RIGHT('Disaggregation Data'!J$315:$J$616,255),0))),"")</f>
        <v/>
      </c>
      <c r="G478" s="459" t="str">
        <f t="array" ref="G478">IFERROR(IF(INDEX('Disaggregation Data'!$M$315:$M$616,MATCH(RIGHT(X478,255),RIGHT('Disaggregation Data'!$J$315:$J$616,255),0))=0,(E478/F478)*100,INDEX('Disaggregation Data'!$M$315:$M$616,MATCH(RIGHT(X478,255),RIGHT('Disaggregation Data'!J$315:$J$616,255),0))),"")</f>
        <v/>
      </c>
      <c r="H478" s="401" t="str">
        <f t="array" ref="H478">IFERROR(IF(INDEX('Disaggregation Data'!$N$315:$N$616,MATCH(RIGHT(X478,255),RIGHT('Disaggregation Data'!$J$315:$J$616,255),0))=0,"",INDEX('Disaggregation Data'!$N$315:$N$616,MATCH(RIGHT(X478,255),RIGHT('Disaggregation Data'!J$315:$J$616,255),0))),"")</f>
        <v/>
      </c>
      <c r="I478" s="401" t="str">
        <f t="array" ref="I478">IFERROR(IF(INDEX('Disaggregation Data'!$Q$315:$Q$616,MATCH(RIGHT(X478,255),RIGHT('Disaggregation Data'!$J$315:$J$616,255),0))=0,"",INDEX('Disaggregation Data'!$Q$315:$Q$616,MATCH(RIGHT(X478,255),RIGHT('Disaggregation Data'!J$315:$J$616,255),0))),"")</f>
        <v/>
      </c>
      <c r="J478" s="415" t="str">
        <f t="array" ref="J478">IFERROR(IF(INDEX('Disaggregation Data'!$R$315:$R$616,MATCH(RIGHT(X478,255),RIGHT('Disaggregation Data'!$J$315:$J$616,255),0))=0,"",INDEX('Disaggregation Data'!$R$315:$R$616,MATCH(RIGHT(X478,255),RIGHT('Disaggregation Data'!J$315:$J$616,255),0))),"")</f>
        <v/>
      </c>
      <c r="K478" s="486"/>
      <c r="L478" s="486"/>
      <c r="M478" s="486"/>
      <c r="N478" s="486"/>
      <c r="O478" s="486"/>
      <c r="P478" s="486"/>
      <c r="Q478" s="486"/>
      <c r="R478" s="486"/>
      <c r="S478" s="486"/>
      <c r="T478" s="486"/>
      <c r="U478" s="401" t="str">
        <f t="array" ref="U478">IFERROR(IF(INDEX('Disaggregation Data'!$O$315:$O$616,MATCH(RIGHT(X478,255),RIGHT('Disaggregation Data'!$J$315:$J$616,255),0))=0,"",INDEX('Disaggregation Data'!$O$315:$O$616,MATCH(RIGHT(X478,255),RIGHT('Disaggregation Data'!J$315:$J$616,255),0))),"")</f>
        <v/>
      </c>
      <c r="V478" s="415" t="str">
        <f t="array" ref="V478">IFERROR(IF(INDEX('Disaggregation Data'!$P$315:$P$616,MATCH(RIGHT(X478,255),RIGHT('Disaggregation Data'!$J$315:$J$616,255),0))=0,"",INDEX('Disaggregation Data'!$P$315:$P$616,MATCH(RIGHT(X478,255),RIGHT('Disaggregation Data'!J$315:$J$616,255),0))),"")</f>
        <v/>
      </c>
      <c r="W478" s="487"/>
      <c r="X478" s="487" t="str">
        <f t="shared" si="32"/>
        <v/>
      </c>
      <c r="Y478" s="487">
        <f t="shared" si="33"/>
        <v>101</v>
      </c>
      <c r="Z478" s="487" t="str">
        <f t="shared" si="34"/>
        <v/>
      </c>
      <c r="AA478" s="487" t="b">
        <f t="shared" si="35"/>
        <v>0</v>
      </c>
      <c r="AB478" s="487" t="s">
        <v>2026</v>
      </c>
      <c r="AC478" s="487" t="str">
        <f t="array" ref="AC478">IFERROR(IF(INDEX('Disaggregation Records'!$G$95:$G$183,MATCH(RIGHT(Z478,255),RIGHT('Disaggregation Records'!$D$95:$D$183,255),0))=0,"",INDEX('Disaggregation Records'!$G$95:$G$183,MATCH(RIGHT(Z478,255),RIGHT('Disaggregation Records'!$D$95:$D$183,255),0))),"")</f>
        <v/>
      </c>
      <c r="AD478" s="487" t="s">
        <v>820</v>
      </c>
      <c r="AE478" s="347"/>
      <c r="AF478" s="111"/>
      <c r="AG478" s="111"/>
    </row>
    <row r="479" spans="1:33" ht="47.1" customHeight="1" x14ac:dyDescent="0.25">
      <c r="A479" s="377">
        <v>16</v>
      </c>
      <c r="B479" s="395" t="str">
        <f>IFERROR(VLOOKUP(A479,'Coverage Indicators - Section D'!$A$10:$Y$42,25,FALSE),"")</f>
        <v/>
      </c>
      <c r="C479" s="396" t="str">
        <f t="array" ref="C479">IFERROR(IF(INDEX('Disaggregation Records'!$E$95:$E$183,MATCH(RIGHT(Z479,255),RIGHT('Disaggregation Records'!$D$95:$D$183,255),0))=0,"",INDEX('Disaggregation Records'!$E$95:$E$183,MATCH(RIGHT(Z479,255),RIGHT('Disaggregation Records'!$D$95:$D$183,255),0))),"")</f>
        <v/>
      </c>
      <c r="D479" s="396" t="str">
        <f t="array" ref="D479">IFERROR(IF(INDEX('Disaggregation Records'!$F$95:$F$183,MATCH(RIGHT(Z479,255),RIGHT('Disaggregation Records'!$D$95:$D$183,255),0))=0,"",INDEX('Disaggregation Records'!$F$95:$F$183,MATCH(RIGHT(Z479,255),RIGHT('Disaggregation Records'!$D$95:$D$183,255),0))),"")</f>
        <v/>
      </c>
      <c r="E479" s="397" t="str">
        <f t="array" ref="E479">IFERROR(IF(INDEX('Disaggregation Data'!$K$315:$K$616,MATCH(RIGHT(X479,255),RIGHT('Disaggregation Data'!$J$315:$J$616,255),0))=0,"",INDEX('Disaggregation Data'!$K$315:$K$616,MATCH(RIGHT(X479,255),RIGHT('Disaggregation Data'!J$315:$J$616,255),0))),"")</f>
        <v/>
      </c>
      <c r="F479" s="398" t="str">
        <f t="array" ref="F479">IFERROR(IF(INDEX('Disaggregation Data'!$L$315:$L$616,MATCH(RIGHT(X479,255),RIGHT('Disaggregation Data'!$J$315:$J$616,255),0))=0,"",INDEX('Disaggregation Data'!$L$315:$L$616,MATCH(RIGHT(X479,255),RIGHT('Disaggregation Data'!J$315:$J$616,255),0))),"")</f>
        <v/>
      </c>
      <c r="G479" s="459" t="str">
        <f t="array" ref="G479">IFERROR(IF(INDEX('Disaggregation Data'!$M$315:$M$616,MATCH(RIGHT(X479,255),RIGHT('Disaggregation Data'!$J$315:$J$616,255),0))=0,(E479/F479)*100,INDEX('Disaggregation Data'!$M$315:$M$616,MATCH(RIGHT(X479,255),RIGHT('Disaggregation Data'!J$315:$J$616,255),0))),"")</f>
        <v/>
      </c>
      <c r="H479" s="401" t="str">
        <f t="array" ref="H479">IFERROR(IF(INDEX('Disaggregation Data'!$N$315:$N$616,MATCH(RIGHT(X479,255),RIGHT('Disaggregation Data'!$J$315:$J$616,255),0))=0,"",INDEX('Disaggregation Data'!$N$315:$N$616,MATCH(RIGHT(X479,255),RIGHT('Disaggregation Data'!J$315:$J$616,255),0))),"")</f>
        <v/>
      </c>
      <c r="I479" s="401" t="str">
        <f t="array" ref="I479">IFERROR(IF(INDEX('Disaggregation Data'!$Q$315:$Q$616,MATCH(RIGHT(X479,255),RIGHT('Disaggregation Data'!$J$315:$J$616,255),0))=0,"",INDEX('Disaggregation Data'!$Q$315:$Q$616,MATCH(RIGHT(X479,255),RIGHT('Disaggregation Data'!J$315:$J$616,255),0))),"")</f>
        <v/>
      </c>
      <c r="J479" s="415" t="str">
        <f t="array" ref="J479">IFERROR(IF(INDEX('Disaggregation Data'!$R$315:$R$616,MATCH(RIGHT(X479,255),RIGHT('Disaggregation Data'!$J$315:$J$616,255),0))=0,"",INDEX('Disaggregation Data'!$R$315:$R$616,MATCH(RIGHT(X479,255),RIGHT('Disaggregation Data'!J$315:$J$616,255),0))),"")</f>
        <v/>
      </c>
      <c r="K479" s="486"/>
      <c r="L479" s="486"/>
      <c r="M479" s="486"/>
      <c r="N479" s="486"/>
      <c r="O479" s="486"/>
      <c r="P479" s="486"/>
      <c r="Q479" s="486"/>
      <c r="R479" s="486"/>
      <c r="S479" s="486"/>
      <c r="T479" s="486"/>
      <c r="U479" s="401" t="str">
        <f t="array" ref="U479">IFERROR(IF(INDEX('Disaggregation Data'!$O$315:$O$616,MATCH(RIGHT(X479,255),RIGHT('Disaggregation Data'!$J$315:$J$616,255),0))=0,"",INDEX('Disaggregation Data'!$O$315:$O$616,MATCH(RIGHT(X479,255),RIGHT('Disaggregation Data'!J$315:$J$616,255),0))),"")</f>
        <v/>
      </c>
      <c r="V479" s="415" t="str">
        <f t="array" ref="V479">IFERROR(IF(INDEX('Disaggregation Data'!$P$315:$P$616,MATCH(RIGHT(X479,255),RIGHT('Disaggregation Data'!$J$315:$J$616,255),0))=0,"",INDEX('Disaggregation Data'!$P$315:$P$616,MATCH(RIGHT(X479,255),RIGHT('Disaggregation Data'!J$315:$J$616,255),0))),"")</f>
        <v/>
      </c>
      <c r="W479" s="487"/>
      <c r="X479" s="487" t="str">
        <f t="shared" si="32"/>
        <v/>
      </c>
      <c r="Y479" s="487">
        <f t="shared" si="33"/>
        <v>102</v>
      </c>
      <c r="Z479" s="487" t="str">
        <f t="shared" si="34"/>
        <v/>
      </c>
      <c r="AA479" s="487" t="b">
        <f t="shared" si="35"/>
        <v>0</v>
      </c>
      <c r="AB479" s="487" t="s">
        <v>2027</v>
      </c>
      <c r="AC479" s="487" t="str">
        <f t="array" ref="AC479">IFERROR(IF(INDEX('Disaggregation Records'!$G$95:$G$183,MATCH(RIGHT(Z479,255),RIGHT('Disaggregation Records'!$D$95:$D$183,255),0))=0,"",INDEX('Disaggregation Records'!$G$95:$G$183,MATCH(RIGHT(Z479,255),RIGHT('Disaggregation Records'!$D$95:$D$183,255),0))),"")</f>
        <v/>
      </c>
      <c r="AD479" s="487" t="s">
        <v>820</v>
      </c>
      <c r="AE479" s="347"/>
      <c r="AF479" s="111"/>
      <c r="AG479" s="111"/>
    </row>
    <row r="480" spans="1:33" ht="47.1" customHeight="1" x14ac:dyDescent="0.25">
      <c r="A480" s="377">
        <v>16</v>
      </c>
      <c r="B480" s="395" t="str">
        <f>IFERROR(VLOOKUP(A480,'Coverage Indicators - Section D'!$A$10:$Y$42,25,FALSE),"")</f>
        <v/>
      </c>
      <c r="C480" s="396" t="str">
        <f t="array" ref="C480">IFERROR(IF(INDEX('Disaggregation Records'!$E$95:$E$183,MATCH(RIGHT(Z480,255),RIGHT('Disaggregation Records'!$D$95:$D$183,255),0))=0,"",INDEX('Disaggregation Records'!$E$95:$E$183,MATCH(RIGHT(Z480,255),RIGHT('Disaggregation Records'!$D$95:$D$183,255),0))),"")</f>
        <v/>
      </c>
      <c r="D480" s="396" t="str">
        <f t="array" ref="D480">IFERROR(IF(INDEX('Disaggregation Records'!$F$95:$F$183,MATCH(RIGHT(Z480,255),RIGHT('Disaggregation Records'!$D$95:$D$183,255),0))=0,"",INDEX('Disaggregation Records'!$F$95:$F$183,MATCH(RIGHT(Z480,255),RIGHT('Disaggregation Records'!$D$95:$D$183,255),0))),"")</f>
        <v/>
      </c>
      <c r="E480" s="397" t="str">
        <f t="array" ref="E480">IFERROR(IF(INDEX('Disaggregation Data'!$K$315:$K$616,MATCH(RIGHT(X480,255),RIGHT('Disaggregation Data'!$J$315:$J$616,255),0))=0,"",INDEX('Disaggregation Data'!$K$315:$K$616,MATCH(RIGHT(X480,255),RIGHT('Disaggregation Data'!J$315:$J$616,255),0))),"")</f>
        <v/>
      </c>
      <c r="F480" s="398" t="str">
        <f t="array" ref="F480">IFERROR(IF(INDEX('Disaggregation Data'!$L$315:$L$616,MATCH(RIGHT(X480,255),RIGHT('Disaggregation Data'!$J$315:$J$616,255),0))=0,"",INDEX('Disaggregation Data'!$L$315:$L$616,MATCH(RIGHT(X480,255),RIGHT('Disaggregation Data'!J$315:$J$616,255),0))),"")</f>
        <v/>
      </c>
      <c r="G480" s="459" t="str">
        <f t="array" ref="G480">IFERROR(IF(INDEX('Disaggregation Data'!$M$315:$M$616,MATCH(RIGHT(X480,255),RIGHT('Disaggregation Data'!$J$315:$J$616,255),0))=0,(E480/F480)*100,INDEX('Disaggregation Data'!$M$315:$M$616,MATCH(RIGHT(X480,255),RIGHT('Disaggregation Data'!J$315:$J$616,255),0))),"")</f>
        <v/>
      </c>
      <c r="H480" s="401" t="str">
        <f t="array" ref="H480">IFERROR(IF(INDEX('Disaggregation Data'!$N$315:$N$616,MATCH(RIGHT(X480,255),RIGHT('Disaggregation Data'!$J$315:$J$616,255),0))=0,"",INDEX('Disaggregation Data'!$N$315:$N$616,MATCH(RIGHT(X480,255),RIGHT('Disaggregation Data'!J$315:$J$616,255),0))),"")</f>
        <v/>
      </c>
      <c r="I480" s="401" t="str">
        <f t="array" ref="I480">IFERROR(IF(INDEX('Disaggregation Data'!$Q$315:$Q$616,MATCH(RIGHT(X480,255),RIGHT('Disaggregation Data'!$J$315:$J$616,255),0))=0,"",INDEX('Disaggregation Data'!$Q$315:$Q$616,MATCH(RIGHT(X480,255),RIGHT('Disaggregation Data'!J$315:$J$616,255),0))),"")</f>
        <v/>
      </c>
      <c r="J480" s="415" t="str">
        <f t="array" ref="J480">IFERROR(IF(INDEX('Disaggregation Data'!$R$315:$R$616,MATCH(RIGHT(X480,255),RIGHT('Disaggregation Data'!$J$315:$J$616,255),0))=0,"",INDEX('Disaggregation Data'!$R$315:$R$616,MATCH(RIGHT(X480,255),RIGHT('Disaggregation Data'!J$315:$J$616,255),0))),"")</f>
        <v/>
      </c>
      <c r="K480" s="486"/>
      <c r="L480" s="486"/>
      <c r="M480" s="486"/>
      <c r="N480" s="486"/>
      <c r="O480" s="486"/>
      <c r="P480" s="486"/>
      <c r="Q480" s="486"/>
      <c r="R480" s="486"/>
      <c r="S480" s="486"/>
      <c r="T480" s="486"/>
      <c r="U480" s="401" t="str">
        <f t="array" ref="U480">IFERROR(IF(INDEX('Disaggregation Data'!$O$315:$O$616,MATCH(RIGHT(X480,255),RIGHT('Disaggregation Data'!$J$315:$J$616,255),0))=0,"",INDEX('Disaggregation Data'!$O$315:$O$616,MATCH(RIGHT(X480,255),RIGHT('Disaggregation Data'!J$315:$J$616,255),0))),"")</f>
        <v/>
      </c>
      <c r="V480" s="415" t="str">
        <f t="array" ref="V480">IFERROR(IF(INDEX('Disaggregation Data'!$P$315:$P$616,MATCH(RIGHT(X480,255),RIGHT('Disaggregation Data'!$J$315:$J$616,255),0))=0,"",INDEX('Disaggregation Data'!$P$315:$P$616,MATCH(RIGHT(X480,255),RIGHT('Disaggregation Data'!J$315:$J$616,255),0))),"")</f>
        <v/>
      </c>
      <c r="W480" s="487"/>
      <c r="X480" s="487" t="str">
        <f t="shared" si="32"/>
        <v/>
      </c>
      <c r="Y480" s="487">
        <f t="shared" si="33"/>
        <v>103</v>
      </c>
      <c r="Z480" s="487" t="str">
        <f t="shared" si="34"/>
        <v/>
      </c>
      <c r="AA480" s="487" t="b">
        <f t="shared" si="35"/>
        <v>0</v>
      </c>
      <c r="AB480" s="487" t="s">
        <v>2028</v>
      </c>
      <c r="AC480" s="487" t="str">
        <f t="array" ref="AC480">IFERROR(IF(INDEX('Disaggregation Records'!$G$95:$G$183,MATCH(RIGHT(Z480,255),RIGHT('Disaggregation Records'!$D$95:$D$183,255),0))=0,"",INDEX('Disaggregation Records'!$G$95:$G$183,MATCH(RIGHT(Z480,255),RIGHT('Disaggregation Records'!$D$95:$D$183,255),0))),"")</f>
        <v/>
      </c>
      <c r="AD480" s="487" t="s">
        <v>820</v>
      </c>
      <c r="AE480" s="347"/>
      <c r="AF480" s="111"/>
      <c r="AG480" s="111"/>
    </row>
    <row r="481" spans="1:33" ht="47.1" customHeight="1" x14ac:dyDescent="0.25">
      <c r="A481" s="377">
        <v>16</v>
      </c>
      <c r="B481" s="395" t="str">
        <f>IFERROR(VLOOKUP(A481,'Coverage Indicators - Section D'!$A$10:$Y$42,25,FALSE),"")</f>
        <v/>
      </c>
      <c r="C481" s="396" t="str">
        <f t="array" ref="C481">IFERROR(IF(INDEX('Disaggregation Records'!$E$95:$E$183,MATCH(RIGHT(Z481,255),RIGHT('Disaggregation Records'!$D$95:$D$183,255),0))=0,"",INDEX('Disaggregation Records'!$E$95:$E$183,MATCH(RIGHT(Z481,255),RIGHT('Disaggregation Records'!$D$95:$D$183,255),0))),"")</f>
        <v/>
      </c>
      <c r="D481" s="396" t="str">
        <f t="array" ref="D481">IFERROR(IF(INDEX('Disaggregation Records'!$F$95:$F$183,MATCH(RIGHT(Z481,255),RIGHT('Disaggregation Records'!$D$95:$D$183,255),0))=0,"",INDEX('Disaggregation Records'!$F$95:$F$183,MATCH(RIGHT(Z481,255),RIGHT('Disaggregation Records'!$D$95:$D$183,255),0))),"")</f>
        <v/>
      </c>
      <c r="E481" s="397" t="str">
        <f t="array" ref="E481">IFERROR(IF(INDEX('Disaggregation Data'!$K$315:$K$616,MATCH(RIGHT(X481,255),RIGHT('Disaggregation Data'!$J$315:$J$616,255),0))=0,"",INDEX('Disaggregation Data'!$K$315:$K$616,MATCH(RIGHT(X481,255),RIGHT('Disaggregation Data'!J$315:$J$616,255),0))),"")</f>
        <v/>
      </c>
      <c r="F481" s="398" t="str">
        <f t="array" ref="F481">IFERROR(IF(INDEX('Disaggregation Data'!$L$315:$L$616,MATCH(RIGHT(X481,255),RIGHT('Disaggregation Data'!$J$315:$J$616,255),0))=0,"",INDEX('Disaggregation Data'!$L$315:$L$616,MATCH(RIGHT(X481,255),RIGHT('Disaggregation Data'!J$315:$J$616,255),0))),"")</f>
        <v/>
      </c>
      <c r="G481" s="459" t="str">
        <f t="array" ref="G481">IFERROR(IF(INDEX('Disaggregation Data'!$M$315:$M$616,MATCH(RIGHT(X481,255),RIGHT('Disaggregation Data'!$J$315:$J$616,255),0))=0,(E481/F481)*100,INDEX('Disaggregation Data'!$M$315:$M$616,MATCH(RIGHT(X481,255),RIGHT('Disaggregation Data'!J$315:$J$616,255),0))),"")</f>
        <v/>
      </c>
      <c r="H481" s="401" t="str">
        <f t="array" ref="H481">IFERROR(IF(INDEX('Disaggregation Data'!$N$315:$N$616,MATCH(RIGHT(X481,255),RIGHT('Disaggregation Data'!$J$315:$J$616,255),0))=0,"",INDEX('Disaggregation Data'!$N$315:$N$616,MATCH(RIGHT(X481,255),RIGHT('Disaggregation Data'!J$315:$J$616,255),0))),"")</f>
        <v/>
      </c>
      <c r="I481" s="401" t="str">
        <f t="array" ref="I481">IFERROR(IF(INDEX('Disaggregation Data'!$Q$315:$Q$616,MATCH(RIGHT(X481,255),RIGHT('Disaggregation Data'!$J$315:$J$616,255),0))=0,"",INDEX('Disaggregation Data'!$Q$315:$Q$616,MATCH(RIGHT(X481,255),RIGHT('Disaggregation Data'!J$315:$J$616,255),0))),"")</f>
        <v/>
      </c>
      <c r="J481" s="415" t="str">
        <f t="array" ref="J481">IFERROR(IF(INDEX('Disaggregation Data'!$R$315:$R$616,MATCH(RIGHT(X481,255),RIGHT('Disaggregation Data'!$J$315:$J$616,255),0))=0,"",INDEX('Disaggregation Data'!$R$315:$R$616,MATCH(RIGHT(X481,255),RIGHT('Disaggregation Data'!J$315:$J$616,255),0))),"")</f>
        <v/>
      </c>
      <c r="K481" s="486"/>
      <c r="L481" s="486"/>
      <c r="M481" s="486"/>
      <c r="N481" s="486"/>
      <c r="O481" s="486"/>
      <c r="P481" s="486"/>
      <c r="Q481" s="486"/>
      <c r="R481" s="486"/>
      <c r="S481" s="486"/>
      <c r="T481" s="486"/>
      <c r="U481" s="401" t="str">
        <f t="array" ref="U481">IFERROR(IF(INDEX('Disaggregation Data'!$O$315:$O$616,MATCH(RIGHT(X481,255),RIGHT('Disaggregation Data'!$J$315:$J$616,255),0))=0,"",INDEX('Disaggregation Data'!$O$315:$O$616,MATCH(RIGHT(X481,255),RIGHT('Disaggregation Data'!J$315:$J$616,255),0))),"")</f>
        <v/>
      </c>
      <c r="V481" s="415" t="str">
        <f t="array" ref="V481">IFERROR(IF(INDEX('Disaggregation Data'!$P$315:$P$616,MATCH(RIGHT(X481,255),RIGHT('Disaggregation Data'!$J$315:$J$616,255),0))=0,"",INDEX('Disaggregation Data'!$P$315:$P$616,MATCH(RIGHT(X481,255),RIGHT('Disaggregation Data'!J$315:$J$616,255),0))),"")</f>
        <v/>
      </c>
      <c r="W481" s="487"/>
      <c r="X481" s="487" t="str">
        <f t="shared" si="32"/>
        <v/>
      </c>
      <c r="Y481" s="487">
        <f t="shared" si="33"/>
        <v>104</v>
      </c>
      <c r="Z481" s="487" t="str">
        <f t="shared" si="34"/>
        <v/>
      </c>
      <c r="AA481" s="487" t="b">
        <f t="shared" si="35"/>
        <v>0</v>
      </c>
      <c r="AB481" s="487" t="s">
        <v>2029</v>
      </c>
      <c r="AC481" s="487" t="str">
        <f t="array" ref="AC481">IFERROR(IF(INDEX('Disaggregation Records'!$G$95:$G$183,MATCH(RIGHT(Z481,255),RIGHT('Disaggregation Records'!$D$95:$D$183,255),0))=0,"",INDEX('Disaggregation Records'!$G$95:$G$183,MATCH(RIGHT(Z481,255),RIGHT('Disaggregation Records'!$D$95:$D$183,255),0))),"")</f>
        <v/>
      </c>
      <c r="AD481" s="487" t="s">
        <v>820</v>
      </c>
      <c r="AE481" s="347"/>
      <c r="AF481" s="111"/>
      <c r="AG481" s="111"/>
    </row>
    <row r="482" spans="1:33" ht="47.1" customHeight="1" x14ac:dyDescent="0.25">
      <c r="A482" s="377">
        <v>16</v>
      </c>
      <c r="B482" s="395" t="str">
        <f>IFERROR(VLOOKUP(A482,'Coverage Indicators - Section D'!$A$10:$Y$42,25,FALSE),"")</f>
        <v/>
      </c>
      <c r="C482" s="396" t="str">
        <f t="array" ref="C482">IFERROR(IF(INDEX('Disaggregation Records'!$E$95:$E$183,MATCH(RIGHT(Z482,255),RIGHT('Disaggregation Records'!$D$95:$D$183,255),0))=0,"",INDEX('Disaggregation Records'!$E$95:$E$183,MATCH(RIGHT(Z482,255),RIGHT('Disaggregation Records'!$D$95:$D$183,255),0))),"")</f>
        <v/>
      </c>
      <c r="D482" s="396" t="str">
        <f t="array" ref="D482">IFERROR(IF(INDEX('Disaggregation Records'!$F$95:$F$183,MATCH(RIGHT(Z482,255),RIGHT('Disaggregation Records'!$D$95:$D$183,255),0))=0,"",INDEX('Disaggregation Records'!$F$95:$F$183,MATCH(RIGHT(Z482,255),RIGHT('Disaggregation Records'!$D$95:$D$183,255),0))),"")</f>
        <v/>
      </c>
      <c r="E482" s="397" t="str">
        <f t="array" ref="E482">IFERROR(IF(INDEX('Disaggregation Data'!$K$315:$K$616,MATCH(RIGHT(X482,255),RIGHT('Disaggregation Data'!$J$315:$J$616,255),0))=0,"",INDEX('Disaggregation Data'!$K$315:$K$616,MATCH(RIGHT(X482,255),RIGHT('Disaggregation Data'!J$315:$J$616,255),0))),"")</f>
        <v/>
      </c>
      <c r="F482" s="398" t="str">
        <f t="array" ref="F482">IFERROR(IF(INDEX('Disaggregation Data'!$L$315:$L$616,MATCH(RIGHT(X482,255),RIGHT('Disaggregation Data'!$J$315:$J$616,255),0))=0,"",INDEX('Disaggregation Data'!$L$315:$L$616,MATCH(RIGHT(X482,255),RIGHT('Disaggregation Data'!J$315:$J$616,255),0))),"")</f>
        <v/>
      </c>
      <c r="G482" s="459" t="str">
        <f t="array" ref="G482">IFERROR(IF(INDEX('Disaggregation Data'!$M$315:$M$616,MATCH(RIGHT(X482,255),RIGHT('Disaggregation Data'!$J$315:$J$616,255),0))=0,(E482/F482)*100,INDEX('Disaggregation Data'!$M$315:$M$616,MATCH(RIGHT(X482,255),RIGHT('Disaggregation Data'!J$315:$J$616,255),0))),"")</f>
        <v/>
      </c>
      <c r="H482" s="401" t="str">
        <f t="array" ref="H482">IFERROR(IF(INDEX('Disaggregation Data'!$N$315:$N$616,MATCH(RIGHT(X482,255),RIGHT('Disaggregation Data'!$J$315:$J$616,255),0))=0,"",INDEX('Disaggregation Data'!$N$315:$N$616,MATCH(RIGHT(X482,255),RIGHT('Disaggregation Data'!J$315:$J$616,255),0))),"")</f>
        <v/>
      </c>
      <c r="I482" s="401" t="str">
        <f t="array" ref="I482">IFERROR(IF(INDEX('Disaggregation Data'!$Q$315:$Q$616,MATCH(RIGHT(X482,255),RIGHT('Disaggregation Data'!$J$315:$J$616,255),0))=0,"",INDEX('Disaggregation Data'!$Q$315:$Q$616,MATCH(RIGHT(X482,255),RIGHT('Disaggregation Data'!J$315:$J$616,255),0))),"")</f>
        <v/>
      </c>
      <c r="J482" s="415" t="str">
        <f t="array" ref="J482">IFERROR(IF(INDEX('Disaggregation Data'!$R$315:$R$616,MATCH(RIGHT(X482,255),RIGHT('Disaggregation Data'!$J$315:$J$616,255),0))=0,"",INDEX('Disaggregation Data'!$R$315:$R$616,MATCH(RIGHT(X482,255),RIGHT('Disaggregation Data'!J$315:$J$616,255),0))),"")</f>
        <v/>
      </c>
      <c r="K482" s="486"/>
      <c r="L482" s="486"/>
      <c r="M482" s="486"/>
      <c r="N482" s="486"/>
      <c r="O482" s="486"/>
      <c r="P482" s="486"/>
      <c r="Q482" s="486"/>
      <c r="R482" s="486"/>
      <c r="S482" s="486"/>
      <c r="T482" s="486"/>
      <c r="U482" s="401" t="str">
        <f t="array" ref="U482">IFERROR(IF(INDEX('Disaggregation Data'!$O$315:$O$616,MATCH(RIGHT(X482,255),RIGHT('Disaggregation Data'!$J$315:$J$616,255),0))=0,"",INDEX('Disaggregation Data'!$O$315:$O$616,MATCH(RIGHT(X482,255),RIGHT('Disaggregation Data'!J$315:$J$616,255),0))),"")</f>
        <v/>
      </c>
      <c r="V482" s="415" t="str">
        <f t="array" ref="V482">IFERROR(IF(INDEX('Disaggregation Data'!$P$315:$P$616,MATCH(RIGHT(X482,255),RIGHT('Disaggregation Data'!$J$315:$J$616,255),0))=0,"",INDEX('Disaggregation Data'!$P$315:$P$616,MATCH(RIGHT(X482,255),RIGHT('Disaggregation Data'!J$315:$J$616,255),0))),"")</f>
        <v/>
      </c>
      <c r="W482" s="487"/>
      <c r="X482" s="487" t="str">
        <f t="shared" si="32"/>
        <v/>
      </c>
      <c r="Y482" s="487">
        <f t="shared" si="33"/>
        <v>105</v>
      </c>
      <c r="Z482" s="487" t="str">
        <f t="shared" si="34"/>
        <v/>
      </c>
      <c r="AA482" s="487" t="b">
        <f t="shared" si="35"/>
        <v>0</v>
      </c>
      <c r="AB482" s="487" t="s">
        <v>2030</v>
      </c>
      <c r="AC482" s="487" t="str">
        <f t="array" ref="AC482">IFERROR(IF(INDEX('Disaggregation Records'!$G$95:$G$183,MATCH(RIGHT(Z482,255),RIGHT('Disaggregation Records'!$D$95:$D$183,255),0))=0,"",INDEX('Disaggregation Records'!$G$95:$G$183,MATCH(RIGHT(Z482,255),RIGHT('Disaggregation Records'!$D$95:$D$183,255),0))),"")</f>
        <v/>
      </c>
      <c r="AD482" s="487" t="s">
        <v>820</v>
      </c>
      <c r="AE482" s="347"/>
      <c r="AF482" s="111"/>
      <c r="AG482" s="111"/>
    </row>
    <row r="483" spans="1:33" ht="47.1" customHeight="1" x14ac:dyDescent="0.25">
      <c r="A483" s="377">
        <v>16</v>
      </c>
      <c r="B483" s="395" t="str">
        <f>IFERROR(VLOOKUP(A483,'Coverage Indicators - Section D'!$A$10:$Y$42,25,FALSE),"")</f>
        <v/>
      </c>
      <c r="C483" s="396" t="str">
        <f t="array" ref="C483">IFERROR(IF(INDEX('Disaggregation Records'!$E$95:$E$183,MATCH(RIGHT(Z483,255),RIGHT('Disaggregation Records'!$D$95:$D$183,255),0))=0,"",INDEX('Disaggregation Records'!$E$95:$E$183,MATCH(RIGHT(Z483,255),RIGHT('Disaggregation Records'!$D$95:$D$183,255),0))),"")</f>
        <v/>
      </c>
      <c r="D483" s="396" t="str">
        <f t="array" ref="D483">IFERROR(IF(INDEX('Disaggregation Records'!$F$95:$F$183,MATCH(RIGHT(Z483,255),RIGHT('Disaggregation Records'!$D$95:$D$183,255),0))=0,"",INDEX('Disaggregation Records'!$F$95:$F$183,MATCH(RIGHT(Z483,255),RIGHT('Disaggregation Records'!$D$95:$D$183,255),0))),"")</f>
        <v/>
      </c>
      <c r="E483" s="397" t="str">
        <f t="array" ref="E483">IFERROR(IF(INDEX('Disaggregation Data'!$K$315:$K$616,MATCH(RIGHT(X483,255),RIGHT('Disaggregation Data'!$J$315:$J$616,255),0))=0,"",INDEX('Disaggregation Data'!$K$315:$K$616,MATCH(RIGHT(X483,255),RIGHT('Disaggregation Data'!J$315:$J$616,255),0))),"")</f>
        <v/>
      </c>
      <c r="F483" s="398" t="str">
        <f t="array" ref="F483">IFERROR(IF(INDEX('Disaggregation Data'!$L$315:$L$616,MATCH(RIGHT(X483,255),RIGHT('Disaggregation Data'!$J$315:$J$616,255),0))=0,"",INDEX('Disaggregation Data'!$L$315:$L$616,MATCH(RIGHT(X483,255),RIGHT('Disaggregation Data'!J$315:$J$616,255),0))),"")</f>
        <v/>
      </c>
      <c r="G483" s="459" t="str">
        <f t="array" ref="G483">IFERROR(IF(INDEX('Disaggregation Data'!$M$315:$M$616,MATCH(RIGHT(X483,255),RIGHT('Disaggregation Data'!$J$315:$J$616,255),0))=0,(E483/F483)*100,INDEX('Disaggregation Data'!$M$315:$M$616,MATCH(RIGHT(X483,255),RIGHT('Disaggregation Data'!J$315:$J$616,255),0))),"")</f>
        <v/>
      </c>
      <c r="H483" s="401" t="str">
        <f t="array" ref="H483">IFERROR(IF(INDEX('Disaggregation Data'!$N$315:$N$616,MATCH(RIGHT(X483,255),RIGHT('Disaggregation Data'!$J$315:$J$616,255),0))=0,"",INDEX('Disaggregation Data'!$N$315:$N$616,MATCH(RIGHT(X483,255),RIGHT('Disaggregation Data'!J$315:$J$616,255),0))),"")</f>
        <v/>
      </c>
      <c r="I483" s="401" t="str">
        <f t="array" ref="I483">IFERROR(IF(INDEX('Disaggregation Data'!$Q$315:$Q$616,MATCH(RIGHT(X483,255),RIGHT('Disaggregation Data'!$J$315:$J$616,255),0))=0,"",INDEX('Disaggregation Data'!$Q$315:$Q$616,MATCH(RIGHT(X483,255),RIGHT('Disaggregation Data'!J$315:$J$616,255),0))),"")</f>
        <v/>
      </c>
      <c r="J483" s="415" t="str">
        <f t="array" ref="J483">IFERROR(IF(INDEX('Disaggregation Data'!$R$315:$R$616,MATCH(RIGHT(X483,255),RIGHT('Disaggregation Data'!$J$315:$J$616,255),0))=0,"",INDEX('Disaggregation Data'!$R$315:$R$616,MATCH(RIGHT(X483,255),RIGHT('Disaggregation Data'!J$315:$J$616,255),0))),"")</f>
        <v/>
      </c>
      <c r="K483" s="486"/>
      <c r="L483" s="486"/>
      <c r="M483" s="486"/>
      <c r="N483" s="486"/>
      <c r="O483" s="486"/>
      <c r="P483" s="486"/>
      <c r="Q483" s="486"/>
      <c r="R483" s="486"/>
      <c r="S483" s="486"/>
      <c r="T483" s="486"/>
      <c r="U483" s="401" t="str">
        <f t="array" ref="U483">IFERROR(IF(INDEX('Disaggregation Data'!$O$315:$O$616,MATCH(RIGHT(X483,255),RIGHT('Disaggregation Data'!$J$315:$J$616,255),0))=0,"",INDEX('Disaggregation Data'!$O$315:$O$616,MATCH(RIGHT(X483,255),RIGHT('Disaggregation Data'!J$315:$J$616,255),0))),"")</f>
        <v/>
      </c>
      <c r="V483" s="415" t="str">
        <f t="array" ref="V483">IFERROR(IF(INDEX('Disaggregation Data'!$P$315:$P$616,MATCH(RIGHT(X483,255),RIGHT('Disaggregation Data'!$J$315:$J$616,255),0))=0,"",INDEX('Disaggregation Data'!$P$315:$P$616,MATCH(RIGHT(X483,255),RIGHT('Disaggregation Data'!J$315:$J$616,255),0))),"")</f>
        <v/>
      </c>
      <c r="W483" s="487"/>
      <c r="X483" s="487" t="str">
        <f t="shared" si="32"/>
        <v/>
      </c>
      <c r="Y483" s="487">
        <f t="shared" si="33"/>
        <v>106</v>
      </c>
      <c r="Z483" s="487" t="str">
        <f t="shared" si="34"/>
        <v/>
      </c>
      <c r="AA483" s="487" t="b">
        <f t="shared" si="35"/>
        <v>0</v>
      </c>
      <c r="AB483" s="487" t="s">
        <v>2031</v>
      </c>
      <c r="AC483" s="487" t="str">
        <f t="array" ref="AC483">IFERROR(IF(INDEX('Disaggregation Records'!$G$95:$G$183,MATCH(RIGHT(Z483,255),RIGHT('Disaggregation Records'!$D$95:$D$183,255),0))=0,"",INDEX('Disaggregation Records'!$G$95:$G$183,MATCH(RIGHT(Z483,255),RIGHT('Disaggregation Records'!$D$95:$D$183,255),0))),"")</f>
        <v/>
      </c>
      <c r="AD483" s="487" t="s">
        <v>820</v>
      </c>
      <c r="AE483" s="347"/>
      <c r="AF483" s="111"/>
      <c r="AG483" s="111"/>
    </row>
    <row r="484" spans="1:33" ht="47.1" customHeight="1" x14ac:dyDescent="0.25">
      <c r="A484" s="377">
        <v>16</v>
      </c>
      <c r="B484" s="395" t="str">
        <f>IFERROR(VLOOKUP(A484,'Coverage Indicators - Section D'!$A$10:$Y$42,25,FALSE),"")</f>
        <v/>
      </c>
      <c r="C484" s="396" t="str">
        <f t="array" ref="C484">IFERROR(IF(INDEX('Disaggregation Records'!$E$95:$E$183,MATCH(RIGHT(Z484,255),RIGHT('Disaggregation Records'!$D$95:$D$183,255),0))=0,"",INDEX('Disaggregation Records'!$E$95:$E$183,MATCH(RIGHT(Z484,255),RIGHT('Disaggregation Records'!$D$95:$D$183,255),0))),"")</f>
        <v/>
      </c>
      <c r="D484" s="396" t="str">
        <f t="array" ref="D484">IFERROR(IF(INDEX('Disaggregation Records'!$F$95:$F$183,MATCH(RIGHT(Z484,255),RIGHT('Disaggregation Records'!$D$95:$D$183,255),0))=0,"",INDEX('Disaggregation Records'!$F$95:$F$183,MATCH(RIGHT(Z484,255),RIGHT('Disaggregation Records'!$D$95:$D$183,255),0))),"")</f>
        <v/>
      </c>
      <c r="E484" s="397" t="str">
        <f t="array" ref="E484">IFERROR(IF(INDEX('Disaggregation Data'!$K$315:$K$616,MATCH(RIGHT(X484,255),RIGHT('Disaggregation Data'!$J$315:$J$616,255),0))=0,"",INDEX('Disaggregation Data'!$K$315:$K$616,MATCH(RIGHT(X484,255),RIGHT('Disaggregation Data'!J$315:$J$616,255),0))),"")</f>
        <v/>
      </c>
      <c r="F484" s="398" t="str">
        <f t="array" ref="F484">IFERROR(IF(INDEX('Disaggregation Data'!$L$315:$L$616,MATCH(RIGHT(X484,255),RIGHT('Disaggregation Data'!$J$315:$J$616,255),0))=0,"",INDEX('Disaggregation Data'!$L$315:$L$616,MATCH(RIGHT(X484,255),RIGHT('Disaggregation Data'!J$315:$J$616,255),0))),"")</f>
        <v/>
      </c>
      <c r="G484" s="459" t="str">
        <f t="array" ref="G484">IFERROR(IF(INDEX('Disaggregation Data'!$M$315:$M$616,MATCH(RIGHT(X484,255),RIGHT('Disaggregation Data'!$J$315:$J$616,255),0))=0,(E484/F484)*100,INDEX('Disaggregation Data'!$M$315:$M$616,MATCH(RIGHT(X484,255),RIGHT('Disaggregation Data'!J$315:$J$616,255),0))),"")</f>
        <v/>
      </c>
      <c r="H484" s="401" t="str">
        <f t="array" ref="H484">IFERROR(IF(INDEX('Disaggregation Data'!$N$315:$N$616,MATCH(RIGHT(X484,255),RIGHT('Disaggregation Data'!$J$315:$J$616,255),0))=0,"",INDEX('Disaggregation Data'!$N$315:$N$616,MATCH(RIGHT(X484,255),RIGHT('Disaggregation Data'!J$315:$J$616,255),0))),"")</f>
        <v/>
      </c>
      <c r="I484" s="401" t="str">
        <f t="array" ref="I484">IFERROR(IF(INDEX('Disaggregation Data'!$Q$315:$Q$616,MATCH(RIGHT(X484,255),RIGHT('Disaggregation Data'!$J$315:$J$616,255),0))=0,"",INDEX('Disaggregation Data'!$Q$315:$Q$616,MATCH(RIGHT(X484,255),RIGHT('Disaggregation Data'!J$315:$J$616,255),0))),"")</f>
        <v/>
      </c>
      <c r="J484" s="415" t="str">
        <f t="array" ref="J484">IFERROR(IF(INDEX('Disaggregation Data'!$R$315:$R$616,MATCH(RIGHT(X484,255),RIGHT('Disaggregation Data'!$J$315:$J$616,255),0))=0,"",INDEX('Disaggregation Data'!$R$315:$R$616,MATCH(RIGHT(X484,255),RIGHT('Disaggregation Data'!J$315:$J$616,255),0))),"")</f>
        <v/>
      </c>
      <c r="K484" s="486"/>
      <c r="L484" s="486"/>
      <c r="M484" s="486"/>
      <c r="N484" s="486"/>
      <c r="O484" s="486"/>
      <c r="P484" s="486"/>
      <c r="Q484" s="486"/>
      <c r="R484" s="486"/>
      <c r="S484" s="486"/>
      <c r="T484" s="486"/>
      <c r="U484" s="401" t="str">
        <f t="array" ref="U484">IFERROR(IF(INDEX('Disaggregation Data'!$O$315:$O$616,MATCH(RIGHT(X484,255),RIGHT('Disaggregation Data'!$J$315:$J$616,255),0))=0,"",INDEX('Disaggregation Data'!$O$315:$O$616,MATCH(RIGHT(X484,255),RIGHT('Disaggregation Data'!J$315:$J$616,255),0))),"")</f>
        <v/>
      </c>
      <c r="V484" s="415" t="str">
        <f t="array" ref="V484">IFERROR(IF(INDEX('Disaggregation Data'!$P$315:$P$616,MATCH(RIGHT(X484,255),RIGHT('Disaggregation Data'!$J$315:$J$616,255),0))=0,"",INDEX('Disaggregation Data'!$P$315:$P$616,MATCH(RIGHT(X484,255),RIGHT('Disaggregation Data'!J$315:$J$616,255),0))),"")</f>
        <v/>
      </c>
      <c r="W484" s="487"/>
      <c r="X484" s="487" t="str">
        <f t="shared" si="32"/>
        <v/>
      </c>
      <c r="Y484" s="487">
        <f t="shared" si="33"/>
        <v>107</v>
      </c>
      <c r="Z484" s="487" t="str">
        <f t="shared" si="34"/>
        <v/>
      </c>
      <c r="AA484" s="487" t="b">
        <f t="shared" si="35"/>
        <v>0</v>
      </c>
      <c r="AB484" s="487" t="s">
        <v>2032</v>
      </c>
      <c r="AC484" s="487" t="str">
        <f t="array" ref="AC484">IFERROR(IF(INDEX('Disaggregation Records'!$G$95:$G$183,MATCH(RIGHT(Z484,255),RIGHT('Disaggregation Records'!$D$95:$D$183,255),0))=0,"",INDEX('Disaggregation Records'!$G$95:$G$183,MATCH(RIGHT(Z484,255),RIGHT('Disaggregation Records'!$D$95:$D$183,255),0))),"")</f>
        <v/>
      </c>
      <c r="AD484" s="487" t="s">
        <v>820</v>
      </c>
      <c r="AE484" s="347"/>
      <c r="AF484" s="111"/>
      <c r="AG484" s="111"/>
    </row>
    <row r="485" spans="1:33" ht="47.1" customHeight="1" x14ac:dyDescent="0.25">
      <c r="A485" s="377">
        <v>16</v>
      </c>
      <c r="B485" s="395" t="str">
        <f>IFERROR(VLOOKUP(A485,'Coverage Indicators - Section D'!$A$10:$Y$42,25,FALSE),"")</f>
        <v/>
      </c>
      <c r="C485" s="396" t="str">
        <f t="array" ref="C485">IFERROR(IF(INDEX('Disaggregation Records'!$E$95:$E$183,MATCH(RIGHT(Z485,255),RIGHT('Disaggregation Records'!$D$95:$D$183,255),0))=0,"",INDEX('Disaggregation Records'!$E$95:$E$183,MATCH(RIGHT(Z485,255),RIGHT('Disaggregation Records'!$D$95:$D$183,255),0))),"")</f>
        <v/>
      </c>
      <c r="D485" s="396" t="str">
        <f t="array" ref="D485">IFERROR(IF(INDEX('Disaggregation Records'!$F$95:$F$183,MATCH(RIGHT(Z485,255),RIGHT('Disaggregation Records'!$D$95:$D$183,255),0))=0,"",INDEX('Disaggregation Records'!$F$95:$F$183,MATCH(RIGHT(Z485,255),RIGHT('Disaggregation Records'!$D$95:$D$183,255),0))),"")</f>
        <v/>
      </c>
      <c r="E485" s="397" t="str">
        <f t="array" ref="E485">IFERROR(IF(INDEX('Disaggregation Data'!$K$315:$K$616,MATCH(RIGHT(X485,255),RIGHT('Disaggregation Data'!$J$315:$J$616,255),0))=0,"",INDEX('Disaggregation Data'!$K$315:$K$616,MATCH(RIGHT(X485,255),RIGHT('Disaggregation Data'!J$315:$J$616,255),0))),"")</f>
        <v/>
      </c>
      <c r="F485" s="398" t="str">
        <f t="array" ref="F485">IFERROR(IF(INDEX('Disaggregation Data'!$L$315:$L$616,MATCH(RIGHT(X485,255),RIGHT('Disaggregation Data'!$J$315:$J$616,255),0))=0,"",INDEX('Disaggregation Data'!$L$315:$L$616,MATCH(RIGHT(X485,255),RIGHT('Disaggregation Data'!J$315:$J$616,255),0))),"")</f>
        <v/>
      </c>
      <c r="G485" s="459" t="str">
        <f t="array" ref="G485">IFERROR(IF(INDEX('Disaggregation Data'!$M$315:$M$616,MATCH(RIGHT(X485,255),RIGHT('Disaggregation Data'!$J$315:$J$616,255),0))=0,(E485/F485)*100,INDEX('Disaggregation Data'!$M$315:$M$616,MATCH(RIGHT(X485,255),RIGHT('Disaggregation Data'!J$315:$J$616,255),0))),"")</f>
        <v/>
      </c>
      <c r="H485" s="401" t="str">
        <f t="array" ref="H485">IFERROR(IF(INDEX('Disaggregation Data'!$N$315:$N$616,MATCH(RIGHT(X485,255),RIGHT('Disaggregation Data'!$J$315:$J$616,255),0))=0,"",INDEX('Disaggregation Data'!$N$315:$N$616,MATCH(RIGHT(X485,255),RIGHT('Disaggregation Data'!J$315:$J$616,255),0))),"")</f>
        <v/>
      </c>
      <c r="I485" s="401" t="str">
        <f t="array" ref="I485">IFERROR(IF(INDEX('Disaggregation Data'!$Q$315:$Q$616,MATCH(RIGHT(X485,255),RIGHT('Disaggregation Data'!$J$315:$J$616,255),0))=0,"",INDEX('Disaggregation Data'!$Q$315:$Q$616,MATCH(RIGHT(X485,255),RIGHT('Disaggregation Data'!J$315:$J$616,255),0))),"")</f>
        <v/>
      </c>
      <c r="J485" s="415" t="str">
        <f t="array" ref="J485">IFERROR(IF(INDEX('Disaggregation Data'!$R$315:$R$616,MATCH(RIGHT(X485,255),RIGHT('Disaggregation Data'!$J$315:$J$616,255),0))=0,"",INDEX('Disaggregation Data'!$R$315:$R$616,MATCH(RIGHT(X485,255),RIGHT('Disaggregation Data'!J$315:$J$616,255),0))),"")</f>
        <v/>
      </c>
      <c r="K485" s="486"/>
      <c r="L485" s="486"/>
      <c r="M485" s="486"/>
      <c r="N485" s="486"/>
      <c r="O485" s="486"/>
      <c r="P485" s="486"/>
      <c r="Q485" s="486"/>
      <c r="R485" s="486"/>
      <c r="S485" s="486"/>
      <c r="T485" s="486"/>
      <c r="U485" s="401" t="str">
        <f t="array" ref="U485">IFERROR(IF(INDEX('Disaggregation Data'!$O$315:$O$616,MATCH(RIGHT(X485,255),RIGHT('Disaggregation Data'!$J$315:$J$616,255),0))=0,"",INDEX('Disaggregation Data'!$O$315:$O$616,MATCH(RIGHT(X485,255),RIGHT('Disaggregation Data'!J$315:$J$616,255),0))),"")</f>
        <v/>
      </c>
      <c r="V485" s="415" t="str">
        <f t="array" ref="V485">IFERROR(IF(INDEX('Disaggregation Data'!$P$315:$P$616,MATCH(RIGHT(X485,255),RIGHT('Disaggregation Data'!$J$315:$J$616,255),0))=0,"",INDEX('Disaggregation Data'!$P$315:$P$616,MATCH(RIGHT(X485,255),RIGHT('Disaggregation Data'!J$315:$J$616,255),0))),"")</f>
        <v/>
      </c>
      <c r="W485" s="487"/>
      <c r="X485" s="487" t="str">
        <f t="shared" si="32"/>
        <v/>
      </c>
      <c r="Y485" s="487">
        <f t="shared" si="33"/>
        <v>108</v>
      </c>
      <c r="Z485" s="487" t="str">
        <f t="shared" si="34"/>
        <v/>
      </c>
      <c r="AA485" s="487" t="b">
        <f t="shared" si="35"/>
        <v>0</v>
      </c>
      <c r="AB485" s="487" t="s">
        <v>2033</v>
      </c>
      <c r="AC485" s="487" t="str">
        <f t="array" ref="AC485">IFERROR(IF(INDEX('Disaggregation Records'!$G$95:$G$183,MATCH(RIGHT(Z485,255),RIGHT('Disaggregation Records'!$D$95:$D$183,255),0))=0,"",INDEX('Disaggregation Records'!$G$95:$G$183,MATCH(RIGHT(Z485,255),RIGHT('Disaggregation Records'!$D$95:$D$183,255),0))),"")</f>
        <v/>
      </c>
      <c r="AD485" s="487" t="s">
        <v>820</v>
      </c>
      <c r="AE485" s="347"/>
      <c r="AF485" s="111"/>
      <c r="AG485" s="111"/>
    </row>
    <row r="486" spans="1:33" ht="47.1" customHeight="1" x14ac:dyDescent="0.25">
      <c r="A486" s="377">
        <v>16</v>
      </c>
      <c r="B486" s="395" t="str">
        <f>IFERROR(VLOOKUP(A486,'Coverage Indicators - Section D'!$A$10:$Y$42,25,FALSE),"")</f>
        <v/>
      </c>
      <c r="C486" s="396" t="str">
        <f t="array" ref="C486">IFERROR(IF(INDEX('Disaggregation Records'!$E$95:$E$183,MATCH(RIGHT(Z486,255),RIGHT('Disaggregation Records'!$D$95:$D$183,255),0))=0,"",INDEX('Disaggregation Records'!$E$95:$E$183,MATCH(RIGHT(Z486,255),RIGHT('Disaggregation Records'!$D$95:$D$183,255),0))),"")</f>
        <v/>
      </c>
      <c r="D486" s="396" t="str">
        <f t="array" ref="D486">IFERROR(IF(INDEX('Disaggregation Records'!$F$95:$F$183,MATCH(RIGHT(Z486,255),RIGHT('Disaggregation Records'!$D$95:$D$183,255),0))=0,"",INDEX('Disaggregation Records'!$F$95:$F$183,MATCH(RIGHT(Z486,255),RIGHT('Disaggregation Records'!$D$95:$D$183,255),0))),"")</f>
        <v/>
      </c>
      <c r="E486" s="397" t="str">
        <f t="array" ref="E486">IFERROR(IF(INDEX('Disaggregation Data'!$K$315:$K$616,MATCH(RIGHT(X486,255),RIGHT('Disaggregation Data'!$J$315:$J$616,255),0))=0,"",INDEX('Disaggregation Data'!$K$315:$K$616,MATCH(RIGHT(X486,255),RIGHT('Disaggregation Data'!J$315:$J$616,255),0))),"")</f>
        <v/>
      </c>
      <c r="F486" s="398" t="str">
        <f t="array" ref="F486">IFERROR(IF(INDEX('Disaggregation Data'!$L$315:$L$616,MATCH(RIGHT(X486,255),RIGHT('Disaggregation Data'!$J$315:$J$616,255),0))=0,"",INDEX('Disaggregation Data'!$L$315:$L$616,MATCH(RIGHT(X486,255),RIGHT('Disaggregation Data'!J$315:$J$616,255),0))),"")</f>
        <v/>
      </c>
      <c r="G486" s="459" t="str">
        <f t="array" ref="G486">IFERROR(IF(INDEX('Disaggregation Data'!$M$315:$M$616,MATCH(RIGHT(X486,255),RIGHT('Disaggregation Data'!$J$315:$J$616,255),0))=0,(E486/F486)*100,INDEX('Disaggregation Data'!$M$315:$M$616,MATCH(RIGHT(X486,255),RIGHT('Disaggregation Data'!J$315:$J$616,255),0))),"")</f>
        <v/>
      </c>
      <c r="H486" s="401" t="str">
        <f t="array" ref="H486">IFERROR(IF(INDEX('Disaggregation Data'!$N$315:$N$616,MATCH(RIGHT(X486,255),RIGHT('Disaggregation Data'!$J$315:$J$616,255),0))=0,"",INDEX('Disaggregation Data'!$N$315:$N$616,MATCH(RIGHT(X486,255),RIGHT('Disaggregation Data'!J$315:$J$616,255),0))),"")</f>
        <v/>
      </c>
      <c r="I486" s="401" t="str">
        <f t="array" ref="I486">IFERROR(IF(INDEX('Disaggregation Data'!$Q$315:$Q$616,MATCH(RIGHT(X486,255),RIGHT('Disaggregation Data'!$J$315:$J$616,255),0))=0,"",INDEX('Disaggregation Data'!$Q$315:$Q$616,MATCH(RIGHT(X486,255),RIGHT('Disaggregation Data'!J$315:$J$616,255),0))),"")</f>
        <v/>
      </c>
      <c r="J486" s="415" t="str">
        <f t="array" ref="J486">IFERROR(IF(INDEX('Disaggregation Data'!$R$315:$R$616,MATCH(RIGHT(X486,255),RIGHT('Disaggregation Data'!$J$315:$J$616,255),0))=0,"",INDEX('Disaggregation Data'!$R$315:$R$616,MATCH(RIGHT(X486,255),RIGHT('Disaggregation Data'!J$315:$J$616,255),0))),"")</f>
        <v/>
      </c>
      <c r="K486" s="486"/>
      <c r="L486" s="486"/>
      <c r="M486" s="486"/>
      <c r="N486" s="486"/>
      <c r="O486" s="486"/>
      <c r="P486" s="486"/>
      <c r="Q486" s="486"/>
      <c r="R486" s="486"/>
      <c r="S486" s="486"/>
      <c r="T486" s="486"/>
      <c r="U486" s="401" t="str">
        <f t="array" ref="U486">IFERROR(IF(INDEX('Disaggregation Data'!$O$315:$O$616,MATCH(RIGHT(X486,255),RIGHT('Disaggregation Data'!$J$315:$J$616,255),0))=0,"",INDEX('Disaggregation Data'!$O$315:$O$616,MATCH(RIGHT(X486,255),RIGHT('Disaggregation Data'!J$315:$J$616,255),0))),"")</f>
        <v/>
      </c>
      <c r="V486" s="415" t="str">
        <f t="array" ref="V486">IFERROR(IF(INDEX('Disaggregation Data'!$P$315:$P$616,MATCH(RIGHT(X486,255),RIGHT('Disaggregation Data'!$J$315:$J$616,255),0))=0,"",INDEX('Disaggregation Data'!$P$315:$P$616,MATCH(RIGHT(X486,255),RIGHT('Disaggregation Data'!J$315:$J$616,255),0))),"")</f>
        <v/>
      </c>
      <c r="W486" s="487"/>
      <c r="X486" s="487" t="str">
        <f t="shared" si="32"/>
        <v/>
      </c>
      <c r="Y486" s="487">
        <f t="shared" si="33"/>
        <v>109</v>
      </c>
      <c r="Z486" s="487" t="str">
        <f t="shared" si="34"/>
        <v/>
      </c>
      <c r="AA486" s="487" t="b">
        <f t="shared" si="35"/>
        <v>0</v>
      </c>
      <c r="AB486" s="487" t="s">
        <v>2034</v>
      </c>
      <c r="AC486" s="487" t="str">
        <f t="array" ref="AC486">IFERROR(IF(INDEX('Disaggregation Records'!$G$95:$G$183,MATCH(RIGHT(Z486,255),RIGHT('Disaggregation Records'!$D$95:$D$183,255),0))=0,"",INDEX('Disaggregation Records'!$G$95:$G$183,MATCH(RIGHT(Z486,255),RIGHT('Disaggregation Records'!$D$95:$D$183,255),0))),"")</f>
        <v/>
      </c>
      <c r="AD486" s="487" t="s">
        <v>820</v>
      </c>
      <c r="AE486" s="347"/>
      <c r="AF486" s="111"/>
      <c r="AG486" s="111"/>
    </row>
    <row r="487" spans="1:33" ht="47.1" customHeight="1" x14ac:dyDescent="0.25">
      <c r="A487" s="377">
        <v>17</v>
      </c>
      <c r="B487" s="395" t="str">
        <f>IFERROR(VLOOKUP(A487,'Coverage Indicators - Section D'!$A$10:$Y$42,25,FALSE),"")</f>
        <v/>
      </c>
      <c r="C487" s="396" t="str">
        <f t="array" ref="C487">IFERROR(IF(INDEX('Disaggregation Records'!$E$95:$E$183,MATCH(RIGHT(Z487,255),RIGHT('Disaggregation Records'!$D$95:$D$183,255),0))=0,"",INDEX('Disaggregation Records'!$E$95:$E$183,MATCH(RIGHT(Z487,255),RIGHT('Disaggregation Records'!$D$95:$D$183,255),0))),"")</f>
        <v/>
      </c>
      <c r="D487" s="396" t="str">
        <f t="array" ref="D487">IFERROR(IF(INDEX('Disaggregation Records'!$F$95:$F$183,MATCH(RIGHT(Z487,255),RIGHT('Disaggregation Records'!$D$95:$D$183,255),0))=0,"",INDEX('Disaggregation Records'!$F$95:$F$183,MATCH(RIGHT(Z487,255),RIGHT('Disaggregation Records'!$D$95:$D$183,255),0))),"")</f>
        <v/>
      </c>
      <c r="E487" s="397" t="str">
        <f t="array" ref="E487">IFERROR(IF(INDEX('Disaggregation Data'!$K$315:$K$616,MATCH(RIGHT(X487,255),RIGHT('Disaggregation Data'!$J$315:$J$616,255),0))=0,"",INDEX('Disaggregation Data'!$K$315:$K$616,MATCH(RIGHT(X487,255),RIGHT('Disaggregation Data'!J$315:$J$616,255),0))),"")</f>
        <v/>
      </c>
      <c r="F487" s="398" t="str">
        <f t="array" ref="F487">IFERROR(IF(INDEX('Disaggregation Data'!$L$315:$L$616,MATCH(RIGHT(X487,255),RIGHT('Disaggregation Data'!$J$315:$J$616,255),0))=0,"",INDEX('Disaggregation Data'!$L$315:$L$616,MATCH(RIGHT(X487,255),RIGHT('Disaggregation Data'!J$315:$J$616,255),0))),"")</f>
        <v/>
      </c>
      <c r="G487" s="459" t="str">
        <f t="array" ref="G487">IFERROR(IF(INDEX('Disaggregation Data'!$M$315:$M$616,MATCH(RIGHT(X487,255),RIGHT('Disaggregation Data'!$J$315:$J$616,255),0))=0,(E487/F487)*100,INDEX('Disaggregation Data'!$M$315:$M$616,MATCH(RIGHT(X487,255),RIGHT('Disaggregation Data'!J$315:$J$616,255),0))),"")</f>
        <v/>
      </c>
      <c r="H487" s="401" t="str">
        <f t="array" ref="H487">IFERROR(IF(INDEX('Disaggregation Data'!$N$315:$N$616,MATCH(RIGHT(X487,255),RIGHT('Disaggregation Data'!$J$315:$J$616,255),0))=0,"",INDEX('Disaggregation Data'!$N$315:$N$616,MATCH(RIGHT(X487,255),RIGHT('Disaggregation Data'!J$315:$J$616,255),0))),"")</f>
        <v/>
      </c>
      <c r="I487" s="401" t="str">
        <f t="array" ref="I487">IFERROR(IF(INDEX('Disaggregation Data'!$Q$315:$Q$616,MATCH(RIGHT(X487,255),RIGHT('Disaggregation Data'!$J$315:$J$616,255),0))=0,"",INDEX('Disaggregation Data'!$Q$315:$Q$616,MATCH(RIGHT(X487,255),RIGHT('Disaggregation Data'!J$315:$J$616,255),0))),"")</f>
        <v/>
      </c>
      <c r="J487" s="415" t="str">
        <f t="array" ref="J487">IFERROR(IF(INDEX('Disaggregation Data'!$R$315:$R$616,MATCH(RIGHT(X487,255),RIGHT('Disaggregation Data'!$J$315:$J$616,255),0))=0,"",INDEX('Disaggregation Data'!$R$315:$R$616,MATCH(RIGHT(X487,255),RIGHT('Disaggregation Data'!J$315:$J$616,255),0))),"")</f>
        <v/>
      </c>
      <c r="K487" s="486"/>
      <c r="L487" s="486"/>
      <c r="M487" s="486"/>
      <c r="N487" s="486"/>
      <c r="O487" s="486"/>
      <c r="P487" s="486"/>
      <c r="Q487" s="486"/>
      <c r="R487" s="486"/>
      <c r="S487" s="486"/>
      <c r="T487" s="486"/>
      <c r="U487" s="401" t="str">
        <f t="array" ref="U487">IFERROR(IF(INDEX('Disaggregation Data'!$O$315:$O$616,MATCH(RIGHT(X487,255),RIGHT('Disaggregation Data'!$J$315:$J$616,255),0))=0,"",INDEX('Disaggregation Data'!$O$315:$O$616,MATCH(RIGHT(X487,255),RIGHT('Disaggregation Data'!J$315:$J$616,255),0))),"")</f>
        <v/>
      </c>
      <c r="V487" s="415" t="str">
        <f t="array" ref="V487">IFERROR(IF(INDEX('Disaggregation Data'!$P$315:$P$616,MATCH(RIGHT(X487,255),RIGHT('Disaggregation Data'!$J$315:$J$616,255),0))=0,"",INDEX('Disaggregation Data'!$P$315:$P$616,MATCH(RIGHT(X487,255),RIGHT('Disaggregation Data'!J$315:$J$616,255),0))),"")</f>
        <v/>
      </c>
      <c r="W487" s="487"/>
      <c r="X487" s="487" t="str">
        <f t="shared" si="32"/>
        <v/>
      </c>
      <c r="Y487" s="487">
        <f t="shared" si="33"/>
        <v>110</v>
      </c>
      <c r="Z487" s="487" t="str">
        <f t="shared" si="34"/>
        <v/>
      </c>
      <c r="AA487" s="487" t="b">
        <f t="shared" si="35"/>
        <v>0</v>
      </c>
      <c r="AB487" s="487" t="s">
        <v>2035</v>
      </c>
      <c r="AC487" s="487" t="str">
        <f t="array" ref="AC487">IFERROR(IF(INDEX('Disaggregation Records'!$G$95:$G$183,MATCH(RIGHT(Z487,255),RIGHT('Disaggregation Records'!$D$95:$D$183,255),0))=0,"",INDEX('Disaggregation Records'!$G$95:$G$183,MATCH(RIGHT(Z487,255),RIGHT('Disaggregation Records'!$D$95:$D$183,255),0))),"")</f>
        <v/>
      </c>
      <c r="AD487" s="487" t="s">
        <v>821</v>
      </c>
      <c r="AE487" s="347"/>
      <c r="AF487" s="111"/>
      <c r="AG487" s="111"/>
    </row>
    <row r="488" spans="1:33" ht="47.1" customHeight="1" x14ac:dyDescent="0.25">
      <c r="A488" s="377">
        <v>17</v>
      </c>
      <c r="B488" s="395" t="str">
        <f>IFERROR(VLOOKUP(A488,'Coverage Indicators - Section D'!$A$10:$Y$42,25,FALSE),"")</f>
        <v/>
      </c>
      <c r="C488" s="396" t="str">
        <f t="array" ref="C488">IFERROR(IF(INDEX('Disaggregation Records'!$E$95:$E$183,MATCH(RIGHT(Z488,255),RIGHT('Disaggregation Records'!$D$95:$D$183,255),0))=0,"",INDEX('Disaggregation Records'!$E$95:$E$183,MATCH(RIGHT(Z488,255),RIGHT('Disaggregation Records'!$D$95:$D$183,255),0))),"")</f>
        <v/>
      </c>
      <c r="D488" s="396" t="str">
        <f t="array" ref="D488">IFERROR(IF(INDEX('Disaggregation Records'!$F$95:$F$183,MATCH(RIGHT(Z488,255),RIGHT('Disaggregation Records'!$D$95:$D$183,255),0))=0,"",INDEX('Disaggregation Records'!$F$95:$F$183,MATCH(RIGHT(Z488,255),RIGHT('Disaggregation Records'!$D$95:$D$183,255),0))),"")</f>
        <v/>
      </c>
      <c r="E488" s="397" t="str">
        <f t="array" ref="E488">IFERROR(IF(INDEX('Disaggregation Data'!$K$315:$K$616,MATCH(RIGHT(X488,255),RIGHT('Disaggregation Data'!$J$315:$J$616,255),0))=0,"",INDEX('Disaggregation Data'!$K$315:$K$616,MATCH(RIGHT(X488,255),RIGHT('Disaggregation Data'!J$315:$J$616,255),0))),"")</f>
        <v/>
      </c>
      <c r="F488" s="398" t="str">
        <f t="array" ref="F488">IFERROR(IF(INDEX('Disaggregation Data'!$L$315:$L$616,MATCH(RIGHT(X488,255),RIGHT('Disaggregation Data'!$J$315:$J$616,255),0))=0,"",INDEX('Disaggregation Data'!$L$315:$L$616,MATCH(RIGHT(X488,255),RIGHT('Disaggregation Data'!J$315:$J$616,255),0))),"")</f>
        <v/>
      </c>
      <c r="G488" s="459" t="str">
        <f t="array" ref="G488">IFERROR(IF(INDEX('Disaggregation Data'!$M$315:$M$616,MATCH(RIGHT(X488,255),RIGHT('Disaggregation Data'!$J$315:$J$616,255),0))=0,(E488/F488)*100,INDEX('Disaggregation Data'!$M$315:$M$616,MATCH(RIGHT(X488,255),RIGHT('Disaggregation Data'!J$315:$J$616,255),0))),"")</f>
        <v/>
      </c>
      <c r="H488" s="401" t="str">
        <f t="array" ref="H488">IFERROR(IF(INDEX('Disaggregation Data'!$N$315:$N$616,MATCH(RIGHT(X488,255),RIGHT('Disaggregation Data'!$J$315:$J$616,255),0))=0,"",INDEX('Disaggregation Data'!$N$315:$N$616,MATCH(RIGHT(X488,255),RIGHT('Disaggregation Data'!J$315:$J$616,255),0))),"")</f>
        <v/>
      </c>
      <c r="I488" s="401" t="str">
        <f t="array" ref="I488">IFERROR(IF(INDEX('Disaggregation Data'!$Q$315:$Q$616,MATCH(RIGHT(X488,255),RIGHT('Disaggregation Data'!$J$315:$J$616,255),0))=0,"",INDEX('Disaggregation Data'!$Q$315:$Q$616,MATCH(RIGHT(X488,255),RIGHT('Disaggregation Data'!J$315:$J$616,255),0))),"")</f>
        <v/>
      </c>
      <c r="J488" s="415" t="str">
        <f t="array" ref="J488">IFERROR(IF(INDEX('Disaggregation Data'!$R$315:$R$616,MATCH(RIGHT(X488,255),RIGHT('Disaggregation Data'!$J$315:$J$616,255),0))=0,"",INDEX('Disaggregation Data'!$R$315:$R$616,MATCH(RIGHT(X488,255),RIGHT('Disaggregation Data'!J$315:$J$616,255),0))),"")</f>
        <v/>
      </c>
      <c r="K488" s="486"/>
      <c r="L488" s="486"/>
      <c r="M488" s="486"/>
      <c r="N488" s="486"/>
      <c r="O488" s="486"/>
      <c r="P488" s="486"/>
      <c r="Q488" s="486"/>
      <c r="R488" s="486"/>
      <c r="S488" s="486"/>
      <c r="T488" s="486"/>
      <c r="U488" s="401" t="str">
        <f t="array" ref="U488">IFERROR(IF(INDEX('Disaggregation Data'!$O$315:$O$616,MATCH(RIGHT(X488,255),RIGHT('Disaggregation Data'!$J$315:$J$616,255),0))=0,"",INDEX('Disaggregation Data'!$O$315:$O$616,MATCH(RIGHT(X488,255),RIGHT('Disaggregation Data'!J$315:$J$616,255),0))),"")</f>
        <v/>
      </c>
      <c r="V488" s="415" t="str">
        <f t="array" ref="V488">IFERROR(IF(INDEX('Disaggregation Data'!$P$315:$P$616,MATCH(RIGHT(X488,255),RIGHT('Disaggregation Data'!$J$315:$J$616,255),0))=0,"",INDEX('Disaggregation Data'!$P$315:$P$616,MATCH(RIGHT(X488,255),RIGHT('Disaggregation Data'!J$315:$J$616,255),0))),"")</f>
        <v/>
      </c>
      <c r="W488" s="487"/>
      <c r="X488" s="487" t="str">
        <f t="shared" si="32"/>
        <v/>
      </c>
      <c r="Y488" s="487">
        <f t="shared" si="33"/>
        <v>111</v>
      </c>
      <c r="Z488" s="487" t="str">
        <f t="shared" si="34"/>
        <v/>
      </c>
      <c r="AA488" s="487" t="b">
        <f t="shared" si="35"/>
        <v>0</v>
      </c>
      <c r="AB488" s="487" t="s">
        <v>2036</v>
      </c>
      <c r="AC488" s="487" t="str">
        <f t="array" ref="AC488">IFERROR(IF(INDEX('Disaggregation Records'!$G$95:$G$183,MATCH(RIGHT(Z488,255),RIGHT('Disaggregation Records'!$D$95:$D$183,255),0))=0,"",INDEX('Disaggregation Records'!$G$95:$G$183,MATCH(RIGHT(Z488,255),RIGHT('Disaggregation Records'!$D$95:$D$183,255),0))),"")</f>
        <v/>
      </c>
      <c r="AD488" s="487" t="s">
        <v>821</v>
      </c>
      <c r="AE488" s="347"/>
      <c r="AF488" s="111"/>
      <c r="AG488" s="111"/>
    </row>
    <row r="489" spans="1:33" ht="47.1" customHeight="1" x14ac:dyDescent="0.25">
      <c r="A489" s="377">
        <v>17</v>
      </c>
      <c r="B489" s="395" t="str">
        <f>IFERROR(VLOOKUP(A489,'Coverage Indicators - Section D'!$A$10:$Y$42,25,FALSE),"")</f>
        <v/>
      </c>
      <c r="C489" s="396" t="str">
        <f t="array" ref="C489">IFERROR(IF(INDEX('Disaggregation Records'!$E$95:$E$183,MATCH(RIGHT(Z489,255),RIGHT('Disaggregation Records'!$D$95:$D$183,255),0))=0,"",INDEX('Disaggregation Records'!$E$95:$E$183,MATCH(RIGHT(Z489,255),RIGHT('Disaggregation Records'!$D$95:$D$183,255),0))),"")</f>
        <v/>
      </c>
      <c r="D489" s="396" t="str">
        <f t="array" ref="D489">IFERROR(IF(INDEX('Disaggregation Records'!$F$95:$F$183,MATCH(RIGHT(Z489,255),RIGHT('Disaggregation Records'!$D$95:$D$183,255),0))=0,"",INDEX('Disaggregation Records'!$F$95:$F$183,MATCH(RIGHT(Z489,255),RIGHT('Disaggregation Records'!$D$95:$D$183,255),0))),"")</f>
        <v/>
      </c>
      <c r="E489" s="397" t="str">
        <f t="array" ref="E489">IFERROR(IF(INDEX('Disaggregation Data'!$K$315:$K$616,MATCH(RIGHT(X489,255),RIGHT('Disaggregation Data'!$J$315:$J$616,255),0))=0,"",INDEX('Disaggregation Data'!$K$315:$K$616,MATCH(RIGHT(X489,255),RIGHT('Disaggregation Data'!J$315:$J$616,255),0))),"")</f>
        <v/>
      </c>
      <c r="F489" s="398" t="str">
        <f t="array" ref="F489">IFERROR(IF(INDEX('Disaggregation Data'!$L$315:$L$616,MATCH(RIGHT(X489,255),RIGHT('Disaggregation Data'!$J$315:$J$616,255),0))=0,"",INDEX('Disaggregation Data'!$L$315:$L$616,MATCH(RIGHT(X489,255),RIGHT('Disaggregation Data'!J$315:$J$616,255),0))),"")</f>
        <v/>
      </c>
      <c r="G489" s="459" t="str">
        <f t="array" ref="G489">IFERROR(IF(INDEX('Disaggregation Data'!$M$315:$M$616,MATCH(RIGHT(X489,255),RIGHT('Disaggregation Data'!$J$315:$J$616,255),0))=0,(E489/F489)*100,INDEX('Disaggregation Data'!$M$315:$M$616,MATCH(RIGHT(X489,255),RIGHT('Disaggregation Data'!J$315:$J$616,255),0))),"")</f>
        <v/>
      </c>
      <c r="H489" s="401" t="str">
        <f t="array" ref="H489">IFERROR(IF(INDEX('Disaggregation Data'!$N$315:$N$616,MATCH(RIGHT(X489,255),RIGHT('Disaggregation Data'!$J$315:$J$616,255),0))=0,"",INDEX('Disaggregation Data'!$N$315:$N$616,MATCH(RIGHT(X489,255),RIGHT('Disaggregation Data'!J$315:$J$616,255),0))),"")</f>
        <v/>
      </c>
      <c r="I489" s="401" t="str">
        <f t="array" ref="I489">IFERROR(IF(INDEX('Disaggregation Data'!$Q$315:$Q$616,MATCH(RIGHT(X489,255),RIGHT('Disaggregation Data'!$J$315:$J$616,255),0))=0,"",INDEX('Disaggregation Data'!$Q$315:$Q$616,MATCH(RIGHT(X489,255),RIGHT('Disaggregation Data'!J$315:$J$616,255),0))),"")</f>
        <v/>
      </c>
      <c r="J489" s="415" t="str">
        <f t="array" ref="J489">IFERROR(IF(INDEX('Disaggregation Data'!$R$315:$R$616,MATCH(RIGHT(X489,255),RIGHT('Disaggregation Data'!$J$315:$J$616,255),0))=0,"",INDEX('Disaggregation Data'!$R$315:$R$616,MATCH(RIGHT(X489,255),RIGHT('Disaggregation Data'!J$315:$J$616,255),0))),"")</f>
        <v/>
      </c>
      <c r="K489" s="486"/>
      <c r="L489" s="486"/>
      <c r="M489" s="486"/>
      <c r="N489" s="486"/>
      <c r="O489" s="486"/>
      <c r="P489" s="486"/>
      <c r="Q489" s="486"/>
      <c r="R489" s="486"/>
      <c r="S489" s="486"/>
      <c r="T489" s="486"/>
      <c r="U489" s="401" t="str">
        <f t="array" ref="U489">IFERROR(IF(INDEX('Disaggregation Data'!$O$315:$O$616,MATCH(RIGHT(X489,255),RIGHT('Disaggregation Data'!$J$315:$J$616,255),0))=0,"",INDEX('Disaggregation Data'!$O$315:$O$616,MATCH(RIGHT(X489,255),RIGHT('Disaggregation Data'!J$315:$J$616,255),0))),"")</f>
        <v/>
      </c>
      <c r="V489" s="415" t="str">
        <f t="array" ref="V489">IFERROR(IF(INDEX('Disaggregation Data'!$P$315:$P$616,MATCH(RIGHT(X489,255),RIGHT('Disaggregation Data'!$J$315:$J$616,255),0))=0,"",INDEX('Disaggregation Data'!$P$315:$P$616,MATCH(RIGHT(X489,255),RIGHT('Disaggregation Data'!J$315:$J$616,255),0))),"")</f>
        <v/>
      </c>
      <c r="W489" s="487"/>
      <c r="X489" s="487" t="str">
        <f t="shared" si="32"/>
        <v/>
      </c>
      <c r="Y489" s="487">
        <f t="shared" si="33"/>
        <v>112</v>
      </c>
      <c r="Z489" s="487" t="str">
        <f t="shared" si="34"/>
        <v/>
      </c>
      <c r="AA489" s="487" t="b">
        <f t="shared" si="35"/>
        <v>0</v>
      </c>
      <c r="AB489" s="487" t="s">
        <v>2037</v>
      </c>
      <c r="AC489" s="487" t="str">
        <f t="array" ref="AC489">IFERROR(IF(INDEX('Disaggregation Records'!$G$95:$G$183,MATCH(RIGHT(Z489,255),RIGHT('Disaggregation Records'!$D$95:$D$183,255),0))=0,"",INDEX('Disaggregation Records'!$G$95:$G$183,MATCH(RIGHT(Z489,255),RIGHT('Disaggregation Records'!$D$95:$D$183,255),0))),"")</f>
        <v/>
      </c>
      <c r="AD489" s="487" t="s">
        <v>821</v>
      </c>
      <c r="AE489" s="347"/>
      <c r="AF489" s="111"/>
      <c r="AG489" s="111"/>
    </row>
    <row r="490" spans="1:33" ht="47.1" customHeight="1" x14ac:dyDescent="0.25">
      <c r="A490" s="377">
        <v>17</v>
      </c>
      <c r="B490" s="395" t="str">
        <f>IFERROR(VLOOKUP(A490,'Coverage Indicators - Section D'!$A$10:$Y$42,25,FALSE),"")</f>
        <v/>
      </c>
      <c r="C490" s="396" t="str">
        <f t="array" ref="C490">IFERROR(IF(INDEX('Disaggregation Records'!$E$95:$E$183,MATCH(RIGHT(Z490,255),RIGHT('Disaggregation Records'!$D$95:$D$183,255),0))=0,"",INDEX('Disaggregation Records'!$E$95:$E$183,MATCH(RIGHT(Z490,255),RIGHT('Disaggregation Records'!$D$95:$D$183,255),0))),"")</f>
        <v/>
      </c>
      <c r="D490" s="396" t="str">
        <f t="array" ref="D490">IFERROR(IF(INDEX('Disaggregation Records'!$F$95:$F$183,MATCH(RIGHT(Z490,255),RIGHT('Disaggregation Records'!$D$95:$D$183,255),0))=0,"",INDEX('Disaggregation Records'!$F$95:$F$183,MATCH(RIGHT(Z490,255),RIGHT('Disaggregation Records'!$D$95:$D$183,255),0))),"")</f>
        <v/>
      </c>
      <c r="E490" s="397" t="str">
        <f t="array" ref="E490">IFERROR(IF(INDEX('Disaggregation Data'!$K$315:$K$616,MATCH(RIGHT(X490,255),RIGHT('Disaggregation Data'!$J$315:$J$616,255),0))=0,"",INDEX('Disaggregation Data'!$K$315:$K$616,MATCH(RIGHT(X490,255),RIGHT('Disaggregation Data'!J$315:$J$616,255),0))),"")</f>
        <v/>
      </c>
      <c r="F490" s="398" t="str">
        <f t="array" ref="F490">IFERROR(IF(INDEX('Disaggregation Data'!$L$315:$L$616,MATCH(RIGHT(X490,255),RIGHT('Disaggregation Data'!$J$315:$J$616,255),0))=0,"",INDEX('Disaggregation Data'!$L$315:$L$616,MATCH(RIGHT(X490,255),RIGHT('Disaggregation Data'!J$315:$J$616,255),0))),"")</f>
        <v/>
      </c>
      <c r="G490" s="459" t="str">
        <f t="array" ref="G490">IFERROR(IF(INDEX('Disaggregation Data'!$M$315:$M$616,MATCH(RIGHT(X490,255),RIGHT('Disaggregation Data'!$J$315:$J$616,255),0))=0,(E490/F490)*100,INDEX('Disaggregation Data'!$M$315:$M$616,MATCH(RIGHT(X490,255),RIGHT('Disaggregation Data'!J$315:$J$616,255),0))),"")</f>
        <v/>
      </c>
      <c r="H490" s="401" t="str">
        <f t="array" ref="H490">IFERROR(IF(INDEX('Disaggregation Data'!$N$315:$N$616,MATCH(RIGHT(X490,255),RIGHT('Disaggregation Data'!$J$315:$J$616,255),0))=0,"",INDEX('Disaggregation Data'!$N$315:$N$616,MATCH(RIGHT(X490,255),RIGHT('Disaggregation Data'!J$315:$J$616,255),0))),"")</f>
        <v/>
      </c>
      <c r="I490" s="401" t="str">
        <f t="array" ref="I490">IFERROR(IF(INDEX('Disaggregation Data'!$Q$315:$Q$616,MATCH(RIGHT(X490,255),RIGHT('Disaggregation Data'!$J$315:$J$616,255),0))=0,"",INDEX('Disaggregation Data'!$Q$315:$Q$616,MATCH(RIGHT(X490,255),RIGHT('Disaggregation Data'!J$315:$J$616,255),0))),"")</f>
        <v/>
      </c>
      <c r="J490" s="415" t="str">
        <f t="array" ref="J490">IFERROR(IF(INDEX('Disaggregation Data'!$R$315:$R$616,MATCH(RIGHT(X490,255),RIGHT('Disaggregation Data'!$J$315:$J$616,255),0))=0,"",INDEX('Disaggregation Data'!$R$315:$R$616,MATCH(RIGHT(X490,255),RIGHT('Disaggregation Data'!J$315:$J$616,255),0))),"")</f>
        <v/>
      </c>
      <c r="K490" s="486"/>
      <c r="L490" s="486"/>
      <c r="M490" s="486"/>
      <c r="N490" s="486"/>
      <c r="O490" s="486"/>
      <c r="P490" s="486"/>
      <c r="Q490" s="486"/>
      <c r="R490" s="486"/>
      <c r="S490" s="486"/>
      <c r="T490" s="486"/>
      <c r="U490" s="401" t="str">
        <f t="array" ref="U490">IFERROR(IF(INDEX('Disaggregation Data'!$O$315:$O$616,MATCH(RIGHT(X490,255),RIGHT('Disaggregation Data'!$J$315:$J$616,255),0))=0,"",INDEX('Disaggregation Data'!$O$315:$O$616,MATCH(RIGHT(X490,255),RIGHT('Disaggregation Data'!J$315:$J$616,255),0))),"")</f>
        <v/>
      </c>
      <c r="V490" s="415" t="str">
        <f t="array" ref="V490">IFERROR(IF(INDEX('Disaggregation Data'!$P$315:$P$616,MATCH(RIGHT(X490,255),RIGHT('Disaggregation Data'!$J$315:$J$616,255),0))=0,"",INDEX('Disaggregation Data'!$P$315:$P$616,MATCH(RIGHT(X490,255),RIGHT('Disaggregation Data'!J$315:$J$616,255),0))),"")</f>
        <v/>
      </c>
      <c r="W490" s="487"/>
      <c r="X490" s="487" t="str">
        <f t="shared" si="32"/>
        <v/>
      </c>
      <c r="Y490" s="487">
        <f t="shared" si="33"/>
        <v>113</v>
      </c>
      <c r="Z490" s="487" t="str">
        <f t="shared" si="34"/>
        <v/>
      </c>
      <c r="AA490" s="487" t="b">
        <f t="shared" si="35"/>
        <v>0</v>
      </c>
      <c r="AB490" s="487" t="s">
        <v>2038</v>
      </c>
      <c r="AC490" s="487" t="str">
        <f t="array" ref="AC490">IFERROR(IF(INDEX('Disaggregation Records'!$G$95:$G$183,MATCH(RIGHT(Z490,255),RIGHT('Disaggregation Records'!$D$95:$D$183,255),0))=0,"",INDEX('Disaggregation Records'!$G$95:$G$183,MATCH(RIGHT(Z490,255),RIGHT('Disaggregation Records'!$D$95:$D$183,255),0))),"")</f>
        <v/>
      </c>
      <c r="AD490" s="487" t="s">
        <v>821</v>
      </c>
      <c r="AE490" s="347"/>
      <c r="AF490" s="111"/>
      <c r="AG490" s="111"/>
    </row>
    <row r="491" spans="1:33" ht="47.1" customHeight="1" x14ac:dyDescent="0.25">
      <c r="A491" s="377">
        <v>17</v>
      </c>
      <c r="B491" s="395" t="str">
        <f>IFERROR(VLOOKUP(A491,'Coverage Indicators - Section D'!$A$10:$Y$42,25,FALSE),"")</f>
        <v/>
      </c>
      <c r="C491" s="396" t="str">
        <f t="array" ref="C491">IFERROR(IF(INDEX('Disaggregation Records'!$E$95:$E$183,MATCH(RIGHT(Z491,255),RIGHT('Disaggregation Records'!$D$95:$D$183,255),0))=0,"",INDEX('Disaggregation Records'!$E$95:$E$183,MATCH(RIGHT(Z491,255),RIGHT('Disaggregation Records'!$D$95:$D$183,255),0))),"")</f>
        <v/>
      </c>
      <c r="D491" s="396" t="str">
        <f t="array" ref="D491">IFERROR(IF(INDEX('Disaggregation Records'!$F$95:$F$183,MATCH(RIGHT(Z491,255),RIGHT('Disaggregation Records'!$D$95:$D$183,255),0))=0,"",INDEX('Disaggregation Records'!$F$95:$F$183,MATCH(RIGHT(Z491,255),RIGHT('Disaggregation Records'!$D$95:$D$183,255),0))),"")</f>
        <v/>
      </c>
      <c r="E491" s="397" t="str">
        <f t="array" ref="E491">IFERROR(IF(INDEX('Disaggregation Data'!$K$315:$K$616,MATCH(RIGHT(X491,255),RIGHT('Disaggregation Data'!$J$315:$J$616,255),0))=0,"",INDEX('Disaggregation Data'!$K$315:$K$616,MATCH(RIGHT(X491,255),RIGHT('Disaggregation Data'!J$315:$J$616,255),0))),"")</f>
        <v/>
      </c>
      <c r="F491" s="398" t="str">
        <f t="array" ref="F491">IFERROR(IF(INDEX('Disaggregation Data'!$L$315:$L$616,MATCH(RIGHT(X491,255),RIGHT('Disaggregation Data'!$J$315:$J$616,255),0))=0,"",INDEX('Disaggregation Data'!$L$315:$L$616,MATCH(RIGHT(X491,255),RIGHT('Disaggregation Data'!J$315:$J$616,255),0))),"")</f>
        <v/>
      </c>
      <c r="G491" s="459" t="str">
        <f t="array" ref="G491">IFERROR(IF(INDEX('Disaggregation Data'!$M$315:$M$616,MATCH(RIGHT(X491,255),RIGHT('Disaggregation Data'!$J$315:$J$616,255),0))=0,(E491/F491)*100,INDEX('Disaggregation Data'!$M$315:$M$616,MATCH(RIGHT(X491,255),RIGHT('Disaggregation Data'!J$315:$J$616,255),0))),"")</f>
        <v/>
      </c>
      <c r="H491" s="401" t="str">
        <f t="array" ref="H491">IFERROR(IF(INDEX('Disaggregation Data'!$N$315:$N$616,MATCH(RIGHT(X491,255),RIGHT('Disaggregation Data'!$J$315:$J$616,255),0))=0,"",INDEX('Disaggregation Data'!$N$315:$N$616,MATCH(RIGHT(X491,255),RIGHT('Disaggregation Data'!J$315:$J$616,255),0))),"")</f>
        <v/>
      </c>
      <c r="I491" s="401" t="str">
        <f t="array" ref="I491">IFERROR(IF(INDEX('Disaggregation Data'!$Q$315:$Q$616,MATCH(RIGHT(X491,255),RIGHT('Disaggregation Data'!$J$315:$J$616,255),0))=0,"",INDEX('Disaggregation Data'!$Q$315:$Q$616,MATCH(RIGHT(X491,255),RIGHT('Disaggregation Data'!J$315:$J$616,255),0))),"")</f>
        <v/>
      </c>
      <c r="J491" s="415" t="str">
        <f t="array" ref="J491">IFERROR(IF(INDEX('Disaggregation Data'!$R$315:$R$616,MATCH(RIGHT(X491,255),RIGHT('Disaggregation Data'!$J$315:$J$616,255),0))=0,"",INDEX('Disaggregation Data'!$R$315:$R$616,MATCH(RIGHT(X491,255),RIGHT('Disaggregation Data'!J$315:$J$616,255),0))),"")</f>
        <v/>
      </c>
      <c r="K491" s="486"/>
      <c r="L491" s="486"/>
      <c r="M491" s="486"/>
      <c r="N491" s="486"/>
      <c r="O491" s="486"/>
      <c r="P491" s="486"/>
      <c r="Q491" s="486"/>
      <c r="R491" s="486"/>
      <c r="S491" s="486"/>
      <c r="T491" s="486"/>
      <c r="U491" s="401" t="str">
        <f t="array" ref="U491">IFERROR(IF(INDEX('Disaggregation Data'!$O$315:$O$616,MATCH(RIGHT(X491,255),RIGHT('Disaggregation Data'!$J$315:$J$616,255),0))=0,"",INDEX('Disaggregation Data'!$O$315:$O$616,MATCH(RIGHT(X491,255),RIGHT('Disaggregation Data'!J$315:$J$616,255),0))),"")</f>
        <v/>
      </c>
      <c r="V491" s="415" t="str">
        <f t="array" ref="V491">IFERROR(IF(INDEX('Disaggregation Data'!$P$315:$P$616,MATCH(RIGHT(X491,255),RIGHT('Disaggregation Data'!$J$315:$J$616,255),0))=0,"",INDEX('Disaggregation Data'!$P$315:$P$616,MATCH(RIGHT(X491,255),RIGHT('Disaggregation Data'!J$315:$J$616,255),0))),"")</f>
        <v/>
      </c>
      <c r="W491" s="487"/>
      <c r="X491" s="487" t="str">
        <f t="shared" si="32"/>
        <v/>
      </c>
      <c r="Y491" s="487">
        <f t="shared" si="33"/>
        <v>114</v>
      </c>
      <c r="Z491" s="487" t="str">
        <f t="shared" si="34"/>
        <v/>
      </c>
      <c r="AA491" s="487" t="b">
        <f t="shared" si="35"/>
        <v>0</v>
      </c>
      <c r="AB491" s="487" t="s">
        <v>2039</v>
      </c>
      <c r="AC491" s="487" t="str">
        <f t="array" ref="AC491">IFERROR(IF(INDEX('Disaggregation Records'!$G$95:$G$183,MATCH(RIGHT(Z491,255),RIGHT('Disaggregation Records'!$D$95:$D$183,255),0))=0,"",INDEX('Disaggregation Records'!$G$95:$G$183,MATCH(RIGHT(Z491,255),RIGHT('Disaggregation Records'!$D$95:$D$183,255),0))),"")</f>
        <v/>
      </c>
      <c r="AD491" s="487" t="s">
        <v>821</v>
      </c>
      <c r="AE491" s="347"/>
      <c r="AF491" s="111"/>
      <c r="AG491" s="111"/>
    </row>
    <row r="492" spans="1:33" ht="47.1" customHeight="1" x14ac:dyDescent="0.25">
      <c r="A492" s="377">
        <v>17</v>
      </c>
      <c r="B492" s="395" t="str">
        <f>IFERROR(VLOOKUP(A492,'Coverage Indicators - Section D'!$A$10:$Y$42,25,FALSE),"")</f>
        <v/>
      </c>
      <c r="C492" s="396" t="str">
        <f t="array" ref="C492">IFERROR(IF(INDEX('Disaggregation Records'!$E$95:$E$183,MATCH(RIGHT(Z492,255),RIGHT('Disaggregation Records'!$D$95:$D$183,255),0))=0,"",INDEX('Disaggregation Records'!$E$95:$E$183,MATCH(RIGHT(Z492,255),RIGHT('Disaggregation Records'!$D$95:$D$183,255),0))),"")</f>
        <v/>
      </c>
      <c r="D492" s="396" t="str">
        <f t="array" ref="D492">IFERROR(IF(INDEX('Disaggregation Records'!$F$95:$F$183,MATCH(RIGHT(Z492,255),RIGHT('Disaggregation Records'!$D$95:$D$183,255),0))=0,"",INDEX('Disaggregation Records'!$F$95:$F$183,MATCH(RIGHT(Z492,255),RIGHT('Disaggregation Records'!$D$95:$D$183,255),0))),"")</f>
        <v/>
      </c>
      <c r="E492" s="397" t="str">
        <f t="array" ref="E492">IFERROR(IF(INDEX('Disaggregation Data'!$K$315:$K$616,MATCH(RIGHT(X492,255),RIGHT('Disaggregation Data'!$J$315:$J$616,255),0))=0,"",INDEX('Disaggregation Data'!$K$315:$K$616,MATCH(RIGHT(X492,255),RIGHT('Disaggregation Data'!J$315:$J$616,255),0))),"")</f>
        <v/>
      </c>
      <c r="F492" s="398" t="str">
        <f t="array" ref="F492">IFERROR(IF(INDEX('Disaggregation Data'!$L$315:$L$616,MATCH(RIGHT(X492,255),RIGHT('Disaggregation Data'!$J$315:$J$616,255),0))=0,"",INDEX('Disaggregation Data'!$L$315:$L$616,MATCH(RIGHT(X492,255),RIGHT('Disaggregation Data'!J$315:$J$616,255),0))),"")</f>
        <v/>
      </c>
      <c r="G492" s="459" t="str">
        <f t="array" ref="G492">IFERROR(IF(INDEX('Disaggregation Data'!$M$315:$M$616,MATCH(RIGHT(X492,255),RIGHT('Disaggregation Data'!$J$315:$J$616,255),0))=0,(E492/F492)*100,INDEX('Disaggregation Data'!$M$315:$M$616,MATCH(RIGHT(X492,255),RIGHT('Disaggregation Data'!J$315:$J$616,255),0))),"")</f>
        <v/>
      </c>
      <c r="H492" s="401" t="str">
        <f t="array" ref="H492">IFERROR(IF(INDEX('Disaggregation Data'!$N$315:$N$616,MATCH(RIGHT(X492,255),RIGHT('Disaggregation Data'!$J$315:$J$616,255),0))=0,"",INDEX('Disaggregation Data'!$N$315:$N$616,MATCH(RIGHT(X492,255),RIGHT('Disaggregation Data'!J$315:$J$616,255),0))),"")</f>
        <v/>
      </c>
      <c r="I492" s="401" t="str">
        <f t="array" ref="I492">IFERROR(IF(INDEX('Disaggregation Data'!$Q$315:$Q$616,MATCH(RIGHT(X492,255),RIGHT('Disaggregation Data'!$J$315:$J$616,255),0))=0,"",INDEX('Disaggregation Data'!$Q$315:$Q$616,MATCH(RIGHT(X492,255),RIGHT('Disaggregation Data'!J$315:$J$616,255),0))),"")</f>
        <v/>
      </c>
      <c r="J492" s="415" t="str">
        <f t="array" ref="J492">IFERROR(IF(INDEX('Disaggregation Data'!$R$315:$R$616,MATCH(RIGHT(X492,255),RIGHT('Disaggregation Data'!$J$315:$J$616,255),0))=0,"",INDEX('Disaggregation Data'!$R$315:$R$616,MATCH(RIGHT(X492,255),RIGHT('Disaggregation Data'!J$315:$J$616,255),0))),"")</f>
        <v/>
      </c>
      <c r="K492" s="486"/>
      <c r="L492" s="486"/>
      <c r="M492" s="486"/>
      <c r="N492" s="486"/>
      <c r="O492" s="486"/>
      <c r="P492" s="486"/>
      <c r="Q492" s="486"/>
      <c r="R492" s="486"/>
      <c r="S492" s="486"/>
      <c r="T492" s="486"/>
      <c r="U492" s="401" t="str">
        <f t="array" ref="U492">IFERROR(IF(INDEX('Disaggregation Data'!$O$315:$O$616,MATCH(RIGHT(X492,255),RIGHT('Disaggregation Data'!$J$315:$J$616,255),0))=0,"",INDEX('Disaggregation Data'!$O$315:$O$616,MATCH(RIGHT(X492,255),RIGHT('Disaggregation Data'!J$315:$J$616,255),0))),"")</f>
        <v/>
      </c>
      <c r="V492" s="415" t="str">
        <f t="array" ref="V492">IFERROR(IF(INDEX('Disaggregation Data'!$P$315:$P$616,MATCH(RIGHT(X492,255),RIGHT('Disaggregation Data'!$J$315:$J$616,255),0))=0,"",INDEX('Disaggregation Data'!$P$315:$P$616,MATCH(RIGHT(X492,255),RIGHT('Disaggregation Data'!J$315:$J$616,255),0))),"")</f>
        <v/>
      </c>
      <c r="W492" s="487"/>
      <c r="X492" s="487" t="str">
        <f t="shared" si="32"/>
        <v/>
      </c>
      <c r="Y492" s="487">
        <f t="shared" si="33"/>
        <v>115</v>
      </c>
      <c r="Z492" s="487" t="str">
        <f t="shared" si="34"/>
        <v/>
      </c>
      <c r="AA492" s="487" t="b">
        <f t="shared" si="35"/>
        <v>0</v>
      </c>
      <c r="AB492" s="487" t="s">
        <v>2040</v>
      </c>
      <c r="AC492" s="487" t="str">
        <f t="array" ref="AC492">IFERROR(IF(INDEX('Disaggregation Records'!$G$95:$G$183,MATCH(RIGHT(Z492,255),RIGHT('Disaggregation Records'!$D$95:$D$183,255),0))=0,"",INDEX('Disaggregation Records'!$G$95:$G$183,MATCH(RIGHT(Z492,255),RIGHT('Disaggregation Records'!$D$95:$D$183,255),0))),"")</f>
        <v/>
      </c>
      <c r="AD492" s="487" t="s">
        <v>821</v>
      </c>
      <c r="AE492" s="347"/>
      <c r="AF492" s="111"/>
      <c r="AG492" s="111"/>
    </row>
    <row r="493" spans="1:33" ht="47.1" customHeight="1" x14ac:dyDescent="0.25">
      <c r="A493" s="377">
        <v>17</v>
      </c>
      <c r="B493" s="395" t="str">
        <f>IFERROR(VLOOKUP(A493,'Coverage Indicators - Section D'!$A$10:$Y$42,25,FALSE),"")</f>
        <v/>
      </c>
      <c r="C493" s="396" t="str">
        <f t="array" ref="C493">IFERROR(IF(INDEX('Disaggregation Records'!$E$95:$E$183,MATCH(RIGHT(Z493,255),RIGHT('Disaggregation Records'!$D$95:$D$183,255),0))=0,"",INDEX('Disaggregation Records'!$E$95:$E$183,MATCH(RIGHT(Z493,255),RIGHT('Disaggregation Records'!$D$95:$D$183,255),0))),"")</f>
        <v/>
      </c>
      <c r="D493" s="396" t="str">
        <f t="array" ref="D493">IFERROR(IF(INDEX('Disaggregation Records'!$F$95:$F$183,MATCH(RIGHT(Z493,255),RIGHT('Disaggregation Records'!$D$95:$D$183,255),0))=0,"",INDEX('Disaggregation Records'!$F$95:$F$183,MATCH(RIGHT(Z493,255),RIGHT('Disaggregation Records'!$D$95:$D$183,255),0))),"")</f>
        <v/>
      </c>
      <c r="E493" s="397" t="str">
        <f t="array" ref="E493">IFERROR(IF(INDEX('Disaggregation Data'!$K$315:$K$616,MATCH(RIGHT(X493,255),RIGHT('Disaggregation Data'!$J$315:$J$616,255),0))=0,"",INDEX('Disaggregation Data'!$K$315:$K$616,MATCH(RIGHT(X493,255),RIGHT('Disaggregation Data'!J$315:$J$616,255),0))),"")</f>
        <v/>
      </c>
      <c r="F493" s="398" t="str">
        <f t="array" ref="F493">IFERROR(IF(INDEX('Disaggregation Data'!$L$315:$L$616,MATCH(RIGHT(X493,255),RIGHT('Disaggregation Data'!$J$315:$J$616,255),0))=0,"",INDEX('Disaggregation Data'!$L$315:$L$616,MATCH(RIGHT(X493,255),RIGHT('Disaggregation Data'!J$315:$J$616,255),0))),"")</f>
        <v/>
      </c>
      <c r="G493" s="459" t="str">
        <f t="array" ref="G493">IFERROR(IF(INDEX('Disaggregation Data'!$M$315:$M$616,MATCH(RIGHT(X493,255),RIGHT('Disaggregation Data'!$J$315:$J$616,255),0))=0,(E493/F493)*100,INDEX('Disaggregation Data'!$M$315:$M$616,MATCH(RIGHT(X493,255),RIGHT('Disaggregation Data'!J$315:$J$616,255),0))),"")</f>
        <v/>
      </c>
      <c r="H493" s="401" t="str">
        <f t="array" ref="H493">IFERROR(IF(INDEX('Disaggregation Data'!$N$315:$N$616,MATCH(RIGHT(X493,255),RIGHT('Disaggregation Data'!$J$315:$J$616,255),0))=0,"",INDEX('Disaggregation Data'!$N$315:$N$616,MATCH(RIGHT(X493,255),RIGHT('Disaggregation Data'!J$315:$J$616,255),0))),"")</f>
        <v/>
      </c>
      <c r="I493" s="401" t="str">
        <f t="array" ref="I493">IFERROR(IF(INDEX('Disaggregation Data'!$Q$315:$Q$616,MATCH(RIGHT(X493,255),RIGHT('Disaggregation Data'!$J$315:$J$616,255),0))=0,"",INDEX('Disaggregation Data'!$Q$315:$Q$616,MATCH(RIGHT(X493,255),RIGHT('Disaggregation Data'!J$315:$J$616,255),0))),"")</f>
        <v/>
      </c>
      <c r="J493" s="415" t="str">
        <f t="array" ref="J493">IFERROR(IF(INDEX('Disaggregation Data'!$R$315:$R$616,MATCH(RIGHT(X493,255),RIGHT('Disaggregation Data'!$J$315:$J$616,255),0))=0,"",INDEX('Disaggregation Data'!$R$315:$R$616,MATCH(RIGHT(X493,255),RIGHT('Disaggregation Data'!J$315:$J$616,255),0))),"")</f>
        <v/>
      </c>
      <c r="K493" s="486"/>
      <c r="L493" s="486"/>
      <c r="M493" s="486"/>
      <c r="N493" s="486"/>
      <c r="O493" s="486"/>
      <c r="P493" s="486"/>
      <c r="Q493" s="486"/>
      <c r="R493" s="486"/>
      <c r="S493" s="486"/>
      <c r="T493" s="486"/>
      <c r="U493" s="401" t="str">
        <f t="array" ref="U493">IFERROR(IF(INDEX('Disaggregation Data'!$O$315:$O$616,MATCH(RIGHT(X493,255),RIGHT('Disaggregation Data'!$J$315:$J$616,255),0))=0,"",INDEX('Disaggregation Data'!$O$315:$O$616,MATCH(RIGHT(X493,255),RIGHT('Disaggregation Data'!J$315:$J$616,255),0))),"")</f>
        <v/>
      </c>
      <c r="V493" s="415" t="str">
        <f t="array" ref="V493">IFERROR(IF(INDEX('Disaggregation Data'!$P$315:$P$616,MATCH(RIGHT(X493,255),RIGHT('Disaggregation Data'!$J$315:$J$616,255),0))=0,"",INDEX('Disaggregation Data'!$P$315:$P$616,MATCH(RIGHT(X493,255),RIGHT('Disaggregation Data'!J$315:$J$616,255),0))),"")</f>
        <v/>
      </c>
      <c r="W493" s="487"/>
      <c r="X493" s="487" t="str">
        <f t="shared" si="32"/>
        <v/>
      </c>
      <c r="Y493" s="487">
        <f t="shared" si="33"/>
        <v>116</v>
      </c>
      <c r="Z493" s="487" t="str">
        <f t="shared" si="34"/>
        <v/>
      </c>
      <c r="AA493" s="487" t="b">
        <f t="shared" si="35"/>
        <v>0</v>
      </c>
      <c r="AB493" s="487" t="s">
        <v>2041</v>
      </c>
      <c r="AC493" s="487" t="str">
        <f t="array" ref="AC493">IFERROR(IF(INDEX('Disaggregation Records'!$G$95:$G$183,MATCH(RIGHT(Z493,255),RIGHT('Disaggregation Records'!$D$95:$D$183,255),0))=0,"",INDEX('Disaggregation Records'!$G$95:$G$183,MATCH(RIGHT(Z493,255),RIGHT('Disaggregation Records'!$D$95:$D$183,255),0))),"")</f>
        <v/>
      </c>
      <c r="AD493" s="487" t="s">
        <v>821</v>
      </c>
      <c r="AE493" s="347"/>
      <c r="AF493" s="111"/>
      <c r="AG493" s="111"/>
    </row>
    <row r="494" spans="1:33" ht="47.1" customHeight="1" x14ac:dyDescent="0.25">
      <c r="A494" s="377">
        <v>17</v>
      </c>
      <c r="B494" s="395" t="str">
        <f>IFERROR(VLOOKUP(A494,'Coverage Indicators - Section D'!$A$10:$Y$42,25,FALSE),"")</f>
        <v/>
      </c>
      <c r="C494" s="396" t="str">
        <f t="array" ref="C494">IFERROR(IF(INDEX('Disaggregation Records'!$E$95:$E$183,MATCH(RIGHT(Z494,255),RIGHT('Disaggregation Records'!$D$95:$D$183,255),0))=0,"",INDEX('Disaggregation Records'!$E$95:$E$183,MATCH(RIGHT(Z494,255),RIGHT('Disaggregation Records'!$D$95:$D$183,255),0))),"")</f>
        <v/>
      </c>
      <c r="D494" s="396" t="str">
        <f t="array" ref="D494">IFERROR(IF(INDEX('Disaggregation Records'!$F$95:$F$183,MATCH(RIGHT(Z494,255),RIGHT('Disaggregation Records'!$D$95:$D$183,255),0))=0,"",INDEX('Disaggregation Records'!$F$95:$F$183,MATCH(RIGHT(Z494,255),RIGHT('Disaggregation Records'!$D$95:$D$183,255),0))),"")</f>
        <v/>
      </c>
      <c r="E494" s="397" t="str">
        <f t="array" ref="E494">IFERROR(IF(INDEX('Disaggregation Data'!$K$315:$K$616,MATCH(RIGHT(X494,255),RIGHT('Disaggregation Data'!$J$315:$J$616,255),0))=0,"",INDEX('Disaggregation Data'!$K$315:$K$616,MATCH(RIGHT(X494,255),RIGHT('Disaggregation Data'!J$315:$J$616,255),0))),"")</f>
        <v/>
      </c>
      <c r="F494" s="398" t="str">
        <f t="array" ref="F494">IFERROR(IF(INDEX('Disaggregation Data'!$L$315:$L$616,MATCH(RIGHT(X494,255),RIGHT('Disaggregation Data'!$J$315:$J$616,255),0))=0,"",INDEX('Disaggregation Data'!$L$315:$L$616,MATCH(RIGHT(X494,255),RIGHT('Disaggregation Data'!J$315:$J$616,255),0))),"")</f>
        <v/>
      </c>
      <c r="G494" s="459" t="str">
        <f t="array" ref="G494">IFERROR(IF(INDEX('Disaggregation Data'!$M$315:$M$616,MATCH(RIGHT(X494,255),RIGHT('Disaggregation Data'!$J$315:$J$616,255),0))=0,(E494/F494)*100,INDEX('Disaggregation Data'!$M$315:$M$616,MATCH(RIGHT(X494,255),RIGHT('Disaggregation Data'!J$315:$J$616,255),0))),"")</f>
        <v/>
      </c>
      <c r="H494" s="401" t="str">
        <f t="array" ref="H494">IFERROR(IF(INDEX('Disaggregation Data'!$N$315:$N$616,MATCH(RIGHT(X494,255),RIGHT('Disaggregation Data'!$J$315:$J$616,255),0))=0,"",INDEX('Disaggregation Data'!$N$315:$N$616,MATCH(RIGHT(X494,255),RIGHT('Disaggregation Data'!J$315:$J$616,255),0))),"")</f>
        <v/>
      </c>
      <c r="I494" s="401" t="str">
        <f t="array" ref="I494">IFERROR(IF(INDEX('Disaggregation Data'!$Q$315:$Q$616,MATCH(RIGHT(X494,255),RIGHT('Disaggregation Data'!$J$315:$J$616,255),0))=0,"",INDEX('Disaggregation Data'!$Q$315:$Q$616,MATCH(RIGHT(X494,255),RIGHT('Disaggregation Data'!J$315:$J$616,255),0))),"")</f>
        <v/>
      </c>
      <c r="J494" s="415" t="str">
        <f t="array" ref="J494">IFERROR(IF(INDEX('Disaggregation Data'!$R$315:$R$616,MATCH(RIGHT(X494,255),RIGHT('Disaggregation Data'!$J$315:$J$616,255),0))=0,"",INDEX('Disaggregation Data'!$R$315:$R$616,MATCH(RIGHT(X494,255),RIGHT('Disaggregation Data'!J$315:$J$616,255),0))),"")</f>
        <v/>
      </c>
      <c r="K494" s="486"/>
      <c r="L494" s="486"/>
      <c r="M494" s="486"/>
      <c r="N494" s="486"/>
      <c r="O494" s="486"/>
      <c r="P494" s="486"/>
      <c r="Q494" s="486"/>
      <c r="R494" s="486"/>
      <c r="S494" s="486"/>
      <c r="T494" s="486"/>
      <c r="U494" s="401" t="str">
        <f t="array" ref="U494">IFERROR(IF(INDEX('Disaggregation Data'!$O$315:$O$616,MATCH(RIGHT(X494,255),RIGHT('Disaggregation Data'!$J$315:$J$616,255),0))=0,"",INDEX('Disaggregation Data'!$O$315:$O$616,MATCH(RIGHT(X494,255),RIGHT('Disaggregation Data'!J$315:$J$616,255),0))),"")</f>
        <v/>
      </c>
      <c r="V494" s="415" t="str">
        <f t="array" ref="V494">IFERROR(IF(INDEX('Disaggregation Data'!$P$315:$P$616,MATCH(RIGHT(X494,255),RIGHT('Disaggregation Data'!$J$315:$J$616,255),0))=0,"",INDEX('Disaggregation Data'!$P$315:$P$616,MATCH(RIGHT(X494,255),RIGHT('Disaggregation Data'!J$315:$J$616,255),0))),"")</f>
        <v/>
      </c>
      <c r="W494" s="487"/>
      <c r="X494" s="487" t="str">
        <f t="shared" si="32"/>
        <v/>
      </c>
      <c r="Y494" s="487">
        <f t="shared" si="33"/>
        <v>117</v>
      </c>
      <c r="Z494" s="487" t="str">
        <f t="shared" si="34"/>
        <v/>
      </c>
      <c r="AA494" s="487" t="b">
        <f t="shared" si="35"/>
        <v>0</v>
      </c>
      <c r="AB494" s="487" t="s">
        <v>2042</v>
      </c>
      <c r="AC494" s="487" t="str">
        <f t="array" ref="AC494">IFERROR(IF(INDEX('Disaggregation Records'!$G$95:$G$183,MATCH(RIGHT(Z494,255),RIGHT('Disaggregation Records'!$D$95:$D$183,255),0))=0,"",INDEX('Disaggregation Records'!$G$95:$G$183,MATCH(RIGHT(Z494,255),RIGHT('Disaggregation Records'!$D$95:$D$183,255),0))),"")</f>
        <v/>
      </c>
      <c r="AD494" s="487" t="s">
        <v>821</v>
      </c>
      <c r="AE494" s="347"/>
      <c r="AF494" s="111"/>
      <c r="AG494" s="111"/>
    </row>
    <row r="495" spans="1:33" ht="47.1" customHeight="1" x14ac:dyDescent="0.25">
      <c r="A495" s="377">
        <v>17</v>
      </c>
      <c r="B495" s="395" t="str">
        <f>IFERROR(VLOOKUP(A495,'Coverage Indicators - Section D'!$A$10:$Y$42,25,FALSE),"")</f>
        <v/>
      </c>
      <c r="C495" s="396" t="str">
        <f t="array" ref="C495">IFERROR(IF(INDEX('Disaggregation Records'!$E$95:$E$183,MATCH(RIGHT(Z495,255),RIGHT('Disaggregation Records'!$D$95:$D$183,255),0))=0,"",INDEX('Disaggregation Records'!$E$95:$E$183,MATCH(RIGHT(Z495,255),RIGHT('Disaggregation Records'!$D$95:$D$183,255),0))),"")</f>
        <v/>
      </c>
      <c r="D495" s="396" t="str">
        <f t="array" ref="D495">IFERROR(IF(INDEX('Disaggregation Records'!$F$95:$F$183,MATCH(RIGHT(Z495,255),RIGHT('Disaggregation Records'!$D$95:$D$183,255),0))=0,"",INDEX('Disaggregation Records'!$F$95:$F$183,MATCH(RIGHT(Z495,255),RIGHT('Disaggregation Records'!$D$95:$D$183,255),0))),"")</f>
        <v/>
      </c>
      <c r="E495" s="397" t="str">
        <f t="array" ref="E495">IFERROR(IF(INDEX('Disaggregation Data'!$K$315:$K$616,MATCH(RIGHT(X495,255),RIGHT('Disaggregation Data'!$J$315:$J$616,255),0))=0,"",INDEX('Disaggregation Data'!$K$315:$K$616,MATCH(RIGHT(X495,255),RIGHT('Disaggregation Data'!J$315:$J$616,255),0))),"")</f>
        <v/>
      </c>
      <c r="F495" s="398" t="str">
        <f t="array" ref="F495">IFERROR(IF(INDEX('Disaggregation Data'!$L$315:$L$616,MATCH(RIGHT(X495,255),RIGHT('Disaggregation Data'!$J$315:$J$616,255),0))=0,"",INDEX('Disaggregation Data'!$L$315:$L$616,MATCH(RIGHT(X495,255),RIGHT('Disaggregation Data'!J$315:$J$616,255),0))),"")</f>
        <v/>
      </c>
      <c r="G495" s="459" t="str">
        <f t="array" ref="G495">IFERROR(IF(INDEX('Disaggregation Data'!$M$315:$M$616,MATCH(RIGHT(X495,255),RIGHT('Disaggregation Data'!$J$315:$J$616,255),0))=0,(E495/F495)*100,INDEX('Disaggregation Data'!$M$315:$M$616,MATCH(RIGHT(X495,255),RIGHT('Disaggregation Data'!J$315:$J$616,255),0))),"")</f>
        <v/>
      </c>
      <c r="H495" s="401" t="str">
        <f t="array" ref="H495">IFERROR(IF(INDEX('Disaggregation Data'!$N$315:$N$616,MATCH(RIGHT(X495,255),RIGHT('Disaggregation Data'!$J$315:$J$616,255),0))=0,"",INDEX('Disaggregation Data'!$N$315:$N$616,MATCH(RIGHT(X495,255),RIGHT('Disaggregation Data'!J$315:$J$616,255),0))),"")</f>
        <v/>
      </c>
      <c r="I495" s="401" t="str">
        <f t="array" ref="I495">IFERROR(IF(INDEX('Disaggregation Data'!$Q$315:$Q$616,MATCH(RIGHT(X495,255),RIGHT('Disaggregation Data'!$J$315:$J$616,255),0))=0,"",INDEX('Disaggregation Data'!$Q$315:$Q$616,MATCH(RIGHT(X495,255),RIGHT('Disaggregation Data'!J$315:$J$616,255),0))),"")</f>
        <v/>
      </c>
      <c r="J495" s="415" t="str">
        <f t="array" ref="J495">IFERROR(IF(INDEX('Disaggregation Data'!$R$315:$R$616,MATCH(RIGHT(X495,255),RIGHT('Disaggregation Data'!$J$315:$J$616,255),0))=0,"",INDEX('Disaggregation Data'!$R$315:$R$616,MATCH(RIGHT(X495,255),RIGHT('Disaggregation Data'!J$315:$J$616,255),0))),"")</f>
        <v/>
      </c>
      <c r="K495" s="486"/>
      <c r="L495" s="486"/>
      <c r="M495" s="486"/>
      <c r="N495" s="486"/>
      <c r="O495" s="486"/>
      <c r="P495" s="486"/>
      <c r="Q495" s="486"/>
      <c r="R495" s="486"/>
      <c r="S495" s="486"/>
      <c r="T495" s="486"/>
      <c r="U495" s="401" t="str">
        <f t="array" ref="U495">IFERROR(IF(INDEX('Disaggregation Data'!$O$315:$O$616,MATCH(RIGHT(X495,255),RIGHT('Disaggregation Data'!$J$315:$J$616,255),0))=0,"",INDEX('Disaggregation Data'!$O$315:$O$616,MATCH(RIGHT(X495,255),RIGHT('Disaggregation Data'!J$315:$J$616,255),0))),"")</f>
        <v/>
      </c>
      <c r="V495" s="415" t="str">
        <f t="array" ref="V495">IFERROR(IF(INDEX('Disaggregation Data'!$P$315:$P$616,MATCH(RIGHT(X495,255),RIGHT('Disaggregation Data'!$J$315:$J$616,255),0))=0,"",INDEX('Disaggregation Data'!$P$315:$P$616,MATCH(RIGHT(X495,255),RIGHT('Disaggregation Data'!J$315:$J$616,255),0))),"")</f>
        <v/>
      </c>
      <c r="W495" s="487"/>
      <c r="X495" s="487" t="str">
        <f t="shared" si="32"/>
        <v/>
      </c>
      <c r="Y495" s="487">
        <f t="shared" si="33"/>
        <v>118</v>
      </c>
      <c r="Z495" s="487" t="str">
        <f t="shared" si="34"/>
        <v/>
      </c>
      <c r="AA495" s="487" t="b">
        <f t="shared" si="35"/>
        <v>0</v>
      </c>
      <c r="AB495" s="487" t="s">
        <v>2043</v>
      </c>
      <c r="AC495" s="487" t="str">
        <f t="array" ref="AC495">IFERROR(IF(INDEX('Disaggregation Records'!$G$95:$G$183,MATCH(RIGHT(Z495,255),RIGHT('Disaggregation Records'!$D$95:$D$183,255),0))=0,"",INDEX('Disaggregation Records'!$G$95:$G$183,MATCH(RIGHT(Z495,255),RIGHT('Disaggregation Records'!$D$95:$D$183,255),0))),"")</f>
        <v/>
      </c>
      <c r="AD495" s="487" t="s">
        <v>821</v>
      </c>
      <c r="AE495" s="347"/>
      <c r="AF495" s="111"/>
      <c r="AG495" s="111"/>
    </row>
    <row r="496" spans="1:33" ht="47.1" customHeight="1" x14ac:dyDescent="0.25">
      <c r="A496" s="377">
        <v>17</v>
      </c>
      <c r="B496" s="395" t="str">
        <f>IFERROR(VLOOKUP(A496,'Coverage Indicators - Section D'!$A$10:$Y$42,25,FALSE),"")</f>
        <v/>
      </c>
      <c r="C496" s="396" t="str">
        <f t="array" ref="C496">IFERROR(IF(INDEX('Disaggregation Records'!$E$95:$E$183,MATCH(RIGHT(Z496,255),RIGHT('Disaggregation Records'!$D$95:$D$183,255),0))=0,"",INDEX('Disaggregation Records'!$E$95:$E$183,MATCH(RIGHT(Z496,255),RIGHT('Disaggregation Records'!$D$95:$D$183,255),0))),"")</f>
        <v/>
      </c>
      <c r="D496" s="396" t="str">
        <f t="array" ref="D496">IFERROR(IF(INDEX('Disaggregation Records'!$F$95:$F$183,MATCH(RIGHT(Z496,255),RIGHT('Disaggregation Records'!$D$95:$D$183,255),0))=0,"",INDEX('Disaggregation Records'!$F$95:$F$183,MATCH(RIGHT(Z496,255),RIGHT('Disaggregation Records'!$D$95:$D$183,255),0))),"")</f>
        <v/>
      </c>
      <c r="E496" s="397" t="str">
        <f t="array" ref="E496">IFERROR(IF(INDEX('Disaggregation Data'!$K$315:$K$616,MATCH(RIGHT(X496,255),RIGHT('Disaggregation Data'!$J$315:$J$616,255),0))=0,"",INDEX('Disaggregation Data'!$K$315:$K$616,MATCH(RIGHT(X496,255),RIGHT('Disaggregation Data'!J$315:$J$616,255),0))),"")</f>
        <v/>
      </c>
      <c r="F496" s="398" t="str">
        <f t="array" ref="F496">IFERROR(IF(INDEX('Disaggregation Data'!$L$315:$L$616,MATCH(RIGHT(X496,255),RIGHT('Disaggregation Data'!$J$315:$J$616,255),0))=0,"",INDEX('Disaggregation Data'!$L$315:$L$616,MATCH(RIGHT(X496,255),RIGHT('Disaggregation Data'!J$315:$J$616,255),0))),"")</f>
        <v/>
      </c>
      <c r="G496" s="459" t="str">
        <f t="array" ref="G496">IFERROR(IF(INDEX('Disaggregation Data'!$M$315:$M$616,MATCH(RIGHT(X496,255),RIGHT('Disaggregation Data'!$J$315:$J$616,255),0))=0,(E496/F496)*100,INDEX('Disaggregation Data'!$M$315:$M$616,MATCH(RIGHT(X496,255),RIGHT('Disaggregation Data'!J$315:$J$616,255),0))),"")</f>
        <v/>
      </c>
      <c r="H496" s="401" t="str">
        <f t="array" ref="H496">IFERROR(IF(INDEX('Disaggregation Data'!$N$315:$N$616,MATCH(RIGHT(X496,255),RIGHT('Disaggregation Data'!$J$315:$J$616,255),0))=0,"",INDEX('Disaggregation Data'!$N$315:$N$616,MATCH(RIGHT(X496,255),RIGHT('Disaggregation Data'!J$315:$J$616,255),0))),"")</f>
        <v/>
      </c>
      <c r="I496" s="401" t="str">
        <f t="array" ref="I496">IFERROR(IF(INDEX('Disaggregation Data'!$Q$315:$Q$616,MATCH(RIGHT(X496,255),RIGHT('Disaggregation Data'!$J$315:$J$616,255),0))=0,"",INDEX('Disaggregation Data'!$Q$315:$Q$616,MATCH(RIGHT(X496,255),RIGHT('Disaggregation Data'!J$315:$J$616,255),0))),"")</f>
        <v/>
      </c>
      <c r="J496" s="415" t="str">
        <f t="array" ref="J496">IFERROR(IF(INDEX('Disaggregation Data'!$R$315:$R$616,MATCH(RIGHT(X496,255),RIGHT('Disaggregation Data'!$J$315:$J$616,255),0))=0,"",INDEX('Disaggregation Data'!$R$315:$R$616,MATCH(RIGHT(X496,255),RIGHT('Disaggregation Data'!J$315:$J$616,255),0))),"")</f>
        <v/>
      </c>
      <c r="K496" s="486"/>
      <c r="L496" s="486"/>
      <c r="M496" s="486"/>
      <c r="N496" s="486"/>
      <c r="O496" s="486"/>
      <c r="P496" s="486"/>
      <c r="Q496" s="486"/>
      <c r="R496" s="486"/>
      <c r="S496" s="486"/>
      <c r="T496" s="486"/>
      <c r="U496" s="401" t="str">
        <f t="array" ref="U496">IFERROR(IF(INDEX('Disaggregation Data'!$O$315:$O$616,MATCH(RIGHT(X496,255),RIGHT('Disaggregation Data'!$J$315:$J$616,255),0))=0,"",INDEX('Disaggregation Data'!$O$315:$O$616,MATCH(RIGHT(X496,255),RIGHT('Disaggregation Data'!J$315:$J$616,255),0))),"")</f>
        <v/>
      </c>
      <c r="V496" s="415" t="str">
        <f t="array" ref="V496">IFERROR(IF(INDEX('Disaggregation Data'!$P$315:$P$616,MATCH(RIGHT(X496,255),RIGHT('Disaggregation Data'!$J$315:$J$616,255),0))=0,"",INDEX('Disaggregation Data'!$P$315:$P$616,MATCH(RIGHT(X496,255),RIGHT('Disaggregation Data'!J$315:$J$616,255),0))),"")</f>
        <v/>
      </c>
      <c r="W496" s="487"/>
      <c r="X496" s="487" t="str">
        <f t="shared" si="32"/>
        <v/>
      </c>
      <c r="Y496" s="487">
        <f t="shared" si="33"/>
        <v>119</v>
      </c>
      <c r="Z496" s="487" t="str">
        <f t="shared" si="34"/>
        <v/>
      </c>
      <c r="AA496" s="487" t="b">
        <f t="shared" si="35"/>
        <v>0</v>
      </c>
      <c r="AB496" s="487" t="s">
        <v>2044</v>
      </c>
      <c r="AC496" s="487" t="str">
        <f t="array" ref="AC496">IFERROR(IF(INDEX('Disaggregation Records'!$G$95:$G$183,MATCH(RIGHT(Z496,255),RIGHT('Disaggregation Records'!$D$95:$D$183,255),0))=0,"",INDEX('Disaggregation Records'!$G$95:$G$183,MATCH(RIGHT(Z496,255),RIGHT('Disaggregation Records'!$D$95:$D$183,255),0))),"")</f>
        <v/>
      </c>
      <c r="AD496" s="487" t="s">
        <v>821</v>
      </c>
      <c r="AE496" s="347"/>
      <c r="AF496" s="111"/>
      <c r="AG496" s="111"/>
    </row>
    <row r="497" spans="1:33" ht="47.1" customHeight="1" x14ac:dyDescent="0.25">
      <c r="A497" s="377">
        <v>18</v>
      </c>
      <c r="B497" s="395" t="str">
        <f>IFERROR(VLOOKUP(A497,'Coverage Indicators - Section D'!$A$10:$Y$42,25,FALSE),"")</f>
        <v/>
      </c>
      <c r="C497" s="396" t="str">
        <f t="array" ref="C497">IFERROR(IF(INDEX('Disaggregation Records'!$E$95:$E$183,MATCH(RIGHT(Z497,255),RIGHT('Disaggregation Records'!$D$95:$D$183,255),0))=0,"",INDEX('Disaggregation Records'!$E$95:$E$183,MATCH(RIGHT(Z497,255),RIGHT('Disaggregation Records'!$D$95:$D$183,255),0))),"")</f>
        <v/>
      </c>
      <c r="D497" s="396" t="str">
        <f t="array" ref="D497">IFERROR(IF(INDEX('Disaggregation Records'!$F$95:$F$183,MATCH(RIGHT(Z497,255),RIGHT('Disaggregation Records'!$D$95:$D$183,255),0))=0,"",INDEX('Disaggregation Records'!$F$95:$F$183,MATCH(RIGHT(Z497,255),RIGHT('Disaggregation Records'!$D$95:$D$183,255),0))),"")</f>
        <v/>
      </c>
      <c r="E497" s="397" t="str">
        <f t="array" ref="E497">IFERROR(IF(INDEX('Disaggregation Data'!$K$315:$K$616,MATCH(RIGHT(X497,255),RIGHT('Disaggregation Data'!$J$315:$J$616,255),0))=0,"",INDEX('Disaggregation Data'!$K$315:$K$616,MATCH(RIGHT(X497,255),RIGHT('Disaggregation Data'!J$315:$J$616,255),0))),"")</f>
        <v/>
      </c>
      <c r="F497" s="398" t="str">
        <f t="array" ref="F497">IFERROR(IF(INDEX('Disaggregation Data'!$L$315:$L$616,MATCH(RIGHT(X497,255),RIGHT('Disaggregation Data'!$J$315:$J$616,255),0))=0,"",INDEX('Disaggregation Data'!$L$315:$L$616,MATCH(RIGHT(X497,255),RIGHT('Disaggregation Data'!J$315:$J$616,255),0))),"")</f>
        <v/>
      </c>
      <c r="G497" s="459" t="str">
        <f t="array" ref="G497">IFERROR(IF(INDEX('Disaggregation Data'!$M$315:$M$616,MATCH(RIGHT(X497,255),RIGHT('Disaggregation Data'!$J$315:$J$616,255),0))=0,(E497/F497)*100,INDEX('Disaggregation Data'!$M$315:$M$616,MATCH(RIGHT(X497,255),RIGHT('Disaggregation Data'!J$315:$J$616,255),0))),"")</f>
        <v/>
      </c>
      <c r="H497" s="401" t="str">
        <f t="array" ref="H497">IFERROR(IF(INDEX('Disaggregation Data'!$N$315:$N$616,MATCH(RIGHT(X497,255),RIGHT('Disaggregation Data'!$J$315:$J$616,255),0))=0,"",INDEX('Disaggregation Data'!$N$315:$N$616,MATCH(RIGHT(X497,255),RIGHT('Disaggregation Data'!J$315:$J$616,255),0))),"")</f>
        <v/>
      </c>
      <c r="I497" s="401" t="str">
        <f t="array" ref="I497">IFERROR(IF(INDEX('Disaggregation Data'!$Q$315:$Q$616,MATCH(RIGHT(X497,255),RIGHT('Disaggregation Data'!$J$315:$J$616,255),0))=0,"",INDEX('Disaggregation Data'!$Q$315:$Q$616,MATCH(RIGHT(X497,255),RIGHT('Disaggregation Data'!J$315:$J$616,255),0))),"")</f>
        <v/>
      </c>
      <c r="J497" s="415" t="str">
        <f t="array" ref="J497">IFERROR(IF(INDEX('Disaggregation Data'!$R$315:$R$616,MATCH(RIGHT(X497,255),RIGHT('Disaggregation Data'!$J$315:$J$616,255),0))=0,"",INDEX('Disaggregation Data'!$R$315:$R$616,MATCH(RIGHT(X497,255),RIGHT('Disaggregation Data'!J$315:$J$616,255),0))),"")</f>
        <v/>
      </c>
      <c r="K497" s="486"/>
      <c r="L497" s="486"/>
      <c r="M497" s="486"/>
      <c r="N497" s="486"/>
      <c r="O497" s="486"/>
      <c r="P497" s="486"/>
      <c r="Q497" s="486"/>
      <c r="R497" s="486"/>
      <c r="S497" s="486"/>
      <c r="T497" s="486"/>
      <c r="U497" s="401" t="str">
        <f t="array" ref="U497">IFERROR(IF(INDEX('Disaggregation Data'!$O$315:$O$616,MATCH(RIGHT(X497,255),RIGHT('Disaggregation Data'!$J$315:$J$616,255),0))=0,"",INDEX('Disaggregation Data'!$O$315:$O$616,MATCH(RIGHT(X497,255),RIGHT('Disaggregation Data'!J$315:$J$616,255),0))),"")</f>
        <v/>
      </c>
      <c r="V497" s="415" t="str">
        <f t="array" ref="V497">IFERROR(IF(INDEX('Disaggregation Data'!$P$315:$P$616,MATCH(RIGHT(X497,255),RIGHT('Disaggregation Data'!$J$315:$J$616,255),0))=0,"",INDEX('Disaggregation Data'!$P$315:$P$616,MATCH(RIGHT(X497,255),RIGHT('Disaggregation Data'!J$315:$J$616,255),0))),"")</f>
        <v/>
      </c>
      <c r="W497" s="487"/>
      <c r="X497" s="487" t="str">
        <f t="shared" si="32"/>
        <v/>
      </c>
      <c r="Y497" s="487">
        <f t="shared" si="33"/>
        <v>120</v>
      </c>
      <c r="Z497" s="487" t="str">
        <f t="shared" si="34"/>
        <v/>
      </c>
      <c r="AA497" s="487" t="b">
        <f t="shared" si="35"/>
        <v>0</v>
      </c>
      <c r="AB497" s="487" t="s">
        <v>2045</v>
      </c>
      <c r="AC497" s="487" t="str">
        <f t="array" ref="AC497">IFERROR(IF(INDEX('Disaggregation Records'!$G$95:$G$183,MATCH(RIGHT(Z497,255),RIGHT('Disaggregation Records'!$D$95:$D$183,255),0))=0,"",INDEX('Disaggregation Records'!$G$95:$G$183,MATCH(RIGHT(Z497,255),RIGHT('Disaggregation Records'!$D$95:$D$183,255),0))),"")</f>
        <v/>
      </c>
      <c r="AD497" s="487" t="s">
        <v>822</v>
      </c>
      <c r="AE497" s="347"/>
      <c r="AF497" s="111"/>
      <c r="AG497" s="111"/>
    </row>
    <row r="498" spans="1:33" ht="47.1" customHeight="1" x14ac:dyDescent="0.25">
      <c r="A498" s="377">
        <v>18</v>
      </c>
      <c r="B498" s="395" t="str">
        <f>IFERROR(VLOOKUP(A498,'Coverage Indicators - Section D'!$A$10:$Y$42,25,FALSE),"")</f>
        <v/>
      </c>
      <c r="C498" s="396" t="str">
        <f t="array" ref="C498">IFERROR(IF(INDEX('Disaggregation Records'!$E$95:$E$183,MATCH(RIGHT(Z498,255),RIGHT('Disaggregation Records'!$D$95:$D$183,255),0))=0,"",INDEX('Disaggregation Records'!$E$95:$E$183,MATCH(RIGHT(Z498,255),RIGHT('Disaggregation Records'!$D$95:$D$183,255),0))),"")</f>
        <v/>
      </c>
      <c r="D498" s="396" t="str">
        <f t="array" ref="D498">IFERROR(IF(INDEX('Disaggregation Records'!$F$95:$F$183,MATCH(RIGHT(Z498,255),RIGHT('Disaggregation Records'!$D$95:$D$183,255),0))=0,"",INDEX('Disaggregation Records'!$F$95:$F$183,MATCH(RIGHT(Z498,255),RIGHT('Disaggregation Records'!$D$95:$D$183,255),0))),"")</f>
        <v/>
      </c>
      <c r="E498" s="397" t="str">
        <f t="array" ref="E498">IFERROR(IF(INDEX('Disaggregation Data'!$K$315:$K$616,MATCH(RIGHT(X498,255),RIGHT('Disaggregation Data'!$J$315:$J$616,255),0))=0,"",INDEX('Disaggregation Data'!$K$315:$K$616,MATCH(RIGHT(X498,255),RIGHT('Disaggregation Data'!J$315:$J$616,255),0))),"")</f>
        <v/>
      </c>
      <c r="F498" s="398" t="str">
        <f t="array" ref="F498">IFERROR(IF(INDEX('Disaggregation Data'!$L$315:$L$616,MATCH(RIGHT(X498,255),RIGHT('Disaggregation Data'!$J$315:$J$616,255),0))=0,"",INDEX('Disaggregation Data'!$L$315:$L$616,MATCH(RIGHT(X498,255),RIGHT('Disaggregation Data'!J$315:$J$616,255),0))),"")</f>
        <v/>
      </c>
      <c r="G498" s="459" t="str">
        <f t="array" ref="G498">IFERROR(IF(INDEX('Disaggregation Data'!$M$315:$M$616,MATCH(RIGHT(X498,255),RIGHT('Disaggregation Data'!$J$315:$J$616,255),0))=0,(E498/F498)*100,INDEX('Disaggregation Data'!$M$315:$M$616,MATCH(RIGHT(X498,255),RIGHT('Disaggregation Data'!J$315:$J$616,255),0))),"")</f>
        <v/>
      </c>
      <c r="H498" s="401" t="str">
        <f t="array" ref="H498">IFERROR(IF(INDEX('Disaggregation Data'!$N$315:$N$616,MATCH(RIGHT(X498,255),RIGHT('Disaggregation Data'!$J$315:$J$616,255),0))=0,"",INDEX('Disaggregation Data'!$N$315:$N$616,MATCH(RIGHT(X498,255),RIGHT('Disaggregation Data'!J$315:$J$616,255),0))),"")</f>
        <v/>
      </c>
      <c r="I498" s="401" t="str">
        <f t="array" ref="I498">IFERROR(IF(INDEX('Disaggregation Data'!$Q$315:$Q$616,MATCH(RIGHT(X498,255),RIGHT('Disaggregation Data'!$J$315:$J$616,255),0))=0,"",INDEX('Disaggregation Data'!$Q$315:$Q$616,MATCH(RIGHT(X498,255),RIGHT('Disaggregation Data'!J$315:$J$616,255),0))),"")</f>
        <v/>
      </c>
      <c r="J498" s="415" t="str">
        <f t="array" ref="J498">IFERROR(IF(INDEX('Disaggregation Data'!$R$315:$R$616,MATCH(RIGHT(X498,255),RIGHT('Disaggregation Data'!$J$315:$J$616,255),0))=0,"",INDEX('Disaggregation Data'!$R$315:$R$616,MATCH(RIGHT(X498,255),RIGHT('Disaggregation Data'!J$315:$J$616,255),0))),"")</f>
        <v/>
      </c>
      <c r="K498" s="486"/>
      <c r="L498" s="486"/>
      <c r="M498" s="486"/>
      <c r="N498" s="486"/>
      <c r="O498" s="486"/>
      <c r="P498" s="486"/>
      <c r="Q498" s="486"/>
      <c r="R498" s="486"/>
      <c r="S498" s="486"/>
      <c r="T498" s="486"/>
      <c r="U498" s="401" t="str">
        <f t="array" ref="U498">IFERROR(IF(INDEX('Disaggregation Data'!$O$315:$O$616,MATCH(RIGHT(X498,255),RIGHT('Disaggregation Data'!$J$315:$J$616,255),0))=0,"",INDEX('Disaggregation Data'!$O$315:$O$616,MATCH(RIGHT(X498,255),RIGHT('Disaggregation Data'!J$315:$J$616,255),0))),"")</f>
        <v/>
      </c>
      <c r="V498" s="415" t="str">
        <f t="array" ref="V498">IFERROR(IF(INDEX('Disaggregation Data'!$P$315:$P$616,MATCH(RIGHT(X498,255),RIGHT('Disaggregation Data'!$J$315:$J$616,255),0))=0,"",INDEX('Disaggregation Data'!$P$315:$P$616,MATCH(RIGHT(X498,255),RIGHT('Disaggregation Data'!J$315:$J$616,255),0))),"")</f>
        <v/>
      </c>
      <c r="W498" s="487"/>
      <c r="X498" s="487" t="str">
        <f t="shared" si="32"/>
        <v/>
      </c>
      <c r="Y498" s="487">
        <f t="shared" si="33"/>
        <v>121</v>
      </c>
      <c r="Z498" s="487" t="str">
        <f t="shared" si="34"/>
        <v/>
      </c>
      <c r="AA498" s="487" t="b">
        <f t="shared" si="35"/>
        <v>0</v>
      </c>
      <c r="AB498" s="487" t="s">
        <v>2046</v>
      </c>
      <c r="AC498" s="487" t="str">
        <f t="array" ref="AC498">IFERROR(IF(INDEX('Disaggregation Records'!$G$95:$G$183,MATCH(RIGHT(Z498,255),RIGHT('Disaggregation Records'!$D$95:$D$183,255),0))=0,"",INDEX('Disaggregation Records'!$G$95:$G$183,MATCH(RIGHT(Z498,255),RIGHT('Disaggregation Records'!$D$95:$D$183,255),0))),"")</f>
        <v/>
      </c>
      <c r="AD498" s="487" t="s">
        <v>822</v>
      </c>
      <c r="AE498" s="347"/>
      <c r="AF498" s="111"/>
      <c r="AG498" s="111"/>
    </row>
    <row r="499" spans="1:33" ht="47.1" customHeight="1" x14ac:dyDescent="0.25">
      <c r="A499" s="377">
        <v>18</v>
      </c>
      <c r="B499" s="395" t="str">
        <f>IFERROR(VLOOKUP(A499,'Coverage Indicators - Section D'!$A$10:$Y$42,25,FALSE),"")</f>
        <v/>
      </c>
      <c r="C499" s="396" t="str">
        <f t="array" ref="C499">IFERROR(IF(INDEX('Disaggregation Records'!$E$95:$E$183,MATCH(RIGHT(Z499,255),RIGHT('Disaggregation Records'!$D$95:$D$183,255),0))=0,"",INDEX('Disaggregation Records'!$E$95:$E$183,MATCH(RIGHT(Z499,255),RIGHT('Disaggregation Records'!$D$95:$D$183,255),0))),"")</f>
        <v/>
      </c>
      <c r="D499" s="396" t="str">
        <f t="array" ref="D499">IFERROR(IF(INDEX('Disaggregation Records'!$F$95:$F$183,MATCH(RIGHT(Z499,255),RIGHT('Disaggregation Records'!$D$95:$D$183,255),0))=0,"",INDEX('Disaggregation Records'!$F$95:$F$183,MATCH(RIGHT(Z499,255),RIGHT('Disaggregation Records'!$D$95:$D$183,255),0))),"")</f>
        <v/>
      </c>
      <c r="E499" s="397" t="str">
        <f t="array" ref="E499">IFERROR(IF(INDEX('Disaggregation Data'!$K$315:$K$616,MATCH(RIGHT(X499,255),RIGHT('Disaggregation Data'!$J$315:$J$616,255),0))=0,"",INDEX('Disaggregation Data'!$K$315:$K$616,MATCH(RIGHT(X499,255),RIGHT('Disaggregation Data'!J$315:$J$616,255),0))),"")</f>
        <v/>
      </c>
      <c r="F499" s="398" t="str">
        <f t="array" ref="F499">IFERROR(IF(INDEX('Disaggregation Data'!$L$315:$L$616,MATCH(RIGHT(X499,255),RIGHT('Disaggregation Data'!$J$315:$J$616,255),0))=0,"",INDEX('Disaggregation Data'!$L$315:$L$616,MATCH(RIGHT(X499,255),RIGHT('Disaggregation Data'!J$315:$J$616,255),0))),"")</f>
        <v/>
      </c>
      <c r="G499" s="459" t="str">
        <f t="array" ref="G499">IFERROR(IF(INDEX('Disaggregation Data'!$M$315:$M$616,MATCH(RIGHT(X499,255),RIGHT('Disaggregation Data'!$J$315:$J$616,255),0))=0,(E499/F499)*100,INDEX('Disaggregation Data'!$M$315:$M$616,MATCH(RIGHT(X499,255),RIGHT('Disaggregation Data'!J$315:$J$616,255),0))),"")</f>
        <v/>
      </c>
      <c r="H499" s="401" t="str">
        <f t="array" ref="H499">IFERROR(IF(INDEX('Disaggregation Data'!$N$315:$N$616,MATCH(RIGHT(X499,255),RIGHT('Disaggregation Data'!$J$315:$J$616,255),0))=0,"",INDEX('Disaggregation Data'!$N$315:$N$616,MATCH(RIGHT(X499,255),RIGHT('Disaggregation Data'!J$315:$J$616,255),0))),"")</f>
        <v/>
      </c>
      <c r="I499" s="401" t="str">
        <f t="array" ref="I499">IFERROR(IF(INDEX('Disaggregation Data'!$Q$315:$Q$616,MATCH(RIGHT(X499,255),RIGHT('Disaggregation Data'!$J$315:$J$616,255),0))=0,"",INDEX('Disaggregation Data'!$Q$315:$Q$616,MATCH(RIGHT(X499,255),RIGHT('Disaggregation Data'!J$315:$J$616,255),0))),"")</f>
        <v/>
      </c>
      <c r="J499" s="415" t="str">
        <f t="array" ref="J499">IFERROR(IF(INDEX('Disaggregation Data'!$R$315:$R$616,MATCH(RIGHT(X499,255),RIGHT('Disaggregation Data'!$J$315:$J$616,255),0))=0,"",INDEX('Disaggregation Data'!$R$315:$R$616,MATCH(RIGHT(X499,255),RIGHT('Disaggregation Data'!J$315:$J$616,255),0))),"")</f>
        <v/>
      </c>
      <c r="K499" s="486"/>
      <c r="L499" s="486"/>
      <c r="M499" s="486"/>
      <c r="N499" s="486"/>
      <c r="O499" s="486"/>
      <c r="P499" s="486"/>
      <c r="Q499" s="486"/>
      <c r="R499" s="486"/>
      <c r="S499" s="486"/>
      <c r="T499" s="486"/>
      <c r="U499" s="401" t="str">
        <f t="array" ref="U499">IFERROR(IF(INDEX('Disaggregation Data'!$O$315:$O$616,MATCH(RIGHT(X499,255),RIGHT('Disaggregation Data'!$J$315:$J$616,255),0))=0,"",INDEX('Disaggregation Data'!$O$315:$O$616,MATCH(RIGHT(X499,255),RIGHT('Disaggregation Data'!J$315:$J$616,255),0))),"")</f>
        <v/>
      </c>
      <c r="V499" s="415" t="str">
        <f t="array" ref="V499">IFERROR(IF(INDEX('Disaggregation Data'!$P$315:$P$616,MATCH(RIGHT(X499,255),RIGHT('Disaggregation Data'!$J$315:$J$616,255),0))=0,"",INDEX('Disaggregation Data'!$P$315:$P$616,MATCH(RIGHT(X499,255),RIGHT('Disaggregation Data'!J$315:$J$616,255),0))),"")</f>
        <v/>
      </c>
      <c r="W499" s="487"/>
      <c r="X499" s="487" t="str">
        <f t="shared" si="32"/>
        <v/>
      </c>
      <c r="Y499" s="487">
        <f t="shared" si="33"/>
        <v>122</v>
      </c>
      <c r="Z499" s="487" t="str">
        <f t="shared" si="34"/>
        <v/>
      </c>
      <c r="AA499" s="487" t="b">
        <f t="shared" si="35"/>
        <v>0</v>
      </c>
      <c r="AB499" s="487" t="s">
        <v>2047</v>
      </c>
      <c r="AC499" s="487" t="str">
        <f t="array" ref="AC499">IFERROR(IF(INDEX('Disaggregation Records'!$G$95:$G$183,MATCH(RIGHT(Z499,255),RIGHT('Disaggregation Records'!$D$95:$D$183,255),0))=0,"",INDEX('Disaggregation Records'!$G$95:$G$183,MATCH(RIGHT(Z499,255),RIGHT('Disaggregation Records'!$D$95:$D$183,255),0))),"")</f>
        <v/>
      </c>
      <c r="AD499" s="487" t="s">
        <v>822</v>
      </c>
      <c r="AE499" s="347"/>
      <c r="AF499" s="111"/>
      <c r="AG499" s="111"/>
    </row>
    <row r="500" spans="1:33" ht="47.1" customHeight="1" x14ac:dyDescent="0.25">
      <c r="A500" s="377">
        <v>18</v>
      </c>
      <c r="B500" s="395" t="str">
        <f>IFERROR(VLOOKUP(A500,'Coverage Indicators - Section D'!$A$10:$Y$42,25,FALSE),"")</f>
        <v/>
      </c>
      <c r="C500" s="396" t="str">
        <f t="array" ref="C500">IFERROR(IF(INDEX('Disaggregation Records'!$E$95:$E$183,MATCH(RIGHT(Z500,255),RIGHT('Disaggregation Records'!$D$95:$D$183,255),0))=0,"",INDEX('Disaggregation Records'!$E$95:$E$183,MATCH(RIGHT(Z500,255),RIGHT('Disaggregation Records'!$D$95:$D$183,255),0))),"")</f>
        <v/>
      </c>
      <c r="D500" s="396" t="str">
        <f t="array" ref="D500">IFERROR(IF(INDEX('Disaggregation Records'!$F$95:$F$183,MATCH(RIGHT(Z500,255),RIGHT('Disaggregation Records'!$D$95:$D$183,255),0))=0,"",INDEX('Disaggregation Records'!$F$95:$F$183,MATCH(RIGHT(Z500,255),RIGHT('Disaggregation Records'!$D$95:$D$183,255),0))),"")</f>
        <v/>
      </c>
      <c r="E500" s="397" t="str">
        <f t="array" ref="E500">IFERROR(IF(INDEX('Disaggregation Data'!$K$315:$K$616,MATCH(RIGHT(X500,255),RIGHT('Disaggregation Data'!$J$315:$J$616,255),0))=0,"",INDEX('Disaggregation Data'!$K$315:$K$616,MATCH(RIGHT(X500,255),RIGHT('Disaggregation Data'!J$315:$J$616,255),0))),"")</f>
        <v/>
      </c>
      <c r="F500" s="398" t="str">
        <f t="array" ref="F500">IFERROR(IF(INDEX('Disaggregation Data'!$L$315:$L$616,MATCH(RIGHT(X500,255),RIGHT('Disaggregation Data'!$J$315:$J$616,255),0))=0,"",INDEX('Disaggregation Data'!$L$315:$L$616,MATCH(RIGHT(X500,255),RIGHT('Disaggregation Data'!J$315:$J$616,255),0))),"")</f>
        <v/>
      </c>
      <c r="G500" s="459" t="str">
        <f t="array" ref="G500">IFERROR(IF(INDEX('Disaggregation Data'!$M$315:$M$616,MATCH(RIGHT(X500,255),RIGHT('Disaggregation Data'!$J$315:$J$616,255),0))=0,(E500/F500)*100,INDEX('Disaggregation Data'!$M$315:$M$616,MATCH(RIGHT(X500,255),RIGHT('Disaggregation Data'!J$315:$J$616,255),0))),"")</f>
        <v/>
      </c>
      <c r="H500" s="401" t="str">
        <f t="array" ref="H500">IFERROR(IF(INDEX('Disaggregation Data'!$N$315:$N$616,MATCH(RIGHT(X500,255),RIGHT('Disaggregation Data'!$J$315:$J$616,255),0))=0,"",INDEX('Disaggregation Data'!$N$315:$N$616,MATCH(RIGHT(X500,255),RIGHT('Disaggregation Data'!J$315:$J$616,255),0))),"")</f>
        <v/>
      </c>
      <c r="I500" s="401" t="str">
        <f t="array" ref="I500">IFERROR(IF(INDEX('Disaggregation Data'!$Q$315:$Q$616,MATCH(RIGHT(X500,255),RIGHT('Disaggregation Data'!$J$315:$J$616,255),0))=0,"",INDEX('Disaggregation Data'!$Q$315:$Q$616,MATCH(RIGHT(X500,255),RIGHT('Disaggregation Data'!J$315:$J$616,255),0))),"")</f>
        <v/>
      </c>
      <c r="J500" s="415" t="str">
        <f t="array" ref="J500">IFERROR(IF(INDEX('Disaggregation Data'!$R$315:$R$616,MATCH(RIGHT(X500,255),RIGHT('Disaggregation Data'!$J$315:$J$616,255),0))=0,"",INDEX('Disaggregation Data'!$R$315:$R$616,MATCH(RIGHT(X500,255),RIGHT('Disaggregation Data'!J$315:$J$616,255),0))),"")</f>
        <v/>
      </c>
      <c r="K500" s="486"/>
      <c r="L500" s="486"/>
      <c r="M500" s="486"/>
      <c r="N500" s="486"/>
      <c r="O500" s="486"/>
      <c r="P500" s="486"/>
      <c r="Q500" s="486"/>
      <c r="R500" s="486"/>
      <c r="S500" s="486"/>
      <c r="T500" s="486"/>
      <c r="U500" s="401" t="str">
        <f t="array" ref="U500">IFERROR(IF(INDEX('Disaggregation Data'!$O$315:$O$616,MATCH(RIGHT(X500,255),RIGHT('Disaggregation Data'!$J$315:$J$616,255),0))=0,"",INDEX('Disaggregation Data'!$O$315:$O$616,MATCH(RIGHT(X500,255),RIGHT('Disaggregation Data'!J$315:$J$616,255),0))),"")</f>
        <v/>
      </c>
      <c r="V500" s="415" t="str">
        <f t="array" ref="V500">IFERROR(IF(INDEX('Disaggregation Data'!$P$315:$P$616,MATCH(RIGHT(X500,255),RIGHT('Disaggregation Data'!$J$315:$J$616,255),0))=0,"",INDEX('Disaggregation Data'!$P$315:$P$616,MATCH(RIGHT(X500,255),RIGHT('Disaggregation Data'!J$315:$J$616,255),0))),"")</f>
        <v/>
      </c>
      <c r="W500" s="487"/>
      <c r="X500" s="487" t="str">
        <f t="shared" si="32"/>
        <v/>
      </c>
      <c r="Y500" s="487">
        <f t="shared" si="33"/>
        <v>123</v>
      </c>
      <c r="Z500" s="487" t="str">
        <f t="shared" si="34"/>
        <v/>
      </c>
      <c r="AA500" s="487" t="b">
        <f t="shared" si="35"/>
        <v>0</v>
      </c>
      <c r="AB500" s="487" t="s">
        <v>2048</v>
      </c>
      <c r="AC500" s="487" t="str">
        <f t="array" ref="AC500">IFERROR(IF(INDEX('Disaggregation Records'!$G$95:$G$183,MATCH(RIGHT(Z500,255),RIGHT('Disaggregation Records'!$D$95:$D$183,255),0))=0,"",INDEX('Disaggregation Records'!$G$95:$G$183,MATCH(RIGHT(Z500,255),RIGHT('Disaggregation Records'!$D$95:$D$183,255),0))),"")</f>
        <v/>
      </c>
      <c r="AD500" s="487" t="s">
        <v>822</v>
      </c>
      <c r="AE500" s="347"/>
      <c r="AF500" s="111"/>
      <c r="AG500" s="111"/>
    </row>
    <row r="501" spans="1:33" ht="47.1" customHeight="1" x14ac:dyDescent="0.25">
      <c r="A501" s="377">
        <v>18</v>
      </c>
      <c r="B501" s="395" t="str">
        <f>IFERROR(VLOOKUP(A501,'Coverage Indicators - Section D'!$A$10:$Y$42,25,FALSE),"")</f>
        <v/>
      </c>
      <c r="C501" s="396" t="str">
        <f t="array" ref="C501">IFERROR(IF(INDEX('Disaggregation Records'!$E$95:$E$183,MATCH(RIGHT(Z501,255),RIGHT('Disaggregation Records'!$D$95:$D$183,255),0))=0,"",INDEX('Disaggregation Records'!$E$95:$E$183,MATCH(RIGHT(Z501,255),RIGHT('Disaggregation Records'!$D$95:$D$183,255),0))),"")</f>
        <v/>
      </c>
      <c r="D501" s="396" t="str">
        <f t="array" ref="D501">IFERROR(IF(INDEX('Disaggregation Records'!$F$95:$F$183,MATCH(RIGHT(Z501,255),RIGHT('Disaggregation Records'!$D$95:$D$183,255),0))=0,"",INDEX('Disaggregation Records'!$F$95:$F$183,MATCH(RIGHT(Z501,255),RIGHT('Disaggregation Records'!$D$95:$D$183,255),0))),"")</f>
        <v/>
      </c>
      <c r="E501" s="397" t="str">
        <f t="array" ref="E501">IFERROR(IF(INDEX('Disaggregation Data'!$K$315:$K$616,MATCH(RIGHT(X501,255),RIGHT('Disaggregation Data'!$J$315:$J$616,255),0))=0,"",INDEX('Disaggregation Data'!$K$315:$K$616,MATCH(RIGHT(X501,255),RIGHT('Disaggregation Data'!J$315:$J$616,255),0))),"")</f>
        <v/>
      </c>
      <c r="F501" s="398" t="str">
        <f t="array" ref="F501">IFERROR(IF(INDEX('Disaggregation Data'!$L$315:$L$616,MATCH(RIGHT(X501,255),RIGHT('Disaggregation Data'!$J$315:$J$616,255),0))=0,"",INDEX('Disaggregation Data'!$L$315:$L$616,MATCH(RIGHT(X501,255),RIGHT('Disaggregation Data'!J$315:$J$616,255),0))),"")</f>
        <v/>
      </c>
      <c r="G501" s="459" t="str">
        <f t="array" ref="G501">IFERROR(IF(INDEX('Disaggregation Data'!$M$315:$M$616,MATCH(RIGHT(X501,255),RIGHT('Disaggregation Data'!$J$315:$J$616,255),0))=0,(E501/F501)*100,INDEX('Disaggregation Data'!$M$315:$M$616,MATCH(RIGHT(X501,255),RIGHT('Disaggregation Data'!J$315:$J$616,255),0))),"")</f>
        <v/>
      </c>
      <c r="H501" s="401" t="str">
        <f t="array" ref="H501">IFERROR(IF(INDEX('Disaggregation Data'!$N$315:$N$616,MATCH(RIGHT(X501,255),RIGHT('Disaggregation Data'!$J$315:$J$616,255),0))=0,"",INDEX('Disaggregation Data'!$N$315:$N$616,MATCH(RIGHT(X501,255),RIGHT('Disaggregation Data'!J$315:$J$616,255),0))),"")</f>
        <v/>
      </c>
      <c r="I501" s="401" t="str">
        <f t="array" ref="I501">IFERROR(IF(INDEX('Disaggregation Data'!$Q$315:$Q$616,MATCH(RIGHT(X501,255),RIGHT('Disaggregation Data'!$J$315:$J$616,255),0))=0,"",INDEX('Disaggregation Data'!$Q$315:$Q$616,MATCH(RIGHT(X501,255),RIGHT('Disaggregation Data'!J$315:$J$616,255),0))),"")</f>
        <v/>
      </c>
      <c r="J501" s="415" t="str">
        <f t="array" ref="J501">IFERROR(IF(INDEX('Disaggregation Data'!$R$315:$R$616,MATCH(RIGHT(X501,255),RIGHT('Disaggregation Data'!$J$315:$J$616,255),0))=0,"",INDEX('Disaggregation Data'!$R$315:$R$616,MATCH(RIGHT(X501,255),RIGHT('Disaggregation Data'!J$315:$J$616,255),0))),"")</f>
        <v/>
      </c>
      <c r="K501" s="486"/>
      <c r="L501" s="486"/>
      <c r="M501" s="486"/>
      <c r="N501" s="486"/>
      <c r="O501" s="486"/>
      <c r="P501" s="486"/>
      <c r="Q501" s="486"/>
      <c r="R501" s="486"/>
      <c r="S501" s="486"/>
      <c r="T501" s="486"/>
      <c r="U501" s="401" t="str">
        <f t="array" ref="U501">IFERROR(IF(INDEX('Disaggregation Data'!$O$315:$O$616,MATCH(RIGHT(X501,255),RIGHT('Disaggregation Data'!$J$315:$J$616,255),0))=0,"",INDEX('Disaggregation Data'!$O$315:$O$616,MATCH(RIGHT(X501,255),RIGHT('Disaggregation Data'!J$315:$J$616,255),0))),"")</f>
        <v/>
      </c>
      <c r="V501" s="415" t="str">
        <f t="array" ref="V501">IFERROR(IF(INDEX('Disaggregation Data'!$P$315:$P$616,MATCH(RIGHT(X501,255),RIGHT('Disaggregation Data'!$J$315:$J$616,255),0))=0,"",INDEX('Disaggregation Data'!$P$315:$P$616,MATCH(RIGHT(X501,255),RIGHT('Disaggregation Data'!J$315:$J$616,255),0))),"")</f>
        <v/>
      </c>
      <c r="W501" s="487"/>
      <c r="X501" s="487" t="str">
        <f t="shared" si="32"/>
        <v/>
      </c>
      <c r="Y501" s="487">
        <f t="shared" si="33"/>
        <v>124</v>
      </c>
      <c r="Z501" s="487" t="str">
        <f t="shared" si="34"/>
        <v/>
      </c>
      <c r="AA501" s="487" t="b">
        <f t="shared" si="35"/>
        <v>0</v>
      </c>
      <c r="AB501" s="487" t="s">
        <v>2049</v>
      </c>
      <c r="AC501" s="487" t="str">
        <f t="array" ref="AC501">IFERROR(IF(INDEX('Disaggregation Records'!$G$95:$G$183,MATCH(RIGHT(Z501,255),RIGHT('Disaggregation Records'!$D$95:$D$183,255),0))=0,"",INDEX('Disaggregation Records'!$G$95:$G$183,MATCH(RIGHT(Z501,255),RIGHT('Disaggregation Records'!$D$95:$D$183,255),0))),"")</f>
        <v/>
      </c>
      <c r="AD501" s="487" t="s">
        <v>822</v>
      </c>
      <c r="AE501" s="347"/>
      <c r="AF501" s="111"/>
      <c r="AG501" s="111"/>
    </row>
    <row r="502" spans="1:33" ht="47.1" customHeight="1" x14ac:dyDescent="0.25">
      <c r="A502" s="377">
        <v>18</v>
      </c>
      <c r="B502" s="395" t="str">
        <f>IFERROR(VLOOKUP(A502,'Coverage Indicators - Section D'!$A$10:$Y$42,25,FALSE),"")</f>
        <v/>
      </c>
      <c r="C502" s="396" t="str">
        <f t="array" ref="C502">IFERROR(IF(INDEX('Disaggregation Records'!$E$95:$E$183,MATCH(RIGHT(Z502,255),RIGHT('Disaggregation Records'!$D$95:$D$183,255),0))=0,"",INDEX('Disaggregation Records'!$E$95:$E$183,MATCH(RIGHT(Z502,255),RIGHT('Disaggregation Records'!$D$95:$D$183,255),0))),"")</f>
        <v/>
      </c>
      <c r="D502" s="396" t="str">
        <f t="array" ref="D502">IFERROR(IF(INDEX('Disaggregation Records'!$F$95:$F$183,MATCH(RIGHT(Z502,255),RIGHT('Disaggregation Records'!$D$95:$D$183,255),0))=0,"",INDEX('Disaggregation Records'!$F$95:$F$183,MATCH(RIGHT(Z502,255),RIGHT('Disaggregation Records'!$D$95:$D$183,255),0))),"")</f>
        <v/>
      </c>
      <c r="E502" s="397" t="str">
        <f t="array" ref="E502">IFERROR(IF(INDEX('Disaggregation Data'!$K$315:$K$616,MATCH(RIGHT(X502,255),RIGHT('Disaggregation Data'!$J$315:$J$616,255),0))=0,"",INDEX('Disaggregation Data'!$K$315:$K$616,MATCH(RIGHT(X502,255),RIGHT('Disaggregation Data'!J$315:$J$616,255),0))),"")</f>
        <v/>
      </c>
      <c r="F502" s="398" t="str">
        <f t="array" ref="F502">IFERROR(IF(INDEX('Disaggregation Data'!$L$315:$L$616,MATCH(RIGHT(X502,255),RIGHT('Disaggregation Data'!$J$315:$J$616,255),0))=0,"",INDEX('Disaggregation Data'!$L$315:$L$616,MATCH(RIGHT(X502,255),RIGHT('Disaggregation Data'!J$315:$J$616,255),0))),"")</f>
        <v/>
      </c>
      <c r="G502" s="459" t="str">
        <f t="array" ref="G502">IFERROR(IF(INDEX('Disaggregation Data'!$M$315:$M$616,MATCH(RIGHT(X502,255),RIGHT('Disaggregation Data'!$J$315:$J$616,255),0))=0,(E502/F502)*100,INDEX('Disaggregation Data'!$M$315:$M$616,MATCH(RIGHT(X502,255),RIGHT('Disaggregation Data'!J$315:$J$616,255),0))),"")</f>
        <v/>
      </c>
      <c r="H502" s="401" t="str">
        <f t="array" ref="H502">IFERROR(IF(INDEX('Disaggregation Data'!$N$315:$N$616,MATCH(RIGHT(X502,255),RIGHT('Disaggregation Data'!$J$315:$J$616,255),0))=0,"",INDEX('Disaggregation Data'!$N$315:$N$616,MATCH(RIGHT(X502,255),RIGHT('Disaggregation Data'!J$315:$J$616,255),0))),"")</f>
        <v/>
      </c>
      <c r="I502" s="401" t="str">
        <f t="array" ref="I502">IFERROR(IF(INDEX('Disaggregation Data'!$Q$315:$Q$616,MATCH(RIGHT(X502,255),RIGHT('Disaggregation Data'!$J$315:$J$616,255),0))=0,"",INDEX('Disaggregation Data'!$Q$315:$Q$616,MATCH(RIGHT(X502,255),RIGHT('Disaggregation Data'!J$315:$J$616,255),0))),"")</f>
        <v/>
      </c>
      <c r="J502" s="415" t="str">
        <f t="array" ref="J502">IFERROR(IF(INDEX('Disaggregation Data'!$R$315:$R$616,MATCH(RIGHT(X502,255),RIGHT('Disaggregation Data'!$J$315:$J$616,255),0))=0,"",INDEX('Disaggregation Data'!$R$315:$R$616,MATCH(RIGHT(X502,255),RIGHT('Disaggregation Data'!J$315:$J$616,255),0))),"")</f>
        <v/>
      </c>
      <c r="K502" s="486"/>
      <c r="L502" s="486"/>
      <c r="M502" s="486"/>
      <c r="N502" s="486"/>
      <c r="O502" s="486"/>
      <c r="P502" s="486"/>
      <c r="Q502" s="486"/>
      <c r="R502" s="486"/>
      <c r="S502" s="486"/>
      <c r="T502" s="486"/>
      <c r="U502" s="401" t="str">
        <f t="array" ref="U502">IFERROR(IF(INDEX('Disaggregation Data'!$O$315:$O$616,MATCH(RIGHT(X502,255),RIGHT('Disaggregation Data'!$J$315:$J$616,255),0))=0,"",INDEX('Disaggregation Data'!$O$315:$O$616,MATCH(RIGHT(X502,255),RIGHT('Disaggregation Data'!J$315:$J$616,255),0))),"")</f>
        <v/>
      </c>
      <c r="V502" s="415" t="str">
        <f t="array" ref="V502">IFERROR(IF(INDEX('Disaggregation Data'!$P$315:$P$616,MATCH(RIGHT(X502,255),RIGHT('Disaggregation Data'!$J$315:$J$616,255),0))=0,"",INDEX('Disaggregation Data'!$P$315:$P$616,MATCH(RIGHT(X502,255),RIGHT('Disaggregation Data'!J$315:$J$616,255),0))),"")</f>
        <v/>
      </c>
      <c r="W502" s="487"/>
      <c r="X502" s="487" t="str">
        <f t="shared" si="32"/>
        <v/>
      </c>
      <c r="Y502" s="487">
        <f t="shared" si="33"/>
        <v>125</v>
      </c>
      <c r="Z502" s="487" t="str">
        <f t="shared" si="34"/>
        <v/>
      </c>
      <c r="AA502" s="487" t="b">
        <f t="shared" si="35"/>
        <v>0</v>
      </c>
      <c r="AB502" s="487" t="s">
        <v>2050</v>
      </c>
      <c r="AC502" s="487" t="str">
        <f t="array" ref="AC502">IFERROR(IF(INDEX('Disaggregation Records'!$G$95:$G$183,MATCH(RIGHT(Z502,255),RIGHT('Disaggregation Records'!$D$95:$D$183,255),0))=0,"",INDEX('Disaggregation Records'!$G$95:$G$183,MATCH(RIGHT(Z502,255),RIGHT('Disaggregation Records'!$D$95:$D$183,255),0))),"")</f>
        <v/>
      </c>
      <c r="AD502" s="487" t="s">
        <v>822</v>
      </c>
      <c r="AE502" s="347"/>
      <c r="AF502" s="111"/>
      <c r="AG502" s="111"/>
    </row>
    <row r="503" spans="1:33" ht="47.1" customHeight="1" x14ac:dyDescent="0.25">
      <c r="A503" s="377">
        <v>18</v>
      </c>
      <c r="B503" s="395" t="str">
        <f>IFERROR(VLOOKUP(A503,'Coverage Indicators - Section D'!$A$10:$Y$42,25,FALSE),"")</f>
        <v/>
      </c>
      <c r="C503" s="396" t="str">
        <f t="array" ref="C503">IFERROR(IF(INDEX('Disaggregation Records'!$E$95:$E$183,MATCH(RIGHT(Z503,255),RIGHT('Disaggregation Records'!$D$95:$D$183,255),0))=0,"",INDEX('Disaggregation Records'!$E$95:$E$183,MATCH(RIGHT(Z503,255),RIGHT('Disaggregation Records'!$D$95:$D$183,255),0))),"")</f>
        <v/>
      </c>
      <c r="D503" s="396" t="str">
        <f t="array" ref="D503">IFERROR(IF(INDEX('Disaggregation Records'!$F$95:$F$183,MATCH(RIGHT(Z503,255),RIGHT('Disaggregation Records'!$D$95:$D$183,255),0))=0,"",INDEX('Disaggregation Records'!$F$95:$F$183,MATCH(RIGHT(Z503,255),RIGHT('Disaggregation Records'!$D$95:$D$183,255),0))),"")</f>
        <v/>
      </c>
      <c r="E503" s="397" t="str">
        <f t="array" ref="E503">IFERROR(IF(INDEX('Disaggregation Data'!$K$315:$K$616,MATCH(RIGHT(X503,255),RIGHT('Disaggregation Data'!$J$315:$J$616,255),0))=0,"",INDEX('Disaggregation Data'!$K$315:$K$616,MATCH(RIGHT(X503,255),RIGHT('Disaggregation Data'!J$315:$J$616,255),0))),"")</f>
        <v/>
      </c>
      <c r="F503" s="398" t="str">
        <f t="array" ref="F503">IFERROR(IF(INDEX('Disaggregation Data'!$L$315:$L$616,MATCH(RIGHT(X503,255),RIGHT('Disaggregation Data'!$J$315:$J$616,255),0))=0,"",INDEX('Disaggregation Data'!$L$315:$L$616,MATCH(RIGHT(X503,255),RIGHT('Disaggregation Data'!J$315:$J$616,255),0))),"")</f>
        <v/>
      </c>
      <c r="G503" s="459" t="str">
        <f t="array" ref="G503">IFERROR(IF(INDEX('Disaggregation Data'!$M$315:$M$616,MATCH(RIGHT(X503,255),RIGHT('Disaggregation Data'!$J$315:$J$616,255),0))=0,(E503/F503)*100,INDEX('Disaggregation Data'!$M$315:$M$616,MATCH(RIGHT(X503,255),RIGHT('Disaggregation Data'!J$315:$J$616,255),0))),"")</f>
        <v/>
      </c>
      <c r="H503" s="401" t="str">
        <f t="array" ref="H503">IFERROR(IF(INDEX('Disaggregation Data'!$N$315:$N$616,MATCH(RIGHT(X503,255),RIGHT('Disaggregation Data'!$J$315:$J$616,255),0))=0,"",INDEX('Disaggregation Data'!$N$315:$N$616,MATCH(RIGHT(X503,255),RIGHT('Disaggregation Data'!J$315:$J$616,255),0))),"")</f>
        <v/>
      </c>
      <c r="I503" s="401" t="str">
        <f t="array" ref="I503">IFERROR(IF(INDEX('Disaggregation Data'!$Q$315:$Q$616,MATCH(RIGHT(X503,255),RIGHT('Disaggregation Data'!$J$315:$J$616,255),0))=0,"",INDEX('Disaggregation Data'!$Q$315:$Q$616,MATCH(RIGHT(X503,255),RIGHT('Disaggregation Data'!J$315:$J$616,255),0))),"")</f>
        <v/>
      </c>
      <c r="J503" s="415" t="str">
        <f t="array" ref="J503">IFERROR(IF(INDEX('Disaggregation Data'!$R$315:$R$616,MATCH(RIGHT(X503,255),RIGHT('Disaggregation Data'!$J$315:$J$616,255),0))=0,"",INDEX('Disaggregation Data'!$R$315:$R$616,MATCH(RIGHT(X503,255),RIGHT('Disaggregation Data'!J$315:$J$616,255),0))),"")</f>
        <v/>
      </c>
      <c r="K503" s="486"/>
      <c r="L503" s="486"/>
      <c r="M503" s="486"/>
      <c r="N503" s="486"/>
      <c r="O503" s="486"/>
      <c r="P503" s="486"/>
      <c r="Q503" s="486"/>
      <c r="R503" s="486"/>
      <c r="S503" s="486"/>
      <c r="T503" s="486"/>
      <c r="U503" s="401" t="str">
        <f t="array" ref="U503">IFERROR(IF(INDEX('Disaggregation Data'!$O$315:$O$616,MATCH(RIGHT(X503,255),RIGHT('Disaggregation Data'!$J$315:$J$616,255),0))=0,"",INDEX('Disaggregation Data'!$O$315:$O$616,MATCH(RIGHT(X503,255),RIGHT('Disaggregation Data'!J$315:$J$616,255),0))),"")</f>
        <v/>
      </c>
      <c r="V503" s="415" t="str">
        <f t="array" ref="V503">IFERROR(IF(INDEX('Disaggregation Data'!$P$315:$P$616,MATCH(RIGHT(X503,255),RIGHT('Disaggregation Data'!$J$315:$J$616,255),0))=0,"",INDEX('Disaggregation Data'!$P$315:$P$616,MATCH(RIGHT(X503,255),RIGHT('Disaggregation Data'!J$315:$J$616,255),0))),"")</f>
        <v/>
      </c>
      <c r="W503" s="487"/>
      <c r="X503" s="487" t="str">
        <f t="shared" si="32"/>
        <v/>
      </c>
      <c r="Y503" s="487">
        <f t="shared" si="33"/>
        <v>126</v>
      </c>
      <c r="Z503" s="487" t="str">
        <f t="shared" si="34"/>
        <v/>
      </c>
      <c r="AA503" s="487" t="b">
        <f t="shared" si="35"/>
        <v>0</v>
      </c>
      <c r="AB503" s="487" t="s">
        <v>2051</v>
      </c>
      <c r="AC503" s="487" t="str">
        <f t="array" ref="AC503">IFERROR(IF(INDEX('Disaggregation Records'!$G$95:$G$183,MATCH(RIGHT(Z503,255),RIGHT('Disaggregation Records'!$D$95:$D$183,255),0))=0,"",INDEX('Disaggregation Records'!$G$95:$G$183,MATCH(RIGHT(Z503,255),RIGHT('Disaggregation Records'!$D$95:$D$183,255),0))),"")</f>
        <v/>
      </c>
      <c r="AD503" s="487" t="s">
        <v>822</v>
      </c>
      <c r="AE503" s="347"/>
      <c r="AF503" s="111"/>
      <c r="AG503" s="111"/>
    </row>
    <row r="504" spans="1:33" ht="47.1" customHeight="1" x14ac:dyDescent="0.25">
      <c r="A504" s="377">
        <v>18</v>
      </c>
      <c r="B504" s="395" t="str">
        <f>IFERROR(VLOOKUP(A504,'Coverage Indicators - Section D'!$A$10:$Y$42,25,FALSE),"")</f>
        <v/>
      </c>
      <c r="C504" s="396" t="str">
        <f t="array" ref="C504">IFERROR(IF(INDEX('Disaggregation Records'!$E$95:$E$183,MATCH(RIGHT(Z504,255),RIGHT('Disaggregation Records'!$D$95:$D$183,255),0))=0,"",INDEX('Disaggregation Records'!$E$95:$E$183,MATCH(RIGHT(Z504,255),RIGHT('Disaggregation Records'!$D$95:$D$183,255),0))),"")</f>
        <v/>
      </c>
      <c r="D504" s="396" t="str">
        <f t="array" ref="D504">IFERROR(IF(INDEX('Disaggregation Records'!$F$95:$F$183,MATCH(RIGHT(Z504,255),RIGHT('Disaggregation Records'!$D$95:$D$183,255),0))=0,"",INDEX('Disaggregation Records'!$F$95:$F$183,MATCH(RIGHT(Z504,255),RIGHT('Disaggregation Records'!$D$95:$D$183,255),0))),"")</f>
        <v/>
      </c>
      <c r="E504" s="397" t="str">
        <f t="array" ref="E504">IFERROR(IF(INDEX('Disaggregation Data'!$K$315:$K$616,MATCH(RIGHT(X504,255),RIGHT('Disaggregation Data'!$J$315:$J$616,255),0))=0,"",INDEX('Disaggregation Data'!$K$315:$K$616,MATCH(RIGHT(X504,255),RIGHT('Disaggregation Data'!J$315:$J$616,255),0))),"")</f>
        <v/>
      </c>
      <c r="F504" s="398" t="str">
        <f t="array" ref="F504">IFERROR(IF(INDEX('Disaggregation Data'!$L$315:$L$616,MATCH(RIGHT(X504,255),RIGHT('Disaggregation Data'!$J$315:$J$616,255),0))=0,"",INDEX('Disaggregation Data'!$L$315:$L$616,MATCH(RIGHT(X504,255),RIGHT('Disaggregation Data'!J$315:$J$616,255),0))),"")</f>
        <v/>
      </c>
      <c r="G504" s="459" t="str">
        <f t="array" ref="G504">IFERROR(IF(INDEX('Disaggregation Data'!$M$315:$M$616,MATCH(RIGHT(X504,255),RIGHT('Disaggregation Data'!$J$315:$J$616,255),0))=0,(E504/F504)*100,INDEX('Disaggregation Data'!$M$315:$M$616,MATCH(RIGHT(X504,255),RIGHT('Disaggregation Data'!J$315:$J$616,255),0))),"")</f>
        <v/>
      </c>
      <c r="H504" s="401" t="str">
        <f t="array" ref="H504">IFERROR(IF(INDEX('Disaggregation Data'!$N$315:$N$616,MATCH(RIGHT(X504,255),RIGHT('Disaggregation Data'!$J$315:$J$616,255),0))=0,"",INDEX('Disaggregation Data'!$N$315:$N$616,MATCH(RIGHT(X504,255),RIGHT('Disaggregation Data'!J$315:$J$616,255),0))),"")</f>
        <v/>
      </c>
      <c r="I504" s="401" t="str">
        <f t="array" ref="I504">IFERROR(IF(INDEX('Disaggregation Data'!$Q$315:$Q$616,MATCH(RIGHT(X504,255),RIGHT('Disaggregation Data'!$J$315:$J$616,255),0))=0,"",INDEX('Disaggregation Data'!$Q$315:$Q$616,MATCH(RIGHT(X504,255),RIGHT('Disaggregation Data'!J$315:$J$616,255),0))),"")</f>
        <v/>
      </c>
      <c r="J504" s="415" t="str">
        <f t="array" ref="J504">IFERROR(IF(INDEX('Disaggregation Data'!$R$315:$R$616,MATCH(RIGHT(X504,255),RIGHT('Disaggregation Data'!$J$315:$J$616,255),0))=0,"",INDEX('Disaggregation Data'!$R$315:$R$616,MATCH(RIGHT(X504,255),RIGHT('Disaggregation Data'!J$315:$J$616,255),0))),"")</f>
        <v/>
      </c>
      <c r="K504" s="486"/>
      <c r="L504" s="486"/>
      <c r="M504" s="486"/>
      <c r="N504" s="486"/>
      <c r="O504" s="486"/>
      <c r="P504" s="486"/>
      <c r="Q504" s="486"/>
      <c r="R504" s="486"/>
      <c r="S504" s="486"/>
      <c r="T504" s="486"/>
      <c r="U504" s="401" t="str">
        <f t="array" ref="U504">IFERROR(IF(INDEX('Disaggregation Data'!$O$315:$O$616,MATCH(RIGHT(X504,255),RIGHT('Disaggregation Data'!$J$315:$J$616,255),0))=0,"",INDEX('Disaggregation Data'!$O$315:$O$616,MATCH(RIGHT(X504,255),RIGHT('Disaggregation Data'!J$315:$J$616,255),0))),"")</f>
        <v/>
      </c>
      <c r="V504" s="415" t="str">
        <f t="array" ref="V504">IFERROR(IF(INDEX('Disaggregation Data'!$P$315:$P$616,MATCH(RIGHT(X504,255),RIGHT('Disaggregation Data'!$J$315:$J$616,255),0))=0,"",INDEX('Disaggregation Data'!$P$315:$P$616,MATCH(RIGHT(X504,255),RIGHT('Disaggregation Data'!J$315:$J$616,255),0))),"")</f>
        <v/>
      </c>
      <c r="W504" s="487"/>
      <c r="X504" s="487" t="str">
        <f t="shared" si="32"/>
        <v/>
      </c>
      <c r="Y504" s="487">
        <f t="shared" si="33"/>
        <v>127</v>
      </c>
      <c r="Z504" s="487" t="str">
        <f t="shared" si="34"/>
        <v/>
      </c>
      <c r="AA504" s="487" t="b">
        <f t="shared" si="35"/>
        <v>0</v>
      </c>
      <c r="AB504" s="487" t="s">
        <v>2052</v>
      </c>
      <c r="AC504" s="487" t="str">
        <f t="array" ref="AC504">IFERROR(IF(INDEX('Disaggregation Records'!$G$95:$G$183,MATCH(RIGHT(Z504,255),RIGHT('Disaggregation Records'!$D$95:$D$183,255),0))=0,"",INDEX('Disaggregation Records'!$G$95:$G$183,MATCH(RIGHT(Z504,255),RIGHT('Disaggregation Records'!$D$95:$D$183,255),0))),"")</f>
        <v/>
      </c>
      <c r="AD504" s="487" t="s">
        <v>822</v>
      </c>
      <c r="AE504" s="347"/>
      <c r="AF504" s="111"/>
      <c r="AG504" s="111"/>
    </row>
    <row r="505" spans="1:33" ht="47.1" customHeight="1" x14ac:dyDescent="0.25">
      <c r="A505" s="377">
        <v>18</v>
      </c>
      <c r="B505" s="395" t="str">
        <f>IFERROR(VLOOKUP(A505,'Coverage Indicators - Section D'!$A$10:$Y$42,25,FALSE),"")</f>
        <v/>
      </c>
      <c r="C505" s="396" t="str">
        <f t="array" ref="C505">IFERROR(IF(INDEX('Disaggregation Records'!$E$95:$E$183,MATCH(RIGHT(Z505,255),RIGHT('Disaggregation Records'!$D$95:$D$183,255),0))=0,"",INDEX('Disaggregation Records'!$E$95:$E$183,MATCH(RIGHT(Z505,255),RIGHT('Disaggregation Records'!$D$95:$D$183,255),0))),"")</f>
        <v/>
      </c>
      <c r="D505" s="396" t="str">
        <f t="array" ref="D505">IFERROR(IF(INDEX('Disaggregation Records'!$F$95:$F$183,MATCH(RIGHT(Z505,255),RIGHT('Disaggregation Records'!$D$95:$D$183,255),0))=0,"",INDEX('Disaggregation Records'!$F$95:$F$183,MATCH(RIGHT(Z505,255),RIGHT('Disaggregation Records'!$D$95:$D$183,255),0))),"")</f>
        <v/>
      </c>
      <c r="E505" s="397" t="str">
        <f t="array" ref="E505">IFERROR(IF(INDEX('Disaggregation Data'!$K$315:$K$616,MATCH(RIGHT(X505,255),RIGHT('Disaggregation Data'!$J$315:$J$616,255),0))=0,"",INDEX('Disaggregation Data'!$K$315:$K$616,MATCH(RIGHT(X505,255),RIGHT('Disaggregation Data'!J$315:$J$616,255),0))),"")</f>
        <v/>
      </c>
      <c r="F505" s="398" t="str">
        <f t="array" ref="F505">IFERROR(IF(INDEX('Disaggregation Data'!$L$315:$L$616,MATCH(RIGHT(X505,255),RIGHT('Disaggregation Data'!$J$315:$J$616,255),0))=0,"",INDEX('Disaggregation Data'!$L$315:$L$616,MATCH(RIGHT(X505,255),RIGHT('Disaggregation Data'!J$315:$J$616,255),0))),"")</f>
        <v/>
      </c>
      <c r="G505" s="459" t="str">
        <f t="array" ref="G505">IFERROR(IF(INDEX('Disaggregation Data'!$M$315:$M$616,MATCH(RIGHT(X505,255),RIGHT('Disaggregation Data'!$J$315:$J$616,255),0))=0,(E505/F505)*100,INDEX('Disaggregation Data'!$M$315:$M$616,MATCH(RIGHT(X505,255),RIGHT('Disaggregation Data'!J$315:$J$616,255),0))),"")</f>
        <v/>
      </c>
      <c r="H505" s="401" t="str">
        <f t="array" ref="H505">IFERROR(IF(INDEX('Disaggregation Data'!$N$315:$N$616,MATCH(RIGHT(X505,255),RIGHT('Disaggregation Data'!$J$315:$J$616,255),0))=0,"",INDEX('Disaggregation Data'!$N$315:$N$616,MATCH(RIGHT(X505,255),RIGHT('Disaggregation Data'!J$315:$J$616,255),0))),"")</f>
        <v/>
      </c>
      <c r="I505" s="401" t="str">
        <f t="array" ref="I505">IFERROR(IF(INDEX('Disaggregation Data'!$Q$315:$Q$616,MATCH(RIGHT(X505,255),RIGHT('Disaggregation Data'!$J$315:$J$616,255),0))=0,"",INDEX('Disaggregation Data'!$Q$315:$Q$616,MATCH(RIGHT(X505,255),RIGHT('Disaggregation Data'!J$315:$J$616,255),0))),"")</f>
        <v/>
      </c>
      <c r="J505" s="415" t="str">
        <f t="array" ref="J505">IFERROR(IF(INDEX('Disaggregation Data'!$R$315:$R$616,MATCH(RIGHT(X505,255),RIGHT('Disaggregation Data'!$J$315:$J$616,255),0))=0,"",INDEX('Disaggregation Data'!$R$315:$R$616,MATCH(RIGHT(X505,255),RIGHT('Disaggregation Data'!J$315:$J$616,255),0))),"")</f>
        <v/>
      </c>
      <c r="K505" s="486"/>
      <c r="L505" s="486"/>
      <c r="M505" s="486"/>
      <c r="N505" s="486"/>
      <c r="O505" s="486"/>
      <c r="P505" s="486"/>
      <c r="Q505" s="486"/>
      <c r="R505" s="486"/>
      <c r="S505" s="486"/>
      <c r="T505" s="486"/>
      <c r="U505" s="401" t="str">
        <f t="array" ref="U505">IFERROR(IF(INDEX('Disaggregation Data'!$O$315:$O$616,MATCH(RIGHT(X505,255),RIGHT('Disaggregation Data'!$J$315:$J$616,255),0))=0,"",INDEX('Disaggregation Data'!$O$315:$O$616,MATCH(RIGHT(X505,255),RIGHT('Disaggregation Data'!J$315:$J$616,255),0))),"")</f>
        <v/>
      </c>
      <c r="V505" s="415" t="str">
        <f t="array" ref="V505">IFERROR(IF(INDEX('Disaggregation Data'!$P$315:$P$616,MATCH(RIGHT(X505,255),RIGHT('Disaggregation Data'!$J$315:$J$616,255),0))=0,"",INDEX('Disaggregation Data'!$P$315:$P$616,MATCH(RIGHT(X505,255),RIGHT('Disaggregation Data'!J$315:$J$616,255),0))),"")</f>
        <v/>
      </c>
      <c r="W505" s="487"/>
      <c r="X505" s="487" t="str">
        <f t="shared" si="32"/>
        <v/>
      </c>
      <c r="Y505" s="487">
        <f t="shared" si="33"/>
        <v>128</v>
      </c>
      <c r="Z505" s="487" t="str">
        <f t="shared" si="34"/>
        <v/>
      </c>
      <c r="AA505" s="487" t="b">
        <f t="shared" si="35"/>
        <v>0</v>
      </c>
      <c r="AB505" s="487" t="s">
        <v>2053</v>
      </c>
      <c r="AC505" s="487" t="str">
        <f t="array" ref="AC505">IFERROR(IF(INDEX('Disaggregation Records'!$G$95:$G$183,MATCH(RIGHT(Z505,255),RIGHT('Disaggregation Records'!$D$95:$D$183,255),0))=0,"",INDEX('Disaggregation Records'!$G$95:$G$183,MATCH(RIGHT(Z505,255),RIGHT('Disaggregation Records'!$D$95:$D$183,255),0))),"")</f>
        <v/>
      </c>
      <c r="AD505" s="487" t="s">
        <v>822</v>
      </c>
      <c r="AE505" s="347"/>
      <c r="AF505" s="111"/>
      <c r="AG505" s="111"/>
    </row>
    <row r="506" spans="1:33" ht="47.1" customHeight="1" x14ac:dyDescent="0.25">
      <c r="A506" s="377">
        <v>18</v>
      </c>
      <c r="B506" s="395" t="str">
        <f>IFERROR(VLOOKUP(A506,'Coverage Indicators - Section D'!$A$10:$Y$42,25,FALSE),"")</f>
        <v/>
      </c>
      <c r="C506" s="396" t="str">
        <f t="array" ref="C506">IFERROR(IF(INDEX('Disaggregation Records'!$E$95:$E$183,MATCH(RIGHT(Z506,255),RIGHT('Disaggregation Records'!$D$95:$D$183,255),0))=0,"",INDEX('Disaggregation Records'!$E$95:$E$183,MATCH(RIGHT(Z506,255),RIGHT('Disaggregation Records'!$D$95:$D$183,255),0))),"")</f>
        <v/>
      </c>
      <c r="D506" s="396" t="str">
        <f t="array" ref="D506">IFERROR(IF(INDEX('Disaggregation Records'!$F$95:$F$183,MATCH(RIGHT(Z506,255),RIGHT('Disaggregation Records'!$D$95:$D$183,255),0))=0,"",INDEX('Disaggregation Records'!$F$95:$F$183,MATCH(RIGHT(Z506,255),RIGHT('Disaggregation Records'!$D$95:$D$183,255),0))),"")</f>
        <v/>
      </c>
      <c r="E506" s="397" t="str">
        <f t="array" ref="E506">IFERROR(IF(INDEX('Disaggregation Data'!$K$315:$K$616,MATCH(RIGHT(X506,255),RIGHT('Disaggregation Data'!$J$315:$J$616,255),0))=0,"",INDEX('Disaggregation Data'!$K$315:$K$616,MATCH(RIGHT(X506,255),RIGHT('Disaggregation Data'!J$315:$J$616,255),0))),"")</f>
        <v/>
      </c>
      <c r="F506" s="398" t="str">
        <f t="array" ref="F506">IFERROR(IF(INDEX('Disaggregation Data'!$L$315:$L$616,MATCH(RIGHT(X506,255),RIGHT('Disaggregation Data'!$J$315:$J$616,255),0))=0,"",INDEX('Disaggregation Data'!$L$315:$L$616,MATCH(RIGHT(X506,255),RIGHT('Disaggregation Data'!J$315:$J$616,255),0))),"")</f>
        <v/>
      </c>
      <c r="G506" s="459" t="str">
        <f t="array" ref="G506">IFERROR(IF(INDEX('Disaggregation Data'!$M$315:$M$616,MATCH(RIGHT(X506,255),RIGHT('Disaggregation Data'!$J$315:$J$616,255),0))=0,(E506/F506)*100,INDEX('Disaggregation Data'!$M$315:$M$616,MATCH(RIGHT(X506,255),RIGHT('Disaggregation Data'!J$315:$J$616,255),0))),"")</f>
        <v/>
      </c>
      <c r="H506" s="401" t="str">
        <f t="array" ref="H506">IFERROR(IF(INDEX('Disaggregation Data'!$N$315:$N$616,MATCH(RIGHT(X506,255),RIGHT('Disaggregation Data'!$J$315:$J$616,255),0))=0,"",INDEX('Disaggregation Data'!$N$315:$N$616,MATCH(RIGHT(X506,255),RIGHT('Disaggregation Data'!J$315:$J$616,255),0))),"")</f>
        <v/>
      </c>
      <c r="I506" s="401" t="str">
        <f t="array" ref="I506">IFERROR(IF(INDEX('Disaggregation Data'!$Q$315:$Q$616,MATCH(RIGHT(X506,255),RIGHT('Disaggregation Data'!$J$315:$J$616,255),0))=0,"",INDEX('Disaggregation Data'!$Q$315:$Q$616,MATCH(RIGHT(X506,255),RIGHT('Disaggregation Data'!J$315:$J$616,255),0))),"")</f>
        <v/>
      </c>
      <c r="J506" s="415" t="str">
        <f t="array" ref="J506">IFERROR(IF(INDEX('Disaggregation Data'!$R$315:$R$616,MATCH(RIGHT(X506,255),RIGHT('Disaggregation Data'!$J$315:$J$616,255),0))=0,"",INDEX('Disaggregation Data'!$R$315:$R$616,MATCH(RIGHT(X506,255),RIGHT('Disaggregation Data'!J$315:$J$616,255),0))),"")</f>
        <v/>
      </c>
      <c r="K506" s="486"/>
      <c r="L506" s="486"/>
      <c r="M506" s="486"/>
      <c r="N506" s="486"/>
      <c r="O506" s="486"/>
      <c r="P506" s="486"/>
      <c r="Q506" s="486"/>
      <c r="R506" s="486"/>
      <c r="S506" s="486"/>
      <c r="T506" s="486"/>
      <c r="U506" s="401" t="str">
        <f t="array" ref="U506">IFERROR(IF(INDEX('Disaggregation Data'!$O$315:$O$616,MATCH(RIGHT(X506,255),RIGHT('Disaggregation Data'!$J$315:$J$616,255),0))=0,"",INDEX('Disaggregation Data'!$O$315:$O$616,MATCH(RIGHT(X506,255),RIGHT('Disaggregation Data'!J$315:$J$616,255),0))),"")</f>
        <v/>
      </c>
      <c r="V506" s="415" t="str">
        <f t="array" ref="V506">IFERROR(IF(INDEX('Disaggregation Data'!$P$315:$P$616,MATCH(RIGHT(X506,255),RIGHT('Disaggregation Data'!$J$315:$J$616,255),0))=0,"",INDEX('Disaggregation Data'!$P$315:$P$616,MATCH(RIGHT(X506,255),RIGHT('Disaggregation Data'!J$315:$J$616,255),0))),"")</f>
        <v/>
      </c>
      <c r="W506" s="487"/>
      <c r="X506" s="487" t="str">
        <f t="shared" si="32"/>
        <v/>
      </c>
      <c r="Y506" s="487">
        <f t="shared" si="33"/>
        <v>129</v>
      </c>
      <c r="Z506" s="487" t="str">
        <f t="shared" si="34"/>
        <v/>
      </c>
      <c r="AA506" s="487" t="b">
        <f t="shared" si="35"/>
        <v>0</v>
      </c>
      <c r="AB506" s="487" t="s">
        <v>2054</v>
      </c>
      <c r="AC506" s="487" t="str">
        <f t="array" ref="AC506">IFERROR(IF(INDEX('Disaggregation Records'!$G$95:$G$183,MATCH(RIGHT(Z506,255),RIGHT('Disaggregation Records'!$D$95:$D$183,255),0))=0,"",INDEX('Disaggregation Records'!$G$95:$G$183,MATCH(RIGHT(Z506,255),RIGHT('Disaggregation Records'!$D$95:$D$183,255),0))),"")</f>
        <v/>
      </c>
      <c r="AD506" s="487" t="s">
        <v>822</v>
      </c>
      <c r="AE506" s="347"/>
      <c r="AF506" s="111"/>
      <c r="AG506" s="111"/>
    </row>
    <row r="507" spans="1:33" ht="47.1" customHeight="1" x14ac:dyDescent="0.25">
      <c r="A507" s="377">
        <v>19</v>
      </c>
      <c r="B507" s="395" t="str">
        <f>IFERROR(VLOOKUP(A507,'Coverage Indicators - Section D'!$A$10:$Y$42,25,FALSE),"")</f>
        <v/>
      </c>
      <c r="C507" s="396" t="str">
        <f t="array" ref="C507">IFERROR(IF(INDEX('Disaggregation Records'!$E$95:$E$183,MATCH(RIGHT(Z507,255),RIGHT('Disaggregation Records'!$D$95:$D$183,255),0))=0,"",INDEX('Disaggregation Records'!$E$95:$E$183,MATCH(RIGHT(Z507,255),RIGHT('Disaggregation Records'!$D$95:$D$183,255),0))),"")</f>
        <v/>
      </c>
      <c r="D507" s="396" t="str">
        <f t="array" ref="D507">IFERROR(IF(INDEX('Disaggregation Records'!$F$95:$F$183,MATCH(RIGHT(Z507,255),RIGHT('Disaggregation Records'!$D$95:$D$183,255),0))=0,"",INDEX('Disaggregation Records'!$F$95:$F$183,MATCH(RIGHT(Z507,255),RIGHT('Disaggregation Records'!$D$95:$D$183,255),0))),"")</f>
        <v/>
      </c>
      <c r="E507" s="397" t="str">
        <f t="array" ref="E507">IFERROR(IF(INDEX('Disaggregation Data'!$K$315:$K$616,MATCH(RIGHT(X507,255),RIGHT('Disaggregation Data'!$J$315:$J$616,255),0))=0,"",INDEX('Disaggregation Data'!$K$315:$K$616,MATCH(RIGHT(X507,255),RIGHT('Disaggregation Data'!J$315:$J$616,255),0))),"")</f>
        <v/>
      </c>
      <c r="F507" s="398" t="str">
        <f t="array" ref="F507">IFERROR(IF(INDEX('Disaggregation Data'!$L$315:$L$616,MATCH(RIGHT(X507,255),RIGHT('Disaggregation Data'!$J$315:$J$616,255),0))=0,"",INDEX('Disaggregation Data'!$L$315:$L$616,MATCH(RIGHT(X507,255),RIGHT('Disaggregation Data'!J$315:$J$616,255),0))),"")</f>
        <v/>
      </c>
      <c r="G507" s="459" t="str">
        <f t="array" ref="G507">IFERROR(IF(INDEX('Disaggregation Data'!$M$315:$M$616,MATCH(RIGHT(X507,255),RIGHT('Disaggregation Data'!$J$315:$J$616,255),0))=0,(E507/F507)*100,INDEX('Disaggregation Data'!$M$315:$M$616,MATCH(RIGHT(X507,255),RIGHT('Disaggregation Data'!J$315:$J$616,255),0))),"")</f>
        <v/>
      </c>
      <c r="H507" s="401" t="str">
        <f t="array" ref="H507">IFERROR(IF(INDEX('Disaggregation Data'!$N$315:$N$616,MATCH(RIGHT(X507,255),RIGHT('Disaggregation Data'!$J$315:$J$616,255),0))=0,"",INDEX('Disaggregation Data'!$N$315:$N$616,MATCH(RIGHT(X507,255),RIGHT('Disaggregation Data'!J$315:$J$616,255),0))),"")</f>
        <v/>
      </c>
      <c r="I507" s="401" t="str">
        <f t="array" ref="I507">IFERROR(IF(INDEX('Disaggregation Data'!$Q$315:$Q$616,MATCH(RIGHT(X507,255),RIGHT('Disaggregation Data'!$J$315:$J$616,255),0))=0,"",INDEX('Disaggregation Data'!$Q$315:$Q$616,MATCH(RIGHT(X507,255),RIGHT('Disaggregation Data'!J$315:$J$616,255),0))),"")</f>
        <v/>
      </c>
      <c r="J507" s="415" t="str">
        <f t="array" ref="J507">IFERROR(IF(INDEX('Disaggregation Data'!$R$315:$R$616,MATCH(RIGHT(X507,255),RIGHT('Disaggregation Data'!$J$315:$J$616,255),0))=0,"",INDEX('Disaggregation Data'!$R$315:$R$616,MATCH(RIGHT(X507,255),RIGHT('Disaggregation Data'!J$315:$J$616,255),0))),"")</f>
        <v/>
      </c>
      <c r="K507" s="486"/>
      <c r="L507" s="486"/>
      <c r="M507" s="486"/>
      <c r="N507" s="486"/>
      <c r="O507" s="486"/>
      <c r="P507" s="486"/>
      <c r="Q507" s="486"/>
      <c r="R507" s="486"/>
      <c r="S507" s="486"/>
      <c r="T507" s="486"/>
      <c r="U507" s="401" t="str">
        <f t="array" ref="U507">IFERROR(IF(INDEX('Disaggregation Data'!$O$315:$O$616,MATCH(RIGHT(X507,255),RIGHT('Disaggregation Data'!$J$315:$J$616,255),0))=0,"",INDEX('Disaggregation Data'!$O$315:$O$616,MATCH(RIGHT(X507,255),RIGHT('Disaggregation Data'!J$315:$J$616,255),0))),"")</f>
        <v/>
      </c>
      <c r="V507" s="415" t="str">
        <f t="array" ref="V507">IFERROR(IF(INDEX('Disaggregation Data'!$P$315:$P$616,MATCH(RIGHT(X507,255),RIGHT('Disaggregation Data'!$J$315:$J$616,255),0))=0,"",INDEX('Disaggregation Data'!$P$315:$P$616,MATCH(RIGHT(X507,255),RIGHT('Disaggregation Data'!J$315:$J$616,255),0))),"")</f>
        <v/>
      </c>
      <c r="W507" s="487"/>
      <c r="X507" s="487" t="str">
        <f t="shared" si="32"/>
        <v/>
      </c>
      <c r="Y507" s="487">
        <f t="shared" si="33"/>
        <v>130</v>
      </c>
      <c r="Z507" s="487" t="str">
        <f t="shared" si="34"/>
        <v/>
      </c>
      <c r="AA507" s="487" t="b">
        <f t="shared" si="35"/>
        <v>0</v>
      </c>
      <c r="AB507" s="487" t="s">
        <v>2055</v>
      </c>
      <c r="AC507" s="487" t="str">
        <f t="array" ref="AC507">IFERROR(IF(INDEX('Disaggregation Records'!$G$95:$G$183,MATCH(RIGHT(Z507,255),RIGHT('Disaggregation Records'!$D$95:$D$183,255),0))=0,"",INDEX('Disaggregation Records'!$G$95:$G$183,MATCH(RIGHT(Z507,255),RIGHT('Disaggregation Records'!$D$95:$D$183,255),0))),"")</f>
        <v/>
      </c>
      <c r="AD507" s="487" t="s">
        <v>823</v>
      </c>
      <c r="AE507" s="347"/>
      <c r="AF507" s="111"/>
      <c r="AG507" s="111"/>
    </row>
    <row r="508" spans="1:33" ht="47.1" customHeight="1" x14ac:dyDescent="0.25">
      <c r="A508" s="377">
        <v>19</v>
      </c>
      <c r="B508" s="395" t="str">
        <f>IFERROR(VLOOKUP(A508,'Coverage Indicators - Section D'!$A$10:$Y$42,25,FALSE),"")</f>
        <v/>
      </c>
      <c r="C508" s="396" t="str">
        <f t="array" ref="C508">IFERROR(IF(INDEX('Disaggregation Records'!$E$95:$E$183,MATCH(RIGHT(Z508,255),RIGHT('Disaggregation Records'!$D$95:$D$183,255),0))=0,"",INDEX('Disaggregation Records'!$E$95:$E$183,MATCH(RIGHT(Z508,255),RIGHT('Disaggregation Records'!$D$95:$D$183,255),0))),"")</f>
        <v/>
      </c>
      <c r="D508" s="396" t="str">
        <f t="array" ref="D508">IFERROR(IF(INDEX('Disaggregation Records'!$F$95:$F$183,MATCH(RIGHT(Z508,255),RIGHT('Disaggregation Records'!$D$95:$D$183,255),0))=0,"",INDEX('Disaggregation Records'!$F$95:$F$183,MATCH(RIGHT(Z508,255),RIGHT('Disaggregation Records'!$D$95:$D$183,255),0))),"")</f>
        <v/>
      </c>
      <c r="E508" s="397" t="str">
        <f t="array" ref="E508">IFERROR(IF(INDEX('Disaggregation Data'!$K$315:$K$616,MATCH(RIGHT(X508,255),RIGHT('Disaggregation Data'!$J$315:$J$616,255),0))=0,"",INDEX('Disaggregation Data'!$K$315:$K$616,MATCH(RIGHT(X508,255),RIGHT('Disaggregation Data'!J$315:$J$616,255),0))),"")</f>
        <v/>
      </c>
      <c r="F508" s="398" t="str">
        <f t="array" ref="F508">IFERROR(IF(INDEX('Disaggregation Data'!$L$315:$L$616,MATCH(RIGHT(X508,255),RIGHT('Disaggregation Data'!$J$315:$J$616,255),0))=0,"",INDEX('Disaggregation Data'!$L$315:$L$616,MATCH(RIGHT(X508,255),RIGHT('Disaggregation Data'!J$315:$J$616,255),0))),"")</f>
        <v/>
      </c>
      <c r="G508" s="459" t="str">
        <f t="array" ref="G508">IFERROR(IF(INDEX('Disaggregation Data'!$M$315:$M$616,MATCH(RIGHT(X508,255),RIGHT('Disaggregation Data'!$J$315:$J$616,255),0))=0,(E508/F508)*100,INDEX('Disaggregation Data'!$M$315:$M$616,MATCH(RIGHT(X508,255),RIGHT('Disaggregation Data'!J$315:$J$616,255),0))),"")</f>
        <v/>
      </c>
      <c r="H508" s="401" t="str">
        <f t="array" ref="H508">IFERROR(IF(INDEX('Disaggregation Data'!$N$315:$N$616,MATCH(RIGHT(X508,255),RIGHT('Disaggregation Data'!$J$315:$J$616,255),0))=0,"",INDEX('Disaggregation Data'!$N$315:$N$616,MATCH(RIGHT(X508,255),RIGHT('Disaggregation Data'!J$315:$J$616,255),0))),"")</f>
        <v/>
      </c>
      <c r="I508" s="401" t="str">
        <f t="array" ref="I508">IFERROR(IF(INDEX('Disaggregation Data'!$Q$315:$Q$616,MATCH(RIGHT(X508,255),RIGHT('Disaggregation Data'!$J$315:$J$616,255),0))=0,"",INDEX('Disaggregation Data'!$Q$315:$Q$616,MATCH(RIGHT(X508,255),RIGHT('Disaggregation Data'!J$315:$J$616,255),0))),"")</f>
        <v/>
      </c>
      <c r="J508" s="415" t="str">
        <f t="array" ref="J508">IFERROR(IF(INDEX('Disaggregation Data'!$R$315:$R$616,MATCH(RIGHT(X508,255),RIGHT('Disaggregation Data'!$J$315:$J$616,255),0))=0,"",INDEX('Disaggregation Data'!$R$315:$R$616,MATCH(RIGHT(X508,255),RIGHT('Disaggregation Data'!J$315:$J$616,255),0))),"")</f>
        <v/>
      </c>
      <c r="K508" s="486"/>
      <c r="L508" s="486"/>
      <c r="M508" s="486"/>
      <c r="N508" s="486"/>
      <c r="O508" s="486"/>
      <c r="P508" s="486"/>
      <c r="Q508" s="486"/>
      <c r="R508" s="486"/>
      <c r="S508" s="486"/>
      <c r="T508" s="486"/>
      <c r="U508" s="401" t="str">
        <f t="array" ref="U508">IFERROR(IF(INDEX('Disaggregation Data'!$O$315:$O$616,MATCH(RIGHT(X508,255),RIGHT('Disaggregation Data'!$J$315:$J$616,255),0))=0,"",INDEX('Disaggregation Data'!$O$315:$O$616,MATCH(RIGHT(X508,255),RIGHT('Disaggregation Data'!J$315:$J$616,255),0))),"")</f>
        <v/>
      </c>
      <c r="V508" s="415" t="str">
        <f t="array" ref="V508">IFERROR(IF(INDEX('Disaggregation Data'!$P$315:$P$616,MATCH(RIGHT(X508,255),RIGHT('Disaggregation Data'!$J$315:$J$616,255),0))=0,"",INDEX('Disaggregation Data'!$P$315:$P$616,MATCH(RIGHT(X508,255),RIGHT('Disaggregation Data'!J$315:$J$616,255),0))),"")</f>
        <v/>
      </c>
      <c r="W508" s="487"/>
      <c r="X508" s="487" t="str">
        <f t="shared" si="32"/>
        <v/>
      </c>
      <c r="Y508" s="487">
        <f t="shared" si="33"/>
        <v>131</v>
      </c>
      <c r="Z508" s="487" t="str">
        <f t="shared" si="34"/>
        <v/>
      </c>
      <c r="AA508" s="487" t="b">
        <f t="shared" si="35"/>
        <v>0</v>
      </c>
      <c r="AB508" s="487" t="s">
        <v>2056</v>
      </c>
      <c r="AC508" s="487" t="str">
        <f t="array" ref="AC508">IFERROR(IF(INDEX('Disaggregation Records'!$G$95:$G$183,MATCH(RIGHT(Z508,255),RIGHT('Disaggregation Records'!$D$95:$D$183,255),0))=0,"",INDEX('Disaggregation Records'!$G$95:$G$183,MATCH(RIGHT(Z508,255),RIGHT('Disaggregation Records'!$D$95:$D$183,255),0))),"")</f>
        <v/>
      </c>
      <c r="AD508" s="487" t="s">
        <v>823</v>
      </c>
      <c r="AE508" s="347"/>
      <c r="AF508" s="111"/>
      <c r="AG508" s="111"/>
    </row>
    <row r="509" spans="1:33" ht="47.1" customHeight="1" x14ac:dyDescent="0.25">
      <c r="A509" s="377">
        <v>19</v>
      </c>
      <c r="B509" s="395" t="str">
        <f>IFERROR(VLOOKUP(A509,'Coverage Indicators - Section D'!$A$10:$Y$42,25,FALSE),"")</f>
        <v/>
      </c>
      <c r="C509" s="396" t="str">
        <f t="array" ref="C509">IFERROR(IF(INDEX('Disaggregation Records'!$E$95:$E$183,MATCH(RIGHT(Z509,255),RIGHT('Disaggregation Records'!$D$95:$D$183,255),0))=0,"",INDEX('Disaggregation Records'!$E$95:$E$183,MATCH(RIGHT(Z509,255),RIGHT('Disaggregation Records'!$D$95:$D$183,255),0))),"")</f>
        <v/>
      </c>
      <c r="D509" s="396" t="str">
        <f t="array" ref="D509">IFERROR(IF(INDEX('Disaggregation Records'!$F$95:$F$183,MATCH(RIGHT(Z509,255),RIGHT('Disaggregation Records'!$D$95:$D$183,255),0))=0,"",INDEX('Disaggregation Records'!$F$95:$F$183,MATCH(RIGHT(Z509,255),RIGHT('Disaggregation Records'!$D$95:$D$183,255),0))),"")</f>
        <v/>
      </c>
      <c r="E509" s="397" t="str">
        <f t="array" ref="E509">IFERROR(IF(INDEX('Disaggregation Data'!$K$315:$K$616,MATCH(RIGHT(X509,255),RIGHT('Disaggregation Data'!$J$315:$J$616,255),0))=0,"",INDEX('Disaggregation Data'!$K$315:$K$616,MATCH(RIGHT(X509,255),RIGHT('Disaggregation Data'!J$315:$J$616,255),0))),"")</f>
        <v/>
      </c>
      <c r="F509" s="398" t="str">
        <f t="array" ref="F509">IFERROR(IF(INDEX('Disaggregation Data'!$L$315:$L$616,MATCH(RIGHT(X509,255),RIGHT('Disaggregation Data'!$J$315:$J$616,255),0))=0,"",INDEX('Disaggregation Data'!$L$315:$L$616,MATCH(RIGHT(X509,255),RIGHT('Disaggregation Data'!J$315:$J$616,255),0))),"")</f>
        <v/>
      </c>
      <c r="G509" s="459" t="str">
        <f t="array" ref="G509">IFERROR(IF(INDEX('Disaggregation Data'!$M$315:$M$616,MATCH(RIGHT(X509,255),RIGHT('Disaggregation Data'!$J$315:$J$616,255),0))=0,(E509/F509)*100,INDEX('Disaggregation Data'!$M$315:$M$616,MATCH(RIGHT(X509,255),RIGHT('Disaggregation Data'!J$315:$J$616,255),0))),"")</f>
        <v/>
      </c>
      <c r="H509" s="401" t="str">
        <f t="array" ref="H509">IFERROR(IF(INDEX('Disaggregation Data'!$N$315:$N$616,MATCH(RIGHT(X509,255),RIGHT('Disaggregation Data'!$J$315:$J$616,255),0))=0,"",INDEX('Disaggregation Data'!$N$315:$N$616,MATCH(RIGHT(X509,255),RIGHT('Disaggregation Data'!J$315:$J$616,255),0))),"")</f>
        <v/>
      </c>
      <c r="I509" s="401" t="str">
        <f t="array" ref="I509">IFERROR(IF(INDEX('Disaggregation Data'!$Q$315:$Q$616,MATCH(RIGHT(X509,255),RIGHT('Disaggregation Data'!$J$315:$J$616,255),0))=0,"",INDEX('Disaggregation Data'!$Q$315:$Q$616,MATCH(RIGHT(X509,255),RIGHT('Disaggregation Data'!J$315:$J$616,255),0))),"")</f>
        <v/>
      </c>
      <c r="J509" s="415" t="str">
        <f t="array" ref="J509">IFERROR(IF(INDEX('Disaggregation Data'!$R$315:$R$616,MATCH(RIGHT(X509,255),RIGHT('Disaggregation Data'!$J$315:$J$616,255),0))=0,"",INDEX('Disaggregation Data'!$R$315:$R$616,MATCH(RIGHT(X509,255),RIGHT('Disaggregation Data'!J$315:$J$616,255),0))),"")</f>
        <v/>
      </c>
      <c r="K509" s="486"/>
      <c r="L509" s="486"/>
      <c r="M509" s="486"/>
      <c r="N509" s="486"/>
      <c r="O509" s="486"/>
      <c r="P509" s="486"/>
      <c r="Q509" s="486"/>
      <c r="R509" s="486"/>
      <c r="S509" s="486"/>
      <c r="T509" s="486"/>
      <c r="U509" s="401" t="str">
        <f t="array" ref="U509">IFERROR(IF(INDEX('Disaggregation Data'!$O$315:$O$616,MATCH(RIGHT(X509,255),RIGHT('Disaggregation Data'!$J$315:$J$616,255),0))=0,"",INDEX('Disaggregation Data'!$O$315:$O$616,MATCH(RIGHT(X509,255),RIGHT('Disaggregation Data'!J$315:$J$616,255),0))),"")</f>
        <v/>
      </c>
      <c r="V509" s="415" t="str">
        <f t="array" ref="V509">IFERROR(IF(INDEX('Disaggregation Data'!$P$315:$P$616,MATCH(RIGHT(X509,255),RIGHT('Disaggregation Data'!$J$315:$J$616,255),0))=0,"",INDEX('Disaggregation Data'!$P$315:$P$616,MATCH(RIGHT(X509,255),RIGHT('Disaggregation Data'!J$315:$J$616,255),0))),"")</f>
        <v/>
      </c>
      <c r="W509" s="487"/>
      <c r="X509" s="487" t="str">
        <f t="shared" si="32"/>
        <v/>
      </c>
      <c r="Y509" s="487">
        <f t="shared" si="33"/>
        <v>132</v>
      </c>
      <c r="Z509" s="487" t="str">
        <f t="shared" si="34"/>
        <v/>
      </c>
      <c r="AA509" s="487" t="b">
        <f t="shared" si="35"/>
        <v>0</v>
      </c>
      <c r="AB509" s="487" t="s">
        <v>2057</v>
      </c>
      <c r="AC509" s="487" t="str">
        <f t="array" ref="AC509">IFERROR(IF(INDEX('Disaggregation Records'!$G$95:$G$183,MATCH(RIGHT(Z509,255),RIGHT('Disaggregation Records'!$D$95:$D$183,255),0))=0,"",INDEX('Disaggregation Records'!$G$95:$G$183,MATCH(RIGHT(Z509,255),RIGHT('Disaggregation Records'!$D$95:$D$183,255),0))),"")</f>
        <v/>
      </c>
      <c r="AD509" s="487" t="s">
        <v>823</v>
      </c>
      <c r="AE509" s="347"/>
      <c r="AF509" s="111"/>
      <c r="AG509" s="111"/>
    </row>
    <row r="510" spans="1:33" ht="47.1" customHeight="1" x14ac:dyDescent="0.25">
      <c r="A510" s="377">
        <v>19</v>
      </c>
      <c r="B510" s="395" t="str">
        <f>IFERROR(VLOOKUP(A510,'Coverage Indicators - Section D'!$A$10:$Y$42,25,FALSE),"")</f>
        <v/>
      </c>
      <c r="C510" s="396" t="str">
        <f t="array" ref="C510">IFERROR(IF(INDEX('Disaggregation Records'!$E$95:$E$183,MATCH(RIGHT(Z510,255),RIGHT('Disaggregation Records'!$D$95:$D$183,255),0))=0,"",INDEX('Disaggregation Records'!$E$95:$E$183,MATCH(RIGHT(Z510,255),RIGHT('Disaggregation Records'!$D$95:$D$183,255),0))),"")</f>
        <v/>
      </c>
      <c r="D510" s="396" t="str">
        <f t="array" ref="D510">IFERROR(IF(INDEX('Disaggregation Records'!$F$95:$F$183,MATCH(RIGHT(Z510,255),RIGHT('Disaggregation Records'!$D$95:$D$183,255),0))=0,"",INDEX('Disaggregation Records'!$F$95:$F$183,MATCH(RIGHT(Z510,255),RIGHT('Disaggregation Records'!$D$95:$D$183,255),0))),"")</f>
        <v/>
      </c>
      <c r="E510" s="397" t="str">
        <f t="array" ref="E510">IFERROR(IF(INDEX('Disaggregation Data'!$K$315:$K$616,MATCH(RIGHT(X510,255),RIGHT('Disaggregation Data'!$J$315:$J$616,255),0))=0,"",INDEX('Disaggregation Data'!$K$315:$K$616,MATCH(RIGHT(X510,255),RIGHT('Disaggregation Data'!J$315:$J$616,255),0))),"")</f>
        <v/>
      </c>
      <c r="F510" s="398" t="str">
        <f t="array" ref="F510">IFERROR(IF(INDEX('Disaggregation Data'!$L$315:$L$616,MATCH(RIGHT(X510,255),RIGHT('Disaggregation Data'!$J$315:$J$616,255),0))=0,"",INDEX('Disaggregation Data'!$L$315:$L$616,MATCH(RIGHT(X510,255),RIGHT('Disaggregation Data'!J$315:$J$616,255),0))),"")</f>
        <v/>
      </c>
      <c r="G510" s="459" t="str">
        <f t="array" ref="G510">IFERROR(IF(INDEX('Disaggregation Data'!$M$315:$M$616,MATCH(RIGHT(X510,255),RIGHT('Disaggregation Data'!$J$315:$J$616,255),0))=0,(E510/F510)*100,INDEX('Disaggregation Data'!$M$315:$M$616,MATCH(RIGHT(X510,255),RIGHT('Disaggregation Data'!J$315:$J$616,255),0))),"")</f>
        <v/>
      </c>
      <c r="H510" s="401" t="str">
        <f t="array" ref="H510">IFERROR(IF(INDEX('Disaggregation Data'!$N$315:$N$616,MATCH(RIGHT(X510,255),RIGHT('Disaggregation Data'!$J$315:$J$616,255),0))=0,"",INDEX('Disaggregation Data'!$N$315:$N$616,MATCH(RIGHT(X510,255),RIGHT('Disaggregation Data'!J$315:$J$616,255),0))),"")</f>
        <v/>
      </c>
      <c r="I510" s="401" t="str">
        <f t="array" ref="I510">IFERROR(IF(INDEX('Disaggregation Data'!$Q$315:$Q$616,MATCH(RIGHT(X510,255),RIGHT('Disaggregation Data'!$J$315:$J$616,255),0))=0,"",INDEX('Disaggregation Data'!$Q$315:$Q$616,MATCH(RIGHT(X510,255),RIGHT('Disaggregation Data'!J$315:$J$616,255),0))),"")</f>
        <v/>
      </c>
      <c r="J510" s="415" t="str">
        <f t="array" ref="J510">IFERROR(IF(INDEX('Disaggregation Data'!$R$315:$R$616,MATCH(RIGHT(X510,255),RIGHT('Disaggregation Data'!$J$315:$J$616,255),0))=0,"",INDEX('Disaggregation Data'!$R$315:$R$616,MATCH(RIGHT(X510,255),RIGHT('Disaggregation Data'!J$315:$J$616,255),0))),"")</f>
        <v/>
      </c>
      <c r="K510" s="486"/>
      <c r="L510" s="486"/>
      <c r="M510" s="486"/>
      <c r="N510" s="486"/>
      <c r="O510" s="486"/>
      <c r="P510" s="486"/>
      <c r="Q510" s="486"/>
      <c r="R510" s="486"/>
      <c r="S510" s="486"/>
      <c r="T510" s="486"/>
      <c r="U510" s="401" t="str">
        <f t="array" ref="U510">IFERROR(IF(INDEX('Disaggregation Data'!$O$315:$O$616,MATCH(RIGHT(X510,255),RIGHT('Disaggregation Data'!$J$315:$J$616,255),0))=0,"",INDEX('Disaggregation Data'!$O$315:$O$616,MATCH(RIGHT(X510,255),RIGHT('Disaggregation Data'!J$315:$J$616,255),0))),"")</f>
        <v/>
      </c>
      <c r="V510" s="415" t="str">
        <f t="array" ref="V510">IFERROR(IF(INDEX('Disaggregation Data'!$P$315:$P$616,MATCH(RIGHT(X510,255),RIGHT('Disaggregation Data'!$J$315:$J$616,255),0))=0,"",INDEX('Disaggregation Data'!$P$315:$P$616,MATCH(RIGHT(X510,255),RIGHT('Disaggregation Data'!J$315:$J$616,255),0))),"")</f>
        <v/>
      </c>
      <c r="W510" s="487"/>
      <c r="X510" s="487" t="str">
        <f t="shared" si="32"/>
        <v/>
      </c>
      <c r="Y510" s="487">
        <f t="shared" si="33"/>
        <v>133</v>
      </c>
      <c r="Z510" s="487" t="str">
        <f t="shared" si="34"/>
        <v/>
      </c>
      <c r="AA510" s="487" t="b">
        <f t="shared" si="35"/>
        <v>0</v>
      </c>
      <c r="AB510" s="487" t="s">
        <v>2058</v>
      </c>
      <c r="AC510" s="487" t="str">
        <f t="array" ref="AC510">IFERROR(IF(INDEX('Disaggregation Records'!$G$95:$G$183,MATCH(RIGHT(Z510,255),RIGHT('Disaggregation Records'!$D$95:$D$183,255),0))=0,"",INDEX('Disaggregation Records'!$G$95:$G$183,MATCH(RIGHT(Z510,255),RIGHT('Disaggregation Records'!$D$95:$D$183,255),0))),"")</f>
        <v/>
      </c>
      <c r="AD510" s="487" t="s">
        <v>823</v>
      </c>
      <c r="AE510" s="347"/>
      <c r="AF510" s="111"/>
      <c r="AG510" s="111"/>
    </row>
    <row r="511" spans="1:33" ht="47.1" customHeight="1" x14ac:dyDescent="0.25">
      <c r="A511" s="377">
        <v>19</v>
      </c>
      <c r="B511" s="395" t="str">
        <f>IFERROR(VLOOKUP(A511,'Coverage Indicators - Section D'!$A$10:$Y$42,25,FALSE),"")</f>
        <v/>
      </c>
      <c r="C511" s="396" t="str">
        <f t="array" ref="C511">IFERROR(IF(INDEX('Disaggregation Records'!$E$95:$E$183,MATCH(RIGHT(Z511,255),RIGHT('Disaggregation Records'!$D$95:$D$183,255),0))=0,"",INDEX('Disaggregation Records'!$E$95:$E$183,MATCH(RIGHT(Z511,255),RIGHT('Disaggregation Records'!$D$95:$D$183,255),0))),"")</f>
        <v/>
      </c>
      <c r="D511" s="396" t="str">
        <f t="array" ref="D511">IFERROR(IF(INDEX('Disaggregation Records'!$F$95:$F$183,MATCH(RIGHT(Z511,255),RIGHT('Disaggregation Records'!$D$95:$D$183,255),0))=0,"",INDEX('Disaggregation Records'!$F$95:$F$183,MATCH(RIGHT(Z511,255),RIGHT('Disaggregation Records'!$D$95:$D$183,255),0))),"")</f>
        <v/>
      </c>
      <c r="E511" s="397" t="str">
        <f t="array" ref="E511">IFERROR(IF(INDEX('Disaggregation Data'!$K$315:$K$616,MATCH(RIGHT(X511,255),RIGHT('Disaggregation Data'!$J$315:$J$616,255),0))=0,"",INDEX('Disaggregation Data'!$K$315:$K$616,MATCH(RIGHT(X511,255),RIGHT('Disaggregation Data'!J$315:$J$616,255),0))),"")</f>
        <v/>
      </c>
      <c r="F511" s="398" t="str">
        <f t="array" ref="F511">IFERROR(IF(INDEX('Disaggregation Data'!$L$315:$L$616,MATCH(RIGHT(X511,255),RIGHT('Disaggregation Data'!$J$315:$J$616,255),0))=0,"",INDEX('Disaggregation Data'!$L$315:$L$616,MATCH(RIGHT(X511,255),RIGHT('Disaggregation Data'!J$315:$J$616,255),0))),"")</f>
        <v/>
      </c>
      <c r="G511" s="459" t="str">
        <f t="array" ref="G511">IFERROR(IF(INDEX('Disaggregation Data'!$M$315:$M$616,MATCH(RIGHT(X511,255),RIGHT('Disaggregation Data'!$J$315:$J$616,255),0))=0,(E511/F511)*100,INDEX('Disaggregation Data'!$M$315:$M$616,MATCH(RIGHT(X511,255),RIGHT('Disaggregation Data'!J$315:$J$616,255),0))),"")</f>
        <v/>
      </c>
      <c r="H511" s="401" t="str">
        <f t="array" ref="H511">IFERROR(IF(INDEX('Disaggregation Data'!$N$315:$N$616,MATCH(RIGHT(X511,255),RIGHT('Disaggregation Data'!$J$315:$J$616,255),0))=0,"",INDEX('Disaggregation Data'!$N$315:$N$616,MATCH(RIGHT(X511,255),RIGHT('Disaggregation Data'!J$315:$J$616,255),0))),"")</f>
        <v/>
      </c>
      <c r="I511" s="401" t="str">
        <f t="array" ref="I511">IFERROR(IF(INDEX('Disaggregation Data'!$Q$315:$Q$616,MATCH(RIGHT(X511,255),RIGHT('Disaggregation Data'!$J$315:$J$616,255),0))=0,"",INDEX('Disaggregation Data'!$Q$315:$Q$616,MATCH(RIGHT(X511,255),RIGHT('Disaggregation Data'!J$315:$J$616,255),0))),"")</f>
        <v/>
      </c>
      <c r="J511" s="415" t="str">
        <f t="array" ref="J511">IFERROR(IF(INDEX('Disaggregation Data'!$R$315:$R$616,MATCH(RIGHT(X511,255),RIGHT('Disaggregation Data'!$J$315:$J$616,255),0))=0,"",INDEX('Disaggregation Data'!$R$315:$R$616,MATCH(RIGHT(X511,255),RIGHT('Disaggregation Data'!J$315:$J$616,255),0))),"")</f>
        <v/>
      </c>
      <c r="K511" s="486"/>
      <c r="L511" s="486"/>
      <c r="M511" s="486"/>
      <c r="N511" s="486"/>
      <c r="O511" s="486"/>
      <c r="P511" s="486"/>
      <c r="Q511" s="486"/>
      <c r="R511" s="486"/>
      <c r="S511" s="486"/>
      <c r="T511" s="486"/>
      <c r="U511" s="401" t="str">
        <f t="array" ref="U511">IFERROR(IF(INDEX('Disaggregation Data'!$O$315:$O$616,MATCH(RIGHT(X511,255),RIGHT('Disaggregation Data'!$J$315:$J$616,255),0))=0,"",INDEX('Disaggregation Data'!$O$315:$O$616,MATCH(RIGHT(X511,255),RIGHT('Disaggregation Data'!J$315:$J$616,255),0))),"")</f>
        <v/>
      </c>
      <c r="V511" s="415" t="str">
        <f t="array" ref="V511">IFERROR(IF(INDEX('Disaggregation Data'!$P$315:$P$616,MATCH(RIGHT(X511,255),RIGHT('Disaggregation Data'!$J$315:$J$616,255),0))=0,"",INDEX('Disaggregation Data'!$P$315:$P$616,MATCH(RIGHT(X511,255),RIGHT('Disaggregation Data'!J$315:$J$616,255),0))),"")</f>
        <v/>
      </c>
      <c r="W511" s="487"/>
      <c r="X511" s="487" t="str">
        <f t="shared" si="32"/>
        <v/>
      </c>
      <c r="Y511" s="487">
        <f t="shared" si="33"/>
        <v>134</v>
      </c>
      <c r="Z511" s="487" t="str">
        <f t="shared" si="34"/>
        <v/>
      </c>
      <c r="AA511" s="487" t="b">
        <f t="shared" si="35"/>
        <v>0</v>
      </c>
      <c r="AB511" s="487" t="s">
        <v>2059</v>
      </c>
      <c r="AC511" s="487" t="str">
        <f t="array" ref="AC511">IFERROR(IF(INDEX('Disaggregation Records'!$G$95:$G$183,MATCH(RIGHT(Z511,255),RIGHT('Disaggregation Records'!$D$95:$D$183,255),0))=0,"",INDEX('Disaggregation Records'!$G$95:$G$183,MATCH(RIGHT(Z511,255),RIGHT('Disaggregation Records'!$D$95:$D$183,255),0))),"")</f>
        <v/>
      </c>
      <c r="AD511" s="487" t="s">
        <v>823</v>
      </c>
      <c r="AE511" s="347"/>
      <c r="AF511" s="111"/>
      <c r="AG511" s="111"/>
    </row>
    <row r="512" spans="1:33" ht="47.1" customHeight="1" x14ac:dyDescent="0.25">
      <c r="A512" s="377">
        <v>19</v>
      </c>
      <c r="B512" s="395" t="str">
        <f>IFERROR(VLOOKUP(A512,'Coverage Indicators - Section D'!$A$10:$Y$42,25,FALSE),"")</f>
        <v/>
      </c>
      <c r="C512" s="396" t="str">
        <f t="array" ref="C512">IFERROR(IF(INDEX('Disaggregation Records'!$E$95:$E$183,MATCH(RIGHT(Z512,255),RIGHT('Disaggregation Records'!$D$95:$D$183,255),0))=0,"",INDEX('Disaggregation Records'!$E$95:$E$183,MATCH(RIGHT(Z512,255),RIGHT('Disaggregation Records'!$D$95:$D$183,255),0))),"")</f>
        <v/>
      </c>
      <c r="D512" s="396" t="str">
        <f t="array" ref="D512">IFERROR(IF(INDEX('Disaggregation Records'!$F$95:$F$183,MATCH(RIGHT(Z512,255),RIGHT('Disaggregation Records'!$D$95:$D$183,255),0))=0,"",INDEX('Disaggregation Records'!$F$95:$F$183,MATCH(RIGHT(Z512,255),RIGHT('Disaggregation Records'!$D$95:$D$183,255),0))),"")</f>
        <v/>
      </c>
      <c r="E512" s="397" t="str">
        <f t="array" ref="E512">IFERROR(IF(INDEX('Disaggregation Data'!$K$315:$K$616,MATCH(RIGHT(X512,255),RIGHT('Disaggregation Data'!$J$315:$J$616,255),0))=0,"",INDEX('Disaggregation Data'!$K$315:$K$616,MATCH(RIGHT(X512,255),RIGHT('Disaggregation Data'!J$315:$J$616,255),0))),"")</f>
        <v/>
      </c>
      <c r="F512" s="398" t="str">
        <f t="array" ref="F512">IFERROR(IF(INDEX('Disaggregation Data'!$L$315:$L$616,MATCH(RIGHT(X512,255),RIGHT('Disaggregation Data'!$J$315:$J$616,255),0))=0,"",INDEX('Disaggregation Data'!$L$315:$L$616,MATCH(RIGHT(X512,255),RIGHT('Disaggregation Data'!J$315:$J$616,255),0))),"")</f>
        <v/>
      </c>
      <c r="G512" s="459" t="str">
        <f t="array" ref="G512">IFERROR(IF(INDEX('Disaggregation Data'!$M$315:$M$616,MATCH(RIGHT(X512,255),RIGHT('Disaggregation Data'!$J$315:$J$616,255),0))=0,(E512/F512)*100,INDEX('Disaggregation Data'!$M$315:$M$616,MATCH(RIGHT(X512,255),RIGHT('Disaggregation Data'!J$315:$J$616,255),0))),"")</f>
        <v/>
      </c>
      <c r="H512" s="401" t="str">
        <f t="array" ref="H512">IFERROR(IF(INDEX('Disaggregation Data'!$N$315:$N$616,MATCH(RIGHT(X512,255),RIGHT('Disaggregation Data'!$J$315:$J$616,255),0))=0,"",INDEX('Disaggregation Data'!$N$315:$N$616,MATCH(RIGHT(X512,255),RIGHT('Disaggregation Data'!J$315:$J$616,255),0))),"")</f>
        <v/>
      </c>
      <c r="I512" s="401" t="str">
        <f t="array" ref="I512">IFERROR(IF(INDEX('Disaggregation Data'!$Q$315:$Q$616,MATCH(RIGHT(X512,255),RIGHT('Disaggregation Data'!$J$315:$J$616,255),0))=0,"",INDEX('Disaggregation Data'!$Q$315:$Q$616,MATCH(RIGHT(X512,255),RIGHT('Disaggregation Data'!J$315:$J$616,255),0))),"")</f>
        <v/>
      </c>
      <c r="J512" s="415" t="str">
        <f t="array" ref="J512">IFERROR(IF(INDEX('Disaggregation Data'!$R$315:$R$616,MATCH(RIGHT(X512,255),RIGHT('Disaggregation Data'!$J$315:$J$616,255),0))=0,"",INDEX('Disaggregation Data'!$R$315:$R$616,MATCH(RIGHT(X512,255),RIGHT('Disaggregation Data'!J$315:$J$616,255),0))),"")</f>
        <v/>
      </c>
      <c r="K512" s="486"/>
      <c r="L512" s="486"/>
      <c r="M512" s="486"/>
      <c r="N512" s="486"/>
      <c r="O512" s="486"/>
      <c r="P512" s="486"/>
      <c r="Q512" s="486"/>
      <c r="R512" s="486"/>
      <c r="S512" s="486"/>
      <c r="T512" s="486"/>
      <c r="U512" s="401" t="str">
        <f t="array" ref="U512">IFERROR(IF(INDEX('Disaggregation Data'!$O$315:$O$616,MATCH(RIGHT(X512,255),RIGHT('Disaggregation Data'!$J$315:$J$616,255),0))=0,"",INDEX('Disaggregation Data'!$O$315:$O$616,MATCH(RIGHT(X512,255),RIGHT('Disaggregation Data'!J$315:$J$616,255),0))),"")</f>
        <v/>
      </c>
      <c r="V512" s="415" t="str">
        <f t="array" ref="V512">IFERROR(IF(INDEX('Disaggregation Data'!$P$315:$P$616,MATCH(RIGHT(X512,255),RIGHT('Disaggregation Data'!$J$315:$J$616,255),0))=0,"",INDEX('Disaggregation Data'!$P$315:$P$616,MATCH(RIGHT(X512,255),RIGHT('Disaggregation Data'!J$315:$J$616,255),0))),"")</f>
        <v/>
      </c>
      <c r="W512" s="487"/>
      <c r="X512" s="487" t="str">
        <f t="shared" si="32"/>
        <v/>
      </c>
      <c r="Y512" s="487">
        <f t="shared" si="33"/>
        <v>135</v>
      </c>
      <c r="Z512" s="487" t="str">
        <f t="shared" si="34"/>
        <v/>
      </c>
      <c r="AA512" s="487" t="b">
        <f t="shared" si="35"/>
        <v>0</v>
      </c>
      <c r="AB512" s="487" t="s">
        <v>2060</v>
      </c>
      <c r="AC512" s="487" t="str">
        <f t="array" ref="AC512">IFERROR(IF(INDEX('Disaggregation Records'!$G$95:$G$183,MATCH(RIGHT(Z512,255),RIGHT('Disaggregation Records'!$D$95:$D$183,255),0))=0,"",INDEX('Disaggregation Records'!$G$95:$G$183,MATCH(RIGHT(Z512,255),RIGHT('Disaggregation Records'!$D$95:$D$183,255),0))),"")</f>
        <v/>
      </c>
      <c r="AD512" s="487" t="s">
        <v>823</v>
      </c>
      <c r="AE512" s="347"/>
      <c r="AF512" s="111"/>
      <c r="AG512" s="111"/>
    </row>
    <row r="513" spans="1:33" ht="47.1" customHeight="1" x14ac:dyDescent="0.25">
      <c r="A513" s="377">
        <v>19</v>
      </c>
      <c r="B513" s="395" t="str">
        <f>IFERROR(VLOOKUP(A513,'Coverage Indicators - Section D'!$A$10:$Y$42,25,FALSE),"")</f>
        <v/>
      </c>
      <c r="C513" s="396" t="str">
        <f t="array" ref="C513">IFERROR(IF(INDEX('Disaggregation Records'!$E$95:$E$183,MATCH(RIGHT(Z513,255),RIGHT('Disaggregation Records'!$D$95:$D$183,255),0))=0,"",INDEX('Disaggregation Records'!$E$95:$E$183,MATCH(RIGHT(Z513,255),RIGHT('Disaggregation Records'!$D$95:$D$183,255),0))),"")</f>
        <v/>
      </c>
      <c r="D513" s="396" t="str">
        <f t="array" ref="D513">IFERROR(IF(INDEX('Disaggregation Records'!$F$95:$F$183,MATCH(RIGHT(Z513,255),RIGHT('Disaggregation Records'!$D$95:$D$183,255),0))=0,"",INDEX('Disaggregation Records'!$F$95:$F$183,MATCH(RIGHT(Z513,255),RIGHT('Disaggregation Records'!$D$95:$D$183,255),0))),"")</f>
        <v/>
      </c>
      <c r="E513" s="397" t="str">
        <f t="array" ref="E513">IFERROR(IF(INDEX('Disaggregation Data'!$K$315:$K$616,MATCH(RIGHT(X513,255),RIGHT('Disaggregation Data'!$J$315:$J$616,255),0))=0,"",INDEX('Disaggregation Data'!$K$315:$K$616,MATCH(RIGHT(X513,255),RIGHT('Disaggregation Data'!J$315:$J$616,255),0))),"")</f>
        <v/>
      </c>
      <c r="F513" s="398" t="str">
        <f t="array" ref="F513">IFERROR(IF(INDEX('Disaggregation Data'!$L$315:$L$616,MATCH(RIGHT(X513,255),RIGHT('Disaggregation Data'!$J$315:$J$616,255),0))=0,"",INDEX('Disaggregation Data'!$L$315:$L$616,MATCH(RIGHT(X513,255),RIGHT('Disaggregation Data'!J$315:$J$616,255),0))),"")</f>
        <v/>
      </c>
      <c r="G513" s="459" t="str">
        <f t="array" ref="G513">IFERROR(IF(INDEX('Disaggregation Data'!$M$315:$M$616,MATCH(RIGHT(X513,255),RIGHT('Disaggregation Data'!$J$315:$J$616,255),0))=0,(E513/F513)*100,INDEX('Disaggregation Data'!$M$315:$M$616,MATCH(RIGHT(X513,255),RIGHT('Disaggregation Data'!J$315:$J$616,255),0))),"")</f>
        <v/>
      </c>
      <c r="H513" s="401" t="str">
        <f t="array" ref="H513">IFERROR(IF(INDEX('Disaggregation Data'!$N$315:$N$616,MATCH(RIGHT(X513,255),RIGHT('Disaggregation Data'!$J$315:$J$616,255),0))=0,"",INDEX('Disaggregation Data'!$N$315:$N$616,MATCH(RIGHT(X513,255),RIGHT('Disaggregation Data'!J$315:$J$616,255),0))),"")</f>
        <v/>
      </c>
      <c r="I513" s="401" t="str">
        <f t="array" ref="I513">IFERROR(IF(INDEX('Disaggregation Data'!$Q$315:$Q$616,MATCH(RIGHT(X513,255),RIGHT('Disaggregation Data'!$J$315:$J$616,255),0))=0,"",INDEX('Disaggregation Data'!$Q$315:$Q$616,MATCH(RIGHT(X513,255),RIGHT('Disaggregation Data'!J$315:$J$616,255),0))),"")</f>
        <v/>
      </c>
      <c r="J513" s="415" t="str">
        <f t="array" ref="J513">IFERROR(IF(INDEX('Disaggregation Data'!$R$315:$R$616,MATCH(RIGHT(X513,255),RIGHT('Disaggregation Data'!$J$315:$J$616,255),0))=0,"",INDEX('Disaggregation Data'!$R$315:$R$616,MATCH(RIGHT(X513,255),RIGHT('Disaggregation Data'!J$315:$J$616,255),0))),"")</f>
        <v/>
      </c>
      <c r="K513" s="486"/>
      <c r="L513" s="486"/>
      <c r="M513" s="486"/>
      <c r="N513" s="486"/>
      <c r="O513" s="486"/>
      <c r="P513" s="486"/>
      <c r="Q513" s="486"/>
      <c r="R513" s="486"/>
      <c r="S513" s="486"/>
      <c r="T513" s="486"/>
      <c r="U513" s="401" t="str">
        <f t="array" ref="U513">IFERROR(IF(INDEX('Disaggregation Data'!$O$315:$O$616,MATCH(RIGHT(X513,255),RIGHT('Disaggregation Data'!$J$315:$J$616,255),0))=0,"",INDEX('Disaggregation Data'!$O$315:$O$616,MATCH(RIGHT(X513,255),RIGHT('Disaggregation Data'!J$315:$J$616,255),0))),"")</f>
        <v/>
      </c>
      <c r="V513" s="415" t="str">
        <f t="array" ref="V513">IFERROR(IF(INDEX('Disaggregation Data'!$P$315:$P$616,MATCH(RIGHT(X513,255),RIGHT('Disaggregation Data'!$J$315:$J$616,255),0))=0,"",INDEX('Disaggregation Data'!$P$315:$P$616,MATCH(RIGHT(X513,255),RIGHT('Disaggregation Data'!J$315:$J$616,255),0))),"")</f>
        <v/>
      </c>
      <c r="W513" s="487"/>
      <c r="X513" s="487" t="str">
        <f t="shared" si="32"/>
        <v/>
      </c>
      <c r="Y513" s="487">
        <f t="shared" si="33"/>
        <v>136</v>
      </c>
      <c r="Z513" s="487" t="str">
        <f t="shared" si="34"/>
        <v/>
      </c>
      <c r="AA513" s="487" t="b">
        <f t="shared" si="35"/>
        <v>0</v>
      </c>
      <c r="AB513" s="487" t="s">
        <v>2061</v>
      </c>
      <c r="AC513" s="487" t="str">
        <f t="array" ref="AC513">IFERROR(IF(INDEX('Disaggregation Records'!$G$95:$G$183,MATCH(RIGHT(Z513,255),RIGHT('Disaggregation Records'!$D$95:$D$183,255),0))=0,"",INDEX('Disaggregation Records'!$G$95:$G$183,MATCH(RIGHT(Z513,255),RIGHT('Disaggregation Records'!$D$95:$D$183,255),0))),"")</f>
        <v/>
      </c>
      <c r="AD513" s="487" t="s">
        <v>823</v>
      </c>
      <c r="AE513" s="347"/>
      <c r="AF513" s="111"/>
      <c r="AG513" s="111"/>
    </row>
    <row r="514" spans="1:33" ht="47.1" customHeight="1" x14ac:dyDescent="0.25">
      <c r="A514" s="377">
        <v>19</v>
      </c>
      <c r="B514" s="395" t="str">
        <f>IFERROR(VLOOKUP(A514,'Coverage Indicators - Section D'!$A$10:$Y$42,25,FALSE),"")</f>
        <v/>
      </c>
      <c r="C514" s="396" t="str">
        <f t="array" ref="C514">IFERROR(IF(INDEX('Disaggregation Records'!$E$95:$E$183,MATCH(RIGHT(Z514,255),RIGHT('Disaggregation Records'!$D$95:$D$183,255),0))=0,"",INDEX('Disaggregation Records'!$E$95:$E$183,MATCH(RIGHT(Z514,255),RIGHT('Disaggregation Records'!$D$95:$D$183,255),0))),"")</f>
        <v/>
      </c>
      <c r="D514" s="396" t="str">
        <f t="array" ref="D514">IFERROR(IF(INDEX('Disaggregation Records'!$F$95:$F$183,MATCH(RIGHT(Z514,255),RIGHT('Disaggregation Records'!$D$95:$D$183,255),0))=0,"",INDEX('Disaggregation Records'!$F$95:$F$183,MATCH(RIGHT(Z514,255),RIGHT('Disaggregation Records'!$D$95:$D$183,255),0))),"")</f>
        <v/>
      </c>
      <c r="E514" s="397" t="str">
        <f t="array" ref="E514">IFERROR(IF(INDEX('Disaggregation Data'!$K$315:$K$616,MATCH(RIGHT(X514,255),RIGHT('Disaggregation Data'!$J$315:$J$616,255),0))=0,"",INDEX('Disaggregation Data'!$K$315:$K$616,MATCH(RIGHT(X514,255),RIGHT('Disaggregation Data'!J$315:$J$616,255),0))),"")</f>
        <v/>
      </c>
      <c r="F514" s="398" t="str">
        <f t="array" ref="F514">IFERROR(IF(INDEX('Disaggregation Data'!$L$315:$L$616,MATCH(RIGHT(X514,255),RIGHT('Disaggregation Data'!$J$315:$J$616,255),0))=0,"",INDEX('Disaggregation Data'!$L$315:$L$616,MATCH(RIGHT(X514,255),RIGHT('Disaggregation Data'!J$315:$J$616,255),0))),"")</f>
        <v/>
      </c>
      <c r="G514" s="459" t="str">
        <f t="array" ref="G514">IFERROR(IF(INDEX('Disaggregation Data'!$M$315:$M$616,MATCH(RIGHT(X514,255),RIGHT('Disaggregation Data'!$J$315:$J$616,255),0))=0,(E514/F514)*100,INDEX('Disaggregation Data'!$M$315:$M$616,MATCH(RIGHT(X514,255),RIGHT('Disaggregation Data'!J$315:$J$616,255),0))),"")</f>
        <v/>
      </c>
      <c r="H514" s="401" t="str">
        <f t="array" ref="H514">IFERROR(IF(INDEX('Disaggregation Data'!$N$315:$N$616,MATCH(RIGHT(X514,255),RIGHT('Disaggregation Data'!$J$315:$J$616,255),0))=0,"",INDEX('Disaggregation Data'!$N$315:$N$616,MATCH(RIGHT(X514,255),RIGHT('Disaggregation Data'!J$315:$J$616,255),0))),"")</f>
        <v/>
      </c>
      <c r="I514" s="401" t="str">
        <f t="array" ref="I514">IFERROR(IF(INDEX('Disaggregation Data'!$Q$315:$Q$616,MATCH(RIGHT(X514,255),RIGHT('Disaggregation Data'!$J$315:$J$616,255),0))=0,"",INDEX('Disaggregation Data'!$Q$315:$Q$616,MATCH(RIGHT(X514,255),RIGHT('Disaggregation Data'!J$315:$J$616,255),0))),"")</f>
        <v/>
      </c>
      <c r="J514" s="415" t="str">
        <f t="array" ref="J514">IFERROR(IF(INDEX('Disaggregation Data'!$R$315:$R$616,MATCH(RIGHT(X514,255),RIGHT('Disaggregation Data'!$J$315:$J$616,255),0))=0,"",INDEX('Disaggregation Data'!$R$315:$R$616,MATCH(RIGHT(X514,255),RIGHT('Disaggregation Data'!J$315:$J$616,255),0))),"")</f>
        <v/>
      </c>
      <c r="K514" s="486"/>
      <c r="L514" s="486"/>
      <c r="M514" s="486"/>
      <c r="N514" s="486"/>
      <c r="O514" s="486"/>
      <c r="P514" s="486"/>
      <c r="Q514" s="486"/>
      <c r="R514" s="486"/>
      <c r="S514" s="486"/>
      <c r="T514" s="486"/>
      <c r="U514" s="401" t="str">
        <f t="array" ref="U514">IFERROR(IF(INDEX('Disaggregation Data'!$O$315:$O$616,MATCH(RIGHT(X514,255),RIGHT('Disaggregation Data'!$J$315:$J$616,255),0))=0,"",INDEX('Disaggregation Data'!$O$315:$O$616,MATCH(RIGHT(X514,255),RIGHT('Disaggregation Data'!J$315:$J$616,255),0))),"")</f>
        <v/>
      </c>
      <c r="V514" s="415" t="str">
        <f t="array" ref="V514">IFERROR(IF(INDEX('Disaggregation Data'!$P$315:$P$616,MATCH(RIGHT(X514,255),RIGHT('Disaggregation Data'!$J$315:$J$616,255),0))=0,"",INDEX('Disaggregation Data'!$P$315:$P$616,MATCH(RIGHT(X514,255),RIGHT('Disaggregation Data'!J$315:$J$616,255),0))),"")</f>
        <v/>
      </c>
      <c r="W514" s="487"/>
      <c r="X514" s="487" t="str">
        <f t="shared" si="32"/>
        <v/>
      </c>
      <c r="Y514" s="487">
        <f t="shared" si="33"/>
        <v>137</v>
      </c>
      <c r="Z514" s="487" t="str">
        <f t="shared" si="34"/>
        <v/>
      </c>
      <c r="AA514" s="487" t="b">
        <f t="shared" si="35"/>
        <v>0</v>
      </c>
      <c r="AB514" s="487" t="s">
        <v>2062</v>
      </c>
      <c r="AC514" s="487" t="str">
        <f t="array" ref="AC514">IFERROR(IF(INDEX('Disaggregation Records'!$G$95:$G$183,MATCH(RIGHT(Z514,255),RIGHT('Disaggregation Records'!$D$95:$D$183,255),0))=0,"",INDEX('Disaggregation Records'!$G$95:$G$183,MATCH(RIGHT(Z514,255),RIGHT('Disaggregation Records'!$D$95:$D$183,255),0))),"")</f>
        <v/>
      </c>
      <c r="AD514" s="487" t="s">
        <v>823</v>
      </c>
      <c r="AE514" s="347"/>
      <c r="AF514" s="111"/>
      <c r="AG514" s="111"/>
    </row>
    <row r="515" spans="1:33" ht="47.1" customHeight="1" x14ac:dyDescent="0.25">
      <c r="A515" s="377">
        <v>19</v>
      </c>
      <c r="B515" s="395" t="str">
        <f>IFERROR(VLOOKUP(A515,'Coverage Indicators - Section D'!$A$10:$Y$42,25,FALSE),"")</f>
        <v/>
      </c>
      <c r="C515" s="396" t="str">
        <f t="array" ref="C515">IFERROR(IF(INDEX('Disaggregation Records'!$E$95:$E$183,MATCH(RIGHT(Z515,255),RIGHT('Disaggregation Records'!$D$95:$D$183,255),0))=0,"",INDEX('Disaggregation Records'!$E$95:$E$183,MATCH(RIGHT(Z515,255),RIGHT('Disaggregation Records'!$D$95:$D$183,255),0))),"")</f>
        <v/>
      </c>
      <c r="D515" s="396" t="str">
        <f t="array" ref="D515">IFERROR(IF(INDEX('Disaggregation Records'!$F$95:$F$183,MATCH(RIGHT(Z515,255),RIGHT('Disaggregation Records'!$D$95:$D$183,255),0))=0,"",INDEX('Disaggregation Records'!$F$95:$F$183,MATCH(RIGHT(Z515,255),RIGHT('Disaggregation Records'!$D$95:$D$183,255),0))),"")</f>
        <v/>
      </c>
      <c r="E515" s="397" t="str">
        <f t="array" ref="E515">IFERROR(IF(INDEX('Disaggregation Data'!$K$315:$K$616,MATCH(RIGHT(X515,255),RIGHT('Disaggregation Data'!$J$315:$J$616,255),0))=0,"",INDEX('Disaggregation Data'!$K$315:$K$616,MATCH(RIGHT(X515,255),RIGHT('Disaggregation Data'!J$315:$J$616,255),0))),"")</f>
        <v/>
      </c>
      <c r="F515" s="398" t="str">
        <f t="array" ref="F515">IFERROR(IF(INDEX('Disaggregation Data'!$L$315:$L$616,MATCH(RIGHT(X515,255),RIGHT('Disaggregation Data'!$J$315:$J$616,255),0))=0,"",INDEX('Disaggregation Data'!$L$315:$L$616,MATCH(RIGHT(X515,255),RIGHT('Disaggregation Data'!J$315:$J$616,255),0))),"")</f>
        <v/>
      </c>
      <c r="G515" s="459" t="str">
        <f t="array" ref="G515">IFERROR(IF(INDEX('Disaggregation Data'!$M$315:$M$616,MATCH(RIGHT(X515,255),RIGHT('Disaggregation Data'!$J$315:$J$616,255),0))=0,(E515/F515)*100,INDEX('Disaggregation Data'!$M$315:$M$616,MATCH(RIGHT(X515,255),RIGHT('Disaggregation Data'!J$315:$J$616,255),0))),"")</f>
        <v/>
      </c>
      <c r="H515" s="401" t="str">
        <f t="array" ref="H515">IFERROR(IF(INDEX('Disaggregation Data'!$N$315:$N$616,MATCH(RIGHT(X515,255),RIGHT('Disaggregation Data'!$J$315:$J$616,255),0))=0,"",INDEX('Disaggregation Data'!$N$315:$N$616,MATCH(RIGHT(X515,255),RIGHT('Disaggregation Data'!J$315:$J$616,255),0))),"")</f>
        <v/>
      </c>
      <c r="I515" s="401" t="str">
        <f t="array" ref="I515">IFERROR(IF(INDEX('Disaggregation Data'!$Q$315:$Q$616,MATCH(RIGHT(X515,255),RIGHT('Disaggregation Data'!$J$315:$J$616,255),0))=0,"",INDEX('Disaggregation Data'!$Q$315:$Q$616,MATCH(RIGHT(X515,255),RIGHT('Disaggregation Data'!J$315:$J$616,255),0))),"")</f>
        <v/>
      </c>
      <c r="J515" s="415" t="str">
        <f t="array" ref="J515">IFERROR(IF(INDEX('Disaggregation Data'!$R$315:$R$616,MATCH(RIGHT(X515,255),RIGHT('Disaggregation Data'!$J$315:$J$616,255),0))=0,"",INDEX('Disaggregation Data'!$R$315:$R$616,MATCH(RIGHT(X515,255),RIGHT('Disaggregation Data'!J$315:$J$616,255),0))),"")</f>
        <v/>
      </c>
      <c r="K515" s="486"/>
      <c r="L515" s="486"/>
      <c r="M515" s="486"/>
      <c r="N515" s="486"/>
      <c r="O515" s="486"/>
      <c r="P515" s="486"/>
      <c r="Q515" s="486"/>
      <c r="R515" s="486"/>
      <c r="S515" s="486"/>
      <c r="T515" s="486"/>
      <c r="U515" s="401" t="str">
        <f t="array" ref="U515">IFERROR(IF(INDEX('Disaggregation Data'!$O$315:$O$616,MATCH(RIGHT(X515,255),RIGHT('Disaggregation Data'!$J$315:$J$616,255),0))=0,"",INDEX('Disaggregation Data'!$O$315:$O$616,MATCH(RIGHT(X515,255),RIGHT('Disaggregation Data'!J$315:$J$616,255),0))),"")</f>
        <v/>
      </c>
      <c r="V515" s="415" t="str">
        <f t="array" ref="V515">IFERROR(IF(INDEX('Disaggregation Data'!$P$315:$P$616,MATCH(RIGHT(X515,255),RIGHT('Disaggregation Data'!$J$315:$J$616,255),0))=0,"",INDEX('Disaggregation Data'!$P$315:$P$616,MATCH(RIGHT(X515,255),RIGHT('Disaggregation Data'!J$315:$J$616,255),0))),"")</f>
        <v/>
      </c>
      <c r="W515" s="487"/>
      <c r="X515" s="487" t="str">
        <f t="shared" si="32"/>
        <v/>
      </c>
      <c r="Y515" s="487">
        <f t="shared" si="33"/>
        <v>138</v>
      </c>
      <c r="Z515" s="487" t="str">
        <f t="shared" si="34"/>
        <v/>
      </c>
      <c r="AA515" s="487" t="b">
        <f t="shared" si="35"/>
        <v>0</v>
      </c>
      <c r="AB515" s="487" t="s">
        <v>2063</v>
      </c>
      <c r="AC515" s="487" t="str">
        <f t="array" ref="AC515">IFERROR(IF(INDEX('Disaggregation Records'!$G$95:$G$183,MATCH(RIGHT(Z515,255),RIGHT('Disaggregation Records'!$D$95:$D$183,255),0))=0,"",INDEX('Disaggregation Records'!$G$95:$G$183,MATCH(RIGHT(Z515,255),RIGHT('Disaggregation Records'!$D$95:$D$183,255),0))),"")</f>
        <v/>
      </c>
      <c r="AD515" s="487" t="s">
        <v>823</v>
      </c>
      <c r="AE515" s="347"/>
      <c r="AF515" s="111"/>
      <c r="AG515" s="111"/>
    </row>
    <row r="516" spans="1:33" ht="47.1" customHeight="1" x14ac:dyDescent="0.25">
      <c r="A516" s="377">
        <v>19</v>
      </c>
      <c r="B516" s="395" t="str">
        <f>IFERROR(VLOOKUP(A516,'Coverage Indicators - Section D'!$A$10:$Y$42,25,FALSE),"")</f>
        <v/>
      </c>
      <c r="C516" s="396" t="str">
        <f t="array" ref="C516">IFERROR(IF(INDEX('Disaggregation Records'!$E$95:$E$183,MATCH(RIGHT(Z516,255),RIGHT('Disaggregation Records'!$D$95:$D$183,255),0))=0,"",INDEX('Disaggregation Records'!$E$95:$E$183,MATCH(RIGHT(Z516,255),RIGHT('Disaggregation Records'!$D$95:$D$183,255),0))),"")</f>
        <v/>
      </c>
      <c r="D516" s="396" t="str">
        <f t="array" ref="D516">IFERROR(IF(INDEX('Disaggregation Records'!$F$95:$F$183,MATCH(RIGHT(Z516,255),RIGHT('Disaggregation Records'!$D$95:$D$183,255),0))=0,"",INDEX('Disaggregation Records'!$F$95:$F$183,MATCH(RIGHT(Z516,255),RIGHT('Disaggregation Records'!$D$95:$D$183,255),0))),"")</f>
        <v/>
      </c>
      <c r="E516" s="397" t="str">
        <f t="array" ref="E516">IFERROR(IF(INDEX('Disaggregation Data'!$K$315:$K$616,MATCH(RIGHT(X516,255),RIGHT('Disaggregation Data'!$J$315:$J$616,255),0))=0,"",INDEX('Disaggregation Data'!$K$315:$K$616,MATCH(RIGHT(X516,255),RIGHT('Disaggregation Data'!J$315:$J$616,255),0))),"")</f>
        <v/>
      </c>
      <c r="F516" s="398" t="str">
        <f t="array" ref="F516">IFERROR(IF(INDEX('Disaggregation Data'!$L$315:$L$616,MATCH(RIGHT(X516,255),RIGHT('Disaggregation Data'!$J$315:$J$616,255),0))=0,"",INDEX('Disaggregation Data'!$L$315:$L$616,MATCH(RIGHT(X516,255),RIGHT('Disaggregation Data'!J$315:$J$616,255),0))),"")</f>
        <v/>
      </c>
      <c r="G516" s="459" t="str">
        <f t="array" ref="G516">IFERROR(IF(INDEX('Disaggregation Data'!$M$315:$M$616,MATCH(RIGHT(X516,255),RIGHT('Disaggregation Data'!$J$315:$J$616,255),0))=0,(E516/F516)*100,INDEX('Disaggregation Data'!$M$315:$M$616,MATCH(RIGHT(X516,255),RIGHT('Disaggregation Data'!J$315:$J$616,255),0))),"")</f>
        <v/>
      </c>
      <c r="H516" s="401" t="str">
        <f t="array" ref="H516">IFERROR(IF(INDEX('Disaggregation Data'!$N$315:$N$616,MATCH(RIGHT(X516,255),RIGHT('Disaggregation Data'!$J$315:$J$616,255),0))=0,"",INDEX('Disaggregation Data'!$N$315:$N$616,MATCH(RIGHT(X516,255),RIGHT('Disaggregation Data'!J$315:$J$616,255),0))),"")</f>
        <v/>
      </c>
      <c r="I516" s="401" t="str">
        <f t="array" ref="I516">IFERROR(IF(INDEX('Disaggregation Data'!$Q$315:$Q$616,MATCH(RIGHT(X516,255),RIGHT('Disaggregation Data'!$J$315:$J$616,255),0))=0,"",INDEX('Disaggregation Data'!$Q$315:$Q$616,MATCH(RIGHT(X516,255),RIGHT('Disaggregation Data'!J$315:$J$616,255),0))),"")</f>
        <v/>
      </c>
      <c r="J516" s="415" t="str">
        <f t="array" ref="J516">IFERROR(IF(INDEX('Disaggregation Data'!$R$315:$R$616,MATCH(RIGHT(X516,255),RIGHT('Disaggregation Data'!$J$315:$J$616,255),0))=0,"",INDEX('Disaggregation Data'!$R$315:$R$616,MATCH(RIGHT(X516,255),RIGHT('Disaggregation Data'!J$315:$J$616,255),0))),"")</f>
        <v/>
      </c>
      <c r="K516" s="486"/>
      <c r="L516" s="486"/>
      <c r="M516" s="486"/>
      <c r="N516" s="486"/>
      <c r="O516" s="486"/>
      <c r="P516" s="486"/>
      <c r="Q516" s="486"/>
      <c r="R516" s="486"/>
      <c r="S516" s="486"/>
      <c r="T516" s="486"/>
      <c r="U516" s="401" t="str">
        <f t="array" ref="U516">IFERROR(IF(INDEX('Disaggregation Data'!$O$315:$O$616,MATCH(RIGHT(X516,255),RIGHT('Disaggregation Data'!$J$315:$J$616,255),0))=0,"",INDEX('Disaggregation Data'!$O$315:$O$616,MATCH(RIGHT(X516,255),RIGHT('Disaggregation Data'!J$315:$J$616,255),0))),"")</f>
        <v/>
      </c>
      <c r="V516" s="415" t="str">
        <f t="array" ref="V516">IFERROR(IF(INDEX('Disaggregation Data'!$P$315:$P$616,MATCH(RIGHT(X516,255),RIGHT('Disaggregation Data'!$J$315:$J$616,255),0))=0,"",INDEX('Disaggregation Data'!$P$315:$P$616,MATCH(RIGHT(X516,255),RIGHT('Disaggregation Data'!J$315:$J$616,255),0))),"")</f>
        <v/>
      </c>
      <c r="W516" s="487"/>
      <c r="X516" s="487" t="str">
        <f t="shared" si="32"/>
        <v/>
      </c>
      <c r="Y516" s="487">
        <f t="shared" si="33"/>
        <v>139</v>
      </c>
      <c r="Z516" s="487" t="str">
        <f t="shared" si="34"/>
        <v/>
      </c>
      <c r="AA516" s="487" t="b">
        <f t="shared" si="35"/>
        <v>0</v>
      </c>
      <c r="AB516" s="487" t="s">
        <v>2064</v>
      </c>
      <c r="AC516" s="487" t="str">
        <f t="array" ref="AC516">IFERROR(IF(INDEX('Disaggregation Records'!$G$95:$G$183,MATCH(RIGHT(Z516,255),RIGHT('Disaggregation Records'!$D$95:$D$183,255),0))=0,"",INDEX('Disaggregation Records'!$G$95:$G$183,MATCH(RIGHT(Z516,255),RIGHT('Disaggregation Records'!$D$95:$D$183,255),0))),"")</f>
        <v/>
      </c>
      <c r="AD516" s="487" t="s">
        <v>823</v>
      </c>
      <c r="AE516" s="347"/>
      <c r="AF516" s="111"/>
      <c r="AG516" s="111"/>
    </row>
    <row r="517" spans="1:33" ht="47.1" customHeight="1" x14ac:dyDescent="0.25">
      <c r="A517" s="377">
        <v>20</v>
      </c>
      <c r="B517" s="395" t="str">
        <f>IFERROR(VLOOKUP(A517,'Coverage Indicators - Section D'!$A$10:$Y$42,25,FALSE),"")</f>
        <v/>
      </c>
      <c r="C517" s="396" t="str">
        <f t="array" ref="C517">IFERROR(IF(INDEX('Disaggregation Records'!$E$95:$E$183,MATCH(RIGHT(Z517,255),RIGHT('Disaggregation Records'!$D$95:$D$183,255),0))=0,"",INDEX('Disaggregation Records'!$E$95:$E$183,MATCH(RIGHT(Z517,255),RIGHT('Disaggregation Records'!$D$95:$D$183,255),0))),"")</f>
        <v/>
      </c>
      <c r="D517" s="396" t="str">
        <f t="array" ref="D517">IFERROR(IF(INDEX('Disaggregation Records'!$F$95:$F$183,MATCH(RIGHT(Z517,255),RIGHT('Disaggregation Records'!$D$95:$D$183,255),0))=0,"",INDEX('Disaggregation Records'!$F$95:$F$183,MATCH(RIGHT(Z517,255),RIGHT('Disaggregation Records'!$D$95:$D$183,255),0))),"")</f>
        <v/>
      </c>
      <c r="E517" s="397" t="str">
        <f t="array" ref="E517">IFERROR(IF(INDEX('Disaggregation Data'!$K$315:$K$616,MATCH(RIGHT(X517,255),RIGHT('Disaggregation Data'!$J$315:$J$616,255),0))=0,"",INDEX('Disaggregation Data'!$K$315:$K$616,MATCH(RIGHT(X517,255),RIGHT('Disaggregation Data'!J$315:$J$616,255),0))),"")</f>
        <v/>
      </c>
      <c r="F517" s="398" t="str">
        <f t="array" ref="F517">IFERROR(IF(INDEX('Disaggregation Data'!$L$315:$L$616,MATCH(RIGHT(X517,255),RIGHT('Disaggregation Data'!$J$315:$J$616,255),0))=0,"",INDEX('Disaggregation Data'!$L$315:$L$616,MATCH(RIGHT(X517,255),RIGHT('Disaggregation Data'!J$315:$J$616,255),0))),"")</f>
        <v/>
      </c>
      <c r="G517" s="459" t="str">
        <f t="array" ref="G517">IFERROR(IF(INDEX('Disaggregation Data'!$M$315:$M$616,MATCH(RIGHT(X517,255),RIGHT('Disaggregation Data'!$J$315:$J$616,255),0))=0,(E517/F517)*100,INDEX('Disaggregation Data'!$M$315:$M$616,MATCH(RIGHT(X517,255),RIGHT('Disaggregation Data'!J$315:$J$616,255),0))),"")</f>
        <v/>
      </c>
      <c r="H517" s="401" t="str">
        <f t="array" ref="H517">IFERROR(IF(INDEX('Disaggregation Data'!$N$315:$N$616,MATCH(RIGHT(X517,255),RIGHT('Disaggregation Data'!$J$315:$J$616,255),0))=0,"",INDEX('Disaggregation Data'!$N$315:$N$616,MATCH(RIGHT(X517,255),RIGHT('Disaggregation Data'!J$315:$J$616,255),0))),"")</f>
        <v/>
      </c>
      <c r="I517" s="401" t="str">
        <f t="array" ref="I517">IFERROR(IF(INDEX('Disaggregation Data'!$Q$315:$Q$616,MATCH(RIGHT(X517,255),RIGHT('Disaggregation Data'!$J$315:$J$616,255),0))=0,"",INDEX('Disaggregation Data'!$Q$315:$Q$616,MATCH(RIGHT(X517,255),RIGHT('Disaggregation Data'!J$315:$J$616,255),0))),"")</f>
        <v/>
      </c>
      <c r="J517" s="415" t="str">
        <f t="array" ref="J517">IFERROR(IF(INDEX('Disaggregation Data'!$R$315:$R$616,MATCH(RIGHT(X517,255),RIGHT('Disaggregation Data'!$J$315:$J$616,255),0))=0,"",INDEX('Disaggregation Data'!$R$315:$R$616,MATCH(RIGHT(X517,255),RIGHT('Disaggregation Data'!J$315:$J$616,255),0))),"")</f>
        <v/>
      </c>
      <c r="K517" s="486"/>
      <c r="L517" s="486"/>
      <c r="M517" s="486"/>
      <c r="N517" s="486"/>
      <c r="O517" s="486"/>
      <c r="P517" s="486"/>
      <c r="Q517" s="486"/>
      <c r="R517" s="486"/>
      <c r="S517" s="486"/>
      <c r="T517" s="486"/>
      <c r="U517" s="401" t="str">
        <f t="array" ref="U517">IFERROR(IF(INDEX('Disaggregation Data'!$O$315:$O$616,MATCH(RIGHT(X517,255),RIGHT('Disaggregation Data'!$J$315:$J$616,255),0))=0,"",INDEX('Disaggregation Data'!$O$315:$O$616,MATCH(RIGHT(X517,255),RIGHT('Disaggregation Data'!J$315:$J$616,255),0))),"")</f>
        <v/>
      </c>
      <c r="V517" s="415" t="str">
        <f t="array" ref="V517">IFERROR(IF(INDEX('Disaggregation Data'!$P$315:$P$616,MATCH(RIGHT(X517,255),RIGHT('Disaggregation Data'!$J$315:$J$616,255),0))=0,"",INDEX('Disaggregation Data'!$P$315:$P$616,MATCH(RIGHT(X517,255),RIGHT('Disaggregation Data'!J$315:$J$616,255),0))),"")</f>
        <v/>
      </c>
      <c r="W517" s="487"/>
      <c r="X517" s="487" t="str">
        <f t="shared" si="32"/>
        <v/>
      </c>
      <c r="Y517" s="487">
        <f t="shared" si="33"/>
        <v>140</v>
      </c>
      <c r="Z517" s="487" t="str">
        <f t="shared" si="34"/>
        <v/>
      </c>
      <c r="AA517" s="487" t="b">
        <f t="shared" si="35"/>
        <v>0</v>
      </c>
      <c r="AB517" s="487" t="s">
        <v>2065</v>
      </c>
      <c r="AC517" s="487" t="str">
        <f t="array" ref="AC517">IFERROR(IF(INDEX('Disaggregation Records'!$G$95:$G$183,MATCH(RIGHT(Z517,255),RIGHT('Disaggregation Records'!$D$95:$D$183,255),0))=0,"",INDEX('Disaggregation Records'!$G$95:$G$183,MATCH(RIGHT(Z517,255),RIGHT('Disaggregation Records'!$D$95:$D$183,255),0))),"")</f>
        <v/>
      </c>
      <c r="AD517" s="487" t="s">
        <v>824</v>
      </c>
      <c r="AE517" s="347"/>
      <c r="AF517" s="111"/>
      <c r="AG517" s="111"/>
    </row>
    <row r="518" spans="1:33" ht="47.1" customHeight="1" x14ac:dyDescent="0.25">
      <c r="A518" s="377">
        <v>20</v>
      </c>
      <c r="B518" s="395" t="str">
        <f>IFERROR(VLOOKUP(A518,'Coverage Indicators - Section D'!$A$10:$Y$42,25,FALSE),"")</f>
        <v/>
      </c>
      <c r="C518" s="396" t="str">
        <f t="array" ref="C518">IFERROR(IF(INDEX('Disaggregation Records'!$E$95:$E$183,MATCH(RIGHT(Z518,255),RIGHT('Disaggregation Records'!$D$95:$D$183,255),0))=0,"",INDEX('Disaggregation Records'!$E$95:$E$183,MATCH(RIGHT(Z518,255),RIGHT('Disaggregation Records'!$D$95:$D$183,255),0))),"")</f>
        <v/>
      </c>
      <c r="D518" s="396" t="str">
        <f t="array" ref="D518">IFERROR(IF(INDEX('Disaggregation Records'!$F$95:$F$183,MATCH(RIGHT(Z518,255),RIGHT('Disaggregation Records'!$D$95:$D$183,255),0))=0,"",INDEX('Disaggregation Records'!$F$95:$F$183,MATCH(RIGHT(Z518,255),RIGHT('Disaggregation Records'!$D$95:$D$183,255),0))),"")</f>
        <v/>
      </c>
      <c r="E518" s="397" t="str">
        <f t="array" ref="E518">IFERROR(IF(INDEX('Disaggregation Data'!$K$315:$K$616,MATCH(RIGHT(X518,255),RIGHT('Disaggregation Data'!$J$315:$J$616,255),0))=0,"",INDEX('Disaggregation Data'!$K$315:$K$616,MATCH(RIGHT(X518,255),RIGHT('Disaggregation Data'!J$315:$J$616,255),0))),"")</f>
        <v/>
      </c>
      <c r="F518" s="398" t="str">
        <f t="array" ref="F518">IFERROR(IF(INDEX('Disaggregation Data'!$L$315:$L$616,MATCH(RIGHT(X518,255),RIGHT('Disaggregation Data'!$J$315:$J$616,255),0))=0,"",INDEX('Disaggregation Data'!$L$315:$L$616,MATCH(RIGHT(X518,255),RIGHT('Disaggregation Data'!J$315:$J$616,255),0))),"")</f>
        <v/>
      </c>
      <c r="G518" s="459" t="str">
        <f t="array" ref="G518">IFERROR(IF(INDEX('Disaggregation Data'!$M$315:$M$616,MATCH(RIGHT(X518,255),RIGHT('Disaggregation Data'!$J$315:$J$616,255),0))=0,(E518/F518)*100,INDEX('Disaggregation Data'!$M$315:$M$616,MATCH(RIGHT(X518,255),RIGHT('Disaggregation Data'!J$315:$J$616,255),0))),"")</f>
        <v/>
      </c>
      <c r="H518" s="401" t="str">
        <f t="array" ref="H518">IFERROR(IF(INDEX('Disaggregation Data'!$N$315:$N$616,MATCH(RIGHT(X518,255),RIGHT('Disaggregation Data'!$J$315:$J$616,255),0))=0,"",INDEX('Disaggregation Data'!$N$315:$N$616,MATCH(RIGHT(X518,255),RIGHT('Disaggregation Data'!J$315:$J$616,255),0))),"")</f>
        <v/>
      </c>
      <c r="I518" s="401" t="str">
        <f t="array" ref="I518">IFERROR(IF(INDEX('Disaggregation Data'!$Q$315:$Q$616,MATCH(RIGHT(X518,255),RIGHT('Disaggregation Data'!$J$315:$J$616,255),0))=0,"",INDEX('Disaggregation Data'!$Q$315:$Q$616,MATCH(RIGHT(X518,255),RIGHT('Disaggregation Data'!J$315:$J$616,255),0))),"")</f>
        <v/>
      </c>
      <c r="J518" s="415" t="str">
        <f t="array" ref="J518">IFERROR(IF(INDEX('Disaggregation Data'!$R$315:$R$616,MATCH(RIGHT(X518,255),RIGHT('Disaggregation Data'!$J$315:$J$616,255),0))=0,"",INDEX('Disaggregation Data'!$R$315:$R$616,MATCH(RIGHT(X518,255),RIGHT('Disaggregation Data'!J$315:$J$616,255),0))),"")</f>
        <v/>
      </c>
      <c r="K518" s="486"/>
      <c r="L518" s="486"/>
      <c r="M518" s="486"/>
      <c r="N518" s="486"/>
      <c r="O518" s="486"/>
      <c r="P518" s="486"/>
      <c r="Q518" s="486"/>
      <c r="R518" s="486"/>
      <c r="S518" s="486"/>
      <c r="T518" s="486"/>
      <c r="U518" s="401" t="str">
        <f t="array" ref="U518">IFERROR(IF(INDEX('Disaggregation Data'!$O$315:$O$616,MATCH(RIGHT(X518,255),RIGHT('Disaggregation Data'!$J$315:$J$616,255),0))=0,"",INDEX('Disaggregation Data'!$O$315:$O$616,MATCH(RIGHT(X518,255),RIGHT('Disaggregation Data'!J$315:$J$616,255),0))),"")</f>
        <v/>
      </c>
      <c r="V518" s="415" t="str">
        <f t="array" ref="V518">IFERROR(IF(INDEX('Disaggregation Data'!$P$315:$P$616,MATCH(RIGHT(X518,255),RIGHT('Disaggregation Data'!$J$315:$J$616,255),0))=0,"",INDEX('Disaggregation Data'!$P$315:$P$616,MATCH(RIGHT(X518,255),RIGHT('Disaggregation Data'!J$315:$J$616,255),0))),"")</f>
        <v/>
      </c>
      <c r="W518" s="487"/>
      <c r="X518" s="487" t="str">
        <f t="shared" si="32"/>
        <v/>
      </c>
      <c r="Y518" s="487">
        <f t="shared" si="33"/>
        <v>141</v>
      </c>
      <c r="Z518" s="487" t="str">
        <f t="shared" si="34"/>
        <v/>
      </c>
      <c r="AA518" s="487" t="b">
        <f t="shared" si="35"/>
        <v>0</v>
      </c>
      <c r="AB518" s="487" t="s">
        <v>2066</v>
      </c>
      <c r="AC518" s="487" t="str">
        <f t="array" ref="AC518">IFERROR(IF(INDEX('Disaggregation Records'!$G$95:$G$183,MATCH(RIGHT(Z518,255),RIGHT('Disaggregation Records'!$D$95:$D$183,255),0))=0,"",INDEX('Disaggregation Records'!$G$95:$G$183,MATCH(RIGHT(Z518,255),RIGHT('Disaggregation Records'!$D$95:$D$183,255),0))),"")</f>
        <v/>
      </c>
      <c r="AD518" s="487" t="s">
        <v>824</v>
      </c>
      <c r="AE518" s="347"/>
      <c r="AF518" s="111"/>
      <c r="AG518" s="111"/>
    </row>
    <row r="519" spans="1:33" ht="47.1" customHeight="1" x14ac:dyDescent="0.25">
      <c r="A519" s="377">
        <v>20</v>
      </c>
      <c r="B519" s="395" t="str">
        <f>IFERROR(VLOOKUP(A519,'Coverage Indicators - Section D'!$A$10:$Y$42,25,FALSE),"")</f>
        <v/>
      </c>
      <c r="C519" s="396" t="str">
        <f t="array" ref="C519">IFERROR(IF(INDEX('Disaggregation Records'!$E$95:$E$183,MATCH(RIGHT(Z519,255),RIGHT('Disaggregation Records'!$D$95:$D$183,255),0))=0,"",INDEX('Disaggregation Records'!$E$95:$E$183,MATCH(RIGHT(Z519,255),RIGHT('Disaggregation Records'!$D$95:$D$183,255),0))),"")</f>
        <v/>
      </c>
      <c r="D519" s="396" t="str">
        <f t="array" ref="D519">IFERROR(IF(INDEX('Disaggregation Records'!$F$95:$F$183,MATCH(RIGHT(Z519,255),RIGHT('Disaggregation Records'!$D$95:$D$183,255),0))=0,"",INDEX('Disaggregation Records'!$F$95:$F$183,MATCH(RIGHT(Z519,255),RIGHT('Disaggregation Records'!$D$95:$D$183,255),0))),"")</f>
        <v/>
      </c>
      <c r="E519" s="397" t="str">
        <f t="array" ref="E519">IFERROR(IF(INDEX('Disaggregation Data'!$K$315:$K$616,MATCH(RIGHT(X519,255),RIGHT('Disaggregation Data'!$J$315:$J$616,255),0))=0,"",INDEX('Disaggregation Data'!$K$315:$K$616,MATCH(RIGHT(X519,255),RIGHT('Disaggregation Data'!J$315:$J$616,255),0))),"")</f>
        <v/>
      </c>
      <c r="F519" s="398" t="str">
        <f t="array" ref="F519">IFERROR(IF(INDEX('Disaggregation Data'!$L$315:$L$616,MATCH(RIGHT(X519,255),RIGHT('Disaggregation Data'!$J$315:$J$616,255),0))=0,"",INDEX('Disaggregation Data'!$L$315:$L$616,MATCH(RIGHT(X519,255),RIGHT('Disaggregation Data'!J$315:$J$616,255),0))),"")</f>
        <v/>
      </c>
      <c r="G519" s="459" t="str">
        <f t="array" ref="G519">IFERROR(IF(INDEX('Disaggregation Data'!$M$315:$M$616,MATCH(RIGHT(X519,255),RIGHT('Disaggregation Data'!$J$315:$J$616,255),0))=0,(E519/F519)*100,INDEX('Disaggregation Data'!$M$315:$M$616,MATCH(RIGHT(X519,255),RIGHT('Disaggregation Data'!J$315:$J$616,255),0))),"")</f>
        <v/>
      </c>
      <c r="H519" s="401" t="str">
        <f t="array" ref="H519">IFERROR(IF(INDEX('Disaggregation Data'!$N$315:$N$616,MATCH(RIGHT(X519,255),RIGHT('Disaggregation Data'!$J$315:$J$616,255),0))=0,"",INDEX('Disaggregation Data'!$N$315:$N$616,MATCH(RIGHT(X519,255),RIGHT('Disaggregation Data'!J$315:$J$616,255),0))),"")</f>
        <v/>
      </c>
      <c r="I519" s="401" t="str">
        <f t="array" ref="I519">IFERROR(IF(INDEX('Disaggregation Data'!$Q$315:$Q$616,MATCH(RIGHT(X519,255),RIGHT('Disaggregation Data'!$J$315:$J$616,255),0))=0,"",INDEX('Disaggregation Data'!$Q$315:$Q$616,MATCH(RIGHT(X519,255),RIGHT('Disaggregation Data'!J$315:$J$616,255),0))),"")</f>
        <v/>
      </c>
      <c r="J519" s="415" t="str">
        <f t="array" ref="J519">IFERROR(IF(INDEX('Disaggregation Data'!$R$315:$R$616,MATCH(RIGHT(X519,255),RIGHT('Disaggregation Data'!$J$315:$J$616,255),0))=0,"",INDEX('Disaggregation Data'!$R$315:$R$616,MATCH(RIGHT(X519,255),RIGHT('Disaggregation Data'!J$315:$J$616,255),0))),"")</f>
        <v/>
      </c>
      <c r="K519" s="486"/>
      <c r="L519" s="486"/>
      <c r="M519" s="486"/>
      <c r="N519" s="486"/>
      <c r="O519" s="486"/>
      <c r="P519" s="486"/>
      <c r="Q519" s="486"/>
      <c r="R519" s="486"/>
      <c r="S519" s="486"/>
      <c r="T519" s="486"/>
      <c r="U519" s="401" t="str">
        <f t="array" ref="U519">IFERROR(IF(INDEX('Disaggregation Data'!$O$315:$O$616,MATCH(RIGHT(X519,255),RIGHT('Disaggregation Data'!$J$315:$J$616,255),0))=0,"",INDEX('Disaggregation Data'!$O$315:$O$616,MATCH(RIGHT(X519,255),RIGHT('Disaggregation Data'!J$315:$J$616,255),0))),"")</f>
        <v/>
      </c>
      <c r="V519" s="415" t="str">
        <f t="array" ref="V519">IFERROR(IF(INDEX('Disaggregation Data'!$P$315:$P$616,MATCH(RIGHT(X519,255),RIGHT('Disaggregation Data'!$J$315:$J$616,255),0))=0,"",INDEX('Disaggregation Data'!$P$315:$P$616,MATCH(RIGHT(X519,255),RIGHT('Disaggregation Data'!J$315:$J$616,255),0))),"")</f>
        <v/>
      </c>
      <c r="W519" s="487"/>
      <c r="X519" s="487" t="str">
        <f t="shared" ref="X519:X582" si="36">IF(B519&lt;&gt;"",B519&amp;C519&amp;D519,"")</f>
        <v/>
      </c>
      <c r="Y519" s="487">
        <f t="shared" ref="Y519:Y582" si="37">IF(B519=B518,Y518+1,0)</f>
        <v>142</v>
      </c>
      <c r="Z519" s="487" t="str">
        <f t="shared" ref="Z519:Z582" si="38">IF(B519&lt;&gt;"",B519&amp;"-"&amp;Y519,"")</f>
        <v/>
      </c>
      <c r="AA519" s="487" t="b">
        <f t="shared" ref="AA519:AA582" si="39">IFERROR(IF(B519&lt;&gt;"",TRUE,FALSE),"")</f>
        <v>0</v>
      </c>
      <c r="AB519" s="487" t="s">
        <v>2067</v>
      </c>
      <c r="AC519" s="487" t="str">
        <f t="array" ref="AC519">IFERROR(IF(INDEX('Disaggregation Records'!$G$95:$G$183,MATCH(RIGHT(Z519,255),RIGHT('Disaggregation Records'!$D$95:$D$183,255),0))=0,"",INDEX('Disaggregation Records'!$G$95:$G$183,MATCH(RIGHT(Z519,255),RIGHT('Disaggregation Records'!$D$95:$D$183,255),0))),"")</f>
        <v/>
      </c>
      <c r="AD519" s="487" t="s">
        <v>824</v>
      </c>
      <c r="AE519" s="347"/>
      <c r="AF519" s="111"/>
      <c r="AG519" s="111"/>
    </row>
    <row r="520" spans="1:33" ht="47.1" customHeight="1" x14ac:dyDescent="0.25">
      <c r="A520" s="377">
        <v>20</v>
      </c>
      <c r="B520" s="395" t="str">
        <f>IFERROR(VLOOKUP(A520,'Coverage Indicators - Section D'!$A$10:$Y$42,25,FALSE),"")</f>
        <v/>
      </c>
      <c r="C520" s="396" t="str">
        <f t="array" ref="C520">IFERROR(IF(INDEX('Disaggregation Records'!$E$95:$E$183,MATCH(RIGHT(Z520,255),RIGHT('Disaggregation Records'!$D$95:$D$183,255),0))=0,"",INDEX('Disaggregation Records'!$E$95:$E$183,MATCH(RIGHT(Z520,255),RIGHT('Disaggregation Records'!$D$95:$D$183,255),0))),"")</f>
        <v/>
      </c>
      <c r="D520" s="396" t="str">
        <f t="array" ref="D520">IFERROR(IF(INDEX('Disaggregation Records'!$F$95:$F$183,MATCH(RIGHT(Z520,255),RIGHT('Disaggregation Records'!$D$95:$D$183,255),0))=0,"",INDEX('Disaggregation Records'!$F$95:$F$183,MATCH(RIGHT(Z520,255),RIGHT('Disaggregation Records'!$D$95:$D$183,255),0))),"")</f>
        <v/>
      </c>
      <c r="E520" s="397" t="str">
        <f t="array" ref="E520">IFERROR(IF(INDEX('Disaggregation Data'!$K$315:$K$616,MATCH(RIGHT(X520,255),RIGHT('Disaggregation Data'!$J$315:$J$616,255),0))=0,"",INDEX('Disaggregation Data'!$K$315:$K$616,MATCH(RIGHT(X520,255),RIGHT('Disaggregation Data'!J$315:$J$616,255),0))),"")</f>
        <v/>
      </c>
      <c r="F520" s="398" t="str">
        <f t="array" ref="F520">IFERROR(IF(INDEX('Disaggregation Data'!$L$315:$L$616,MATCH(RIGHT(X520,255),RIGHT('Disaggregation Data'!$J$315:$J$616,255),0))=0,"",INDEX('Disaggregation Data'!$L$315:$L$616,MATCH(RIGHT(X520,255),RIGHT('Disaggregation Data'!J$315:$J$616,255),0))),"")</f>
        <v/>
      </c>
      <c r="G520" s="459" t="str">
        <f t="array" ref="G520">IFERROR(IF(INDEX('Disaggregation Data'!$M$315:$M$616,MATCH(RIGHT(X520,255),RIGHT('Disaggregation Data'!$J$315:$J$616,255),0))=0,(E520/F520)*100,INDEX('Disaggregation Data'!$M$315:$M$616,MATCH(RIGHT(X520,255),RIGHT('Disaggregation Data'!J$315:$J$616,255),0))),"")</f>
        <v/>
      </c>
      <c r="H520" s="401" t="str">
        <f t="array" ref="H520">IFERROR(IF(INDEX('Disaggregation Data'!$N$315:$N$616,MATCH(RIGHT(X520,255),RIGHT('Disaggregation Data'!$J$315:$J$616,255),0))=0,"",INDEX('Disaggregation Data'!$N$315:$N$616,MATCH(RIGHT(X520,255),RIGHT('Disaggregation Data'!J$315:$J$616,255),0))),"")</f>
        <v/>
      </c>
      <c r="I520" s="401" t="str">
        <f t="array" ref="I520">IFERROR(IF(INDEX('Disaggregation Data'!$Q$315:$Q$616,MATCH(RIGHT(X520,255),RIGHT('Disaggregation Data'!$J$315:$J$616,255),0))=0,"",INDEX('Disaggregation Data'!$Q$315:$Q$616,MATCH(RIGHT(X520,255),RIGHT('Disaggregation Data'!J$315:$J$616,255),0))),"")</f>
        <v/>
      </c>
      <c r="J520" s="415" t="str">
        <f t="array" ref="J520">IFERROR(IF(INDEX('Disaggregation Data'!$R$315:$R$616,MATCH(RIGHT(X520,255),RIGHT('Disaggregation Data'!$J$315:$J$616,255),0))=0,"",INDEX('Disaggregation Data'!$R$315:$R$616,MATCH(RIGHT(X520,255),RIGHT('Disaggregation Data'!J$315:$J$616,255),0))),"")</f>
        <v/>
      </c>
      <c r="K520" s="486"/>
      <c r="L520" s="486"/>
      <c r="M520" s="486"/>
      <c r="N520" s="486"/>
      <c r="O520" s="486"/>
      <c r="P520" s="486"/>
      <c r="Q520" s="486"/>
      <c r="R520" s="486"/>
      <c r="S520" s="486"/>
      <c r="T520" s="486"/>
      <c r="U520" s="401" t="str">
        <f t="array" ref="U520">IFERROR(IF(INDEX('Disaggregation Data'!$O$315:$O$616,MATCH(RIGHT(X520,255),RIGHT('Disaggregation Data'!$J$315:$J$616,255),0))=0,"",INDEX('Disaggregation Data'!$O$315:$O$616,MATCH(RIGHT(X520,255),RIGHT('Disaggregation Data'!J$315:$J$616,255),0))),"")</f>
        <v/>
      </c>
      <c r="V520" s="415" t="str">
        <f t="array" ref="V520">IFERROR(IF(INDEX('Disaggregation Data'!$P$315:$P$616,MATCH(RIGHT(X520,255),RIGHT('Disaggregation Data'!$J$315:$J$616,255),0))=0,"",INDEX('Disaggregation Data'!$P$315:$P$616,MATCH(RIGHT(X520,255),RIGHT('Disaggregation Data'!J$315:$J$616,255),0))),"")</f>
        <v/>
      </c>
      <c r="W520" s="487"/>
      <c r="X520" s="487" t="str">
        <f t="shared" si="36"/>
        <v/>
      </c>
      <c r="Y520" s="487">
        <f t="shared" si="37"/>
        <v>143</v>
      </c>
      <c r="Z520" s="487" t="str">
        <f t="shared" si="38"/>
        <v/>
      </c>
      <c r="AA520" s="487" t="b">
        <f t="shared" si="39"/>
        <v>0</v>
      </c>
      <c r="AB520" s="487" t="s">
        <v>2068</v>
      </c>
      <c r="AC520" s="487" t="str">
        <f t="array" ref="AC520">IFERROR(IF(INDEX('Disaggregation Records'!$G$95:$G$183,MATCH(RIGHT(Z520,255),RIGHT('Disaggregation Records'!$D$95:$D$183,255),0))=0,"",INDEX('Disaggregation Records'!$G$95:$G$183,MATCH(RIGHT(Z520,255),RIGHT('Disaggregation Records'!$D$95:$D$183,255),0))),"")</f>
        <v/>
      </c>
      <c r="AD520" s="487" t="s">
        <v>824</v>
      </c>
      <c r="AE520" s="347"/>
      <c r="AF520" s="111"/>
      <c r="AG520" s="111"/>
    </row>
    <row r="521" spans="1:33" ht="47.1" customHeight="1" x14ac:dyDescent="0.25">
      <c r="A521" s="377">
        <v>20</v>
      </c>
      <c r="B521" s="395" t="str">
        <f>IFERROR(VLOOKUP(A521,'Coverage Indicators - Section D'!$A$10:$Y$42,25,FALSE),"")</f>
        <v/>
      </c>
      <c r="C521" s="396" t="str">
        <f t="array" ref="C521">IFERROR(IF(INDEX('Disaggregation Records'!$E$95:$E$183,MATCH(RIGHT(Z521,255),RIGHT('Disaggregation Records'!$D$95:$D$183,255),0))=0,"",INDEX('Disaggregation Records'!$E$95:$E$183,MATCH(RIGHT(Z521,255),RIGHT('Disaggregation Records'!$D$95:$D$183,255),0))),"")</f>
        <v/>
      </c>
      <c r="D521" s="396" t="str">
        <f t="array" ref="D521">IFERROR(IF(INDEX('Disaggregation Records'!$F$95:$F$183,MATCH(RIGHT(Z521,255),RIGHT('Disaggregation Records'!$D$95:$D$183,255),0))=0,"",INDEX('Disaggregation Records'!$F$95:$F$183,MATCH(RIGHT(Z521,255),RIGHT('Disaggregation Records'!$D$95:$D$183,255),0))),"")</f>
        <v/>
      </c>
      <c r="E521" s="397" t="str">
        <f t="array" ref="E521">IFERROR(IF(INDEX('Disaggregation Data'!$K$315:$K$616,MATCH(RIGHT(X521,255),RIGHT('Disaggregation Data'!$J$315:$J$616,255),0))=0,"",INDEX('Disaggregation Data'!$K$315:$K$616,MATCH(RIGHT(X521,255),RIGHT('Disaggregation Data'!J$315:$J$616,255),0))),"")</f>
        <v/>
      </c>
      <c r="F521" s="398" t="str">
        <f t="array" ref="F521">IFERROR(IF(INDEX('Disaggregation Data'!$L$315:$L$616,MATCH(RIGHT(X521,255),RIGHT('Disaggregation Data'!$J$315:$J$616,255),0))=0,"",INDEX('Disaggregation Data'!$L$315:$L$616,MATCH(RIGHT(X521,255),RIGHT('Disaggregation Data'!J$315:$J$616,255),0))),"")</f>
        <v/>
      </c>
      <c r="G521" s="459" t="str">
        <f t="array" ref="G521">IFERROR(IF(INDEX('Disaggregation Data'!$M$315:$M$616,MATCH(RIGHT(X521,255),RIGHT('Disaggregation Data'!$J$315:$J$616,255),0))=0,(E521/F521)*100,INDEX('Disaggregation Data'!$M$315:$M$616,MATCH(RIGHT(X521,255),RIGHT('Disaggregation Data'!J$315:$J$616,255),0))),"")</f>
        <v/>
      </c>
      <c r="H521" s="401" t="str">
        <f t="array" ref="H521">IFERROR(IF(INDEX('Disaggregation Data'!$N$315:$N$616,MATCH(RIGHT(X521,255),RIGHT('Disaggregation Data'!$J$315:$J$616,255),0))=0,"",INDEX('Disaggregation Data'!$N$315:$N$616,MATCH(RIGHT(X521,255),RIGHT('Disaggregation Data'!J$315:$J$616,255),0))),"")</f>
        <v/>
      </c>
      <c r="I521" s="401" t="str">
        <f t="array" ref="I521">IFERROR(IF(INDEX('Disaggregation Data'!$Q$315:$Q$616,MATCH(RIGHT(X521,255),RIGHT('Disaggregation Data'!$J$315:$J$616,255),0))=0,"",INDEX('Disaggregation Data'!$Q$315:$Q$616,MATCH(RIGHT(X521,255),RIGHT('Disaggregation Data'!J$315:$J$616,255),0))),"")</f>
        <v/>
      </c>
      <c r="J521" s="415" t="str">
        <f t="array" ref="J521">IFERROR(IF(INDEX('Disaggregation Data'!$R$315:$R$616,MATCH(RIGHT(X521,255),RIGHT('Disaggregation Data'!$J$315:$J$616,255),0))=0,"",INDEX('Disaggregation Data'!$R$315:$R$616,MATCH(RIGHT(X521,255),RIGHT('Disaggregation Data'!J$315:$J$616,255),0))),"")</f>
        <v/>
      </c>
      <c r="K521" s="486"/>
      <c r="L521" s="486"/>
      <c r="M521" s="486"/>
      <c r="N521" s="486"/>
      <c r="O521" s="486"/>
      <c r="P521" s="486"/>
      <c r="Q521" s="486"/>
      <c r="R521" s="486"/>
      <c r="S521" s="486"/>
      <c r="T521" s="486"/>
      <c r="U521" s="401" t="str">
        <f t="array" ref="U521">IFERROR(IF(INDEX('Disaggregation Data'!$O$315:$O$616,MATCH(RIGHT(X521,255),RIGHT('Disaggregation Data'!$J$315:$J$616,255),0))=0,"",INDEX('Disaggregation Data'!$O$315:$O$616,MATCH(RIGHT(X521,255),RIGHT('Disaggregation Data'!J$315:$J$616,255),0))),"")</f>
        <v/>
      </c>
      <c r="V521" s="415" t="str">
        <f t="array" ref="V521">IFERROR(IF(INDEX('Disaggregation Data'!$P$315:$P$616,MATCH(RIGHT(X521,255),RIGHT('Disaggregation Data'!$J$315:$J$616,255),0))=0,"",INDEX('Disaggregation Data'!$P$315:$P$616,MATCH(RIGHT(X521,255),RIGHT('Disaggregation Data'!J$315:$J$616,255),0))),"")</f>
        <v/>
      </c>
      <c r="W521" s="487"/>
      <c r="X521" s="487" t="str">
        <f t="shared" si="36"/>
        <v/>
      </c>
      <c r="Y521" s="487">
        <f t="shared" si="37"/>
        <v>144</v>
      </c>
      <c r="Z521" s="487" t="str">
        <f t="shared" si="38"/>
        <v/>
      </c>
      <c r="AA521" s="487" t="b">
        <f t="shared" si="39"/>
        <v>0</v>
      </c>
      <c r="AB521" s="487" t="s">
        <v>2069</v>
      </c>
      <c r="AC521" s="487" t="str">
        <f t="array" ref="AC521">IFERROR(IF(INDEX('Disaggregation Records'!$G$95:$G$183,MATCH(RIGHT(Z521,255),RIGHT('Disaggregation Records'!$D$95:$D$183,255),0))=0,"",INDEX('Disaggregation Records'!$G$95:$G$183,MATCH(RIGHT(Z521,255),RIGHT('Disaggregation Records'!$D$95:$D$183,255),0))),"")</f>
        <v/>
      </c>
      <c r="AD521" s="487" t="s">
        <v>824</v>
      </c>
      <c r="AE521" s="347"/>
      <c r="AF521" s="111"/>
      <c r="AG521" s="111"/>
    </row>
    <row r="522" spans="1:33" ht="47.1" customHeight="1" x14ac:dyDescent="0.25">
      <c r="A522" s="377">
        <v>20</v>
      </c>
      <c r="B522" s="395" t="str">
        <f>IFERROR(VLOOKUP(A522,'Coverage Indicators - Section D'!$A$10:$Y$42,25,FALSE),"")</f>
        <v/>
      </c>
      <c r="C522" s="396" t="str">
        <f t="array" ref="C522">IFERROR(IF(INDEX('Disaggregation Records'!$E$95:$E$183,MATCH(RIGHT(Z522,255),RIGHT('Disaggregation Records'!$D$95:$D$183,255),0))=0,"",INDEX('Disaggregation Records'!$E$95:$E$183,MATCH(RIGHT(Z522,255),RIGHT('Disaggregation Records'!$D$95:$D$183,255),0))),"")</f>
        <v/>
      </c>
      <c r="D522" s="396" t="str">
        <f t="array" ref="D522">IFERROR(IF(INDEX('Disaggregation Records'!$F$95:$F$183,MATCH(RIGHT(Z522,255),RIGHT('Disaggregation Records'!$D$95:$D$183,255),0))=0,"",INDEX('Disaggregation Records'!$F$95:$F$183,MATCH(RIGHT(Z522,255),RIGHT('Disaggregation Records'!$D$95:$D$183,255),0))),"")</f>
        <v/>
      </c>
      <c r="E522" s="397" t="str">
        <f t="array" ref="E522">IFERROR(IF(INDEX('Disaggregation Data'!$K$315:$K$616,MATCH(RIGHT(X522,255),RIGHT('Disaggregation Data'!$J$315:$J$616,255),0))=0,"",INDEX('Disaggregation Data'!$K$315:$K$616,MATCH(RIGHT(X522,255),RIGHT('Disaggregation Data'!J$315:$J$616,255),0))),"")</f>
        <v/>
      </c>
      <c r="F522" s="398" t="str">
        <f t="array" ref="F522">IFERROR(IF(INDEX('Disaggregation Data'!$L$315:$L$616,MATCH(RIGHT(X522,255),RIGHT('Disaggregation Data'!$J$315:$J$616,255),0))=0,"",INDEX('Disaggregation Data'!$L$315:$L$616,MATCH(RIGHT(X522,255),RIGHT('Disaggregation Data'!J$315:$J$616,255),0))),"")</f>
        <v/>
      </c>
      <c r="G522" s="459" t="str">
        <f t="array" ref="G522">IFERROR(IF(INDEX('Disaggregation Data'!$M$315:$M$616,MATCH(RIGHT(X522,255),RIGHT('Disaggregation Data'!$J$315:$J$616,255),0))=0,(E522/F522)*100,INDEX('Disaggregation Data'!$M$315:$M$616,MATCH(RIGHT(X522,255),RIGHT('Disaggregation Data'!J$315:$J$616,255),0))),"")</f>
        <v/>
      </c>
      <c r="H522" s="401" t="str">
        <f t="array" ref="H522">IFERROR(IF(INDEX('Disaggregation Data'!$N$315:$N$616,MATCH(RIGHT(X522,255),RIGHT('Disaggregation Data'!$J$315:$J$616,255),0))=0,"",INDEX('Disaggregation Data'!$N$315:$N$616,MATCH(RIGHT(X522,255),RIGHT('Disaggregation Data'!J$315:$J$616,255),0))),"")</f>
        <v/>
      </c>
      <c r="I522" s="401" t="str">
        <f t="array" ref="I522">IFERROR(IF(INDEX('Disaggregation Data'!$Q$315:$Q$616,MATCH(RIGHT(X522,255),RIGHT('Disaggregation Data'!$J$315:$J$616,255),0))=0,"",INDEX('Disaggregation Data'!$Q$315:$Q$616,MATCH(RIGHT(X522,255),RIGHT('Disaggregation Data'!J$315:$J$616,255),0))),"")</f>
        <v/>
      </c>
      <c r="J522" s="415" t="str">
        <f t="array" ref="J522">IFERROR(IF(INDEX('Disaggregation Data'!$R$315:$R$616,MATCH(RIGHT(X522,255),RIGHT('Disaggregation Data'!$J$315:$J$616,255),0))=0,"",INDEX('Disaggregation Data'!$R$315:$R$616,MATCH(RIGHT(X522,255),RIGHT('Disaggregation Data'!J$315:$J$616,255),0))),"")</f>
        <v/>
      </c>
      <c r="K522" s="486"/>
      <c r="L522" s="486"/>
      <c r="M522" s="486"/>
      <c r="N522" s="486"/>
      <c r="O522" s="486"/>
      <c r="P522" s="486"/>
      <c r="Q522" s="486"/>
      <c r="R522" s="486"/>
      <c r="S522" s="486"/>
      <c r="T522" s="486"/>
      <c r="U522" s="401" t="str">
        <f t="array" ref="U522">IFERROR(IF(INDEX('Disaggregation Data'!$O$315:$O$616,MATCH(RIGHT(X522,255),RIGHT('Disaggregation Data'!$J$315:$J$616,255),0))=0,"",INDEX('Disaggregation Data'!$O$315:$O$616,MATCH(RIGHT(X522,255),RIGHT('Disaggregation Data'!J$315:$J$616,255),0))),"")</f>
        <v/>
      </c>
      <c r="V522" s="415" t="str">
        <f t="array" ref="V522">IFERROR(IF(INDEX('Disaggregation Data'!$P$315:$P$616,MATCH(RIGHT(X522,255),RIGHT('Disaggregation Data'!$J$315:$J$616,255),0))=0,"",INDEX('Disaggregation Data'!$P$315:$P$616,MATCH(RIGHT(X522,255),RIGHT('Disaggregation Data'!J$315:$J$616,255),0))),"")</f>
        <v/>
      </c>
      <c r="W522" s="487"/>
      <c r="X522" s="487" t="str">
        <f t="shared" si="36"/>
        <v/>
      </c>
      <c r="Y522" s="487">
        <f t="shared" si="37"/>
        <v>145</v>
      </c>
      <c r="Z522" s="487" t="str">
        <f t="shared" si="38"/>
        <v/>
      </c>
      <c r="AA522" s="487" t="b">
        <f t="shared" si="39"/>
        <v>0</v>
      </c>
      <c r="AB522" s="487" t="s">
        <v>2070</v>
      </c>
      <c r="AC522" s="487" t="str">
        <f t="array" ref="AC522">IFERROR(IF(INDEX('Disaggregation Records'!$G$95:$G$183,MATCH(RIGHT(Z522,255),RIGHT('Disaggregation Records'!$D$95:$D$183,255),0))=0,"",INDEX('Disaggregation Records'!$G$95:$G$183,MATCH(RIGHT(Z522,255),RIGHT('Disaggregation Records'!$D$95:$D$183,255),0))),"")</f>
        <v/>
      </c>
      <c r="AD522" s="487" t="s">
        <v>824</v>
      </c>
      <c r="AE522" s="347"/>
      <c r="AF522" s="111"/>
      <c r="AG522" s="111"/>
    </row>
    <row r="523" spans="1:33" ht="47.1" customHeight="1" x14ac:dyDescent="0.25">
      <c r="A523" s="377">
        <v>20</v>
      </c>
      <c r="B523" s="395" t="str">
        <f>IFERROR(VLOOKUP(A523,'Coverage Indicators - Section D'!$A$10:$Y$42,25,FALSE),"")</f>
        <v/>
      </c>
      <c r="C523" s="396" t="str">
        <f t="array" ref="C523">IFERROR(IF(INDEX('Disaggregation Records'!$E$95:$E$183,MATCH(RIGHT(Z523,255),RIGHT('Disaggregation Records'!$D$95:$D$183,255),0))=0,"",INDEX('Disaggregation Records'!$E$95:$E$183,MATCH(RIGHT(Z523,255),RIGHT('Disaggregation Records'!$D$95:$D$183,255),0))),"")</f>
        <v/>
      </c>
      <c r="D523" s="396" t="str">
        <f t="array" ref="D523">IFERROR(IF(INDEX('Disaggregation Records'!$F$95:$F$183,MATCH(RIGHT(Z523,255),RIGHT('Disaggregation Records'!$D$95:$D$183,255),0))=0,"",INDEX('Disaggregation Records'!$F$95:$F$183,MATCH(RIGHT(Z523,255),RIGHT('Disaggregation Records'!$D$95:$D$183,255),0))),"")</f>
        <v/>
      </c>
      <c r="E523" s="397" t="str">
        <f t="array" ref="E523">IFERROR(IF(INDEX('Disaggregation Data'!$K$315:$K$616,MATCH(RIGHT(X523,255),RIGHT('Disaggregation Data'!$J$315:$J$616,255),0))=0,"",INDEX('Disaggregation Data'!$K$315:$K$616,MATCH(RIGHT(X523,255),RIGHT('Disaggregation Data'!J$315:$J$616,255),0))),"")</f>
        <v/>
      </c>
      <c r="F523" s="398" t="str">
        <f t="array" ref="F523">IFERROR(IF(INDEX('Disaggregation Data'!$L$315:$L$616,MATCH(RIGHT(X523,255),RIGHT('Disaggregation Data'!$J$315:$J$616,255),0))=0,"",INDEX('Disaggregation Data'!$L$315:$L$616,MATCH(RIGHT(X523,255),RIGHT('Disaggregation Data'!J$315:$J$616,255),0))),"")</f>
        <v/>
      </c>
      <c r="G523" s="459" t="str">
        <f t="array" ref="G523">IFERROR(IF(INDEX('Disaggregation Data'!$M$315:$M$616,MATCH(RIGHT(X523,255),RIGHT('Disaggregation Data'!$J$315:$J$616,255),0))=0,(E523/F523)*100,INDEX('Disaggregation Data'!$M$315:$M$616,MATCH(RIGHT(X523,255),RIGHT('Disaggregation Data'!J$315:$J$616,255),0))),"")</f>
        <v/>
      </c>
      <c r="H523" s="401" t="str">
        <f t="array" ref="H523">IFERROR(IF(INDEX('Disaggregation Data'!$N$315:$N$616,MATCH(RIGHT(X523,255),RIGHT('Disaggregation Data'!$J$315:$J$616,255),0))=0,"",INDEX('Disaggregation Data'!$N$315:$N$616,MATCH(RIGHT(X523,255),RIGHT('Disaggregation Data'!J$315:$J$616,255),0))),"")</f>
        <v/>
      </c>
      <c r="I523" s="401" t="str">
        <f t="array" ref="I523">IFERROR(IF(INDEX('Disaggregation Data'!$Q$315:$Q$616,MATCH(RIGHT(X523,255),RIGHT('Disaggregation Data'!$J$315:$J$616,255),0))=0,"",INDEX('Disaggregation Data'!$Q$315:$Q$616,MATCH(RIGHT(X523,255),RIGHT('Disaggregation Data'!J$315:$J$616,255),0))),"")</f>
        <v/>
      </c>
      <c r="J523" s="415" t="str">
        <f t="array" ref="J523">IFERROR(IF(INDEX('Disaggregation Data'!$R$315:$R$616,MATCH(RIGHT(X523,255),RIGHT('Disaggregation Data'!$J$315:$J$616,255),0))=0,"",INDEX('Disaggregation Data'!$R$315:$R$616,MATCH(RIGHT(X523,255),RIGHT('Disaggregation Data'!J$315:$J$616,255),0))),"")</f>
        <v/>
      </c>
      <c r="K523" s="486"/>
      <c r="L523" s="486"/>
      <c r="M523" s="486"/>
      <c r="N523" s="486"/>
      <c r="O523" s="486"/>
      <c r="P523" s="486"/>
      <c r="Q523" s="486"/>
      <c r="R523" s="486"/>
      <c r="S523" s="486"/>
      <c r="T523" s="486"/>
      <c r="U523" s="401" t="str">
        <f t="array" ref="U523">IFERROR(IF(INDEX('Disaggregation Data'!$O$315:$O$616,MATCH(RIGHT(X523,255),RIGHT('Disaggregation Data'!$J$315:$J$616,255),0))=0,"",INDEX('Disaggregation Data'!$O$315:$O$616,MATCH(RIGHT(X523,255),RIGHT('Disaggregation Data'!J$315:$J$616,255),0))),"")</f>
        <v/>
      </c>
      <c r="V523" s="415" t="str">
        <f t="array" ref="V523">IFERROR(IF(INDEX('Disaggregation Data'!$P$315:$P$616,MATCH(RIGHT(X523,255),RIGHT('Disaggregation Data'!$J$315:$J$616,255),0))=0,"",INDEX('Disaggregation Data'!$P$315:$P$616,MATCH(RIGHT(X523,255),RIGHT('Disaggregation Data'!J$315:$J$616,255),0))),"")</f>
        <v/>
      </c>
      <c r="W523" s="487"/>
      <c r="X523" s="487" t="str">
        <f t="shared" si="36"/>
        <v/>
      </c>
      <c r="Y523" s="487">
        <f t="shared" si="37"/>
        <v>146</v>
      </c>
      <c r="Z523" s="487" t="str">
        <f t="shared" si="38"/>
        <v/>
      </c>
      <c r="AA523" s="487" t="b">
        <f t="shared" si="39"/>
        <v>0</v>
      </c>
      <c r="AB523" s="487" t="s">
        <v>2071</v>
      </c>
      <c r="AC523" s="487" t="str">
        <f t="array" ref="AC523">IFERROR(IF(INDEX('Disaggregation Records'!$G$95:$G$183,MATCH(RIGHT(Z523,255),RIGHT('Disaggregation Records'!$D$95:$D$183,255),0))=0,"",INDEX('Disaggregation Records'!$G$95:$G$183,MATCH(RIGHT(Z523,255),RIGHT('Disaggregation Records'!$D$95:$D$183,255),0))),"")</f>
        <v/>
      </c>
      <c r="AD523" s="487" t="s">
        <v>824</v>
      </c>
      <c r="AE523" s="347"/>
      <c r="AF523" s="111"/>
      <c r="AG523" s="111"/>
    </row>
    <row r="524" spans="1:33" ht="47.1" customHeight="1" x14ac:dyDescent="0.25">
      <c r="A524" s="377">
        <v>20</v>
      </c>
      <c r="B524" s="395" t="str">
        <f>IFERROR(VLOOKUP(A524,'Coverage Indicators - Section D'!$A$10:$Y$42,25,FALSE),"")</f>
        <v/>
      </c>
      <c r="C524" s="396" t="str">
        <f t="array" ref="C524">IFERROR(IF(INDEX('Disaggregation Records'!$E$95:$E$183,MATCH(RIGHT(Z524,255),RIGHT('Disaggregation Records'!$D$95:$D$183,255),0))=0,"",INDEX('Disaggregation Records'!$E$95:$E$183,MATCH(RIGHT(Z524,255),RIGHT('Disaggregation Records'!$D$95:$D$183,255),0))),"")</f>
        <v/>
      </c>
      <c r="D524" s="396" t="str">
        <f t="array" ref="D524">IFERROR(IF(INDEX('Disaggregation Records'!$F$95:$F$183,MATCH(RIGHT(Z524,255),RIGHT('Disaggregation Records'!$D$95:$D$183,255),0))=0,"",INDEX('Disaggregation Records'!$F$95:$F$183,MATCH(RIGHT(Z524,255),RIGHT('Disaggregation Records'!$D$95:$D$183,255),0))),"")</f>
        <v/>
      </c>
      <c r="E524" s="397" t="str">
        <f t="array" ref="E524">IFERROR(IF(INDEX('Disaggregation Data'!$K$315:$K$616,MATCH(RIGHT(X524,255),RIGHT('Disaggregation Data'!$J$315:$J$616,255),0))=0,"",INDEX('Disaggregation Data'!$K$315:$K$616,MATCH(RIGHT(X524,255),RIGHT('Disaggregation Data'!J$315:$J$616,255),0))),"")</f>
        <v/>
      </c>
      <c r="F524" s="398" t="str">
        <f t="array" ref="F524">IFERROR(IF(INDEX('Disaggregation Data'!$L$315:$L$616,MATCH(RIGHT(X524,255),RIGHT('Disaggregation Data'!$J$315:$J$616,255),0))=0,"",INDEX('Disaggregation Data'!$L$315:$L$616,MATCH(RIGHT(X524,255),RIGHT('Disaggregation Data'!J$315:$J$616,255),0))),"")</f>
        <v/>
      </c>
      <c r="G524" s="459" t="str">
        <f t="array" ref="G524">IFERROR(IF(INDEX('Disaggregation Data'!$M$315:$M$616,MATCH(RIGHT(X524,255),RIGHT('Disaggregation Data'!$J$315:$J$616,255),0))=0,(E524/F524)*100,INDEX('Disaggregation Data'!$M$315:$M$616,MATCH(RIGHT(X524,255),RIGHT('Disaggregation Data'!J$315:$J$616,255),0))),"")</f>
        <v/>
      </c>
      <c r="H524" s="401" t="str">
        <f t="array" ref="H524">IFERROR(IF(INDEX('Disaggregation Data'!$N$315:$N$616,MATCH(RIGHT(X524,255),RIGHT('Disaggregation Data'!$J$315:$J$616,255),0))=0,"",INDEX('Disaggregation Data'!$N$315:$N$616,MATCH(RIGHT(X524,255),RIGHT('Disaggregation Data'!J$315:$J$616,255),0))),"")</f>
        <v/>
      </c>
      <c r="I524" s="401" t="str">
        <f t="array" ref="I524">IFERROR(IF(INDEX('Disaggregation Data'!$Q$315:$Q$616,MATCH(RIGHT(X524,255),RIGHT('Disaggregation Data'!$J$315:$J$616,255),0))=0,"",INDEX('Disaggregation Data'!$Q$315:$Q$616,MATCH(RIGHT(X524,255),RIGHT('Disaggregation Data'!J$315:$J$616,255),0))),"")</f>
        <v/>
      </c>
      <c r="J524" s="415" t="str">
        <f t="array" ref="J524">IFERROR(IF(INDEX('Disaggregation Data'!$R$315:$R$616,MATCH(RIGHT(X524,255),RIGHT('Disaggregation Data'!$J$315:$J$616,255),0))=0,"",INDEX('Disaggregation Data'!$R$315:$R$616,MATCH(RIGHT(X524,255),RIGHT('Disaggregation Data'!J$315:$J$616,255),0))),"")</f>
        <v/>
      </c>
      <c r="K524" s="486"/>
      <c r="L524" s="486"/>
      <c r="M524" s="486"/>
      <c r="N524" s="486"/>
      <c r="O524" s="486"/>
      <c r="P524" s="486"/>
      <c r="Q524" s="486"/>
      <c r="R524" s="486"/>
      <c r="S524" s="486"/>
      <c r="T524" s="486"/>
      <c r="U524" s="401" t="str">
        <f t="array" ref="U524">IFERROR(IF(INDEX('Disaggregation Data'!$O$315:$O$616,MATCH(RIGHT(X524,255),RIGHT('Disaggregation Data'!$J$315:$J$616,255),0))=0,"",INDEX('Disaggregation Data'!$O$315:$O$616,MATCH(RIGHT(X524,255),RIGHT('Disaggregation Data'!J$315:$J$616,255),0))),"")</f>
        <v/>
      </c>
      <c r="V524" s="415" t="str">
        <f t="array" ref="V524">IFERROR(IF(INDEX('Disaggregation Data'!$P$315:$P$616,MATCH(RIGHT(X524,255),RIGHT('Disaggregation Data'!$J$315:$J$616,255),0))=0,"",INDEX('Disaggregation Data'!$P$315:$P$616,MATCH(RIGHT(X524,255),RIGHT('Disaggregation Data'!J$315:$J$616,255),0))),"")</f>
        <v/>
      </c>
      <c r="W524" s="487"/>
      <c r="X524" s="487" t="str">
        <f t="shared" si="36"/>
        <v/>
      </c>
      <c r="Y524" s="487">
        <f t="shared" si="37"/>
        <v>147</v>
      </c>
      <c r="Z524" s="487" t="str">
        <f t="shared" si="38"/>
        <v/>
      </c>
      <c r="AA524" s="487" t="b">
        <f t="shared" si="39"/>
        <v>0</v>
      </c>
      <c r="AB524" s="487" t="s">
        <v>2072</v>
      </c>
      <c r="AC524" s="487" t="str">
        <f t="array" ref="AC524">IFERROR(IF(INDEX('Disaggregation Records'!$G$95:$G$183,MATCH(RIGHT(Z524,255),RIGHT('Disaggregation Records'!$D$95:$D$183,255),0))=0,"",INDEX('Disaggregation Records'!$G$95:$G$183,MATCH(RIGHT(Z524,255),RIGHT('Disaggregation Records'!$D$95:$D$183,255),0))),"")</f>
        <v/>
      </c>
      <c r="AD524" s="487" t="s">
        <v>824</v>
      </c>
      <c r="AE524" s="347"/>
      <c r="AF524" s="111"/>
      <c r="AG524" s="111"/>
    </row>
    <row r="525" spans="1:33" ht="47.1" customHeight="1" x14ac:dyDescent="0.25">
      <c r="A525" s="377">
        <v>20</v>
      </c>
      <c r="B525" s="395" t="str">
        <f>IFERROR(VLOOKUP(A525,'Coverage Indicators - Section D'!$A$10:$Y$42,25,FALSE),"")</f>
        <v/>
      </c>
      <c r="C525" s="396" t="str">
        <f t="array" ref="C525">IFERROR(IF(INDEX('Disaggregation Records'!$E$95:$E$183,MATCH(RIGHT(Z525,255),RIGHT('Disaggregation Records'!$D$95:$D$183,255),0))=0,"",INDEX('Disaggregation Records'!$E$95:$E$183,MATCH(RIGHT(Z525,255),RIGHT('Disaggregation Records'!$D$95:$D$183,255),0))),"")</f>
        <v/>
      </c>
      <c r="D525" s="396" t="str">
        <f t="array" ref="D525">IFERROR(IF(INDEX('Disaggregation Records'!$F$95:$F$183,MATCH(RIGHT(Z525,255),RIGHT('Disaggregation Records'!$D$95:$D$183,255),0))=0,"",INDEX('Disaggregation Records'!$F$95:$F$183,MATCH(RIGHT(Z525,255),RIGHT('Disaggregation Records'!$D$95:$D$183,255),0))),"")</f>
        <v/>
      </c>
      <c r="E525" s="397" t="str">
        <f t="array" ref="E525">IFERROR(IF(INDEX('Disaggregation Data'!$K$315:$K$616,MATCH(RIGHT(X525,255),RIGHT('Disaggregation Data'!$J$315:$J$616,255),0))=0,"",INDEX('Disaggregation Data'!$K$315:$K$616,MATCH(RIGHT(X525,255),RIGHT('Disaggregation Data'!J$315:$J$616,255),0))),"")</f>
        <v/>
      </c>
      <c r="F525" s="398" t="str">
        <f t="array" ref="F525">IFERROR(IF(INDEX('Disaggregation Data'!$L$315:$L$616,MATCH(RIGHT(X525,255),RIGHT('Disaggregation Data'!$J$315:$J$616,255),0))=0,"",INDEX('Disaggregation Data'!$L$315:$L$616,MATCH(RIGHT(X525,255),RIGHT('Disaggregation Data'!J$315:$J$616,255),0))),"")</f>
        <v/>
      </c>
      <c r="G525" s="459" t="str">
        <f t="array" ref="G525">IFERROR(IF(INDEX('Disaggregation Data'!$M$315:$M$616,MATCH(RIGHT(X525,255),RIGHT('Disaggregation Data'!$J$315:$J$616,255),0))=0,(E525/F525)*100,INDEX('Disaggregation Data'!$M$315:$M$616,MATCH(RIGHT(X525,255),RIGHT('Disaggregation Data'!J$315:$J$616,255),0))),"")</f>
        <v/>
      </c>
      <c r="H525" s="401" t="str">
        <f t="array" ref="H525">IFERROR(IF(INDEX('Disaggregation Data'!$N$315:$N$616,MATCH(RIGHT(X525,255),RIGHT('Disaggregation Data'!$J$315:$J$616,255),0))=0,"",INDEX('Disaggregation Data'!$N$315:$N$616,MATCH(RIGHT(X525,255),RIGHT('Disaggregation Data'!J$315:$J$616,255),0))),"")</f>
        <v/>
      </c>
      <c r="I525" s="401" t="str">
        <f t="array" ref="I525">IFERROR(IF(INDEX('Disaggregation Data'!$Q$315:$Q$616,MATCH(RIGHT(X525,255),RIGHT('Disaggregation Data'!$J$315:$J$616,255),0))=0,"",INDEX('Disaggregation Data'!$Q$315:$Q$616,MATCH(RIGHT(X525,255),RIGHT('Disaggregation Data'!J$315:$J$616,255),0))),"")</f>
        <v/>
      </c>
      <c r="J525" s="415" t="str">
        <f t="array" ref="J525">IFERROR(IF(INDEX('Disaggregation Data'!$R$315:$R$616,MATCH(RIGHT(X525,255),RIGHT('Disaggregation Data'!$J$315:$J$616,255),0))=0,"",INDEX('Disaggregation Data'!$R$315:$R$616,MATCH(RIGHT(X525,255),RIGHT('Disaggregation Data'!J$315:$J$616,255),0))),"")</f>
        <v/>
      </c>
      <c r="K525" s="486"/>
      <c r="L525" s="486"/>
      <c r="M525" s="486"/>
      <c r="N525" s="486"/>
      <c r="O525" s="486"/>
      <c r="P525" s="486"/>
      <c r="Q525" s="486"/>
      <c r="R525" s="486"/>
      <c r="S525" s="486"/>
      <c r="T525" s="486"/>
      <c r="U525" s="401" t="str">
        <f t="array" ref="U525">IFERROR(IF(INDEX('Disaggregation Data'!$O$315:$O$616,MATCH(RIGHT(X525,255),RIGHT('Disaggregation Data'!$J$315:$J$616,255),0))=0,"",INDEX('Disaggregation Data'!$O$315:$O$616,MATCH(RIGHT(X525,255),RIGHT('Disaggregation Data'!J$315:$J$616,255),0))),"")</f>
        <v/>
      </c>
      <c r="V525" s="415" t="str">
        <f t="array" ref="V525">IFERROR(IF(INDEX('Disaggregation Data'!$P$315:$P$616,MATCH(RIGHT(X525,255),RIGHT('Disaggregation Data'!$J$315:$J$616,255),0))=0,"",INDEX('Disaggregation Data'!$P$315:$P$616,MATCH(RIGHT(X525,255),RIGHT('Disaggregation Data'!J$315:$J$616,255),0))),"")</f>
        <v/>
      </c>
      <c r="W525" s="487"/>
      <c r="X525" s="487" t="str">
        <f t="shared" si="36"/>
        <v/>
      </c>
      <c r="Y525" s="487">
        <f t="shared" si="37"/>
        <v>148</v>
      </c>
      <c r="Z525" s="487" t="str">
        <f t="shared" si="38"/>
        <v/>
      </c>
      <c r="AA525" s="487" t="b">
        <f t="shared" si="39"/>
        <v>0</v>
      </c>
      <c r="AB525" s="487" t="s">
        <v>2073</v>
      </c>
      <c r="AC525" s="487" t="str">
        <f t="array" ref="AC525">IFERROR(IF(INDEX('Disaggregation Records'!$G$95:$G$183,MATCH(RIGHT(Z525,255),RIGHT('Disaggregation Records'!$D$95:$D$183,255),0))=0,"",INDEX('Disaggregation Records'!$G$95:$G$183,MATCH(RIGHT(Z525,255),RIGHT('Disaggregation Records'!$D$95:$D$183,255),0))),"")</f>
        <v/>
      </c>
      <c r="AD525" s="487" t="s">
        <v>824</v>
      </c>
      <c r="AE525" s="347"/>
      <c r="AF525" s="111"/>
      <c r="AG525" s="111"/>
    </row>
    <row r="526" spans="1:33" ht="47.1" customHeight="1" x14ac:dyDescent="0.25">
      <c r="A526" s="377">
        <v>20</v>
      </c>
      <c r="B526" s="395" t="str">
        <f>IFERROR(VLOOKUP(A526,'Coverage Indicators - Section D'!$A$10:$Y$42,25,FALSE),"")</f>
        <v/>
      </c>
      <c r="C526" s="396" t="str">
        <f t="array" ref="C526">IFERROR(IF(INDEX('Disaggregation Records'!$E$95:$E$183,MATCH(RIGHT(Z526,255),RIGHT('Disaggregation Records'!$D$95:$D$183,255),0))=0,"",INDEX('Disaggregation Records'!$E$95:$E$183,MATCH(RIGHT(Z526,255),RIGHT('Disaggregation Records'!$D$95:$D$183,255),0))),"")</f>
        <v/>
      </c>
      <c r="D526" s="396" t="str">
        <f t="array" ref="D526">IFERROR(IF(INDEX('Disaggregation Records'!$F$95:$F$183,MATCH(RIGHT(Z526,255),RIGHT('Disaggregation Records'!$D$95:$D$183,255),0))=0,"",INDEX('Disaggregation Records'!$F$95:$F$183,MATCH(RIGHT(Z526,255),RIGHT('Disaggregation Records'!$D$95:$D$183,255),0))),"")</f>
        <v/>
      </c>
      <c r="E526" s="397" t="str">
        <f t="array" ref="E526">IFERROR(IF(INDEX('Disaggregation Data'!$K$315:$K$616,MATCH(RIGHT(X526,255),RIGHT('Disaggregation Data'!$J$315:$J$616,255),0))=0,"",INDEX('Disaggregation Data'!$K$315:$K$616,MATCH(RIGHT(X526,255),RIGHT('Disaggregation Data'!J$315:$J$616,255),0))),"")</f>
        <v/>
      </c>
      <c r="F526" s="398" t="str">
        <f t="array" ref="F526">IFERROR(IF(INDEX('Disaggregation Data'!$L$315:$L$616,MATCH(RIGHT(X526,255),RIGHT('Disaggregation Data'!$J$315:$J$616,255),0))=0,"",INDEX('Disaggregation Data'!$L$315:$L$616,MATCH(RIGHT(X526,255),RIGHT('Disaggregation Data'!J$315:$J$616,255),0))),"")</f>
        <v/>
      </c>
      <c r="G526" s="459" t="str">
        <f t="array" ref="G526">IFERROR(IF(INDEX('Disaggregation Data'!$M$315:$M$616,MATCH(RIGHT(X526,255),RIGHT('Disaggregation Data'!$J$315:$J$616,255),0))=0,(E526/F526)*100,INDEX('Disaggregation Data'!$M$315:$M$616,MATCH(RIGHT(X526,255),RIGHT('Disaggregation Data'!J$315:$J$616,255),0))),"")</f>
        <v/>
      </c>
      <c r="H526" s="401" t="str">
        <f t="array" ref="H526">IFERROR(IF(INDEX('Disaggregation Data'!$N$315:$N$616,MATCH(RIGHT(X526,255),RIGHT('Disaggregation Data'!$J$315:$J$616,255),0))=0,"",INDEX('Disaggregation Data'!$N$315:$N$616,MATCH(RIGHT(X526,255),RIGHT('Disaggregation Data'!J$315:$J$616,255),0))),"")</f>
        <v/>
      </c>
      <c r="I526" s="401" t="str">
        <f t="array" ref="I526">IFERROR(IF(INDEX('Disaggregation Data'!$Q$315:$Q$616,MATCH(RIGHT(X526,255),RIGHT('Disaggregation Data'!$J$315:$J$616,255),0))=0,"",INDEX('Disaggregation Data'!$Q$315:$Q$616,MATCH(RIGHT(X526,255),RIGHT('Disaggregation Data'!J$315:$J$616,255),0))),"")</f>
        <v/>
      </c>
      <c r="J526" s="415" t="str">
        <f t="array" ref="J526">IFERROR(IF(INDEX('Disaggregation Data'!$R$315:$R$616,MATCH(RIGHT(X526,255),RIGHT('Disaggregation Data'!$J$315:$J$616,255),0))=0,"",INDEX('Disaggregation Data'!$R$315:$R$616,MATCH(RIGHT(X526,255),RIGHT('Disaggregation Data'!J$315:$J$616,255),0))),"")</f>
        <v/>
      </c>
      <c r="K526" s="486"/>
      <c r="L526" s="486"/>
      <c r="M526" s="486"/>
      <c r="N526" s="486"/>
      <c r="O526" s="486"/>
      <c r="P526" s="486"/>
      <c r="Q526" s="486"/>
      <c r="R526" s="486"/>
      <c r="S526" s="486"/>
      <c r="T526" s="486"/>
      <c r="U526" s="401" t="str">
        <f t="array" ref="U526">IFERROR(IF(INDEX('Disaggregation Data'!$O$315:$O$616,MATCH(RIGHT(X526,255),RIGHT('Disaggregation Data'!$J$315:$J$616,255),0))=0,"",INDEX('Disaggregation Data'!$O$315:$O$616,MATCH(RIGHT(X526,255),RIGHT('Disaggregation Data'!J$315:$J$616,255),0))),"")</f>
        <v/>
      </c>
      <c r="V526" s="415" t="str">
        <f t="array" ref="V526">IFERROR(IF(INDEX('Disaggregation Data'!$P$315:$P$616,MATCH(RIGHT(X526,255),RIGHT('Disaggregation Data'!$J$315:$J$616,255),0))=0,"",INDEX('Disaggregation Data'!$P$315:$P$616,MATCH(RIGHT(X526,255),RIGHT('Disaggregation Data'!J$315:$J$616,255),0))),"")</f>
        <v/>
      </c>
      <c r="W526" s="487"/>
      <c r="X526" s="487" t="str">
        <f t="shared" si="36"/>
        <v/>
      </c>
      <c r="Y526" s="487">
        <f t="shared" si="37"/>
        <v>149</v>
      </c>
      <c r="Z526" s="487" t="str">
        <f t="shared" si="38"/>
        <v/>
      </c>
      <c r="AA526" s="487" t="b">
        <f t="shared" si="39"/>
        <v>0</v>
      </c>
      <c r="AB526" s="487" t="s">
        <v>2074</v>
      </c>
      <c r="AC526" s="487" t="str">
        <f t="array" ref="AC526">IFERROR(IF(INDEX('Disaggregation Records'!$G$95:$G$183,MATCH(RIGHT(Z526,255),RIGHT('Disaggregation Records'!$D$95:$D$183,255),0))=0,"",INDEX('Disaggregation Records'!$G$95:$G$183,MATCH(RIGHT(Z526,255),RIGHT('Disaggregation Records'!$D$95:$D$183,255),0))),"")</f>
        <v/>
      </c>
      <c r="AD526" s="487" t="s">
        <v>824</v>
      </c>
      <c r="AE526" s="347"/>
      <c r="AF526" s="111"/>
      <c r="AG526" s="111"/>
    </row>
    <row r="527" spans="1:33" ht="47.1" customHeight="1" x14ac:dyDescent="0.25">
      <c r="A527" s="377">
        <v>21</v>
      </c>
      <c r="B527" s="395" t="str">
        <f>IFERROR(VLOOKUP(A527,'Coverage Indicators - Section D'!$A$10:$Y$42,25,FALSE),"")</f>
        <v/>
      </c>
      <c r="C527" s="396" t="str">
        <f t="array" ref="C527">IFERROR(IF(INDEX('Disaggregation Records'!$E$95:$E$183,MATCH(RIGHT(Z527,255),RIGHT('Disaggregation Records'!$D$95:$D$183,255),0))=0,"",INDEX('Disaggregation Records'!$E$95:$E$183,MATCH(RIGHT(Z527,255),RIGHT('Disaggregation Records'!$D$95:$D$183,255),0))),"")</f>
        <v/>
      </c>
      <c r="D527" s="396" t="str">
        <f t="array" ref="D527">IFERROR(IF(INDEX('Disaggregation Records'!$F$95:$F$183,MATCH(RIGHT(Z527,255),RIGHT('Disaggregation Records'!$D$95:$D$183,255),0))=0,"",INDEX('Disaggregation Records'!$F$95:$F$183,MATCH(RIGHT(Z527,255),RIGHT('Disaggregation Records'!$D$95:$D$183,255),0))),"")</f>
        <v/>
      </c>
      <c r="E527" s="397" t="str">
        <f t="array" ref="E527">IFERROR(IF(INDEX('Disaggregation Data'!$K$315:$K$616,MATCH(RIGHT(X527,255),RIGHT('Disaggregation Data'!$J$315:$J$616,255),0))=0,"",INDEX('Disaggregation Data'!$K$315:$K$616,MATCH(RIGHT(X527,255),RIGHT('Disaggregation Data'!J$315:$J$616,255),0))),"")</f>
        <v/>
      </c>
      <c r="F527" s="398" t="str">
        <f t="array" ref="F527">IFERROR(IF(INDEX('Disaggregation Data'!$L$315:$L$616,MATCH(RIGHT(X527,255),RIGHT('Disaggregation Data'!$J$315:$J$616,255),0))=0,"",INDEX('Disaggregation Data'!$L$315:$L$616,MATCH(RIGHT(X527,255),RIGHT('Disaggregation Data'!J$315:$J$616,255),0))),"")</f>
        <v/>
      </c>
      <c r="G527" s="459" t="str">
        <f t="array" ref="G527">IFERROR(IF(INDEX('Disaggregation Data'!$M$315:$M$616,MATCH(RIGHT(X527,255),RIGHT('Disaggregation Data'!$J$315:$J$616,255),0))=0,(E527/F527)*100,INDEX('Disaggregation Data'!$M$315:$M$616,MATCH(RIGHT(X527,255),RIGHT('Disaggregation Data'!J$315:$J$616,255),0))),"")</f>
        <v/>
      </c>
      <c r="H527" s="401" t="str">
        <f t="array" ref="H527">IFERROR(IF(INDEX('Disaggregation Data'!$N$315:$N$616,MATCH(RIGHT(X527,255),RIGHT('Disaggregation Data'!$J$315:$J$616,255),0))=0,"",INDEX('Disaggregation Data'!$N$315:$N$616,MATCH(RIGHT(X527,255),RIGHT('Disaggregation Data'!J$315:$J$616,255),0))),"")</f>
        <v/>
      </c>
      <c r="I527" s="401" t="str">
        <f t="array" ref="I527">IFERROR(IF(INDEX('Disaggregation Data'!$Q$315:$Q$616,MATCH(RIGHT(X527,255),RIGHT('Disaggregation Data'!$J$315:$J$616,255),0))=0,"",INDEX('Disaggregation Data'!$Q$315:$Q$616,MATCH(RIGHT(X527,255),RIGHT('Disaggregation Data'!J$315:$J$616,255),0))),"")</f>
        <v/>
      </c>
      <c r="J527" s="415" t="str">
        <f t="array" ref="J527">IFERROR(IF(INDEX('Disaggregation Data'!$R$315:$R$616,MATCH(RIGHT(X527,255),RIGHT('Disaggregation Data'!$J$315:$J$616,255),0))=0,"",INDEX('Disaggregation Data'!$R$315:$R$616,MATCH(RIGHT(X527,255),RIGHT('Disaggregation Data'!J$315:$J$616,255),0))),"")</f>
        <v/>
      </c>
      <c r="K527" s="486"/>
      <c r="L527" s="486"/>
      <c r="M527" s="486"/>
      <c r="N527" s="486"/>
      <c r="O527" s="486"/>
      <c r="P527" s="486"/>
      <c r="Q527" s="486"/>
      <c r="R527" s="486"/>
      <c r="S527" s="486"/>
      <c r="T527" s="486"/>
      <c r="U527" s="401" t="str">
        <f t="array" ref="U527">IFERROR(IF(INDEX('Disaggregation Data'!$O$315:$O$616,MATCH(RIGHT(X527,255),RIGHT('Disaggregation Data'!$J$315:$J$616,255),0))=0,"",INDEX('Disaggregation Data'!$O$315:$O$616,MATCH(RIGHT(X527,255),RIGHT('Disaggregation Data'!J$315:$J$616,255),0))),"")</f>
        <v/>
      </c>
      <c r="V527" s="415" t="str">
        <f t="array" ref="V527">IFERROR(IF(INDEX('Disaggregation Data'!$P$315:$P$616,MATCH(RIGHT(X527,255),RIGHT('Disaggregation Data'!$J$315:$J$616,255),0))=0,"",INDEX('Disaggregation Data'!$P$315:$P$616,MATCH(RIGHT(X527,255),RIGHT('Disaggregation Data'!J$315:$J$616,255),0))),"")</f>
        <v/>
      </c>
      <c r="W527" s="487"/>
      <c r="X527" s="487" t="str">
        <f t="shared" si="36"/>
        <v/>
      </c>
      <c r="Y527" s="487">
        <f t="shared" si="37"/>
        <v>150</v>
      </c>
      <c r="Z527" s="487" t="str">
        <f t="shared" si="38"/>
        <v/>
      </c>
      <c r="AA527" s="487" t="b">
        <f t="shared" si="39"/>
        <v>0</v>
      </c>
      <c r="AB527" s="487" t="s">
        <v>2075</v>
      </c>
      <c r="AC527" s="487" t="str">
        <f t="array" ref="AC527">IFERROR(IF(INDEX('Disaggregation Records'!$G$95:$G$183,MATCH(RIGHT(Z527,255),RIGHT('Disaggregation Records'!$D$95:$D$183,255),0))=0,"",INDEX('Disaggregation Records'!$G$95:$G$183,MATCH(RIGHT(Z527,255),RIGHT('Disaggregation Records'!$D$95:$D$183,255),0))),"")</f>
        <v/>
      </c>
      <c r="AD527" s="487" t="s">
        <v>825</v>
      </c>
      <c r="AE527" s="347"/>
      <c r="AF527" s="111"/>
      <c r="AG527" s="111"/>
    </row>
    <row r="528" spans="1:33" ht="47.1" customHeight="1" x14ac:dyDescent="0.25">
      <c r="A528" s="377">
        <v>21</v>
      </c>
      <c r="B528" s="395" t="str">
        <f>IFERROR(VLOOKUP(A528,'Coverage Indicators - Section D'!$A$10:$Y$42,25,FALSE),"")</f>
        <v/>
      </c>
      <c r="C528" s="396" t="str">
        <f t="array" ref="C528">IFERROR(IF(INDEX('Disaggregation Records'!$E$95:$E$183,MATCH(RIGHT(Z528,255),RIGHT('Disaggregation Records'!$D$95:$D$183,255),0))=0,"",INDEX('Disaggregation Records'!$E$95:$E$183,MATCH(RIGHT(Z528,255),RIGHT('Disaggregation Records'!$D$95:$D$183,255),0))),"")</f>
        <v/>
      </c>
      <c r="D528" s="396" t="str">
        <f t="array" ref="D528">IFERROR(IF(INDEX('Disaggregation Records'!$F$95:$F$183,MATCH(RIGHT(Z528,255),RIGHT('Disaggregation Records'!$D$95:$D$183,255),0))=0,"",INDEX('Disaggregation Records'!$F$95:$F$183,MATCH(RIGHT(Z528,255),RIGHT('Disaggregation Records'!$D$95:$D$183,255),0))),"")</f>
        <v/>
      </c>
      <c r="E528" s="397" t="str">
        <f t="array" ref="E528">IFERROR(IF(INDEX('Disaggregation Data'!$K$315:$K$616,MATCH(RIGHT(X528,255),RIGHT('Disaggregation Data'!$J$315:$J$616,255),0))=0,"",INDEX('Disaggregation Data'!$K$315:$K$616,MATCH(RIGHT(X528,255),RIGHT('Disaggregation Data'!J$315:$J$616,255),0))),"")</f>
        <v/>
      </c>
      <c r="F528" s="398" t="str">
        <f t="array" ref="F528">IFERROR(IF(INDEX('Disaggregation Data'!$L$315:$L$616,MATCH(RIGHT(X528,255),RIGHT('Disaggregation Data'!$J$315:$J$616,255),0))=0,"",INDEX('Disaggregation Data'!$L$315:$L$616,MATCH(RIGHT(X528,255),RIGHT('Disaggregation Data'!J$315:$J$616,255),0))),"")</f>
        <v/>
      </c>
      <c r="G528" s="459" t="str">
        <f t="array" ref="G528">IFERROR(IF(INDEX('Disaggregation Data'!$M$315:$M$616,MATCH(RIGHT(X528,255),RIGHT('Disaggregation Data'!$J$315:$J$616,255),0))=0,(E528/F528)*100,INDEX('Disaggregation Data'!$M$315:$M$616,MATCH(RIGHT(X528,255),RIGHT('Disaggregation Data'!J$315:$J$616,255),0))),"")</f>
        <v/>
      </c>
      <c r="H528" s="401" t="str">
        <f t="array" ref="H528">IFERROR(IF(INDEX('Disaggregation Data'!$N$315:$N$616,MATCH(RIGHT(X528,255),RIGHT('Disaggregation Data'!$J$315:$J$616,255),0))=0,"",INDEX('Disaggregation Data'!$N$315:$N$616,MATCH(RIGHT(X528,255),RIGHT('Disaggregation Data'!J$315:$J$616,255),0))),"")</f>
        <v/>
      </c>
      <c r="I528" s="401" t="str">
        <f t="array" ref="I528">IFERROR(IF(INDEX('Disaggregation Data'!$Q$315:$Q$616,MATCH(RIGHT(X528,255),RIGHT('Disaggregation Data'!$J$315:$J$616,255),0))=0,"",INDEX('Disaggregation Data'!$Q$315:$Q$616,MATCH(RIGHT(X528,255),RIGHT('Disaggregation Data'!J$315:$J$616,255),0))),"")</f>
        <v/>
      </c>
      <c r="J528" s="415" t="str">
        <f t="array" ref="J528">IFERROR(IF(INDEX('Disaggregation Data'!$R$315:$R$616,MATCH(RIGHT(X528,255),RIGHT('Disaggregation Data'!$J$315:$J$616,255),0))=0,"",INDEX('Disaggregation Data'!$R$315:$R$616,MATCH(RIGHT(X528,255),RIGHT('Disaggregation Data'!J$315:$J$616,255),0))),"")</f>
        <v/>
      </c>
      <c r="K528" s="486"/>
      <c r="L528" s="486"/>
      <c r="M528" s="486"/>
      <c r="N528" s="486"/>
      <c r="O528" s="486"/>
      <c r="P528" s="486"/>
      <c r="Q528" s="486"/>
      <c r="R528" s="486"/>
      <c r="S528" s="486"/>
      <c r="T528" s="486"/>
      <c r="U528" s="401" t="str">
        <f t="array" ref="U528">IFERROR(IF(INDEX('Disaggregation Data'!$O$315:$O$616,MATCH(RIGHT(X528,255),RIGHT('Disaggregation Data'!$J$315:$J$616,255),0))=0,"",INDEX('Disaggregation Data'!$O$315:$O$616,MATCH(RIGHT(X528,255),RIGHT('Disaggregation Data'!J$315:$J$616,255),0))),"")</f>
        <v/>
      </c>
      <c r="V528" s="415" t="str">
        <f t="array" ref="V528">IFERROR(IF(INDEX('Disaggregation Data'!$P$315:$P$616,MATCH(RIGHT(X528,255),RIGHT('Disaggregation Data'!$J$315:$J$616,255),0))=0,"",INDEX('Disaggregation Data'!$P$315:$P$616,MATCH(RIGHT(X528,255),RIGHT('Disaggregation Data'!J$315:$J$616,255),0))),"")</f>
        <v/>
      </c>
      <c r="W528" s="487"/>
      <c r="X528" s="487" t="str">
        <f t="shared" si="36"/>
        <v/>
      </c>
      <c r="Y528" s="487">
        <f t="shared" si="37"/>
        <v>151</v>
      </c>
      <c r="Z528" s="487" t="str">
        <f t="shared" si="38"/>
        <v/>
      </c>
      <c r="AA528" s="487" t="b">
        <f t="shared" si="39"/>
        <v>0</v>
      </c>
      <c r="AB528" s="487" t="s">
        <v>2076</v>
      </c>
      <c r="AC528" s="487" t="str">
        <f t="array" ref="AC528">IFERROR(IF(INDEX('Disaggregation Records'!$G$95:$G$183,MATCH(RIGHT(Z528,255),RIGHT('Disaggregation Records'!$D$95:$D$183,255),0))=0,"",INDEX('Disaggregation Records'!$G$95:$G$183,MATCH(RIGHT(Z528,255),RIGHT('Disaggregation Records'!$D$95:$D$183,255),0))),"")</f>
        <v/>
      </c>
      <c r="AD528" s="487" t="s">
        <v>825</v>
      </c>
      <c r="AE528" s="347"/>
      <c r="AF528" s="111"/>
      <c r="AG528" s="111"/>
    </row>
    <row r="529" spans="1:33" ht="47.1" customHeight="1" x14ac:dyDescent="0.25">
      <c r="A529" s="377">
        <v>21</v>
      </c>
      <c r="B529" s="395" t="str">
        <f>IFERROR(VLOOKUP(A529,'Coverage Indicators - Section D'!$A$10:$Y$42,25,FALSE),"")</f>
        <v/>
      </c>
      <c r="C529" s="396" t="str">
        <f t="array" ref="C529">IFERROR(IF(INDEX('Disaggregation Records'!$E$95:$E$183,MATCH(RIGHT(Z529,255),RIGHT('Disaggregation Records'!$D$95:$D$183,255),0))=0,"",INDEX('Disaggregation Records'!$E$95:$E$183,MATCH(RIGHT(Z529,255),RIGHT('Disaggregation Records'!$D$95:$D$183,255),0))),"")</f>
        <v/>
      </c>
      <c r="D529" s="396" t="str">
        <f t="array" ref="D529">IFERROR(IF(INDEX('Disaggregation Records'!$F$95:$F$183,MATCH(RIGHT(Z529,255),RIGHT('Disaggregation Records'!$D$95:$D$183,255),0))=0,"",INDEX('Disaggregation Records'!$F$95:$F$183,MATCH(RIGHT(Z529,255),RIGHT('Disaggregation Records'!$D$95:$D$183,255),0))),"")</f>
        <v/>
      </c>
      <c r="E529" s="397" t="str">
        <f t="array" ref="E529">IFERROR(IF(INDEX('Disaggregation Data'!$K$315:$K$616,MATCH(RIGHT(X529,255),RIGHT('Disaggregation Data'!$J$315:$J$616,255),0))=0,"",INDEX('Disaggregation Data'!$K$315:$K$616,MATCH(RIGHT(X529,255),RIGHT('Disaggregation Data'!J$315:$J$616,255),0))),"")</f>
        <v/>
      </c>
      <c r="F529" s="398" t="str">
        <f t="array" ref="F529">IFERROR(IF(INDEX('Disaggregation Data'!$L$315:$L$616,MATCH(RIGHT(X529,255),RIGHT('Disaggregation Data'!$J$315:$J$616,255),0))=0,"",INDEX('Disaggregation Data'!$L$315:$L$616,MATCH(RIGHT(X529,255),RIGHT('Disaggregation Data'!J$315:$J$616,255),0))),"")</f>
        <v/>
      </c>
      <c r="G529" s="459" t="str">
        <f t="array" ref="G529">IFERROR(IF(INDEX('Disaggregation Data'!$M$315:$M$616,MATCH(RIGHT(X529,255),RIGHT('Disaggregation Data'!$J$315:$J$616,255),0))=0,(E529/F529)*100,INDEX('Disaggregation Data'!$M$315:$M$616,MATCH(RIGHT(X529,255),RIGHT('Disaggregation Data'!J$315:$J$616,255),0))),"")</f>
        <v/>
      </c>
      <c r="H529" s="401" t="str">
        <f t="array" ref="H529">IFERROR(IF(INDEX('Disaggregation Data'!$N$315:$N$616,MATCH(RIGHT(X529,255),RIGHT('Disaggregation Data'!$J$315:$J$616,255),0))=0,"",INDEX('Disaggregation Data'!$N$315:$N$616,MATCH(RIGHT(X529,255),RIGHT('Disaggregation Data'!J$315:$J$616,255),0))),"")</f>
        <v/>
      </c>
      <c r="I529" s="401" t="str">
        <f t="array" ref="I529">IFERROR(IF(INDEX('Disaggregation Data'!$Q$315:$Q$616,MATCH(RIGHT(X529,255),RIGHT('Disaggregation Data'!$J$315:$J$616,255),0))=0,"",INDEX('Disaggregation Data'!$Q$315:$Q$616,MATCH(RIGHT(X529,255),RIGHT('Disaggregation Data'!J$315:$J$616,255),0))),"")</f>
        <v/>
      </c>
      <c r="J529" s="415" t="str">
        <f t="array" ref="J529">IFERROR(IF(INDEX('Disaggregation Data'!$R$315:$R$616,MATCH(RIGHT(X529,255),RIGHT('Disaggregation Data'!$J$315:$J$616,255),0))=0,"",INDEX('Disaggregation Data'!$R$315:$R$616,MATCH(RIGHT(X529,255),RIGHT('Disaggregation Data'!J$315:$J$616,255),0))),"")</f>
        <v/>
      </c>
      <c r="K529" s="486"/>
      <c r="L529" s="486"/>
      <c r="M529" s="486"/>
      <c r="N529" s="486"/>
      <c r="O529" s="486"/>
      <c r="P529" s="486"/>
      <c r="Q529" s="486"/>
      <c r="R529" s="486"/>
      <c r="S529" s="486"/>
      <c r="T529" s="486"/>
      <c r="U529" s="401" t="str">
        <f t="array" ref="U529">IFERROR(IF(INDEX('Disaggregation Data'!$O$315:$O$616,MATCH(RIGHT(X529,255),RIGHT('Disaggregation Data'!$J$315:$J$616,255),0))=0,"",INDEX('Disaggregation Data'!$O$315:$O$616,MATCH(RIGHT(X529,255),RIGHT('Disaggregation Data'!J$315:$J$616,255),0))),"")</f>
        <v/>
      </c>
      <c r="V529" s="415" t="str">
        <f t="array" ref="V529">IFERROR(IF(INDEX('Disaggregation Data'!$P$315:$P$616,MATCH(RIGHT(X529,255),RIGHT('Disaggregation Data'!$J$315:$J$616,255),0))=0,"",INDEX('Disaggregation Data'!$P$315:$P$616,MATCH(RIGHT(X529,255),RIGHT('Disaggregation Data'!J$315:$J$616,255),0))),"")</f>
        <v/>
      </c>
      <c r="W529" s="487"/>
      <c r="X529" s="487" t="str">
        <f t="shared" si="36"/>
        <v/>
      </c>
      <c r="Y529" s="487">
        <f t="shared" si="37"/>
        <v>152</v>
      </c>
      <c r="Z529" s="487" t="str">
        <f t="shared" si="38"/>
        <v/>
      </c>
      <c r="AA529" s="487" t="b">
        <f t="shared" si="39"/>
        <v>0</v>
      </c>
      <c r="AB529" s="487" t="s">
        <v>2077</v>
      </c>
      <c r="AC529" s="487" t="str">
        <f t="array" ref="AC529">IFERROR(IF(INDEX('Disaggregation Records'!$G$95:$G$183,MATCH(RIGHT(Z529,255),RIGHT('Disaggregation Records'!$D$95:$D$183,255),0))=0,"",INDEX('Disaggregation Records'!$G$95:$G$183,MATCH(RIGHT(Z529,255),RIGHT('Disaggregation Records'!$D$95:$D$183,255),0))),"")</f>
        <v/>
      </c>
      <c r="AD529" s="487" t="s">
        <v>825</v>
      </c>
      <c r="AE529" s="347"/>
      <c r="AF529" s="111"/>
      <c r="AG529" s="111"/>
    </row>
    <row r="530" spans="1:33" ht="47.1" customHeight="1" x14ac:dyDescent="0.25">
      <c r="A530" s="377">
        <v>21</v>
      </c>
      <c r="B530" s="395" t="str">
        <f>IFERROR(VLOOKUP(A530,'Coverage Indicators - Section D'!$A$10:$Y$42,25,FALSE),"")</f>
        <v/>
      </c>
      <c r="C530" s="396" t="str">
        <f t="array" ref="C530">IFERROR(IF(INDEX('Disaggregation Records'!$E$95:$E$183,MATCH(RIGHT(Z530,255),RIGHT('Disaggregation Records'!$D$95:$D$183,255),0))=0,"",INDEX('Disaggregation Records'!$E$95:$E$183,MATCH(RIGHT(Z530,255),RIGHT('Disaggregation Records'!$D$95:$D$183,255),0))),"")</f>
        <v/>
      </c>
      <c r="D530" s="396" t="str">
        <f t="array" ref="D530">IFERROR(IF(INDEX('Disaggregation Records'!$F$95:$F$183,MATCH(RIGHT(Z530,255),RIGHT('Disaggregation Records'!$D$95:$D$183,255),0))=0,"",INDEX('Disaggregation Records'!$F$95:$F$183,MATCH(RIGHT(Z530,255),RIGHT('Disaggregation Records'!$D$95:$D$183,255),0))),"")</f>
        <v/>
      </c>
      <c r="E530" s="397" t="str">
        <f t="array" ref="E530">IFERROR(IF(INDEX('Disaggregation Data'!$K$315:$K$616,MATCH(RIGHT(X530,255),RIGHT('Disaggregation Data'!$J$315:$J$616,255),0))=0,"",INDEX('Disaggregation Data'!$K$315:$K$616,MATCH(RIGHT(X530,255),RIGHT('Disaggregation Data'!J$315:$J$616,255),0))),"")</f>
        <v/>
      </c>
      <c r="F530" s="398" t="str">
        <f t="array" ref="F530">IFERROR(IF(INDEX('Disaggregation Data'!$L$315:$L$616,MATCH(RIGHT(X530,255),RIGHT('Disaggregation Data'!$J$315:$J$616,255),0))=0,"",INDEX('Disaggregation Data'!$L$315:$L$616,MATCH(RIGHT(X530,255),RIGHT('Disaggregation Data'!J$315:$J$616,255),0))),"")</f>
        <v/>
      </c>
      <c r="G530" s="459" t="str">
        <f t="array" ref="G530">IFERROR(IF(INDEX('Disaggregation Data'!$M$315:$M$616,MATCH(RIGHT(X530,255),RIGHT('Disaggregation Data'!$J$315:$J$616,255),0))=0,(E530/F530)*100,INDEX('Disaggregation Data'!$M$315:$M$616,MATCH(RIGHT(X530,255),RIGHT('Disaggregation Data'!J$315:$J$616,255),0))),"")</f>
        <v/>
      </c>
      <c r="H530" s="401" t="str">
        <f t="array" ref="H530">IFERROR(IF(INDEX('Disaggregation Data'!$N$315:$N$616,MATCH(RIGHT(X530,255),RIGHT('Disaggregation Data'!$J$315:$J$616,255),0))=0,"",INDEX('Disaggregation Data'!$N$315:$N$616,MATCH(RIGHT(X530,255),RIGHT('Disaggregation Data'!J$315:$J$616,255),0))),"")</f>
        <v/>
      </c>
      <c r="I530" s="401" t="str">
        <f t="array" ref="I530">IFERROR(IF(INDEX('Disaggregation Data'!$Q$315:$Q$616,MATCH(RIGHT(X530,255),RIGHT('Disaggregation Data'!$J$315:$J$616,255),0))=0,"",INDEX('Disaggregation Data'!$Q$315:$Q$616,MATCH(RIGHT(X530,255),RIGHT('Disaggregation Data'!J$315:$J$616,255),0))),"")</f>
        <v/>
      </c>
      <c r="J530" s="415" t="str">
        <f t="array" ref="J530">IFERROR(IF(INDEX('Disaggregation Data'!$R$315:$R$616,MATCH(RIGHT(X530,255),RIGHT('Disaggregation Data'!$J$315:$J$616,255),0))=0,"",INDEX('Disaggregation Data'!$R$315:$R$616,MATCH(RIGHT(X530,255),RIGHT('Disaggregation Data'!J$315:$J$616,255),0))),"")</f>
        <v/>
      </c>
      <c r="K530" s="486"/>
      <c r="L530" s="486"/>
      <c r="M530" s="486"/>
      <c r="N530" s="486"/>
      <c r="O530" s="486"/>
      <c r="P530" s="486"/>
      <c r="Q530" s="486"/>
      <c r="R530" s="486"/>
      <c r="S530" s="486"/>
      <c r="T530" s="486"/>
      <c r="U530" s="401" t="str">
        <f t="array" ref="U530">IFERROR(IF(INDEX('Disaggregation Data'!$O$315:$O$616,MATCH(RIGHT(X530,255),RIGHT('Disaggregation Data'!$J$315:$J$616,255),0))=0,"",INDEX('Disaggregation Data'!$O$315:$O$616,MATCH(RIGHT(X530,255),RIGHT('Disaggregation Data'!J$315:$J$616,255),0))),"")</f>
        <v/>
      </c>
      <c r="V530" s="415" t="str">
        <f t="array" ref="V530">IFERROR(IF(INDEX('Disaggregation Data'!$P$315:$P$616,MATCH(RIGHT(X530,255),RIGHT('Disaggregation Data'!$J$315:$J$616,255),0))=0,"",INDEX('Disaggregation Data'!$P$315:$P$616,MATCH(RIGHT(X530,255),RIGHT('Disaggregation Data'!J$315:$J$616,255),0))),"")</f>
        <v/>
      </c>
      <c r="W530" s="487"/>
      <c r="X530" s="487" t="str">
        <f t="shared" si="36"/>
        <v/>
      </c>
      <c r="Y530" s="487">
        <f t="shared" si="37"/>
        <v>153</v>
      </c>
      <c r="Z530" s="487" t="str">
        <f t="shared" si="38"/>
        <v/>
      </c>
      <c r="AA530" s="487" t="b">
        <f t="shared" si="39"/>
        <v>0</v>
      </c>
      <c r="AB530" s="487" t="s">
        <v>2078</v>
      </c>
      <c r="AC530" s="487" t="str">
        <f t="array" ref="AC530">IFERROR(IF(INDEX('Disaggregation Records'!$G$95:$G$183,MATCH(RIGHT(Z530,255),RIGHT('Disaggregation Records'!$D$95:$D$183,255),0))=0,"",INDEX('Disaggregation Records'!$G$95:$G$183,MATCH(RIGHT(Z530,255),RIGHT('Disaggregation Records'!$D$95:$D$183,255),0))),"")</f>
        <v/>
      </c>
      <c r="AD530" s="487" t="s">
        <v>825</v>
      </c>
      <c r="AE530" s="347"/>
      <c r="AF530" s="111"/>
      <c r="AG530" s="111"/>
    </row>
    <row r="531" spans="1:33" ht="47.1" customHeight="1" x14ac:dyDescent="0.25">
      <c r="A531" s="377">
        <v>21</v>
      </c>
      <c r="B531" s="395" t="str">
        <f>IFERROR(VLOOKUP(A531,'Coverage Indicators - Section D'!$A$10:$Y$42,25,FALSE),"")</f>
        <v/>
      </c>
      <c r="C531" s="396" t="str">
        <f t="array" ref="C531">IFERROR(IF(INDEX('Disaggregation Records'!$E$95:$E$183,MATCH(RIGHT(Z531,255),RIGHT('Disaggregation Records'!$D$95:$D$183,255),0))=0,"",INDEX('Disaggregation Records'!$E$95:$E$183,MATCH(RIGHT(Z531,255),RIGHT('Disaggregation Records'!$D$95:$D$183,255),0))),"")</f>
        <v/>
      </c>
      <c r="D531" s="396" t="str">
        <f t="array" ref="D531">IFERROR(IF(INDEX('Disaggregation Records'!$F$95:$F$183,MATCH(RIGHT(Z531,255),RIGHT('Disaggregation Records'!$D$95:$D$183,255),0))=0,"",INDEX('Disaggregation Records'!$F$95:$F$183,MATCH(RIGHT(Z531,255),RIGHT('Disaggregation Records'!$D$95:$D$183,255),0))),"")</f>
        <v/>
      </c>
      <c r="E531" s="397" t="str">
        <f t="array" ref="E531">IFERROR(IF(INDEX('Disaggregation Data'!$K$315:$K$616,MATCH(RIGHT(X531,255),RIGHT('Disaggregation Data'!$J$315:$J$616,255),0))=0,"",INDEX('Disaggregation Data'!$K$315:$K$616,MATCH(RIGHT(X531,255),RIGHT('Disaggregation Data'!J$315:$J$616,255),0))),"")</f>
        <v/>
      </c>
      <c r="F531" s="398" t="str">
        <f t="array" ref="F531">IFERROR(IF(INDEX('Disaggregation Data'!$L$315:$L$616,MATCH(RIGHT(X531,255),RIGHT('Disaggregation Data'!$J$315:$J$616,255),0))=0,"",INDEX('Disaggregation Data'!$L$315:$L$616,MATCH(RIGHT(X531,255),RIGHT('Disaggregation Data'!J$315:$J$616,255),0))),"")</f>
        <v/>
      </c>
      <c r="G531" s="459" t="str">
        <f t="array" ref="G531">IFERROR(IF(INDEX('Disaggregation Data'!$M$315:$M$616,MATCH(RIGHT(X531,255),RIGHT('Disaggregation Data'!$J$315:$J$616,255),0))=0,(E531/F531)*100,INDEX('Disaggregation Data'!$M$315:$M$616,MATCH(RIGHT(X531,255),RIGHT('Disaggregation Data'!J$315:$J$616,255),0))),"")</f>
        <v/>
      </c>
      <c r="H531" s="401" t="str">
        <f t="array" ref="H531">IFERROR(IF(INDEX('Disaggregation Data'!$N$315:$N$616,MATCH(RIGHT(X531,255),RIGHT('Disaggregation Data'!$J$315:$J$616,255),0))=0,"",INDEX('Disaggregation Data'!$N$315:$N$616,MATCH(RIGHT(X531,255),RIGHT('Disaggregation Data'!J$315:$J$616,255),0))),"")</f>
        <v/>
      </c>
      <c r="I531" s="401" t="str">
        <f t="array" ref="I531">IFERROR(IF(INDEX('Disaggregation Data'!$Q$315:$Q$616,MATCH(RIGHT(X531,255),RIGHT('Disaggregation Data'!$J$315:$J$616,255),0))=0,"",INDEX('Disaggregation Data'!$Q$315:$Q$616,MATCH(RIGHT(X531,255),RIGHT('Disaggregation Data'!J$315:$J$616,255),0))),"")</f>
        <v/>
      </c>
      <c r="J531" s="415" t="str">
        <f t="array" ref="J531">IFERROR(IF(INDEX('Disaggregation Data'!$R$315:$R$616,MATCH(RIGHT(X531,255),RIGHT('Disaggregation Data'!$J$315:$J$616,255),0))=0,"",INDEX('Disaggregation Data'!$R$315:$R$616,MATCH(RIGHT(X531,255),RIGHT('Disaggregation Data'!J$315:$J$616,255),0))),"")</f>
        <v/>
      </c>
      <c r="K531" s="486"/>
      <c r="L531" s="486"/>
      <c r="M531" s="486"/>
      <c r="N531" s="486"/>
      <c r="O531" s="486"/>
      <c r="P531" s="486"/>
      <c r="Q531" s="486"/>
      <c r="R531" s="486"/>
      <c r="S531" s="486"/>
      <c r="T531" s="486"/>
      <c r="U531" s="401" t="str">
        <f t="array" ref="U531">IFERROR(IF(INDEX('Disaggregation Data'!$O$315:$O$616,MATCH(RIGHT(X531,255),RIGHT('Disaggregation Data'!$J$315:$J$616,255),0))=0,"",INDEX('Disaggregation Data'!$O$315:$O$616,MATCH(RIGHT(X531,255),RIGHT('Disaggregation Data'!J$315:$J$616,255),0))),"")</f>
        <v/>
      </c>
      <c r="V531" s="415" t="str">
        <f t="array" ref="V531">IFERROR(IF(INDEX('Disaggregation Data'!$P$315:$P$616,MATCH(RIGHT(X531,255),RIGHT('Disaggregation Data'!$J$315:$J$616,255),0))=0,"",INDEX('Disaggregation Data'!$P$315:$P$616,MATCH(RIGHT(X531,255),RIGHT('Disaggregation Data'!J$315:$J$616,255),0))),"")</f>
        <v/>
      </c>
      <c r="W531" s="487"/>
      <c r="X531" s="487" t="str">
        <f t="shared" si="36"/>
        <v/>
      </c>
      <c r="Y531" s="487">
        <f t="shared" si="37"/>
        <v>154</v>
      </c>
      <c r="Z531" s="487" t="str">
        <f t="shared" si="38"/>
        <v/>
      </c>
      <c r="AA531" s="487" t="b">
        <f t="shared" si="39"/>
        <v>0</v>
      </c>
      <c r="AB531" s="487" t="s">
        <v>2079</v>
      </c>
      <c r="AC531" s="487" t="str">
        <f t="array" ref="AC531">IFERROR(IF(INDEX('Disaggregation Records'!$G$95:$G$183,MATCH(RIGHT(Z531,255),RIGHT('Disaggregation Records'!$D$95:$D$183,255),0))=0,"",INDEX('Disaggregation Records'!$G$95:$G$183,MATCH(RIGHT(Z531,255),RIGHT('Disaggregation Records'!$D$95:$D$183,255),0))),"")</f>
        <v/>
      </c>
      <c r="AD531" s="487" t="s">
        <v>825</v>
      </c>
      <c r="AE531" s="347"/>
      <c r="AF531" s="111"/>
      <c r="AG531" s="111"/>
    </row>
    <row r="532" spans="1:33" ht="47.1" customHeight="1" x14ac:dyDescent="0.25">
      <c r="A532" s="377">
        <v>21</v>
      </c>
      <c r="B532" s="395" t="str">
        <f>IFERROR(VLOOKUP(A532,'Coverage Indicators - Section D'!$A$10:$Y$42,25,FALSE),"")</f>
        <v/>
      </c>
      <c r="C532" s="396" t="str">
        <f t="array" ref="C532">IFERROR(IF(INDEX('Disaggregation Records'!$E$95:$E$183,MATCH(RIGHT(Z532,255),RIGHT('Disaggregation Records'!$D$95:$D$183,255),0))=0,"",INDEX('Disaggregation Records'!$E$95:$E$183,MATCH(RIGHT(Z532,255),RIGHT('Disaggregation Records'!$D$95:$D$183,255),0))),"")</f>
        <v/>
      </c>
      <c r="D532" s="396" t="str">
        <f t="array" ref="D532">IFERROR(IF(INDEX('Disaggregation Records'!$F$95:$F$183,MATCH(RIGHT(Z532,255),RIGHT('Disaggregation Records'!$D$95:$D$183,255),0))=0,"",INDEX('Disaggregation Records'!$F$95:$F$183,MATCH(RIGHT(Z532,255),RIGHT('Disaggregation Records'!$D$95:$D$183,255),0))),"")</f>
        <v/>
      </c>
      <c r="E532" s="397" t="str">
        <f t="array" ref="E532">IFERROR(IF(INDEX('Disaggregation Data'!$K$315:$K$616,MATCH(RIGHT(X532,255),RIGHT('Disaggregation Data'!$J$315:$J$616,255),0))=0,"",INDEX('Disaggregation Data'!$K$315:$K$616,MATCH(RIGHT(X532,255),RIGHT('Disaggregation Data'!J$315:$J$616,255),0))),"")</f>
        <v/>
      </c>
      <c r="F532" s="398" t="str">
        <f t="array" ref="F532">IFERROR(IF(INDEX('Disaggregation Data'!$L$315:$L$616,MATCH(RIGHT(X532,255),RIGHT('Disaggregation Data'!$J$315:$J$616,255),0))=0,"",INDEX('Disaggregation Data'!$L$315:$L$616,MATCH(RIGHT(X532,255),RIGHT('Disaggregation Data'!J$315:$J$616,255),0))),"")</f>
        <v/>
      </c>
      <c r="G532" s="459" t="str">
        <f t="array" ref="G532">IFERROR(IF(INDEX('Disaggregation Data'!$M$315:$M$616,MATCH(RIGHT(X532,255),RIGHT('Disaggregation Data'!$J$315:$J$616,255),0))=0,(E532/F532)*100,INDEX('Disaggregation Data'!$M$315:$M$616,MATCH(RIGHT(X532,255),RIGHT('Disaggregation Data'!J$315:$J$616,255),0))),"")</f>
        <v/>
      </c>
      <c r="H532" s="401" t="str">
        <f t="array" ref="H532">IFERROR(IF(INDEX('Disaggregation Data'!$N$315:$N$616,MATCH(RIGHT(X532,255),RIGHT('Disaggregation Data'!$J$315:$J$616,255),0))=0,"",INDEX('Disaggregation Data'!$N$315:$N$616,MATCH(RIGHT(X532,255),RIGHT('Disaggregation Data'!J$315:$J$616,255),0))),"")</f>
        <v/>
      </c>
      <c r="I532" s="401" t="str">
        <f t="array" ref="I532">IFERROR(IF(INDEX('Disaggregation Data'!$Q$315:$Q$616,MATCH(RIGHT(X532,255),RIGHT('Disaggregation Data'!$J$315:$J$616,255),0))=0,"",INDEX('Disaggregation Data'!$Q$315:$Q$616,MATCH(RIGHT(X532,255),RIGHT('Disaggregation Data'!J$315:$J$616,255),0))),"")</f>
        <v/>
      </c>
      <c r="J532" s="415" t="str">
        <f t="array" ref="J532">IFERROR(IF(INDEX('Disaggregation Data'!$R$315:$R$616,MATCH(RIGHT(X532,255),RIGHT('Disaggregation Data'!$J$315:$J$616,255),0))=0,"",INDEX('Disaggregation Data'!$R$315:$R$616,MATCH(RIGHT(X532,255),RIGHT('Disaggregation Data'!J$315:$J$616,255),0))),"")</f>
        <v/>
      </c>
      <c r="K532" s="486"/>
      <c r="L532" s="486"/>
      <c r="M532" s="486"/>
      <c r="N532" s="486"/>
      <c r="O532" s="486"/>
      <c r="P532" s="486"/>
      <c r="Q532" s="486"/>
      <c r="R532" s="486"/>
      <c r="S532" s="486"/>
      <c r="T532" s="486"/>
      <c r="U532" s="401" t="str">
        <f t="array" ref="U532">IFERROR(IF(INDEX('Disaggregation Data'!$O$315:$O$616,MATCH(RIGHT(X532,255),RIGHT('Disaggregation Data'!$J$315:$J$616,255),0))=0,"",INDEX('Disaggregation Data'!$O$315:$O$616,MATCH(RIGHT(X532,255),RIGHT('Disaggregation Data'!J$315:$J$616,255),0))),"")</f>
        <v/>
      </c>
      <c r="V532" s="415" t="str">
        <f t="array" ref="V532">IFERROR(IF(INDEX('Disaggregation Data'!$P$315:$P$616,MATCH(RIGHT(X532,255),RIGHT('Disaggregation Data'!$J$315:$J$616,255),0))=0,"",INDEX('Disaggregation Data'!$P$315:$P$616,MATCH(RIGHT(X532,255),RIGHT('Disaggregation Data'!J$315:$J$616,255),0))),"")</f>
        <v/>
      </c>
      <c r="W532" s="487"/>
      <c r="X532" s="487" t="str">
        <f t="shared" si="36"/>
        <v/>
      </c>
      <c r="Y532" s="487">
        <f t="shared" si="37"/>
        <v>155</v>
      </c>
      <c r="Z532" s="487" t="str">
        <f t="shared" si="38"/>
        <v/>
      </c>
      <c r="AA532" s="487" t="b">
        <f t="shared" si="39"/>
        <v>0</v>
      </c>
      <c r="AB532" s="487" t="s">
        <v>2080</v>
      </c>
      <c r="AC532" s="487" t="str">
        <f t="array" ref="AC532">IFERROR(IF(INDEX('Disaggregation Records'!$G$95:$G$183,MATCH(RIGHT(Z532,255),RIGHT('Disaggregation Records'!$D$95:$D$183,255),0))=0,"",INDEX('Disaggregation Records'!$G$95:$G$183,MATCH(RIGHT(Z532,255),RIGHT('Disaggregation Records'!$D$95:$D$183,255),0))),"")</f>
        <v/>
      </c>
      <c r="AD532" s="487" t="s">
        <v>825</v>
      </c>
      <c r="AE532" s="347"/>
      <c r="AF532" s="111"/>
      <c r="AG532" s="111"/>
    </row>
    <row r="533" spans="1:33" ht="47.1" customHeight="1" x14ac:dyDescent="0.25">
      <c r="A533" s="377">
        <v>21</v>
      </c>
      <c r="B533" s="395" t="str">
        <f>IFERROR(VLOOKUP(A533,'Coverage Indicators - Section D'!$A$10:$Y$42,25,FALSE),"")</f>
        <v/>
      </c>
      <c r="C533" s="396" t="str">
        <f t="array" ref="C533">IFERROR(IF(INDEX('Disaggregation Records'!$E$95:$E$183,MATCH(RIGHT(Z533,255),RIGHT('Disaggregation Records'!$D$95:$D$183,255),0))=0,"",INDEX('Disaggregation Records'!$E$95:$E$183,MATCH(RIGHT(Z533,255),RIGHT('Disaggregation Records'!$D$95:$D$183,255),0))),"")</f>
        <v/>
      </c>
      <c r="D533" s="396" t="str">
        <f t="array" ref="D533">IFERROR(IF(INDEX('Disaggregation Records'!$F$95:$F$183,MATCH(RIGHT(Z533,255),RIGHT('Disaggregation Records'!$D$95:$D$183,255),0))=0,"",INDEX('Disaggregation Records'!$F$95:$F$183,MATCH(RIGHT(Z533,255),RIGHT('Disaggregation Records'!$D$95:$D$183,255),0))),"")</f>
        <v/>
      </c>
      <c r="E533" s="397" t="str">
        <f t="array" ref="E533">IFERROR(IF(INDEX('Disaggregation Data'!$K$315:$K$616,MATCH(RIGHT(X533,255),RIGHT('Disaggregation Data'!$J$315:$J$616,255),0))=0,"",INDEX('Disaggregation Data'!$K$315:$K$616,MATCH(RIGHT(X533,255),RIGHT('Disaggregation Data'!J$315:$J$616,255),0))),"")</f>
        <v/>
      </c>
      <c r="F533" s="398" t="str">
        <f t="array" ref="F533">IFERROR(IF(INDEX('Disaggregation Data'!$L$315:$L$616,MATCH(RIGHT(X533,255),RIGHT('Disaggregation Data'!$J$315:$J$616,255),0))=0,"",INDEX('Disaggregation Data'!$L$315:$L$616,MATCH(RIGHT(X533,255),RIGHT('Disaggregation Data'!J$315:$J$616,255),0))),"")</f>
        <v/>
      </c>
      <c r="G533" s="459" t="str">
        <f t="array" ref="G533">IFERROR(IF(INDEX('Disaggregation Data'!$M$315:$M$616,MATCH(RIGHT(X533,255),RIGHT('Disaggregation Data'!$J$315:$J$616,255),0))=0,(E533/F533)*100,INDEX('Disaggregation Data'!$M$315:$M$616,MATCH(RIGHT(X533,255),RIGHT('Disaggregation Data'!J$315:$J$616,255),0))),"")</f>
        <v/>
      </c>
      <c r="H533" s="401" t="str">
        <f t="array" ref="H533">IFERROR(IF(INDEX('Disaggregation Data'!$N$315:$N$616,MATCH(RIGHT(X533,255),RIGHT('Disaggregation Data'!$J$315:$J$616,255),0))=0,"",INDEX('Disaggregation Data'!$N$315:$N$616,MATCH(RIGHT(X533,255),RIGHT('Disaggregation Data'!J$315:$J$616,255),0))),"")</f>
        <v/>
      </c>
      <c r="I533" s="401" t="str">
        <f t="array" ref="I533">IFERROR(IF(INDEX('Disaggregation Data'!$Q$315:$Q$616,MATCH(RIGHT(X533,255),RIGHT('Disaggregation Data'!$J$315:$J$616,255),0))=0,"",INDEX('Disaggregation Data'!$Q$315:$Q$616,MATCH(RIGHT(X533,255),RIGHT('Disaggregation Data'!J$315:$J$616,255),0))),"")</f>
        <v/>
      </c>
      <c r="J533" s="415" t="str">
        <f t="array" ref="J533">IFERROR(IF(INDEX('Disaggregation Data'!$R$315:$R$616,MATCH(RIGHT(X533,255),RIGHT('Disaggregation Data'!$J$315:$J$616,255),0))=0,"",INDEX('Disaggregation Data'!$R$315:$R$616,MATCH(RIGHT(X533,255),RIGHT('Disaggregation Data'!J$315:$J$616,255),0))),"")</f>
        <v/>
      </c>
      <c r="K533" s="486"/>
      <c r="L533" s="486"/>
      <c r="M533" s="486"/>
      <c r="N533" s="486"/>
      <c r="O533" s="486"/>
      <c r="P533" s="486"/>
      <c r="Q533" s="486"/>
      <c r="R533" s="486"/>
      <c r="S533" s="486"/>
      <c r="T533" s="486"/>
      <c r="U533" s="401" t="str">
        <f t="array" ref="U533">IFERROR(IF(INDEX('Disaggregation Data'!$O$315:$O$616,MATCH(RIGHT(X533,255),RIGHT('Disaggregation Data'!$J$315:$J$616,255),0))=0,"",INDEX('Disaggregation Data'!$O$315:$O$616,MATCH(RIGHT(X533,255),RIGHT('Disaggregation Data'!J$315:$J$616,255),0))),"")</f>
        <v/>
      </c>
      <c r="V533" s="415" t="str">
        <f t="array" ref="V533">IFERROR(IF(INDEX('Disaggregation Data'!$P$315:$P$616,MATCH(RIGHT(X533,255),RIGHT('Disaggregation Data'!$J$315:$J$616,255),0))=0,"",INDEX('Disaggregation Data'!$P$315:$P$616,MATCH(RIGHT(X533,255),RIGHT('Disaggregation Data'!J$315:$J$616,255),0))),"")</f>
        <v/>
      </c>
      <c r="W533" s="487"/>
      <c r="X533" s="487" t="str">
        <f t="shared" si="36"/>
        <v/>
      </c>
      <c r="Y533" s="487">
        <f t="shared" si="37"/>
        <v>156</v>
      </c>
      <c r="Z533" s="487" t="str">
        <f t="shared" si="38"/>
        <v/>
      </c>
      <c r="AA533" s="487" t="b">
        <f t="shared" si="39"/>
        <v>0</v>
      </c>
      <c r="AB533" s="487" t="s">
        <v>2081</v>
      </c>
      <c r="AC533" s="487" t="str">
        <f t="array" ref="AC533">IFERROR(IF(INDEX('Disaggregation Records'!$G$95:$G$183,MATCH(RIGHT(Z533,255),RIGHT('Disaggregation Records'!$D$95:$D$183,255),0))=0,"",INDEX('Disaggregation Records'!$G$95:$G$183,MATCH(RIGHT(Z533,255),RIGHT('Disaggregation Records'!$D$95:$D$183,255),0))),"")</f>
        <v/>
      </c>
      <c r="AD533" s="487" t="s">
        <v>825</v>
      </c>
      <c r="AE533" s="347"/>
      <c r="AF533" s="111"/>
      <c r="AG533" s="111"/>
    </row>
    <row r="534" spans="1:33" ht="47.1" customHeight="1" x14ac:dyDescent="0.25">
      <c r="A534" s="377">
        <v>21</v>
      </c>
      <c r="B534" s="395" t="str">
        <f>IFERROR(VLOOKUP(A534,'Coverage Indicators - Section D'!$A$10:$Y$42,25,FALSE),"")</f>
        <v/>
      </c>
      <c r="C534" s="396" t="str">
        <f t="array" ref="C534">IFERROR(IF(INDEX('Disaggregation Records'!$E$95:$E$183,MATCH(RIGHT(Z534,255),RIGHT('Disaggregation Records'!$D$95:$D$183,255),0))=0,"",INDEX('Disaggregation Records'!$E$95:$E$183,MATCH(RIGHT(Z534,255),RIGHT('Disaggregation Records'!$D$95:$D$183,255),0))),"")</f>
        <v/>
      </c>
      <c r="D534" s="396" t="str">
        <f t="array" ref="D534">IFERROR(IF(INDEX('Disaggregation Records'!$F$95:$F$183,MATCH(RIGHT(Z534,255),RIGHT('Disaggregation Records'!$D$95:$D$183,255),0))=0,"",INDEX('Disaggregation Records'!$F$95:$F$183,MATCH(RIGHT(Z534,255),RIGHT('Disaggregation Records'!$D$95:$D$183,255),0))),"")</f>
        <v/>
      </c>
      <c r="E534" s="397" t="str">
        <f t="array" ref="E534">IFERROR(IF(INDEX('Disaggregation Data'!$K$315:$K$616,MATCH(RIGHT(X534,255),RIGHT('Disaggregation Data'!$J$315:$J$616,255),0))=0,"",INDEX('Disaggregation Data'!$K$315:$K$616,MATCH(RIGHT(X534,255),RIGHT('Disaggregation Data'!J$315:$J$616,255),0))),"")</f>
        <v/>
      </c>
      <c r="F534" s="398" t="str">
        <f t="array" ref="F534">IFERROR(IF(INDEX('Disaggregation Data'!$L$315:$L$616,MATCH(RIGHT(X534,255),RIGHT('Disaggregation Data'!$J$315:$J$616,255),0))=0,"",INDEX('Disaggregation Data'!$L$315:$L$616,MATCH(RIGHT(X534,255),RIGHT('Disaggregation Data'!J$315:$J$616,255),0))),"")</f>
        <v/>
      </c>
      <c r="G534" s="459" t="str">
        <f t="array" ref="G534">IFERROR(IF(INDEX('Disaggregation Data'!$M$315:$M$616,MATCH(RIGHT(X534,255),RIGHT('Disaggregation Data'!$J$315:$J$616,255),0))=0,(E534/F534)*100,INDEX('Disaggregation Data'!$M$315:$M$616,MATCH(RIGHT(X534,255),RIGHT('Disaggregation Data'!J$315:$J$616,255),0))),"")</f>
        <v/>
      </c>
      <c r="H534" s="401" t="str">
        <f t="array" ref="H534">IFERROR(IF(INDEX('Disaggregation Data'!$N$315:$N$616,MATCH(RIGHT(X534,255),RIGHT('Disaggregation Data'!$J$315:$J$616,255),0))=0,"",INDEX('Disaggregation Data'!$N$315:$N$616,MATCH(RIGHT(X534,255),RIGHT('Disaggregation Data'!J$315:$J$616,255),0))),"")</f>
        <v/>
      </c>
      <c r="I534" s="401" t="str">
        <f t="array" ref="I534">IFERROR(IF(INDEX('Disaggregation Data'!$Q$315:$Q$616,MATCH(RIGHT(X534,255),RIGHT('Disaggregation Data'!$J$315:$J$616,255),0))=0,"",INDEX('Disaggregation Data'!$Q$315:$Q$616,MATCH(RIGHT(X534,255),RIGHT('Disaggregation Data'!J$315:$J$616,255),0))),"")</f>
        <v/>
      </c>
      <c r="J534" s="415" t="str">
        <f t="array" ref="J534">IFERROR(IF(INDEX('Disaggregation Data'!$R$315:$R$616,MATCH(RIGHT(X534,255),RIGHT('Disaggregation Data'!$J$315:$J$616,255),0))=0,"",INDEX('Disaggregation Data'!$R$315:$R$616,MATCH(RIGHT(X534,255),RIGHT('Disaggregation Data'!J$315:$J$616,255),0))),"")</f>
        <v/>
      </c>
      <c r="K534" s="486"/>
      <c r="L534" s="486"/>
      <c r="M534" s="486"/>
      <c r="N534" s="486"/>
      <c r="O534" s="486"/>
      <c r="P534" s="486"/>
      <c r="Q534" s="486"/>
      <c r="R534" s="486"/>
      <c r="S534" s="486"/>
      <c r="T534" s="486"/>
      <c r="U534" s="401" t="str">
        <f t="array" ref="U534">IFERROR(IF(INDEX('Disaggregation Data'!$O$315:$O$616,MATCH(RIGHT(X534,255),RIGHT('Disaggregation Data'!$J$315:$J$616,255),0))=0,"",INDEX('Disaggregation Data'!$O$315:$O$616,MATCH(RIGHT(X534,255),RIGHT('Disaggregation Data'!J$315:$J$616,255),0))),"")</f>
        <v/>
      </c>
      <c r="V534" s="415" t="str">
        <f t="array" ref="V534">IFERROR(IF(INDEX('Disaggregation Data'!$P$315:$P$616,MATCH(RIGHT(X534,255),RIGHT('Disaggregation Data'!$J$315:$J$616,255),0))=0,"",INDEX('Disaggregation Data'!$P$315:$P$616,MATCH(RIGHT(X534,255),RIGHT('Disaggregation Data'!J$315:$J$616,255),0))),"")</f>
        <v/>
      </c>
      <c r="W534" s="487"/>
      <c r="X534" s="487" t="str">
        <f t="shared" si="36"/>
        <v/>
      </c>
      <c r="Y534" s="487">
        <f t="shared" si="37"/>
        <v>157</v>
      </c>
      <c r="Z534" s="487" t="str">
        <f t="shared" si="38"/>
        <v/>
      </c>
      <c r="AA534" s="487" t="b">
        <f t="shared" si="39"/>
        <v>0</v>
      </c>
      <c r="AB534" s="487" t="s">
        <v>2082</v>
      </c>
      <c r="AC534" s="487" t="str">
        <f t="array" ref="AC534">IFERROR(IF(INDEX('Disaggregation Records'!$G$95:$G$183,MATCH(RIGHT(Z534,255),RIGHT('Disaggregation Records'!$D$95:$D$183,255),0))=0,"",INDEX('Disaggregation Records'!$G$95:$G$183,MATCH(RIGHT(Z534,255),RIGHT('Disaggregation Records'!$D$95:$D$183,255),0))),"")</f>
        <v/>
      </c>
      <c r="AD534" s="487" t="s">
        <v>825</v>
      </c>
      <c r="AE534" s="347"/>
      <c r="AF534" s="111"/>
      <c r="AG534" s="111"/>
    </row>
    <row r="535" spans="1:33" ht="47.1" customHeight="1" x14ac:dyDescent="0.25">
      <c r="A535" s="377">
        <v>21</v>
      </c>
      <c r="B535" s="395" t="str">
        <f>IFERROR(VLOOKUP(A535,'Coverage Indicators - Section D'!$A$10:$Y$42,25,FALSE),"")</f>
        <v/>
      </c>
      <c r="C535" s="396" t="str">
        <f t="array" ref="C535">IFERROR(IF(INDEX('Disaggregation Records'!$E$95:$E$183,MATCH(RIGHT(Z535,255),RIGHT('Disaggregation Records'!$D$95:$D$183,255),0))=0,"",INDEX('Disaggregation Records'!$E$95:$E$183,MATCH(RIGHT(Z535,255),RIGHT('Disaggregation Records'!$D$95:$D$183,255),0))),"")</f>
        <v/>
      </c>
      <c r="D535" s="396" t="str">
        <f t="array" ref="D535">IFERROR(IF(INDEX('Disaggregation Records'!$F$95:$F$183,MATCH(RIGHT(Z535,255),RIGHT('Disaggregation Records'!$D$95:$D$183,255),0))=0,"",INDEX('Disaggregation Records'!$F$95:$F$183,MATCH(RIGHT(Z535,255),RIGHT('Disaggregation Records'!$D$95:$D$183,255),0))),"")</f>
        <v/>
      </c>
      <c r="E535" s="397" t="str">
        <f t="array" ref="E535">IFERROR(IF(INDEX('Disaggregation Data'!$K$315:$K$616,MATCH(RIGHT(X535,255),RIGHT('Disaggregation Data'!$J$315:$J$616,255),0))=0,"",INDEX('Disaggregation Data'!$K$315:$K$616,MATCH(RIGHT(X535,255),RIGHT('Disaggregation Data'!J$315:$J$616,255),0))),"")</f>
        <v/>
      </c>
      <c r="F535" s="398" t="str">
        <f t="array" ref="F535">IFERROR(IF(INDEX('Disaggregation Data'!$L$315:$L$616,MATCH(RIGHT(X535,255),RIGHT('Disaggregation Data'!$J$315:$J$616,255),0))=0,"",INDEX('Disaggregation Data'!$L$315:$L$616,MATCH(RIGHT(X535,255),RIGHT('Disaggregation Data'!J$315:$J$616,255),0))),"")</f>
        <v/>
      </c>
      <c r="G535" s="459" t="str">
        <f t="array" ref="G535">IFERROR(IF(INDEX('Disaggregation Data'!$M$315:$M$616,MATCH(RIGHT(X535,255),RIGHT('Disaggregation Data'!$J$315:$J$616,255),0))=0,(E535/F535)*100,INDEX('Disaggregation Data'!$M$315:$M$616,MATCH(RIGHT(X535,255),RIGHT('Disaggregation Data'!J$315:$J$616,255),0))),"")</f>
        <v/>
      </c>
      <c r="H535" s="401" t="str">
        <f t="array" ref="H535">IFERROR(IF(INDEX('Disaggregation Data'!$N$315:$N$616,MATCH(RIGHT(X535,255),RIGHT('Disaggregation Data'!$J$315:$J$616,255),0))=0,"",INDEX('Disaggregation Data'!$N$315:$N$616,MATCH(RIGHT(X535,255),RIGHT('Disaggregation Data'!J$315:$J$616,255),0))),"")</f>
        <v/>
      </c>
      <c r="I535" s="401" t="str">
        <f t="array" ref="I535">IFERROR(IF(INDEX('Disaggregation Data'!$Q$315:$Q$616,MATCH(RIGHT(X535,255),RIGHT('Disaggregation Data'!$J$315:$J$616,255),0))=0,"",INDEX('Disaggregation Data'!$Q$315:$Q$616,MATCH(RIGHT(X535,255),RIGHT('Disaggregation Data'!J$315:$J$616,255),0))),"")</f>
        <v/>
      </c>
      <c r="J535" s="415" t="str">
        <f t="array" ref="J535">IFERROR(IF(INDEX('Disaggregation Data'!$R$315:$R$616,MATCH(RIGHT(X535,255),RIGHT('Disaggregation Data'!$J$315:$J$616,255),0))=0,"",INDEX('Disaggregation Data'!$R$315:$R$616,MATCH(RIGHT(X535,255),RIGHT('Disaggregation Data'!J$315:$J$616,255),0))),"")</f>
        <v/>
      </c>
      <c r="K535" s="486"/>
      <c r="L535" s="486"/>
      <c r="M535" s="486"/>
      <c r="N535" s="486"/>
      <c r="O535" s="486"/>
      <c r="P535" s="486"/>
      <c r="Q535" s="486"/>
      <c r="R535" s="486"/>
      <c r="S535" s="486"/>
      <c r="T535" s="486"/>
      <c r="U535" s="401" t="str">
        <f t="array" ref="U535">IFERROR(IF(INDEX('Disaggregation Data'!$O$315:$O$616,MATCH(RIGHT(X535,255),RIGHT('Disaggregation Data'!$J$315:$J$616,255),0))=0,"",INDEX('Disaggregation Data'!$O$315:$O$616,MATCH(RIGHT(X535,255),RIGHT('Disaggregation Data'!J$315:$J$616,255),0))),"")</f>
        <v/>
      </c>
      <c r="V535" s="415" t="str">
        <f t="array" ref="V535">IFERROR(IF(INDEX('Disaggregation Data'!$P$315:$P$616,MATCH(RIGHT(X535,255),RIGHT('Disaggregation Data'!$J$315:$J$616,255),0))=0,"",INDEX('Disaggregation Data'!$P$315:$P$616,MATCH(RIGHT(X535,255),RIGHT('Disaggregation Data'!J$315:$J$616,255),0))),"")</f>
        <v/>
      </c>
      <c r="W535" s="487"/>
      <c r="X535" s="487" t="str">
        <f t="shared" si="36"/>
        <v/>
      </c>
      <c r="Y535" s="487">
        <f t="shared" si="37"/>
        <v>158</v>
      </c>
      <c r="Z535" s="487" t="str">
        <f t="shared" si="38"/>
        <v/>
      </c>
      <c r="AA535" s="487" t="b">
        <f t="shared" si="39"/>
        <v>0</v>
      </c>
      <c r="AB535" s="487" t="s">
        <v>2083</v>
      </c>
      <c r="AC535" s="487" t="str">
        <f t="array" ref="AC535">IFERROR(IF(INDEX('Disaggregation Records'!$G$95:$G$183,MATCH(RIGHT(Z535,255),RIGHT('Disaggregation Records'!$D$95:$D$183,255),0))=0,"",INDEX('Disaggregation Records'!$G$95:$G$183,MATCH(RIGHT(Z535,255),RIGHT('Disaggregation Records'!$D$95:$D$183,255),0))),"")</f>
        <v/>
      </c>
      <c r="AD535" s="487" t="s">
        <v>825</v>
      </c>
      <c r="AE535" s="347"/>
      <c r="AF535" s="111"/>
      <c r="AG535" s="111"/>
    </row>
    <row r="536" spans="1:33" ht="47.1" customHeight="1" x14ac:dyDescent="0.25">
      <c r="A536" s="377">
        <v>21</v>
      </c>
      <c r="B536" s="395" t="str">
        <f>IFERROR(VLOOKUP(A536,'Coverage Indicators - Section D'!$A$10:$Y$42,25,FALSE),"")</f>
        <v/>
      </c>
      <c r="C536" s="396" t="str">
        <f t="array" ref="C536">IFERROR(IF(INDEX('Disaggregation Records'!$E$95:$E$183,MATCH(RIGHT(Z536,255),RIGHT('Disaggregation Records'!$D$95:$D$183,255),0))=0,"",INDEX('Disaggregation Records'!$E$95:$E$183,MATCH(RIGHT(Z536,255),RIGHT('Disaggregation Records'!$D$95:$D$183,255),0))),"")</f>
        <v/>
      </c>
      <c r="D536" s="396" t="str">
        <f t="array" ref="D536">IFERROR(IF(INDEX('Disaggregation Records'!$F$95:$F$183,MATCH(RIGHT(Z536,255),RIGHT('Disaggregation Records'!$D$95:$D$183,255),0))=0,"",INDEX('Disaggregation Records'!$F$95:$F$183,MATCH(RIGHT(Z536,255),RIGHT('Disaggregation Records'!$D$95:$D$183,255),0))),"")</f>
        <v/>
      </c>
      <c r="E536" s="397" t="str">
        <f t="array" ref="E536">IFERROR(IF(INDEX('Disaggregation Data'!$K$315:$K$616,MATCH(RIGHT(X536,255),RIGHT('Disaggregation Data'!$J$315:$J$616,255),0))=0,"",INDEX('Disaggregation Data'!$K$315:$K$616,MATCH(RIGHT(X536,255),RIGHT('Disaggregation Data'!J$315:$J$616,255),0))),"")</f>
        <v/>
      </c>
      <c r="F536" s="398" t="str">
        <f t="array" ref="F536">IFERROR(IF(INDEX('Disaggregation Data'!$L$315:$L$616,MATCH(RIGHT(X536,255),RIGHT('Disaggregation Data'!$J$315:$J$616,255),0))=0,"",INDEX('Disaggregation Data'!$L$315:$L$616,MATCH(RIGHT(X536,255),RIGHT('Disaggregation Data'!J$315:$J$616,255),0))),"")</f>
        <v/>
      </c>
      <c r="G536" s="459" t="str">
        <f t="array" ref="G536">IFERROR(IF(INDEX('Disaggregation Data'!$M$315:$M$616,MATCH(RIGHT(X536,255),RIGHT('Disaggregation Data'!$J$315:$J$616,255),0))=0,(E536/F536)*100,INDEX('Disaggregation Data'!$M$315:$M$616,MATCH(RIGHT(X536,255),RIGHT('Disaggregation Data'!J$315:$J$616,255),0))),"")</f>
        <v/>
      </c>
      <c r="H536" s="401" t="str">
        <f t="array" ref="H536">IFERROR(IF(INDEX('Disaggregation Data'!$N$315:$N$616,MATCH(RIGHT(X536,255),RIGHT('Disaggregation Data'!$J$315:$J$616,255),0))=0,"",INDEX('Disaggregation Data'!$N$315:$N$616,MATCH(RIGHT(X536,255),RIGHT('Disaggregation Data'!J$315:$J$616,255),0))),"")</f>
        <v/>
      </c>
      <c r="I536" s="401" t="str">
        <f t="array" ref="I536">IFERROR(IF(INDEX('Disaggregation Data'!$Q$315:$Q$616,MATCH(RIGHT(X536,255),RIGHT('Disaggregation Data'!$J$315:$J$616,255),0))=0,"",INDEX('Disaggregation Data'!$Q$315:$Q$616,MATCH(RIGHT(X536,255),RIGHT('Disaggregation Data'!J$315:$J$616,255),0))),"")</f>
        <v/>
      </c>
      <c r="J536" s="415" t="str">
        <f t="array" ref="J536">IFERROR(IF(INDEX('Disaggregation Data'!$R$315:$R$616,MATCH(RIGHT(X536,255),RIGHT('Disaggregation Data'!$J$315:$J$616,255),0))=0,"",INDEX('Disaggregation Data'!$R$315:$R$616,MATCH(RIGHT(X536,255),RIGHT('Disaggregation Data'!J$315:$J$616,255),0))),"")</f>
        <v/>
      </c>
      <c r="K536" s="486"/>
      <c r="L536" s="486"/>
      <c r="M536" s="486"/>
      <c r="N536" s="486"/>
      <c r="O536" s="486"/>
      <c r="P536" s="486"/>
      <c r="Q536" s="486"/>
      <c r="R536" s="486"/>
      <c r="S536" s="486"/>
      <c r="T536" s="486"/>
      <c r="U536" s="401" t="str">
        <f t="array" ref="U536">IFERROR(IF(INDEX('Disaggregation Data'!$O$315:$O$616,MATCH(RIGHT(X536,255),RIGHT('Disaggregation Data'!$J$315:$J$616,255),0))=0,"",INDEX('Disaggregation Data'!$O$315:$O$616,MATCH(RIGHT(X536,255),RIGHT('Disaggregation Data'!J$315:$J$616,255),0))),"")</f>
        <v/>
      </c>
      <c r="V536" s="415" t="str">
        <f t="array" ref="V536">IFERROR(IF(INDEX('Disaggregation Data'!$P$315:$P$616,MATCH(RIGHT(X536,255),RIGHT('Disaggregation Data'!$J$315:$J$616,255),0))=0,"",INDEX('Disaggregation Data'!$P$315:$P$616,MATCH(RIGHT(X536,255),RIGHT('Disaggregation Data'!J$315:$J$616,255),0))),"")</f>
        <v/>
      </c>
      <c r="W536" s="487"/>
      <c r="X536" s="487" t="str">
        <f t="shared" si="36"/>
        <v/>
      </c>
      <c r="Y536" s="487">
        <f t="shared" si="37"/>
        <v>159</v>
      </c>
      <c r="Z536" s="487" t="str">
        <f t="shared" si="38"/>
        <v/>
      </c>
      <c r="AA536" s="487" t="b">
        <f t="shared" si="39"/>
        <v>0</v>
      </c>
      <c r="AB536" s="487" t="s">
        <v>2084</v>
      </c>
      <c r="AC536" s="487" t="str">
        <f t="array" ref="AC536">IFERROR(IF(INDEX('Disaggregation Records'!$G$95:$G$183,MATCH(RIGHT(Z536,255),RIGHT('Disaggregation Records'!$D$95:$D$183,255),0))=0,"",INDEX('Disaggregation Records'!$G$95:$G$183,MATCH(RIGHT(Z536,255),RIGHT('Disaggregation Records'!$D$95:$D$183,255),0))),"")</f>
        <v/>
      </c>
      <c r="AD536" s="487" t="s">
        <v>825</v>
      </c>
      <c r="AE536" s="347"/>
      <c r="AF536" s="111"/>
      <c r="AG536" s="111"/>
    </row>
    <row r="537" spans="1:33" ht="47.1" customHeight="1" x14ac:dyDescent="0.25">
      <c r="A537" s="377">
        <v>22</v>
      </c>
      <c r="B537" s="395" t="str">
        <f>IFERROR(VLOOKUP(A537,'Coverage Indicators - Section D'!$A$10:$Y$42,25,FALSE),"")</f>
        <v/>
      </c>
      <c r="C537" s="396" t="str">
        <f t="array" ref="C537">IFERROR(IF(INDEX('Disaggregation Records'!$E$95:$E$183,MATCH(RIGHT(Z537,255),RIGHT('Disaggregation Records'!$D$95:$D$183,255),0))=0,"",INDEX('Disaggregation Records'!$E$95:$E$183,MATCH(RIGHT(Z537,255),RIGHT('Disaggregation Records'!$D$95:$D$183,255),0))),"")</f>
        <v/>
      </c>
      <c r="D537" s="396" t="str">
        <f t="array" ref="D537">IFERROR(IF(INDEX('Disaggregation Records'!$F$95:$F$183,MATCH(RIGHT(Z537,255),RIGHT('Disaggregation Records'!$D$95:$D$183,255),0))=0,"",INDEX('Disaggregation Records'!$F$95:$F$183,MATCH(RIGHT(Z537,255),RIGHT('Disaggregation Records'!$D$95:$D$183,255),0))),"")</f>
        <v/>
      </c>
      <c r="E537" s="397" t="str">
        <f t="array" ref="E537">IFERROR(IF(INDEX('Disaggregation Data'!$K$315:$K$616,MATCH(RIGHT(X537,255),RIGHT('Disaggregation Data'!$J$315:$J$616,255),0))=0,"",INDEX('Disaggregation Data'!$K$315:$K$616,MATCH(RIGHT(X537,255),RIGHT('Disaggregation Data'!J$315:$J$616,255),0))),"")</f>
        <v/>
      </c>
      <c r="F537" s="398" t="str">
        <f t="array" ref="F537">IFERROR(IF(INDEX('Disaggregation Data'!$L$315:$L$616,MATCH(RIGHT(X537,255),RIGHT('Disaggregation Data'!$J$315:$J$616,255),0))=0,"",INDEX('Disaggregation Data'!$L$315:$L$616,MATCH(RIGHT(X537,255),RIGHT('Disaggregation Data'!J$315:$J$616,255),0))),"")</f>
        <v/>
      </c>
      <c r="G537" s="459" t="str">
        <f t="array" ref="G537">IFERROR(IF(INDEX('Disaggregation Data'!$M$315:$M$616,MATCH(RIGHT(X537,255),RIGHT('Disaggregation Data'!$J$315:$J$616,255),0))=0,(E537/F537)*100,INDEX('Disaggregation Data'!$M$315:$M$616,MATCH(RIGHT(X537,255),RIGHT('Disaggregation Data'!J$315:$J$616,255),0))),"")</f>
        <v/>
      </c>
      <c r="H537" s="401" t="str">
        <f t="array" ref="H537">IFERROR(IF(INDEX('Disaggregation Data'!$N$315:$N$616,MATCH(RIGHT(X537,255),RIGHT('Disaggregation Data'!$J$315:$J$616,255),0))=0,"",INDEX('Disaggregation Data'!$N$315:$N$616,MATCH(RIGHT(X537,255),RIGHT('Disaggregation Data'!J$315:$J$616,255),0))),"")</f>
        <v/>
      </c>
      <c r="I537" s="401" t="str">
        <f t="array" ref="I537">IFERROR(IF(INDEX('Disaggregation Data'!$Q$315:$Q$616,MATCH(RIGHT(X537,255),RIGHT('Disaggregation Data'!$J$315:$J$616,255),0))=0,"",INDEX('Disaggregation Data'!$Q$315:$Q$616,MATCH(RIGHT(X537,255),RIGHT('Disaggregation Data'!J$315:$J$616,255),0))),"")</f>
        <v/>
      </c>
      <c r="J537" s="415" t="str">
        <f t="array" ref="J537">IFERROR(IF(INDEX('Disaggregation Data'!$R$315:$R$616,MATCH(RIGHT(X537,255),RIGHT('Disaggregation Data'!$J$315:$J$616,255),0))=0,"",INDEX('Disaggregation Data'!$R$315:$R$616,MATCH(RIGHT(X537,255),RIGHT('Disaggregation Data'!J$315:$J$616,255),0))),"")</f>
        <v/>
      </c>
      <c r="K537" s="486"/>
      <c r="L537" s="486"/>
      <c r="M537" s="486"/>
      <c r="N537" s="486"/>
      <c r="O537" s="486"/>
      <c r="P537" s="486"/>
      <c r="Q537" s="486"/>
      <c r="R537" s="486"/>
      <c r="S537" s="486"/>
      <c r="T537" s="486"/>
      <c r="U537" s="401" t="str">
        <f t="array" ref="U537">IFERROR(IF(INDEX('Disaggregation Data'!$O$315:$O$616,MATCH(RIGHT(X537,255),RIGHT('Disaggregation Data'!$J$315:$J$616,255),0))=0,"",INDEX('Disaggregation Data'!$O$315:$O$616,MATCH(RIGHT(X537,255),RIGHT('Disaggregation Data'!J$315:$J$616,255),0))),"")</f>
        <v/>
      </c>
      <c r="V537" s="415" t="str">
        <f t="array" ref="V537">IFERROR(IF(INDEX('Disaggregation Data'!$P$315:$P$616,MATCH(RIGHT(X537,255),RIGHT('Disaggregation Data'!$J$315:$J$616,255),0))=0,"",INDEX('Disaggregation Data'!$P$315:$P$616,MATCH(RIGHT(X537,255),RIGHT('Disaggregation Data'!J$315:$J$616,255),0))),"")</f>
        <v/>
      </c>
      <c r="W537" s="487"/>
      <c r="X537" s="487" t="str">
        <f t="shared" si="36"/>
        <v/>
      </c>
      <c r="Y537" s="487">
        <f t="shared" si="37"/>
        <v>160</v>
      </c>
      <c r="Z537" s="487" t="str">
        <f t="shared" si="38"/>
        <v/>
      </c>
      <c r="AA537" s="487" t="b">
        <f t="shared" si="39"/>
        <v>0</v>
      </c>
      <c r="AB537" s="487" t="s">
        <v>2085</v>
      </c>
      <c r="AC537" s="487" t="str">
        <f t="array" ref="AC537">IFERROR(IF(INDEX('Disaggregation Records'!$G$95:$G$183,MATCH(RIGHT(Z537,255),RIGHT('Disaggregation Records'!$D$95:$D$183,255),0))=0,"",INDEX('Disaggregation Records'!$G$95:$G$183,MATCH(RIGHT(Z537,255),RIGHT('Disaggregation Records'!$D$95:$D$183,255),0))),"")</f>
        <v/>
      </c>
      <c r="AD537" s="487" t="s">
        <v>826</v>
      </c>
      <c r="AE537" s="347"/>
      <c r="AF537" s="111"/>
      <c r="AG537" s="111"/>
    </row>
    <row r="538" spans="1:33" ht="47.1" customHeight="1" x14ac:dyDescent="0.25">
      <c r="A538" s="377">
        <v>22</v>
      </c>
      <c r="B538" s="395" t="str">
        <f>IFERROR(VLOOKUP(A538,'Coverage Indicators - Section D'!$A$10:$Y$42,25,FALSE),"")</f>
        <v/>
      </c>
      <c r="C538" s="396" t="str">
        <f t="array" ref="C538">IFERROR(IF(INDEX('Disaggregation Records'!$E$95:$E$183,MATCH(RIGHT(Z538,255),RIGHT('Disaggregation Records'!$D$95:$D$183,255),0))=0,"",INDEX('Disaggregation Records'!$E$95:$E$183,MATCH(RIGHT(Z538,255),RIGHT('Disaggregation Records'!$D$95:$D$183,255),0))),"")</f>
        <v/>
      </c>
      <c r="D538" s="396" t="str">
        <f t="array" ref="D538">IFERROR(IF(INDEX('Disaggregation Records'!$F$95:$F$183,MATCH(RIGHT(Z538,255),RIGHT('Disaggregation Records'!$D$95:$D$183,255),0))=0,"",INDEX('Disaggregation Records'!$F$95:$F$183,MATCH(RIGHT(Z538,255),RIGHT('Disaggregation Records'!$D$95:$D$183,255),0))),"")</f>
        <v/>
      </c>
      <c r="E538" s="397" t="str">
        <f t="array" ref="E538">IFERROR(IF(INDEX('Disaggregation Data'!$K$315:$K$616,MATCH(RIGHT(X538,255),RIGHT('Disaggregation Data'!$J$315:$J$616,255),0))=0,"",INDEX('Disaggregation Data'!$K$315:$K$616,MATCH(RIGHT(X538,255),RIGHT('Disaggregation Data'!J$315:$J$616,255),0))),"")</f>
        <v/>
      </c>
      <c r="F538" s="398" t="str">
        <f t="array" ref="F538">IFERROR(IF(INDEX('Disaggregation Data'!$L$315:$L$616,MATCH(RIGHT(X538,255),RIGHT('Disaggregation Data'!$J$315:$J$616,255),0))=0,"",INDEX('Disaggregation Data'!$L$315:$L$616,MATCH(RIGHT(X538,255),RIGHT('Disaggregation Data'!J$315:$J$616,255),0))),"")</f>
        <v/>
      </c>
      <c r="G538" s="459" t="str">
        <f t="array" ref="G538">IFERROR(IF(INDEX('Disaggregation Data'!$M$315:$M$616,MATCH(RIGHT(X538,255),RIGHT('Disaggregation Data'!$J$315:$J$616,255),0))=0,(E538/F538)*100,INDEX('Disaggregation Data'!$M$315:$M$616,MATCH(RIGHT(X538,255),RIGHT('Disaggregation Data'!J$315:$J$616,255),0))),"")</f>
        <v/>
      </c>
      <c r="H538" s="401" t="str">
        <f t="array" ref="H538">IFERROR(IF(INDEX('Disaggregation Data'!$N$315:$N$616,MATCH(RIGHT(X538,255),RIGHT('Disaggregation Data'!$J$315:$J$616,255),0))=0,"",INDEX('Disaggregation Data'!$N$315:$N$616,MATCH(RIGHT(X538,255),RIGHT('Disaggregation Data'!J$315:$J$616,255),0))),"")</f>
        <v/>
      </c>
      <c r="I538" s="401" t="str">
        <f t="array" ref="I538">IFERROR(IF(INDEX('Disaggregation Data'!$Q$315:$Q$616,MATCH(RIGHT(X538,255),RIGHT('Disaggregation Data'!$J$315:$J$616,255),0))=0,"",INDEX('Disaggregation Data'!$Q$315:$Q$616,MATCH(RIGHT(X538,255),RIGHT('Disaggregation Data'!J$315:$J$616,255),0))),"")</f>
        <v/>
      </c>
      <c r="J538" s="415" t="str">
        <f t="array" ref="J538">IFERROR(IF(INDEX('Disaggregation Data'!$R$315:$R$616,MATCH(RIGHT(X538,255),RIGHT('Disaggregation Data'!$J$315:$J$616,255),0))=0,"",INDEX('Disaggregation Data'!$R$315:$R$616,MATCH(RIGHT(X538,255),RIGHT('Disaggregation Data'!J$315:$J$616,255),0))),"")</f>
        <v/>
      </c>
      <c r="K538" s="486"/>
      <c r="L538" s="486"/>
      <c r="M538" s="486"/>
      <c r="N538" s="486"/>
      <c r="O538" s="486"/>
      <c r="P538" s="486"/>
      <c r="Q538" s="486"/>
      <c r="R538" s="486"/>
      <c r="S538" s="486"/>
      <c r="T538" s="486"/>
      <c r="U538" s="401" t="str">
        <f t="array" ref="U538">IFERROR(IF(INDEX('Disaggregation Data'!$O$315:$O$616,MATCH(RIGHT(X538,255),RIGHT('Disaggregation Data'!$J$315:$J$616,255),0))=0,"",INDEX('Disaggregation Data'!$O$315:$O$616,MATCH(RIGHT(X538,255),RIGHT('Disaggregation Data'!J$315:$J$616,255),0))),"")</f>
        <v/>
      </c>
      <c r="V538" s="415" t="str">
        <f t="array" ref="V538">IFERROR(IF(INDEX('Disaggregation Data'!$P$315:$P$616,MATCH(RIGHT(X538,255),RIGHT('Disaggregation Data'!$J$315:$J$616,255),0))=0,"",INDEX('Disaggregation Data'!$P$315:$P$616,MATCH(RIGHT(X538,255),RIGHT('Disaggregation Data'!J$315:$J$616,255),0))),"")</f>
        <v/>
      </c>
      <c r="W538" s="487"/>
      <c r="X538" s="487" t="str">
        <f t="shared" si="36"/>
        <v/>
      </c>
      <c r="Y538" s="487">
        <f t="shared" si="37"/>
        <v>161</v>
      </c>
      <c r="Z538" s="487" t="str">
        <f t="shared" si="38"/>
        <v/>
      </c>
      <c r="AA538" s="487" t="b">
        <f t="shared" si="39"/>
        <v>0</v>
      </c>
      <c r="AB538" s="487" t="s">
        <v>2086</v>
      </c>
      <c r="AC538" s="487" t="str">
        <f t="array" ref="AC538">IFERROR(IF(INDEX('Disaggregation Records'!$G$95:$G$183,MATCH(RIGHT(Z538,255),RIGHT('Disaggregation Records'!$D$95:$D$183,255),0))=0,"",INDEX('Disaggregation Records'!$G$95:$G$183,MATCH(RIGHT(Z538,255),RIGHT('Disaggregation Records'!$D$95:$D$183,255),0))),"")</f>
        <v/>
      </c>
      <c r="AD538" s="487" t="s">
        <v>826</v>
      </c>
      <c r="AE538" s="347"/>
      <c r="AF538" s="111"/>
      <c r="AG538" s="111"/>
    </row>
    <row r="539" spans="1:33" ht="47.1" customHeight="1" x14ac:dyDescent="0.25">
      <c r="A539" s="377">
        <v>22</v>
      </c>
      <c r="B539" s="395" t="str">
        <f>IFERROR(VLOOKUP(A539,'Coverage Indicators - Section D'!$A$10:$Y$42,25,FALSE),"")</f>
        <v/>
      </c>
      <c r="C539" s="396" t="str">
        <f t="array" ref="C539">IFERROR(IF(INDEX('Disaggregation Records'!$E$95:$E$183,MATCH(RIGHT(Z539,255),RIGHT('Disaggregation Records'!$D$95:$D$183,255),0))=0,"",INDEX('Disaggregation Records'!$E$95:$E$183,MATCH(RIGHT(Z539,255),RIGHT('Disaggregation Records'!$D$95:$D$183,255),0))),"")</f>
        <v/>
      </c>
      <c r="D539" s="396" t="str">
        <f t="array" ref="D539">IFERROR(IF(INDEX('Disaggregation Records'!$F$95:$F$183,MATCH(RIGHT(Z539,255),RIGHT('Disaggregation Records'!$D$95:$D$183,255),0))=0,"",INDEX('Disaggregation Records'!$F$95:$F$183,MATCH(RIGHT(Z539,255),RIGHT('Disaggregation Records'!$D$95:$D$183,255),0))),"")</f>
        <v/>
      </c>
      <c r="E539" s="397" t="str">
        <f t="array" ref="E539">IFERROR(IF(INDEX('Disaggregation Data'!$K$315:$K$616,MATCH(RIGHT(X539,255),RIGHT('Disaggregation Data'!$J$315:$J$616,255),0))=0,"",INDEX('Disaggregation Data'!$K$315:$K$616,MATCH(RIGHT(X539,255),RIGHT('Disaggregation Data'!J$315:$J$616,255),0))),"")</f>
        <v/>
      </c>
      <c r="F539" s="398" t="str">
        <f t="array" ref="F539">IFERROR(IF(INDEX('Disaggregation Data'!$L$315:$L$616,MATCH(RIGHT(X539,255),RIGHT('Disaggregation Data'!$J$315:$J$616,255),0))=0,"",INDEX('Disaggregation Data'!$L$315:$L$616,MATCH(RIGHT(X539,255),RIGHT('Disaggregation Data'!J$315:$J$616,255),0))),"")</f>
        <v/>
      </c>
      <c r="G539" s="459" t="str">
        <f t="array" ref="G539">IFERROR(IF(INDEX('Disaggregation Data'!$M$315:$M$616,MATCH(RIGHT(X539,255),RIGHT('Disaggregation Data'!$J$315:$J$616,255),0))=0,(E539/F539)*100,INDEX('Disaggregation Data'!$M$315:$M$616,MATCH(RIGHT(X539,255),RIGHT('Disaggregation Data'!J$315:$J$616,255),0))),"")</f>
        <v/>
      </c>
      <c r="H539" s="401" t="str">
        <f t="array" ref="H539">IFERROR(IF(INDEX('Disaggregation Data'!$N$315:$N$616,MATCH(RIGHT(X539,255),RIGHT('Disaggregation Data'!$J$315:$J$616,255),0))=0,"",INDEX('Disaggregation Data'!$N$315:$N$616,MATCH(RIGHT(X539,255),RIGHT('Disaggregation Data'!J$315:$J$616,255),0))),"")</f>
        <v/>
      </c>
      <c r="I539" s="401" t="str">
        <f t="array" ref="I539">IFERROR(IF(INDEX('Disaggregation Data'!$Q$315:$Q$616,MATCH(RIGHT(X539,255),RIGHT('Disaggregation Data'!$J$315:$J$616,255),0))=0,"",INDEX('Disaggregation Data'!$Q$315:$Q$616,MATCH(RIGHT(X539,255),RIGHT('Disaggregation Data'!J$315:$J$616,255),0))),"")</f>
        <v/>
      </c>
      <c r="J539" s="415" t="str">
        <f t="array" ref="J539">IFERROR(IF(INDEX('Disaggregation Data'!$R$315:$R$616,MATCH(RIGHT(X539,255),RIGHT('Disaggregation Data'!$J$315:$J$616,255),0))=0,"",INDEX('Disaggregation Data'!$R$315:$R$616,MATCH(RIGHT(X539,255),RIGHT('Disaggregation Data'!J$315:$J$616,255),0))),"")</f>
        <v/>
      </c>
      <c r="K539" s="486"/>
      <c r="L539" s="486"/>
      <c r="M539" s="486"/>
      <c r="N539" s="486"/>
      <c r="O539" s="486"/>
      <c r="P539" s="486"/>
      <c r="Q539" s="486"/>
      <c r="R539" s="486"/>
      <c r="S539" s="486"/>
      <c r="T539" s="486"/>
      <c r="U539" s="401" t="str">
        <f t="array" ref="U539">IFERROR(IF(INDEX('Disaggregation Data'!$O$315:$O$616,MATCH(RIGHT(X539,255),RIGHT('Disaggregation Data'!$J$315:$J$616,255),0))=0,"",INDEX('Disaggregation Data'!$O$315:$O$616,MATCH(RIGHT(X539,255),RIGHT('Disaggregation Data'!J$315:$J$616,255),0))),"")</f>
        <v/>
      </c>
      <c r="V539" s="415" t="str">
        <f t="array" ref="V539">IFERROR(IF(INDEX('Disaggregation Data'!$P$315:$P$616,MATCH(RIGHT(X539,255),RIGHT('Disaggregation Data'!$J$315:$J$616,255),0))=0,"",INDEX('Disaggregation Data'!$P$315:$P$616,MATCH(RIGHT(X539,255),RIGHT('Disaggregation Data'!J$315:$J$616,255),0))),"")</f>
        <v/>
      </c>
      <c r="W539" s="487"/>
      <c r="X539" s="487" t="str">
        <f t="shared" si="36"/>
        <v/>
      </c>
      <c r="Y539" s="487">
        <f t="shared" si="37"/>
        <v>162</v>
      </c>
      <c r="Z539" s="487" t="str">
        <f t="shared" si="38"/>
        <v/>
      </c>
      <c r="AA539" s="487" t="b">
        <f t="shared" si="39"/>
        <v>0</v>
      </c>
      <c r="AB539" s="487" t="s">
        <v>2087</v>
      </c>
      <c r="AC539" s="487" t="str">
        <f t="array" ref="AC539">IFERROR(IF(INDEX('Disaggregation Records'!$G$95:$G$183,MATCH(RIGHT(Z539,255),RIGHT('Disaggregation Records'!$D$95:$D$183,255),0))=0,"",INDEX('Disaggregation Records'!$G$95:$G$183,MATCH(RIGHT(Z539,255),RIGHT('Disaggregation Records'!$D$95:$D$183,255),0))),"")</f>
        <v/>
      </c>
      <c r="AD539" s="487" t="s">
        <v>826</v>
      </c>
      <c r="AE539" s="347"/>
      <c r="AF539" s="111"/>
      <c r="AG539" s="111"/>
    </row>
    <row r="540" spans="1:33" ht="47.1" customHeight="1" x14ac:dyDescent="0.25">
      <c r="A540" s="377">
        <v>22</v>
      </c>
      <c r="B540" s="395" t="str">
        <f>IFERROR(VLOOKUP(A540,'Coverage Indicators - Section D'!$A$10:$Y$42,25,FALSE),"")</f>
        <v/>
      </c>
      <c r="C540" s="396" t="str">
        <f t="array" ref="C540">IFERROR(IF(INDEX('Disaggregation Records'!$E$95:$E$183,MATCH(RIGHT(Z540,255),RIGHT('Disaggregation Records'!$D$95:$D$183,255),0))=0,"",INDEX('Disaggregation Records'!$E$95:$E$183,MATCH(RIGHT(Z540,255),RIGHT('Disaggregation Records'!$D$95:$D$183,255),0))),"")</f>
        <v/>
      </c>
      <c r="D540" s="396" t="str">
        <f t="array" ref="D540">IFERROR(IF(INDEX('Disaggregation Records'!$F$95:$F$183,MATCH(RIGHT(Z540,255),RIGHT('Disaggregation Records'!$D$95:$D$183,255),0))=0,"",INDEX('Disaggregation Records'!$F$95:$F$183,MATCH(RIGHT(Z540,255),RIGHT('Disaggregation Records'!$D$95:$D$183,255),0))),"")</f>
        <v/>
      </c>
      <c r="E540" s="397" t="str">
        <f t="array" ref="E540">IFERROR(IF(INDEX('Disaggregation Data'!$K$315:$K$616,MATCH(RIGHT(X540,255),RIGHT('Disaggregation Data'!$J$315:$J$616,255),0))=0,"",INDEX('Disaggregation Data'!$K$315:$K$616,MATCH(RIGHT(X540,255),RIGHT('Disaggregation Data'!J$315:$J$616,255),0))),"")</f>
        <v/>
      </c>
      <c r="F540" s="398" t="str">
        <f t="array" ref="F540">IFERROR(IF(INDEX('Disaggregation Data'!$L$315:$L$616,MATCH(RIGHT(X540,255),RIGHT('Disaggregation Data'!$J$315:$J$616,255),0))=0,"",INDEX('Disaggregation Data'!$L$315:$L$616,MATCH(RIGHT(X540,255),RIGHT('Disaggregation Data'!J$315:$J$616,255),0))),"")</f>
        <v/>
      </c>
      <c r="G540" s="459" t="str">
        <f t="array" ref="G540">IFERROR(IF(INDEX('Disaggregation Data'!$M$315:$M$616,MATCH(RIGHT(X540,255),RIGHT('Disaggregation Data'!$J$315:$J$616,255),0))=0,(E540/F540)*100,INDEX('Disaggregation Data'!$M$315:$M$616,MATCH(RIGHT(X540,255),RIGHT('Disaggregation Data'!J$315:$J$616,255),0))),"")</f>
        <v/>
      </c>
      <c r="H540" s="401" t="str">
        <f t="array" ref="H540">IFERROR(IF(INDEX('Disaggregation Data'!$N$315:$N$616,MATCH(RIGHT(X540,255),RIGHT('Disaggregation Data'!$J$315:$J$616,255),0))=0,"",INDEX('Disaggregation Data'!$N$315:$N$616,MATCH(RIGHT(X540,255),RIGHT('Disaggregation Data'!J$315:$J$616,255),0))),"")</f>
        <v/>
      </c>
      <c r="I540" s="401" t="str">
        <f t="array" ref="I540">IFERROR(IF(INDEX('Disaggregation Data'!$Q$315:$Q$616,MATCH(RIGHT(X540,255),RIGHT('Disaggregation Data'!$J$315:$J$616,255),0))=0,"",INDEX('Disaggregation Data'!$Q$315:$Q$616,MATCH(RIGHT(X540,255),RIGHT('Disaggregation Data'!J$315:$J$616,255),0))),"")</f>
        <v/>
      </c>
      <c r="J540" s="415" t="str">
        <f t="array" ref="J540">IFERROR(IF(INDEX('Disaggregation Data'!$R$315:$R$616,MATCH(RIGHT(X540,255),RIGHT('Disaggregation Data'!$J$315:$J$616,255),0))=0,"",INDEX('Disaggregation Data'!$R$315:$R$616,MATCH(RIGHT(X540,255),RIGHT('Disaggregation Data'!J$315:$J$616,255),0))),"")</f>
        <v/>
      </c>
      <c r="K540" s="486"/>
      <c r="L540" s="486"/>
      <c r="M540" s="486"/>
      <c r="N540" s="486"/>
      <c r="O540" s="486"/>
      <c r="P540" s="486"/>
      <c r="Q540" s="486"/>
      <c r="R540" s="486"/>
      <c r="S540" s="486"/>
      <c r="T540" s="486"/>
      <c r="U540" s="401" t="str">
        <f t="array" ref="U540">IFERROR(IF(INDEX('Disaggregation Data'!$O$315:$O$616,MATCH(RIGHT(X540,255),RIGHT('Disaggregation Data'!$J$315:$J$616,255),0))=0,"",INDEX('Disaggregation Data'!$O$315:$O$616,MATCH(RIGHT(X540,255),RIGHT('Disaggregation Data'!J$315:$J$616,255),0))),"")</f>
        <v/>
      </c>
      <c r="V540" s="415" t="str">
        <f t="array" ref="V540">IFERROR(IF(INDEX('Disaggregation Data'!$P$315:$P$616,MATCH(RIGHT(X540,255),RIGHT('Disaggregation Data'!$J$315:$J$616,255),0))=0,"",INDEX('Disaggregation Data'!$P$315:$P$616,MATCH(RIGHT(X540,255),RIGHT('Disaggregation Data'!J$315:$J$616,255),0))),"")</f>
        <v/>
      </c>
      <c r="W540" s="487"/>
      <c r="X540" s="487" t="str">
        <f t="shared" si="36"/>
        <v/>
      </c>
      <c r="Y540" s="487">
        <f t="shared" si="37"/>
        <v>163</v>
      </c>
      <c r="Z540" s="487" t="str">
        <f t="shared" si="38"/>
        <v/>
      </c>
      <c r="AA540" s="487" t="b">
        <f t="shared" si="39"/>
        <v>0</v>
      </c>
      <c r="AB540" s="487" t="s">
        <v>2088</v>
      </c>
      <c r="AC540" s="487" t="str">
        <f t="array" ref="AC540">IFERROR(IF(INDEX('Disaggregation Records'!$G$95:$G$183,MATCH(RIGHT(Z540,255),RIGHT('Disaggregation Records'!$D$95:$D$183,255),0))=0,"",INDEX('Disaggregation Records'!$G$95:$G$183,MATCH(RIGHT(Z540,255),RIGHT('Disaggregation Records'!$D$95:$D$183,255),0))),"")</f>
        <v/>
      </c>
      <c r="AD540" s="487" t="s">
        <v>826</v>
      </c>
      <c r="AE540" s="347"/>
      <c r="AF540" s="111"/>
      <c r="AG540" s="111"/>
    </row>
    <row r="541" spans="1:33" ht="47.1" customHeight="1" x14ac:dyDescent="0.25">
      <c r="A541" s="377">
        <v>22</v>
      </c>
      <c r="B541" s="395" t="str">
        <f>IFERROR(VLOOKUP(A541,'Coverage Indicators - Section D'!$A$10:$Y$42,25,FALSE),"")</f>
        <v/>
      </c>
      <c r="C541" s="396" t="str">
        <f t="array" ref="C541">IFERROR(IF(INDEX('Disaggregation Records'!$E$95:$E$183,MATCH(RIGHT(Z541,255),RIGHT('Disaggregation Records'!$D$95:$D$183,255),0))=0,"",INDEX('Disaggregation Records'!$E$95:$E$183,MATCH(RIGHT(Z541,255),RIGHT('Disaggregation Records'!$D$95:$D$183,255),0))),"")</f>
        <v/>
      </c>
      <c r="D541" s="396" t="str">
        <f t="array" ref="D541">IFERROR(IF(INDEX('Disaggregation Records'!$F$95:$F$183,MATCH(RIGHT(Z541,255),RIGHT('Disaggregation Records'!$D$95:$D$183,255),0))=0,"",INDEX('Disaggregation Records'!$F$95:$F$183,MATCH(RIGHT(Z541,255),RIGHT('Disaggregation Records'!$D$95:$D$183,255),0))),"")</f>
        <v/>
      </c>
      <c r="E541" s="397" t="str">
        <f t="array" ref="E541">IFERROR(IF(INDEX('Disaggregation Data'!$K$315:$K$616,MATCH(RIGHT(X541,255),RIGHT('Disaggregation Data'!$J$315:$J$616,255),0))=0,"",INDEX('Disaggregation Data'!$K$315:$K$616,MATCH(RIGHT(X541,255),RIGHT('Disaggregation Data'!J$315:$J$616,255),0))),"")</f>
        <v/>
      </c>
      <c r="F541" s="398" t="str">
        <f t="array" ref="F541">IFERROR(IF(INDEX('Disaggregation Data'!$L$315:$L$616,MATCH(RIGHT(X541,255),RIGHT('Disaggregation Data'!$J$315:$J$616,255),0))=0,"",INDEX('Disaggregation Data'!$L$315:$L$616,MATCH(RIGHT(X541,255),RIGHT('Disaggregation Data'!J$315:$J$616,255),0))),"")</f>
        <v/>
      </c>
      <c r="G541" s="459" t="str">
        <f t="array" ref="G541">IFERROR(IF(INDEX('Disaggregation Data'!$M$315:$M$616,MATCH(RIGHT(X541,255),RIGHT('Disaggregation Data'!$J$315:$J$616,255),0))=0,(E541/F541)*100,INDEX('Disaggregation Data'!$M$315:$M$616,MATCH(RIGHT(X541,255),RIGHT('Disaggregation Data'!J$315:$J$616,255),0))),"")</f>
        <v/>
      </c>
      <c r="H541" s="401" t="str">
        <f t="array" ref="H541">IFERROR(IF(INDEX('Disaggregation Data'!$N$315:$N$616,MATCH(RIGHT(X541,255),RIGHT('Disaggregation Data'!$J$315:$J$616,255),0))=0,"",INDEX('Disaggregation Data'!$N$315:$N$616,MATCH(RIGHT(X541,255),RIGHT('Disaggregation Data'!J$315:$J$616,255),0))),"")</f>
        <v/>
      </c>
      <c r="I541" s="401" t="str">
        <f t="array" ref="I541">IFERROR(IF(INDEX('Disaggregation Data'!$Q$315:$Q$616,MATCH(RIGHT(X541,255),RIGHT('Disaggregation Data'!$J$315:$J$616,255),0))=0,"",INDEX('Disaggregation Data'!$Q$315:$Q$616,MATCH(RIGHT(X541,255),RIGHT('Disaggregation Data'!J$315:$J$616,255),0))),"")</f>
        <v/>
      </c>
      <c r="J541" s="415" t="str">
        <f t="array" ref="J541">IFERROR(IF(INDEX('Disaggregation Data'!$R$315:$R$616,MATCH(RIGHT(X541,255),RIGHT('Disaggregation Data'!$J$315:$J$616,255),0))=0,"",INDEX('Disaggregation Data'!$R$315:$R$616,MATCH(RIGHT(X541,255),RIGHT('Disaggregation Data'!J$315:$J$616,255),0))),"")</f>
        <v/>
      </c>
      <c r="K541" s="486"/>
      <c r="L541" s="486"/>
      <c r="M541" s="486"/>
      <c r="N541" s="486"/>
      <c r="O541" s="486"/>
      <c r="P541" s="486"/>
      <c r="Q541" s="486"/>
      <c r="R541" s="486"/>
      <c r="S541" s="486"/>
      <c r="T541" s="486"/>
      <c r="U541" s="401" t="str">
        <f t="array" ref="U541">IFERROR(IF(INDEX('Disaggregation Data'!$O$315:$O$616,MATCH(RIGHT(X541,255),RIGHT('Disaggregation Data'!$J$315:$J$616,255),0))=0,"",INDEX('Disaggregation Data'!$O$315:$O$616,MATCH(RIGHT(X541,255),RIGHT('Disaggregation Data'!J$315:$J$616,255),0))),"")</f>
        <v/>
      </c>
      <c r="V541" s="415" t="str">
        <f t="array" ref="V541">IFERROR(IF(INDEX('Disaggregation Data'!$P$315:$P$616,MATCH(RIGHT(X541,255),RIGHT('Disaggregation Data'!$J$315:$J$616,255),0))=0,"",INDEX('Disaggregation Data'!$P$315:$P$616,MATCH(RIGHT(X541,255),RIGHT('Disaggregation Data'!J$315:$J$616,255),0))),"")</f>
        <v/>
      </c>
      <c r="W541" s="487"/>
      <c r="X541" s="487" t="str">
        <f t="shared" si="36"/>
        <v/>
      </c>
      <c r="Y541" s="487">
        <f t="shared" si="37"/>
        <v>164</v>
      </c>
      <c r="Z541" s="487" t="str">
        <f t="shared" si="38"/>
        <v/>
      </c>
      <c r="AA541" s="487" t="b">
        <f t="shared" si="39"/>
        <v>0</v>
      </c>
      <c r="AB541" s="487" t="s">
        <v>2089</v>
      </c>
      <c r="AC541" s="487" t="str">
        <f t="array" ref="AC541">IFERROR(IF(INDEX('Disaggregation Records'!$G$95:$G$183,MATCH(RIGHT(Z541,255),RIGHT('Disaggregation Records'!$D$95:$D$183,255),0))=0,"",INDEX('Disaggregation Records'!$G$95:$G$183,MATCH(RIGHT(Z541,255),RIGHT('Disaggregation Records'!$D$95:$D$183,255),0))),"")</f>
        <v/>
      </c>
      <c r="AD541" s="487" t="s">
        <v>826</v>
      </c>
      <c r="AE541" s="347"/>
      <c r="AF541" s="111"/>
      <c r="AG541" s="111"/>
    </row>
    <row r="542" spans="1:33" ht="47.1" customHeight="1" x14ac:dyDescent="0.25">
      <c r="A542" s="377">
        <v>22</v>
      </c>
      <c r="B542" s="395" t="str">
        <f>IFERROR(VLOOKUP(A542,'Coverage Indicators - Section D'!$A$10:$Y$42,25,FALSE),"")</f>
        <v/>
      </c>
      <c r="C542" s="396" t="str">
        <f t="array" ref="C542">IFERROR(IF(INDEX('Disaggregation Records'!$E$95:$E$183,MATCH(RIGHT(Z542,255),RIGHT('Disaggregation Records'!$D$95:$D$183,255),0))=0,"",INDEX('Disaggregation Records'!$E$95:$E$183,MATCH(RIGHT(Z542,255),RIGHT('Disaggregation Records'!$D$95:$D$183,255),0))),"")</f>
        <v/>
      </c>
      <c r="D542" s="396" t="str">
        <f t="array" ref="D542">IFERROR(IF(INDEX('Disaggregation Records'!$F$95:$F$183,MATCH(RIGHT(Z542,255),RIGHT('Disaggregation Records'!$D$95:$D$183,255),0))=0,"",INDEX('Disaggregation Records'!$F$95:$F$183,MATCH(RIGHT(Z542,255),RIGHT('Disaggregation Records'!$D$95:$D$183,255),0))),"")</f>
        <v/>
      </c>
      <c r="E542" s="397" t="str">
        <f t="array" ref="E542">IFERROR(IF(INDEX('Disaggregation Data'!$K$315:$K$616,MATCH(RIGHT(X542,255),RIGHT('Disaggregation Data'!$J$315:$J$616,255),0))=0,"",INDEX('Disaggregation Data'!$K$315:$K$616,MATCH(RIGHT(X542,255),RIGHT('Disaggregation Data'!J$315:$J$616,255),0))),"")</f>
        <v/>
      </c>
      <c r="F542" s="398" t="str">
        <f t="array" ref="F542">IFERROR(IF(INDEX('Disaggregation Data'!$L$315:$L$616,MATCH(RIGHT(X542,255),RIGHT('Disaggregation Data'!$J$315:$J$616,255),0))=0,"",INDEX('Disaggregation Data'!$L$315:$L$616,MATCH(RIGHT(X542,255),RIGHT('Disaggregation Data'!J$315:$J$616,255),0))),"")</f>
        <v/>
      </c>
      <c r="G542" s="459" t="str">
        <f t="array" ref="G542">IFERROR(IF(INDEX('Disaggregation Data'!$M$315:$M$616,MATCH(RIGHT(X542,255),RIGHT('Disaggregation Data'!$J$315:$J$616,255),0))=0,(E542/F542)*100,INDEX('Disaggregation Data'!$M$315:$M$616,MATCH(RIGHT(X542,255),RIGHT('Disaggregation Data'!J$315:$J$616,255),0))),"")</f>
        <v/>
      </c>
      <c r="H542" s="401" t="str">
        <f t="array" ref="H542">IFERROR(IF(INDEX('Disaggregation Data'!$N$315:$N$616,MATCH(RIGHT(X542,255),RIGHT('Disaggregation Data'!$J$315:$J$616,255),0))=0,"",INDEX('Disaggregation Data'!$N$315:$N$616,MATCH(RIGHT(X542,255),RIGHT('Disaggregation Data'!J$315:$J$616,255),0))),"")</f>
        <v/>
      </c>
      <c r="I542" s="401" t="str">
        <f t="array" ref="I542">IFERROR(IF(INDEX('Disaggregation Data'!$Q$315:$Q$616,MATCH(RIGHT(X542,255),RIGHT('Disaggregation Data'!$J$315:$J$616,255),0))=0,"",INDEX('Disaggregation Data'!$Q$315:$Q$616,MATCH(RIGHT(X542,255),RIGHT('Disaggregation Data'!J$315:$J$616,255),0))),"")</f>
        <v/>
      </c>
      <c r="J542" s="415" t="str">
        <f t="array" ref="J542">IFERROR(IF(INDEX('Disaggregation Data'!$R$315:$R$616,MATCH(RIGHT(X542,255),RIGHT('Disaggregation Data'!$J$315:$J$616,255),0))=0,"",INDEX('Disaggregation Data'!$R$315:$R$616,MATCH(RIGHT(X542,255),RIGHT('Disaggregation Data'!J$315:$J$616,255),0))),"")</f>
        <v/>
      </c>
      <c r="K542" s="486"/>
      <c r="L542" s="486"/>
      <c r="M542" s="486"/>
      <c r="N542" s="486"/>
      <c r="O542" s="486"/>
      <c r="P542" s="486"/>
      <c r="Q542" s="486"/>
      <c r="R542" s="486"/>
      <c r="S542" s="486"/>
      <c r="T542" s="486"/>
      <c r="U542" s="401" t="str">
        <f t="array" ref="U542">IFERROR(IF(INDEX('Disaggregation Data'!$O$315:$O$616,MATCH(RIGHT(X542,255),RIGHT('Disaggregation Data'!$J$315:$J$616,255),0))=0,"",INDEX('Disaggregation Data'!$O$315:$O$616,MATCH(RIGHT(X542,255),RIGHT('Disaggregation Data'!J$315:$J$616,255),0))),"")</f>
        <v/>
      </c>
      <c r="V542" s="415" t="str">
        <f t="array" ref="V542">IFERROR(IF(INDEX('Disaggregation Data'!$P$315:$P$616,MATCH(RIGHT(X542,255),RIGHT('Disaggregation Data'!$J$315:$J$616,255),0))=0,"",INDEX('Disaggregation Data'!$P$315:$P$616,MATCH(RIGHT(X542,255),RIGHT('Disaggregation Data'!J$315:$J$616,255),0))),"")</f>
        <v/>
      </c>
      <c r="W542" s="487"/>
      <c r="X542" s="487" t="str">
        <f t="shared" si="36"/>
        <v/>
      </c>
      <c r="Y542" s="487">
        <f t="shared" si="37"/>
        <v>165</v>
      </c>
      <c r="Z542" s="487" t="str">
        <f t="shared" si="38"/>
        <v/>
      </c>
      <c r="AA542" s="487" t="b">
        <f t="shared" si="39"/>
        <v>0</v>
      </c>
      <c r="AB542" s="487" t="s">
        <v>2090</v>
      </c>
      <c r="AC542" s="487" t="str">
        <f t="array" ref="AC542">IFERROR(IF(INDEX('Disaggregation Records'!$G$95:$G$183,MATCH(RIGHT(Z542,255),RIGHT('Disaggregation Records'!$D$95:$D$183,255),0))=0,"",INDEX('Disaggregation Records'!$G$95:$G$183,MATCH(RIGHT(Z542,255),RIGHT('Disaggregation Records'!$D$95:$D$183,255),0))),"")</f>
        <v/>
      </c>
      <c r="AD542" s="487" t="s">
        <v>826</v>
      </c>
      <c r="AE542" s="347"/>
      <c r="AF542" s="111"/>
      <c r="AG542" s="111"/>
    </row>
    <row r="543" spans="1:33" ht="47.1" customHeight="1" x14ac:dyDescent="0.25">
      <c r="A543" s="377">
        <v>22</v>
      </c>
      <c r="B543" s="395" t="str">
        <f>IFERROR(VLOOKUP(A543,'Coverage Indicators - Section D'!$A$10:$Y$42,25,FALSE),"")</f>
        <v/>
      </c>
      <c r="C543" s="396" t="str">
        <f t="array" ref="C543">IFERROR(IF(INDEX('Disaggregation Records'!$E$95:$E$183,MATCH(RIGHT(Z543,255),RIGHT('Disaggregation Records'!$D$95:$D$183,255),0))=0,"",INDEX('Disaggregation Records'!$E$95:$E$183,MATCH(RIGHT(Z543,255),RIGHT('Disaggregation Records'!$D$95:$D$183,255),0))),"")</f>
        <v/>
      </c>
      <c r="D543" s="396" t="str">
        <f t="array" ref="D543">IFERROR(IF(INDEX('Disaggregation Records'!$F$95:$F$183,MATCH(RIGHT(Z543,255),RIGHT('Disaggregation Records'!$D$95:$D$183,255),0))=0,"",INDEX('Disaggregation Records'!$F$95:$F$183,MATCH(RIGHT(Z543,255),RIGHT('Disaggregation Records'!$D$95:$D$183,255),0))),"")</f>
        <v/>
      </c>
      <c r="E543" s="397" t="str">
        <f t="array" ref="E543">IFERROR(IF(INDEX('Disaggregation Data'!$K$315:$K$616,MATCH(RIGHT(X543,255),RIGHT('Disaggregation Data'!$J$315:$J$616,255),0))=0,"",INDEX('Disaggregation Data'!$K$315:$K$616,MATCH(RIGHT(X543,255),RIGHT('Disaggregation Data'!J$315:$J$616,255),0))),"")</f>
        <v/>
      </c>
      <c r="F543" s="398" t="str">
        <f t="array" ref="F543">IFERROR(IF(INDEX('Disaggregation Data'!$L$315:$L$616,MATCH(RIGHT(X543,255),RIGHT('Disaggregation Data'!$J$315:$J$616,255),0))=0,"",INDEX('Disaggregation Data'!$L$315:$L$616,MATCH(RIGHT(X543,255),RIGHT('Disaggregation Data'!J$315:$J$616,255),0))),"")</f>
        <v/>
      </c>
      <c r="G543" s="459" t="str">
        <f t="array" ref="G543">IFERROR(IF(INDEX('Disaggregation Data'!$M$315:$M$616,MATCH(RIGHT(X543,255),RIGHT('Disaggregation Data'!$J$315:$J$616,255),0))=0,(E543/F543)*100,INDEX('Disaggregation Data'!$M$315:$M$616,MATCH(RIGHT(X543,255),RIGHT('Disaggregation Data'!J$315:$J$616,255),0))),"")</f>
        <v/>
      </c>
      <c r="H543" s="401" t="str">
        <f t="array" ref="H543">IFERROR(IF(INDEX('Disaggregation Data'!$N$315:$N$616,MATCH(RIGHT(X543,255),RIGHT('Disaggregation Data'!$J$315:$J$616,255),0))=0,"",INDEX('Disaggregation Data'!$N$315:$N$616,MATCH(RIGHT(X543,255),RIGHT('Disaggregation Data'!J$315:$J$616,255),0))),"")</f>
        <v/>
      </c>
      <c r="I543" s="401" t="str">
        <f t="array" ref="I543">IFERROR(IF(INDEX('Disaggregation Data'!$Q$315:$Q$616,MATCH(RIGHT(X543,255),RIGHT('Disaggregation Data'!$J$315:$J$616,255),0))=0,"",INDEX('Disaggregation Data'!$Q$315:$Q$616,MATCH(RIGHT(X543,255),RIGHT('Disaggregation Data'!J$315:$J$616,255),0))),"")</f>
        <v/>
      </c>
      <c r="J543" s="415" t="str">
        <f t="array" ref="J543">IFERROR(IF(INDEX('Disaggregation Data'!$R$315:$R$616,MATCH(RIGHT(X543,255),RIGHT('Disaggregation Data'!$J$315:$J$616,255),0))=0,"",INDEX('Disaggregation Data'!$R$315:$R$616,MATCH(RIGHT(X543,255),RIGHT('Disaggregation Data'!J$315:$J$616,255),0))),"")</f>
        <v/>
      </c>
      <c r="K543" s="486"/>
      <c r="L543" s="486"/>
      <c r="M543" s="486"/>
      <c r="N543" s="486"/>
      <c r="O543" s="486"/>
      <c r="P543" s="486"/>
      <c r="Q543" s="486"/>
      <c r="R543" s="486"/>
      <c r="S543" s="486"/>
      <c r="T543" s="486"/>
      <c r="U543" s="401" t="str">
        <f t="array" ref="U543">IFERROR(IF(INDEX('Disaggregation Data'!$O$315:$O$616,MATCH(RIGHT(X543,255),RIGHT('Disaggregation Data'!$J$315:$J$616,255),0))=0,"",INDEX('Disaggregation Data'!$O$315:$O$616,MATCH(RIGHT(X543,255),RIGHT('Disaggregation Data'!J$315:$J$616,255),0))),"")</f>
        <v/>
      </c>
      <c r="V543" s="415" t="str">
        <f t="array" ref="V543">IFERROR(IF(INDEX('Disaggregation Data'!$P$315:$P$616,MATCH(RIGHT(X543,255),RIGHT('Disaggregation Data'!$J$315:$J$616,255),0))=0,"",INDEX('Disaggregation Data'!$P$315:$P$616,MATCH(RIGHT(X543,255),RIGHT('Disaggregation Data'!J$315:$J$616,255),0))),"")</f>
        <v/>
      </c>
      <c r="W543" s="487"/>
      <c r="X543" s="487" t="str">
        <f t="shared" si="36"/>
        <v/>
      </c>
      <c r="Y543" s="487">
        <f t="shared" si="37"/>
        <v>166</v>
      </c>
      <c r="Z543" s="487" t="str">
        <f t="shared" si="38"/>
        <v/>
      </c>
      <c r="AA543" s="487" t="b">
        <f t="shared" si="39"/>
        <v>0</v>
      </c>
      <c r="AB543" s="487" t="s">
        <v>2091</v>
      </c>
      <c r="AC543" s="487" t="str">
        <f t="array" ref="AC543">IFERROR(IF(INDEX('Disaggregation Records'!$G$95:$G$183,MATCH(RIGHT(Z543,255),RIGHT('Disaggregation Records'!$D$95:$D$183,255),0))=0,"",INDEX('Disaggregation Records'!$G$95:$G$183,MATCH(RIGHT(Z543,255),RIGHT('Disaggregation Records'!$D$95:$D$183,255),0))),"")</f>
        <v/>
      </c>
      <c r="AD543" s="487" t="s">
        <v>826</v>
      </c>
      <c r="AE543" s="347"/>
      <c r="AF543" s="111"/>
      <c r="AG543" s="111"/>
    </row>
    <row r="544" spans="1:33" ht="47.1" customHeight="1" x14ac:dyDescent="0.25">
      <c r="A544" s="377">
        <v>22</v>
      </c>
      <c r="B544" s="395" t="str">
        <f>IFERROR(VLOOKUP(A544,'Coverage Indicators - Section D'!$A$10:$Y$42,25,FALSE),"")</f>
        <v/>
      </c>
      <c r="C544" s="396" t="str">
        <f t="array" ref="C544">IFERROR(IF(INDEX('Disaggregation Records'!$E$95:$E$183,MATCH(RIGHT(Z544,255),RIGHT('Disaggregation Records'!$D$95:$D$183,255),0))=0,"",INDEX('Disaggregation Records'!$E$95:$E$183,MATCH(RIGHT(Z544,255),RIGHT('Disaggregation Records'!$D$95:$D$183,255),0))),"")</f>
        <v/>
      </c>
      <c r="D544" s="396" t="str">
        <f t="array" ref="D544">IFERROR(IF(INDEX('Disaggregation Records'!$F$95:$F$183,MATCH(RIGHT(Z544,255),RIGHT('Disaggregation Records'!$D$95:$D$183,255),0))=0,"",INDEX('Disaggregation Records'!$F$95:$F$183,MATCH(RIGHT(Z544,255),RIGHT('Disaggregation Records'!$D$95:$D$183,255),0))),"")</f>
        <v/>
      </c>
      <c r="E544" s="397" t="str">
        <f t="array" ref="E544">IFERROR(IF(INDEX('Disaggregation Data'!$K$315:$K$616,MATCH(RIGHT(X544,255),RIGHT('Disaggregation Data'!$J$315:$J$616,255),0))=0,"",INDEX('Disaggregation Data'!$K$315:$K$616,MATCH(RIGHT(X544,255),RIGHT('Disaggregation Data'!J$315:$J$616,255),0))),"")</f>
        <v/>
      </c>
      <c r="F544" s="398" t="str">
        <f t="array" ref="F544">IFERROR(IF(INDEX('Disaggregation Data'!$L$315:$L$616,MATCH(RIGHT(X544,255),RIGHT('Disaggregation Data'!$J$315:$J$616,255),0))=0,"",INDEX('Disaggregation Data'!$L$315:$L$616,MATCH(RIGHT(X544,255),RIGHT('Disaggregation Data'!J$315:$J$616,255),0))),"")</f>
        <v/>
      </c>
      <c r="G544" s="459" t="str">
        <f t="array" ref="G544">IFERROR(IF(INDEX('Disaggregation Data'!$M$315:$M$616,MATCH(RIGHT(X544,255),RIGHT('Disaggregation Data'!$J$315:$J$616,255),0))=0,(E544/F544)*100,INDEX('Disaggregation Data'!$M$315:$M$616,MATCH(RIGHT(X544,255),RIGHT('Disaggregation Data'!J$315:$J$616,255),0))),"")</f>
        <v/>
      </c>
      <c r="H544" s="401" t="str">
        <f t="array" ref="H544">IFERROR(IF(INDEX('Disaggregation Data'!$N$315:$N$616,MATCH(RIGHT(X544,255),RIGHT('Disaggregation Data'!$J$315:$J$616,255),0))=0,"",INDEX('Disaggregation Data'!$N$315:$N$616,MATCH(RIGHT(X544,255),RIGHT('Disaggregation Data'!J$315:$J$616,255),0))),"")</f>
        <v/>
      </c>
      <c r="I544" s="401" t="str">
        <f t="array" ref="I544">IFERROR(IF(INDEX('Disaggregation Data'!$Q$315:$Q$616,MATCH(RIGHT(X544,255),RIGHT('Disaggregation Data'!$J$315:$J$616,255),0))=0,"",INDEX('Disaggregation Data'!$Q$315:$Q$616,MATCH(RIGHT(X544,255),RIGHT('Disaggregation Data'!J$315:$J$616,255),0))),"")</f>
        <v/>
      </c>
      <c r="J544" s="415" t="str">
        <f t="array" ref="J544">IFERROR(IF(INDEX('Disaggregation Data'!$R$315:$R$616,MATCH(RIGHT(X544,255),RIGHT('Disaggregation Data'!$J$315:$J$616,255),0))=0,"",INDEX('Disaggregation Data'!$R$315:$R$616,MATCH(RIGHT(X544,255),RIGHT('Disaggregation Data'!J$315:$J$616,255),0))),"")</f>
        <v/>
      </c>
      <c r="K544" s="486"/>
      <c r="L544" s="486"/>
      <c r="M544" s="486"/>
      <c r="N544" s="486"/>
      <c r="O544" s="486"/>
      <c r="P544" s="486"/>
      <c r="Q544" s="486"/>
      <c r="R544" s="486"/>
      <c r="S544" s="486"/>
      <c r="T544" s="486"/>
      <c r="U544" s="401" t="str">
        <f t="array" ref="U544">IFERROR(IF(INDEX('Disaggregation Data'!$O$315:$O$616,MATCH(RIGHT(X544,255),RIGHT('Disaggregation Data'!$J$315:$J$616,255),0))=0,"",INDEX('Disaggregation Data'!$O$315:$O$616,MATCH(RIGHT(X544,255),RIGHT('Disaggregation Data'!J$315:$J$616,255),0))),"")</f>
        <v/>
      </c>
      <c r="V544" s="415" t="str">
        <f t="array" ref="V544">IFERROR(IF(INDEX('Disaggregation Data'!$P$315:$P$616,MATCH(RIGHT(X544,255),RIGHT('Disaggregation Data'!$J$315:$J$616,255),0))=0,"",INDEX('Disaggregation Data'!$P$315:$P$616,MATCH(RIGHT(X544,255),RIGHT('Disaggregation Data'!J$315:$J$616,255),0))),"")</f>
        <v/>
      </c>
      <c r="W544" s="487"/>
      <c r="X544" s="487" t="str">
        <f t="shared" si="36"/>
        <v/>
      </c>
      <c r="Y544" s="487">
        <f t="shared" si="37"/>
        <v>167</v>
      </c>
      <c r="Z544" s="487" t="str">
        <f t="shared" si="38"/>
        <v/>
      </c>
      <c r="AA544" s="487" t="b">
        <f t="shared" si="39"/>
        <v>0</v>
      </c>
      <c r="AB544" s="487" t="s">
        <v>2092</v>
      </c>
      <c r="AC544" s="487" t="str">
        <f t="array" ref="AC544">IFERROR(IF(INDEX('Disaggregation Records'!$G$95:$G$183,MATCH(RIGHT(Z544,255),RIGHT('Disaggregation Records'!$D$95:$D$183,255),0))=0,"",INDEX('Disaggregation Records'!$G$95:$G$183,MATCH(RIGHT(Z544,255),RIGHT('Disaggregation Records'!$D$95:$D$183,255),0))),"")</f>
        <v/>
      </c>
      <c r="AD544" s="487" t="s">
        <v>826</v>
      </c>
      <c r="AE544" s="347"/>
      <c r="AF544" s="111"/>
      <c r="AG544" s="111"/>
    </row>
    <row r="545" spans="1:33" ht="47.1" customHeight="1" x14ac:dyDescent="0.25">
      <c r="A545" s="377">
        <v>22</v>
      </c>
      <c r="B545" s="395" t="str">
        <f>IFERROR(VLOOKUP(A545,'Coverage Indicators - Section D'!$A$10:$Y$42,25,FALSE),"")</f>
        <v/>
      </c>
      <c r="C545" s="396" t="str">
        <f t="array" ref="C545">IFERROR(IF(INDEX('Disaggregation Records'!$E$95:$E$183,MATCH(RIGHT(Z545,255),RIGHT('Disaggregation Records'!$D$95:$D$183,255),0))=0,"",INDEX('Disaggregation Records'!$E$95:$E$183,MATCH(RIGHT(Z545,255),RIGHT('Disaggregation Records'!$D$95:$D$183,255),0))),"")</f>
        <v/>
      </c>
      <c r="D545" s="396" t="str">
        <f t="array" ref="D545">IFERROR(IF(INDEX('Disaggregation Records'!$F$95:$F$183,MATCH(RIGHT(Z545,255),RIGHT('Disaggregation Records'!$D$95:$D$183,255),0))=0,"",INDEX('Disaggregation Records'!$F$95:$F$183,MATCH(RIGHT(Z545,255),RIGHT('Disaggregation Records'!$D$95:$D$183,255),0))),"")</f>
        <v/>
      </c>
      <c r="E545" s="397" t="str">
        <f t="array" ref="E545">IFERROR(IF(INDEX('Disaggregation Data'!$K$315:$K$616,MATCH(RIGHT(X545,255),RIGHT('Disaggregation Data'!$J$315:$J$616,255),0))=0,"",INDEX('Disaggregation Data'!$K$315:$K$616,MATCH(RIGHT(X545,255),RIGHT('Disaggregation Data'!J$315:$J$616,255),0))),"")</f>
        <v/>
      </c>
      <c r="F545" s="398" t="str">
        <f t="array" ref="F545">IFERROR(IF(INDEX('Disaggregation Data'!$L$315:$L$616,MATCH(RIGHT(X545,255),RIGHT('Disaggregation Data'!$J$315:$J$616,255),0))=0,"",INDEX('Disaggregation Data'!$L$315:$L$616,MATCH(RIGHT(X545,255),RIGHT('Disaggregation Data'!J$315:$J$616,255),0))),"")</f>
        <v/>
      </c>
      <c r="G545" s="459" t="str">
        <f t="array" ref="G545">IFERROR(IF(INDEX('Disaggregation Data'!$M$315:$M$616,MATCH(RIGHT(X545,255),RIGHT('Disaggregation Data'!$J$315:$J$616,255),0))=0,(E545/F545)*100,INDEX('Disaggregation Data'!$M$315:$M$616,MATCH(RIGHT(X545,255),RIGHT('Disaggregation Data'!J$315:$J$616,255),0))),"")</f>
        <v/>
      </c>
      <c r="H545" s="401" t="str">
        <f t="array" ref="H545">IFERROR(IF(INDEX('Disaggregation Data'!$N$315:$N$616,MATCH(RIGHT(X545,255),RIGHT('Disaggregation Data'!$J$315:$J$616,255),0))=0,"",INDEX('Disaggregation Data'!$N$315:$N$616,MATCH(RIGHT(X545,255),RIGHT('Disaggregation Data'!J$315:$J$616,255),0))),"")</f>
        <v/>
      </c>
      <c r="I545" s="401" t="str">
        <f t="array" ref="I545">IFERROR(IF(INDEX('Disaggregation Data'!$Q$315:$Q$616,MATCH(RIGHT(X545,255),RIGHT('Disaggregation Data'!$J$315:$J$616,255),0))=0,"",INDEX('Disaggregation Data'!$Q$315:$Q$616,MATCH(RIGHT(X545,255),RIGHT('Disaggregation Data'!J$315:$J$616,255),0))),"")</f>
        <v/>
      </c>
      <c r="J545" s="415" t="str">
        <f t="array" ref="J545">IFERROR(IF(INDEX('Disaggregation Data'!$R$315:$R$616,MATCH(RIGHT(X545,255),RIGHT('Disaggregation Data'!$J$315:$J$616,255),0))=0,"",INDEX('Disaggregation Data'!$R$315:$R$616,MATCH(RIGHT(X545,255),RIGHT('Disaggregation Data'!J$315:$J$616,255),0))),"")</f>
        <v/>
      </c>
      <c r="K545" s="486"/>
      <c r="L545" s="486"/>
      <c r="M545" s="486"/>
      <c r="N545" s="486"/>
      <c r="O545" s="486"/>
      <c r="P545" s="486"/>
      <c r="Q545" s="486"/>
      <c r="R545" s="486"/>
      <c r="S545" s="486"/>
      <c r="T545" s="486"/>
      <c r="U545" s="401" t="str">
        <f t="array" ref="U545">IFERROR(IF(INDEX('Disaggregation Data'!$O$315:$O$616,MATCH(RIGHT(X545,255),RIGHT('Disaggregation Data'!$J$315:$J$616,255),0))=0,"",INDEX('Disaggregation Data'!$O$315:$O$616,MATCH(RIGHT(X545,255),RIGHT('Disaggregation Data'!J$315:$J$616,255),0))),"")</f>
        <v/>
      </c>
      <c r="V545" s="415" t="str">
        <f t="array" ref="V545">IFERROR(IF(INDEX('Disaggregation Data'!$P$315:$P$616,MATCH(RIGHT(X545,255),RIGHT('Disaggregation Data'!$J$315:$J$616,255),0))=0,"",INDEX('Disaggregation Data'!$P$315:$P$616,MATCH(RIGHT(X545,255),RIGHT('Disaggregation Data'!J$315:$J$616,255),0))),"")</f>
        <v/>
      </c>
      <c r="W545" s="487"/>
      <c r="X545" s="487" t="str">
        <f t="shared" si="36"/>
        <v/>
      </c>
      <c r="Y545" s="487">
        <f t="shared" si="37"/>
        <v>168</v>
      </c>
      <c r="Z545" s="487" t="str">
        <f t="shared" si="38"/>
        <v/>
      </c>
      <c r="AA545" s="487" t="b">
        <f t="shared" si="39"/>
        <v>0</v>
      </c>
      <c r="AB545" s="487" t="s">
        <v>2093</v>
      </c>
      <c r="AC545" s="487" t="str">
        <f t="array" ref="AC545">IFERROR(IF(INDEX('Disaggregation Records'!$G$95:$G$183,MATCH(RIGHT(Z545,255),RIGHT('Disaggregation Records'!$D$95:$D$183,255),0))=0,"",INDEX('Disaggregation Records'!$G$95:$G$183,MATCH(RIGHT(Z545,255),RIGHT('Disaggregation Records'!$D$95:$D$183,255),0))),"")</f>
        <v/>
      </c>
      <c r="AD545" s="487" t="s">
        <v>826</v>
      </c>
      <c r="AE545" s="347"/>
      <c r="AF545" s="111"/>
      <c r="AG545" s="111"/>
    </row>
    <row r="546" spans="1:33" ht="47.1" customHeight="1" x14ac:dyDescent="0.25">
      <c r="A546" s="377">
        <v>22</v>
      </c>
      <c r="B546" s="395" t="str">
        <f>IFERROR(VLOOKUP(A546,'Coverage Indicators - Section D'!$A$10:$Y$42,25,FALSE),"")</f>
        <v/>
      </c>
      <c r="C546" s="396" t="str">
        <f t="array" ref="C546">IFERROR(IF(INDEX('Disaggregation Records'!$E$95:$E$183,MATCH(RIGHT(Z546,255),RIGHT('Disaggregation Records'!$D$95:$D$183,255),0))=0,"",INDEX('Disaggregation Records'!$E$95:$E$183,MATCH(RIGHT(Z546,255),RIGHT('Disaggregation Records'!$D$95:$D$183,255),0))),"")</f>
        <v/>
      </c>
      <c r="D546" s="396" t="str">
        <f t="array" ref="D546">IFERROR(IF(INDEX('Disaggregation Records'!$F$95:$F$183,MATCH(RIGHT(Z546,255),RIGHT('Disaggregation Records'!$D$95:$D$183,255),0))=0,"",INDEX('Disaggregation Records'!$F$95:$F$183,MATCH(RIGHT(Z546,255),RIGHT('Disaggregation Records'!$D$95:$D$183,255),0))),"")</f>
        <v/>
      </c>
      <c r="E546" s="397" t="str">
        <f t="array" ref="E546">IFERROR(IF(INDEX('Disaggregation Data'!$K$315:$K$616,MATCH(RIGHT(X546,255),RIGHT('Disaggregation Data'!$J$315:$J$616,255),0))=0,"",INDEX('Disaggregation Data'!$K$315:$K$616,MATCH(RIGHT(X546,255),RIGHT('Disaggregation Data'!J$315:$J$616,255),0))),"")</f>
        <v/>
      </c>
      <c r="F546" s="398" t="str">
        <f t="array" ref="F546">IFERROR(IF(INDEX('Disaggregation Data'!$L$315:$L$616,MATCH(RIGHT(X546,255),RIGHT('Disaggregation Data'!$J$315:$J$616,255),0))=0,"",INDEX('Disaggregation Data'!$L$315:$L$616,MATCH(RIGHT(X546,255),RIGHT('Disaggregation Data'!J$315:$J$616,255),0))),"")</f>
        <v/>
      </c>
      <c r="G546" s="459" t="str">
        <f t="array" ref="G546">IFERROR(IF(INDEX('Disaggregation Data'!$M$315:$M$616,MATCH(RIGHT(X546,255),RIGHT('Disaggregation Data'!$J$315:$J$616,255),0))=0,(E546/F546)*100,INDEX('Disaggregation Data'!$M$315:$M$616,MATCH(RIGHT(X546,255),RIGHT('Disaggregation Data'!J$315:$J$616,255),0))),"")</f>
        <v/>
      </c>
      <c r="H546" s="401" t="str">
        <f t="array" ref="H546">IFERROR(IF(INDEX('Disaggregation Data'!$N$315:$N$616,MATCH(RIGHT(X546,255),RIGHT('Disaggregation Data'!$J$315:$J$616,255),0))=0,"",INDEX('Disaggregation Data'!$N$315:$N$616,MATCH(RIGHT(X546,255),RIGHT('Disaggregation Data'!J$315:$J$616,255),0))),"")</f>
        <v/>
      </c>
      <c r="I546" s="401" t="str">
        <f t="array" ref="I546">IFERROR(IF(INDEX('Disaggregation Data'!$Q$315:$Q$616,MATCH(RIGHT(X546,255),RIGHT('Disaggregation Data'!$J$315:$J$616,255),0))=0,"",INDEX('Disaggregation Data'!$Q$315:$Q$616,MATCH(RIGHT(X546,255),RIGHT('Disaggregation Data'!J$315:$J$616,255),0))),"")</f>
        <v/>
      </c>
      <c r="J546" s="415" t="str">
        <f t="array" ref="J546">IFERROR(IF(INDEX('Disaggregation Data'!$R$315:$R$616,MATCH(RIGHT(X546,255),RIGHT('Disaggregation Data'!$J$315:$J$616,255),0))=0,"",INDEX('Disaggregation Data'!$R$315:$R$616,MATCH(RIGHT(X546,255),RIGHT('Disaggregation Data'!J$315:$J$616,255),0))),"")</f>
        <v/>
      </c>
      <c r="K546" s="486"/>
      <c r="L546" s="486"/>
      <c r="M546" s="486"/>
      <c r="N546" s="486"/>
      <c r="O546" s="486"/>
      <c r="P546" s="486"/>
      <c r="Q546" s="486"/>
      <c r="R546" s="486"/>
      <c r="S546" s="486"/>
      <c r="T546" s="486"/>
      <c r="U546" s="401" t="str">
        <f t="array" ref="U546">IFERROR(IF(INDEX('Disaggregation Data'!$O$315:$O$616,MATCH(RIGHT(X546,255),RIGHT('Disaggregation Data'!$J$315:$J$616,255),0))=0,"",INDEX('Disaggregation Data'!$O$315:$O$616,MATCH(RIGHT(X546,255),RIGHT('Disaggregation Data'!J$315:$J$616,255),0))),"")</f>
        <v/>
      </c>
      <c r="V546" s="415" t="str">
        <f t="array" ref="V546">IFERROR(IF(INDEX('Disaggregation Data'!$P$315:$P$616,MATCH(RIGHT(X546,255),RIGHT('Disaggregation Data'!$J$315:$J$616,255),0))=0,"",INDEX('Disaggregation Data'!$P$315:$P$616,MATCH(RIGHT(X546,255),RIGHT('Disaggregation Data'!J$315:$J$616,255),0))),"")</f>
        <v/>
      </c>
      <c r="W546" s="487"/>
      <c r="X546" s="487" t="str">
        <f t="shared" si="36"/>
        <v/>
      </c>
      <c r="Y546" s="487">
        <f t="shared" si="37"/>
        <v>169</v>
      </c>
      <c r="Z546" s="487" t="str">
        <f t="shared" si="38"/>
        <v/>
      </c>
      <c r="AA546" s="487" t="b">
        <f t="shared" si="39"/>
        <v>0</v>
      </c>
      <c r="AB546" s="487" t="s">
        <v>2094</v>
      </c>
      <c r="AC546" s="487" t="str">
        <f t="array" ref="AC546">IFERROR(IF(INDEX('Disaggregation Records'!$G$95:$G$183,MATCH(RIGHT(Z546,255),RIGHT('Disaggregation Records'!$D$95:$D$183,255),0))=0,"",INDEX('Disaggregation Records'!$G$95:$G$183,MATCH(RIGHT(Z546,255),RIGHT('Disaggregation Records'!$D$95:$D$183,255),0))),"")</f>
        <v/>
      </c>
      <c r="AD546" s="487" t="s">
        <v>826</v>
      </c>
      <c r="AE546" s="347"/>
      <c r="AF546" s="111"/>
      <c r="AG546" s="111"/>
    </row>
    <row r="547" spans="1:33" ht="47.1" customHeight="1" x14ac:dyDescent="0.25">
      <c r="A547" s="377">
        <v>23</v>
      </c>
      <c r="B547" s="395" t="str">
        <f>IFERROR(VLOOKUP(A547,'Coverage Indicators - Section D'!$A$10:$Y$42,25,FALSE),"")</f>
        <v/>
      </c>
      <c r="C547" s="396" t="str">
        <f t="array" ref="C547">IFERROR(IF(INDEX('Disaggregation Records'!$E$95:$E$183,MATCH(RIGHT(Z547,255),RIGHT('Disaggregation Records'!$D$95:$D$183,255),0))=0,"",INDEX('Disaggregation Records'!$E$95:$E$183,MATCH(RIGHT(Z547,255),RIGHT('Disaggregation Records'!$D$95:$D$183,255),0))),"")</f>
        <v/>
      </c>
      <c r="D547" s="396" t="str">
        <f t="array" ref="D547">IFERROR(IF(INDEX('Disaggregation Records'!$F$95:$F$183,MATCH(RIGHT(Z547,255),RIGHT('Disaggregation Records'!$D$95:$D$183,255),0))=0,"",INDEX('Disaggregation Records'!$F$95:$F$183,MATCH(RIGHT(Z547,255),RIGHT('Disaggregation Records'!$D$95:$D$183,255),0))),"")</f>
        <v/>
      </c>
      <c r="E547" s="397" t="str">
        <f t="array" ref="E547">IFERROR(IF(INDEX('Disaggregation Data'!$K$315:$K$616,MATCH(RIGHT(X547,255),RIGHT('Disaggregation Data'!$J$315:$J$616,255),0))=0,"",INDEX('Disaggregation Data'!$K$315:$K$616,MATCH(RIGHT(X547,255),RIGHT('Disaggregation Data'!J$315:$J$616,255),0))),"")</f>
        <v/>
      </c>
      <c r="F547" s="398" t="str">
        <f t="array" ref="F547">IFERROR(IF(INDEX('Disaggregation Data'!$L$315:$L$616,MATCH(RIGHT(X547,255),RIGHT('Disaggregation Data'!$J$315:$J$616,255),0))=0,"",INDEX('Disaggregation Data'!$L$315:$L$616,MATCH(RIGHT(X547,255),RIGHT('Disaggregation Data'!J$315:$J$616,255),0))),"")</f>
        <v/>
      </c>
      <c r="G547" s="459" t="str">
        <f t="array" ref="G547">IFERROR(IF(INDEX('Disaggregation Data'!$M$315:$M$616,MATCH(RIGHT(X547,255),RIGHT('Disaggregation Data'!$J$315:$J$616,255),0))=0,(E547/F547)*100,INDEX('Disaggregation Data'!$M$315:$M$616,MATCH(RIGHT(X547,255),RIGHT('Disaggregation Data'!J$315:$J$616,255),0))),"")</f>
        <v/>
      </c>
      <c r="H547" s="401" t="str">
        <f t="array" ref="H547">IFERROR(IF(INDEX('Disaggregation Data'!$N$315:$N$616,MATCH(RIGHT(X547,255),RIGHT('Disaggregation Data'!$J$315:$J$616,255),0))=0,"",INDEX('Disaggregation Data'!$N$315:$N$616,MATCH(RIGHT(X547,255),RIGHT('Disaggregation Data'!J$315:$J$616,255),0))),"")</f>
        <v/>
      </c>
      <c r="I547" s="401" t="str">
        <f t="array" ref="I547">IFERROR(IF(INDEX('Disaggregation Data'!$Q$315:$Q$616,MATCH(RIGHT(X547,255),RIGHT('Disaggregation Data'!$J$315:$J$616,255),0))=0,"",INDEX('Disaggregation Data'!$Q$315:$Q$616,MATCH(RIGHT(X547,255),RIGHT('Disaggregation Data'!J$315:$J$616,255),0))),"")</f>
        <v/>
      </c>
      <c r="J547" s="415" t="str">
        <f t="array" ref="J547">IFERROR(IF(INDEX('Disaggregation Data'!$R$315:$R$616,MATCH(RIGHT(X547,255),RIGHT('Disaggregation Data'!$J$315:$J$616,255),0))=0,"",INDEX('Disaggregation Data'!$R$315:$R$616,MATCH(RIGHT(X547,255),RIGHT('Disaggregation Data'!J$315:$J$616,255),0))),"")</f>
        <v/>
      </c>
      <c r="K547" s="486"/>
      <c r="L547" s="486"/>
      <c r="M547" s="486"/>
      <c r="N547" s="486"/>
      <c r="O547" s="486"/>
      <c r="P547" s="486"/>
      <c r="Q547" s="486"/>
      <c r="R547" s="486"/>
      <c r="S547" s="486"/>
      <c r="T547" s="486"/>
      <c r="U547" s="401" t="str">
        <f t="array" ref="U547">IFERROR(IF(INDEX('Disaggregation Data'!$O$315:$O$616,MATCH(RIGHT(X547,255),RIGHT('Disaggregation Data'!$J$315:$J$616,255),0))=0,"",INDEX('Disaggregation Data'!$O$315:$O$616,MATCH(RIGHT(X547,255),RIGHT('Disaggregation Data'!J$315:$J$616,255),0))),"")</f>
        <v/>
      </c>
      <c r="V547" s="415" t="str">
        <f t="array" ref="V547">IFERROR(IF(INDEX('Disaggregation Data'!$P$315:$P$616,MATCH(RIGHT(X547,255),RIGHT('Disaggregation Data'!$J$315:$J$616,255),0))=0,"",INDEX('Disaggregation Data'!$P$315:$P$616,MATCH(RIGHT(X547,255),RIGHT('Disaggregation Data'!J$315:$J$616,255),0))),"")</f>
        <v/>
      </c>
      <c r="W547" s="487"/>
      <c r="X547" s="487" t="str">
        <f t="shared" si="36"/>
        <v/>
      </c>
      <c r="Y547" s="487">
        <f t="shared" si="37"/>
        <v>170</v>
      </c>
      <c r="Z547" s="487" t="str">
        <f t="shared" si="38"/>
        <v/>
      </c>
      <c r="AA547" s="487" t="b">
        <f t="shared" si="39"/>
        <v>0</v>
      </c>
      <c r="AB547" s="487" t="s">
        <v>2095</v>
      </c>
      <c r="AC547" s="487" t="str">
        <f t="array" ref="AC547">IFERROR(IF(INDEX('Disaggregation Records'!$G$95:$G$183,MATCH(RIGHT(Z547,255),RIGHT('Disaggregation Records'!$D$95:$D$183,255),0))=0,"",INDEX('Disaggregation Records'!$G$95:$G$183,MATCH(RIGHT(Z547,255),RIGHT('Disaggregation Records'!$D$95:$D$183,255),0))),"")</f>
        <v/>
      </c>
      <c r="AD547" s="487" t="s">
        <v>827</v>
      </c>
      <c r="AE547" s="347"/>
      <c r="AF547" s="111"/>
      <c r="AG547" s="111"/>
    </row>
    <row r="548" spans="1:33" ht="47.1" customHeight="1" x14ac:dyDescent="0.25">
      <c r="A548" s="377">
        <v>23</v>
      </c>
      <c r="B548" s="395" t="str">
        <f>IFERROR(VLOOKUP(A548,'Coverage Indicators - Section D'!$A$10:$Y$42,25,FALSE),"")</f>
        <v/>
      </c>
      <c r="C548" s="396" t="str">
        <f t="array" ref="C548">IFERROR(IF(INDEX('Disaggregation Records'!$E$95:$E$183,MATCH(RIGHT(Z548,255),RIGHT('Disaggregation Records'!$D$95:$D$183,255),0))=0,"",INDEX('Disaggregation Records'!$E$95:$E$183,MATCH(RIGHT(Z548,255),RIGHT('Disaggregation Records'!$D$95:$D$183,255),0))),"")</f>
        <v/>
      </c>
      <c r="D548" s="396" t="str">
        <f t="array" ref="D548">IFERROR(IF(INDEX('Disaggregation Records'!$F$95:$F$183,MATCH(RIGHT(Z548,255),RIGHT('Disaggregation Records'!$D$95:$D$183,255),0))=0,"",INDEX('Disaggregation Records'!$F$95:$F$183,MATCH(RIGHT(Z548,255),RIGHT('Disaggregation Records'!$D$95:$D$183,255),0))),"")</f>
        <v/>
      </c>
      <c r="E548" s="397" t="str">
        <f t="array" ref="E548">IFERROR(IF(INDEX('Disaggregation Data'!$K$315:$K$616,MATCH(RIGHT(X548,255),RIGHT('Disaggregation Data'!$J$315:$J$616,255),0))=0,"",INDEX('Disaggregation Data'!$K$315:$K$616,MATCH(RIGHT(X548,255),RIGHT('Disaggregation Data'!J$315:$J$616,255),0))),"")</f>
        <v/>
      </c>
      <c r="F548" s="398" t="str">
        <f t="array" ref="F548">IFERROR(IF(INDEX('Disaggregation Data'!$L$315:$L$616,MATCH(RIGHT(X548,255),RIGHT('Disaggregation Data'!$J$315:$J$616,255),0))=0,"",INDEX('Disaggregation Data'!$L$315:$L$616,MATCH(RIGHT(X548,255),RIGHT('Disaggregation Data'!J$315:$J$616,255),0))),"")</f>
        <v/>
      </c>
      <c r="G548" s="459" t="str">
        <f t="array" ref="G548">IFERROR(IF(INDEX('Disaggregation Data'!$M$315:$M$616,MATCH(RIGHT(X548,255),RIGHT('Disaggregation Data'!$J$315:$J$616,255),0))=0,(E548/F548)*100,INDEX('Disaggregation Data'!$M$315:$M$616,MATCH(RIGHT(X548,255),RIGHT('Disaggregation Data'!J$315:$J$616,255),0))),"")</f>
        <v/>
      </c>
      <c r="H548" s="401" t="str">
        <f t="array" ref="H548">IFERROR(IF(INDEX('Disaggregation Data'!$N$315:$N$616,MATCH(RIGHT(X548,255),RIGHT('Disaggregation Data'!$J$315:$J$616,255),0))=0,"",INDEX('Disaggregation Data'!$N$315:$N$616,MATCH(RIGHT(X548,255),RIGHT('Disaggregation Data'!J$315:$J$616,255),0))),"")</f>
        <v/>
      </c>
      <c r="I548" s="401" t="str">
        <f t="array" ref="I548">IFERROR(IF(INDEX('Disaggregation Data'!$Q$315:$Q$616,MATCH(RIGHT(X548,255),RIGHT('Disaggregation Data'!$J$315:$J$616,255),0))=0,"",INDEX('Disaggregation Data'!$Q$315:$Q$616,MATCH(RIGHT(X548,255),RIGHT('Disaggregation Data'!J$315:$J$616,255),0))),"")</f>
        <v/>
      </c>
      <c r="J548" s="415" t="str">
        <f t="array" ref="J548">IFERROR(IF(INDEX('Disaggregation Data'!$R$315:$R$616,MATCH(RIGHT(X548,255),RIGHT('Disaggregation Data'!$J$315:$J$616,255),0))=0,"",INDEX('Disaggregation Data'!$R$315:$R$616,MATCH(RIGHT(X548,255),RIGHT('Disaggregation Data'!J$315:$J$616,255),0))),"")</f>
        <v/>
      </c>
      <c r="K548" s="486"/>
      <c r="L548" s="486"/>
      <c r="M548" s="486"/>
      <c r="N548" s="486"/>
      <c r="O548" s="486"/>
      <c r="P548" s="486"/>
      <c r="Q548" s="486"/>
      <c r="R548" s="486"/>
      <c r="S548" s="486"/>
      <c r="T548" s="486"/>
      <c r="U548" s="401" t="str">
        <f t="array" ref="U548">IFERROR(IF(INDEX('Disaggregation Data'!$O$315:$O$616,MATCH(RIGHT(X548,255),RIGHT('Disaggregation Data'!$J$315:$J$616,255),0))=0,"",INDEX('Disaggregation Data'!$O$315:$O$616,MATCH(RIGHT(X548,255),RIGHT('Disaggregation Data'!J$315:$J$616,255),0))),"")</f>
        <v/>
      </c>
      <c r="V548" s="415" t="str">
        <f t="array" ref="V548">IFERROR(IF(INDEX('Disaggregation Data'!$P$315:$P$616,MATCH(RIGHT(X548,255),RIGHT('Disaggregation Data'!$J$315:$J$616,255),0))=0,"",INDEX('Disaggregation Data'!$P$315:$P$616,MATCH(RIGHT(X548,255),RIGHT('Disaggregation Data'!J$315:$J$616,255),0))),"")</f>
        <v/>
      </c>
      <c r="W548" s="487"/>
      <c r="X548" s="487" t="str">
        <f t="shared" si="36"/>
        <v/>
      </c>
      <c r="Y548" s="487">
        <f t="shared" si="37"/>
        <v>171</v>
      </c>
      <c r="Z548" s="487" t="str">
        <f t="shared" si="38"/>
        <v/>
      </c>
      <c r="AA548" s="487" t="b">
        <f t="shared" si="39"/>
        <v>0</v>
      </c>
      <c r="AB548" s="487" t="s">
        <v>2096</v>
      </c>
      <c r="AC548" s="487" t="str">
        <f t="array" ref="AC548">IFERROR(IF(INDEX('Disaggregation Records'!$G$95:$G$183,MATCH(RIGHT(Z548,255),RIGHT('Disaggregation Records'!$D$95:$D$183,255),0))=0,"",INDEX('Disaggregation Records'!$G$95:$G$183,MATCH(RIGHT(Z548,255),RIGHT('Disaggregation Records'!$D$95:$D$183,255),0))),"")</f>
        <v/>
      </c>
      <c r="AD548" s="487" t="s">
        <v>827</v>
      </c>
      <c r="AE548" s="347"/>
      <c r="AF548" s="111"/>
      <c r="AG548" s="111"/>
    </row>
    <row r="549" spans="1:33" ht="47.1" customHeight="1" x14ac:dyDescent="0.25">
      <c r="A549" s="377">
        <v>23</v>
      </c>
      <c r="B549" s="395" t="str">
        <f>IFERROR(VLOOKUP(A549,'Coverage Indicators - Section D'!$A$10:$Y$42,25,FALSE),"")</f>
        <v/>
      </c>
      <c r="C549" s="396" t="str">
        <f t="array" ref="C549">IFERROR(IF(INDEX('Disaggregation Records'!$E$95:$E$183,MATCH(RIGHT(Z549,255),RIGHT('Disaggregation Records'!$D$95:$D$183,255),0))=0,"",INDEX('Disaggregation Records'!$E$95:$E$183,MATCH(RIGHT(Z549,255),RIGHT('Disaggregation Records'!$D$95:$D$183,255),0))),"")</f>
        <v/>
      </c>
      <c r="D549" s="396" t="str">
        <f t="array" ref="D549">IFERROR(IF(INDEX('Disaggregation Records'!$F$95:$F$183,MATCH(RIGHT(Z549,255),RIGHT('Disaggregation Records'!$D$95:$D$183,255),0))=0,"",INDEX('Disaggregation Records'!$F$95:$F$183,MATCH(RIGHT(Z549,255),RIGHT('Disaggregation Records'!$D$95:$D$183,255),0))),"")</f>
        <v/>
      </c>
      <c r="E549" s="397" t="str">
        <f t="array" ref="E549">IFERROR(IF(INDEX('Disaggregation Data'!$K$315:$K$616,MATCH(RIGHT(X549,255),RIGHT('Disaggregation Data'!$J$315:$J$616,255),0))=0,"",INDEX('Disaggregation Data'!$K$315:$K$616,MATCH(RIGHT(X549,255),RIGHT('Disaggregation Data'!J$315:$J$616,255),0))),"")</f>
        <v/>
      </c>
      <c r="F549" s="398" t="str">
        <f t="array" ref="F549">IFERROR(IF(INDEX('Disaggregation Data'!$L$315:$L$616,MATCH(RIGHT(X549,255),RIGHT('Disaggregation Data'!$J$315:$J$616,255),0))=0,"",INDEX('Disaggregation Data'!$L$315:$L$616,MATCH(RIGHT(X549,255),RIGHT('Disaggregation Data'!J$315:$J$616,255),0))),"")</f>
        <v/>
      </c>
      <c r="G549" s="459" t="str">
        <f t="array" ref="G549">IFERROR(IF(INDEX('Disaggregation Data'!$M$315:$M$616,MATCH(RIGHT(X549,255),RIGHT('Disaggregation Data'!$J$315:$J$616,255),0))=0,(E549/F549)*100,INDEX('Disaggregation Data'!$M$315:$M$616,MATCH(RIGHT(X549,255),RIGHT('Disaggregation Data'!J$315:$J$616,255),0))),"")</f>
        <v/>
      </c>
      <c r="H549" s="401" t="str">
        <f t="array" ref="H549">IFERROR(IF(INDEX('Disaggregation Data'!$N$315:$N$616,MATCH(RIGHT(X549,255),RIGHT('Disaggregation Data'!$J$315:$J$616,255),0))=0,"",INDEX('Disaggregation Data'!$N$315:$N$616,MATCH(RIGHT(X549,255),RIGHT('Disaggregation Data'!J$315:$J$616,255),0))),"")</f>
        <v/>
      </c>
      <c r="I549" s="401" t="str">
        <f t="array" ref="I549">IFERROR(IF(INDEX('Disaggregation Data'!$Q$315:$Q$616,MATCH(RIGHT(X549,255),RIGHT('Disaggregation Data'!$J$315:$J$616,255),0))=0,"",INDEX('Disaggregation Data'!$Q$315:$Q$616,MATCH(RIGHT(X549,255),RIGHT('Disaggregation Data'!J$315:$J$616,255),0))),"")</f>
        <v/>
      </c>
      <c r="J549" s="415" t="str">
        <f t="array" ref="J549">IFERROR(IF(INDEX('Disaggregation Data'!$R$315:$R$616,MATCH(RIGHT(X549,255),RIGHT('Disaggregation Data'!$J$315:$J$616,255),0))=0,"",INDEX('Disaggregation Data'!$R$315:$R$616,MATCH(RIGHT(X549,255),RIGHT('Disaggregation Data'!J$315:$J$616,255),0))),"")</f>
        <v/>
      </c>
      <c r="K549" s="486"/>
      <c r="L549" s="486"/>
      <c r="M549" s="486"/>
      <c r="N549" s="486"/>
      <c r="O549" s="486"/>
      <c r="P549" s="486"/>
      <c r="Q549" s="486"/>
      <c r="R549" s="486"/>
      <c r="S549" s="486"/>
      <c r="T549" s="486"/>
      <c r="U549" s="401" t="str">
        <f t="array" ref="U549">IFERROR(IF(INDEX('Disaggregation Data'!$O$315:$O$616,MATCH(RIGHT(X549,255),RIGHT('Disaggregation Data'!$J$315:$J$616,255),0))=0,"",INDEX('Disaggregation Data'!$O$315:$O$616,MATCH(RIGHT(X549,255),RIGHT('Disaggregation Data'!J$315:$J$616,255),0))),"")</f>
        <v/>
      </c>
      <c r="V549" s="415" t="str">
        <f t="array" ref="V549">IFERROR(IF(INDEX('Disaggregation Data'!$P$315:$P$616,MATCH(RIGHT(X549,255),RIGHT('Disaggregation Data'!$J$315:$J$616,255),0))=0,"",INDEX('Disaggregation Data'!$P$315:$P$616,MATCH(RIGHT(X549,255),RIGHT('Disaggregation Data'!J$315:$J$616,255),0))),"")</f>
        <v/>
      </c>
      <c r="W549" s="487"/>
      <c r="X549" s="487" t="str">
        <f t="shared" si="36"/>
        <v/>
      </c>
      <c r="Y549" s="487">
        <f t="shared" si="37"/>
        <v>172</v>
      </c>
      <c r="Z549" s="487" t="str">
        <f t="shared" si="38"/>
        <v/>
      </c>
      <c r="AA549" s="487" t="b">
        <f t="shared" si="39"/>
        <v>0</v>
      </c>
      <c r="AB549" s="487" t="s">
        <v>2097</v>
      </c>
      <c r="AC549" s="487" t="str">
        <f t="array" ref="AC549">IFERROR(IF(INDEX('Disaggregation Records'!$G$95:$G$183,MATCH(RIGHT(Z549,255),RIGHT('Disaggregation Records'!$D$95:$D$183,255),0))=0,"",INDEX('Disaggregation Records'!$G$95:$G$183,MATCH(RIGHT(Z549,255),RIGHT('Disaggregation Records'!$D$95:$D$183,255),0))),"")</f>
        <v/>
      </c>
      <c r="AD549" s="487" t="s">
        <v>827</v>
      </c>
      <c r="AE549" s="347"/>
      <c r="AF549" s="111"/>
      <c r="AG549" s="111"/>
    </row>
    <row r="550" spans="1:33" ht="47.1" customHeight="1" x14ac:dyDescent="0.25">
      <c r="A550" s="377">
        <v>23</v>
      </c>
      <c r="B550" s="395" t="str">
        <f>IFERROR(VLOOKUP(A550,'Coverage Indicators - Section D'!$A$10:$Y$42,25,FALSE),"")</f>
        <v/>
      </c>
      <c r="C550" s="396" t="str">
        <f t="array" ref="C550">IFERROR(IF(INDEX('Disaggregation Records'!$E$95:$E$183,MATCH(RIGHT(Z550,255),RIGHT('Disaggregation Records'!$D$95:$D$183,255),0))=0,"",INDEX('Disaggregation Records'!$E$95:$E$183,MATCH(RIGHT(Z550,255),RIGHT('Disaggregation Records'!$D$95:$D$183,255),0))),"")</f>
        <v/>
      </c>
      <c r="D550" s="396" t="str">
        <f t="array" ref="D550">IFERROR(IF(INDEX('Disaggregation Records'!$F$95:$F$183,MATCH(RIGHT(Z550,255),RIGHT('Disaggregation Records'!$D$95:$D$183,255),0))=0,"",INDEX('Disaggregation Records'!$F$95:$F$183,MATCH(RIGHT(Z550,255),RIGHT('Disaggregation Records'!$D$95:$D$183,255),0))),"")</f>
        <v/>
      </c>
      <c r="E550" s="397" t="str">
        <f t="array" ref="E550">IFERROR(IF(INDEX('Disaggregation Data'!$K$315:$K$616,MATCH(RIGHT(X550,255),RIGHT('Disaggregation Data'!$J$315:$J$616,255),0))=0,"",INDEX('Disaggregation Data'!$K$315:$K$616,MATCH(RIGHT(X550,255),RIGHT('Disaggregation Data'!J$315:$J$616,255),0))),"")</f>
        <v/>
      </c>
      <c r="F550" s="398" t="str">
        <f t="array" ref="F550">IFERROR(IF(INDEX('Disaggregation Data'!$L$315:$L$616,MATCH(RIGHT(X550,255),RIGHT('Disaggregation Data'!$J$315:$J$616,255),0))=0,"",INDEX('Disaggregation Data'!$L$315:$L$616,MATCH(RIGHT(X550,255),RIGHT('Disaggregation Data'!J$315:$J$616,255),0))),"")</f>
        <v/>
      </c>
      <c r="G550" s="459" t="str">
        <f t="array" ref="G550">IFERROR(IF(INDEX('Disaggregation Data'!$M$315:$M$616,MATCH(RIGHT(X550,255),RIGHT('Disaggregation Data'!$J$315:$J$616,255),0))=0,(E550/F550)*100,INDEX('Disaggregation Data'!$M$315:$M$616,MATCH(RIGHT(X550,255),RIGHT('Disaggregation Data'!J$315:$J$616,255),0))),"")</f>
        <v/>
      </c>
      <c r="H550" s="401" t="str">
        <f t="array" ref="H550">IFERROR(IF(INDEX('Disaggregation Data'!$N$315:$N$616,MATCH(RIGHT(X550,255),RIGHT('Disaggregation Data'!$J$315:$J$616,255),0))=0,"",INDEX('Disaggregation Data'!$N$315:$N$616,MATCH(RIGHT(X550,255),RIGHT('Disaggregation Data'!J$315:$J$616,255),0))),"")</f>
        <v/>
      </c>
      <c r="I550" s="401" t="str">
        <f t="array" ref="I550">IFERROR(IF(INDEX('Disaggregation Data'!$Q$315:$Q$616,MATCH(RIGHT(X550,255),RIGHT('Disaggregation Data'!$J$315:$J$616,255),0))=0,"",INDEX('Disaggregation Data'!$Q$315:$Q$616,MATCH(RIGHT(X550,255),RIGHT('Disaggregation Data'!J$315:$J$616,255),0))),"")</f>
        <v/>
      </c>
      <c r="J550" s="415" t="str">
        <f t="array" ref="J550">IFERROR(IF(INDEX('Disaggregation Data'!$R$315:$R$616,MATCH(RIGHT(X550,255),RIGHT('Disaggregation Data'!$J$315:$J$616,255),0))=0,"",INDEX('Disaggregation Data'!$R$315:$R$616,MATCH(RIGHT(X550,255),RIGHT('Disaggregation Data'!J$315:$J$616,255),0))),"")</f>
        <v/>
      </c>
      <c r="K550" s="486"/>
      <c r="L550" s="486"/>
      <c r="M550" s="486"/>
      <c r="N550" s="486"/>
      <c r="O550" s="486"/>
      <c r="P550" s="486"/>
      <c r="Q550" s="486"/>
      <c r="R550" s="486"/>
      <c r="S550" s="486"/>
      <c r="T550" s="486"/>
      <c r="U550" s="401" t="str">
        <f t="array" ref="U550">IFERROR(IF(INDEX('Disaggregation Data'!$O$315:$O$616,MATCH(RIGHT(X550,255),RIGHT('Disaggregation Data'!$J$315:$J$616,255),0))=0,"",INDEX('Disaggregation Data'!$O$315:$O$616,MATCH(RIGHT(X550,255),RIGHT('Disaggregation Data'!J$315:$J$616,255),0))),"")</f>
        <v/>
      </c>
      <c r="V550" s="415" t="str">
        <f t="array" ref="V550">IFERROR(IF(INDEX('Disaggregation Data'!$P$315:$P$616,MATCH(RIGHT(X550,255),RIGHT('Disaggregation Data'!$J$315:$J$616,255),0))=0,"",INDEX('Disaggregation Data'!$P$315:$P$616,MATCH(RIGHT(X550,255),RIGHT('Disaggregation Data'!J$315:$J$616,255),0))),"")</f>
        <v/>
      </c>
      <c r="W550" s="487"/>
      <c r="X550" s="487" t="str">
        <f t="shared" si="36"/>
        <v/>
      </c>
      <c r="Y550" s="487">
        <f t="shared" si="37"/>
        <v>173</v>
      </c>
      <c r="Z550" s="487" t="str">
        <f t="shared" si="38"/>
        <v/>
      </c>
      <c r="AA550" s="487" t="b">
        <f t="shared" si="39"/>
        <v>0</v>
      </c>
      <c r="AB550" s="487" t="s">
        <v>2098</v>
      </c>
      <c r="AC550" s="487" t="str">
        <f t="array" ref="AC550">IFERROR(IF(INDEX('Disaggregation Records'!$G$95:$G$183,MATCH(RIGHT(Z550,255),RIGHT('Disaggregation Records'!$D$95:$D$183,255),0))=0,"",INDEX('Disaggregation Records'!$G$95:$G$183,MATCH(RIGHT(Z550,255),RIGHT('Disaggregation Records'!$D$95:$D$183,255),0))),"")</f>
        <v/>
      </c>
      <c r="AD550" s="487" t="s">
        <v>827</v>
      </c>
      <c r="AE550" s="347"/>
      <c r="AF550" s="111"/>
      <c r="AG550" s="111"/>
    </row>
    <row r="551" spans="1:33" ht="47.1" customHeight="1" x14ac:dyDescent="0.25">
      <c r="A551" s="377">
        <v>23</v>
      </c>
      <c r="B551" s="395" t="str">
        <f>IFERROR(VLOOKUP(A551,'Coverage Indicators - Section D'!$A$10:$Y$42,25,FALSE),"")</f>
        <v/>
      </c>
      <c r="C551" s="396" t="str">
        <f t="array" ref="C551">IFERROR(IF(INDEX('Disaggregation Records'!$E$95:$E$183,MATCH(RIGHT(Z551,255),RIGHT('Disaggregation Records'!$D$95:$D$183,255),0))=0,"",INDEX('Disaggregation Records'!$E$95:$E$183,MATCH(RIGHT(Z551,255),RIGHT('Disaggregation Records'!$D$95:$D$183,255),0))),"")</f>
        <v/>
      </c>
      <c r="D551" s="396" t="str">
        <f t="array" ref="D551">IFERROR(IF(INDEX('Disaggregation Records'!$F$95:$F$183,MATCH(RIGHT(Z551,255),RIGHT('Disaggregation Records'!$D$95:$D$183,255),0))=0,"",INDEX('Disaggregation Records'!$F$95:$F$183,MATCH(RIGHT(Z551,255),RIGHT('Disaggregation Records'!$D$95:$D$183,255),0))),"")</f>
        <v/>
      </c>
      <c r="E551" s="397" t="str">
        <f t="array" ref="E551">IFERROR(IF(INDEX('Disaggregation Data'!$K$315:$K$616,MATCH(RIGHT(X551,255),RIGHT('Disaggregation Data'!$J$315:$J$616,255),0))=0,"",INDEX('Disaggregation Data'!$K$315:$K$616,MATCH(RIGHT(X551,255),RIGHT('Disaggregation Data'!J$315:$J$616,255),0))),"")</f>
        <v/>
      </c>
      <c r="F551" s="398" t="str">
        <f t="array" ref="F551">IFERROR(IF(INDEX('Disaggregation Data'!$L$315:$L$616,MATCH(RIGHT(X551,255),RIGHT('Disaggregation Data'!$J$315:$J$616,255),0))=0,"",INDEX('Disaggregation Data'!$L$315:$L$616,MATCH(RIGHT(X551,255),RIGHT('Disaggregation Data'!J$315:$J$616,255),0))),"")</f>
        <v/>
      </c>
      <c r="G551" s="459" t="str">
        <f t="array" ref="G551">IFERROR(IF(INDEX('Disaggregation Data'!$M$315:$M$616,MATCH(RIGHT(X551,255),RIGHT('Disaggregation Data'!$J$315:$J$616,255),0))=0,(E551/F551)*100,INDEX('Disaggregation Data'!$M$315:$M$616,MATCH(RIGHT(X551,255),RIGHT('Disaggregation Data'!J$315:$J$616,255),0))),"")</f>
        <v/>
      </c>
      <c r="H551" s="401" t="str">
        <f t="array" ref="H551">IFERROR(IF(INDEX('Disaggregation Data'!$N$315:$N$616,MATCH(RIGHT(X551,255),RIGHT('Disaggregation Data'!$J$315:$J$616,255),0))=0,"",INDEX('Disaggregation Data'!$N$315:$N$616,MATCH(RIGHT(X551,255),RIGHT('Disaggregation Data'!J$315:$J$616,255),0))),"")</f>
        <v/>
      </c>
      <c r="I551" s="401" t="str">
        <f t="array" ref="I551">IFERROR(IF(INDEX('Disaggregation Data'!$Q$315:$Q$616,MATCH(RIGHT(X551,255),RIGHT('Disaggregation Data'!$J$315:$J$616,255),0))=0,"",INDEX('Disaggregation Data'!$Q$315:$Q$616,MATCH(RIGHT(X551,255),RIGHT('Disaggregation Data'!J$315:$J$616,255),0))),"")</f>
        <v/>
      </c>
      <c r="J551" s="415" t="str">
        <f t="array" ref="J551">IFERROR(IF(INDEX('Disaggregation Data'!$R$315:$R$616,MATCH(RIGHT(X551,255),RIGHT('Disaggregation Data'!$J$315:$J$616,255),0))=0,"",INDEX('Disaggregation Data'!$R$315:$R$616,MATCH(RIGHT(X551,255),RIGHT('Disaggregation Data'!J$315:$J$616,255),0))),"")</f>
        <v/>
      </c>
      <c r="K551" s="486"/>
      <c r="L551" s="486"/>
      <c r="M551" s="486"/>
      <c r="N551" s="486"/>
      <c r="O551" s="486"/>
      <c r="P551" s="486"/>
      <c r="Q551" s="486"/>
      <c r="R551" s="486"/>
      <c r="S551" s="486"/>
      <c r="T551" s="486"/>
      <c r="U551" s="401" t="str">
        <f t="array" ref="U551">IFERROR(IF(INDEX('Disaggregation Data'!$O$315:$O$616,MATCH(RIGHT(X551,255),RIGHT('Disaggregation Data'!$J$315:$J$616,255),0))=0,"",INDEX('Disaggregation Data'!$O$315:$O$616,MATCH(RIGHT(X551,255),RIGHT('Disaggregation Data'!J$315:$J$616,255),0))),"")</f>
        <v/>
      </c>
      <c r="V551" s="415" t="str">
        <f t="array" ref="V551">IFERROR(IF(INDEX('Disaggregation Data'!$P$315:$P$616,MATCH(RIGHT(X551,255),RIGHT('Disaggregation Data'!$J$315:$J$616,255),0))=0,"",INDEX('Disaggregation Data'!$P$315:$P$616,MATCH(RIGHT(X551,255),RIGHT('Disaggregation Data'!J$315:$J$616,255),0))),"")</f>
        <v/>
      </c>
      <c r="W551" s="487"/>
      <c r="X551" s="487" t="str">
        <f t="shared" si="36"/>
        <v/>
      </c>
      <c r="Y551" s="487">
        <f t="shared" si="37"/>
        <v>174</v>
      </c>
      <c r="Z551" s="487" t="str">
        <f t="shared" si="38"/>
        <v/>
      </c>
      <c r="AA551" s="487" t="b">
        <f t="shared" si="39"/>
        <v>0</v>
      </c>
      <c r="AB551" s="487" t="s">
        <v>2099</v>
      </c>
      <c r="AC551" s="487" t="str">
        <f t="array" ref="AC551">IFERROR(IF(INDEX('Disaggregation Records'!$G$95:$G$183,MATCH(RIGHT(Z551,255),RIGHT('Disaggregation Records'!$D$95:$D$183,255),0))=0,"",INDEX('Disaggregation Records'!$G$95:$G$183,MATCH(RIGHT(Z551,255),RIGHT('Disaggregation Records'!$D$95:$D$183,255),0))),"")</f>
        <v/>
      </c>
      <c r="AD551" s="487" t="s">
        <v>827</v>
      </c>
      <c r="AE551" s="347"/>
      <c r="AF551" s="111"/>
      <c r="AG551" s="111"/>
    </row>
    <row r="552" spans="1:33" ht="47.1" customHeight="1" x14ac:dyDescent="0.25">
      <c r="A552" s="377">
        <v>23</v>
      </c>
      <c r="B552" s="395" t="str">
        <f>IFERROR(VLOOKUP(A552,'Coverage Indicators - Section D'!$A$10:$Y$42,25,FALSE),"")</f>
        <v/>
      </c>
      <c r="C552" s="396" t="str">
        <f t="array" ref="C552">IFERROR(IF(INDEX('Disaggregation Records'!$E$95:$E$183,MATCH(RIGHT(Z552,255),RIGHT('Disaggregation Records'!$D$95:$D$183,255),0))=0,"",INDEX('Disaggregation Records'!$E$95:$E$183,MATCH(RIGHT(Z552,255),RIGHT('Disaggregation Records'!$D$95:$D$183,255),0))),"")</f>
        <v/>
      </c>
      <c r="D552" s="396" t="str">
        <f t="array" ref="D552">IFERROR(IF(INDEX('Disaggregation Records'!$F$95:$F$183,MATCH(RIGHT(Z552,255),RIGHT('Disaggregation Records'!$D$95:$D$183,255),0))=0,"",INDEX('Disaggregation Records'!$F$95:$F$183,MATCH(RIGHT(Z552,255),RIGHT('Disaggregation Records'!$D$95:$D$183,255),0))),"")</f>
        <v/>
      </c>
      <c r="E552" s="397" t="str">
        <f t="array" ref="E552">IFERROR(IF(INDEX('Disaggregation Data'!$K$315:$K$616,MATCH(RIGHT(X552,255),RIGHT('Disaggregation Data'!$J$315:$J$616,255),0))=0,"",INDEX('Disaggregation Data'!$K$315:$K$616,MATCH(RIGHT(X552,255),RIGHT('Disaggregation Data'!J$315:$J$616,255),0))),"")</f>
        <v/>
      </c>
      <c r="F552" s="398" t="str">
        <f t="array" ref="F552">IFERROR(IF(INDEX('Disaggregation Data'!$L$315:$L$616,MATCH(RIGHT(X552,255),RIGHT('Disaggregation Data'!$J$315:$J$616,255),0))=0,"",INDEX('Disaggregation Data'!$L$315:$L$616,MATCH(RIGHT(X552,255),RIGHT('Disaggregation Data'!J$315:$J$616,255),0))),"")</f>
        <v/>
      </c>
      <c r="G552" s="459" t="str">
        <f t="array" ref="G552">IFERROR(IF(INDEX('Disaggregation Data'!$M$315:$M$616,MATCH(RIGHT(X552,255),RIGHT('Disaggregation Data'!$J$315:$J$616,255),0))=0,(E552/F552)*100,INDEX('Disaggregation Data'!$M$315:$M$616,MATCH(RIGHT(X552,255),RIGHT('Disaggregation Data'!J$315:$J$616,255),0))),"")</f>
        <v/>
      </c>
      <c r="H552" s="401" t="str">
        <f t="array" ref="H552">IFERROR(IF(INDEX('Disaggregation Data'!$N$315:$N$616,MATCH(RIGHT(X552,255),RIGHT('Disaggregation Data'!$J$315:$J$616,255),0))=0,"",INDEX('Disaggregation Data'!$N$315:$N$616,MATCH(RIGHT(X552,255),RIGHT('Disaggregation Data'!J$315:$J$616,255),0))),"")</f>
        <v/>
      </c>
      <c r="I552" s="401" t="str">
        <f t="array" ref="I552">IFERROR(IF(INDEX('Disaggregation Data'!$Q$315:$Q$616,MATCH(RIGHT(X552,255),RIGHT('Disaggregation Data'!$J$315:$J$616,255),0))=0,"",INDEX('Disaggregation Data'!$Q$315:$Q$616,MATCH(RIGHT(X552,255),RIGHT('Disaggregation Data'!J$315:$J$616,255),0))),"")</f>
        <v/>
      </c>
      <c r="J552" s="415" t="str">
        <f t="array" ref="J552">IFERROR(IF(INDEX('Disaggregation Data'!$R$315:$R$616,MATCH(RIGHT(X552,255),RIGHT('Disaggregation Data'!$J$315:$J$616,255),0))=0,"",INDEX('Disaggregation Data'!$R$315:$R$616,MATCH(RIGHT(X552,255),RIGHT('Disaggregation Data'!J$315:$J$616,255),0))),"")</f>
        <v/>
      </c>
      <c r="K552" s="486"/>
      <c r="L552" s="486"/>
      <c r="M552" s="486"/>
      <c r="N552" s="486"/>
      <c r="O552" s="486"/>
      <c r="P552" s="486"/>
      <c r="Q552" s="486"/>
      <c r="R552" s="486"/>
      <c r="S552" s="486"/>
      <c r="T552" s="486"/>
      <c r="U552" s="401" t="str">
        <f t="array" ref="U552">IFERROR(IF(INDEX('Disaggregation Data'!$O$315:$O$616,MATCH(RIGHT(X552,255),RIGHT('Disaggregation Data'!$J$315:$J$616,255),0))=0,"",INDEX('Disaggregation Data'!$O$315:$O$616,MATCH(RIGHT(X552,255),RIGHT('Disaggregation Data'!J$315:$J$616,255),0))),"")</f>
        <v/>
      </c>
      <c r="V552" s="415" t="str">
        <f t="array" ref="V552">IFERROR(IF(INDEX('Disaggregation Data'!$P$315:$P$616,MATCH(RIGHT(X552,255),RIGHT('Disaggregation Data'!$J$315:$J$616,255),0))=0,"",INDEX('Disaggregation Data'!$P$315:$P$616,MATCH(RIGHT(X552,255),RIGHT('Disaggregation Data'!J$315:$J$616,255),0))),"")</f>
        <v/>
      </c>
      <c r="W552" s="487"/>
      <c r="X552" s="487" t="str">
        <f t="shared" si="36"/>
        <v/>
      </c>
      <c r="Y552" s="487">
        <f t="shared" si="37"/>
        <v>175</v>
      </c>
      <c r="Z552" s="487" t="str">
        <f t="shared" si="38"/>
        <v/>
      </c>
      <c r="AA552" s="487" t="b">
        <f t="shared" si="39"/>
        <v>0</v>
      </c>
      <c r="AB552" s="487" t="s">
        <v>2100</v>
      </c>
      <c r="AC552" s="487" t="str">
        <f t="array" ref="AC552">IFERROR(IF(INDEX('Disaggregation Records'!$G$95:$G$183,MATCH(RIGHT(Z552,255),RIGHT('Disaggregation Records'!$D$95:$D$183,255),0))=0,"",INDEX('Disaggregation Records'!$G$95:$G$183,MATCH(RIGHT(Z552,255),RIGHT('Disaggregation Records'!$D$95:$D$183,255),0))),"")</f>
        <v/>
      </c>
      <c r="AD552" s="487" t="s">
        <v>827</v>
      </c>
      <c r="AE552" s="347"/>
      <c r="AF552" s="111"/>
      <c r="AG552" s="111"/>
    </row>
    <row r="553" spans="1:33" ht="47.1" customHeight="1" x14ac:dyDescent="0.25">
      <c r="A553" s="377">
        <v>23</v>
      </c>
      <c r="B553" s="395" t="str">
        <f>IFERROR(VLOOKUP(A553,'Coverage Indicators - Section D'!$A$10:$Y$42,25,FALSE),"")</f>
        <v/>
      </c>
      <c r="C553" s="396" t="str">
        <f t="array" ref="C553">IFERROR(IF(INDEX('Disaggregation Records'!$E$95:$E$183,MATCH(RIGHT(Z553,255),RIGHT('Disaggregation Records'!$D$95:$D$183,255),0))=0,"",INDEX('Disaggregation Records'!$E$95:$E$183,MATCH(RIGHT(Z553,255),RIGHT('Disaggregation Records'!$D$95:$D$183,255),0))),"")</f>
        <v/>
      </c>
      <c r="D553" s="396" t="str">
        <f t="array" ref="D553">IFERROR(IF(INDEX('Disaggregation Records'!$F$95:$F$183,MATCH(RIGHT(Z553,255),RIGHT('Disaggregation Records'!$D$95:$D$183,255),0))=0,"",INDEX('Disaggregation Records'!$F$95:$F$183,MATCH(RIGHT(Z553,255),RIGHT('Disaggregation Records'!$D$95:$D$183,255),0))),"")</f>
        <v/>
      </c>
      <c r="E553" s="397" t="str">
        <f t="array" ref="E553">IFERROR(IF(INDEX('Disaggregation Data'!$K$315:$K$616,MATCH(RIGHT(X553,255),RIGHT('Disaggregation Data'!$J$315:$J$616,255),0))=0,"",INDEX('Disaggregation Data'!$K$315:$K$616,MATCH(RIGHT(X553,255),RIGHT('Disaggregation Data'!J$315:$J$616,255),0))),"")</f>
        <v/>
      </c>
      <c r="F553" s="398" t="str">
        <f t="array" ref="F553">IFERROR(IF(INDEX('Disaggregation Data'!$L$315:$L$616,MATCH(RIGHT(X553,255),RIGHT('Disaggregation Data'!$J$315:$J$616,255),0))=0,"",INDEX('Disaggregation Data'!$L$315:$L$616,MATCH(RIGHT(X553,255),RIGHT('Disaggregation Data'!J$315:$J$616,255),0))),"")</f>
        <v/>
      </c>
      <c r="G553" s="459" t="str">
        <f t="array" ref="G553">IFERROR(IF(INDEX('Disaggregation Data'!$M$315:$M$616,MATCH(RIGHT(X553,255),RIGHT('Disaggregation Data'!$J$315:$J$616,255),0))=0,(E553/F553)*100,INDEX('Disaggregation Data'!$M$315:$M$616,MATCH(RIGHT(X553,255),RIGHT('Disaggregation Data'!J$315:$J$616,255),0))),"")</f>
        <v/>
      </c>
      <c r="H553" s="401" t="str">
        <f t="array" ref="H553">IFERROR(IF(INDEX('Disaggregation Data'!$N$315:$N$616,MATCH(RIGHT(X553,255),RIGHT('Disaggregation Data'!$J$315:$J$616,255),0))=0,"",INDEX('Disaggregation Data'!$N$315:$N$616,MATCH(RIGHT(X553,255),RIGHT('Disaggregation Data'!J$315:$J$616,255),0))),"")</f>
        <v/>
      </c>
      <c r="I553" s="401" t="str">
        <f t="array" ref="I553">IFERROR(IF(INDEX('Disaggregation Data'!$Q$315:$Q$616,MATCH(RIGHT(X553,255),RIGHT('Disaggregation Data'!$J$315:$J$616,255),0))=0,"",INDEX('Disaggregation Data'!$Q$315:$Q$616,MATCH(RIGHT(X553,255),RIGHT('Disaggregation Data'!J$315:$J$616,255),0))),"")</f>
        <v/>
      </c>
      <c r="J553" s="415" t="str">
        <f t="array" ref="J553">IFERROR(IF(INDEX('Disaggregation Data'!$R$315:$R$616,MATCH(RIGHT(X553,255),RIGHT('Disaggregation Data'!$J$315:$J$616,255),0))=0,"",INDEX('Disaggregation Data'!$R$315:$R$616,MATCH(RIGHT(X553,255),RIGHT('Disaggregation Data'!J$315:$J$616,255),0))),"")</f>
        <v/>
      </c>
      <c r="K553" s="486"/>
      <c r="L553" s="486"/>
      <c r="M553" s="486"/>
      <c r="N553" s="486"/>
      <c r="O553" s="486"/>
      <c r="P553" s="486"/>
      <c r="Q553" s="486"/>
      <c r="R553" s="486"/>
      <c r="S553" s="486"/>
      <c r="T553" s="486"/>
      <c r="U553" s="401" t="str">
        <f t="array" ref="U553">IFERROR(IF(INDEX('Disaggregation Data'!$O$315:$O$616,MATCH(RIGHT(X553,255),RIGHT('Disaggregation Data'!$J$315:$J$616,255),0))=0,"",INDEX('Disaggregation Data'!$O$315:$O$616,MATCH(RIGHT(X553,255),RIGHT('Disaggregation Data'!J$315:$J$616,255),0))),"")</f>
        <v/>
      </c>
      <c r="V553" s="415" t="str">
        <f t="array" ref="V553">IFERROR(IF(INDEX('Disaggregation Data'!$P$315:$P$616,MATCH(RIGHT(X553,255),RIGHT('Disaggregation Data'!$J$315:$J$616,255),0))=0,"",INDEX('Disaggregation Data'!$P$315:$P$616,MATCH(RIGHT(X553,255),RIGHT('Disaggregation Data'!J$315:$J$616,255),0))),"")</f>
        <v/>
      </c>
      <c r="W553" s="487"/>
      <c r="X553" s="487" t="str">
        <f t="shared" si="36"/>
        <v/>
      </c>
      <c r="Y553" s="487">
        <f t="shared" si="37"/>
        <v>176</v>
      </c>
      <c r="Z553" s="487" t="str">
        <f t="shared" si="38"/>
        <v/>
      </c>
      <c r="AA553" s="487" t="b">
        <f t="shared" si="39"/>
        <v>0</v>
      </c>
      <c r="AB553" s="487" t="s">
        <v>2101</v>
      </c>
      <c r="AC553" s="487" t="str">
        <f t="array" ref="AC553">IFERROR(IF(INDEX('Disaggregation Records'!$G$95:$G$183,MATCH(RIGHT(Z553,255),RIGHT('Disaggregation Records'!$D$95:$D$183,255),0))=0,"",INDEX('Disaggregation Records'!$G$95:$G$183,MATCH(RIGHT(Z553,255),RIGHT('Disaggregation Records'!$D$95:$D$183,255),0))),"")</f>
        <v/>
      </c>
      <c r="AD553" s="487" t="s">
        <v>827</v>
      </c>
      <c r="AE553" s="347"/>
      <c r="AF553" s="111"/>
      <c r="AG553" s="111"/>
    </row>
    <row r="554" spans="1:33" ht="47.1" customHeight="1" x14ac:dyDescent="0.25">
      <c r="A554" s="377">
        <v>23</v>
      </c>
      <c r="B554" s="395" t="str">
        <f>IFERROR(VLOOKUP(A554,'Coverage Indicators - Section D'!$A$10:$Y$42,25,FALSE),"")</f>
        <v/>
      </c>
      <c r="C554" s="396" t="str">
        <f t="array" ref="C554">IFERROR(IF(INDEX('Disaggregation Records'!$E$95:$E$183,MATCH(RIGHT(Z554,255),RIGHT('Disaggregation Records'!$D$95:$D$183,255),0))=0,"",INDEX('Disaggregation Records'!$E$95:$E$183,MATCH(RIGHT(Z554,255),RIGHT('Disaggregation Records'!$D$95:$D$183,255),0))),"")</f>
        <v/>
      </c>
      <c r="D554" s="396" t="str">
        <f t="array" ref="D554">IFERROR(IF(INDEX('Disaggregation Records'!$F$95:$F$183,MATCH(RIGHT(Z554,255),RIGHT('Disaggregation Records'!$D$95:$D$183,255),0))=0,"",INDEX('Disaggregation Records'!$F$95:$F$183,MATCH(RIGHT(Z554,255),RIGHT('Disaggregation Records'!$D$95:$D$183,255),0))),"")</f>
        <v/>
      </c>
      <c r="E554" s="397" t="str">
        <f t="array" ref="E554">IFERROR(IF(INDEX('Disaggregation Data'!$K$315:$K$616,MATCH(RIGHT(X554,255),RIGHT('Disaggregation Data'!$J$315:$J$616,255),0))=0,"",INDEX('Disaggregation Data'!$K$315:$K$616,MATCH(RIGHT(X554,255),RIGHT('Disaggregation Data'!J$315:$J$616,255),0))),"")</f>
        <v/>
      </c>
      <c r="F554" s="398" t="str">
        <f t="array" ref="F554">IFERROR(IF(INDEX('Disaggregation Data'!$L$315:$L$616,MATCH(RIGHT(X554,255),RIGHT('Disaggregation Data'!$J$315:$J$616,255),0))=0,"",INDEX('Disaggregation Data'!$L$315:$L$616,MATCH(RIGHT(X554,255),RIGHT('Disaggregation Data'!J$315:$J$616,255),0))),"")</f>
        <v/>
      </c>
      <c r="G554" s="459" t="str">
        <f t="array" ref="G554">IFERROR(IF(INDEX('Disaggregation Data'!$M$315:$M$616,MATCH(RIGHT(X554,255),RIGHT('Disaggregation Data'!$J$315:$J$616,255),0))=0,(E554/F554)*100,INDEX('Disaggregation Data'!$M$315:$M$616,MATCH(RIGHT(X554,255),RIGHT('Disaggregation Data'!J$315:$J$616,255),0))),"")</f>
        <v/>
      </c>
      <c r="H554" s="401" t="str">
        <f t="array" ref="H554">IFERROR(IF(INDEX('Disaggregation Data'!$N$315:$N$616,MATCH(RIGHT(X554,255),RIGHT('Disaggregation Data'!$J$315:$J$616,255),0))=0,"",INDEX('Disaggregation Data'!$N$315:$N$616,MATCH(RIGHT(X554,255),RIGHT('Disaggregation Data'!J$315:$J$616,255),0))),"")</f>
        <v/>
      </c>
      <c r="I554" s="401" t="str">
        <f t="array" ref="I554">IFERROR(IF(INDEX('Disaggregation Data'!$Q$315:$Q$616,MATCH(RIGHT(X554,255),RIGHT('Disaggregation Data'!$J$315:$J$616,255),0))=0,"",INDEX('Disaggregation Data'!$Q$315:$Q$616,MATCH(RIGHT(X554,255),RIGHT('Disaggregation Data'!J$315:$J$616,255),0))),"")</f>
        <v/>
      </c>
      <c r="J554" s="415" t="str">
        <f t="array" ref="J554">IFERROR(IF(INDEX('Disaggregation Data'!$R$315:$R$616,MATCH(RIGHT(X554,255),RIGHT('Disaggregation Data'!$J$315:$J$616,255),0))=0,"",INDEX('Disaggregation Data'!$R$315:$R$616,MATCH(RIGHT(X554,255),RIGHT('Disaggregation Data'!J$315:$J$616,255),0))),"")</f>
        <v/>
      </c>
      <c r="K554" s="486"/>
      <c r="L554" s="486"/>
      <c r="M554" s="486"/>
      <c r="N554" s="486"/>
      <c r="O554" s="486"/>
      <c r="P554" s="486"/>
      <c r="Q554" s="486"/>
      <c r="R554" s="486"/>
      <c r="S554" s="486"/>
      <c r="T554" s="486"/>
      <c r="U554" s="401" t="str">
        <f t="array" ref="U554">IFERROR(IF(INDEX('Disaggregation Data'!$O$315:$O$616,MATCH(RIGHT(X554,255),RIGHT('Disaggregation Data'!$J$315:$J$616,255),0))=0,"",INDEX('Disaggregation Data'!$O$315:$O$616,MATCH(RIGHT(X554,255),RIGHT('Disaggregation Data'!J$315:$J$616,255),0))),"")</f>
        <v/>
      </c>
      <c r="V554" s="415" t="str">
        <f t="array" ref="V554">IFERROR(IF(INDEX('Disaggregation Data'!$P$315:$P$616,MATCH(RIGHT(X554,255),RIGHT('Disaggregation Data'!$J$315:$J$616,255),0))=0,"",INDEX('Disaggregation Data'!$P$315:$P$616,MATCH(RIGHT(X554,255),RIGHT('Disaggregation Data'!J$315:$J$616,255),0))),"")</f>
        <v/>
      </c>
      <c r="W554" s="487"/>
      <c r="X554" s="487" t="str">
        <f t="shared" si="36"/>
        <v/>
      </c>
      <c r="Y554" s="487">
        <f t="shared" si="37"/>
        <v>177</v>
      </c>
      <c r="Z554" s="487" t="str">
        <f t="shared" si="38"/>
        <v/>
      </c>
      <c r="AA554" s="487" t="b">
        <f t="shared" si="39"/>
        <v>0</v>
      </c>
      <c r="AB554" s="487" t="s">
        <v>2102</v>
      </c>
      <c r="AC554" s="487" t="str">
        <f t="array" ref="AC554">IFERROR(IF(INDEX('Disaggregation Records'!$G$95:$G$183,MATCH(RIGHT(Z554,255),RIGHT('Disaggregation Records'!$D$95:$D$183,255),0))=0,"",INDEX('Disaggregation Records'!$G$95:$G$183,MATCH(RIGHT(Z554,255),RIGHT('Disaggregation Records'!$D$95:$D$183,255),0))),"")</f>
        <v/>
      </c>
      <c r="AD554" s="487" t="s">
        <v>827</v>
      </c>
      <c r="AE554" s="347"/>
      <c r="AF554" s="111"/>
      <c r="AG554" s="111"/>
    </row>
    <row r="555" spans="1:33" ht="47.1" customHeight="1" x14ac:dyDescent="0.25">
      <c r="A555" s="377">
        <v>23</v>
      </c>
      <c r="B555" s="395" t="str">
        <f>IFERROR(VLOOKUP(A555,'Coverage Indicators - Section D'!$A$10:$Y$42,25,FALSE),"")</f>
        <v/>
      </c>
      <c r="C555" s="396" t="str">
        <f t="array" ref="C555">IFERROR(IF(INDEX('Disaggregation Records'!$E$95:$E$183,MATCH(RIGHT(Z555,255),RIGHT('Disaggregation Records'!$D$95:$D$183,255),0))=0,"",INDEX('Disaggregation Records'!$E$95:$E$183,MATCH(RIGHT(Z555,255),RIGHT('Disaggregation Records'!$D$95:$D$183,255),0))),"")</f>
        <v/>
      </c>
      <c r="D555" s="396" t="str">
        <f t="array" ref="D555">IFERROR(IF(INDEX('Disaggregation Records'!$F$95:$F$183,MATCH(RIGHT(Z555,255),RIGHT('Disaggregation Records'!$D$95:$D$183,255),0))=0,"",INDEX('Disaggregation Records'!$F$95:$F$183,MATCH(RIGHT(Z555,255),RIGHT('Disaggregation Records'!$D$95:$D$183,255),0))),"")</f>
        <v/>
      </c>
      <c r="E555" s="397" t="str">
        <f t="array" ref="E555">IFERROR(IF(INDEX('Disaggregation Data'!$K$315:$K$616,MATCH(RIGHT(X555,255),RIGHT('Disaggregation Data'!$J$315:$J$616,255),0))=0,"",INDEX('Disaggregation Data'!$K$315:$K$616,MATCH(RIGHT(X555,255),RIGHT('Disaggregation Data'!J$315:$J$616,255),0))),"")</f>
        <v/>
      </c>
      <c r="F555" s="398" t="str">
        <f t="array" ref="F555">IFERROR(IF(INDEX('Disaggregation Data'!$L$315:$L$616,MATCH(RIGHT(X555,255),RIGHT('Disaggregation Data'!$J$315:$J$616,255),0))=0,"",INDEX('Disaggregation Data'!$L$315:$L$616,MATCH(RIGHT(X555,255),RIGHT('Disaggregation Data'!J$315:$J$616,255),0))),"")</f>
        <v/>
      </c>
      <c r="G555" s="459" t="str">
        <f t="array" ref="G555">IFERROR(IF(INDEX('Disaggregation Data'!$M$315:$M$616,MATCH(RIGHT(X555,255),RIGHT('Disaggregation Data'!$J$315:$J$616,255),0))=0,(E555/F555)*100,INDEX('Disaggregation Data'!$M$315:$M$616,MATCH(RIGHT(X555,255),RIGHT('Disaggregation Data'!J$315:$J$616,255),0))),"")</f>
        <v/>
      </c>
      <c r="H555" s="401" t="str">
        <f t="array" ref="H555">IFERROR(IF(INDEX('Disaggregation Data'!$N$315:$N$616,MATCH(RIGHT(X555,255),RIGHT('Disaggregation Data'!$J$315:$J$616,255),0))=0,"",INDEX('Disaggregation Data'!$N$315:$N$616,MATCH(RIGHT(X555,255),RIGHT('Disaggregation Data'!J$315:$J$616,255),0))),"")</f>
        <v/>
      </c>
      <c r="I555" s="401" t="str">
        <f t="array" ref="I555">IFERROR(IF(INDEX('Disaggregation Data'!$Q$315:$Q$616,MATCH(RIGHT(X555,255),RIGHT('Disaggregation Data'!$J$315:$J$616,255),0))=0,"",INDEX('Disaggregation Data'!$Q$315:$Q$616,MATCH(RIGHT(X555,255),RIGHT('Disaggregation Data'!J$315:$J$616,255),0))),"")</f>
        <v/>
      </c>
      <c r="J555" s="415" t="str">
        <f t="array" ref="J555">IFERROR(IF(INDEX('Disaggregation Data'!$R$315:$R$616,MATCH(RIGHT(X555,255),RIGHT('Disaggregation Data'!$J$315:$J$616,255),0))=0,"",INDEX('Disaggregation Data'!$R$315:$R$616,MATCH(RIGHT(X555,255),RIGHT('Disaggregation Data'!J$315:$J$616,255),0))),"")</f>
        <v/>
      </c>
      <c r="K555" s="486"/>
      <c r="L555" s="486"/>
      <c r="M555" s="486"/>
      <c r="N555" s="486"/>
      <c r="O555" s="486"/>
      <c r="P555" s="486"/>
      <c r="Q555" s="486"/>
      <c r="R555" s="486"/>
      <c r="S555" s="486"/>
      <c r="T555" s="486"/>
      <c r="U555" s="401" t="str">
        <f t="array" ref="U555">IFERROR(IF(INDEX('Disaggregation Data'!$O$315:$O$616,MATCH(RIGHT(X555,255),RIGHT('Disaggregation Data'!$J$315:$J$616,255),0))=0,"",INDEX('Disaggregation Data'!$O$315:$O$616,MATCH(RIGHT(X555,255),RIGHT('Disaggregation Data'!J$315:$J$616,255),0))),"")</f>
        <v/>
      </c>
      <c r="V555" s="415" t="str">
        <f t="array" ref="V555">IFERROR(IF(INDEX('Disaggregation Data'!$P$315:$P$616,MATCH(RIGHT(X555,255),RIGHT('Disaggregation Data'!$J$315:$J$616,255),0))=0,"",INDEX('Disaggregation Data'!$P$315:$P$616,MATCH(RIGHT(X555,255),RIGHT('Disaggregation Data'!J$315:$J$616,255),0))),"")</f>
        <v/>
      </c>
      <c r="W555" s="487"/>
      <c r="X555" s="487" t="str">
        <f t="shared" si="36"/>
        <v/>
      </c>
      <c r="Y555" s="487">
        <f t="shared" si="37"/>
        <v>178</v>
      </c>
      <c r="Z555" s="487" t="str">
        <f t="shared" si="38"/>
        <v/>
      </c>
      <c r="AA555" s="487" t="b">
        <f t="shared" si="39"/>
        <v>0</v>
      </c>
      <c r="AB555" s="487" t="s">
        <v>2103</v>
      </c>
      <c r="AC555" s="487" t="str">
        <f t="array" ref="AC555">IFERROR(IF(INDEX('Disaggregation Records'!$G$95:$G$183,MATCH(RIGHT(Z555,255),RIGHT('Disaggregation Records'!$D$95:$D$183,255),0))=0,"",INDEX('Disaggregation Records'!$G$95:$G$183,MATCH(RIGHT(Z555,255),RIGHT('Disaggregation Records'!$D$95:$D$183,255),0))),"")</f>
        <v/>
      </c>
      <c r="AD555" s="487" t="s">
        <v>827</v>
      </c>
      <c r="AE555" s="347"/>
      <c r="AF555" s="111"/>
      <c r="AG555" s="111"/>
    </row>
    <row r="556" spans="1:33" ht="47.1" customHeight="1" x14ac:dyDescent="0.25">
      <c r="A556" s="377">
        <v>23</v>
      </c>
      <c r="B556" s="395" t="str">
        <f>IFERROR(VLOOKUP(A556,'Coverage Indicators - Section D'!$A$10:$Y$42,25,FALSE),"")</f>
        <v/>
      </c>
      <c r="C556" s="396" t="str">
        <f t="array" ref="C556">IFERROR(IF(INDEX('Disaggregation Records'!$E$95:$E$183,MATCH(RIGHT(Z556,255),RIGHT('Disaggregation Records'!$D$95:$D$183,255),0))=0,"",INDEX('Disaggregation Records'!$E$95:$E$183,MATCH(RIGHT(Z556,255),RIGHT('Disaggregation Records'!$D$95:$D$183,255),0))),"")</f>
        <v/>
      </c>
      <c r="D556" s="396" t="str">
        <f t="array" ref="D556">IFERROR(IF(INDEX('Disaggregation Records'!$F$95:$F$183,MATCH(RIGHT(Z556,255),RIGHT('Disaggregation Records'!$D$95:$D$183,255),0))=0,"",INDEX('Disaggregation Records'!$F$95:$F$183,MATCH(RIGHT(Z556,255),RIGHT('Disaggregation Records'!$D$95:$D$183,255),0))),"")</f>
        <v/>
      </c>
      <c r="E556" s="397" t="str">
        <f t="array" ref="E556">IFERROR(IF(INDEX('Disaggregation Data'!$K$315:$K$616,MATCH(RIGHT(X556,255),RIGHT('Disaggregation Data'!$J$315:$J$616,255),0))=0,"",INDEX('Disaggregation Data'!$K$315:$K$616,MATCH(RIGHT(X556,255),RIGHT('Disaggregation Data'!J$315:$J$616,255),0))),"")</f>
        <v/>
      </c>
      <c r="F556" s="398" t="str">
        <f t="array" ref="F556">IFERROR(IF(INDEX('Disaggregation Data'!$L$315:$L$616,MATCH(RIGHT(X556,255),RIGHT('Disaggregation Data'!$J$315:$J$616,255),0))=0,"",INDEX('Disaggregation Data'!$L$315:$L$616,MATCH(RIGHT(X556,255),RIGHT('Disaggregation Data'!J$315:$J$616,255),0))),"")</f>
        <v/>
      </c>
      <c r="G556" s="459" t="str">
        <f t="array" ref="G556">IFERROR(IF(INDEX('Disaggregation Data'!$M$315:$M$616,MATCH(RIGHT(X556,255),RIGHT('Disaggregation Data'!$J$315:$J$616,255),0))=0,(E556/F556)*100,INDEX('Disaggregation Data'!$M$315:$M$616,MATCH(RIGHT(X556,255),RIGHT('Disaggregation Data'!J$315:$J$616,255),0))),"")</f>
        <v/>
      </c>
      <c r="H556" s="401" t="str">
        <f t="array" ref="H556">IFERROR(IF(INDEX('Disaggregation Data'!$N$315:$N$616,MATCH(RIGHT(X556,255),RIGHT('Disaggregation Data'!$J$315:$J$616,255),0))=0,"",INDEX('Disaggregation Data'!$N$315:$N$616,MATCH(RIGHT(X556,255),RIGHT('Disaggregation Data'!J$315:$J$616,255),0))),"")</f>
        <v/>
      </c>
      <c r="I556" s="401" t="str">
        <f t="array" ref="I556">IFERROR(IF(INDEX('Disaggregation Data'!$Q$315:$Q$616,MATCH(RIGHT(X556,255),RIGHT('Disaggregation Data'!$J$315:$J$616,255),0))=0,"",INDEX('Disaggregation Data'!$Q$315:$Q$616,MATCH(RIGHT(X556,255),RIGHT('Disaggregation Data'!J$315:$J$616,255),0))),"")</f>
        <v/>
      </c>
      <c r="J556" s="415" t="str">
        <f t="array" ref="J556">IFERROR(IF(INDEX('Disaggregation Data'!$R$315:$R$616,MATCH(RIGHT(X556,255),RIGHT('Disaggregation Data'!$J$315:$J$616,255),0))=0,"",INDEX('Disaggregation Data'!$R$315:$R$616,MATCH(RIGHT(X556,255),RIGHT('Disaggregation Data'!J$315:$J$616,255),0))),"")</f>
        <v/>
      </c>
      <c r="K556" s="486"/>
      <c r="L556" s="486"/>
      <c r="M556" s="486"/>
      <c r="N556" s="486"/>
      <c r="O556" s="486"/>
      <c r="P556" s="486"/>
      <c r="Q556" s="486"/>
      <c r="R556" s="486"/>
      <c r="S556" s="486"/>
      <c r="T556" s="486"/>
      <c r="U556" s="401" t="str">
        <f t="array" ref="U556">IFERROR(IF(INDEX('Disaggregation Data'!$O$315:$O$616,MATCH(RIGHT(X556,255),RIGHT('Disaggregation Data'!$J$315:$J$616,255),0))=0,"",INDEX('Disaggregation Data'!$O$315:$O$616,MATCH(RIGHT(X556,255),RIGHT('Disaggregation Data'!J$315:$J$616,255),0))),"")</f>
        <v/>
      </c>
      <c r="V556" s="415" t="str">
        <f t="array" ref="V556">IFERROR(IF(INDEX('Disaggregation Data'!$P$315:$P$616,MATCH(RIGHT(X556,255),RIGHT('Disaggregation Data'!$J$315:$J$616,255),0))=0,"",INDEX('Disaggregation Data'!$P$315:$P$616,MATCH(RIGHT(X556,255),RIGHT('Disaggregation Data'!J$315:$J$616,255),0))),"")</f>
        <v/>
      </c>
      <c r="W556" s="487"/>
      <c r="X556" s="487" t="str">
        <f t="shared" si="36"/>
        <v/>
      </c>
      <c r="Y556" s="487">
        <f t="shared" si="37"/>
        <v>179</v>
      </c>
      <c r="Z556" s="487" t="str">
        <f t="shared" si="38"/>
        <v/>
      </c>
      <c r="AA556" s="487" t="b">
        <f t="shared" si="39"/>
        <v>0</v>
      </c>
      <c r="AB556" s="487" t="s">
        <v>2104</v>
      </c>
      <c r="AC556" s="487" t="str">
        <f t="array" ref="AC556">IFERROR(IF(INDEX('Disaggregation Records'!$G$95:$G$183,MATCH(RIGHT(Z556,255),RIGHT('Disaggregation Records'!$D$95:$D$183,255),0))=0,"",INDEX('Disaggregation Records'!$G$95:$G$183,MATCH(RIGHT(Z556,255),RIGHT('Disaggregation Records'!$D$95:$D$183,255),0))),"")</f>
        <v/>
      </c>
      <c r="AD556" s="487" t="s">
        <v>827</v>
      </c>
      <c r="AE556" s="347"/>
      <c r="AF556" s="111"/>
      <c r="AG556" s="111"/>
    </row>
    <row r="557" spans="1:33" ht="47.1" customHeight="1" x14ac:dyDescent="0.25">
      <c r="A557" s="377">
        <v>24</v>
      </c>
      <c r="B557" s="395" t="str">
        <f>IFERROR(VLOOKUP(A557,'Coverage Indicators - Section D'!$A$10:$Y$42,25,FALSE),"")</f>
        <v/>
      </c>
      <c r="C557" s="396" t="str">
        <f t="array" ref="C557">IFERROR(IF(INDEX('Disaggregation Records'!$E$95:$E$183,MATCH(RIGHT(Z557,255),RIGHT('Disaggregation Records'!$D$95:$D$183,255),0))=0,"",INDEX('Disaggregation Records'!$E$95:$E$183,MATCH(RIGHT(Z557,255),RIGHT('Disaggregation Records'!$D$95:$D$183,255),0))),"")</f>
        <v/>
      </c>
      <c r="D557" s="396" t="str">
        <f t="array" ref="D557">IFERROR(IF(INDEX('Disaggregation Records'!$F$95:$F$183,MATCH(RIGHT(Z557,255),RIGHT('Disaggregation Records'!$D$95:$D$183,255),0))=0,"",INDEX('Disaggregation Records'!$F$95:$F$183,MATCH(RIGHT(Z557,255),RIGHT('Disaggregation Records'!$D$95:$D$183,255),0))),"")</f>
        <v/>
      </c>
      <c r="E557" s="397" t="str">
        <f t="array" ref="E557">IFERROR(IF(INDEX('Disaggregation Data'!$K$315:$K$616,MATCH(RIGHT(X557,255),RIGHT('Disaggregation Data'!$J$315:$J$616,255),0))=0,"",INDEX('Disaggregation Data'!$K$315:$K$616,MATCH(RIGHT(X557,255),RIGHT('Disaggregation Data'!J$315:$J$616,255),0))),"")</f>
        <v/>
      </c>
      <c r="F557" s="398" t="str">
        <f t="array" ref="F557">IFERROR(IF(INDEX('Disaggregation Data'!$L$315:$L$616,MATCH(RIGHT(X557,255),RIGHT('Disaggregation Data'!$J$315:$J$616,255),0))=0,"",INDEX('Disaggregation Data'!$L$315:$L$616,MATCH(RIGHT(X557,255),RIGHT('Disaggregation Data'!J$315:$J$616,255),0))),"")</f>
        <v/>
      </c>
      <c r="G557" s="459" t="str">
        <f t="array" ref="G557">IFERROR(IF(INDEX('Disaggregation Data'!$M$315:$M$616,MATCH(RIGHT(X557,255),RIGHT('Disaggregation Data'!$J$315:$J$616,255),0))=0,(E557/F557)*100,INDEX('Disaggregation Data'!$M$315:$M$616,MATCH(RIGHT(X557,255),RIGHT('Disaggregation Data'!J$315:$J$616,255),0))),"")</f>
        <v/>
      </c>
      <c r="H557" s="401" t="str">
        <f t="array" ref="H557">IFERROR(IF(INDEX('Disaggregation Data'!$N$315:$N$616,MATCH(RIGHT(X557,255),RIGHT('Disaggregation Data'!$J$315:$J$616,255),0))=0,"",INDEX('Disaggregation Data'!$N$315:$N$616,MATCH(RIGHT(X557,255),RIGHT('Disaggregation Data'!J$315:$J$616,255),0))),"")</f>
        <v/>
      </c>
      <c r="I557" s="401" t="str">
        <f t="array" ref="I557">IFERROR(IF(INDEX('Disaggregation Data'!$Q$315:$Q$616,MATCH(RIGHT(X557,255),RIGHT('Disaggregation Data'!$J$315:$J$616,255),0))=0,"",INDEX('Disaggregation Data'!$Q$315:$Q$616,MATCH(RIGHT(X557,255),RIGHT('Disaggregation Data'!J$315:$J$616,255),0))),"")</f>
        <v/>
      </c>
      <c r="J557" s="415" t="str">
        <f t="array" ref="J557">IFERROR(IF(INDEX('Disaggregation Data'!$R$315:$R$616,MATCH(RIGHT(X557,255),RIGHT('Disaggregation Data'!$J$315:$J$616,255),0))=0,"",INDEX('Disaggregation Data'!$R$315:$R$616,MATCH(RIGHT(X557,255),RIGHT('Disaggregation Data'!J$315:$J$616,255),0))),"")</f>
        <v/>
      </c>
      <c r="K557" s="486"/>
      <c r="L557" s="486"/>
      <c r="M557" s="486"/>
      <c r="N557" s="486"/>
      <c r="O557" s="486"/>
      <c r="P557" s="486"/>
      <c r="Q557" s="486"/>
      <c r="R557" s="486"/>
      <c r="S557" s="486"/>
      <c r="T557" s="486"/>
      <c r="U557" s="401" t="str">
        <f t="array" ref="U557">IFERROR(IF(INDEX('Disaggregation Data'!$O$315:$O$616,MATCH(RIGHT(X557,255),RIGHT('Disaggregation Data'!$J$315:$J$616,255),0))=0,"",INDEX('Disaggregation Data'!$O$315:$O$616,MATCH(RIGHT(X557,255),RIGHT('Disaggregation Data'!J$315:$J$616,255),0))),"")</f>
        <v/>
      </c>
      <c r="V557" s="415" t="str">
        <f t="array" ref="V557">IFERROR(IF(INDEX('Disaggregation Data'!$P$315:$P$616,MATCH(RIGHT(X557,255),RIGHT('Disaggregation Data'!$J$315:$J$616,255),0))=0,"",INDEX('Disaggregation Data'!$P$315:$P$616,MATCH(RIGHT(X557,255),RIGHT('Disaggregation Data'!J$315:$J$616,255),0))),"")</f>
        <v/>
      </c>
      <c r="W557" s="487"/>
      <c r="X557" s="487" t="str">
        <f t="shared" si="36"/>
        <v/>
      </c>
      <c r="Y557" s="487">
        <f t="shared" si="37"/>
        <v>180</v>
      </c>
      <c r="Z557" s="487" t="str">
        <f t="shared" si="38"/>
        <v/>
      </c>
      <c r="AA557" s="487" t="b">
        <f t="shared" si="39"/>
        <v>0</v>
      </c>
      <c r="AB557" s="487" t="s">
        <v>2105</v>
      </c>
      <c r="AC557" s="487" t="str">
        <f t="array" ref="AC557">IFERROR(IF(INDEX('Disaggregation Records'!$G$95:$G$183,MATCH(RIGHT(Z557,255),RIGHT('Disaggregation Records'!$D$95:$D$183,255),0))=0,"",INDEX('Disaggregation Records'!$G$95:$G$183,MATCH(RIGHT(Z557,255),RIGHT('Disaggregation Records'!$D$95:$D$183,255),0))),"")</f>
        <v/>
      </c>
      <c r="AD557" s="487" t="s">
        <v>828</v>
      </c>
      <c r="AE557" s="347"/>
      <c r="AF557" s="111"/>
      <c r="AG557" s="111"/>
    </row>
    <row r="558" spans="1:33" ht="47.1" customHeight="1" x14ac:dyDescent="0.25">
      <c r="A558" s="377">
        <v>24</v>
      </c>
      <c r="B558" s="395" t="str">
        <f>IFERROR(VLOOKUP(A558,'Coverage Indicators - Section D'!$A$10:$Y$42,25,FALSE),"")</f>
        <v/>
      </c>
      <c r="C558" s="396" t="str">
        <f t="array" ref="C558">IFERROR(IF(INDEX('Disaggregation Records'!$E$95:$E$183,MATCH(RIGHT(Z558,255),RIGHT('Disaggregation Records'!$D$95:$D$183,255),0))=0,"",INDEX('Disaggregation Records'!$E$95:$E$183,MATCH(RIGHT(Z558,255),RIGHT('Disaggregation Records'!$D$95:$D$183,255),0))),"")</f>
        <v/>
      </c>
      <c r="D558" s="396" t="str">
        <f t="array" ref="D558">IFERROR(IF(INDEX('Disaggregation Records'!$F$95:$F$183,MATCH(RIGHT(Z558,255),RIGHT('Disaggregation Records'!$D$95:$D$183,255),0))=0,"",INDEX('Disaggregation Records'!$F$95:$F$183,MATCH(RIGHT(Z558,255),RIGHT('Disaggregation Records'!$D$95:$D$183,255),0))),"")</f>
        <v/>
      </c>
      <c r="E558" s="397" t="str">
        <f t="array" ref="E558">IFERROR(IF(INDEX('Disaggregation Data'!$K$315:$K$616,MATCH(RIGHT(X558,255),RIGHT('Disaggregation Data'!$J$315:$J$616,255),0))=0,"",INDEX('Disaggregation Data'!$K$315:$K$616,MATCH(RIGHT(X558,255),RIGHT('Disaggregation Data'!J$315:$J$616,255),0))),"")</f>
        <v/>
      </c>
      <c r="F558" s="398" t="str">
        <f t="array" ref="F558">IFERROR(IF(INDEX('Disaggregation Data'!$L$315:$L$616,MATCH(RIGHT(X558,255),RIGHT('Disaggregation Data'!$J$315:$J$616,255),0))=0,"",INDEX('Disaggregation Data'!$L$315:$L$616,MATCH(RIGHT(X558,255),RIGHT('Disaggregation Data'!J$315:$J$616,255),0))),"")</f>
        <v/>
      </c>
      <c r="G558" s="459" t="str">
        <f t="array" ref="G558">IFERROR(IF(INDEX('Disaggregation Data'!$M$315:$M$616,MATCH(RIGHT(X558,255),RIGHT('Disaggregation Data'!$J$315:$J$616,255),0))=0,(E558/F558)*100,INDEX('Disaggregation Data'!$M$315:$M$616,MATCH(RIGHT(X558,255),RIGHT('Disaggregation Data'!J$315:$J$616,255),0))),"")</f>
        <v/>
      </c>
      <c r="H558" s="401" t="str">
        <f t="array" ref="H558">IFERROR(IF(INDEX('Disaggregation Data'!$N$315:$N$616,MATCH(RIGHT(X558,255),RIGHT('Disaggregation Data'!$J$315:$J$616,255),0))=0,"",INDEX('Disaggregation Data'!$N$315:$N$616,MATCH(RIGHT(X558,255),RIGHT('Disaggregation Data'!J$315:$J$616,255),0))),"")</f>
        <v/>
      </c>
      <c r="I558" s="401" t="str">
        <f t="array" ref="I558">IFERROR(IF(INDEX('Disaggregation Data'!$Q$315:$Q$616,MATCH(RIGHT(X558,255),RIGHT('Disaggregation Data'!$J$315:$J$616,255),0))=0,"",INDEX('Disaggregation Data'!$Q$315:$Q$616,MATCH(RIGHT(X558,255),RIGHT('Disaggregation Data'!J$315:$J$616,255),0))),"")</f>
        <v/>
      </c>
      <c r="J558" s="415" t="str">
        <f t="array" ref="J558">IFERROR(IF(INDEX('Disaggregation Data'!$R$315:$R$616,MATCH(RIGHT(X558,255),RIGHT('Disaggregation Data'!$J$315:$J$616,255),0))=0,"",INDEX('Disaggregation Data'!$R$315:$R$616,MATCH(RIGHT(X558,255),RIGHT('Disaggregation Data'!J$315:$J$616,255),0))),"")</f>
        <v/>
      </c>
      <c r="K558" s="486"/>
      <c r="L558" s="486"/>
      <c r="M558" s="486"/>
      <c r="N558" s="486"/>
      <c r="O558" s="486"/>
      <c r="P558" s="486"/>
      <c r="Q558" s="486"/>
      <c r="R558" s="486"/>
      <c r="S558" s="486"/>
      <c r="T558" s="486"/>
      <c r="U558" s="401" t="str">
        <f t="array" ref="U558">IFERROR(IF(INDEX('Disaggregation Data'!$O$315:$O$616,MATCH(RIGHT(X558,255),RIGHT('Disaggregation Data'!$J$315:$J$616,255),0))=0,"",INDEX('Disaggregation Data'!$O$315:$O$616,MATCH(RIGHT(X558,255),RIGHT('Disaggregation Data'!J$315:$J$616,255),0))),"")</f>
        <v/>
      </c>
      <c r="V558" s="415" t="str">
        <f t="array" ref="V558">IFERROR(IF(INDEX('Disaggregation Data'!$P$315:$P$616,MATCH(RIGHT(X558,255),RIGHT('Disaggregation Data'!$J$315:$J$616,255),0))=0,"",INDEX('Disaggregation Data'!$P$315:$P$616,MATCH(RIGHT(X558,255),RIGHT('Disaggregation Data'!J$315:$J$616,255),0))),"")</f>
        <v/>
      </c>
      <c r="W558" s="487"/>
      <c r="X558" s="487" t="str">
        <f t="shared" si="36"/>
        <v/>
      </c>
      <c r="Y558" s="487">
        <f t="shared" si="37"/>
        <v>181</v>
      </c>
      <c r="Z558" s="487" t="str">
        <f t="shared" si="38"/>
        <v/>
      </c>
      <c r="AA558" s="487" t="b">
        <f t="shared" si="39"/>
        <v>0</v>
      </c>
      <c r="AB558" s="487" t="s">
        <v>2106</v>
      </c>
      <c r="AC558" s="487" t="str">
        <f t="array" ref="AC558">IFERROR(IF(INDEX('Disaggregation Records'!$G$95:$G$183,MATCH(RIGHT(Z558,255),RIGHT('Disaggregation Records'!$D$95:$D$183,255),0))=0,"",INDEX('Disaggregation Records'!$G$95:$G$183,MATCH(RIGHT(Z558,255),RIGHT('Disaggregation Records'!$D$95:$D$183,255),0))),"")</f>
        <v/>
      </c>
      <c r="AD558" s="487" t="s">
        <v>828</v>
      </c>
      <c r="AE558" s="347"/>
      <c r="AF558" s="111"/>
      <c r="AG558" s="111"/>
    </row>
    <row r="559" spans="1:33" ht="47.1" customHeight="1" x14ac:dyDescent="0.25">
      <c r="A559" s="377">
        <v>24</v>
      </c>
      <c r="B559" s="395" t="str">
        <f>IFERROR(VLOOKUP(A559,'Coverage Indicators - Section D'!$A$10:$Y$42,25,FALSE),"")</f>
        <v/>
      </c>
      <c r="C559" s="396" t="str">
        <f t="array" ref="C559">IFERROR(IF(INDEX('Disaggregation Records'!$E$95:$E$183,MATCH(RIGHT(Z559,255),RIGHT('Disaggregation Records'!$D$95:$D$183,255),0))=0,"",INDEX('Disaggregation Records'!$E$95:$E$183,MATCH(RIGHT(Z559,255),RIGHT('Disaggregation Records'!$D$95:$D$183,255),0))),"")</f>
        <v/>
      </c>
      <c r="D559" s="396" t="str">
        <f t="array" ref="D559">IFERROR(IF(INDEX('Disaggregation Records'!$F$95:$F$183,MATCH(RIGHT(Z559,255),RIGHT('Disaggregation Records'!$D$95:$D$183,255),0))=0,"",INDEX('Disaggregation Records'!$F$95:$F$183,MATCH(RIGHT(Z559,255),RIGHT('Disaggregation Records'!$D$95:$D$183,255),0))),"")</f>
        <v/>
      </c>
      <c r="E559" s="397" t="str">
        <f t="array" ref="E559">IFERROR(IF(INDEX('Disaggregation Data'!$K$315:$K$616,MATCH(RIGHT(X559,255),RIGHT('Disaggregation Data'!$J$315:$J$616,255),0))=0,"",INDEX('Disaggregation Data'!$K$315:$K$616,MATCH(RIGHT(X559,255),RIGHT('Disaggregation Data'!J$315:$J$616,255),0))),"")</f>
        <v/>
      </c>
      <c r="F559" s="398" t="str">
        <f t="array" ref="F559">IFERROR(IF(INDEX('Disaggregation Data'!$L$315:$L$616,MATCH(RIGHT(X559,255),RIGHT('Disaggregation Data'!$J$315:$J$616,255),0))=0,"",INDEX('Disaggregation Data'!$L$315:$L$616,MATCH(RIGHT(X559,255),RIGHT('Disaggregation Data'!J$315:$J$616,255),0))),"")</f>
        <v/>
      </c>
      <c r="G559" s="459" t="str">
        <f t="array" ref="G559">IFERROR(IF(INDEX('Disaggregation Data'!$M$315:$M$616,MATCH(RIGHT(X559,255),RIGHT('Disaggregation Data'!$J$315:$J$616,255),0))=0,(E559/F559)*100,INDEX('Disaggregation Data'!$M$315:$M$616,MATCH(RIGHT(X559,255),RIGHT('Disaggregation Data'!J$315:$J$616,255),0))),"")</f>
        <v/>
      </c>
      <c r="H559" s="401" t="str">
        <f t="array" ref="H559">IFERROR(IF(INDEX('Disaggregation Data'!$N$315:$N$616,MATCH(RIGHT(X559,255),RIGHT('Disaggregation Data'!$J$315:$J$616,255),0))=0,"",INDEX('Disaggregation Data'!$N$315:$N$616,MATCH(RIGHT(X559,255),RIGHT('Disaggregation Data'!J$315:$J$616,255),0))),"")</f>
        <v/>
      </c>
      <c r="I559" s="401" t="str">
        <f t="array" ref="I559">IFERROR(IF(INDEX('Disaggregation Data'!$Q$315:$Q$616,MATCH(RIGHT(X559,255),RIGHT('Disaggregation Data'!$J$315:$J$616,255),0))=0,"",INDEX('Disaggregation Data'!$Q$315:$Q$616,MATCH(RIGHT(X559,255),RIGHT('Disaggregation Data'!J$315:$J$616,255),0))),"")</f>
        <v/>
      </c>
      <c r="J559" s="415" t="str">
        <f t="array" ref="J559">IFERROR(IF(INDEX('Disaggregation Data'!$R$315:$R$616,MATCH(RIGHT(X559,255),RIGHT('Disaggregation Data'!$J$315:$J$616,255),0))=0,"",INDEX('Disaggregation Data'!$R$315:$R$616,MATCH(RIGHT(X559,255),RIGHT('Disaggregation Data'!J$315:$J$616,255),0))),"")</f>
        <v/>
      </c>
      <c r="K559" s="486"/>
      <c r="L559" s="486"/>
      <c r="M559" s="486"/>
      <c r="N559" s="486"/>
      <c r="O559" s="486"/>
      <c r="P559" s="486"/>
      <c r="Q559" s="486"/>
      <c r="R559" s="486"/>
      <c r="S559" s="486"/>
      <c r="T559" s="486"/>
      <c r="U559" s="401" t="str">
        <f t="array" ref="U559">IFERROR(IF(INDEX('Disaggregation Data'!$O$315:$O$616,MATCH(RIGHT(X559,255),RIGHT('Disaggregation Data'!$J$315:$J$616,255),0))=0,"",INDEX('Disaggregation Data'!$O$315:$O$616,MATCH(RIGHT(X559,255),RIGHT('Disaggregation Data'!J$315:$J$616,255),0))),"")</f>
        <v/>
      </c>
      <c r="V559" s="415" t="str">
        <f t="array" ref="V559">IFERROR(IF(INDEX('Disaggregation Data'!$P$315:$P$616,MATCH(RIGHT(X559,255),RIGHT('Disaggregation Data'!$J$315:$J$616,255),0))=0,"",INDEX('Disaggregation Data'!$P$315:$P$616,MATCH(RIGHT(X559,255),RIGHT('Disaggregation Data'!J$315:$J$616,255),0))),"")</f>
        <v/>
      </c>
      <c r="W559" s="487"/>
      <c r="X559" s="487" t="str">
        <f t="shared" si="36"/>
        <v/>
      </c>
      <c r="Y559" s="487">
        <f t="shared" si="37"/>
        <v>182</v>
      </c>
      <c r="Z559" s="487" t="str">
        <f t="shared" si="38"/>
        <v/>
      </c>
      <c r="AA559" s="487" t="b">
        <f t="shared" si="39"/>
        <v>0</v>
      </c>
      <c r="AB559" s="487" t="s">
        <v>2107</v>
      </c>
      <c r="AC559" s="487" t="str">
        <f t="array" ref="AC559">IFERROR(IF(INDEX('Disaggregation Records'!$G$95:$G$183,MATCH(RIGHT(Z559,255),RIGHT('Disaggregation Records'!$D$95:$D$183,255),0))=0,"",INDEX('Disaggregation Records'!$G$95:$G$183,MATCH(RIGHT(Z559,255),RIGHT('Disaggregation Records'!$D$95:$D$183,255),0))),"")</f>
        <v/>
      </c>
      <c r="AD559" s="487" t="s">
        <v>828</v>
      </c>
      <c r="AE559" s="347"/>
      <c r="AF559" s="111"/>
      <c r="AG559" s="111"/>
    </row>
    <row r="560" spans="1:33" ht="47.1" customHeight="1" x14ac:dyDescent="0.25">
      <c r="A560" s="377">
        <v>24</v>
      </c>
      <c r="B560" s="395" t="str">
        <f>IFERROR(VLOOKUP(A560,'Coverage Indicators - Section D'!$A$10:$Y$42,25,FALSE),"")</f>
        <v/>
      </c>
      <c r="C560" s="396" t="str">
        <f t="array" ref="C560">IFERROR(IF(INDEX('Disaggregation Records'!$E$95:$E$183,MATCH(RIGHT(Z560,255),RIGHT('Disaggregation Records'!$D$95:$D$183,255),0))=0,"",INDEX('Disaggregation Records'!$E$95:$E$183,MATCH(RIGHT(Z560,255),RIGHT('Disaggregation Records'!$D$95:$D$183,255),0))),"")</f>
        <v/>
      </c>
      <c r="D560" s="396" t="str">
        <f t="array" ref="D560">IFERROR(IF(INDEX('Disaggregation Records'!$F$95:$F$183,MATCH(RIGHT(Z560,255),RIGHT('Disaggregation Records'!$D$95:$D$183,255),0))=0,"",INDEX('Disaggregation Records'!$F$95:$F$183,MATCH(RIGHT(Z560,255),RIGHT('Disaggregation Records'!$D$95:$D$183,255),0))),"")</f>
        <v/>
      </c>
      <c r="E560" s="397" t="str">
        <f t="array" ref="E560">IFERROR(IF(INDEX('Disaggregation Data'!$K$315:$K$616,MATCH(RIGHT(X560,255),RIGHT('Disaggregation Data'!$J$315:$J$616,255),0))=0,"",INDEX('Disaggregation Data'!$K$315:$K$616,MATCH(RIGHT(X560,255),RIGHT('Disaggregation Data'!J$315:$J$616,255),0))),"")</f>
        <v/>
      </c>
      <c r="F560" s="398" t="str">
        <f t="array" ref="F560">IFERROR(IF(INDEX('Disaggregation Data'!$L$315:$L$616,MATCH(RIGHT(X560,255),RIGHT('Disaggregation Data'!$J$315:$J$616,255),0))=0,"",INDEX('Disaggregation Data'!$L$315:$L$616,MATCH(RIGHT(X560,255),RIGHT('Disaggregation Data'!J$315:$J$616,255),0))),"")</f>
        <v/>
      </c>
      <c r="G560" s="459" t="str">
        <f t="array" ref="G560">IFERROR(IF(INDEX('Disaggregation Data'!$M$315:$M$616,MATCH(RIGHT(X560,255),RIGHT('Disaggregation Data'!$J$315:$J$616,255),0))=0,(E560/F560)*100,INDEX('Disaggregation Data'!$M$315:$M$616,MATCH(RIGHT(X560,255),RIGHT('Disaggregation Data'!J$315:$J$616,255),0))),"")</f>
        <v/>
      </c>
      <c r="H560" s="401" t="str">
        <f t="array" ref="H560">IFERROR(IF(INDEX('Disaggregation Data'!$N$315:$N$616,MATCH(RIGHT(X560,255),RIGHT('Disaggregation Data'!$J$315:$J$616,255),0))=0,"",INDEX('Disaggregation Data'!$N$315:$N$616,MATCH(RIGHT(X560,255),RIGHT('Disaggregation Data'!J$315:$J$616,255),0))),"")</f>
        <v/>
      </c>
      <c r="I560" s="401" t="str">
        <f t="array" ref="I560">IFERROR(IF(INDEX('Disaggregation Data'!$Q$315:$Q$616,MATCH(RIGHT(X560,255),RIGHT('Disaggregation Data'!$J$315:$J$616,255),0))=0,"",INDEX('Disaggregation Data'!$Q$315:$Q$616,MATCH(RIGHT(X560,255),RIGHT('Disaggregation Data'!J$315:$J$616,255),0))),"")</f>
        <v/>
      </c>
      <c r="J560" s="415" t="str">
        <f t="array" ref="J560">IFERROR(IF(INDEX('Disaggregation Data'!$R$315:$R$616,MATCH(RIGHT(X560,255),RIGHT('Disaggregation Data'!$J$315:$J$616,255),0))=0,"",INDEX('Disaggregation Data'!$R$315:$R$616,MATCH(RIGHT(X560,255),RIGHT('Disaggregation Data'!J$315:$J$616,255),0))),"")</f>
        <v/>
      </c>
      <c r="K560" s="486"/>
      <c r="L560" s="486"/>
      <c r="M560" s="486"/>
      <c r="N560" s="486"/>
      <c r="O560" s="486"/>
      <c r="P560" s="486"/>
      <c r="Q560" s="486"/>
      <c r="R560" s="486"/>
      <c r="S560" s="486"/>
      <c r="T560" s="486"/>
      <c r="U560" s="401" t="str">
        <f t="array" ref="U560">IFERROR(IF(INDEX('Disaggregation Data'!$O$315:$O$616,MATCH(RIGHT(X560,255),RIGHT('Disaggregation Data'!$J$315:$J$616,255),0))=0,"",INDEX('Disaggregation Data'!$O$315:$O$616,MATCH(RIGHT(X560,255),RIGHT('Disaggregation Data'!J$315:$J$616,255),0))),"")</f>
        <v/>
      </c>
      <c r="V560" s="415" t="str">
        <f t="array" ref="V560">IFERROR(IF(INDEX('Disaggregation Data'!$P$315:$P$616,MATCH(RIGHT(X560,255),RIGHT('Disaggregation Data'!$J$315:$J$616,255),0))=0,"",INDEX('Disaggregation Data'!$P$315:$P$616,MATCH(RIGHT(X560,255),RIGHT('Disaggregation Data'!J$315:$J$616,255),0))),"")</f>
        <v/>
      </c>
      <c r="W560" s="487"/>
      <c r="X560" s="487" t="str">
        <f t="shared" si="36"/>
        <v/>
      </c>
      <c r="Y560" s="487">
        <f t="shared" si="37"/>
        <v>183</v>
      </c>
      <c r="Z560" s="487" t="str">
        <f t="shared" si="38"/>
        <v/>
      </c>
      <c r="AA560" s="487" t="b">
        <f t="shared" si="39"/>
        <v>0</v>
      </c>
      <c r="AB560" s="487" t="s">
        <v>2108</v>
      </c>
      <c r="AC560" s="487" t="str">
        <f t="array" ref="AC560">IFERROR(IF(INDEX('Disaggregation Records'!$G$95:$G$183,MATCH(RIGHT(Z560,255),RIGHT('Disaggregation Records'!$D$95:$D$183,255),0))=0,"",INDEX('Disaggregation Records'!$G$95:$G$183,MATCH(RIGHT(Z560,255),RIGHT('Disaggregation Records'!$D$95:$D$183,255),0))),"")</f>
        <v/>
      </c>
      <c r="AD560" s="487" t="s">
        <v>828</v>
      </c>
      <c r="AE560" s="347"/>
      <c r="AF560" s="111"/>
      <c r="AG560" s="111"/>
    </row>
    <row r="561" spans="1:33" ht="47.1" customHeight="1" x14ac:dyDescent="0.25">
      <c r="A561" s="377">
        <v>24</v>
      </c>
      <c r="B561" s="395" t="str">
        <f>IFERROR(VLOOKUP(A561,'Coverage Indicators - Section D'!$A$10:$Y$42,25,FALSE),"")</f>
        <v/>
      </c>
      <c r="C561" s="396" t="str">
        <f t="array" ref="C561">IFERROR(IF(INDEX('Disaggregation Records'!$E$95:$E$183,MATCH(RIGHT(Z561,255),RIGHT('Disaggregation Records'!$D$95:$D$183,255),0))=0,"",INDEX('Disaggregation Records'!$E$95:$E$183,MATCH(RIGHT(Z561,255),RIGHT('Disaggregation Records'!$D$95:$D$183,255),0))),"")</f>
        <v/>
      </c>
      <c r="D561" s="396" t="str">
        <f t="array" ref="D561">IFERROR(IF(INDEX('Disaggregation Records'!$F$95:$F$183,MATCH(RIGHT(Z561,255),RIGHT('Disaggregation Records'!$D$95:$D$183,255),0))=0,"",INDEX('Disaggregation Records'!$F$95:$F$183,MATCH(RIGHT(Z561,255),RIGHT('Disaggregation Records'!$D$95:$D$183,255),0))),"")</f>
        <v/>
      </c>
      <c r="E561" s="397" t="str">
        <f t="array" ref="E561">IFERROR(IF(INDEX('Disaggregation Data'!$K$315:$K$616,MATCH(RIGHT(X561,255),RIGHT('Disaggregation Data'!$J$315:$J$616,255),0))=0,"",INDEX('Disaggregation Data'!$K$315:$K$616,MATCH(RIGHT(X561,255),RIGHT('Disaggregation Data'!J$315:$J$616,255),0))),"")</f>
        <v/>
      </c>
      <c r="F561" s="398" t="str">
        <f t="array" ref="F561">IFERROR(IF(INDEX('Disaggregation Data'!$L$315:$L$616,MATCH(RIGHT(X561,255),RIGHT('Disaggregation Data'!$J$315:$J$616,255),0))=0,"",INDEX('Disaggregation Data'!$L$315:$L$616,MATCH(RIGHT(X561,255),RIGHT('Disaggregation Data'!J$315:$J$616,255),0))),"")</f>
        <v/>
      </c>
      <c r="G561" s="459" t="str">
        <f t="array" ref="G561">IFERROR(IF(INDEX('Disaggregation Data'!$M$315:$M$616,MATCH(RIGHT(X561,255),RIGHT('Disaggregation Data'!$J$315:$J$616,255),0))=0,(E561/F561)*100,INDEX('Disaggregation Data'!$M$315:$M$616,MATCH(RIGHT(X561,255),RIGHT('Disaggregation Data'!J$315:$J$616,255),0))),"")</f>
        <v/>
      </c>
      <c r="H561" s="401" t="str">
        <f t="array" ref="H561">IFERROR(IF(INDEX('Disaggregation Data'!$N$315:$N$616,MATCH(RIGHT(X561,255),RIGHT('Disaggregation Data'!$J$315:$J$616,255),0))=0,"",INDEX('Disaggregation Data'!$N$315:$N$616,MATCH(RIGHT(X561,255),RIGHT('Disaggregation Data'!J$315:$J$616,255),0))),"")</f>
        <v/>
      </c>
      <c r="I561" s="401" t="str">
        <f t="array" ref="I561">IFERROR(IF(INDEX('Disaggregation Data'!$Q$315:$Q$616,MATCH(RIGHT(X561,255),RIGHT('Disaggregation Data'!$J$315:$J$616,255),0))=0,"",INDEX('Disaggregation Data'!$Q$315:$Q$616,MATCH(RIGHT(X561,255),RIGHT('Disaggregation Data'!J$315:$J$616,255),0))),"")</f>
        <v/>
      </c>
      <c r="J561" s="415" t="str">
        <f t="array" ref="J561">IFERROR(IF(INDEX('Disaggregation Data'!$R$315:$R$616,MATCH(RIGHT(X561,255),RIGHT('Disaggregation Data'!$J$315:$J$616,255),0))=0,"",INDEX('Disaggregation Data'!$R$315:$R$616,MATCH(RIGHT(X561,255),RIGHT('Disaggregation Data'!J$315:$J$616,255),0))),"")</f>
        <v/>
      </c>
      <c r="K561" s="486"/>
      <c r="L561" s="486"/>
      <c r="M561" s="486"/>
      <c r="N561" s="486"/>
      <c r="O561" s="486"/>
      <c r="P561" s="486"/>
      <c r="Q561" s="486"/>
      <c r="R561" s="486"/>
      <c r="S561" s="486"/>
      <c r="T561" s="486"/>
      <c r="U561" s="401" t="str">
        <f t="array" ref="U561">IFERROR(IF(INDEX('Disaggregation Data'!$O$315:$O$616,MATCH(RIGHT(X561,255),RIGHT('Disaggregation Data'!$J$315:$J$616,255),0))=0,"",INDEX('Disaggregation Data'!$O$315:$O$616,MATCH(RIGHT(X561,255),RIGHT('Disaggregation Data'!J$315:$J$616,255),0))),"")</f>
        <v/>
      </c>
      <c r="V561" s="415" t="str">
        <f t="array" ref="V561">IFERROR(IF(INDEX('Disaggregation Data'!$P$315:$P$616,MATCH(RIGHT(X561,255),RIGHT('Disaggregation Data'!$J$315:$J$616,255),0))=0,"",INDEX('Disaggregation Data'!$P$315:$P$616,MATCH(RIGHT(X561,255),RIGHT('Disaggregation Data'!J$315:$J$616,255),0))),"")</f>
        <v/>
      </c>
      <c r="W561" s="487"/>
      <c r="X561" s="487" t="str">
        <f t="shared" si="36"/>
        <v/>
      </c>
      <c r="Y561" s="487">
        <f t="shared" si="37"/>
        <v>184</v>
      </c>
      <c r="Z561" s="487" t="str">
        <f t="shared" si="38"/>
        <v/>
      </c>
      <c r="AA561" s="487" t="b">
        <f t="shared" si="39"/>
        <v>0</v>
      </c>
      <c r="AB561" s="487" t="s">
        <v>2109</v>
      </c>
      <c r="AC561" s="487" t="str">
        <f t="array" ref="AC561">IFERROR(IF(INDEX('Disaggregation Records'!$G$95:$G$183,MATCH(RIGHT(Z561,255),RIGHT('Disaggregation Records'!$D$95:$D$183,255),0))=0,"",INDEX('Disaggregation Records'!$G$95:$G$183,MATCH(RIGHT(Z561,255),RIGHT('Disaggregation Records'!$D$95:$D$183,255),0))),"")</f>
        <v/>
      </c>
      <c r="AD561" s="487" t="s">
        <v>828</v>
      </c>
      <c r="AE561" s="347"/>
      <c r="AF561" s="111"/>
      <c r="AG561" s="111"/>
    </row>
    <row r="562" spans="1:33" ht="47.1" customHeight="1" x14ac:dyDescent="0.25">
      <c r="A562" s="377">
        <v>24</v>
      </c>
      <c r="B562" s="395" t="str">
        <f>IFERROR(VLOOKUP(A562,'Coverage Indicators - Section D'!$A$10:$Y$42,25,FALSE),"")</f>
        <v/>
      </c>
      <c r="C562" s="396" t="str">
        <f t="array" ref="C562">IFERROR(IF(INDEX('Disaggregation Records'!$E$95:$E$183,MATCH(RIGHT(Z562,255),RIGHT('Disaggregation Records'!$D$95:$D$183,255),0))=0,"",INDEX('Disaggregation Records'!$E$95:$E$183,MATCH(RIGHT(Z562,255),RIGHT('Disaggregation Records'!$D$95:$D$183,255),0))),"")</f>
        <v/>
      </c>
      <c r="D562" s="396" t="str">
        <f t="array" ref="D562">IFERROR(IF(INDEX('Disaggregation Records'!$F$95:$F$183,MATCH(RIGHT(Z562,255),RIGHT('Disaggregation Records'!$D$95:$D$183,255),0))=0,"",INDEX('Disaggregation Records'!$F$95:$F$183,MATCH(RIGHT(Z562,255),RIGHT('Disaggregation Records'!$D$95:$D$183,255),0))),"")</f>
        <v/>
      </c>
      <c r="E562" s="397" t="str">
        <f t="array" ref="E562">IFERROR(IF(INDEX('Disaggregation Data'!$K$315:$K$616,MATCH(RIGHT(X562,255),RIGHT('Disaggregation Data'!$J$315:$J$616,255),0))=0,"",INDEX('Disaggregation Data'!$K$315:$K$616,MATCH(RIGHT(X562,255),RIGHT('Disaggregation Data'!J$315:$J$616,255),0))),"")</f>
        <v/>
      </c>
      <c r="F562" s="398" t="str">
        <f t="array" ref="F562">IFERROR(IF(INDEX('Disaggregation Data'!$L$315:$L$616,MATCH(RIGHT(X562,255),RIGHT('Disaggregation Data'!$J$315:$J$616,255),0))=0,"",INDEX('Disaggregation Data'!$L$315:$L$616,MATCH(RIGHT(X562,255),RIGHT('Disaggregation Data'!J$315:$J$616,255),0))),"")</f>
        <v/>
      </c>
      <c r="G562" s="459" t="str">
        <f t="array" ref="G562">IFERROR(IF(INDEX('Disaggregation Data'!$M$315:$M$616,MATCH(RIGHT(X562,255),RIGHT('Disaggregation Data'!$J$315:$J$616,255),0))=0,(E562/F562)*100,INDEX('Disaggregation Data'!$M$315:$M$616,MATCH(RIGHT(X562,255),RIGHT('Disaggregation Data'!J$315:$J$616,255),0))),"")</f>
        <v/>
      </c>
      <c r="H562" s="401" t="str">
        <f t="array" ref="H562">IFERROR(IF(INDEX('Disaggregation Data'!$N$315:$N$616,MATCH(RIGHT(X562,255),RIGHT('Disaggregation Data'!$J$315:$J$616,255),0))=0,"",INDEX('Disaggregation Data'!$N$315:$N$616,MATCH(RIGHT(X562,255),RIGHT('Disaggregation Data'!J$315:$J$616,255),0))),"")</f>
        <v/>
      </c>
      <c r="I562" s="401" t="str">
        <f t="array" ref="I562">IFERROR(IF(INDEX('Disaggregation Data'!$Q$315:$Q$616,MATCH(RIGHT(X562,255),RIGHT('Disaggregation Data'!$J$315:$J$616,255),0))=0,"",INDEX('Disaggregation Data'!$Q$315:$Q$616,MATCH(RIGHT(X562,255),RIGHT('Disaggregation Data'!J$315:$J$616,255),0))),"")</f>
        <v/>
      </c>
      <c r="J562" s="415" t="str">
        <f t="array" ref="J562">IFERROR(IF(INDEX('Disaggregation Data'!$R$315:$R$616,MATCH(RIGHT(X562,255),RIGHT('Disaggregation Data'!$J$315:$J$616,255),0))=0,"",INDEX('Disaggregation Data'!$R$315:$R$616,MATCH(RIGHT(X562,255),RIGHT('Disaggregation Data'!J$315:$J$616,255),0))),"")</f>
        <v/>
      </c>
      <c r="K562" s="486"/>
      <c r="L562" s="486"/>
      <c r="M562" s="486"/>
      <c r="N562" s="486"/>
      <c r="O562" s="486"/>
      <c r="P562" s="486"/>
      <c r="Q562" s="486"/>
      <c r="R562" s="486"/>
      <c r="S562" s="486"/>
      <c r="T562" s="486"/>
      <c r="U562" s="401" t="str">
        <f t="array" ref="U562">IFERROR(IF(INDEX('Disaggregation Data'!$O$315:$O$616,MATCH(RIGHT(X562,255),RIGHT('Disaggregation Data'!$J$315:$J$616,255),0))=0,"",INDEX('Disaggregation Data'!$O$315:$O$616,MATCH(RIGHT(X562,255),RIGHT('Disaggregation Data'!J$315:$J$616,255),0))),"")</f>
        <v/>
      </c>
      <c r="V562" s="415" t="str">
        <f t="array" ref="V562">IFERROR(IF(INDEX('Disaggregation Data'!$P$315:$P$616,MATCH(RIGHT(X562,255),RIGHT('Disaggregation Data'!$J$315:$J$616,255),0))=0,"",INDEX('Disaggregation Data'!$P$315:$P$616,MATCH(RIGHT(X562,255),RIGHT('Disaggregation Data'!J$315:$J$616,255),0))),"")</f>
        <v/>
      </c>
      <c r="W562" s="487"/>
      <c r="X562" s="487" t="str">
        <f t="shared" si="36"/>
        <v/>
      </c>
      <c r="Y562" s="487">
        <f t="shared" si="37"/>
        <v>185</v>
      </c>
      <c r="Z562" s="487" t="str">
        <f t="shared" si="38"/>
        <v/>
      </c>
      <c r="AA562" s="487" t="b">
        <f t="shared" si="39"/>
        <v>0</v>
      </c>
      <c r="AB562" s="487" t="s">
        <v>2110</v>
      </c>
      <c r="AC562" s="487" t="str">
        <f t="array" ref="AC562">IFERROR(IF(INDEX('Disaggregation Records'!$G$95:$G$183,MATCH(RIGHT(Z562,255),RIGHT('Disaggregation Records'!$D$95:$D$183,255),0))=0,"",INDEX('Disaggregation Records'!$G$95:$G$183,MATCH(RIGHT(Z562,255),RIGHT('Disaggregation Records'!$D$95:$D$183,255),0))),"")</f>
        <v/>
      </c>
      <c r="AD562" s="487" t="s">
        <v>828</v>
      </c>
      <c r="AE562" s="347"/>
      <c r="AF562" s="111"/>
      <c r="AG562" s="111"/>
    </row>
    <row r="563" spans="1:33" ht="47.1" customHeight="1" x14ac:dyDescent="0.25">
      <c r="A563" s="377">
        <v>24</v>
      </c>
      <c r="B563" s="395" t="str">
        <f>IFERROR(VLOOKUP(A563,'Coverage Indicators - Section D'!$A$10:$Y$42,25,FALSE),"")</f>
        <v/>
      </c>
      <c r="C563" s="396" t="str">
        <f t="array" ref="C563">IFERROR(IF(INDEX('Disaggregation Records'!$E$95:$E$183,MATCH(RIGHT(Z563,255),RIGHT('Disaggregation Records'!$D$95:$D$183,255),0))=0,"",INDEX('Disaggregation Records'!$E$95:$E$183,MATCH(RIGHT(Z563,255),RIGHT('Disaggregation Records'!$D$95:$D$183,255),0))),"")</f>
        <v/>
      </c>
      <c r="D563" s="396" t="str">
        <f t="array" ref="D563">IFERROR(IF(INDEX('Disaggregation Records'!$F$95:$F$183,MATCH(RIGHT(Z563,255),RIGHT('Disaggregation Records'!$D$95:$D$183,255),0))=0,"",INDEX('Disaggregation Records'!$F$95:$F$183,MATCH(RIGHT(Z563,255),RIGHT('Disaggregation Records'!$D$95:$D$183,255),0))),"")</f>
        <v/>
      </c>
      <c r="E563" s="397" t="str">
        <f t="array" ref="E563">IFERROR(IF(INDEX('Disaggregation Data'!$K$315:$K$616,MATCH(RIGHT(X563,255),RIGHT('Disaggregation Data'!$J$315:$J$616,255),0))=0,"",INDEX('Disaggregation Data'!$K$315:$K$616,MATCH(RIGHT(X563,255),RIGHT('Disaggregation Data'!J$315:$J$616,255),0))),"")</f>
        <v/>
      </c>
      <c r="F563" s="398" t="str">
        <f t="array" ref="F563">IFERROR(IF(INDEX('Disaggregation Data'!$L$315:$L$616,MATCH(RIGHT(X563,255),RIGHT('Disaggregation Data'!$J$315:$J$616,255),0))=0,"",INDEX('Disaggregation Data'!$L$315:$L$616,MATCH(RIGHT(X563,255),RIGHT('Disaggregation Data'!J$315:$J$616,255),0))),"")</f>
        <v/>
      </c>
      <c r="G563" s="459" t="str">
        <f t="array" ref="G563">IFERROR(IF(INDEX('Disaggregation Data'!$M$315:$M$616,MATCH(RIGHT(X563,255),RIGHT('Disaggregation Data'!$J$315:$J$616,255),0))=0,(E563/F563)*100,INDEX('Disaggregation Data'!$M$315:$M$616,MATCH(RIGHT(X563,255),RIGHT('Disaggregation Data'!J$315:$J$616,255),0))),"")</f>
        <v/>
      </c>
      <c r="H563" s="401" t="str">
        <f t="array" ref="H563">IFERROR(IF(INDEX('Disaggregation Data'!$N$315:$N$616,MATCH(RIGHT(X563,255),RIGHT('Disaggregation Data'!$J$315:$J$616,255),0))=0,"",INDEX('Disaggregation Data'!$N$315:$N$616,MATCH(RIGHT(X563,255),RIGHT('Disaggregation Data'!J$315:$J$616,255),0))),"")</f>
        <v/>
      </c>
      <c r="I563" s="401" t="str">
        <f t="array" ref="I563">IFERROR(IF(INDEX('Disaggregation Data'!$Q$315:$Q$616,MATCH(RIGHT(X563,255),RIGHT('Disaggregation Data'!$J$315:$J$616,255),0))=0,"",INDEX('Disaggregation Data'!$Q$315:$Q$616,MATCH(RIGHT(X563,255),RIGHT('Disaggregation Data'!J$315:$J$616,255),0))),"")</f>
        <v/>
      </c>
      <c r="J563" s="415" t="str">
        <f t="array" ref="J563">IFERROR(IF(INDEX('Disaggregation Data'!$R$315:$R$616,MATCH(RIGHT(X563,255),RIGHT('Disaggregation Data'!$J$315:$J$616,255),0))=0,"",INDEX('Disaggregation Data'!$R$315:$R$616,MATCH(RIGHT(X563,255),RIGHT('Disaggregation Data'!J$315:$J$616,255),0))),"")</f>
        <v/>
      </c>
      <c r="K563" s="486"/>
      <c r="L563" s="486"/>
      <c r="M563" s="486"/>
      <c r="N563" s="486"/>
      <c r="O563" s="486"/>
      <c r="P563" s="486"/>
      <c r="Q563" s="486"/>
      <c r="R563" s="486"/>
      <c r="S563" s="486"/>
      <c r="T563" s="486"/>
      <c r="U563" s="401" t="str">
        <f t="array" ref="U563">IFERROR(IF(INDEX('Disaggregation Data'!$O$315:$O$616,MATCH(RIGHT(X563,255),RIGHT('Disaggregation Data'!$J$315:$J$616,255),0))=0,"",INDEX('Disaggregation Data'!$O$315:$O$616,MATCH(RIGHT(X563,255),RIGHT('Disaggregation Data'!J$315:$J$616,255),0))),"")</f>
        <v/>
      </c>
      <c r="V563" s="415" t="str">
        <f t="array" ref="V563">IFERROR(IF(INDEX('Disaggregation Data'!$P$315:$P$616,MATCH(RIGHT(X563,255),RIGHT('Disaggregation Data'!$J$315:$J$616,255),0))=0,"",INDEX('Disaggregation Data'!$P$315:$P$616,MATCH(RIGHT(X563,255),RIGHT('Disaggregation Data'!J$315:$J$616,255),0))),"")</f>
        <v/>
      </c>
      <c r="W563" s="487"/>
      <c r="X563" s="487" t="str">
        <f t="shared" si="36"/>
        <v/>
      </c>
      <c r="Y563" s="487">
        <f t="shared" si="37"/>
        <v>186</v>
      </c>
      <c r="Z563" s="487" t="str">
        <f t="shared" si="38"/>
        <v/>
      </c>
      <c r="AA563" s="487" t="b">
        <f t="shared" si="39"/>
        <v>0</v>
      </c>
      <c r="AB563" s="487" t="s">
        <v>2111</v>
      </c>
      <c r="AC563" s="487" t="str">
        <f t="array" ref="AC563">IFERROR(IF(INDEX('Disaggregation Records'!$G$95:$G$183,MATCH(RIGHT(Z563,255),RIGHT('Disaggregation Records'!$D$95:$D$183,255),0))=0,"",INDEX('Disaggregation Records'!$G$95:$G$183,MATCH(RIGHT(Z563,255),RIGHT('Disaggregation Records'!$D$95:$D$183,255),0))),"")</f>
        <v/>
      </c>
      <c r="AD563" s="487" t="s">
        <v>828</v>
      </c>
      <c r="AE563" s="347"/>
      <c r="AF563" s="111"/>
      <c r="AG563" s="111"/>
    </row>
    <row r="564" spans="1:33" ht="47.1" customHeight="1" x14ac:dyDescent="0.25">
      <c r="A564" s="377">
        <v>24</v>
      </c>
      <c r="B564" s="395" t="str">
        <f>IFERROR(VLOOKUP(A564,'Coverage Indicators - Section D'!$A$10:$Y$42,25,FALSE),"")</f>
        <v/>
      </c>
      <c r="C564" s="396" t="str">
        <f t="array" ref="C564">IFERROR(IF(INDEX('Disaggregation Records'!$E$95:$E$183,MATCH(RIGHT(Z564,255),RIGHT('Disaggregation Records'!$D$95:$D$183,255),0))=0,"",INDEX('Disaggregation Records'!$E$95:$E$183,MATCH(RIGHT(Z564,255),RIGHT('Disaggregation Records'!$D$95:$D$183,255),0))),"")</f>
        <v/>
      </c>
      <c r="D564" s="396" t="str">
        <f t="array" ref="D564">IFERROR(IF(INDEX('Disaggregation Records'!$F$95:$F$183,MATCH(RIGHT(Z564,255),RIGHT('Disaggregation Records'!$D$95:$D$183,255),0))=0,"",INDEX('Disaggregation Records'!$F$95:$F$183,MATCH(RIGHT(Z564,255),RIGHT('Disaggregation Records'!$D$95:$D$183,255),0))),"")</f>
        <v/>
      </c>
      <c r="E564" s="397" t="str">
        <f t="array" ref="E564">IFERROR(IF(INDEX('Disaggregation Data'!$K$315:$K$616,MATCH(RIGHT(X564,255),RIGHT('Disaggregation Data'!$J$315:$J$616,255),0))=0,"",INDEX('Disaggregation Data'!$K$315:$K$616,MATCH(RIGHT(X564,255),RIGHT('Disaggregation Data'!J$315:$J$616,255),0))),"")</f>
        <v/>
      </c>
      <c r="F564" s="398" t="str">
        <f t="array" ref="F564">IFERROR(IF(INDEX('Disaggregation Data'!$L$315:$L$616,MATCH(RIGHT(X564,255),RIGHT('Disaggregation Data'!$J$315:$J$616,255),0))=0,"",INDEX('Disaggregation Data'!$L$315:$L$616,MATCH(RIGHT(X564,255),RIGHT('Disaggregation Data'!J$315:$J$616,255),0))),"")</f>
        <v/>
      </c>
      <c r="G564" s="459" t="str">
        <f t="array" ref="G564">IFERROR(IF(INDEX('Disaggregation Data'!$M$315:$M$616,MATCH(RIGHT(X564,255),RIGHT('Disaggregation Data'!$J$315:$J$616,255),0))=0,(E564/F564)*100,INDEX('Disaggregation Data'!$M$315:$M$616,MATCH(RIGHT(X564,255),RIGHT('Disaggregation Data'!J$315:$J$616,255),0))),"")</f>
        <v/>
      </c>
      <c r="H564" s="401" t="str">
        <f t="array" ref="H564">IFERROR(IF(INDEX('Disaggregation Data'!$N$315:$N$616,MATCH(RIGHT(X564,255),RIGHT('Disaggregation Data'!$J$315:$J$616,255),0))=0,"",INDEX('Disaggregation Data'!$N$315:$N$616,MATCH(RIGHT(X564,255),RIGHT('Disaggregation Data'!J$315:$J$616,255),0))),"")</f>
        <v/>
      </c>
      <c r="I564" s="401" t="str">
        <f t="array" ref="I564">IFERROR(IF(INDEX('Disaggregation Data'!$Q$315:$Q$616,MATCH(RIGHT(X564,255),RIGHT('Disaggregation Data'!$J$315:$J$616,255),0))=0,"",INDEX('Disaggregation Data'!$Q$315:$Q$616,MATCH(RIGHT(X564,255),RIGHT('Disaggregation Data'!J$315:$J$616,255),0))),"")</f>
        <v/>
      </c>
      <c r="J564" s="415" t="str">
        <f t="array" ref="J564">IFERROR(IF(INDEX('Disaggregation Data'!$R$315:$R$616,MATCH(RIGHT(X564,255),RIGHT('Disaggregation Data'!$J$315:$J$616,255),0))=0,"",INDEX('Disaggregation Data'!$R$315:$R$616,MATCH(RIGHT(X564,255),RIGHT('Disaggregation Data'!J$315:$J$616,255),0))),"")</f>
        <v/>
      </c>
      <c r="K564" s="486"/>
      <c r="L564" s="486"/>
      <c r="M564" s="486"/>
      <c r="N564" s="486"/>
      <c r="O564" s="486"/>
      <c r="P564" s="486"/>
      <c r="Q564" s="486"/>
      <c r="R564" s="486"/>
      <c r="S564" s="486"/>
      <c r="T564" s="486"/>
      <c r="U564" s="401" t="str">
        <f t="array" ref="U564">IFERROR(IF(INDEX('Disaggregation Data'!$O$315:$O$616,MATCH(RIGHT(X564,255),RIGHT('Disaggregation Data'!$J$315:$J$616,255),0))=0,"",INDEX('Disaggregation Data'!$O$315:$O$616,MATCH(RIGHT(X564,255),RIGHT('Disaggregation Data'!J$315:$J$616,255),0))),"")</f>
        <v/>
      </c>
      <c r="V564" s="415" t="str">
        <f t="array" ref="V564">IFERROR(IF(INDEX('Disaggregation Data'!$P$315:$P$616,MATCH(RIGHT(X564,255),RIGHT('Disaggregation Data'!$J$315:$J$616,255),0))=0,"",INDEX('Disaggregation Data'!$P$315:$P$616,MATCH(RIGHT(X564,255),RIGHT('Disaggregation Data'!J$315:$J$616,255),0))),"")</f>
        <v/>
      </c>
      <c r="W564" s="487"/>
      <c r="X564" s="487" t="str">
        <f t="shared" si="36"/>
        <v/>
      </c>
      <c r="Y564" s="487">
        <f t="shared" si="37"/>
        <v>187</v>
      </c>
      <c r="Z564" s="487" t="str">
        <f t="shared" si="38"/>
        <v/>
      </c>
      <c r="AA564" s="487" t="b">
        <f t="shared" si="39"/>
        <v>0</v>
      </c>
      <c r="AB564" s="487" t="s">
        <v>2112</v>
      </c>
      <c r="AC564" s="487" t="str">
        <f t="array" ref="AC564">IFERROR(IF(INDEX('Disaggregation Records'!$G$95:$G$183,MATCH(RIGHT(Z564,255),RIGHT('Disaggregation Records'!$D$95:$D$183,255),0))=0,"",INDEX('Disaggregation Records'!$G$95:$G$183,MATCH(RIGHT(Z564,255),RIGHT('Disaggregation Records'!$D$95:$D$183,255),0))),"")</f>
        <v/>
      </c>
      <c r="AD564" s="487" t="s">
        <v>828</v>
      </c>
      <c r="AE564" s="347"/>
      <c r="AF564" s="111"/>
      <c r="AG564" s="111"/>
    </row>
    <row r="565" spans="1:33" ht="47.1" customHeight="1" x14ac:dyDescent="0.25">
      <c r="A565" s="377">
        <v>24</v>
      </c>
      <c r="B565" s="395" t="str">
        <f>IFERROR(VLOOKUP(A565,'Coverage Indicators - Section D'!$A$10:$Y$42,25,FALSE),"")</f>
        <v/>
      </c>
      <c r="C565" s="396" t="str">
        <f t="array" ref="C565">IFERROR(IF(INDEX('Disaggregation Records'!$E$95:$E$183,MATCH(RIGHT(Z565,255),RIGHT('Disaggregation Records'!$D$95:$D$183,255),0))=0,"",INDEX('Disaggregation Records'!$E$95:$E$183,MATCH(RIGHT(Z565,255),RIGHT('Disaggregation Records'!$D$95:$D$183,255),0))),"")</f>
        <v/>
      </c>
      <c r="D565" s="396" t="str">
        <f t="array" ref="D565">IFERROR(IF(INDEX('Disaggregation Records'!$F$95:$F$183,MATCH(RIGHT(Z565,255),RIGHT('Disaggregation Records'!$D$95:$D$183,255),0))=0,"",INDEX('Disaggregation Records'!$F$95:$F$183,MATCH(RIGHT(Z565,255),RIGHT('Disaggregation Records'!$D$95:$D$183,255),0))),"")</f>
        <v/>
      </c>
      <c r="E565" s="397" t="str">
        <f t="array" ref="E565">IFERROR(IF(INDEX('Disaggregation Data'!$K$315:$K$616,MATCH(RIGHT(X565,255),RIGHT('Disaggregation Data'!$J$315:$J$616,255),0))=0,"",INDEX('Disaggregation Data'!$K$315:$K$616,MATCH(RIGHT(X565,255),RIGHT('Disaggregation Data'!J$315:$J$616,255),0))),"")</f>
        <v/>
      </c>
      <c r="F565" s="398" t="str">
        <f t="array" ref="F565">IFERROR(IF(INDEX('Disaggregation Data'!$L$315:$L$616,MATCH(RIGHT(X565,255),RIGHT('Disaggregation Data'!$J$315:$J$616,255),0))=0,"",INDEX('Disaggregation Data'!$L$315:$L$616,MATCH(RIGHT(X565,255),RIGHT('Disaggregation Data'!J$315:$J$616,255),0))),"")</f>
        <v/>
      </c>
      <c r="G565" s="459" t="str">
        <f t="array" ref="G565">IFERROR(IF(INDEX('Disaggregation Data'!$M$315:$M$616,MATCH(RIGHT(X565,255),RIGHT('Disaggregation Data'!$J$315:$J$616,255),0))=0,(E565/F565)*100,INDEX('Disaggregation Data'!$M$315:$M$616,MATCH(RIGHT(X565,255),RIGHT('Disaggregation Data'!J$315:$J$616,255),0))),"")</f>
        <v/>
      </c>
      <c r="H565" s="401" t="str">
        <f t="array" ref="H565">IFERROR(IF(INDEX('Disaggregation Data'!$N$315:$N$616,MATCH(RIGHT(X565,255),RIGHT('Disaggregation Data'!$J$315:$J$616,255),0))=0,"",INDEX('Disaggregation Data'!$N$315:$N$616,MATCH(RIGHT(X565,255),RIGHT('Disaggregation Data'!J$315:$J$616,255),0))),"")</f>
        <v/>
      </c>
      <c r="I565" s="401" t="str">
        <f t="array" ref="I565">IFERROR(IF(INDEX('Disaggregation Data'!$Q$315:$Q$616,MATCH(RIGHT(X565,255),RIGHT('Disaggregation Data'!$J$315:$J$616,255),0))=0,"",INDEX('Disaggregation Data'!$Q$315:$Q$616,MATCH(RIGHT(X565,255),RIGHT('Disaggregation Data'!J$315:$J$616,255),0))),"")</f>
        <v/>
      </c>
      <c r="J565" s="415" t="str">
        <f t="array" ref="J565">IFERROR(IF(INDEX('Disaggregation Data'!$R$315:$R$616,MATCH(RIGHT(X565,255),RIGHT('Disaggregation Data'!$J$315:$J$616,255),0))=0,"",INDEX('Disaggregation Data'!$R$315:$R$616,MATCH(RIGHT(X565,255),RIGHT('Disaggregation Data'!J$315:$J$616,255),0))),"")</f>
        <v/>
      </c>
      <c r="K565" s="486"/>
      <c r="L565" s="486"/>
      <c r="M565" s="486"/>
      <c r="N565" s="486"/>
      <c r="O565" s="486"/>
      <c r="P565" s="486"/>
      <c r="Q565" s="486"/>
      <c r="R565" s="486"/>
      <c r="S565" s="486"/>
      <c r="T565" s="486"/>
      <c r="U565" s="401" t="str">
        <f t="array" ref="U565">IFERROR(IF(INDEX('Disaggregation Data'!$O$315:$O$616,MATCH(RIGHT(X565,255),RIGHT('Disaggregation Data'!$J$315:$J$616,255),0))=0,"",INDEX('Disaggregation Data'!$O$315:$O$616,MATCH(RIGHT(X565,255),RIGHT('Disaggregation Data'!J$315:$J$616,255),0))),"")</f>
        <v/>
      </c>
      <c r="V565" s="415" t="str">
        <f t="array" ref="V565">IFERROR(IF(INDEX('Disaggregation Data'!$P$315:$P$616,MATCH(RIGHT(X565,255),RIGHT('Disaggregation Data'!$J$315:$J$616,255),0))=0,"",INDEX('Disaggregation Data'!$P$315:$P$616,MATCH(RIGHT(X565,255),RIGHT('Disaggregation Data'!J$315:$J$616,255),0))),"")</f>
        <v/>
      </c>
      <c r="W565" s="487"/>
      <c r="X565" s="487" t="str">
        <f t="shared" si="36"/>
        <v/>
      </c>
      <c r="Y565" s="487">
        <f t="shared" si="37"/>
        <v>188</v>
      </c>
      <c r="Z565" s="487" t="str">
        <f t="shared" si="38"/>
        <v/>
      </c>
      <c r="AA565" s="487" t="b">
        <f t="shared" si="39"/>
        <v>0</v>
      </c>
      <c r="AB565" s="487" t="s">
        <v>2113</v>
      </c>
      <c r="AC565" s="487" t="str">
        <f t="array" ref="AC565">IFERROR(IF(INDEX('Disaggregation Records'!$G$95:$G$183,MATCH(RIGHT(Z565,255),RIGHT('Disaggregation Records'!$D$95:$D$183,255),0))=0,"",INDEX('Disaggregation Records'!$G$95:$G$183,MATCH(RIGHT(Z565,255),RIGHT('Disaggregation Records'!$D$95:$D$183,255),0))),"")</f>
        <v/>
      </c>
      <c r="AD565" s="487" t="s">
        <v>828</v>
      </c>
      <c r="AE565" s="347"/>
      <c r="AF565" s="111"/>
      <c r="AG565" s="111"/>
    </row>
    <row r="566" spans="1:33" ht="47.1" customHeight="1" x14ac:dyDescent="0.25">
      <c r="A566" s="377">
        <v>24</v>
      </c>
      <c r="B566" s="395" t="str">
        <f>IFERROR(VLOOKUP(A566,'Coverage Indicators - Section D'!$A$10:$Y$42,25,FALSE),"")</f>
        <v/>
      </c>
      <c r="C566" s="396" t="str">
        <f t="array" ref="C566">IFERROR(IF(INDEX('Disaggregation Records'!$E$95:$E$183,MATCH(RIGHT(Z566,255),RIGHT('Disaggregation Records'!$D$95:$D$183,255),0))=0,"",INDEX('Disaggregation Records'!$E$95:$E$183,MATCH(RIGHT(Z566,255),RIGHT('Disaggregation Records'!$D$95:$D$183,255),0))),"")</f>
        <v/>
      </c>
      <c r="D566" s="396" t="str">
        <f t="array" ref="D566">IFERROR(IF(INDEX('Disaggregation Records'!$F$95:$F$183,MATCH(RIGHT(Z566,255),RIGHT('Disaggregation Records'!$D$95:$D$183,255),0))=0,"",INDEX('Disaggregation Records'!$F$95:$F$183,MATCH(RIGHT(Z566,255),RIGHT('Disaggregation Records'!$D$95:$D$183,255),0))),"")</f>
        <v/>
      </c>
      <c r="E566" s="397" t="str">
        <f t="array" ref="E566">IFERROR(IF(INDEX('Disaggregation Data'!$K$315:$K$616,MATCH(RIGHT(X566,255),RIGHT('Disaggregation Data'!$J$315:$J$616,255),0))=0,"",INDEX('Disaggregation Data'!$K$315:$K$616,MATCH(RIGHT(X566,255),RIGHT('Disaggregation Data'!J$315:$J$616,255),0))),"")</f>
        <v/>
      </c>
      <c r="F566" s="398" t="str">
        <f t="array" ref="F566">IFERROR(IF(INDEX('Disaggregation Data'!$L$315:$L$616,MATCH(RIGHT(X566,255),RIGHT('Disaggregation Data'!$J$315:$J$616,255),0))=0,"",INDEX('Disaggregation Data'!$L$315:$L$616,MATCH(RIGHT(X566,255),RIGHT('Disaggregation Data'!J$315:$J$616,255),0))),"")</f>
        <v/>
      </c>
      <c r="G566" s="459" t="str">
        <f t="array" ref="G566">IFERROR(IF(INDEX('Disaggregation Data'!$M$315:$M$616,MATCH(RIGHT(X566,255),RIGHT('Disaggregation Data'!$J$315:$J$616,255),0))=0,(E566/F566)*100,INDEX('Disaggregation Data'!$M$315:$M$616,MATCH(RIGHT(X566,255),RIGHT('Disaggregation Data'!J$315:$J$616,255),0))),"")</f>
        <v/>
      </c>
      <c r="H566" s="401" t="str">
        <f t="array" ref="H566">IFERROR(IF(INDEX('Disaggregation Data'!$N$315:$N$616,MATCH(RIGHT(X566,255),RIGHT('Disaggregation Data'!$J$315:$J$616,255),0))=0,"",INDEX('Disaggregation Data'!$N$315:$N$616,MATCH(RIGHT(X566,255),RIGHT('Disaggregation Data'!J$315:$J$616,255),0))),"")</f>
        <v/>
      </c>
      <c r="I566" s="401" t="str">
        <f t="array" ref="I566">IFERROR(IF(INDEX('Disaggregation Data'!$Q$315:$Q$616,MATCH(RIGHT(X566,255),RIGHT('Disaggregation Data'!$J$315:$J$616,255),0))=0,"",INDEX('Disaggregation Data'!$Q$315:$Q$616,MATCH(RIGHT(X566,255),RIGHT('Disaggregation Data'!J$315:$J$616,255),0))),"")</f>
        <v/>
      </c>
      <c r="J566" s="415" t="str">
        <f t="array" ref="J566">IFERROR(IF(INDEX('Disaggregation Data'!$R$315:$R$616,MATCH(RIGHT(X566,255),RIGHT('Disaggregation Data'!$J$315:$J$616,255),0))=0,"",INDEX('Disaggregation Data'!$R$315:$R$616,MATCH(RIGHT(X566,255),RIGHT('Disaggregation Data'!J$315:$J$616,255),0))),"")</f>
        <v/>
      </c>
      <c r="K566" s="486"/>
      <c r="L566" s="486"/>
      <c r="M566" s="486"/>
      <c r="N566" s="486"/>
      <c r="O566" s="486"/>
      <c r="P566" s="486"/>
      <c r="Q566" s="486"/>
      <c r="R566" s="486"/>
      <c r="S566" s="486"/>
      <c r="T566" s="486"/>
      <c r="U566" s="401" t="str">
        <f t="array" ref="U566">IFERROR(IF(INDEX('Disaggregation Data'!$O$315:$O$616,MATCH(RIGHT(X566,255),RIGHT('Disaggregation Data'!$J$315:$J$616,255),0))=0,"",INDEX('Disaggregation Data'!$O$315:$O$616,MATCH(RIGHT(X566,255),RIGHT('Disaggregation Data'!J$315:$J$616,255),0))),"")</f>
        <v/>
      </c>
      <c r="V566" s="415" t="str">
        <f t="array" ref="V566">IFERROR(IF(INDEX('Disaggregation Data'!$P$315:$P$616,MATCH(RIGHT(X566,255),RIGHT('Disaggregation Data'!$J$315:$J$616,255),0))=0,"",INDEX('Disaggregation Data'!$P$315:$P$616,MATCH(RIGHT(X566,255),RIGHT('Disaggregation Data'!J$315:$J$616,255),0))),"")</f>
        <v/>
      </c>
      <c r="W566" s="487"/>
      <c r="X566" s="487" t="str">
        <f t="shared" si="36"/>
        <v/>
      </c>
      <c r="Y566" s="487">
        <f t="shared" si="37"/>
        <v>189</v>
      </c>
      <c r="Z566" s="487" t="str">
        <f t="shared" si="38"/>
        <v/>
      </c>
      <c r="AA566" s="487" t="b">
        <f t="shared" si="39"/>
        <v>0</v>
      </c>
      <c r="AB566" s="487" t="s">
        <v>2114</v>
      </c>
      <c r="AC566" s="487" t="str">
        <f t="array" ref="AC566">IFERROR(IF(INDEX('Disaggregation Records'!$G$95:$G$183,MATCH(RIGHT(Z566,255),RIGHT('Disaggregation Records'!$D$95:$D$183,255),0))=0,"",INDEX('Disaggregation Records'!$G$95:$G$183,MATCH(RIGHT(Z566,255),RIGHT('Disaggregation Records'!$D$95:$D$183,255),0))),"")</f>
        <v/>
      </c>
      <c r="AD566" s="487" t="s">
        <v>828</v>
      </c>
      <c r="AE566" s="347"/>
      <c r="AF566" s="111"/>
      <c r="AG566" s="111"/>
    </row>
    <row r="567" spans="1:33" ht="47.1" customHeight="1" x14ac:dyDescent="0.25">
      <c r="A567" s="377">
        <v>25</v>
      </c>
      <c r="B567" s="395" t="str">
        <f>IFERROR(VLOOKUP(A567,'Coverage Indicators - Section D'!$A$10:$Y$42,25,FALSE),"")</f>
        <v/>
      </c>
      <c r="C567" s="396" t="str">
        <f t="array" ref="C567">IFERROR(IF(INDEX('Disaggregation Records'!$E$95:$E$183,MATCH(RIGHT(Z567,255),RIGHT('Disaggregation Records'!$D$95:$D$183,255),0))=0,"",INDEX('Disaggregation Records'!$E$95:$E$183,MATCH(RIGHT(Z567,255),RIGHT('Disaggregation Records'!$D$95:$D$183,255),0))),"")</f>
        <v/>
      </c>
      <c r="D567" s="396" t="str">
        <f t="array" ref="D567">IFERROR(IF(INDEX('Disaggregation Records'!$F$95:$F$183,MATCH(RIGHT(Z567,255),RIGHT('Disaggregation Records'!$D$95:$D$183,255),0))=0,"",INDEX('Disaggregation Records'!$F$95:$F$183,MATCH(RIGHT(Z567,255),RIGHT('Disaggregation Records'!$D$95:$D$183,255),0))),"")</f>
        <v/>
      </c>
      <c r="E567" s="397" t="str">
        <f t="array" ref="E567">IFERROR(IF(INDEX('Disaggregation Data'!$K$315:$K$616,MATCH(RIGHT(X567,255),RIGHT('Disaggregation Data'!$J$315:$J$616,255),0))=0,"",INDEX('Disaggregation Data'!$K$315:$K$616,MATCH(RIGHT(X567,255),RIGHT('Disaggregation Data'!J$315:$J$616,255),0))),"")</f>
        <v/>
      </c>
      <c r="F567" s="398" t="str">
        <f t="array" ref="F567">IFERROR(IF(INDEX('Disaggregation Data'!$L$315:$L$616,MATCH(RIGHT(X567,255),RIGHT('Disaggregation Data'!$J$315:$J$616,255),0))=0,"",INDEX('Disaggregation Data'!$L$315:$L$616,MATCH(RIGHT(X567,255),RIGHT('Disaggregation Data'!J$315:$J$616,255),0))),"")</f>
        <v/>
      </c>
      <c r="G567" s="459" t="str">
        <f t="array" ref="G567">IFERROR(IF(INDEX('Disaggregation Data'!$M$315:$M$616,MATCH(RIGHT(X567,255),RIGHT('Disaggregation Data'!$J$315:$J$616,255),0))=0,(E567/F567)*100,INDEX('Disaggregation Data'!$M$315:$M$616,MATCH(RIGHT(X567,255),RIGHT('Disaggregation Data'!J$315:$J$616,255),0))),"")</f>
        <v/>
      </c>
      <c r="H567" s="401" t="str">
        <f t="array" ref="H567">IFERROR(IF(INDEX('Disaggregation Data'!$N$315:$N$616,MATCH(RIGHT(X567,255),RIGHT('Disaggregation Data'!$J$315:$J$616,255),0))=0,"",INDEX('Disaggregation Data'!$N$315:$N$616,MATCH(RIGHT(X567,255),RIGHT('Disaggregation Data'!J$315:$J$616,255),0))),"")</f>
        <v/>
      </c>
      <c r="I567" s="401" t="str">
        <f t="array" ref="I567">IFERROR(IF(INDEX('Disaggregation Data'!$Q$315:$Q$616,MATCH(RIGHT(X567,255),RIGHT('Disaggregation Data'!$J$315:$J$616,255),0))=0,"",INDEX('Disaggregation Data'!$Q$315:$Q$616,MATCH(RIGHT(X567,255),RIGHT('Disaggregation Data'!J$315:$J$616,255),0))),"")</f>
        <v/>
      </c>
      <c r="J567" s="415" t="str">
        <f t="array" ref="J567">IFERROR(IF(INDEX('Disaggregation Data'!$R$315:$R$616,MATCH(RIGHT(X567,255),RIGHT('Disaggregation Data'!$J$315:$J$616,255),0))=0,"",INDEX('Disaggregation Data'!$R$315:$R$616,MATCH(RIGHT(X567,255),RIGHT('Disaggregation Data'!J$315:$J$616,255),0))),"")</f>
        <v/>
      </c>
      <c r="K567" s="486"/>
      <c r="L567" s="486"/>
      <c r="M567" s="486"/>
      <c r="N567" s="486"/>
      <c r="O567" s="486"/>
      <c r="P567" s="486"/>
      <c r="Q567" s="486"/>
      <c r="R567" s="486"/>
      <c r="S567" s="486"/>
      <c r="T567" s="486"/>
      <c r="U567" s="401" t="str">
        <f t="array" ref="U567">IFERROR(IF(INDEX('Disaggregation Data'!$O$315:$O$616,MATCH(RIGHT(X567,255),RIGHT('Disaggregation Data'!$J$315:$J$616,255),0))=0,"",INDEX('Disaggregation Data'!$O$315:$O$616,MATCH(RIGHT(X567,255),RIGHT('Disaggregation Data'!J$315:$J$616,255),0))),"")</f>
        <v/>
      </c>
      <c r="V567" s="415" t="str">
        <f t="array" ref="V567">IFERROR(IF(INDEX('Disaggregation Data'!$P$315:$P$616,MATCH(RIGHT(X567,255),RIGHT('Disaggregation Data'!$J$315:$J$616,255),0))=0,"",INDEX('Disaggregation Data'!$P$315:$P$616,MATCH(RIGHT(X567,255),RIGHT('Disaggregation Data'!J$315:$J$616,255),0))),"")</f>
        <v/>
      </c>
      <c r="W567" s="487"/>
      <c r="X567" s="487" t="str">
        <f t="shared" si="36"/>
        <v/>
      </c>
      <c r="Y567" s="487">
        <f t="shared" si="37"/>
        <v>190</v>
      </c>
      <c r="Z567" s="487" t="str">
        <f t="shared" si="38"/>
        <v/>
      </c>
      <c r="AA567" s="487" t="b">
        <f t="shared" si="39"/>
        <v>0</v>
      </c>
      <c r="AB567" s="487" t="s">
        <v>2115</v>
      </c>
      <c r="AC567" s="487" t="str">
        <f t="array" ref="AC567">IFERROR(IF(INDEX('Disaggregation Records'!$G$95:$G$183,MATCH(RIGHT(Z567,255),RIGHT('Disaggregation Records'!$D$95:$D$183,255),0))=0,"",INDEX('Disaggregation Records'!$G$95:$G$183,MATCH(RIGHT(Z567,255),RIGHT('Disaggregation Records'!$D$95:$D$183,255),0))),"")</f>
        <v/>
      </c>
      <c r="AD567" s="487" t="s">
        <v>829</v>
      </c>
      <c r="AE567" s="347"/>
      <c r="AF567" s="111"/>
      <c r="AG567" s="111"/>
    </row>
    <row r="568" spans="1:33" ht="47.1" customHeight="1" x14ac:dyDescent="0.25">
      <c r="A568" s="377">
        <v>25</v>
      </c>
      <c r="B568" s="395" t="str">
        <f>IFERROR(VLOOKUP(A568,'Coverage Indicators - Section D'!$A$10:$Y$42,25,FALSE),"")</f>
        <v/>
      </c>
      <c r="C568" s="396" t="str">
        <f t="array" ref="C568">IFERROR(IF(INDEX('Disaggregation Records'!$E$95:$E$183,MATCH(RIGHT(Z568,255),RIGHT('Disaggregation Records'!$D$95:$D$183,255),0))=0,"",INDEX('Disaggregation Records'!$E$95:$E$183,MATCH(RIGHT(Z568,255),RIGHT('Disaggregation Records'!$D$95:$D$183,255),0))),"")</f>
        <v/>
      </c>
      <c r="D568" s="396" t="str">
        <f t="array" ref="D568">IFERROR(IF(INDEX('Disaggregation Records'!$F$95:$F$183,MATCH(RIGHT(Z568,255),RIGHT('Disaggregation Records'!$D$95:$D$183,255),0))=0,"",INDEX('Disaggregation Records'!$F$95:$F$183,MATCH(RIGHT(Z568,255),RIGHT('Disaggregation Records'!$D$95:$D$183,255),0))),"")</f>
        <v/>
      </c>
      <c r="E568" s="397" t="str">
        <f t="array" ref="E568">IFERROR(IF(INDEX('Disaggregation Data'!$K$315:$K$616,MATCH(RIGHT(X568,255),RIGHT('Disaggregation Data'!$J$315:$J$616,255),0))=0,"",INDEX('Disaggregation Data'!$K$315:$K$616,MATCH(RIGHT(X568,255),RIGHT('Disaggregation Data'!J$315:$J$616,255),0))),"")</f>
        <v/>
      </c>
      <c r="F568" s="398" t="str">
        <f t="array" ref="F568">IFERROR(IF(INDEX('Disaggregation Data'!$L$315:$L$616,MATCH(RIGHT(X568,255),RIGHT('Disaggregation Data'!$J$315:$J$616,255),0))=0,"",INDEX('Disaggregation Data'!$L$315:$L$616,MATCH(RIGHT(X568,255),RIGHT('Disaggregation Data'!J$315:$J$616,255),0))),"")</f>
        <v/>
      </c>
      <c r="G568" s="459" t="str">
        <f t="array" ref="G568">IFERROR(IF(INDEX('Disaggregation Data'!$M$315:$M$616,MATCH(RIGHT(X568,255),RIGHT('Disaggregation Data'!$J$315:$J$616,255),0))=0,(E568/F568)*100,INDEX('Disaggregation Data'!$M$315:$M$616,MATCH(RIGHT(X568,255),RIGHT('Disaggregation Data'!J$315:$J$616,255),0))),"")</f>
        <v/>
      </c>
      <c r="H568" s="401" t="str">
        <f t="array" ref="H568">IFERROR(IF(INDEX('Disaggregation Data'!$N$315:$N$616,MATCH(RIGHT(X568,255),RIGHT('Disaggregation Data'!$J$315:$J$616,255),0))=0,"",INDEX('Disaggregation Data'!$N$315:$N$616,MATCH(RIGHT(X568,255),RIGHT('Disaggregation Data'!J$315:$J$616,255),0))),"")</f>
        <v/>
      </c>
      <c r="I568" s="401" t="str">
        <f t="array" ref="I568">IFERROR(IF(INDEX('Disaggregation Data'!$Q$315:$Q$616,MATCH(RIGHT(X568,255),RIGHT('Disaggregation Data'!$J$315:$J$616,255),0))=0,"",INDEX('Disaggregation Data'!$Q$315:$Q$616,MATCH(RIGHT(X568,255),RIGHT('Disaggregation Data'!J$315:$J$616,255),0))),"")</f>
        <v/>
      </c>
      <c r="J568" s="415" t="str">
        <f t="array" ref="J568">IFERROR(IF(INDEX('Disaggregation Data'!$R$315:$R$616,MATCH(RIGHT(X568,255),RIGHT('Disaggregation Data'!$J$315:$J$616,255),0))=0,"",INDEX('Disaggregation Data'!$R$315:$R$616,MATCH(RIGHT(X568,255),RIGHT('Disaggregation Data'!J$315:$J$616,255),0))),"")</f>
        <v/>
      </c>
      <c r="K568" s="486"/>
      <c r="L568" s="486"/>
      <c r="M568" s="486"/>
      <c r="N568" s="486"/>
      <c r="O568" s="486"/>
      <c r="P568" s="486"/>
      <c r="Q568" s="486"/>
      <c r="R568" s="486"/>
      <c r="S568" s="486"/>
      <c r="T568" s="486"/>
      <c r="U568" s="401" t="str">
        <f t="array" ref="U568">IFERROR(IF(INDEX('Disaggregation Data'!$O$315:$O$616,MATCH(RIGHT(X568,255),RIGHT('Disaggregation Data'!$J$315:$J$616,255),0))=0,"",INDEX('Disaggregation Data'!$O$315:$O$616,MATCH(RIGHT(X568,255),RIGHT('Disaggregation Data'!J$315:$J$616,255),0))),"")</f>
        <v/>
      </c>
      <c r="V568" s="415" t="str">
        <f t="array" ref="V568">IFERROR(IF(INDEX('Disaggregation Data'!$P$315:$P$616,MATCH(RIGHT(X568,255),RIGHT('Disaggregation Data'!$J$315:$J$616,255),0))=0,"",INDEX('Disaggregation Data'!$P$315:$P$616,MATCH(RIGHT(X568,255),RIGHT('Disaggregation Data'!J$315:$J$616,255),0))),"")</f>
        <v/>
      </c>
      <c r="W568" s="487"/>
      <c r="X568" s="487" t="str">
        <f t="shared" si="36"/>
        <v/>
      </c>
      <c r="Y568" s="487">
        <f t="shared" si="37"/>
        <v>191</v>
      </c>
      <c r="Z568" s="487" t="str">
        <f t="shared" si="38"/>
        <v/>
      </c>
      <c r="AA568" s="487" t="b">
        <f t="shared" si="39"/>
        <v>0</v>
      </c>
      <c r="AB568" s="487" t="s">
        <v>2116</v>
      </c>
      <c r="AC568" s="487" t="str">
        <f t="array" ref="AC568">IFERROR(IF(INDEX('Disaggregation Records'!$G$95:$G$183,MATCH(RIGHT(Z568,255),RIGHT('Disaggregation Records'!$D$95:$D$183,255),0))=0,"",INDEX('Disaggregation Records'!$G$95:$G$183,MATCH(RIGHT(Z568,255),RIGHT('Disaggregation Records'!$D$95:$D$183,255),0))),"")</f>
        <v/>
      </c>
      <c r="AD568" s="487" t="s">
        <v>829</v>
      </c>
      <c r="AE568" s="347"/>
      <c r="AF568" s="111"/>
      <c r="AG568" s="111"/>
    </row>
    <row r="569" spans="1:33" ht="47.1" customHeight="1" x14ac:dyDescent="0.25">
      <c r="A569" s="377">
        <v>25</v>
      </c>
      <c r="B569" s="395" t="str">
        <f>IFERROR(VLOOKUP(A569,'Coverage Indicators - Section D'!$A$10:$Y$42,25,FALSE),"")</f>
        <v/>
      </c>
      <c r="C569" s="396" t="str">
        <f t="array" ref="C569">IFERROR(IF(INDEX('Disaggregation Records'!$E$95:$E$183,MATCH(RIGHT(Z569,255),RIGHT('Disaggregation Records'!$D$95:$D$183,255),0))=0,"",INDEX('Disaggregation Records'!$E$95:$E$183,MATCH(RIGHT(Z569,255),RIGHT('Disaggregation Records'!$D$95:$D$183,255),0))),"")</f>
        <v/>
      </c>
      <c r="D569" s="396" t="str">
        <f t="array" ref="D569">IFERROR(IF(INDEX('Disaggregation Records'!$F$95:$F$183,MATCH(RIGHT(Z569,255),RIGHT('Disaggregation Records'!$D$95:$D$183,255),0))=0,"",INDEX('Disaggregation Records'!$F$95:$F$183,MATCH(RIGHT(Z569,255),RIGHT('Disaggregation Records'!$D$95:$D$183,255),0))),"")</f>
        <v/>
      </c>
      <c r="E569" s="397" t="str">
        <f t="array" ref="E569">IFERROR(IF(INDEX('Disaggregation Data'!$K$315:$K$616,MATCH(RIGHT(X569,255),RIGHT('Disaggregation Data'!$J$315:$J$616,255),0))=0,"",INDEX('Disaggregation Data'!$K$315:$K$616,MATCH(RIGHT(X569,255),RIGHT('Disaggregation Data'!J$315:$J$616,255),0))),"")</f>
        <v/>
      </c>
      <c r="F569" s="398" t="str">
        <f t="array" ref="F569">IFERROR(IF(INDEX('Disaggregation Data'!$L$315:$L$616,MATCH(RIGHT(X569,255),RIGHT('Disaggregation Data'!$J$315:$J$616,255),0))=0,"",INDEX('Disaggregation Data'!$L$315:$L$616,MATCH(RIGHT(X569,255),RIGHT('Disaggregation Data'!J$315:$J$616,255),0))),"")</f>
        <v/>
      </c>
      <c r="G569" s="459" t="str">
        <f t="array" ref="G569">IFERROR(IF(INDEX('Disaggregation Data'!$M$315:$M$616,MATCH(RIGHT(X569,255),RIGHT('Disaggregation Data'!$J$315:$J$616,255),0))=0,(E569/F569)*100,INDEX('Disaggregation Data'!$M$315:$M$616,MATCH(RIGHT(X569,255),RIGHT('Disaggregation Data'!J$315:$J$616,255),0))),"")</f>
        <v/>
      </c>
      <c r="H569" s="401" t="str">
        <f t="array" ref="H569">IFERROR(IF(INDEX('Disaggregation Data'!$N$315:$N$616,MATCH(RIGHT(X569,255),RIGHT('Disaggregation Data'!$J$315:$J$616,255),0))=0,"",INDEX('Disaggregation Data'!$N$315:$N$616,MATCH(RIGHT(X569,255),RIGHT('Disaggregation Data'!J$315:$J$616,255),0))),"")</f>
        <v/>
      </c>
      <c r="I569" s="401" t="str">
        <f t="array" ref="I569">IFERROR(IF(INDEX('Disaggregation Data'!$Q$315:$Q$616,MATCH(RIGHT(X569,255),RIGHT('Disaggregation Data'!$J$315:$J$616,255),0))=0,"",INDEX('Disaggregation Data'!$Q$315:$Q$616,MATCH(RIGHT(X569,255),RIGHT('Disaggregation Data'!J$315:$J$616,255),0))),"")</f>
        <v/>
      </c>
      <c r="J569" s="415" t="str">
        <f t="array" ref="J569">IFERROR(IF(INDEX('Disaggregation Data'!$R$315:$R$616,MATCH(RIGHT(X569,255),RIGHT('Disaggregation Data'!$J$315:$J$616,255),0))=0,"",INDEX('Disaggregation Data'!$R$315:$R$616,MATCH(RIGHT(X569,255),RIGHT('Disaggregation Data'!J$315:$J$616,255),0))),"")</f>
        <v/>
      </c>
      <c r="K569" s="486"/>
      <c r="L569" s="486"/>
      <c r="M569" s="486"/>
      <c r="N569" s="486"/>
      <c r="O569" s="486"/>
      <c r="P569" s="486"/>
      <c r="Q569" s="486"/>
      <c r="R569" s="486"/>
      <c r="S569" s="486"/>
      <c r="T569" s="486"/>
      <c r="U569" s="401" t="str">
        <f t="array" ref="U569">IFERROR(IF(INDEX('Disaggregation Data'!$O$315:$O$616,MATCH(RIGHT(X569,255),RIGHT('Disaggregation Data'!$J$315:$J$616,255),0))=0,"",INDEX('Disaggregation Data'!$O$315:$O$616,MATCH(RIGHT(X569,255),RIGHT('Disaggregation Data'!J$315:$J$616,255),0))),"")</f>
        <v/>
      </c>
      <c r="V569" s="415" t="str">
        <f t="array" ref="V569">IFERROR(IF(INDEX('Disaggregation Data'!$P$315:$P$616,MATCH(RIGHT(X569,255),RIGHT('Disaggregation Data'!$J$315:$J$616,255),0))=0,"",INDEX('Disaggregation Data'!$P$315:$P$616,MATCH(RIGHT(X569,255),RIGHT('Disaggregation Data'!J$315:$J$616,255),0))),"")</f>
        <v/>
      </c>
      <c r="W569" s="487"/>
      <c r="X569" s="487" t="str">
        <f t="shared" si="36"/>
        <v/>
      </c>
      <c r="Y569" s="487">
        <f t="shared" si="37"/>
        <v>192</v>
      </c>
      <c r="Z569" s="487" t="str">
        <f t="shared" si="38"/>
        <v/>
      </c>
      <c r="AA569" s="487" t="b">
        <f t="shared" si="39"/>
        <v>0</v>
      </c>
      <c r="AB569" s="487" t="s">
        <v>2117</v>
      </c>
      <c r="AC569" s="487" t="str">
        <f t="array" ref="AC569">IFERROR(IF(INDEX('Disaggregation Records'!$G$95:$G$183,MATCH(RIGHT(Z569,255),RIGHT('Disaggregation Records'!$D$95:$D$183,255),0))=0,"",INDEX('Disaggregation Records'!$G$95:$G$183,MATCH(RIGHT(Z569,255),RIGHT('Disaggregation Records'!$D$95:$D$183,255),0))),"")</f>
        <v/>
      </c>
      <c r="AD569" s="487" t="s">
        <v>829</v>
      </c>
      <c r="AE569" s="347"/>
      <c r="AF569" s="111"/>
      <c r="AG569" s="111"/>
    </row>
    <row r="570" spans="1:33" ht="47.1" customHeight="1" x14ac:dyDescent="0.25">
      <c r="A570" s="377">
        <v>25</v>
      </c>
      <c r="B570" s="395" t="str">
        <f>IFERROR(VLOOKUP(A570,'Coverage Indicators - Section D'!$A$10:$Y$42,25,FALSE),"")</f>
        <v/>
      </c>
      <c r="C570" s="396" t="str">
        <f t="array" ref="C570">IFERROR(IF(INDEX('Disaggregation Records'!$E$95:$E$183,MATCH(RIGHT(Z570,255),RIGHT('Disaggregation Records'!$D$95:$D$183,255),0))=0,"",INDEX('Disaggregation Records'!$E$95:$E$183,MATCH(RIGHT(Z570,255),RIGHT('Disaggregation Records'!$D$95:$D$183,255),0))),"")</f>
        <v/>
      </c>
      <c r="D570" s="396" t="str">
        <f t="array" ref="D570">IFERROR(IF(INDEX('Disaggregation Records'!$F$95:$F$183,MATCH(RIGHT(Z570,255),RIGHT('Disaggregation Records'!$D$95:$D$183,255),0))=0,"",INDEX('Disaggregation Records'!$F$95:$F$183,MATCH(RIGHT(Z570,255),RIGHT('Disaggregation Records'!$D$95:$D$183,255),0))),"")</f>
        <v/>
      </c>
      <c r="E570" s="397" t="str">
        <f t="array" ref="E570">IFERROR(IF(INDEX('Disaggregation Data'!$K$315:$K$616,MATCH(RIGHT(X570,255),RIGHT('Disaggregation Data'!$J$315:$J$616,255),0))=0,"",INDEX('Disaggregation Data'!$K$315:$K$616,MATCH(RIGHT(X570,255),RIGHT('Disaggregation Data'!J$315:$J$616,255),0))),"")</f>
        <v/>
      </c>
      <c r="F570" s="398" t="str">
        <f t="array" ref="F570">IFERROR(IF(INDEX('Disaggregation Data'!$L$315:$L$616,MATCH(RIGHT(X570,255),RIGHT('Disaggregation Data'!$J$315:$J$616,255),0))=0,"",INDEX('Disaggregation Data'!$L$315:$L$616,MATCH(RIGHT(X570,255),RIGHT('Disaggregation Data'!J$315:$J$616,255),0))),"")</f>
        <v/>
      </c>
      <c r="G570" s="459" t="str">
        <f t="array" ref="G570">IFERROR(IF(INDEX('Disaggregation Data'!$M$315:$M$616,MATCH(RIGHT(X570,255),RIGHT('Disaggregation Data'!$J$315:$J$616,255),0))=0,(E570/F570)*100,INDEX('Disaggregation Data'!$M$315:$M$616,MATCH(RIGHT(X570,255),RIGHT('Disaggregation Data'!J$315:$J$616,255),0))),"")</f>
        <v/>
      </c>
      <c r="H570" s="401" t="str">
        <f t="array" ref="H570">IFERROR(IF(INDEX('Disaggregation Data'!$N$315:$N$616,MATCH(RIGHT(X570,255),RIGHT('Disaggregation Data'!$J$315:$J$616,255),0))=0,"",INDEX('Disaggregation Data'!$N$315:$N$616,MATCH(RIGHT(X570,255),RIGHT('Disaggregation Data'!J$315:$J$616,255),0))),"")</f>
        <v/>
      </c>
      <c r="I570" s="401" t="str">
        <f t="array" ref="I570">IFERROR(IF(INDEX('Disaggregation Data'!$Q$315:$Q$616,MATCH(RIGHT(X570,255),RIGHT('Disaggregation Data'!$J$315:$J$616,255),0))=0,"",INDEX('Disaggregation Data'!$Q$315:$Q$616,MATCH(RIGHT(X570,255),RIGHT('Disaggregation Data'!J$315:$J$616,255),0))),"")</f>
        <v/>
      </c>
      <c r="J570" s="415" t="str">
        <f t="array" ref="J570">IFERROR(IF(INDEX('Disaggregation Data'!$R$315:$R$616,MATCH(RIGHT(X570,255),RIGHT('Disaggregation Data'!$J$315:$J$616,255),0))=0,"",INDEX('Disaggregation Data'!$R$315:$R$616,MATCH(RIGHT(X570,255),RIGHT('Disaggregation Data'!J$315:$J$616,255),0))),"")</f>
        <v/>
      </c>
      <c r="K570" s="486"/>
      <c r="L570" s="486"/>
      <c r="M570" s="486"/>
      <c r="N570" s="486"/>
      <c r="O570" s="486"/>
      <c r="P570" s="486"/>
      <c r="Q570" s="486"/>
      <c r="R570" s="486"/>
      <c r="S570" s="486"/>
      <c r="T570" s="486"/>
      <c r="U570" s="401" t="str">
        <f t="array" ref="U570">IFERROR(IF(INDEX('Disaggregation Data'!$O$315:$O$616,MATCH(RIGHT(X570,255),RIGHT('Disaggregation Data'!$J$315:$J$616,255),0))=0,"",INDEX('Disaggregation Data'!$O$315:$O$616,MATCH(RIGHT(X570,255),RIGHT('Disaggregation Data'!J$315:$J$616,255),0))),"")</f>
        <v/>
      </c>
      <c r="V570" s="415" t="str">
        <f t="array" ref="V570">IFERROR(IF(INDEX('Disaggregation Data'!$P$315:$P$616,MATCH(RIGHT(X570,255),RIGHT('Disaggregation Data'!$J$315:$J$616,255),0))=0,"",INDEX('Disaggregation Data'!$P$315:$P$616,MATCH(RIGHT(X570,255),RIGHT('Disaggregation Data'!J$315:$J$616,255),0))),"")</f>
        <v/>
      </c>
      <c r="W570" s="487"/>
      <c r="X570" s="487" t="str">
        <f t="shared" si="36"/>
        <v/>
      </c>
      <c r="Y570" s="487">
        <f t="shared" si="37"/>
        <v>193</v>
      </c>
      <c r="Z570" s="487" t="str">
        <f t="shared" si="38"/>
        <v/>
      </c>
      <c r="AA570" s="487" t="b">
        <f t="shared" si="39"/>
        <v>0</v>
      </c>
      <c r="AB570" s="487" t="s">
        <v>2118</v>
      </c>
      <c r="AC570" s="487" t="str">
        <f t="array" ref="AC570">IFERROR(IF(INDEX('Disaggregation Records'!$G$95:$G$183,MATCH(RIGHT(Z570,255),RIGHT('Disaggregation Records'!$D$95:$D$183,255),0))=0,"",INDEX('Disaggregation Records'!$G$95:$G$183,MATCH(RIGHT(Z570,255),RIGHT('Disaggregation Records'!$D$95:$D$183,255),0))),"")</f>
        <v/>
      </c>
      <c r="AD570" s="487" t="s">
        <v>829</v>
      </c>
      <c r="AE570" s="347"/>
      <c r="AF570" s="111"/>
      <c r="AG570" s="111"/>
    </row>
    <row r="571" spans="1:33" ht="47.1" customHeight="1" x14ac:dyDescent="0.25">
      <c r="A571" s="377">
        <v>25</v>
      </c>
      <c r="B571" s="395" t="str">
        <f>IFERROR(VLOOKUP(A571,'Coverage Indicators - Section D'!$A$10:$Y$42,25,FALSE),"")</f>
        <v/>
      </c>
      <c r="C571" s="396" t="str">
        <f t="array" ref="C571">IFERROR(IF(INDEX('Disaggregation Records'!$E$95:$E$183,MATCH(RIGHT(Z571,255),RIGHT('Disaggregation Records'!$D$95:$D$183,255),0))=0,"",INDEX('Disaggregation Records'!$E$95:$E$183,MATCH(RIGHT(Z571,255),RIGHT('Disaggregation Records'!$D$95:$D$183,255),0))),"")</f>
        <v/>
      </c>
      <c r="D571" s="396" t="str">
        <f t="array" ref="D571">IFERROR(IF(INDEX('Disaggregation Records'!$F$95:$F$183,MATCH(RIGHT(Z571,255),RIGHT('Disaggregation Records'!$D$95:$D$183,255),0))=0,"",INDEX('Disaggregation Records'!$F$95:$F$183,MATCH(RIGHT(Z571,255),RIGHT('Disaggregation Records'!$D$95:$D$183,255),0))),"")</f>
        <v/>
      </c>
      <c r="E571" s="397" t="str">
        <f t="array" ref="E571">IFERROR(IF(INDEX('Disaggregation Data'!$K$315:$K$616,MATCH(RIGHT(X571,255),RIGHT('Disaggregation Data'!$J$315:$J$616,255),0))=0,"",INDEX('Disaggregation Data'!$K$315:$K$616,MATCH(RIGHT(X571,255),RIGHT('Disaggregation Data'!J$315:$J$616,255),0))),"")</f>
        <v/>
      </c>
      <c r="F571" s="398" t="str">
        <f t="array" ref="F571">IFERROR(IF(INDEX('Disaggregation Data'!$L$315:$L$616,MATCH(RIGHT(X571,255),RIGHT('Disaggregation Data'!$J$315:$J$616,255),0))=0,"",INDEX('Disaggregation Data'!$L$315:$L$616,MATCH(RIGHT(X571,255),RIGHT('Disaggregation Data'!J$315:$J$616,255),0))),"")</f>
        <v/>
      </c>
      <c r="G571" s="459" t="str">
        <f t="array" ref="G571">IFERROR(IF(INDEX('Disaggregation Data'!$M$315:$M$616,MATCH(RIGHT(X571,255),RIGHT('Disaggregation Data'!$J$315:$J$616,255),0))=0,(E571/F571)*100,INDEX('Disaggregation Data'!$M$315:$M$616,MATCH(RIGHT(X571,255),RIGHT('Disaggregation Data'!J$315:$J$616,255),0))),"")</f>
        <v/>
      </c>
      <c r="H571" s="401" t="str">
        <f t="array" ref="H571">IFERROR(IF(INDEX('Disaggregation Data'!$N$315:$N$616,MATCH(RIGHT(X571,255),RIGHT('Disaggregation Data'!$J$315:$J$616,255),0))=0,"",INDEX('Disaggregation Data'!$N$315:$N$616,MATCH(RIGHT(X571,255),RIGHT('Disaggregation Data'!J$315:$J$616,255),0))),"")</f>
        <v/>
      </c>
      <c r="I571" s="401" t="str">
        <f t="array" ref="I571">IFERROR(IF(INDEX('Disaggregation Data'!$Q$315:$Q$616,MATCH(RIGHT(X571,255),RIGHT('Disaggregation Data'!$J$315:$J$616,255),0))=0,"",INDEX('Disaggregation Data'!$Q$315:$Q$616,MATCH(RIGHT(X571,255),RIGHT('Disaggregation Data'!J$315:$J$616,255),0))),"")</f>
        <v/>
      </c>
      <c r="J571" s="415" t="str">
        <f t="array" ref="J571">IFERROR(IF(INDEX('Disaggregation Data'!$R$315:$R$616,MATCH(RIGHT(X571,255),RIGHT('Disaggregation Data'!$J$315:$J$616,255),0))=0,"",INDEX('Disaggregation Data'!$R$315:$R$616,MATCH(RIGHT(X571,255),RIGHT('Disaggregation Data'!J$315:$J$616,255),0))),"")</f>
        <v/>
      </c>
      <c r="K571" s="486"/>
      <c r="L571" s="486"/>
      <c r="M571" s="486"/>
      <c r="N571" s="486"/>
      <c r="O571" s="486"/>
      <c r="P571" s="486"/>
      <c r="Q571" s="486"/>
      <c r="R571" s="486"/>
      <c r="S571" s="486"/>
      <c r="T571" s="486"/>
      <c r="U571" s="401" t="str">
        <f t="array" ref="U571">IFERROR(IF(INDEX('Disaggregation Data'!$O$315:$O$616,MATCH(RIGHT(X571,255),RIGHT('Disaggregation Data'!$J$315:$J$616,255),0))=0,"",INDEX('Disaggregation Data'!$O$315:$O$616,MATCH(RIGHT(X571,255),RIGHT('Disaggregation Data'!J$315:$J$616,255),0))),"")</f>
        <v/>
      </c>
      <c r="V571" s="415" t="str">
        <f t="array" ref="V571">IFERROR(IF(INDEX('Disaggregation Data'!$P$315:$P$616,MATCH(RIGHT(X571,255),RIGHT('Disaggregation Data'!$J$315:$J$616,255),0))=0,"",INDEX('Disaggregation Data'!$P$315:$P$616,MATCH(RIGHT(X571,255),RIGHT('Disaggregation Data'!J$315:$J$616,255),0))),"")</f>
        <v/>
      </c>
      <c r="W571" s="487"/>
      <c r="X571" s="487" t="str">
        <f t="shared" si="36"/>
        <v/>
      </c>
      <c r="Y571" s="487">
        <f t="shared" si="37"/>
        <v>194</v>
      </c>
      <c r="Z571" s="487" t="str">
        <f t="shared" si="38"/>
        <v/>
      </c>
      <c r="AA571" s="487" t="b">
        <f t="shared" si="39"/>
        <v>0</v>
      </c>
      <c r="AB571" s="487" t="s">
        <v>2119</v>
      </c>
      <c r="AC571" s="487" t="str">
        <f t="array" ref="AC571">IFERROR(IF(INDEX('Disaggregation Records'!$G$95:$G$183,MATCH(RIGHT(Z571,255),RIGHT('Disaggregation Records'!$D$95:$D$183,255),0))=0,"",INDEX('Disaggregation Records'!$G$95:$G$183,MATCH(RIGHT(Z571,255),RIGHT('Disaggregation Records'!$D$95:$D$183,255),0))),"")</f>
        <v/>
      </c>
      <c r="AD571" s="487" t="s">
        <v>829</v>
      </c>
      <c r="AE571" s="347"/>
      <c r="AF571" s="111"/>
      <c r="AG571" s="111"/>
    </row>
    <row r="572" spans="1:33" ht="47.1" customHeight="1" x14ac:dyDescent="0.25">
      <c r="A572" s="377">
        <v>25</v>
      </c>
      <c r="B572" s="395" t="str">
        <f>IFERROR(VLOOKUP(A572,'Coverage Indicators - Section D'!$A$10:$Y$42,25,FALSE),"")</f>
        <v/>
      </c>
      <c r="C572" s="396" t="str">
        <f t="array" ref="C572">IFERROR(IF(INDEX('Disaggregation Records'!$E$95:$E$183,MATCH(RIGHT(Z572,255),RIGHT('Disaggregation Records'!$D$95:$D$183,255),0))=0,"",INDEX('Disaggregation Records'!$E$95:$E$183,MATCH(RIGHT(Z572,255),RIGHT('Disaggregation Records'!$D$95:$D$183,255),0))),"")</f>
        <v/>
      </c>
      <c r="D572" s="396" t="str">
        <f t="array" ref="D572">IFERROR(IF(INDEX('Disaggregation Records'!$F$95:$F$183,MATCH(RIGHT(Z572,255),RIGHT('Disaggregation Records'!$D$95:$D$183,255),0))=0,"",INDEX('Disaggregation Records'!$F$95:$F$183,MATCH(RIGHT(Z572,255),RIGHT('Disaggregation Records'!$D$95:$D$183,255),0))),"")</f>
        <v/>
      </c>
      <c r="E572" s="397" t="str">
        <f t="array" ref="E572">IFERROR(IF(INDEX('Disaggregation Data'!$K$315:$K$616,MATCH(RIGHT(X572,255),RIGHT('Disaggregation Data'!$J$315:$J$616,255),0))=0,"",INDEX('Disaggregation Data'!$K$315:$K$616,MATCH(RIGHT(X572,255),RIGHT('Disaggregation Data'!J$315:$J$616,255),0))),"")</f>
        <v/>
      </c>
      <c r="F572" s="398" t="str">
        <f t="array" ref="F572">IFERROR(IF(INDEX('Disaggregation Data'!$L$315:$L$616,MATCH(RIGHT(X572,255),RIGHT('Disaggregation Data'!$J$315:$J$616,255),0))=0,"",INDEX('Disaggregation Data'!$L$315:$L$616,MATCH(RIGHT(X572,255),RIGHT('Disaggregation Data'!J$315:$J$616,255),0))),"")</f>
        <v/>
      </c>
      <c r="G572" s="459" t="str">
        <f t="array" ref="G572">IFERROR(IF(INDEX('Disaggregation Data'!$M$315:$M$616,MATCH(RIGHT(X572,255),RIGHT('Disaggregation Data'!$J$315:$J$616,255),0))=0,(E572/F572)*100,INDEX('Disaggregation Data'!$M$315:$M$616,MATCH(RIGHT(X572,255),RIGHT('Disaggregation Data'!J$315:$J$616,255),0))),"")</f>
        <v/>
      </c>
      <c r="H572" s="401" t="str">
        <f t="array" ref="H572">IFERROR(IF(INDEX('Disaggregation Data'!$N$315:$N$616,MATCH(RIGHT(X572,255),RIGHT('Disaggregation Data'!$J$315:$J$616,255),0))=0,"",INDEX('Disaggregation Data'!$N$315:$N$616,MATCH(RIGHT(X572,255),RIGHT('Disaggregation Data'!J$315:$J$616,255),0))),"")</f>
        <v/>
      </c>
      <c r="I572" s="401" t="str">
        <f t="array" ref="I572">IFERROR(IF(INDEX('Disaggregation Data'!$Q$315:$Q$616,MATCH(RIGHT(X572,255),RIGHT('Disaggregation Data'!$J$315:$J$616,255),0))=0,"",INDEX('Disaggregation Data'!$Q$315:$Q$616,MATCH(RIGHT(X572,255),RIGHT('Disaggregation Data'!J$315:$J$616,255),0))),"")</f>
        <v/>
      </c>
      <c r="J572" s="415" t="str">
        <f t="array" ref="J572">IFERROR(IF(INDEX('Disaggregation Data'!$R$315:$R$616,MATCH(RIGHT(X572,255),RIGHT('Disaggregation Data'!$J$315:$J$616,255),0))=0,"",INDEX('Disaggregation Data'!$R$315:$R$616,MATCH(RIGHT(X572,255),RIGHT('Disaggregation Data'!J$315:$J$616,255),0))),"")</f>
        <v/>
      </c>
      <c r="K572" s="486"/>
      <c r="L572" s="486"/>
      <c r="M572" s="486"/>
      <c r="N572" s="486"/>
      <c r="O572" s="486"/>
      <c r="P572" s="486"/>
      <c r="Q572" s="486"/>
      <c r="R572" s="486"/>
      <c r="S572" s="486"/>
      <c r="T572" s="486"/>
      <c r="U572" s="401" t="str">
        <f t="array" ref="U572">IFERROR(IF(INDEX('Disaggregation Data'!$O$315:$O$616,MATCH(RIGHT(X572,255),RIGHT('Disaggregation Data'!$J$315:$J$616,255),0))=0,"",INDEX('Disaggregation Data'!$O$315:$O$616,MATCH(RIGHT(X572,255),RIGHT('Disaggregation Data'!J$315:$J$616,255),0))),"")</f>
        <v/>
      </c>
      <c r="V572" s="415" t="str">
        <f t="array" ref="V572">IFERROR(IF(INDEX('Disaggregation Data'!$P$315:$P$616,MATCH(RIGHT(X572,255),RIGHT('Disaggregation Data'!$J$315:$J$616,255),0))=0,"",INDEX('Disaggregation Data'!$P$315:$P$616,MATCH(RIGHT(X572,255),RIGHT('Disaggregation Data'!J$315:$J$616,255),0))),"")</f>
        <v/>
      </c>
      <c r="W572" s="487"/>
      <c r="X572" s="487" t="str">
        <f t="shared" si="36"/>
        <v/>
      </c>
      <c r="Y572" s="487">
        <f t="shared" si="37"/>
        <v>195</v>
      </c>
      <c r="Z572" s="487" t="str">
        <f t="shared" si="38"/>
        <v/>
      </c>
      <c r="AA572" s="487" t="b">
        <f t="shared" si="39"/>
        <v>0</v>
      </c>
      <c r="AB572" s="487" t="s">
        <v>2120</v>
      </c>
      <c r="AC572" s="487" t="str">
        <f t="array" ref="AC572">IFERROR(IF(INDEX('Disaggregation Records'!$G$95:$G$183,MATCH(RIGHT(Z572,255),RIGHT('Disaggregation Records'!$D$95:$D$183,255),0))=0,"",INDEX('Disaggregation Records'!$G$95:$G$183,MATCH(RIGHT(Z572,255),RIGHT('Disaggregation Records'!$D$95:$D$183,255),0))),"")</f>
        <v/>
      </c>
      <c r="AD572" s="487" t="s">
        <v>829</v>
      </c>
      <c r="AE572" s="347"/>
      <c r="AF572" s="111"/>
      <c r="AG572" s="111"/>
    </row>
    <row r="573" spans="1:33" ht="47.1" customHeight="1" x14ac:dyDescent="0.25">
      <c r="A573" s="377">
        <v>25</v>
      </c>
      <c r="B573" s="395" t="str">
        <f>IFERROR(VLOOKUP(A573,'Coverage Indicators - Section D'!$A$10:$Y$42,25,FALSE),"")</f>
        <v/>
      </c>
      <c r="C573" s="396" t="str">
        <f t="array" ref="C573">IFERROR(IF(INDEX('Disaggregation Records'!$E$95:$E$183,MATCH(RIGHT(Z573,255),RIGHT('Disaggregation Records'!$D$95:$D$183,255),0))=0,"",INDEX('Disaggregation Records'!$E$95:$E$183,MATCH(RIGHT(Z573,255),RIGHT('Disaggregation Records'!$D$95:$D$183,255),0))),"")</f>
        <v/>
      </c>
      <c r="D573" s="396" t="str">
        <f t="array" ref="D573">IFERROR(IF(INDEX('Disaggregation Records'!$F$95:$F$183,MATCH(RIGHT(Z573,255),RIGHT('Disaggregation Records'!$D$95:$D$183,255),0))=0,"",INDEX('Disaggregation Records'!$F$95:$F$183,MATCH(RIGHT(Z573,255),RIGHT('Disaggregation Records'!$D$95:$D$183,255),0))),"")</f>
        <v/>
      </c>
      <c r="E573" s="397" t="str">
        <f t="array" ref="E573">IFERROR(IF(INDEX('Disaggregation Data'!$K$315:$K$616,MATCH(RIGHT(X573,255),RIGHT('Disaggregation Data'!$J$315:$J$616,255),0))=0,"",INDEX('Disaggregation Data'!$K$315:$K$616,MATCH(RIGHT(X573,255),RIGHT('Disaggregation Data'!J$315:$J$616,255),0))),"")</f>
        <v/>
      </c>
      <c r="F573" s="398" t="str">
        <f t="array" ref="F573">IFERROR(IF(INDEX('Disaggregation Data'!$L$315:$L$616,MATCH(RIGHT(X573,255),RIGHT('Disaggregation Data'!$J$315:$J$616,255),0))=0,"",INDEX('Disaggregation Data'!$L$315:$L$616,MATCH(RIGHT(X573,255),RIGHT('Disaggregation Data'!J$315:$J$616,255),0))),"")</f>
        <v/>
      </c>
      <c r="G573" s="459" t="str">
        <f t="array" ref="G573">IFERROR(IF(INDEX('Disaggregation Data'!$M$315:$M$616,MATCH(RIGHT(X573,255),RIGHT('Disaggregation Data'!$J$315:$J$616,255),0))=0,(E573/F573)*100,INDEX('Disaggregation Data'!$M$315:$M$616,MATCH(RIGHT(X573,255),RIGHT('Disaggregation Data'!J$315:$J$616,255),0))),"")</f>
        <v/>
      </c>
      <c r="H573" s="401" t="str">
        <f t="array" ref="H573">IFERROR(IF(INDEX('Disaggregation Data'!$N$315:$N$616,MATCH(RIGHT(X573,255),RIGHT('Disaggregation Data'!$J$315:$J$616,255),0))=0,"",INDEX('Disaggregation Data'!$N$315:$N$616,MATCH(RIGHT(X573,255),RIGHT('Disaggregation Data'!J$315:$J$616,255),0))),"")</f>
        <v/>
      </c>
      <c r="I573" s="401" t="str">
        <f t="array" ref="I573">IFERROR(IF(INDEX('Disaggregation Data'!$Q$315:$Q$616,MATCH(RIGHT(X573,255),RIGHT('Disaggregation Data'!$J$315:$J$616,255),0))=0,"",INDEX('Disaggregation Data'!$Q$315:$Q$616,MATCH(RIGHT(X573,255),RIGHT('Disaggregation Data'!J$315:$J$616,255),0))),"")</f>
        <v/>
      </c>
      <c r="J573" s="415" t="str">
        <f t="array" ref="J573">IFERROR(IF(INDEX('Disaggregation Data'!$R$315:$R$616,MATCH(RIGHT(X573,255),RIGHT('Disaggregation Data'!$J$315:$J$616,255),0))=0,"",INDEX('Disaggregation Data'!$R$315:$R$616,MATCH(RIGHT(X573,255),RIGHT('Disaggregation Data'!J$315:$J$616,255),0))),"")</f>
        <v/>
      </c>
      <c r="K573" s="486"/>
      <c r="L573" s="486"/>
      <c r="M573" s="486"/>
      <c r="N573" s="486"/>
      <c r="O573" s="486"/>
      <c r="P573" s="486"/>
      <c r="Q573" s="486"/>
      <c r="R573" s="486"/>
      <c r="S573" s="486"/>
      <c r="T573" s="486"/>
      <c r="U573" s="401" t="str">
        <f t="array" ref="U573">IFERROR(IF(INDEX('Disaggregation Data'!$O$315:$O$616,MATCH(RIGHT(X573,255),RIGHT('Disaggregation Data'!$J$315:$J$616,255),0))=0,"",INDEX('Disaggregation Data'!$O$315:$O$616,MATCH(RIGHT(X573,255),RIGHT('Disaggregation Data'!J$315:$J$616,255),0))),"")</f>
        <v/>
      </c>
      <c r="V573" s="415" t="str">
        <f t="array" ref="V573">IFERROR(IF(INDEX('Disaggregation Data'!$P$315:$P$616,MATCH(RIGHT(X573,255),RIGHT('Disaggregation Data'!$J$315:$J$616,255),0))=0,"",INDEX('Disaggregation Data'!$P$315:$P$616,MATCH(RIGHT(X573,255),RIGHT('Disaggregation Data'!J$315:$J$616,255),0))),"")</f>
        <v/>
      </c>
      <c r="W573" s="487"/>
      <c r="X573" s="487" t="str">
        <f t="shared" si="36"/>
        <v/>
      </c>
      <c r="Y573" s="487">
        <f t="shared" si="37"/>
        <v>196</v>
      </c>
      <c r="Z573" s="487" t="str">
        <f t="shared" si="38"/>
        <v/>
      </c>
      <c r="AA573" s="487" t="b">
        <f t="shared" si="39"/>
        <v>0</v>
      </c>
      <c r="AB573" s="487" t="s">
        <v>2121</v>
      </c>
      <c r="AC573" s="487" t="str">
        <f t="array" ref="AC573">IFERROR(IF(INDEX('Disaggregation Records'!$G$95:$G$183,MATCH(RIGHT(Z573,255),RIGHT('Disaggregation Records'!$D$95:$D$183,255),0))=0,"",INDEX('Disaggregation Records'!$G$95:$G$183,MATCH(RIGHT(Z573,255),RIGHT('Disaggregation Records'!$D$95:$D$183,255),0))),"")</f>
        <v/>
      </c>
      <c r="AD573" s="487" t="s">
        <v>829</v>
      </c>
      <c r="AE573" s="347"/>
      <c r="AF573" s="111"/>
      <c r="AG573" s="111"/>
    </row>
    <row r="574" spans="1:33" ht="47.1" customHeight="1" x14ac:dyDescent="0.25">
      <c r="A574" s="377">
        <v>25</v>
      </c>
      <c r="B574" s="395" t="str">
        <f>IFERROR(VLOOKUP(A574,'Coverage Indicators - Section D'!$A$10:$Y$42,25,FALSE),"")</f>
        <v/>
      </c>
      <c r="C574" s="396" t="str">
        <f t="array" ref="C574">IFERROR(IF(INDEX('Disaggregation Records'!$E$95:$E$183,MATCH(RIGHT(Z574,255),RIGHT('Disaggregation Records'!$D$95:$D$183,255),0))=0,"",INDEX('Disaggregation Records'!$E$95:$E$183,MATCH(RIGHT(Z574,255),RIGHT('Disaggregation Records'!$D$95:$D$183,255),0))),"")</f>
        <v/>
      </c>
      <c r="D574" s="396" t="str">
        <f t="array" ref="D574">IFERROR(IF(INDEX('Disaggregation Records'!$F$95:$F$183,MATCH(RIGHT(Z574,255),RIGHT('Disaggregation Records'!$D$95:$D$183,255),0))=0,"",INDEX('Disaggregation Records'!$F$95:$F$183,MATCH(RIGHT(Z574,255),RIGHT('Disaggregation Records'!$D$95:$D$183,255),0))),"")</f>
        <v/>
      </c>
      <c r="E574" s="397" t="str">
        <f t="array" ref="E574">IFERROR(IF(INDEX('Disaggregation Data'!$K$315:$K$616,MATCH(RIGHT(X574,255),RIGHT('Disaggregation Data'!$J$315:$J$616,255),0))=0,"",INDEX('Disaggregation Data'!$K$315:$K$616,MATCH(RIGHT(X574,255),RIGHT('Disaggregation Data'!J$315:$J$616,255),0))),"")</f>
        <v/>
      </c>
      <c r="F574" s="398" t="str">
        <f t="array" ref="F574">IFERROR(IF(INDEX('Disaggregation Data'!$L$315:$L$616,MATCH(RIGHT(X574,255),RIGHT('Disaggregation Data'!$J$315:$J$616,255),0))=0,"",INDEX('Disaggregation Data'!$L$315:$L$616,MATCH(RIGHT(X574,255),RIGHT('Disaggregation Data'!J$315:$J$616,255),0))),"")</f>
        <v/>
      </c>
      <c r="G574" s="459" t="str">
        <f t="array" ref="G574">IFERROR(IF(INDEX('Disaggregation Data'!$M$315:$M$616,MATCH(RIGHT(X574,255),RIGHT('Disaggregation Data'!$J$315:$J$616,255),0))=0,(E574/F574)*100,INDEX('Disaggregation Data'!$M$315:$M$616,MATCH(RIGHT(X574,255),RIGHT('Disaggregation Data'!J$315:$J$616,255),0))),"")</f>
        <v/>
      </c>
      <c r="H574" s="401" t="str">
        <f t="array" ref="H574">IFERROR(IF(INDEX('Disaggregation Data'!$N$315:$N$616,MATCH(RIGHT(X574,255),RIGHT('Disaggregation Data'!$J$315:$J$616,255),0))=0,"",INDEX('Disaggregation Data'!$N$315:$N$616,MATCH(RIGHT(X574,255),RIGHT('Disaggregation Data'!J$315:$J$616,255),0))),"")</f>
        <v/>
      </c>
      <c r="I574" s="401" t="str">
        <f t="array" ref="I574">IFERROR(IF(INDEX('Disaggregation Data'!$Q$315:$Q$616,MATCH(RIGHT(X574,255),RIGHT('Disaggregation Data'!$J$315:$J$616,255),0))=0,"",INDEX('Disaggregation Data'!$Q$315:$Q$616,MATCH(RIGHT(X574,255),RIGHT('Disaggregation Data'!J$315:$J$616,255),0))),"")</f>
        <v/>
      </c>
      <c r="J574" s="415" t="str">
        <f t="array" ref="J574">IFERROR(IF(INDEX('Disaggregation Data'!$R$315:$R$616,MATCH(RIGHT(X574,255),RIGHT('Disaggregation Data'!$J$315:$J$616,255),0))=0,"",INDEX('Disaggregation Data'!$R$315:$R$616,MATCH(RIGHT(X574,255),RIGHT('Disaggregation Data'!J$315:$J$616,255),0))),"")</f>
        <v/>
      </c>
      <c r="K574" s="486"/>
      <c r="L574" s="486"/>
      <c r="M574" s="486"/>
      <c r="N574" s="486"/>
      <c r="O574" s="486"/>
      <c r="P574" s="486"/>
      <c r="Q574" s="486"/>
      <c r="R574" s="486"/>
      <c r="S574" s="486"/>
      <c r="T574" s="486"/>
      <c r="U574" s="401" t="str">
        <f t="array" ref="U574">IFERROR(IF(INDEX('Disaggregation Data'!$O$315:$O$616,MATCH(RIGHT(X574,255),RIGHT('Disaggregation Data'!$J$315:$J$616,255),0))=0,"",INDEX('Disaggregation Data'!$O$315:$O$616,MATCH(RIGHT(X574,255),RIGHT('Disaggregation Data'!J$315:$J$616,255),0))),"")</f>
        <v/>
      </c>
      <c r="V574" s="415" t="str">
        <f t="array" ref="V574">IFERROR(IF(INDEX('Disaggregation Data'!$P$315:$P$616,MATCH(RIGHT(X574,255),RIGHT('Disaggregation Data'!$J$315:$J$616,255),0))=0,"",INDEX('Disaggregation Data'!$P$315:$P$616,MATCH(RIGHT(X574,255),RIGHT('Disaggregation Data'!J$315:$J$616,255),0))),"")</f>
        <v/>
      </c>
      <c r="W574" s="487"/>
      <c r="X574" s="487" t="str">
        <f t="shared" si="36"/>
        <v/>
      </c>
      <c r="Y574" s="487">
        <f t="shared" si="37"/>
        <v>197</v>
      </c>
      <c r="Z574" s="487" t="str">
        <f t="shared" si="38"/>
        <v/>
      </c>
      <c r="AA574" s="487" t="b">
        <f t="shared" si="39"/>
        <v>0</v>
      </c>
      <c r="AB574" s="487" t="s">
        <v>2122</v>
      </c>
      <c r="AC574" s="487" t="str">
        <f t="array" ref="AC574">IFERROR(IF(INDEX('Disaggregation Records'!$G$95:$G$183,MATCH(RIGHT(Z574,255),RIGHT('Disaggregation Records'!$D$95:$D$183,255),0))=0,"",INDEX('Disaggregation Records'!$G$95:$G$183,MATCH(RIGHT(Z574,255),RIGHT('Disaggregation Records'!$D$95:$D$183,255),0))),"")</f>
        <v/>
      </c>
      <c r="AD574" s="487" t="s">
        <v>829</v>
      </c>
      <c r="AE574" s="347"/>
      <c r="AF574" s="111"/>
      <c r="AG574" s="111"/>
    </row>
    <row r="575" spans="1:33" ht="47.1" customHeight="1" x14ac:dyDescent="0.25">
      <c r="A575" s="377">
        <v>25</v>
      </c>
      <c r="B575" s="395" t="str">
        <f>IFERROR(VLOOKUP(A575,'Coverage Indicators - Section D'!$A$10:$Y$42,25,FALSE),"")</f>
        <v/>
      </c>
      <c r="C575" s="396" t="str">
        <f t="array" ref="C575">IFERROR(IF(INDEX('Disaggregation Records'!$E$95:$E$183,MATCH(RIGHT(Z575,255),RIGHT('Disaggregation Records'!$D$95:$D$183,255),0))=0,"",INDEX('Disaggregation Records'!$E$95:$E$183,MATCH(RIGHT(Z575,255),RIGHT('Disaggregation Records'!$D$95:$D$183,255),0))),"")</f>
        <v/>
      </c>
      <c r="D575" s="396" t="str">
        <f t="array" ref="D575">IFERROR(IF(INDEX('Disaggregation Records'!$F$95:$F$183,MATCH(RIGHT(Z575,255),RIGHT('Disaggregation Records'!$D$95:$D$183,255),0))=0,"",INDEX('Disaggregation Records'!$F$95:$F$183,MATCH(RIGHT(Z575,255),RIGHT('Disaggregation Records'!$D$95:$D$183,255),0))),"")</f>
        <v/>
      </c>
      <c r="E575" s="397" t="str">
        <f t="array" ref="E575">IFERROR(IF(INDEX('Disaggregation Data'!$K$315:$K$616,MATCH(RIGHT(X575,255),RIGHT('Disaggregation Data'!$J$315:$J$616,255),0))=0,"",INDEX('Disaggregation Data'!$K$315:$K$616,MATCH(RIGHT(X575,255),RIGHT('Disaggregation Data'!J$315:$J$616,255),0))),"")</f>
        <v/>
      </c>
      <c r="F575" s="398" t="str">
        <f t="array" ref="F575">IFERROR(IF(INDEX('Disaggregation Data'!$L$315:$L$616,MATCH(RIGHT(X575,255),RIGHT('Disaggregation Data'!$J$315:$J$616,255),0))=0,"",INDEX('Disaggregation Data'!$L$315:$L$616,MATCH(RIGHT(X575,255),RIGHT('Disaggregation Data'!J$315:$J$616,255),0))),"")</f>
        <v/>
      </c>
      <c r="G575" s="459" t="str">
        <f t="array" ref="G575">IFERROR(IF(INDEX('Disaggregation Data'!$M$315:$M$616,MATCH(RIGHT(X575,255),RIGHT('Disaggregation Data'!$J$315:$J$616,255),0))=0,(E575/F575)*100,INDEX('Disaggregation Data'!$M$315:$M$616,MATCH(RIGHT(X575,255),RIGHT('Disaggregation Data'!J$315:$J$616,255),0))),"")</f>
        <v/>
      </c>
      <c r="H575" s="401" t="str">
        <f t="array" ref="H575">IFERROR(IF(INDEX('Disaggregation Data'!$N$315:$N$616,MATCH(RIGHT(X575,255),RIGHT('Disaggregation Data'!$J$315:$J$616,255),0))=0,"",INDEX('Disaggregation Data'!$N$315:$N$616,MATCH(RIGHT(X575,255),RIGHT('Disaggregation Data'!J$315:$J$616,255),0))),"")</f>
        <v/>
      </c>
      <c r="I575" s="401" t="str">
        <f t="array" ref="I575">IFERROR(IF(INDEX('Disaggregation Data'!$Q$315:$Q$616,MATCH(RIGHT(X575,255),RIGHT('Disaggregation Data'!$J$315:$J$616,255),0))=0,"",INDEX('Disaggregation Data'!$Q$315:$Q$616,MATCH(RIGHT(X575,255),RIGHT('Disaggregation Data'!J$315:$J$616,255),0))),"")</f>
        <v/>
      </c>
      <c r="J575" s="415" t="str">
        <f t="array" ref="J575">IFERROR(IF(INDEX('Disaggregation Data'!$R$315:$R$616,MATCH(RIGHT(X575,255),RIGHT('Disaggregation Data'!$J$315:$J$616,255),0))=0,"",INDEX('Disaggregation Data'!$R$315:$R$616,MATCH(RIGHT(X575,255),RIGHT('Disaggregation Data'!J$315:$J$616,255),0))),"")</f>
        <v/>
      </c>
      <c r="K575" s="486"/>
      <c r="L575" s="486"/>
      <c r="M575" s="486"/>
      <c r="N575" s="486"/>
      <c r="O575" s="486"/>
      <c r="P575" s="486"/>
      <c r="Q575" s="486"/>
      <c r="R575" s="486"/>
      <c r="S575" s="486"/>
      <c r="T575" s="486"/>
      <c r="U575" s="401" t="str">
        <f t="array" ref="U575">IFERROR(IF(INDEX('Disaggregation Data'!$O$315:$O$616,MATCH(RIGHT(X575,255),RIGHT('Disaggregation Data'!$J$315:$J$616,255),0))=0,"",INDEX('Disaggregation Data'!$O$315:$O$616,MATCH(RIGHT(X575,255),RIGHT('Disaggregation Data'!J$315:$J$616,255),0))),"")</f>
        <v/>
      </c>
      <c r="V575" s="415" t="str">
        <f t="array" ref="V575">IFERROR(IF(INDEX('Disaggregation Data'!$P$315:$P$616,MATCH(RIGHT(X575,255),RIGHT('Disaggregation Data'!$J$315:$J$616,255),0))=0,"",INDEX('Disaggregation Data'!$P$315:$P$616,MATCH(RIGHT(X575,255),RIGHT('Disaggregation Data'!J$315:$J$616,255),0))),"")</f>
        <v/>
      </c>
      <c r="W575" s="487"/>
      <c r="X575" s="487" t="str">
        <f t="shared" si="36"/>
        <v/>
      </c>
      <c r="Y575" s="487">
        <f t="shared" si="37"/>
        <v>198</v>
      </c>
      <c r="Z575" s="487" t="str">
        <f t="shared" si="38"/>
        <v/>
      </c>
      <c r="AA575" s="487" t="b">
        <f t="shared" si="39"/>
        <v>0</v>
      </c>
      <c r="AB575" s="487" t="s">
        <v>2123</v>
      </c>
      <c r="AC575" s="487" t="str">
        <f t="array" ref="AC575">IFERROR(IF(INDEX('Disaggregation Records'!$G$95:$G$183,MATCH(RIGHT(Z575,255),RIGHT('Disaggregation Records'!$D$95:$D$183,255),0))=0,"",INDEX('Disaggregation Records'!$G$95:$G$183,MATCH(RIGHT(Z575,255),RIGHT('Disaggregation Records'!$D$95:$D$183,255),0))),"")</f>
        <v/>
      </c>
      <c r="AD575" s="487" t="s">
        <v>829</v>
      </c>
      <c r="AE575" s="347"/>
      <c r="AF575" s="111"/>
      <c r="AG575" s="111"/>
    </row>
    <row r="576" spans="1:33" ht="47.1" customHeight="1" x14ac:dyDescent="0.25">
      <c r="A576" s="377">
        <v>25</v>
      </c>
      <c r="B576" s="395" t="str">
        <f>IFERROR(VLOOKUP(A576,'Coverage Indicators - Section D'!$A$10:$Y$42,25,FALSE),"")</f>
        <v/>
      </c>
      <c r="C576" s="396" t="str">
        <f t="array" ref="C576">IFERROR(IF(INDEX('Disaggregation Records'!$E$95:$E$183,MATCH(RIGHT(Z576,255),RIGHT('Disaggregation Records'!$D$95:$D$183,255),0))=0,"",INDEX('Disaggregation Records'!$E$95:$E$183,MATCH(RIGHT(Z576,255),RIGHT('Disaggregation Records'!$D$95:$D$183,255),0))),"")</f>
        <v/>
      </c>
      <c r="D576" s="396" t="str">
        <f t="array" ref="D576">IFERROR(IF(INDEX('Disaggregation Records'!$F$95:$F$183,MATCH(RIGHT(Z576,255),RIGHT('Disaggregation Records'!$D$95:$D$183,255),0))=0,"",INDEX('Disaggregation Records'!$F$95:$F$183,MATCH(RIGHT(Z576,255),RIGHT('Disaggregation Records'!$D$95:$D$183,255),0))),"")</f>
        <v/>
      </c>
      <c r="E576" s="397" t="str">
        <f t="array" ref="E576">IFERROR(IF(INDEX('Disaggregation Data'!$K$315:$K$616,MATCH(RIGHT(X576,255),RIGHT('Disaggregation Data'!$J$315:$J$616,255),0))=0,"",INDEX('Disaggregation Data'!$K$315:$K$616,MATCH(RIGHT(X576,255),RIGHT('Disaggregation Data'!J$315:$J$616,255),0))),"")</f>
        <v/>
      </c>
      <c r="F576" s="398" t="str">
        <f t="array" ref="F576">IFERROR(IF(INDEX('Disaggregation Data'!$L$315:$L$616,MATCH(RIGHT(X576,255),RIGHT('Disaggregation Data'!$J$315:$J$616,255),0))=0,"",INDEX('Disaggregation Data'!$L$315:$L$616,MATCH(RIGHT(X576,255),RIGHT('Disaggregation Data'!J$315:$J$616,255),0))),"")</f>
        <v/>
      </c>
      <c r="G576" s="459" t="str">
        <f t="array" ref="G576">IFERROR(IF(INDEX('Disaggregation Data'!$M$315:$M$616,MATCH(RIGHT(X576,255),RIGHT('Disaggregation Data'!$J$315:$J$616,255),0))=0,(E576/F576)*100,INDEX('Disaggregation Data'!$M$315:$M$616,MATCH(RIGHT(X576,255),RIGHT('Disaggregation Data'!J$315:$J$616,255),0))),"")</f>
        <v/>
      </c>
      <c r="H576" s="401" t="str">
        <f t="array" ref="H576">IFERROR(IF(INDEX('Disaggregation Data'!$N$315:$N$616,MATCH(RIGHT(X576,255),RIGHT('Disaggregation Data'!$J$315:$J$616,255),0))=0,"",INDEX('Disaggregation Data'!$N$315:$N$616,MATCH(RIGHT(X576,255),RIGHT('Disaggregation Data'!J$315:$J$616,255),0))),"")</f>
        <v/>
      </c>
      <c r="I576" s="401" t="str">
        <f t="array" ref="I576">IFERROR(IF(INDEX('Disaggregation Data'!$Q$315:$Q$616,MATCH(RIGHT(X576,255),RIGHT('Disaggregation Data'!$J$315:$J$616,255),0))=0,"",INDEX('Disaggregation Data'!$Q$315:$Q$616,MATCH(RIGHT(X576,255),RIGHT('Disaggregation Data'!J$315:$J$616,255),0))),"")</f>
        <v/>
      </c>
      <c r="J576" s="415" t="str">
        <f t="array" ref="J576">IFERROR(IF(INDEX('Disaggregation Data'!$R$315:$R$616,MATCH(RIGHT(X576,255),RIGHT('Disaggregation Data'!$J$315:$J$616,255),0))=0,"",INDEX('Disaggregation Data'!$R$315:$R$616,MATCH(RIGHT(X576,255),RIGHT('Disaggregation Data'!J$315:$J$616,255),0))),"")</f>
        <v/>
      </c>
      <c r="K576" s="486"/>
      <c r="L576" s="486"/>
      <c r="M576" s="486"/>
      <c r="N576" s="486"/>
      <c r="O576" s="486"/>
      <c r="P576" s="486"/>
      <c r="Q576" s="486"/>
      <c r="R576" s="486"/>
      <c r="S576" s="486"/>
      <c r="T576" s="486"/>
      <c r="U576" s="401" t="str">
        <f t="array" ref="U576">IFERROR(IF(INDEX('Disaggregation Data'!$O$315:$O$616,MATCH(RIGHT(X576,255),RIGHT('Disaggregation Data'!$J$315:$J$616,255),0))=0,"",INDEX('Disaggregation Data'!$O$315:$O$616,MATCH(RIGHT(X576,255),RIGHT('Disaggregation Data'!J$315:$J$616,255),0))),"")</f>
        <v/>
      </c>
      <c r="V576" s="415" t="str">
        <f t="array" ref="V576">IFERROR(IF(INDEX('Disaggregation Data'!$P$315:$P$616,MATCH(RIGHT(X576,255),RIGHT('Disaggregation Data'!$J$315:$J$616,255),0))=0,"",INDEX('Disaggregation Data'!$P$315:$P$616,MATCH(RIGHT(X576,255),RIGHT('Disaggregation Data'!J$315:$J$616,255),0))),"")</f>
        <v/>
      </c>
      <c r="W576" s="487"/>
      <c r="X576" s="487" t="str">
        <f t="shared" si="36"/>
        <v/>
      </c>
      <c r="Y576" s="487">
        <f t="shared" si="37"/>
        <v>199</v>
      </c>
      <c r="Z576" s="487" t="str">
        <f t="shared" si="38"/>
        <v/>
      </c>
      <c r="AA576" s="487" t="b">
        <f t="shared" si="39"/>
        <v>0</v>
      </c>
      <c r="AB576" s="487" t="s">
        <v>2124</v>
      </c>
      <c r="AC576" s="487" t="str">
        <f t="array" ref="AC576">IFERROR(IF(INDEX('Disaggregation Records'!$G$95:$G$183,MATCH(RIGHT(Z576,255),RIGHT('Disaggregation Records'!$D$95:$D$183,255),0))=0,"",INDEX('Disaggregation Records'!$G$95:$G$183,MATCH(RIGHT(Z576,255),RIGHT('Disaggregation Records'!$D$95:$D$183,255),0))),"")</f>
        <v/>
      </c>
      <c r="AD576" s="487" t="s">
        <v>829</v>
      </c>
      <c r="AE576" s="347"/>
      <c r="AF576" s="111"/>
      <c r="AG576" s="111"/>
    </row>
    <row r="577" spans="1:33" ht="47.1" customHeight="1" x14ac:dyDescent="0.25">
      <c r="A577" s="377">
        <v>26</v>
      </c>
      <c r="B577" s="395" t="str">
        <f>IFERROR(VLOOKUP(A577,'Coverage Indicators - Section D'!$A$10:$Y$42,25,FALSE),"")</f>
        <v/>
      </c>
      <c r="C577" s="396" t="str">
        <f t="array" ref="C577">IFERROR(IF(INDEX('Disaggregation Records'!$E$95:$E$183,MATCH(RIGHT(Z577,255),RIGHT('Disaggregation Records'!$D$95:$D$183,255),0))=0,"",INDEX('Disaggregation Records'!$E$95:$E$183,MATCH(RIGHT(Z577,255),RIGHT('Disaggregation Records'!$D$95:$D$183,255),0))),"")</f>
        <v/>
      </c>
      <c r="D577" s="396" t="str">
        <f t="array" ref="D577">IFERROR(IF(INDEX('Disaggregation Records'!$F$95:$F$183,MATCH(RIGHT(Z577,255),RIGHT('Disaggregation Records'!$D$95:$D$183,255),0))=0,"",INDEX('Disaggregation Records'!$F$95:$F$183,MATCH(RIGHT(Z577,255),RIGHT('Disaggregation Records'!$D$95:$D$183,255),0))),"")</f>
        <v/>
      </c>
      <c r="E577" s="397" t="str">
        <f t="array" ref="E577">IFERROR(IF(INDEX('Disaggregation Data'!$K$315:$K$616,MATCH(RIGHT(X577,255),RIGHT('Disaggregation Data'!$J$315:$J$616,255),0))=0,"",INDEX('Disaggregation Data'!$K$315:$K$616,MATCH(RIGHT(X577,255),RIGHT('Disaggregation Data'!J$315:$J$616,255),0))),"")</f>
        <v/>
      </c>
      <c r="F577" s="398" t="str">
        <f t="array" ref="F577">IFERROR(IF(INDEX('Disaggregation Data'!$L$315:$L$616,MATCH(RIGHT(X577,255),RIGHT('Disaggregation Data'!$J$315:$J$616,255),0))=0,"",INDEX('Disaggregation Data'!$L$315:$L$616,MATCH(RIGHT(X577,255),RIGHT('Disaggregation Data'!J$315:$J$616,255),0))),"")</f>
        <v/>
      </c>
      <c r="G577" s="459" t="str">
        <f t="array" ref="G577">IFERROR(IF(INDEX('Disaggregation Data'!$M$315:$M$616,MATCH(RIGHT(X577,255),RIGHT('Disaggregation Data'!$J$315:$J$616,255),0))=0,(E577/F577)*100,INDEX('Disaggregation Data'!$M$315:$M$616,MATCH(RIGHT(X577,255),RIGHT('Disaggregation Data'!J$315:$J$616,255),0))),"")</f>
        <v/>
      </c>
      <c r="H577" s="401" t="str">
        <f t="array" ref="H577">IFERROR(IF(INDEX('Disaggregation Data'!$N$315:$N$616,MATCH(RIGHT(X577,255),RIGHT('Disaggregation Data'!$J$315:$J$616,255),0))=0,"",INDEX('Disaggregation Data'!$N$315:$N$616,MATCH(RIGHT(X577,255),RIGHT('Disaggregation Data'!J$315:$J$616,255),0))),"")</f>
        <v/>
      </c>
      <c r="I577" s="401" t="str">
        <f t="array" ref="I577">IFERROR(IF(INDEX('Disaggregation Data'!$Q$315:$Q$616,MATCH(RIGHT(X577,255),RIGHT('Disaggregation Data'!$J$315:$J$616,255),0))=0,"",INDEX('Disaggregation Data'!$Q$315:$Q$616,MATCH(RIGHT(X577,255),RIGHT('Disaggregation Data'!J$315:$J$616,255),0))),"")</f>
        <v/>
      </c>
      <c r="J577" s="415" t="str">
        <f t="array" ref="J577">IFERROR(IF(INDEX('Disaggregation Data'!$R$315:$R$616,MATCH(RIGHT(X577,255),RIGHT('Disaggregation Data'!$J$315:$J$616,255),0))=0,"",INDEX('Disaggregation Data'!$R$315:$R$616,MATCH(RIGHT(X577,255),RIGHT('Disaggregation Data'!J$315:$J$616,255),0))),"")</f>
        <v/>
      </c>
      <c r="K577" s="486"/>
      <c r="L577" s="486"/>
      <c r="M577" s="486"/>
      <c r="N577" s="486"/>
      <c r="O577" s="486"/>
      <c r="P577" s="486"/>
      <c r="Q577" s="486"/>
      <c r="R577" s="486"/>
      <c r="S577" s="486"/>
      <c r="T577" s="486"/>
      <c r="U577" s="401" t="str">
        <f t="array" ref="U577">IFERROR(IF(INDEX('Disaggregation Data'!$O$315:$O$616,MATCH(RIGHT(X577,255),RIGHT('Disaggregation Data'!$J$315:$J$616,255),0))=0,"",INDEX('Disaggregation Data'!$O$315:$O$616,MATCH(RIGHT(X577,255),RIGHT('Disaggregation Data'!J$315:$J$616,255),0))),"")</f>
        <v/>
      </c>
      <c r="V577" s="415" t="str">
        <f t="array" ref="V577">IFERROR(IF(INDEX('Disaggregation Data'!$P$315:$P$616,MATCH(RIGHT(X577,255),RIGHT('Disaggregation Data'!$J$315:$J$616,255),0))=0,"",INDEX('Disaggregation Data'!$P$315:$P$616,MATCH(RIGHT(X577,255),RIGHT('Disaggregation Data'!J$315:$J$616,255),0))),"")</f>
        <v/>
      </c>
      <c r="W577" s="487"/>
      <c r="X577" s="487" t="str">
        <f t="shared" si="36"/>
        <v/>
      </c>
      <c r="Y577" s="487">
        <f t="shared" si="37"/>
        <v>200</v>
      </c>
      <c r="Z577" s="487" t="str">
        <f t="shared" si="38"/>
        <v/>
      </c>
      <c r="AA577" s="487" t="b">
        <f t="shared" si="39"/>
        <v>0</v>
      </c>
      <c r="AB577" s="487" t="s">
        <v>2125</v>
      </c>
      <c r="AC577" s="487" t="str">
        <f t="array" ref="AC577">IFERROR(IF(INDEX('Disaggregation Records'!$G$95:$G$183,MATCH(RIGHT(Z577,255),RIGHT('Disaggregation Records'!$D$95:$D$183,255),0))=0,"",INDEX('Disaggregation Records'!$G$95:$G$183,MATCH(RIGHT(Z577,255),RIGHT('Disaggregation Records'!$D$95:$D$183,255),0))),"")</f>
        <v/>
      </c>
      <c r="AD577" s="487" t="s">
        <v>830</v>
      </c>
      <c r="AE577" s="347"/>
      <c r="AF577" s="111"/>
      <c r="AG577" s="111"/>
    </row>
    <row r="578" spans="1:33" ht="47.1" customHeight="1" x14ac:dyDescent="0.25">
      <c r="A578" s="377">
        <v>26</v>
      </c>
      <c r="B578" s="395" t="str">
        <f>IFERROR(VLOOKUP(A578,'Coverage Indicators - Section D'!$A$10:$Y$42,25,FALSE),"")</f>
        <v/>
      </c>
      <c r="C578" s="396" t="str">
        <f t="array" ref="C578">IFERROR(IF(INDEX('Disaggregation Records'!$E$95:$E$183,MATCH(RIGHT(Z578,255),RIGHT('Disaggregation Records'!$D$95:$D$183,255),0))=0,"",INDEX('Disaggregation Records'!$E$95:$E$183,MATCH(RIGHT(Z578,255),RIGHT('Disaggregation Records'!$D$95:$D$183,255),0))),"")</f>
        <v/>
      </c>
      <c r="D578" s="396" t="str">
        <f t="array" ref="D578">IFERROR(IF(INDEX('Disaggregation Records'!$F$95:$F$183,MATCH(RIGHT(Z578,255),RIGHT('Disaggregation Records'!$D$95:$D$183,255),0))=0,"",INDEX('Disaggregation Records'!$F$95:$F$183,MATCH(RIGHT(Z578,255),RIGHT('Disaggregation Records'!$D$95:$D$183,255),0))),"")</f>
        <v/>
      </c>
      <c r="E578" s="397" t="str">
        <f t="array" ref="E578">IFERROR(IF(INDEX('Disaggregation Data'!$K$315:$K$616,MATCH(RIGHT(X578,255),RIGHT('Disaggregation Data'!$J$315:$J$616,255),0))=0,"",INDEX('Disaggregation Data'!$K$315:$K$616,MATCH(RIGHT(X578,255),RIGHT('Disaggregation Data'!J$315:$J$616,255),0))),"")</f>
        <v/>
      </c>
      <c r="F578" s="398" t="str">
        <f t="array" ref="F578">IFERROR(IF(INDEX('Disaggregation Data'!$L$315:$L$616,MATCH(RIGHT(X578,255),RIGHT('Disaggregation Data'!$J$315:$J$616,255),0))=0,"",INDEX('Disaggregation Data'!$L$315:$L$616,MATCH(RIGHT(X578,255),RIGHT('Disaggregation Data'!J$315:$J$616,255),0))),"")</f>
        <v/>
      </c>
      <c r="G578" s="459" t="str">
        <f t="array" ref="G578">IFERROR(IF(INDEX('Disaggregation Data'!$M$315:$M$616,MATCH(RIGHT(X578,255),RIGHT('Disaggregation Data'!$J$315:$J$616,255),0))=0,(E578/F578)*100,INDEX('Disaggregation Data'!$M$315:$M$616,MATCH(RIGHT(X578,255),RIGHT('Disaggregation Data'!J$315:$J$616,255),0))),"")</f>
        <v/>
      </c>
      <c r="H578" s="401" t="str">
        <f t="array" ref="H578">IFERROR(IF(INDEX('Disaggregation Data'!$N$315:$N$616,MATCH(RIGHT(X578,255),RIGHT('Disaggregation Data'!$J$315:$J$616,255),0))=0,"",INDEX('Disaggregation Data'!$N$315:$N$616,MATCH(RIGHT(X578,255),RIGHT('Disaggregation Data'!J$315:$J$616,255),0))),"")</f>
        <v/>
      </c>
      <c r="I578" s="401" t="str">
        <f t="array" ref="I578">IFERROR(IF(INDEX('Disaggregation Data'!$Q$315:$Q$616,MATCH(RIGHT(X578,255),RIGHT('Disaggregation Data'!$J$315:$J$616,255),0))=0,"",INDEX('Disaggregation Data'!$Q$315:$Q$616,MATCH(RIGHT(X578,255),RIGHT('Disaggregation Data'!J$315:$J$616,255),0))),"")</f>
        <v/>
      </c>
      <c r="J578" s="415" t="str">
        <f t="array" ref="J578">IFERROR(IF(INDEX('Disaggregation Data'!$R$315:$R$616,MATCH(RIGHT(X578,255),RIGHT('Disaggregation Data'!$J$315:$J$616,255),0))=0,"",INDEX('Disaggregation Data'!$R$315:$R$616,MATCH(RIGHT(X578,255),RIGHT('Disaggregation Data'!J$315:$J$616,255),0))),"")</f>
        <v/>
      </c>
      <c r="K578" s="486"/>
      <c r="L578" s="486"/>
      <c r="M578" s="486"/>
      <c r="N578" s="486"/>
      <c r="O578" s="486"/>
      <c r="P578" s="486"/>
      <c r="Q578" s="486"/>
      <c r="R578" s="486"/>
      <c r="S578" s="486"/>
      <c r="T578" s="486"/>
      <c r="U578" s="401" t="str">
        <f t="array" ref="U578">IFERROR(IF(INDEX('Disaggregation Data'!$O$315:$O$616,MATCH(RIGHT(X578,255),RIGHT('Disaggregation Data'!$J$315:$J$616,255),0))=0,"",INDEX('Disaggregation Data'!$O$315:$O$616,MATCH(RIGHT(X578,255),RIGHT('Disaggregation Data'!J$315:$J$616,255),0))),"")</f>
        <v/>
      </c>
      <c r="V578" s="415" t="str">
        <f t="array" ref="V578">IFERROR(IF(INDEX('Disaggregation Data'!$P$315:$P$616,MATCH(RIGHT(X578,255),RIGHT('Disaggregation Data'!$J$315:$J$616,255),0))=0,"",INDEX('Disaggregation Data'!$P$315:$P$616,MATCH(RIGHT(X578,255),RIGHT('Disaggregation Data'!J$315:$J$616,255),0))),"")</f>
        <v/>
      </c>
      <c r="W578" s="487"/>
      <c r="X578" s="487" t="str">
        <f t="shared" si="36"/>
        <v/>
      </c>
      <c r="Y578" s="487">
        <f t="shared" si="37"/>
        <v>201</v>
      </c>
      <c r="Z578" s="487" t="str">
        <f t="shared" si="38"/>
        <v/>
      </c>
      <c r="AA578" s="487" t="b">
        <f t="shared" si="39"/>
        <v>0</v>
      </c>
      <c r="AB578" s="487" t="s">
        <v>2126</v>
      </c>
      <c r="AC578" s="487" t="str">
        <f t="array" ref="AC578">IFERROR(IF(INDEX('Disaggregation Records'!$G$95:$G$183,MATCH(RIGHT(Z578,255),RIGHT('Disaggregation Records'!$D$95:$D$183,255),0))=0,"",INDEX('Disaggregation Records'!$G$95:$G$183,MATCH(RIGHT(Z578,255),RIGHT('Disaggregation Records'!$D$95:$D$183,255),0))),"")</f>
        <v/>
      </c>
      <c r="AD578" s="487" t="s">
        <v>830</v>
      </c>
      <c r="AE578" s="347"/>
      <c r="AF578" s="111"/>
      <c r="AG578" s="111"/>
    </row>
    <row r="579" spans="1:33" ht="47.1" customHeight="1" x14ac:dyDescent="0.25">
      <c r="A579" s="377">
        <v>26</v>
      </c>
      <c r="B579" s="395" t="str">
        <f>IFERROR(VLOOKUP(A579,'Coverage Indicators - Section D'!$A$10:$Y$42,25,FALSE),"")</f>
        <v/>
      </c>
      <c r="C579" s="396" t="str">
        <f t="array" ref="C579">IFERROR(IF(INDEX('Disaggregation Records'!$E$95:$E$183,MATCH(RIGHT(Z579,255),RIGHT('Disaggregation Records'!$D$95:$D$183,255),0))=0,"",INDEX('Disaggregation Records'!$E$95:$E$183,MATCH(RIGHT(Z579,255),RIGHT('Disaggregation Records'!$D$95:$D$183,255),0))),"")</f>
        <v/>
      </c>
      <c r="D579" s="396" t="str">
        <f t="array" ref="D579">IFERROR(IF(INDEX('Disaggregation Records'!$F$95:$F$183,MATCH(RIGHT(Z579,255),RIGHT('Disaggregation Records'!$D$95:$D$183,255),0))=0,"",INDEX('Disaggregation Records'!$F$95:$F$183,MATCH(RIGHT(Z579,255),RIGHT('Disaggregation Records'!$D$95:$D$183,255),0))),"")</f>
        <v/>
      </c>
      <c r="E579" s="397" t="str">
        <f t="array" ref="E579">IFERROR(IF(INDEX('Disaggregation Data'!$K$315:$K$616,MATCH(RIGHT(X579,255),RIGHT('Disaggregation Data'!$J$315:$J$616,255),0))=0,"",INDEX('Disaggregation Data'!$K$315:$K$616,MATCH(RIGHT(X579,255),RIGHT('Disaggregation Data'!J$315:$J$616,255),0))),"")</f>
        <v/>
      </c>
      <c r="F579" s="398" t="str">
        <f t="array" ref="F579">IFERROR(IF(INDEX('Disaggregation Data'!$L$315:$L$616,MATCH(RIGHT(X579,255),RIGHT('Disaggregation Data'!$J$315:$J$616,255),0))=0,"",INDEX('Disaggregation Data'!$L$315:$L$616,MATCH(RIGHT(X579,255),RIGHT('Disaggregation Data'!J$315:$J$616,255),0))),"")</f>
        <v/>
      </c>
      <c r="G579" s="459" t="str">
        <f t="array" ref="G579">IFERROR(IF(INDEX('Disaggregation Data'!$M$315:$M$616,MATCH(RIGHT(X579,255),RIGHT('Disaggregation Data'!$J$315:$J$616,255),0))=0,(E579/F579)*100,INDEX('Disaggregation Data'!$M$315:$M$616,MATCH(RIGHT(X579,255),RIGHT('Disaggregation Data'!J$315:$J$616,255),0))),"")</f>
        <v/>
      </c>
      <c r="H579" s="401" t="str">
        <f t="array" ref="H579">IFERROR(IF(INDEX('Disaggregation Data'!$N$315:$N$616,MATCH(RIGHT(X579,255),RIGHT('Disaggregation Data'!$J$315:$J$616,255),0))=0,"",INDEX('Disaggregation Data'!$N$315:$N$616,MATCH(RIGHT(X579,255),RIGHT('Disaggregation Data'!J$315:$J$616,255),0))),"")</f>
        <v/>
      </c>
      <c r="I579" s="401" t="str">
        <f t="array" ref="I579">IFERROR(IF(INDEX('Disaggregation Data'!$Q$315:$Q$616,MATCH(RIGHT(X579,255),RIGHT('Disaggregation Data'!$J$315:$J$616,255),0))=0,"",INDEX('Disaggregation Data'!$Q$315:$Q$616,MATCH(RIGHT(X579,255),RIGHT('Disaggregation Data'!J$315:$J$616,255),0))),"")</f>
        <v/>
      </c>
      <c r="J579" s="415" t="str">
        <f t="array" ref="J579">IFERROR(IF(INDEX('Disaggregation Data'!$R$315:$R$616,MATCH(RIGHT(X579,255),RIGHT('Disaggregation Data'!$J$315:$J$616,255),0))=0,"",INDEX('Disaggregation Data'!$R$315:$R$616,MATCH(RIGHT(X579,255),RIGHT('Disaggregation Data'!J$315:$J$616,255),0))),"")</f>
        <v/>
      </c>
      <c r="K579" s="486"/>
      <c r="L579" s="486"/>
      <c r="M579" s="486"/>
      <c r="N579" s="486"/>
      <c r="O579" s="486"/>
      <c r="P579" s="486"/>
      <c r="Q579" s="486"/>
      <c r="R579" s="486"/>
      <c r="S579" s="486"/>
      <c r="T579" s="486"/>
      <c r="U579" s="401" t="str">
        <f t="array" ref="U579">IFERROR(IF(INDEX('Disaggregation Data'!$O$315:$O$616,MATCH(RIGHT(X579,255),RIGHT('Disaggregation Data'!$J$315:$J$616,255),0))=0,"",INDEX('Disaggregation Data'!$O$315:$O$616,MATCH(RIGHT(X579,255),RIGHT('Disaggregation Data'!J$315:$J$616,255),0))),"")</f>
        <v/>
      </c>
      <c r="V579" s="415" t="str">
        <f t="array" ref="V579">IFERROR(IF(INDEX('Disaggregation Data'!$P$315:$P$616,MATCH(RIGHT(X579,255),RIGHT('Disaggregation Data'!$J$315:$J$616,255),0))=0,"",INDEX('Disaggregation Data'!$P$315:$P$616,MATCH(RIGHT(X579,255),RIGHT('Disaggregation Data'!J$315:$J$616,255),0))),"")</f>
        <v/>
      </c>
      <c r="W579" s="487"/>
      <c r="X579" s="487" t="str">
        <f t="shared" si="36"/>
        <v/>
      </c>
      <c r="Y579" s="487">
        <f t="shared" si="37"/>
        <v>202</v>
      </c>
      <c r="Z579" s="487" t="str">
        <f t="shared" si="38"/>
        <v/>
      </c>
      <c r="AA579" s="487" t="b">
        <f t="shared" si="39"/>
        <v>0</v>
      </c>
      <c r="AB579" s="487" t="s">
        <v>2127</v>
      </c>
      <c r="AC579" s="487" t="str">
        <f t="array" ref="AC579">IFERROR(IF(INDEX('Disaggregation Records'!$G$95:$G$183,MATCH(RIGHT(Z579,255),RIGHT('Disaggregation Records'!$D$95:$D$183,255),0))=0,"",INDEX('Disaggregation Records'!$G$95:$G$183,MATCH(RIGHT(Z579,255),RIGHT('Disaggregation Records'!$D$95:$D$183,255),0))),"")</f>
        <v/>
      </c>
      <c r="AD579" s="487" t="s">
        <v>830</v>
      </c>
      <c r="AE579" s="347"/>
      <c r="AF579" s="111"/>
      <c r="AG579" s="111"/>
    </row>
    <row r="580" spans="1:33" ht="47.1" customHeight="1" x14ac:dyDescent="0.25">
      <c r="A580" s="377">
        <v>26</v>
      </c>
      <c r="B580" s="395" t="str">
        <f>IFERROR(VLOOKUP(A580,'Coverage Indicators - Section D'!$A$10:$Y$42,25,FALSE),"")</f>
        <v/>
      </c>
      <c r="C580" s="396" t="str">
        <f t="array" ref="C580">IFERROR(IF(INDEX('Disaggregation Records'!$E$95:$E$183,MATCH(RIGHT(Z580,255),RIGHT('Disaggregation Records'!$D$95:$D$183,255),0))=0,"",INDEX('Disaggregation Records'!$E$95:$E$183,MATCH(RIGHT(Z580,255),RIGHT('Disaggregation Records'!$D$95:$D$183,255),0))),"")</f>
        <v/>
      </c>
      <c r="D580" s="396" t="str">
        <f t="array" ref="D580">IFERROR(IF(INDEX('Disaggregation Records'!$F$95:$F$183,MATCH(RIGHT(Z580,255),RIGHT('Disaggregation Records'!$D$95:$D$183,255),0))=0,"",INDEX('Disaggregation Records'!$F$95:$F$183,MATCH(RIGHT(Z580,255),RIGHT('Disaggregation Records'!$D$95:$D$183,255),0))),"")</f>
        <v/>
      </c>
      <c r="E580" s="397" t="str">
        <f t="array" ref="E580">IFERROR(IF(INDEX('Disaggregation Data'!$K$315:$K$616,MATCH(RIGHT(X580,255),RIGHT('Disaggregation Data'!$J$315:$J$616,255),0))=0,"",INDEX('Disaggregation Data'!$K$315:$K$616,MATCH(RIGHT(X580,255),RIGHT('Disaggregation Data'!J$315:$J$616,255),0))),"")</f>
        <v/>
      </c>
      <c r="F580" s="398" t="str">
        <f t="array" ref="F580">IFERROR(IF(INDEX('Disaggregation Data'!$L$315:$L$616,MATCH(RIGHT(X580,255),RIGHT('Disaggregation Data'!$J$315:$J$616,255),0))=0,"",INDEX('Disaggregation Data'!$L$315:$L$616,MATCH(RIGHT(X580,255),RIGHT('Disaggregation Data'!J$315:$J$616,255),0))),"")</f>
        <v/>
      </c>
      <c r="G580" s="459" t="str">
        <f t="array" ref="G580">IFERROR(IF(INDEX('Disaggregation Data'!$M$315:$M$616,MATCH(RIGHT(X580,255),RIGHT('Disaggregation Data'!$J$315:$J$616,255),0))=0,(E580/F580)*100,INDEX('Disaggregation Data'!$M$315:$M$616,MATCH(RIGHT(X580,255),RIGHT('Disaggregation Data'!J$315:$J$616,255),0))),"")</f>
        <v/>
      </c>
      <c r="H580" s="401" t="str">
        <f t="array" ref="H580">IFERROR(IF(INDEX('Disaggregation Data'!$N$315:$N$616,MATCH(RIGHT(X580,255),RIGHT('Disaggregation Data'!$J$315:$J$616,255),0))=0,"",INDEX('Disaggregation Data'!$N$315:$N$616,MATCH(RIGHT(X580,255),RIGHT('Disaggregation Data'!J$315:$J$616,255),0))),"")</f>
        <v/>
      </c>
      <c r="I580" s="401" t="str">
        <f t="array" ref="I580">IFERROR(IF(INDEX('Disaggregation Data'!$Q$315:$Q$616,MATCH(RIGHT(X580,255),RIGHT('Disaggregation Data'!$J$315:$J$616,255),0))=0,"",INDEX('Disaggregation Data'!$Q$315:$Q$616,MATCH(RIGHT(X580,255),RIGHT('Disaggregation Data'!J$315:$J$616,255),0))),"")</f>
        <v/>
      </c>
      <c r="J580" s="415" t="str">
        <f t="array" ref="J580">IFERROR(IF(INDEX('Disaggregation Data'!$R$315:$R$616,MATCH(RIGHT(X580,255),RIGHT('Disaggregation Data'!$J$315:$J$616,255),0))=0,"",INDEX('Disaggregation Data'!$R$315:$R$616,MATCH(RIGHT(X580,255),RIGHT('Disaggregation Data'!J$315:$J$616,255),0))),"")</f>
        <v/>
      </c>
      <c r="K580" s="486"/>
      <c r="L580" s="486"/>
      <c r="M580" s="486"/>
      <c r="N580" s="486"/>
      <c r="O580" s="486"/>
      <c r="P580" s="486"/>
      <c r="Q580" s="486"/>
      <c r="R580" s="486"/>
      <c r="S580" s="486"/>
      <c r="T580" s="486"/>
      <c r="U580" s="401" t="str">
        <f t="array" ref="U580">IFERROR(IF(INDEX('Disaggregation Data'!$O$315:$O$616,MATCH(RIGHT(X580,255),RIGHT('Disaggregation Data'!$J$315:$J$616,255),0))=0,"",INDEX('Disaggregation Data'!$O$315:$O$616,MATCH(RIGHT(X580,255),RIGHT('Disaggregation Data'!J$315:$J$616,255),0))),"")</f>
        <v/>
      </c>
      <c r="V580" s="415" t="str">
        <f t="array" ref="V580">IFERROR(IF(INDEX('Disaggregation Data'!$P$315:$P$616,MATCH(RIGHT(X580,255),RIGHT('Disaggregation Data'!$J$315:$J$616,255),0))=0,"",INDEX('Disaggregation Data'!$P$315:$P$616,MATCH(RIGHT(X580,255),RIGHT('Disaggregation Data'!J$315:$J$616,255),0))),"")</f>
        <v/>
      </c>
      <c r="W580" s="487"/>
      <c r="X580" s="487" t="str">
        <f t="shared" si="36"/>
        <v/>
      </c>
      <c r="Y580" s="487">
        <f t="shared" si="37"/>
        <v>203</v>
      </c>
      <c r="Z580" s="487" t="str">
        <f t="shared" si="38"/>
        <v/>
      </c>
      <c r="AA580" s="487" t="b">
        <f t="shared" si="39"/>
        <v>0</v>
      </c>
      <c r="AB580" s="487" t="s">
        <v>2128</v>
      </c>
      <c r="AC580" s="487" t="str">
        <f t="array" ref="AC580">IFERROR(IF(INDEX('Disaggregation Records'!$G$95:$G$183,MATCH(RIGHT(Z580,255),RIGHT('Disaggregation Records'!$D$95:$D$183,255),0))=0,"",INDEX('Disaggregation Records'!$G$95:$G$183,MATCH(RIGHT(Z580,255),RIGHT('Disaggregation Records'!$D$95:$D$183,255),0))),"")</f>
        <v/>
      </c>
      <c r="AD580" s="487" t="s">
        <v>830</v>
      </c>
      <c r="AE580" s="347"/>
      <c r="AF580" s="111"/>
      <c r="AG580" s="111"/>
    </row>
    <row r="581" spans="1:33" ht="47.1" customHeight="1" x14ac:dyDescent="0.25">
      <c r="A581" s="377">
        <v>26</v>
      </c>
      <c r="B581" s="395" t="str">
        <f>IFERROR(VLOOKUP(A581,'Coverage Indicators - Section D'!$A$10:$Y$42,25,FALSE),"")</f>
        <v/>
      </c>
      <c r="C581" s="396" t="str">
        <f t="array" ref="C581">IFERROR(IF(INDEX('Disaggregation Records'!$E$95:$E$183,MATCH(RIGHT(Z581,255),RIGHT('Disaggregation Records'!$D$95:$D$183,255),0))=0,"",INDEX('Disaggregation Records'!$E$95:$E$183,MATCH(RIGHT(Z581,255),RIGHT('Disaggregation Records'!$D$95:$D$183,255),0))),"")</f>
        <v/>
      </c>
      <c r="D581" s="396" t="str">
        <f t="array" ref="D581">IFERROR(IF(INDEX('Disaggregation Records'!$F$95:$F$183,MATCH(RIGHT(Z581,255),RIGHT('Disaggregation Records'!$D$95:$D$183,255),0))=0,"",INDEX('Disaggregation Records'!$F$95:$F$183,MATCH(RIGHT(Z581,255),RIGHT('Disaggregation Records'!$D$95:$D$183,255),0))),"")</f>
        <v/>
      </c>
      <c r="E581" s="397" t="str">
        <f t="array" ref="E581">IFERROR(IF(INDEX('Disaggregation Data'!$K$315:$K$616,MATCH(RIGHT(X581,255),RIGHT('Disaggregation Data'!$J$315:$J$616,255),0))=0,"",INDEX('Disaggregation Data'!$K$315:$K$616,MATCH(RIGHT(X581,255),RIGHT('Disaggregation Data'!J$315:$J$616,255),0))),"")</f>
        <v/>
      </c>
      <c r="F581" s="398" t="str">
        <f t="array" ref="F581">IFERROR(IF(INDEX('Disaggregation Data'!$L$315:$L$616,MATCH(RIGHT(X581,255),RIGHT('Disaggregation Data'!$J$315:$J$616,255),0))=0,"",INDEX('Disaggregation Data'!$L$315:$L$616,MATCH(RIGHT(X581,255),RIGHT('Disaggregation Data'!J$315:$J$616,255),0))),"")</f>
        <v/>
      </c>
      <c r="G581" s="459" t="str">
        <f t="array" ref="G581">IFERROR(IF(INDEX('Disaggregation Data'!$M$315:$M$616,MATCH(RIGHT(X581,255),RIGHT('Disaggregation Data'!$J$315:$J$616,255),0))=0,(E581/F581)*100,INDEX('Disaggregation Data'!$M$315:$M$616,MATCH(RIGHT(X581,255),RIGHT('Disaggregation Data'!J$315:$J$616,255),0))),"")</f>
        <v/>
      </c>
      <c r="H581" s="401" t="str">
        <f t="array" ref="H581">IFERROR(IF(INDEX('Disaggregation Data'!$N$315:$N$616,MATCH(RIGHT(X581,255),RIGHT('Disaggregation Data'!$J$315:$J$616,255),0))=0,"",INDEX('Disaggregation Data'!$N$315:$N$616,MATCH(RIGHT(X581,255),RIGHT('Disaggregation Data'!J$315:$J$616,255),0))),"")</f>
        <v/>
      </c>
      <c r="I581" s="401" t="str">
        <f t="array" ref="I581">IFERROR(IF(INDEX('Disaggregation Data'!$Q$315:$Q$616,MATCH(RIGHT(X581,255),RIGHT('Disaggregation Data'!$J$315:$J$616,255),0))=0,"",INDEX('Disaggregation Data'!$Q$315:$Q$616,MATCH(RIGHT(X581,255),RIGHT('Disaggregation Data'!J$315:$J$616,255),0))),"")</f>
        <v/>
      </c>
      <c r="J581" s="415" t="str">
        <f t="array" ref="J581">IFERROR(IF(INDEX('Disaggregation Data'!$R$315:$R$616,MATCH(RIGHT(X581,255),RIGHT('Disaggregation Data'!$J$315:$J$616,255),0))=0,"",INDEX('Disaggregation Data'!$R$315:$R$616,MATCH(RIGHT(X581,255),RIGHT('Disaggregation Data'!J$315:$J$616,255),0))),"")</f>
        <v/>
      </c>
      <c r="K581" s="486"/>
      <c r="L581" s="486"/>
      <c r="M581" s="486"/>
      <c r="N581" s="486"/>
      <c r="O581" s="486"/>
      <c r="P581" s="486"/>
      <c r="Q581" s="486"/>
      <c r="R581" s="486"/>
      <c r="S581" s="486"/>
      <c r="T581" s="486"/>
      <c r="U581" s="401" t="str">
        <f t="array" ref="U581">IFERROR(IF(INDEX('Disaggregation Data'!$O$315:$O$616,MATCH(RIGHT(X581,255),RIGHT('Disaggregation Data'!$J$315:$J$616,255),0))=0,"",INDEX('Disaggregation Data'!$O$315:$O$616,MATCH(RIGHT(X581,255),RIGHT('Disaggregation Data'!J$315:$J$616,255),0))),"")</f>
        <v/>
      </c>
      <c r="V581" s="415" t="str">
        <f t="array" ref="V581">IFERROR(IF(INDEX('Disaggregation Data'!$P$315:$P$616,MATCH(RIGHT(X581,255),RIGHT('Disaggregation Data'!$J$315:$J$616,255),0))=0,"",INDEX('Disaggregation Data'!$P$315:$P$616,MATCH(RIGHT(X581,255),RIGHT('Disaggregation Data'!J$315:$J$616,255),0))),"")</f>
        <v/>
      </c>
      <c r="W581" s="487"/>
      <c r="X581" s="487" t="str">
        <f t="shared" si="36"/>
        <v/>
      </c>
      <c r="Y581" s="487">
        <f t="shared" si="37"/>
        <v>204</v>
      </c>
      <c r="Z581" s="487" t="str">
        <f t="shared" si="38"/>
        <v/>
      </c>
      <c r="AA581" s="487" t="b">
        <f t="shared" si="39"/>
        <v>0</v>
      </c>
      <c r="AB581" s="487" t="s">
        <v>2129</v>
      </c>
      <c r="AC581" s="487" t="str">
        <f t="array" ref="AC581">IFERROR(IF(INDEX('Disaggregation Records'!$G$95:$G$183,MATCH(RIGHT(Z581,255),RIGHT('Disaggregation Records'!$D$95:$D$183,255),0))=0,"",INDEX('Disaggregation Records'!$G$95:$G$183,MATCH(RIGHT(Z581,255),RIGHT('Disaggregation Records'!$D$95:$D$183,255),0))),"")</f>
        <v/>
      </c>
      <c r="AD581" s="487" t="s">
        <v>830</v>
      </c>
      <c r="AE581" s="347"/>
      <c r="AF581" s="111"/>
      <c r="AG581" s="111"/>
    </row>
    <row r="582" spans="1:33" ht="47.1" customHeight="1" x14ac:dyDescent="0.25">
      <c r="A582" s="377">
        <v>26</v>
      </c>
      <c r="B582" s="395" t="str">
        <f>IFERROR(VLOOKUP(A582,'Coverage Indicators - Section D'!$A$10:$Y$42,25,FALSE),"")</f>
        <v/>
      </c>
      <c r="C582" s="396" t="str">
        <f t="array" ref="C582">IFERROR(IF(INDEX('Disaggregation Records'!$E$95:$E$183,MATCH(RIGHT(Z582,255),RIGHT('Disaggregation Records'!$D$95:$D$183,255),0))=0,"",INDEX('Disaggregation Records'!$E$95:$E$183,MATCH(RIGHT(Z582,255),RIGHT('Disaggregation Records'!$D$95:$D$183,255),0))),"")</f>
        <v/>
      </c>
      <c r="D582" s="396" t="str">
        <f t="array" ref="D582">IFERROR(IF(INDEX('Disaggregation Records'!$F$95:$F$183,MATCH(RIGHT(Z582,255),RIGHT('Disaggregation Records'!$D$95:$D$183,255),0))=0,"",INDEX('Disaggregation Records'!$F$95:$F$183,MATCH(RIGHT(Z582,255),RIGHT('Disaggregation Records'!$D$95:$D$183,255),0))),"")</f>
        <v/>
      </c>
      <c r="E582" s="397" t="str">
        <f t="array" ref="E582">IFERROR(IF(INDEX('Disaggregation Data'!$K$315:$K$616,MATCH(RIGHT(X582,255),RIGHT('Disaggregation Data'!$J$315:$J$616,255),0))=0,"",INDEX('Disaggregation Data'!$K$315:$K$616,MATCH(RIGHT(X582,255),RIGHT('Disaggregation Data'!J$315:$J$616,255),0))),"")</f>
        <v/>
      </c>
      <c r="F582" s="398" t="str">
        <f t="array" ref="F582">IFERROR(IF(INDEX('Disaggregation Data'!$L$315:$L$616,MATCH(RIGHT(X582,255),RIGHT('Disaggregation Data'!$J$315:$J$616,255),0))=0,"",INDEX('Disaggregation Data'!$L$315:$L$616,MATCH(RIGHT(X582,255),RIGHT('Disaggregation Data'!J$315:$J$616,255),0))),"")</f>
        <v/>
      </c>
      <c r="G582" s="459" t="str">
        <f t="array" ref="G582">IFERROR(IF(INDEX('Disaggregation Data'!$M$315:$M$616,MATCH(RIGHT(X582,255),RIGHT('Disaggregation Data'!$J$315:$J$616,255),0))=0,(E582/F582)*100,INDEX('Disaggregation Data'!$M$315:$M$616,MATCH(RIGHT(X582,255),RIGHT('Disaggregation Data'!J$315:$J$616,255),0))),"")</f>
        <v/>
      </c>
      <c r="H582" s="401" t="str">
        <f t="array" ref="H582">IFERROR(IF(INDEX('Disaggregation Data'!$N$315:$N$616,MATCH(RIGHT(X582,255),RIGHT('Disaggregation Data'!$J$315:$J$616,255),0))=0,"",INDEX('Disaggregation Data'!$N$315:$N$616,MATCH(RIGHT(X582,255),RIGHT('Disaggregation Data'!J$315:$J$616,255),0))),"")</f>
        <v/>
      </c>
      <c r="I582" s="401" t="str">
        <f t="array" ref="I582">IFERROR(IF(INDEX('Disaggregation Data'!$Q$315:$Q$616,MATCH(RIGHT(X582,255),RIGHT('Disaggregation Data'!$J$315:$J$616,255),0))=0,"",INDEX('Disaggregation Data'!$Q$315:$Q$616,MATCH(RIGHT(X582,255),RIGHT('Disaggregation Data'!J$315:$J$616,255),0))),"")</f>
        <v/>
      </c>
      <c r="J582" s="415" t="str">
        <f t="array" ref="J582">IFERROR(IF(INDEX('Disaggregation Data'!$R$315:$R$616,MATCH(RIGHT(X582,255),RIGHT('Disaggregation Data'!$J$315:$J$616,255),0))=0,"",INDEX('Disaggregation Data'!$R$315:$R$616,MATCH(RIGHT(X582,255),RIGHT('Disaggregation Data'!J$315:$J$616,255),0))),"")</f>
        <v/>
      </c>
      <c r="K582" s="486"/>
      <c r="L582" s="486"/>
      <c r="M582" s="486"/>
      <c r="N582" s="486"/>
      <c r="O582" s="486"/>
      <c r="P582" s="486"/>
      <c r="Q582" s="486"/>
      <c r="R582" s="486"/>
      <c r="S582" s="486"/>
      <c r="T582" s="486"/>
      <c r="U582" s="401" t="str">
        <f t="array" ref="U582">IFERROR(IF(INDEX('Disaggregation Data'!$O$315:$O$616,MATCH(RIGHT(X582,255),RIGHT('Disaggregation Data'!$J$315:$J$616,255),0))=0,"",INDEX('Disaggregation Data'!$O$315:$O$616,MATCH(RIGHT(X582,255),RIGHT('Disaggregation Data'!J$315:$J$616,255),0))),"")</f>
        <v/>
      </c>
      <c r="V582" s="415" t="str">
        <f t="array" ref="V582">IFERROR(IF(INDEX('Disaggregation Data'!$P$315:$P$616,MATCH(RIGHT(X582,255),RIGHT('Disaggregation Data'!$J$315:$J$616,255),0))=0,"",INDEX('Disaggregation Data'!$P$315:$P$616,MATCH(RIGHT(X582,255),RIGHT('Disaggregation Data'!J$315:$J$616,255),0))),"")</f>
        <v/>
      </c>
      <c r="W582" s="487"/>
      <c r="X582" s="487" t="str">
        <f t="shared" si="36"/>
        <v/>
      </c>
      <c r="Y582" s="487">
        <f t="shared" si="37"/>
        <v>205</v>
      </c>
      <c r="Z582" s="487" t="str">
        <f t="shared" si="38"/>
        <v/>
      </c>
      <c r="AA582" s="487" t="b">
        <f t="shared" si="39"/>
        <v>0</v>
      </c>
      <c r="AB582" s="487" t="s">
        <v>2130</v>
      </c>
      <c r="AC582" s="487" t="str">
        <f t="array" ref="AC582">IFERROR(IF(INDEX('Disaggregation Records'!$G$95:$G$183,MATCH(RIGHT(Z582,255),RIGHT('Disaggregation Records'!$D$95:$D$183,255),0))=0,"",INDEX('Disaggregation Records'!$G$95:$G$183,MATCH(RIGHT(Z582,255),RIGHT('Disaggregation Records'!$D$95:$D$183,255),0))),"")</f>
        <v/>
      </c>
      <c r="AD582" s="487" t="s">
        <v>830</v>
      </c>
      <c r="AE582" s="347"/>
      <c r="AF582" s="111"/>
      <c r="AG582" s="111"/>
    </row>
    <row r="583" spans="1:33" ht="47.1" customHeight="1" x14ac:dyDescent="0.25">
      <c r="A583" s="377">
        <v>26</v>
      </c>
      <c r="B583" s="395" t="str">
        <f>IFERROR(VLOOKUP(A583,'Coverage Indicators - Section D'!$A$10:$Y$42,25,FALSE),"")</f>
        <v/>
      </c>
      <c r="C583" s="396" t="str">
        <f t="array" ref="C583">IFERROR(IF(INDEX('Disaggregation Records'!$E$95:$E$183,MATCH(RIGHT(Z583,255),RIGHT('Disaggregation Records'!$D$95:$D$183,255),0))=0,"",INDEX('Disaggregation Records'!$E$95:$E$183,MATCH(RIGHT(Z583,255),RIGHT('Disaggregation Records'!$D$95:$D$183,255),0))),"")</f>
        <v/>
      </c>
      <c r="D583" s="396" t="str">
        <f t="array" ref="D583">IFERROR(IF(INDEX('Disaggregation Records'!$F$95:$F$183,MATCH(RIGHT(Z583,255),RIGHT('Disaggregation Records'!$D$95:$D$183,255),0))=0,"",INDEX('Disaggregation Records'!$F$95:$F$183,MATCH(RIGHT(Z583,255),RIGHT('Disaggregation Records'!$D$95:$D$183,255),0))),"")</f>
        <v/>
      </c>
      <c r="E583" s="397" t="str">
        <f t="array" ref="E583">IFERROR(IF(INDEX('Disaggregation Data'!$K$315:$K$616,MATCH(RIGHT(X583,255),RIGHT('Disaggregation Data'!$J$315:$J$616,255),0))=0,"",INDEX('Disaggregation Data'!$K$315:$K$616,MATCH(RIGHT(X583,255),RIGHT('Disaggregation Data'!J$315:$J$616,255),0))),"")</f>
        <v/>
      </c>
      <c r="F583" s="398" t="str">
        <f t="array" ref="F583">IFERROR(IF(INDEX('Disaggregation Data'!$L$315:$L$616,MATCH(RIGHT(X583,255),RIGHT('Disaggregation Data'!$J$315:$J$616,255),0))=0,"",INDEX('Disaggregation Data'!$L$315:$L$616,MATCH(RIGHT(X583,255),RIGHT('Disaggregation Data'!J$315:$J$616,255),0))),"")</f>
        <v/>
      </c>
      <c r="G583" s="459" t="str">
        <f t="array" ref="G583">IFERROR(IF(INDEX('Disaggregation Data'!$M$315:$M$616,MATCH(RIGHT(X583,255),RIGHT('Disaggregation Data'!$J$315:$J$616,255),0))=0,(E583/F583)*100,INDEX('Disaggregation Data'!$M$315:$M$616,MATCH(RIGHT(X583,255),RIGHT('Disaggregation Data'!J$315:$J$616,255),0))),"")</f>
        <v/>
      </c>
      <c r="H583" s="401" t="str">
        <f t="array" ref="H583">IFERROR(IF(INDEX('Disaggregation Data'!$N$315:$N$616,MATCH(RIGHT(X583,255),RIGHT('Disaggregation Data'!$J$315:$J$616,255),0))=0,"",INDEX('Disaggregation Data'!$N$315:$N$616,MATCH(RIGHT(X583,255),RIGHT('Disaggregation Data'!J$315:$J$616,255),0))),"")</f>
        <v/>
      </c>
      <c r="I583" s="401" t="str">
        <f t="array" ref="I583">IFERROR(IF(INDEX('Disaggregation Data'!$Q$315:$Q$616,MATCH(RIGHT(X583,255),RIGHT('Disaggregation Data'!$J$315:$J$616,255),0))=0,"",INDEX('Disaggregation Data'!$Q$315:$Q$616,MATCH(RIGHT(X583,255),RIGHT('Disaggregation Data'!J$315:$J$616,255),0))),"")</f>
        <v/>
      </c>
      <c r="J583" s="415" t="str">
        <f t="array" ref="J583">IFERROR(IF(INDEX('Disaggregation Data'!$R$315:$R$616,MATCH(RIGHT(X583,255),RIGHT('Disaggregation Data'!$J$315:$J$616,255),0))=0,"",INDEX('Disaggregation Data'!$R$315:$R$616,MATCH(RIGHT(X583,255),RIGHT('Disaggregation Data'!J$315:$J$616,255),0))),"")</f>
        <v/>
      </c>
      <c r="K583" s="486"/>
      <c r="L583" s="486"/>
      <c r="M583" s="486"/>
      <c r="N583" s="486"/>
      <c r="O583" s="486"/>
      <c r="P583" s="486"/>
      <c r="Q583" s="486"/>
      <c r="R583" s="486"/>
      <c r="S583" s="486"/>
      <c r="T583" s="486"/>
      <c r="U583" s="401" t="str">
        <f t="array" ref="U583">IFERROR(IF(INDEX('Disaggregation Data'!$O$315:$O$616,MATCH(RIGHT(X583,255),RIGHT('Disaggregation Data'!$J$315:$J$616,255),0))=0,"",INDEX('Disaggregation Data'!$O$315:$O$616,MATCH(RIGHT(X583,255),RIGHT('Disaggregation Data'!J$315:$J$616,255),0))),"")</f>
        <v/>
      </c>
      <c r="V583" s="415" t="str">
        <f t="array" ref="V583">IFERROR(IF(INDEX('Disaggregation Data'!$P$315:$P$616,MATCH(RIGHT(X583,255),RIGHT('Disaggregation Data'!$J$315:$J$616,255),0))=0,"",INDEX('Disaggregation Data'!$P$315:$P$616,MATCH(RIGHT(X583,255),RIGHT('Disaggregation Data'!J$315:$J$616,255),0))),"")</f>
        <v/>
      </c>
      <c r="W583" s="487"/>
      <c r="X583" s="487" t="str">
        <f t="shared" ref="X583:X626" si="40">IF(B583&lt;&gt;"",B583&amp;C583&amp;D583,"")</f>
        <v/>
      </c>
      <c r="Y583" s="487">
        <f t="shared" ref="Y583:Y626" si="41">IF(B583=B582,Y582+1,0)</f>
        <v>206</v>
      </c>
      <c r="Z583" s="487" t="str">
        <f t="shared" ref="Z583:Z626" si="42">IF(B583&lt;&gt;"",B583&amp;"-"&amp;Y583,"")</f>
        <v/>
      </c>
      <c r="AA583" s="487" t="b">
        <f t="shared" ref="AA583:AA626" si="43">IFERROR(IF(B583&lt;&gt;"",TRUE,FALSE),"")</f>
        <v>0</v>
      </c>
      <c r="AB583" s="487" t="s">
        <v>2131</v>
      </c>
      <c r="AC583" s="487" t="str">
        <f t="array" ref="AC583">IFERROR(IF(INDEX('Disaggregation Records'!$G$95:$G$183,MATCH(RIGHT(Z583,255),RIGHT('Disaggregation Records'!$D$95:$D$183,255),0))=0,"",INDEX('Disaggregation Records'!$G$95:$G$183,MATCH(RIGHT(Z583,255),RIGHT('Disaggregation Records'!$D$95:$D$183,255),0))),"")</f>
        <v/>
      </c>
      <c r="AD583" s="487" t="s">
        <v>830</v>
      </c>
      <c r="AE583" s="347"/>
      <c r="AF583" s="111"/>
      <c r="AG583" s="111"/>
    </row>
    <row r="584" spans="1:33" ht="47.1" customHeight="1" x14ac:dyDescent="0.25">
      <c r="A584" s="377">
        <v>26</v>
      </c>
      <c r="B584" s="395" t="str">
        <f>IFERROR(VLOOKUP(A584,'Coverage Indicators - Section D'!$A$10:$Y$42,25,FALSE),"")</f>
        <v/>
      </c>
      <c r="C584" s="396" t="str">
        <f t="array" ref="C584">IFERROR(IF(INDEX('Disaggregation Records'!$E$95:$E$183,MATCH(RIGHT(Z584,255),RIGHT('Disaggregation Records'!$D$95:$D$183,255),0))=0,"",INDEX('Disaggregation Records'!$E$95:$E$183,MATCH(RIGHT(Z584,255),RIGHT('Disaggregation Records'!$D$95:$D$183,255),0))),"")</f>
        <v/>
      </c>
      <c r="D584" s="396" t="str">
        <f t="array" ref="D584">IFERROR(IF(INDEX('Disaggregation Records'!$F$95:$F$183,MATCH(RIGHT(Z584,255),RIGHT('Disaggregation Records'!$D$95:$D$183,255),0))=0,"",INDEX('Disaggregation Records'!$F$95:$F$183,MATCH(RIGHT(Z584,255),RIGHT('Disaggregation Records'!$D$95:$D$183,255),0))),"")</f>
        <v/>
      </c>
      <c r="E584" s="397" t="str">
        <f t="array" ref="E584">IFERROR(IF(INDEX('Disaggregation Data'!$K$315:$K$616,MATCH(RIGHT(X584,255),RIGHT('Disaggregation Data'!$J$315:$J$616,255),0))=0,"",INDEX('Disaggregation Data'!$K$315:$K$616,MATCH(RIGHT(X584,255),RIGHT('Disaggregation Data'!J$315:$J$616,255),0))),"")</f>
        <v/>
      </c>
      <c r="F584" s="398" t="str">
        <f t="array" ref="F584">IFERROR(IF(INDEX('Disaggregation Data'!$L$315:$L$616,MATCH(RIGHT(X584,255),RIGHT('Disaggregation Data'!$J$315:$J$616,255),0))=0,"",INDEX('Disaggregation Data'!$L$315:$L$616,MATCH(RIGHT(X584,255),RIGHT('Disaggregation Data'!J$315:$J$616,255),0))),"")</f>
        <v/>
      </c>
      <c r="G584" s="459" t="str">
        <f t="array" ref="G584">IFERROR(IF(INDEX('Disaggregation Data'!$M$315:$M$616,MATCH(RIGHT(X584,255),RIGHT('Disaggregation Data'!$J$315:$J$616,255),0))=0,(E584/F584)*100,INDEX('Disaggregation Data'!$M$315:$M$616,MATCH(RIGHT(X584,255),RIGHT('Disaggregation Data'!J$315:$J$616,255),0))),"")</f>
        <v/>
      </c>
      <c r="H584" s="401" t="str">
        <f t="array" ref="H584">IFERROR(IF(INDEX('Disaggregation Data'!$N$315:$N$616,MATCH(RIGHT(X584,255),RIGHT('Disaggregation Data'!$J$315:$J$616,255),0))=0,"",INDEX('Disaggregation Data'!$N$315:$N$616,MATCH(RIGHT(X584,255),RIGHT('Disaggregation Data'!J$315:$J$616,255),0))),"")</f>
        <v/>
      </c>
      <c r="I584" s="401" t="str">
        <f t="array" ref="I584">IFERROR(IF(INDEX('Disaggregation Data'!$Q$315:$Q$616,MATCH(RIGHT(X584,255),RIGHT('Disaggregation Data'!$J$315:$J$616,255),0))=0,"",INDEX('Disaggregation Data'!$Q$315:$Q$616,MATCH(RIGHT(X584,255),RIGHT('Disaggregation Data'!J$315:$J$616,255),0))),"")</f>
        <v/>
      </c>
      <c r="J584" s="415" t="str">
        <f t="array" ref="J584">IFERROR(IF(INDEX('Disaggregation Data'!$R$315:$R$616,MATCH(RIGHT(X584,255),RIGHT('Disaggregation Data'!$J$315:$J$616,255),0))=0,"",INDEX('Disaggregation Data'!$R$315:$R$616,MATCH(RIGHT(X584,255),RIGHT('Disaggregation Data'!J$315:$J$616,255),0))),"")</f>
        <v/>
      </c>
      <c r="K584" s="486"/>
      <c r="L584" s="486"/>
      <c r="M584" s="486"/>
      <c r="N584" s="486"/>
      <c r="O584" s="486"/>
      <c r="P584" s="486"/>
      <c r="Q584" s="486"/>
      <c r="R584" s="486"/>
      <c r="S584" s="486"/>
      <c r="T584" s="486"/>
      <c r="U584" s="401" t="str">
        <f t="array" ref="U584">IFERROR(IF(INDEX('Disaggregation Data'!$O$315:$O$616,MATCH(RIGHT(X584,255),RIGHT('Disaggregation Data'!$J$315:$J$616,255),0))=0,"",INDEX('Disaggregation Data'!$O$315:$O$616,MATCH(RIGHT(X584,255),RIGHT('Disaggregation Data'!J$315:$J$616,255),0))),"")</f>
        <v/>
      </c>
      <c r="V584" s="415" t="str">
        <f t="array" ref="V584">IFERROR(IF(INDEX('Disaggregation Data'!$P$315:$P$616,MATCH(RIGHT(X584,255),RIGHT('Disaggregation Data'!$J$315:$J$616,255),0))=0,"",INDEX('Disaggregation Data'!$P$315:$P$616,MATCH(RIGHT(X584,255),RIGHT('Disaggregation Data'!J$315:$J$616,255),0))),"")</f>
        <v/>
      </c>
      <c r="W584" s="487"/>
      <c r="X584" s="487" t="str">
        <f t="shared" si="40"/>
        <v/>
      </c>
      <c r="Y584" s="487">
        <f t="shared" si="41"/>
        <v>207</v>
      </c>
      <c r="Z584" s="487" t="str">
        <f t="shared" si="42"/>
        <v/>
      </c>
      <c r="AA584" s="487" t="b">
        <f t="shared" si="43"/>
        <v>0</v>
      </c>
      <c r="AB584" s="487" t="s">
        <v>2132</v>
      </c>
      <c r="AC584" s="487" t="str">
        <f t="array" ref="AC584">IFERROR(IF(INDEX('Disaggregation Records'!$G$95:$G$183,MATCH(RIGHT(Z584,255),RIGHT('Disaggregation Records'!$D$95:$D$183,255),0))=0,"",INDEX('Disaggregation Records'!$G$95:$G$183,MATCH(RIGHT(Z584,255),RIGHT('Disaggregation Records'!$D$95:$D$183,255),0))),"")</f>
        <v/>
      </c>
      <c r="AD584" s="487" t="s">
        <v>830</v>
      </c>
      <c r="AE584" s="347"/>
      <c r="AF584" s="111"/>
      <c r="AG584" s="111"/>
    </row>
    <row r="585" spans="1:33" ht="47.1" customHeight="1" x14ac:dyDescent="0.25">
      <c r="A585" s="377">
        <v>26</v>
      </c>
      <c r="B585" s="395" t="str">
        <f>IFERROR(VLOOKUP(A585,'Coverage Indicators - Section D'!$A$10:$Y$42,25,FALSE),"")</f>
        <v/>
      </c>
      <c r="C585" s="396" t="str">
        <f t="array" ref="C585">IFERROR(IF(INDEX('Disaggregation Records'!$E$95:$E$183,MATCH(RIGHT(Z585,255),RIGHT('Disaggregation Records'!$D$95:$D$183,255),0))=0,"",INDEX('Disaggregation Records'!$E$95:$E$183,MATCH(RIGHT(Z585,255),RIGHT('Disaggregation Records'!$D$95:$D$183,255),0))),"")</f>
        <v/>
      </c>
      <c r="D585" s="396" t="str">
        <f t="array" ref="D585">IFERROR(IF(INDEX('Disaggregation Records'!$F$95:$F$183,MATCH(RIGHT(Z585,255),RIGHT('Disaggregation Records'!$D$95:$D$183,255),0))=0,"",INDEX('Disaggregation Records'!$F$95:$F$183,MATCH(RIGHT(Z585,255),RIGHT('Disaggregation Records'!$D$95:$D$183,255),0))),"")</f>
        <v/>
      </c>
      <c r="E585" s="397" t="str">
        <f t="array" ref="E585">IFERROR(IF(INDEX('Disaggregation Data'!$K$315:$K$616,MATCH(RIGHT(X585,255),RIGHT('Disaggregation Data'!$J$315:$J$616,255),0))=0,"",INDEX('Disaggregation Data'!$K$315:$K$616,MATCH(RIGHT(X585,255),RIGHT('Disaggregation Data'!J$315:$J$616,255),0))),"")</f>
        <v/>
      </c>
      <c r="F585" s="398" t="str">
        <f t="array" ref="F585">IFERROR(IF(INDEX('Disaggregation Data'!$L$315:$L$616,MATCH(RIGHT(X585,255),RIGHT('Disaggregation Data'!$J$315:$J$616,255),0))=0,"",INDEX('Disaggregation Data'!$L$315:$L$616,MATCH(RIGHT(X585,255),RIGHT('Disaggregation Data'!J$315:$J$616,255),0))),"")</f>
        <v/>
      </c>
      <c r="G585" s="459" t="str">
        <f t="array" ref="G585">IFERROR(IF(INDEX('Disaggregation Data'!$M$315:$M$616,MATCH(RIGHT(X585,255),RIGHT('Disaggregation Data'!$J$315:$J$616,255),0))=0,(E585/F585)*100,INDEX('Disaggregation Data'!$M$315:$M$616,MATCH(RIGHT(X585,255),RIGHT('Disaggregation Data'!J$315:$J$616,255),0))),"")</f>
        <v/>
      </c>
      <c r="H585" s="401" t="str">
        <f t="array" ref="H585">IFERROR(IF(INDEX('Disaggregation Data'!$N$315:$N$616,MATCH(RIGHT(X585,255),RIGHT('Disaggregation Data'!$J$315:$J$616,255),0))=0,"",INDEX('Disaggregation Data'!$N$315:$N$616,MATCH(RIGHT(X585,255),RIGHT('Disaggregation Data'!J$315:$J$616,255),0))),"")</f>
        <v/>
      </c>
      <c r="I585" s="401" t="str">
        <f t="array" ref="I585">IFERROR(IF(INDEX('Disaggregation Data'!$Q$315:$Q$616,MATCH(RIGHT(X585,255),RIGHT('Disaggregation Data'!$J$315:$J$616,255),0))=0,"",INDEX('Disaggregation Data'!$Q$315:$Q$616,MATCH(RIGHT(X585,255),RIGHT('Disaggregation Data'!J$315:$J$616,255),0))),"")</f>
        <v/>
      </c>
      <c r="J585" s="415" t="str">
        <f t="array" ref="J585">IFERROR(IF(INDEX('Disaggregation Data'!$R$315:$R$616,MATCH(RIGHT(X585,255),RIGHT('Disaggregation Data'!$J$315:$J$616,255),0))=0,"",INDEX('Disaggregation Data'!$R$315:$R$616,MATCH(RIGHT(X585,255),RIGHT('Disaggregation Data'!J$315:$J$616,255),0))),"")</f>
        <v/>
      </c>
      <c r="K585" s="486"/>
      <c r="L585" s="486"/>
      <c r="M585" s="486"/>
      <c r="N585" s="486"/>
      <c r="O585" s="486"/>
      <c r="P585" s="486"/>
      <c r="Q585" s="486"/>
      <c r="R585" s="486"/>
      <c r="S585" s="486"/>
      <c r="T585" s="486"/>
      <c r="U585" s="401" t="str">
        <f t="array" ref="U585">IFERROR(IF(INDEX('Disaggregation Data'!$O$315:$O$616,MATCH(RIGHT(X585,255),RIGHT('Disaggregation Data'!$J$315:$J$616,255),0))=0,"",INDEX('Disaggregation Data'!$O$315:$O$616,MATCH(RIGHT(X585,255),RIGHT('Disaggregation Data'!J$315:$J$616,255),0))),"")</f>
        <v/>
      </c>
      <c r="V585" s="415" t="str">
        <f t="array" ref="V585">IFERROR(IF(INDEX('Disaggregation Data'!$P$315:$P$616,MATCH(RIGHT(X585,255),RIGHT('Disaggregation Data'!$J$315:$J$616,255),0))=0,"",INDEX('Disaggregation Data'!$P$315:$P$616,MATCH(RIGHT(X585,255),RIGHT('Disaggregation Data'!J$315:$J$616,255),0))),"")</f>
        <v/>
      </c>
      <c r="W585" s="487"/>
      <c r="X585" s="487" t="str">
        <f t="shared" si="40"/>
        <v/>
      </c>
      <c r="Y585" s="487">
        <f t="shared" si="41"/>
        <v>208</v>
      </c>
      <c r="Z585" s="487" t="str">
        <f t="shared" si="42"/>
        <v/>
      </c>
      <c r="AA585" s="487" t="b">
        <f t="shared" si="43"/>
        <v>0</v>
      </c>
      <c r="AB585" s="487" t="s">
        <v>2133</v>
      </c>
      <c r="AC585" s="487" t="str">
        <f t="array" ref="AC585">IFERROR(IF(INDEX('Disaggregation Records'!$G$95:$G$183,MATCH(RIGHT(Z585,255),RIGHT('Disaggregation Records'!$D$95:$D$183,255),0))=0,"",INDEX('Disaggregation Records'!$G$95:$G$183,MATCH(RIGHT(Z585,255),RIGHT('Disaggregation Records'!$D$95:$D$183,255),0))),"")</f>
        <v/>
      </c>
      <c r="AD585" s="487" t="s">
        <v>830</v>
      </c>
      <c r="AE585" s="347"/>
      <c r="AF585" s="111"/>
      <c r="AG585" s="111"/>
    </row>
    <row r="586" spans="1:33" ht="47.1" customHeight="1" x14ac:dyDescent="0.25">
      <c r="A586" s="377">
        <v>26</v>
      </c>
      <c r="B586" s="395" t="str">
        <f>IFERROR(VLOOKUP(A586,'Coverage Indicators - Section D'!$A$10:$Y$42,25,FALSE),"")</f>
        <v/>
      </c>
      <c r="C586" s="396" t="str">
        <f t="array" ref="C586">IFERROR(IF(INDEX('Disaggregation Records'!$E$95:$E$183,MATCH(RIGHT(Z586,255),RIGHT('Disaggregation Records'!$D$95:$D$183,255),0))=0,"",INDEX('Disaggregation Records'!$E$95:$E$183,MATCH(RIGHT(Z586,255),RIGHT('Disaggregation Records'!$D$95:$D$183,255),0))),"")</f>
        <v/>
      </c>
      <c r="D586" s="396" t="str">
        <f t="array" ref="D586">IFERROR(IF(INDEX('Disaggregation Records'!$F$95:$F$183,MATCH(RIGHT(Z586,255),RIGHT('Disaggregation Records'!$D$95:$D$183,255),0))=0,"",INDEX('Disaggregation Records'!$F$95:$F$183,MATCH(RIGHT(Z586,255),RIGHT('Disaggregation Records'!$D$95:$D$183,255),0))),"")</f>
        <v/>
      </c>
      <c r="E586" s="397" t="str">
        <f t="array" ref="E586">IFERROR(IF(INDEX('Disaggregation Data'!$K$315:$K$616,MATCH(RIGHT(X586,255),RIGHT('Disaggregation Data'!$J$315:$J$616,255),0))=0,"",INDEX('Disaggregation Data'!$K$315:$K$616,MATCH(RIGHT(X586,255),RIGHT('Disaggregation Data'!J$315:$J$616,255),0))),"")</f>
        <v/>
      </c>
      <c r="F586" s="398" t="str">
        <f t="array" ref="F586">IFERROR(IF(INDEX('Disaggregation Data'!$L$315:$L$616,MATCH(RIGHT(X586,255),RIGHT('Disaggregation Data'!$J$315:$J$616,255),0))=0,"",INDEX('Disaggregation Data'!$L$315:$L$616,MATCH(RIGHT(X586,255),RIGHT('Disaggregation Data'!J$315:$J$616,255),0))),"")</f>
        <v/>
      </c>
      <c r="G586" s="459" t="str">
        <f t="array" ref="G586">IFERROR(IF(INDEX('Disaggregation Data'!$M$315:$M$616,MATCH(RIGHT(X586,255),RIGHT('Disaggregation Data'!$J$315:$J$616,255),0))=0,(E586/F586)*100,INDEX('Disaggregation Data'!$M$315:$M$616,MATCH(RIGHT(X586,255),RIGHT('Disaggregation Data'!J$315:$J$616,255),0))),"")</f>
        <v/>
      </c>
      <c r="H586" s="401" t="str">
        <f t="array" ref="H586">IFERROR(IF(INDEX('Disaggregation Data'!$N$315:$N$616,MATCH(RIGHT(X586,255),RIGHT('Disaggregation Data'!$J$315:$J$616,255),0))=0,"",INDEX('Disaggregation Data'!$N$315:$N$616,MATCH(RIGHT(X586,255),RIGHT('Disaggregation Data'!J$315:$J$616,255),0))),"")</f>
        <v/>
      </c>
      <c r="I586" s="401" t="str">
        <f t="array" ref="I586">IFERROR(IF(INDEX('Disaggregation Data'!$Q$315:$Q$616,MATCH(RIGHT(X586,255),RIGHT('Disaggregation Data'!$J$315:$J$616,255),0))=0,"",INDEX('Disaggregation Data'!$Q$315:$Q$616,MATCH(RIGHT(X586,255),RIGHT('Disaggregation Data'!J$315:$J$616,255),0))),"")</f>
        <v/>
      </c>
      <c r="J586" s="415" t="str">
        <f t="array" ref="J586">IFERROR(IF(INDEX('Disaggregation Data'!$R$315:$R$616,MATCH(RIGHT(X586,255),RIGHT('Disaggregation Data'!$J$315:$J$616,255),0))=0,"",INDEX('Disaggregation Data'!$R$315:$R$616,MATCH(RIGHT(X586,255),RIGHT('Disaggregation Data'!J$315:$J$616,255),0))),"")</f>
        <v/>
      </c>
      <c r="K586" s="486"/>
      <c r="L586" s="486"/>
      <c r="M586" s="486"/>
      <c r="N586" s="486"/>
      <c r="O586" s="486"/>
      <c r="P586" s="486"/>
      <c r="Q586" s="486"/>
      <c r="R586" s="486"/>
      <c r="S586" s="486"/>
      <c r="T586" s="486"/>
      <c r="U586" s="401" t="str">
        <f t="array" ref="U586">IFERROR(IF(INDEX('Disaggregation Data'!$O$315:$O$616,MATCH(RIGHT(X586,255),RIGHT('Disaggregation Data'!$J$315:$J$616,255),0))=0,"",INDEX('Disaggregation Data'!$O$315:$O$616,MATCH(RIGHT(X586,255),RIGHT('Disaggregation Data'!J$315:$J$616,255),0))),"")</f>
        <v/>
      </c>
      <c r="V586" s="415" t="str">
        <f t="array" ref="V586">IFERROR(IF(INDEX('Disaggregation Data'!$P$315:$P$616,MATCH(RIGHT(X586,255),RIGHT('Disaggregation Data'!$J$315:$J$616,255),0))=0,"",INDEX('Disaggregation Data'!$P$315:$P$616,MATCH(RIGHT(X586,255),RIGHT('Disaggregation Data'!J$315:$J$616,255),0))),"")</f>
        <v/>
      </c>
      <c r="W586" s="487"/>
      <c r="X586" s="487" t="str">
        <f t="shared" si="40"/>
        <v/>
      </c>
      <c r="Y586" s="487">
        <f t="shared" si="41"/>
        <v>209</v>
      </c>
      <c r="Z586" s="487" t="str">
        <f t="shared" si="42"/>
        <v/>
      </c>
      <c r="AA586" s="487" t="b">
        <f t="shared" si="43"/>
        <v>0</v>
      </c>
      <c r="AB586" s="487" t="s">
        <v>2134</v>
      </c>
      <c r="AC586" s="487" t="str">
        <f t="array" ref="AC586">IFERROR(IF(INDEX('Disaggregation Records'!$G$95:$G$183,MATCH(RIGHT(Z586,255),RIGHT('Disaggregation Records'!$D$95:$D$183,255),0))=0,"",INDEX('Disaggregation Records'!$G$95:$G$183,MATCH(RIGHT(Z586,255),RIGHT('Disaggregation Records'!$D$95:$D$183,255),0))),"")</f>
        <v/>
      </c>
      <c r="AD586" s="487" t="s">
        <v>830</v>
      </c>
      <c r="AE586" s="347"/>
      <c r="AF586" s="111"/>
      <c r="AG586" s="111"/>
    </row>
    <row r="587" spans="1:33" ht="47.1" customHeight="1" x14ac:dyDescent="0.25">
      <c r="A587" s="377">
        <v>27</v>
      </c>
      <c r="B587" s="395" t="str">
        <f>IFERROR(VLOOKUP(A587,'Coverage Indicators - Section D'!$A$10:$Y$42,25,FALSE),"")</f>
        <v/>
      </c>
      <c r="C587" s="396" t="str">
        <f t="array" ref="C587">IFERROR(IF(INDEX('Disaggregation Records'!$E$95:$E$183,MATCH(RIGHT(Z587,255),RIGHT('Disaggregation Records'!$D$95:$D$183,255),0))=0,"",INDEX('Disaggregation Records'!$E$95:$E$183,MATCH(RIGHT(Z587,255),RIGHT('Disaggregation Records'!$D$95:$D$183,255),0))),"")</f>
        <v/>
      </c>
      <c r="D587" s="396" t="str">
        <f t="array" ref="D587">IFERROR(IF(INDEX('Disaggregation Records'!$F$95:$F$183,MATCH(RIGHT(Z587,255),RIGHT('Disaggregation Records'!$D$95:$D$183,255),0))=0,"",INDEX('Disaggregation Records'!$F$95:$F$183,MATCH(RIGHT(Z587,255),RIGHT('Disaggregation Records'!$D$95:$D$183,255),0))),"")</f>
        <v/>
      </c>
      <c r="E587" s="397" t="str">
        <f t="array" ref="E587">IFERROR(IF(INDEX('Disaggregation Data'!$K$315:$K$616,MATCH(RIGHT(X587,255),RIGHT('Disaggregation Data'!$J$315:$J$616,255),0))=0,"",INDEX('Disaggregation Data'!$K$315:$K$616,MATCH(RIGHT(X587,255),RIGHT('Disaggregation Data'!J$315:$J$616,255),0))),"")</f>
        <v/>
      </c>
      <c r="F587" s="398" t="str">
        <f t="array" ref="F587">IFERROR(IF(INDEX('Disaggregation Data'!$L$315:$L$616,MATCH(RIGHT(X587,255),RIGHT('Disaggregation Data'!$J$315:$J$616,255),0))=0,"",INDEX('Disaggregation Data'!$L$315:$L$616,MATCH(RIGHT(X587,255),RIGHT('Disaggregation Data'!J$315:$J$616,255),0))),"")</f>
        <v/>
      </c>
      <c r="G587" s="459" t="str">
        <f t="array" ref="G587">IFERROR(IF(INDEX('Disaggregation Data'!$M$315:$M$616,MATCH(RIGHT(X587,255),RIGHT('Disaggregation Data'!$J$315:$J$616,255),0))=0,(E587/F587)*100,INDEX('Disaggregation Data'!$M$315:$M$616,MATCH(RIGHT(X587,255),RIGHT('Disaggregation Data'!J$315:$J$616,255),0))),"")</f>
        <v/>
      </c>
      <c r="H587" s="401" t="str">
        <f t="array" ref="H587">IFERROR(IF(INDEX('Disaggregation Data'!$N$315:$N$616,MATCH(RIGHT(X587,255),RIGHT('Disaggregation Data'!$J$315:$J$616,255),0))=0,"",INDEX('Disaggregation Data'!$N$315:$N$616,MATCH(RIGHT(X587,255),RIGHT('Disaggregation Data'!J$315:$J$616,255),0))),"")</f>
        <v/>
      </c>
      <c r="I587" s="401" t="str">
        <f t="array" ref="I587">IFERROR(IF(INDEX('Disaggregation Data'!$Q$315:$Q$616,MATCH(RIGHT(X587,255),RIGHT('Disaggregation Data'!$J$315:$J$616,255),0))=0,"",INDEX('Disaggregation Data'!$Q$315:$Q$616,MATCH(RIGHT(X587,255),RIGHT('Disaggregation Data'!J$315:$J$616,255),0))),"")</f>
        <v/>
      </c>
      <c r="J587" s="415" t="str">
        <f t="array" ref="J587">IFERROR(IF(INDEX('Disaggregation Data'!$R$315:$R$616,MATCH(RIGHT(X587,255),RIGHT('Disaggregation Data'!$J$315:$J$616,255),0))=0,"",INDEX('Disaggregation Data'!$R$315:$R$616,MATCH(RIGHT(X587,255),RIGHT('Disaggregation Data'!J$315:$J$616,255),0))),"")</f>
        <v/>
      </c>
      <c r="K587" s="486"/>
      <c r="L587" s="486"/>
      <c r="M587" s="486"/>
      <c r="N587" s="486"/>
      <c r="O587" s="486"/>
      <c r="P587" s="486"/>
      <c r="Q587" s="486"/>
      <c r="R587" s="486"/>
      <c r="S587" s="486"/>
      <c r="T587" s="486"/>
      <c r="U587" s="401" t="str">
        <f t="array" ref="U587">IFERROR(IF(INDEX('Disaggregation Data'!$O$315:$O$616,MATCH(RIGHT(X587,255),RIGHT('Disaggregation Data'!$J$315:$J$616,255),0))=0,"",INDEX('Disaggregation Data'!$O$315:$O$616,MATCH(RIGHT(X587,255),RIGHT('Disaggregation Data'!J$315:$J$616,255),0))),"")</f>
        <v/>
      </c>
      <c r="V587" s="415" t="str">
        <f t="array" ref="V587">IFERROR(IF(INDEX('Disaggregation Data'!$P$315:$P$616,MATCH(RIGHT(X587,255),RIGHT('Disaggregation Data'!$J$315:$J$616,255),0))=0,"",INDEX('Disaggregation Data'!$P$315:$P$616,MATCH(RIGHT(X587,255),RIGHT('Disaggregation Data'!J$315:$J$616,255),0))),"")</f>
        <v/>
      </c>
      <c r="W587" s="487"/>
      <c r="X587" s="487" t="str">
        <f t="shared" si="40"/>
        <v/>
      </c>
      <c r="Y587" s="487">
        <f t="shared" si="41"/>
        <v>210</v>
      </c>
      <c r="Z587" s="487" t="str">
        <f t="shared" si="42"/>
        <v/>
      </c>
      <c r="AA587" s="487" t="b">
        <f t="shared" si="43"/>
        <v>0</v>
      </c>
      <c r="AB587" s="487" t="s">
        <v>2135</v>
      </c>
      <c r="AC587" s="487" t="str">
        <f t="array" ref="AC587">IFERROR(IF(INDEX('Disaggregation Records'!$G$95:$G$183,MATCH(RIGHT(Z587,255),RIGHT('Disaggregation Records'!$D$95:$D$183,255),0))=0,"",INDEX('Disaggregation Records'!$G$95:$G$183,MATCH(RIGHT(Z587,255),RIGHT('Disaggregation Records'!$D$95:$D$183,255),0))),"")</f>
        <v/>
      </c>
      <c r="AD587" s="487" t="s">
        <v>831</v>
      </c>
      <c r="AE587" s="347"/>
      <c r="AF587" s="111"/>
      <c r="AG587" s="111"/>
    </row>
    <row r="588" spans="1:33" ht="47.1" customHeight="1" x14ac:dyDescent="0.25">
      <c r="A588" s="377">
        <v>27</v>
      </c>
      <c r="B588" s="395" t="str">
        <f>IFERROR(VLOOKUP(A588,'Coverage Indicators - Section D'!$A$10:$Y$42,25,FALSE),"")</f>
        <v/>
      </c>
      <c r="C588" s="396" t="str">
        <f t="array" ref="C588">IFERROR(IF(INDEX('Disaggregation Records'!$E$95:$E$183,MATCH(RIGHT(Z588,255),RIGHT('Disaggregation Records'!$D$95:$D$183,255),0))=0,"",INDEX('Disaggregation Records'!$E$95:$E$183,MATCH(RIGHT(Z588,255),RIGHT('Disaggregation Records'!$D$95:$D$183,255),0))),"")</f>
        <v/>
      </c>
      <c r="D588" s="396" t="str">
        <f t="array" ref="D588">IFERROR(IF(INDEX('Disaggregation Records'!$F$95:$F$183,MATCH(RIGHT(Z588,255),RIGHT('Disaggregation Records'!$D$95:$D$183,255),0))=0,"",INDEX('Disaggregation Records'!$F$95:$F$183,MATCH(RIGHT(Z588,255),RIGHT('Disaggregation Records'!$D$95:$D$183,255),0))),"")</f>
        <v/>
      </c>
      <c r="E588" s="397" t="str">
        <f t="array" ref="E588">IFERROR(IF(INDEX('Disaggregation Data'!$K$315:$K$616,MATCH(RIGHT(X588,255),RIGHT('Disaggregation Data'!$J$315:$J$616,255),0))=0,"",INDEX('Disaggregation Data'!$K$315:$K$616,MATCH(RIGHT(X588,255),RIGHT('Disaggregation Data'!J$315:$J$616,255),0))),"")</f>
        <v/>
      </c>
      <c r="F588" s="398" t="str">
        <f t="array" ref="F588">IFERROR(IF(INDEX('Disaggregation Data'!$L$315:$L$616,MATCH(RIGHT(X588,255),RIGHT('Disaggregation Data'!$J$315:$J$616,255),0))=0,"",INDEX('Disaggregation Data'!$L$315:$L$616,MATCH(RIGHT(X588,255),RIGHT('Disaggregation Data'!J$315:$J$616,255),0))),"")</f>
        <v/>
      </c>
      <c r="G588" s="459" t="str">
        <f t="array" ref="G588">IFERROR(IF(INDEX('Disaggregation Data'!$M$315:$M$616,MATCH(RIGHT(X588,255),RIGHT('Disaggregation Data'!$J$315:$J$616,255),0))=0,(E588/F588)*100,INDEX('Disaggregation Data'!$M$315:$M$616,MATCH(RIGHT(X588,255),RIGHT('Disaggregation Data'!J$315:$J$616,255),0))),"")</f>
        <v/>
      </c>
      <c r="H588" s="401" t="str">
        <f t="array" ref="H588">IFERROR(IF(INDEX('Disaggregation Data'!$N$315:$N$616,MATCH(RIGHT(X588,255),RIGHT('Disaggregation Data'!$J$315:$J$616,255),0))=0,"",INDEX('Disaggregation Data'!$N$315:$N$616,MATCH(RIGHT(X588,255),RIGHT('Disaggregation Data'!J$315:$J$616,255),0))),"")</f>
        <v/>
      </c>
      <c r="I588" s="401" t="str">
        <f t="array" ref="I588">IFERROR(IF(INDEX('Disaggregation Data'!$Q$315:$Q$616,MATCH(RIGHT(X588,255),RIGHT('Disaggregation Data'!$J$315:$J$616,255),0))=0,"",INDEX('Disaggregation Data'!$Q$315:$Q$616,MATCH(RIGHT(X588,255),RIGHT('Disaggregation Data'!J$315:$J$616,255),0))),"")</f>
        <v/>
      </c>
      <c r="J588" s="415" t="str">
        <f t="array" ref="J588">IFERROR(IF(INDEX('Disaggregation Data'!$R$315:$R$616,MATCH(RIGHT(X588,255),RIGHT('Disaggregation Data'!$J$315:$J$616,255),0))=0,"",INDEX('Disaggregation Data'!$R$315:$R$616,MATCH(RIGHT(X588,255),RIGHT('Disaggregation Data'!J$315:$J$616,255),0))),"")</f>
        <v/>
      </c>
      <c r="K588" s="486"/>
      <c r="L588" s="486"/>
      <c r="M588" s="486"/>
      <c r="N588" s="486"/>
      <c r="O588" s="486"/>
      <c r="P588" s="486"/>
      <c r="Q588" s="486"/>
      <c r="R588" s="486"/>
      <c r="S588" s="486"/>
      <c r="T588" s="486"/>
      <c r="U588" s="401" t="str">
        <f t="array" ref="U588">IFERROR(IF(INDEX('Disaggregation Data'!$O$315:$O$616,MATCH(RIGHT(X588,255),RIGHT('Disaggregation Data'!$J$315:$J$616,255),0))=0,"",INDEX('Disaggregation Data'!$O$315:$O$616,MATCH(RIGHT(X588,255),RIGHT('Disaggregation Data'!J$315:$J$616,255),0))),"")</f>
        <v/>
      </c>
      <c r="V588" s="415" t="str">
        <f t="array" ref="V588">IFERROR(IF(INDEX('Disaggregation Data'!$P$315:$P$616,MATCH(RIGHT(X588,255),RIGHT('Disaggregation Data'!$J$315:$J$616,255),0))=0,"",INDEX('Disaggregation Data'!$P$315:$P$616,MATCH(RIGHT(X588,255),RIGHT('Disaggregation Data'!J$315:$J$616,255),0))),"")</f>
        <v/>
      </c>
      <c r="W588" s="487"/>
      <c r="X588" s="487" t="str">
        <f t="shared" si="40"/>
        <v/>
      </c>
      <c r="Y588" s="487">
        <f t="shared" si="41"/>
        <v>211</v>
      </c>
      <c r="Z588" s="487" t="str">
        <f t="shared" si="42"/>
        <v/>
      </c>
      <c r="AA588" s="487" t="b">
        <f t="shared" si="43"/>
        <v>0</v>
      </c>
      <c r="AB588" s="487" t="s">
        <v>2136</v>
      </c>
      <c r="AC588" s="487" t="str">
        <f t="array" ref="AC588">IFERROR(IF(INDEX('Disaggregation Records'!$G$95:$G$183,MATCH(RIGHT(Z588,255),RIGHT('Disaggregation Records'!$D$95:$D$183,255),0))=0,"",INDEX('Disaggregation Records'!$G$95:$G$183,MATCH(RIGHT(Z588,255),RIGHT('Disaggregation Records'!$D$95:$D$183,255),0))),"")</f>
        <v/>
      </c>
      <c r="AD588" s="487" t="s">
        <v>831</v>
      </c>
      <c r="AE588" s="347"/>
      <c r="AF588" s="111"/>
      <c r="AG588" s="111"/>
    </row>
    <row r="589" spans="1:33" ht="47.1" customHeight="1" x14ac:dyDescent="0.25">
      <c r="A589" s="377">
        <v>27</v>
      </c>
      <c r="B589" s="395" t="str">
        <f>IFERROR(VLOOKUP(A589,'Coverage Indicators - Section D'!$A$10:$Y$42,25,FALSE),"")</f>
        <v/>
      </c>
      <c r="C589" s="396" t="str">
        <f t="array" ref="C589">IFERROR(IF(INDEX('Disaggregation Records'!$E$95:$E$183,MATCH(RIGHT(Z589,255),RIGHT('Disaggregation Records'!$D$95:$D$183,255),0))=0,"",INDEX('Disaggregation Records'!$E$95:$E$183,MATCH(RIGHT(Z589,255),RIGHT('Disaggregation Records'!$D$95:$D$183,255),0))),"")</f>
        <v/>
      </c>
      <c r="D589" s="396" t="str">
        <f t="array" ref="D589">IFERROR(IF(INDEX('Disaggregation Records'!$F$95:$F$183,MATCH(RIGHT(Z589,255),RIGHT('Disaggregation Records'!$D$95:$D$183,255),0))=0,"",INDEX('Disaggregation Records'!$F$95:$F$183,MATCH(RIGHT(Z589,255),RIGHT('Disaggregation Records'!$D$95:$D$183,255),0))),"")</f>
        <v/>
      </c>
      <c r="E589" s="397" t="str">
        <f t="array" ref="E589">IFERROR(IF(INDEX('Disaggregation Data'!$K$315:$K$616,MATCH(RIGHT(X589,255),RIGHT('Disaggregation Data'!$J$315:$J$616,255),0))=0,"",INDEX('Disaggregation Data'!$K$315:$K$616,MATCH(RIGHT(X589,255),RIGHT('Disaggregation Data'!J$315:$J$616,255),0))),"")</f>
        <v/>
      </c>
      <c r="F589" s="398" t="str">
        <f t="array" ref="F589">IFERROR(IF(INDEX('Disaggregation Data'!$L$315:$L$616,MATCH(RIGHT(X589,255),RIGHT('Disaggregation Data'!$J$315:$J$616,255),0))=0,"",INDEX('Disaggregation Data'!$L$315:$L$616,MATCH(RIGHT(X589,255),RIGHT('Disaggregation Data'!J$315:$J$616,255),0))),"")</f>
        <v/>
      </c>
      <c r="G589" s="459" t="str">
        <f t="array" ref="G589">IFERROR(IF(INDEX('Disaggregation Data'!$M$315:$M$616,MATCH(RIGHT(X589,255),RIGHT('Disaggregation Data'!$J$315:$J$616,255),0))=0,(E589/F589)*100,INDEX('Disaggregation Data'!$M$315:$M$616,MATCH(RIGHT(X589,255),RIGHT('Disaggregation Data'!J$315:$J$616,255),0))),"")</f>
        <v/>
      </c>
      <c r="H589" s="401" t="str">
        <f t="array" ref="H589">IFERROR(IF(INDEX('Disaggregation Data'!$N$315:$N$616,MATCH(RIGHT(X589,255),RIGHT('Disaggregation Data'!$J$315:$J$616,255),0))=0,"",INDEX('Disaggregation Data'!$N$315:$N$616,MATCH(RIGHT(X589,255),RIGHT('Disaggregation Data'!J$315:$J$616,255),0))),"")</f>
        <v/>
      </c>
      <c r="I589" s="401" t="str">
        <f t="array" ref="I589">IFERROR(IF(INDEX('Disaggregation Data'!$Q$315:$Q$616,MATCH(RIGHT(X589,255),RIGHT('Disaggregation Data'!$J$315:$J$616,255),0))=0,"",INDEX('Disaggregation Data'!$Q$315:$Q$616,MATCH(RIGHT(X589,255),RIGHT('Disaggregation Data'!J$315:$J$616,255),0))),"")</f>
        <v/>
      </c>
      <c r="J589" s="415" t="str">
        <f t="array" ref="J589">IFERROR(IF(INDEX('Disaggregation Data'!$R$315:$R$616,MATCH(RIGHT(X589,255),RIGHT('Disaggregation Data'!$J$315:$J$616,255),0))=0,"",INDEX('Disaggregation Data'!$R$315:$R$616,MATCH(RIGHT(X589,255),RIGHT('Disaggregation Data'!J$315:$J$616,255),0))),"")</f>
        <v/>
      </c>
      <c r="K589" s="486"/>
      <c r="L589" s="486"/>
      <c r="M589" s="486"/>
      <c r="N589" s="486"/>
      <c r="O589" s="486"/>
      <c r="P589" s="486"/>
      <c r="Q589" s="486"/>
      <c r="R589" s="486"/>
      <c r="S589" s="486"/>
      <c r="T589" s="486"/>
      <c r="U589" s="401" t="str">
        <f t="array" ref="U589">IFERROR(IF(INDEX('Disaggregation Data'!$O$315:$O$616,MATCH(RIGHT(X589,255),RIGHT('Disaggregation Data'!$J$315:$J$616,255),0))=0,"",INDEX('Disaggregation Data'!$O$315:$O$616,MATCH(RIGHT(X589,255),RIGHT('Disaggregation Data'!J$315:$J$616,255),0))),"")</f>
        <v/>
      </c>
      <c r="V589" s="415" t="str">
        <f t="array" ref="V589">IFERROR(IF(INDEX('Disaggregation Data'!$P$315:$P$616,MATCH(RIGHT(X589,255),RIGHT('Disaggregation Data'!$J$315:$J$616,255),0))=0,"",INDEX('Disaggregation Data'!$P$315:$P$616,MATCH(RIGHT(X589,255),RIGHT('Disaggregation Data'!J$315:$J$616,255),0))),"")</f>
        <v/>
      </c>
      <c r="W589" s="487"/>
      <c r="X589" s="487" t="str">
        <f t="shared" si="40"/>
        <v/>
      </c>
      <c r="Y589" s="487">
        <f t="shared" si="41"/>
        <v>212</v>
      </c>
      <c r="Z589" s="487" t="str">
        <f t="shared" si="42"/>
        <v/>
      </c>
      <c r="AA589" s="487" t="b">
        <f t="shared" si="43"/>
        <v>0</v>
      </c>
      <c r="AB589" s="487" t="s">
        <v>2137</v>
      </c>
      <c r="AC589" s="487" t="str">
        <f t="array" ref="AC589">IFERROR(IF(INDEX('Disaggregation Records'!$G$95:$G$183,MATCH(RIGHT(Z589,255),RIGHT('Disaggregation Records'!$D$95:$D$183,255),0))=0,"",INDEX('Disaggregation Records'!$G$95:$G$183,MATCH(RIGHT(Z589,255),RIGHT('Disaggregation Records'!$D$95:$D$183,255),0))),"")</f>
        <v/>
      </c>
      <c r="AD589" s="487" t="s">
        <v>831</v>
      </c>
      <c r="AE589" s="347"/>
      <c r="AF589" s="111"/>
      <c r="AG589" s="111"/>
    </row>
    <row r="590" spans="1:33" ht="47.1" customHeight="1" x14ac:dyDescent="0.25">
      <c r="A590" s="377">
        <v>27</v>
      </c>
      <c r="B590" s="395" t="str">
        <f>IFERROR(VLOOKUP(A590,'Coverage Indicators - Section D'!$A$10:$Y$42,25,FALSE),"")</f>
        <v/>
      </c>
      <c r="C590" s="396" t="str">
        <f t="array" ref="C590">IFERROR(IF(INDEX('Disaggregation Records'!$E$95:$E$183,MATCH(RIGHT(Z590,255),RIGHT('Disaggregation Records'!$D$95:$D$183,255),0))=0,"",INDEX('Disaggregation Records'!$E$95:$E$183,MATCH(RIGHT(Z590,255),RIGHT('Disaggregation Records'!$D$95:$D$183,255),0))),"")</f>
        <v/>
      </c>
      <c r="D590" s="396" t="str">
        <f t="array" ref="D590">IFERROR(IF(INDEX('Disaggregation Records'!$F$95:$F$183,MATCH(RIGHT(Z590,255),RIGHT('Disaggregation Records'!$D$95:$D$183,255),0))=0,"",INDEX('Disaggregation Records'!$F$95:$F$183,MATCH(RIGHT(Z590,255),RIGHT('Disaggregation Records'!$D$95:$D$183,255),0))),"")</f>
        <v/>
      </c>
      <c r="E590" s="397" t="str">
        <f t="array" ref="E590">IFERROR(IF(INDEX('Disaggregation Data'!$K$315:$K$616,MATCH(RIGHT(X590,255),RIGHT('Disaggregation Data'!$J$315:$J$616,255),0))=0,"",INDEX('Disaggregation Data'!$K$315:$K$616,MATCH(RIGHT(X590,255),RIGHT('Disaggregation Data'!J$315:$J$616,255),0))),"")</f>
        <v/>
      </c>
      <c r="F590" s="398" t="str">
        <f t="array" ref="F590">IFERROR(IF(INDEX('Disaggregation Data'!$L$315:$L$616,MATCH(RIGHT(X590,255),RIGHT('Disaggregation Data'!$J$315:$J$616,255),0))=0,"",INDEX('Disaggregation Data'!$L$315:$L$616,MATCH(RIGHT(X590,255),RIGHT('Disaggregation Data'!J$315:$J$616,255),0))),"")</f>
        <v/>
      </c>
      <c r="G590" s="459" t="str">
        <f t="array" ref="G590">IFERROR(IF(INDEX('Disaggregation Data'!$M$315:$M$616,MATCH(RIGHT(X590,255),RIGHT('Disaggregation Data'!$J$315:$J$616,255),0))=0,(E590/F590)*100,INDEX('Disaggregation Data'!$M$315:$M$616,MATCH(RIGHT(X590,255),RIGHT('Disaggregation Data'!J$315:$J$616,255),0))),"")</f>
        <v/>
      </c>
      <c r="H590" s="401" t="str">
        <f t="array" ref="H590">IFERROR(IF(INDEX('Disaggregation Data'!$N$315:$N$616,MATCH(RIGHT(X590,255),RIGHT('Disaggregation Data'!$J$315:$J$616,255),0))=0,"",INDEX('Disaggregation Data'!$N$315:$N$616,MATCH(RIGHT(X590,255),RIGHT('Disaggregation Data'!J$315:$J$616,255),0))),"")</f>
        <v/>
      </c>
      <c r="I590" s="401" t="str">
        <f t="array" ref="I590">IFERROR(IF(INDEX('Disaggregation Data'!$Q$315:$Q$616,MATCH(RIGHT(X590,255),RIGHT('Disaggregation Data'!$J$315:$J$616,255),0))=0,"",INDEX('Disaggregation Data'!$Q$315:$Q$616,MATCH(RIGHT(X590,255),RIGHT('Disaggregation Data'!J$315:$J$616,255),0))),"")</f>
        <v/>
      </c>
      <c r="J590" s="415" t="str">
        <f t="array" ref="J590">IFERROR(IF(INDEX('Disaggregation Data'!$R$315:$R$616,MATCH(RIGHT(X590,255),RIGHT('Disaggregation Data'!$J$315:$J$616,255),0))=0,"",INDEX('Disaggregation Data'!$R$315:$R$616,MATCH(RIGHT(X590,255),RIGHT('Disaggregation Data'!J$315:$J$616,255),0))),"")</f>
        <v/>
      </c>
      <c r="K590" s="486"/>
      <c r="L590" s="486"/>
      <c r="M590" s="486"/>
      <c r="N590" s="486"/>
      <c r="O590" s="486"/>
      <c r="P590" s="486"/>
      <c r="Q590" s="486"/>
      <c r="R590" s="486"/>
      <c r="S590" s="486"/>
      <c r="T590" s="486"/>
      <c r="U590" s="401" t="str">
        <f t="array" ref="U590">IFERROR(IF(INDEX('Disaggregation Data'!$O$315:$O$616,MATCH(RIGHT(X590,255),RIGHT('Disaggregation Data'!$J$315:$J$616,255),0))=0,"",INDEX('Disaggregation Data'!$O$315:$O$616,MATCH(RIGHT(X590,255),RIGHT('Disaggregation Data'!J$315:$J$616,255),0))),"")</f>
        <v/>
      </c>
      <c r="V590" s="415" t="str">
        <f t="array" ref="V590">IFERROR(IF(INDEX('Disaggregation Data'!$P$315:$P$616,MATCH(RIGHT(X590,255),RIGHT('Disaggregation Data'!$J$315:$J$616,255),0))=0,"",INDEX('Disaggregation Data'!$P$315:$P$616,MATCH(RIGHT(X590,255),RIGHT('Disaggregation Data'!J$315:$J$616,255),0))),"")</f>
        <v/>
      </c>
      <c r="W590" s="487"/>
      <c r="X590" s="487" t="str">
        <f t="shared" si="40"/>
        <v/>
      </c>
      <c r="Y590" s="487">
        <f t="shared" si="41"/>
        <v>213</v>
      </c>
      <c r="Z590" s="487" t="str">
        <f t="shared" si="42"/>
        <v/>
      </c>
      <c r="AA590" s="487" t="b">
        <f t="shared" si="43"/>
        <v>0</v>
      </c>
      <c r="AB590" s="487" t="s">
        <v>2138</v>
      </c>
      <c r="AC590" s="487" t="str">
        <f t="array" ref="AC590">IFERROR(IF(INDEX('Disaggregation Records'!$G$95:$G$183,MATCH(RIGHT(Z590,255),RIGHT('Disaggregation Records'!$D$95:$D$183,255),0))=0,"",INDEX('Disaggregation Records'!$G$95:$G$183,MATCH(RIGHT(Z590,255),RIGHT('Disaggregation Records'!$D$95:$D$183,255),0))),"")</f>
        <v/>
      </c>
      <c r="AD590" s="487" t="s">
        <v>831</v>
      </c>
      <c r="AE590" s="347"/>
      <c r="AF590" s="111"/>
      <c r="AG590" s="111"/>
    </row>
    <row r="591" spans="1:33" ht="47.1" customHeight="1" x14ac:dyDescent="0.25">
      <c r="A591" s="377">
        <v>27</v>
      </c>
      <c r="B591" s="395" t="str">
        <f>IFERROR(VLOOKUP(A591,'Coverage Indicators - Section D'!$A$10:$Y$42,25,FALSE),"")</f>
        <v/>
      </c>
      <c r="C591" s="396" t="str">
        <f t="array" ref="C591">IFERROR(IF(INDEX('Disaggregation Records'!$E$95:$E$183,MATCH(RIGHT(Z591,255),RIGHT('Disaggregation Records'!$D$95:$D$183,255),0))=0,"",INDEX('Disaggregation Records'!$E$95:$E$183,MATCH(RIGHT(Z591,255),RIGHT('Disaggregation Records'!$D$95:$D$183,255),0))),"")</f>
        <v/>
      </c>
      <c r="D591" s="396" t="str">
        <f t="array" ref="D591">IFERROR(IF(INDEX('Disaggregation Records'!$F$95:$F$183,MATCH(RIGHT(Z591,255),RIGHT('Disaggregation Records'!$D$95:$D$183,255),0))=0,"",INDEX('Disaggregation Records'!$F$95:$F$183,MATCH(RIGHT(Z591,255),RIGHT('Disaggregation Records'!$D$95:$D$183,255),0))),"")</f>
        <v/>
      </c>
      <c r="E591" s="397" t="str">
        <f t="array" ref="E591">IFERROR(IF(INDEX('Disaggregation Data'!$K$315:$K$616,MATCH(RIGHT(X591,255),RIGHT('Disaggregation Data'!$J$315:$J$616,255),0))=0,"",INDEX('Disaggregation Data'!$K$315:$K$616,MATCH(RIGHT(X591,255),RIGHT('Disaggregation Data'!J$315:$J$616,255),0))),"")</f>
        <v/>
      </c>
      <c r="F591" s="398" t="str">
        <f t="array" ref="F591">IFERROR(IF(INDEX('Disaggregation Data'!$L$315:$L$616,MATCH(RIGHT(X591,255),RIGHT('Disaggregation Data'!$J$315:$J$616,255),0))=0,"",INDEX('Disaggregation Data'!$L$315:$L$616,MATCH(RIGHT(X591,255),RIGHT('Disaggregation Data'!J$315:$J$616,255),0))),"")</f>
        <v/>
      </c>
      <c r="G591" s="459" t="str">
        <f t="array" ref="G591">IFERROR(IF(INDEX('Disaggregation Data'!$M$315:$M$616,MATCH(RIGHT(X591,255),RIGHT('Disaggregation Data'!$J$315:$J$616,255),0))=0,(E591/F591)*100,INDEX('Disaggregation Data'!$M$315:$M$616,MATCH(RIGHT(X591,255),RIGHT('Disaggregation Data'!J$315:$J$616,255),0))),"")</f>
        <v/>
      </c>
      <c r="H591" s="401" t="str">
        <f t="array" ref="H591">IFERROR(IF(INDEX('Disaggregation Data'!$N$315:$N$616,MATCH(RIGHT(X591,255),RIGHT('Disaggregation Data'!$J$315:$J$616,255),0))=0,"",INDEX('Disaggregation Data'!$N$315:$N$616,MATCH(RIGHT(X591,255),RIGHT('Disaggregation Data'!J$315:$J$616,255),0))),"")</f>
        <v/>
      </c>
      <c r="I591" s="401" t="str">
        <f t="array" ref="I591">IFERROR(IF(INDEX('Disaggregation Data'!$Q$315:$Q$616,MATCH(RIGHT(X591,255),RIGHT('Disaggregation Data'!$J$315:$J$616,255),0))=0,"",INDEX('Disaggregation Data'!$Q$315:$Q$616,MATCH(RIGHT(X591,255),RIGHT('Disaggregation Data'!J$315:$J$616,255),0))),"")</f>
        <v/>
      </c>
      <c r="J591" s="415" t="str">
        <f t="array" ref="J591">IFERROR(IF(INDEX('Disaggregation Data'!$R$315:$R$616,MATCH(RIGHT(X591,255),RIGHT('Disaggregation Data'!$J$315:$J$616,255),0))=0,"",INDEX('Disaggregation Data'!$R$315:$R$616,MATCH(RIGHT(X591,255),RIGHT('Disaggregation Data'!J$315:$J$616,255),0))),"")</f>
        <v/>
      </c>
      <c r="K591" s="486"/>
      <c r="L591" s="486"/>
      <c r="M591" s="486"/>
      <c r="N591" s="486"/>
      <c r="O591" s="486"/>
      <c r="P591" s="486"/>
      <c r="Q591" s="486"/>
      <c r="R591" s="486"/>
      <c r="S591" s="486"/>
      <c r="T591" s="486"/>
      <c r="U591" s="401" t="str">
        <f t="array" ref="U591">IFERROR(IF(INDEX('Disaggregation Data'!$O$315:$O$616,MATCH(RIGHT(X591,255),RIGHT('Disaggregation Data'!$J$315:$J$616,255),0))=0,"",INDEX('Disaggregation Data'!$O$315:$O$616,MATCH(RIGHT(X591,255),RIGHT('Disaggregation Data'!J$315:$J$616,255),0))),"")</f>
        <v/>
      </c>
      <c r="V591" s="415" t="str">
        <f t="array" ref="V591">IFERROR(IF(INDEX('Disaggregation Data'!$P$315:$P$616,MATCH(RIGHT(X591,255),RIGHT('Disaggregation Data'!$J$315:$J$616,255),0))=0,"",INDEX('Disaggregation Data'!$P$315:$P$616,MATCH(RIGHT(X591,255),RIGHT('Disaggregation Data'!J$315:$J$616,255),0))),"")</f>
        <v/>
      </c>
      <c r="W591" s="487"/>
      <c r="X591" s="487" t="str">
        <f t="shared" si="40"/>
        <v/>
      </c>
      <c r="Y591" s="487">
        <f t="shared" si="41"/>
        <v>214</v>
      </c>
      <c r="Z591" s="487" t="str">
        <f t="shared" si="42"/>
        <v/>
      </c>
      <c r="AA591" s="487" t="b">
        <f t="shared" si="43"/>
        <v>0</v>
      </c>
      <c r="AB591" s="487" t="s">
        <v>2139</v>
      </c>
      <c r="AC591" s="487" t="str">
        <f t="array" ref="AC591">IFERROR(IF(INDEX('Disaggregation Records'!$G$95:$G$183,MATCH(RIGHT(Z591,255),RIGHT('Disaggregation Records'!$D$95:$D$183,255),0))=0,"",INDEX('Disaggregation Records'!$G$95:$G$183,MATCH(RIGHT(Z591,255),RIGHT('Disaggregation Records'!$D$95:$D$183,255),0))),"")</f>
        <v/>
      </c>
      <c r="AD591" s="487" t="s">
        <v>831</v>
      </c>
      <c r="AE591" s="347"/>
      <c r="AF591" s="111"/>
      <c r="AG591" s="111"/>
    </row>
    <row r="592" spans="1:33" ht="47.1" customHeight="1" x14ac:dyDescent="0.25">
      <c r="A592" s="377">
        <v>27</v>
      </c>
      <c r="B592" s="395" t="str">
        <f>IFERROR(VLOOKUP(A592,'Coverage Indicators - Section D'!$A$10:$Y$42,25,FALSE),"")</f>
        <v/>
      </c>
      <c r="C592" s="396" t="str">
        <f t="array" ref="C592">IFERROR(IF(INDEX('Disaggregation Records'!$E$95:$E$183,MATCH(RIGHT(Z592,255),RIGHT('Disaggregation Records'!$D$95:$D$183,255),0))=0,"",INDEX('Disaggregation Records'!$E$95:$E$183,MATCH(RIGHT(Z592,255),RIGHT('Disaggregation Records'!$D$95:$D$183,255),0))),"")</f>
        <v/>
      </c>
      <c r="D592" s="396" t="str">
        <f t="array" ref="D592">IFERROR(IF(INDEX('Disaggregation Records'!$F$95:$F$183,MATCH(RIGHT(Z592,255),RIGHT('Disaggregation Records'!$D$95:$D$183,255),0))=0,"",INDEX('Disaggregation Records'!$F$95:$F$183,MATCH(RIGHT(Z592,255),RIGHT('Disaggregation Records'!$D$95:$D$183,255),0))),"")</f>
        <v/>
      </c>
      <c r="E592" s="397" t="str">
        <f t="array" ref="E592">IFERROR(IF(INDEX('Disaggregation Data'!$K$315:$K$616,MATCH(RIGHT(X592,255),RIGHT('Disaggregation Data'!$J$315:$J$616,255),0))=0,"",INDEX('Disaggregation Data'!$K$315:$K$616,MATCH(RIGHT(X592,255),RIGHT('Disaggregation Data'!J$315:$J$616,255),0))),"")</f>
        <v/>
      </c>
      <c r="F592" s="398" t="str">
        <f t="array" ref="F592">IFERROR(IF(INDEX('Disaggregation Data'!$L$315:$L$616,MATCH(RIGHT(X592,255),RIGHT('Disaggregation Data'!$J$315:$J$616,255),0))=0,"",INDEX('Disaggregation Data'!$L$315:$L$616,MATCH(RIGHT(X592,255),RIGHT('Disaggregation Data'!J$315:$J$616,255),0))),"")</f>
        <v/>
      </c>
      <c r="G592" s="459" t="str">
        <f t="array" ref="G592">IFERROR(IF(INDEX('Disaggregation Data'!$M$315:$M$616,MATCH(RIGHT(X592,255),RIGHT('Disaggregation Data'!$J$315:$J$616,255),0))=0,(E592/F592)*100,INDEX('Disaggregation Data'!$M$315:$M$616,MATCH(RIGHT(X592,255),RIGHT('Disaggregation Data'!J$315:$J$616,255),0))),"")</f>
        <v/>
      </c>
      <c r="H592" s="401" t="str">
        <f t="array" ref="H592">IFERROR(IF(INDEX('Disaggregation Data'!$N$315:$N$616,MATCH(RIGHT(X592,255),RIGHT('Disaggregation Data'!$J$315:$J$616,255),0))=0,"",INDEX('Disaggregation Data'!$N$315:$N$616,MATCH(RIGHT(X592,255),RIGHT('Disaggregation Data'!J$315:$J$616,255),0))),"")</f>
        <v/>
      </c>
      <c r="I592" s="401" t="str">
        <f t="array" ref="I592">IFERROR(IF(INDEX('Disaggregation Data'!$Q$315:$Q$616,MATCH(RIGHT(X592,255),RIGHT('Disaggregation Data'!$J$315:$J$616,255),0))=0,"",INDEX('Disaggregation Data'!$Q$315:$Q$616,MATCH(RIGHT(X592,255),RIGHT('Disaggregation Data'!J$315:$J$616,255),0))),"")</f>
        <v/>
      </c>
      <c r="J592" s="415" t="str">
        <f t="array" ref="J592">IFERROR(IF(INDEX('Disaggregation Data'!$R$315:$R$616,MATCH(RIGHT(X592,255),RIGHT('Disaggregation Data'!$J$315:$J$616,255),0))=0,"",INDEX('Disaggregation Data'!$R$315:$R$616,MATCH(RIGHT(X592,255),RIGHT('Disaggregation Data'!J$315:$J$616,255),0))),"")</f>
        <v/>
      </c>
      <c r="K592" s="486"/>
      <c r="L592" s="486"/>
      <c r="M592" s="486"/>
      <c r="N592" s="486"/>
      <c r="O592" s="486"/>
      <c r="P592" s="486"/>
      <c r="Q592" s="486"/>
      <c r="R592" s="486"/>
      <c r="S592" s="486"/>
      <c r="T592" s="486"/>
      <c r="U592" s="401" t="str">
        <f t="array" ref="U592">IFERROR(IF(INDEX('Disaggregation Data'!$O$315:$O$616,MATCH(RIGHT(X592,255),RIGHT('Disaggregation Data'!$J$315:$J$616,255),0))=0,"",INDEX('Disaggregation Data'!$O$315:$O$616,MATCH(RIGHT(X592,255),RIGHT('Disaggregation Data'!J$315:$J$616,255),0))),"")</f>
        <v/>
      </c>
      <c r="V592" s="415" t="str">
        <f t="array" ref="V592">IFERROR(IF(INDEX('Disaggregation Data'!$P$315:$P$616,MATCH(RIGHT(X592,255),RIGHT('Disaggregation Data'!$J$315:$J$616,255),0))=0,"",INDEX('Disaggregation Data'!$P$315:$P$616,MATCH(RIGHT(X592,255),RIGHT('Disaggregation Data'!J$315:$J$616,255),0))),"")</f>
        <v/>
      </c>
      <c r="W592" s="487"/>
      <c r="X592" s="487" t="str">
        <f t="shared" si="40"/>
        <v/>
      </c>
      <c r="Y592" s="487">
        <f t="shared" si="41"/>
        <v>215</v>
      </c>
      <c r="Z592" s="487" t="str">
        <f t="shared" si="42"/>
        <v/>
      </c>
      <c r="AA592" s="487" t="b">
        <f t="shared" si="43"/>
        <v>0</v>
      </c>
      <c r="AB592" s="487" t="s">
        <v>2140</v>
      </c>
      <c r="AC592" s="487" t="str">
        <f t="array" ref="AC592">IFERROR(IF(INDEX('Disaggregation Records'!$G$95:$G$183,MATCH(RIGHT(Z592,255),RIGHT('Disaggregation Records'!$D$95:$D$183,255),0))=0,"",INDEX('Disaggregation Records'!$G$95:$G$183,MATCH(RIGHT(Z592,255),RIGHT('Disaggregation Records'!$D$95:$D$183,255),0))),"")</f>
        <v/>
      </c>
      <c r="AD592" s="487" t="s">
        <v>831</v>
      </c>
      <c r="AE592" s="347"/>
      <c r="AF592" s="111"/>
      <c r="AG592" s="111"/>
    </row>
    <row r="593" spans="1:33" ht="47.1" customHeight="1" x14ac:dyDescent="0.25">
      <c r="A593" s="377">
        <v>27</v>
      </c>
      <c r="B593" s="395" t="str">
        <f>IFERROR(VLOOKUP(A593,'Coverage Indicators - Section D'!$A$10:$Y$42,25,FALSE),"")</f>
        <v/>
      </c>
      <c r="C593" s="396" t="str">
        <f t="array" ref="C593">IFERROR(IF(INDEX('Disaggregation Records'!$E$95:$E$183,MATCH(RIGHT(Z593,255),RIGHT('Disaggregation Records'!$D$95:$D$183,255),0))=0,"",INDEX('Disaggregation Records'!$E$95:$E$183,MATCH(RIGHT(Z593,255),RIGHT('Disaggregation Records'!$D$95:$D$183,255),0))),"")</f>
        <v/>
      </c>
      <c r="D593" s="396" t="str">
        <f t="array" ref="D593">IFERROR(IF(INDEX('Disaggregation Records'!$F$95:$F$183,MATCH(RIGHT(Z593,255),RIGHT('Disaggregation Records'!$D$95:$D$183,255),0))=0,"",INDEX('Disaggregation Records'!$F$95:$F$183,MATCH(RIGHT(Z593,255),RIGHT('Disaggregation Records'!$D$95:$D$183,255),0))),"")</f>
        <v/>
      </c>
      <c r="E593" s="397" t="str">
        <f t="array" ref="E593">IFERROR(IF(INDEX('Disaggregation Data'!$K$315:$K$616,MATCH(RIGHT(X593,255),RIGHT('Disaggregation Data'!$J$315:$J$616,255),0))=0,"",INDEX('Disaggregation Data'!$K$315:$K$616,MATCH(RIGHT(X593,255),RIGHT('Disaggregation Data'!J$315:$J$616,255),0))),"")</f>
        <v/>
      </c>
      <c r="F593" s="398" t="str">
        <f t="array" ref="F593">IFERROR(IF(INDEX('Disaggregation Data'!$L$315:$L$616,MATCH(RIGHT(X593,255),RIGHT('Disaggregation Data'!$J$315:$J$616,255),0))=0,"",INDEX('Disaggregation Data'!$L$315:$L$616,MATCH(RIGHT(X593,255),RIGHT('Disaggregation Data'!J$315:$J$616,255),0))),"")</f>
        <v/>
      </c>
      <c r="G593" s="459" t="str">
        <f t="array" ref="G593">IFERROR(IF(INDEX('Disaggregation Data'!$M$315:$M$616,MATCH(RIGHT(X593,255),RIGHT('Disaggregation Data'!$J$315:$J$616,255),0))=0,(E593/F593)*100,INDEX('Disaggregation Data'!$M$315:$M$616,MATCH(RIGHT(X593,255),RIGHT('Disaggregation Data'!J$315:$J$616,255),0))),"")</f>
        <v/>
      </c>
      <c r="H593" s="401" t="str">
        <f t="array" ref="H593">IFERROR(IF(INDEX('Disaggregation Data'!$N$315:$N$616,MATCH(RIGHT(X593,255),RIGHT('Disaggregation Data'!$J$315:$J$616,255),0))=0,"",INDEX('Disaggregation Data'!$N$315:$N$616,MATCH(RIGHT(X593,255),RIGHT('Disaggregation Data'!J$315:$J$616,255),0))),"")</f>
        <v/>
      </c>
      <c r="I593" s="401" t="str">
        <f t="array" ref="I593">IFERROR(IF(INDEX('Disaggregation Data'!$Q$315:$Q$616,MATCH(RIGHT(X593,255),RIGHT('Disaggregation Data'!$J$315:$J$616,255),0))=0,"",INDEX('Disaggregation Data'!$Q$315:$Q$616,MATCH(RIGHT(X593,255),RIGHT('Disaggregation Data'!J$315:$J$616,255),0))),"")</f>
        <v/>
      </c>
      <c r="J593" s="415" t="str">
        <f t="array" ref="J593">IFERROR(IF(INDEX('Disaggregation Data'!$R$315:$R$616,MATCH(RIGHT(X593,255),RIGHT('Disaggregation Data'!$J$315:$J$616,255),0))=0,"",INDEX('Disaggregation Data'!$R$315:$R$616,MATCH(RIGHT(X593,255),RIGHT('Disaggregation Data'!J$315:$J$616,255),0))),"")</f>
        <v/>
      </c>
      <c r="K593" s="486"/>
      <c r="L593" s="486"/>
      <c r="M593" s="486"/>
      <c r="N593" s="486"/>
      <c r="O593" s="486"/>
      <c r="P593" s="486"/>
      <c r="Q593" s="486"/>
      <c r="R593" s="486"/>
      <c r="S593" s="486"/>
      <c r="T593" s="486"/>
      <c r="U593" s="401" t="str">
        <f t="array" ref="U593">IFERROR(IF(INDEX('Disaggregation Data'!$O$315:$O$616,MATCH(RIGHT(X593,255),RIGHT('Disaggregation Data'!$J$315:$J$616,255),0))=0,"",INDEX('Disaggregation Data'!$O$315:$O$616,MATCH(RIGHT(X593,255),RIGHT('Disaggregation Data'!J$315:$J$616,255),0))),"")</f>
        <v/>
      </c>
      <c r="V593" s="415" t="str">
        <f t="array" ref="V593">IFERROR(IF(INDEX('Disaggregation Data'!$P$315:$P$616,MATCH(RIGHT(X593,255),RIGHT('Disaggregation Data'!$J$315:$J$616,255),0))=0,"",INDEX('Disaggregation Data'!$P$315:$P$616,MATCH(RIGHT(X593,255),RIGHT('Disaggregation Data'!J$315:$J$616,255),0))),"")</f>
        <v/>
      </c>
      <c r="W593" s="487"/>
      <c r="X593" s="487" t="str">
        <f t="shared" si="40"/>
        <v/>
      </c>
      <c r="Y593" s="487">
        <f t="shared" si="41"/>
        <v>216</v>
      </c>
      <c r="Z593" s="487" t="str">
        <f t="shared" si="42"/>
        <v/>
      </c>
      <c r="AA593" s="487" t="b">
        <f t="shared" si="43"/>
        <v>0</v>
      </c>
      <c r="AB593" s="487" t="s">
        <v>2141</v>
      </c>
      <c r="AC593" s="487" t="str">
        <f t="array" ref="AC593">IFERROR(IF(INDEX('Disaggregation Records'!$G$95:$G$183,MATCH(RIGHT(Z593,255),RIGHT('Disaggregation Records'!$D$95:$D$183,255),0))=0,"",INDEX('Disaggregation Records'!$G$95:$G$183,MATCH(RIGHT(Z593,255),RIGHT('Disaggregation Records'!$D$95:$D$183,255),0))),"")</f>
        <v/>
      </c>
      <c r="AD593" s="487" t="s">
        <v>831</v>
      </c>
      <c r="AE593" s="347"/>
      <c r="AF593" s="111"/>
      <c r="AG593" s="111"/>
    </row>
    <row r="594" spans="1:33" ht="47.1" customHeight="1" x14ac:dyDescent="0.25">
      <c r="A594" s="377">
        <v>27</v>
      </c>
      <c r="B594" s="395" t="str">
        <f>IFERROR(VLOOKUP(A594,'Coverage Indicators - Section D'!$A$10:$Y$42,25,FALSE),"")</f>
        <v/>
      </c>
      <c r="C594" s="396" t="str">
        <f t="array" ref="C594">IFERROR(IF(INDEX('Disaggregation Records'!$E$95:$E$183,MATCH(RIGHT(Z594,255),RIGHT('Disaggregation Records'!$D$95:$D$183,255),0))=0,"",INDEX('Disaggregation Records'!$E$95:$E$183,MATCH(RIGHT(Z594,255),RIGHT('Disaggregation Records'!$D$95:$D$183,255),0))),"")</f>
        <v/>
      </c>
      <c r="D594" s="396" t="str">
        <f t="array" ref="D594">IFERROR(IF(INDEX('Disaggregation Records'!$F$95:$F$183,MATCH(RIGHT(Z594,255),RIGHT('Disaggregation Records'!$D$95:$D$183,255),0))=0,"",INDEX('Disaggregation Records'!$F$95:$F$183,MATCH(RIGHT(Z594,255),RIGHT('Disaggregation Records'!$D$95:$D$183,255),0))),"")</f>
        <v/>
      </c>
      <c r="E594" s="397" t="str">
        <f t="array" ref="E594">IFERROR(IF(INDEX('Disaggregation Data'!$K$315:$K$616,MATCH(RIGHT(X594,255),RIGHT('Disaggregation Data'!$J$315:$J$616,255),0))=0,"",INDEX('Disaggregation Data'!$K$315:$K$616,MATCH(RIGHT(X594,255),RIGHT('Disaggregation Data'!J$315:$J$616,255),0))),"")</f>
        <v/>
      </c>
      <c r="F594" s="398" t="str">
        <f t="array" ref="F594">IFERROR(IF(INDEX('Disaggregation Data'!$L$315:$L$616,MATCH(RIGHT(X594,255),RIGHT('Disaggregation Data'!$J$315:$J$616,255),0))=0,"",INDEX('Disaggregation Data'!$L$315:$L$616,MATCH(RIGHT(X594,255),RIGHT('Disaggregation Data'!J$315:$J$616,255),0))),"")</f>
        <v/>
      </c>
      <c r="G594" s="459" t="str">
        <f t="array" ref="G594">IFERROR(IF(INDEX('Disaggregation Data'!$M$315:$M$616,MATCH(RIGHT(X594,255),RIGHT('Disaggregation Data'!$J$315:$J$616,255),0))=0,(E594/F594)*100,INDEX('Disaggregation Data'!$M$315:$M$616,MATCH(RIGHT(X594,255),RIGHT('Disaggregation Data'!J$315:$J$616,255),0))),"")</f>
        <v/>
      </c>
      <c r="H594" s="401" t="str">
        <f t="array" ref="H594">IFERROR(IF(INDEX('Disaggregation Data'!$N$315:$N$616,MATCH(RIGHT(X594,255),RIGHT('Disaggregation Data'!$J$315:$J$616,255),0))=0,"",INDEX('Disaggregation Data'!$N$315:$N$616,MATCH(RIGHT(X594,255),RIGHT('Disaggregation Data'!J$315:$J$616,255),0))),"")</f>
        <v/>
      </c>
      <c r="I594" s="401" t="str">
        <f t="array" ref="I594">IFERROR(IF(INDEX('Disaggregation Data'!$Q$315:$Q$616,MATCH(RIGHT(X594,255),RIGHT('Disaggregation Data'!$J$315:$J$616,255),0))=0,"",INDEX('Disaggregation Data'!$Q$315:$Q$616,MATCH(RIGHT(X594,255),RIGHT('Disaggregation Data'!J$315:$J$616,255),0))),"")</f>
        <v/>
      </c>
      <c r="J594" s="415" t="str">
        <f t="array" ref="J594">IFERROR(IF(INDEX('Disaggregation Data'!$R$315:$R$616,MATCH(RIGHT(X594,255),RIGHT('Disaggregation Data'!$J$315:$J$616,255),0))=0,"",INDEX('Disaggregation Data'!$R$315:$R$616,MATCH(RIGHT(X594,255),RIGHT('Disaggregation Data'!J$315:$J$616,255),0))),"")</f>
        <v/>
      </c>
      <c r="K594" s="486"/>
      <c r="L594" s="486"/>
      <c r="M594" s="486"/>
      <c r="N594" s="486"/>
      <c r="O594" s="486"/>
      <c r="P594" s="486"/>
      <c r="Q594" s="486"/>
      <c r="R594" s="486"/>
      <c r="S594" s="486"/>
      <c r="T594" s="486"/>
      <c r="U594" s="401" t="str">
        <f t="array" ref="U594">IFERROR(IF(INDEX('Disaggregation Data'!$O$315:$O$616,MATCH(RIGHT(X594,255),RIGHT('Disaggregation Data'!$J$315:$J$616,255),0))=0,"",INDEX('Disaggregation Data'!$O$315:$O$616,MATCH(RIGHT(X594,255),RIGHT('Disaggregation Data'!J$315:$J$616,255),0))),"")</f>
        <v/>
      </c>
      <c r="V594" s="415" t="str">
        <f t="array" ref="V594">IFERROR(IF(INDEX('Disaggregation Data'!$P$315:$P$616,MATCH(RIGHT(X594,255),RIGHT('Disaggregation Data'!$J$315:$J$616,255),0))=0,"",INDEX('Disaggregation Data'!$P$315:$P$616,MATCH(RIGHT(X594,255),RIGHT('Disaggregation Data'!J$315:$J$616,255),0))),"")</f>
        <v/>
      </c>
      <c r="W594" s="487"/>
      <c r="X594" s="487" t="str">
        <f t="shared" si="40"/>
        <v/>
      </c>
      <c r="Y594" s="487">
        <f t="shared" si="41"/>
        <v>217</v>
      </c>
      <c r="Z594" s="487" t="str">
        <f t="shared" si="42"/>
        <v/>
      </c>
      <c r="AA594" s="487" t="b">
        <f t="shared" si="43"/>
        <v>0</v>
      </c>
      <c r="AB594" s="487" t="s">
        <v>2142</v>
      </c>
      <c r="AC594" s="487" t="str">
        <f t="array" ref="AC594">IFERROR(IF(INDEX('Disaggregation Records'!$G$95:$G$183,MATCH(RIGHT(Z594,255),RIGHT('Disaggregation Records'!$D$95:$D$183,255),0))=0,"",INDEX('Disaggregation Records'!$G$95:$G$183,MATCH(RIGHT(Z594,255),RIGHT('Disaggregation Records'!$D$95:$D$183,255),0))),"")</f>
        <v/>
      </c>
      <c r="AD594" s="487" t="s">
        <v>831</v>
      </c>
      <c r="AE594" s="347"/>
      <c r="AF594" s="111"/>
      <c r="AG594" s="111"/>
    </row>
    <row r="595" spans="1:33" ht="47.1" customHeight="1" x14ac:dyDescent="0.25">
      <c r="A595" s="377">
        <v>27</v>
      </c>
      <c r="B595" s="395" t="str">
        <f>IFERROR(VLOOKUP(A595,'Coverage Indicators - Section D'!$A$10:$Y$42,25,FALSE),"")</f>
        <v/>
      </c>
      <c r="C595" s="396" t="str">
        <f t="array" ref="C595">IFERROR(IF(INDEX('Disaggregation Records'!$E$95:$E$183,MATCH(RIGHT(Z595,255),RIGHT('Disaggregation Records'!$D$95:$D$183,255),0))=0,"",INDEX('Disaggregation Records'!$E$95:$E$183,MATCH(RIGHT(Z595,255),RIGHT('Disaggregation Records'!$D$95:$D$183,255),0))),"")</f>
        <v/>
      </c>
      <c r="D595" s="396" t="str">
        <f t="array" ref="D595">IFERROR(IF(INDEX('Disaggregation Records'!$F$95:$F$183,MATCH(RIGHT(Z595,255),RIGHT('Disaggregation Records'!$D$95:$D$183,255),0))=0,"",INDEX('Disaggregation Records'!$F$95:$F$183,MATCH(RIGHT(Z595,255),RIGHT('Disaggregation Records'!$D$95:$D$183,255),0))),"")</f>
        <v/>
      </c>
      <c r="E595" s="397" t="str">
        <f t="array" ref="E595">IFERROR(IF(INDEX('Disaggregation Data'!$K$315:$K$616,MATCH(RIGHT(X595,255),RIGHT('Disaggregation Data'!$J$315:$J$616,255),0))=0,"",INDEX('Disaggregation Data'!$K$315:$K$616,MATCH(RIGHT(X595,255),RIGHT('Disaggregation Data'!J$315:$J$616,255),0))),"")</f>
        <v/>
      </c>
      <c r="F595" s="398" t="str">
        <f t="array" ref="F595">IFERROR(IF(INDEX('Disaggregation Data'!$L$315:$L$616,MATCH(RIGHT(X595,255),RIGHT('Disaggregation Data'!$J$315:$J$616,255),0))=0,"",INDEX('Disaggregation Data'!$L$315:$L$616,MATCH(RIGHT(X595,255),RIGHT('Disaggregation Data'!J$315:$J$616,255),0))),"")</f>
        <v/>
      </c>
      <c r="G595" s="459" t="str">
        <f t="array" ref="G595">IFERROR(IF(INDEX('Disaggregation Data'!$M$315:$M$616,MATCH(RIGHT(X595,255),RIGHT('Disaggregation Data'!$J$315:$J$616,255),0))=0,(E595/F595)*100,INDEX('Disaggregation Data'!$M$315:$M$616,MATCH(RIGHT(X595,255),RIGHT('Disaggregation Data'!J$315:$J$616,255),0))),"")</f>
        <v/>
      </c>
      <c r="H595" s="401" t="str">
        <f t="array" ref="H595">IFERROR(IF(INDEX('Disaggregation Data'!$N$315:$N$616,MATCH(RIGHT(X595,255),RIGHT('Disaggregation Data'!$J$315:$J$616,255),0))=0,"",INDEX('Disaggregation Data'!$N$315:$N$616,MATCH(RIGHT(X595,255),RIGHT('Disaggregation Data'!J$315:$J$616,255),0))),"")</f>
        <v/>
      </c>
      <c r="I595" s="401" t="str">
        <f t="array" ref="I595">IFERROR(IF(INDEX('Disaggregation Data'!$Q$315:$Q$616,MATCH(RIGHT(X595,255),RIGHT('Disaggregation Data'!$J$315:$J$616,255),0))=0,"",INDEX('Disaggregation Data'!$Q$315:$Q$616,MATCH(RIGHT(X595,255),RIGHT('Disaggregation Data'!J$315:$J$616,255),0))),"")</f>
        <v/>
      </c>
      <c r="J595" s="415" t="str">
        <f t="array" ref="J595">IFERROR(IF(INDEX('Disaggregation Data'!$R$315:$R$616,MATCH(RIGHT(X595,255),RIGHT('Disaggregation Data'!$J$315:$J$616,255),0))=0,"",INDEX('Disaggregation Data'!$R$315:$R$616,MATCH(RIGHT(X595,255),RIGHT('Disaggregation Data'!J$315:$J$616,255),0))),"")</f>
        <v/>
      </c>
      <c r="K595" s="486"/>
      <c r="L595" s="486"/>
      <c r="M595" s="486"/>
      <c r="N595" s="486"/>
      <c r="O595" s="486"/>
      <c r="P595" s="486"/>
      <c r="Q595" s="486"/>
      <c r="R595" s="486"/>
      <c r="S595" s="486"/>
      <c r="T595" s="486"/>
      <c r="U595" s="401" t="str">
        <f t="array" ref="U595">IFERROR(IF(INDEX('Disaggregation Data'!$O$315:$O$616,MATCH(RIGHT(X595,255),RIGHT('Disaggregation Data'!$J$315:$J$616,255),0))=0,"",INDEX('Disaggregation Data'!$O$315:$O$616,MATCH(RIGHT(X595,255),RIGHT('Disaggregation Data'!J$315:$J$616,255),0))),"")</f>
        <v/>
      </c>
      <c r="V595" s="415" t="str">
        <f t="array" ref="V595">IFERROR(IF(INDEX('Disaggregation Data'!$P$315:$P$616,MATCH(RIGHT(X595,255),RIGHT('Disaggregation Data'!$J$315:$J$616,255),0))=0,"",INDEX('Disaggregation Data'!$P$315:$P$616,MATCH(RIGHT(X595,255),RIGHT('Disaggregation Data'!J$315:$J$616,255),0))),"")</f>
        <v/>
      </c>
      <c r="W595" s="487"/>
      <c r="X595" s="487" t="str">
        <f t="shared" si="40"/>
        <v/>
      </c>
      <c r="Y595" s="487">
        <f t="shared" si="41"/>
        <v>218</v>
      </c>
      <c r="Z595" s="487" t="str">
        <f t="shared" si="42"/>
        <v/>
      </c>
      <c r="AA595" s="487" t="b">
        <f t="shared" si="43"/>
        <v>0</v>
      </c>
      <c r="AB595" s="487" t="s">
        <v>2143</v>
      </c>
      <c r="AC595" s="487" t="str">
        <f t="array" ref="AC595">IFERROR(IF(INDEX('Disaggregation Records'!$G$95:$G$183,MATCH(RIGHT(Z595,255),RIGHT('Disaggregation Records'!$D$95:$D$183,255),0))=0,"",INDEX('Disaggregation Records'!$G$95:$G$183,MATCH(RIGHT(Z595,255),RIGHT('Disaggregation Records'!$D$95:$D$183,255),0))),"")</f>
        <v/>
      </c>
      <c r="AD595" s="487" t="s">
        <v>831</v>
      </c>
      <c r="AE595" s="347"/>
      <c r="AF595" s="111"/>
      <c r="AG595" s="111"/>
    </row>
    <row r="596" spans="1:33" ht="47.1" customHeight="1" x14ac:dyDescent="0.25">
      <c r="A596" s="377">
        <v>27</v>
      </c>
      <c r="B596" s="395" t="str">
        <f>IFERROR(VLOOKUP(A596,'Coverage Indicators - Section D'!$A$10:$Y$42,25,FALSE),"")</f>
        <v/>
      </c>
      <c r="C596" s="396" t="str">
        <f t="array" ref="C596">IFERROR(IF(INDEX('Disaggregation Records'!$E$95:$E$183,MATCH(RIGHT(Z596,255),RIGHT('Disaggregation Records'!$D$95:$D$183,255),0))=0,"",INDEX('Disaggregation Records'!$E$95:$E$183,MATCH(RIGHT(Z596,255),RIGHT('Disaggregation Records'!$D$95:$D$183,255),0))),"")</f>
        <v/>
      </c>
      <c r="D596" s="396" t="str">
        <f t="array" ref="D596">IFERROR(IF(INDEX('Disaggregation Records'!$F$95:$F$183,MATCH(RIGHT(Z596,255),RIGHT('Disaggregation Records'!$D$95:$D$183,255),0))=0,"",INDEX('Disaggregation Records'!$F$95:$F$183,MATCH(RIGHT(Z596,255),RIGHT('Disaggregation Records'!$D$95:$D$183,255),0))),"")</f>
        <v/>
      </c>
      <c r="E596" s="397" t="str">
        <f t="array" ref="E596">IFERROR(IF(INDEX('Disaggregation Data'!$K$315:$K$616,MATCH(RIGHT(X596,255),RIGHT('Disaggregation Data'!$J$315:$J$616,255),0))=0,"",INDEX('Disaggregation Data'!$K$315:$K$616,MATCH(RIGHT(X596,255),RIGHT('Disaggregation Data'!J$315:$J$616,255),0))),"")</f>
        <v/>
      </c>
      <c r="F596" s="398" t="str">
        <f t="array" ref="F596">IFERROR(IF(INDEX('Disaggregation Data'!$L$315:$L$616,MATCH(RIGHT(X596,255),RIGHT('Disaggregation Data'!$J$315:$J$616,255),0))=0,"",INDEX('Disaggregation Data'!$L$315:$L$616,MATCH(RIGHT(X596,255),RIGHT('Disaggregation Data'!J$315:$J$616,255),0))),"")</f>
        <v/>
      </c>
      <c r="G596" s="459" t="str">
        <f t="array" ref="G596">IFERROR(IF(INDEX('Disaggregation Data'!$M$315:$M$616,MATCH(RIGHT(X596,255),RIGHT('Disaggregation Data'!$J$315:$J$616,255),0))=0,(E596/F596)*100,INDEX('Disaggregation Data'!$M$315:$M$616,MATCH(RIGHT(X596,255),RIGHT('Disaggregation Data'!J$315:$J$616,255),0))),"")</f>
        <v/>
      </c>
      <c r="H596" s="401" t="str">
        <f t="array" ref="H596">IFERROR(IF(INDEX('Disaggregation Data'!$N$315:$N$616,MATCH(RIGHT(X596,255),RIGHT('Disaggregation Data'!$J$315:$J$616,255),0))=0,"",INDEX('Disaggregation Data'!$N$315:$N$616,MATCH(RIGHT(X596,255),RIGHT('Disaggregation Data'!J$315:$J$616,255),0))),"")</f>
        <v/>
      </c>
      <c r="I596" s="401" t="str">
        <f t="array" ref="I596">IFERROR(IF(INDEX('Disaggregation Data'!$Q$315:$Q$616,MATCH(RIGHT(X596,255),RIGHT('Disaggregation Data'!$J$315:$J$616,255),0))=0,"",INDEX('Disaggregation Data'!$Q$315:$Q$616,MATCH(RIGHT(X596,255),RIGHT('Disaggregation Data'!J$315:$J$616,255),0))),"")</f>
        <v/>
      </c>
      <c r="J596" s="415" t="str">
        <f t="array" ref="J596">IFERROR(IF(INDEX('Disaggregation Data'!$R$315:$R$616,MATCH(RIGHT(X596,255),RIGHT('Disaggregation Data'!$J$315:$J$616,255),0))=0,"",INDEX('Disaggregation Data'!$R$315:$R$616,MATCH(RIGHT(X596,255),RIGHT('Disaggregation Data'!J$315:$J$616,255),0))),"")</f>
        <v/>
      </c>
      <c r="K596" s="486"/>
      <c r="L596" s="486"/>
      <c r="M596" s="486"/>
      <c r="N596" s="486"/>
      <c r="O596" s="486"/>
      <c r="P596" s="486"/>
      <c r="Q596" s="486"/>
      <c r="R596" s="486"/>
      <c r="S596" s="486"/>
      <c r="T596" s="486"/>
      <c r="U596" s="401" t="str">
        <f t="array" ref="U596">IFERROR(IF(INDEX('Disaggregation Data'!$O$315:$O$616,MATCH(RIGHT(X596,255),RIGHT('Disaggregation Data'!$J$315:$J$616,255),0))=0,"",INDEX('Disaggregation Data'!$O$315:$O$616,MATCH(RIGHT(X596,255),RIGHT('Disaggregation Data'!J$315:$J$616,255),0))),"")</f>
        <v/>
      </c>
      <c r="V596" s="415" t="str">
        <f t="array" ref="V596">IFERROR(IF(INDEX('Disaggregation Data'!$P$315:$P$616,MATCH(RIGHT(X596,255),RIGHT('Disaggregation Data'!$J$315:$J$616,255),0))=0,"",INDEX('Disaggregation Data'!$P$315:$P$616,MATCH(RIGHT(X596,255),RIGHT('Disaggregation Data'!J$315:$J$616,255),0))),"")</f>
        <v/>
      </c>
      <c r="W596" s="487"/>
      <c r="X596" s="487" t="str">
        <f t="shared" si="40"/>
        <v/>
      </c>
      <c r="Y596" s="487">
        <f t="shared" si="41"/>
        <v>219</v>
      </c>
      <c r="Z596" s="487" t="str">
        <f t="shared" si="42"/>
        <v/>
      </c>
      <c r="AA596" s="487" t="b">
        <f t="shared" si="43"/>
        <v>0</v>
      </c>
      <c r="AB596" s="487" t="s">
        <v>2144</v>
      </c>
      <c r="AC596" s="487" t="str">
        <f t="array" ref="AC596">IFERROR(IF(INDEX('Disaggregation Records'!$G$95:$G$183,MATCH(RIGHT(Z596,255),RIGHT('Disaggregation Records'!$D$95:$D$183,255),0))=0,"",INDEX('Disaggregation Records'!$G$95:$G$183,MATCH(RIGHT(Z596,255),RIGHT('Disaggregation Records'!$D$95:$D$183,255),0))),"")</f>
        <v/>
      </c>
      <c r="AD596" s="487" t="s">
        <v>831</v>
      </c>
      <c r="AE596" s="347"/>
      <c r="AF596" s="111"/>
      <c r="AG596" s="111"/>
    </row>
    <row r="597" spans="1:33" ht="47.1" customHeight="1" x14ac:dyDescent="0.25">
      <c r="A597" s="377">
        <v>28</v>
      </c>
      <c r="B597" s="395" t="str">
        <f>IFERROR(VLOOKUP(A597,'Coverage Indicators - Section D'!$A$10:$Y$42,25,FALSE),"")</f>
        <v/>
      </c>
      <c r="C597" s="396" t="str">
        <f t="array" ref="C597">IFERROR(IF(INDEX('Disaggregation Records'!$E$95:$E$183,MATCH(RIGHT(Z597,255),RIGHT('Disaggregation Records'!$D$95:$D$183,255),0))=0,"",INDEX('Disaggregation Records'!$E$95:$E$183,MATCH(RIGHT(Z597,255),RIGHT('Disaggregation Records'!$D$95:$D$183,255),0))),"")</f>
        <v/>
      </c>
      <c r="D597" s="396" t="str">
        <f t="array" ref="D597">IFERROR(IF(INDEX('Disaggregation Records'!$F$95:$F$183,MATCH(RIGHT(Z597,255),RIGHT('Disaggregation Records'!$D$95:$D$183,255),0))=0,"",INDEX('Disaggregation Records'!$F$95:$F$183,MATCH(RIGHT(Z597,255),RIGHT('Disaggregation Records'!$D$95:$D$183,255),0))),"")</f>
        <v/>
      </c>
      <c r="E597" s="397" t="str">
        <f t="array" ref="E597">IFERROR(IF(INDEX('Disaggregation Data'!$K$315:$K$616,MATCH(RIGHT(X597,255),RIGHT('Disaggregation Data'!$J$315:$J$616,255),0))=0,"",INDEX('Disaggregation Data'!$K$315:$K$616,MATCH(RIGHT(X597,255),RIGHT('Disaggregation Data'!J$315:$J$616,255),0))),"")</f>
        <v/>
      </c>
      <c r="F597" s="398" t="str">
        <f t="array" ref="F597">IFERROR(IF(INDEX('Disaggregation Data'!$L$315:$L$616,MATCH(RIGHT(X597,255),RIGHT('Disaggregation Data'!$J$315:$J$616,255),0))=0,"",INDEX('Disaggregation Data'!$L$315:$L$616,MATCH(RIGHT(X597,255),RIGHT('Disaggregation Data'!J$315:$J$616,255),0))),"")</f>
        <v/>
      </c>
      <c r="G597" s="459" t="str">
        <f t="array" ref="G597">IFERROR(IF(INDEX('Disaggregation Data'!$M$315:$M$616,MATCH(RIGHT(X597,255),RIGHT('Disaggregation Data'!$J$315:$J$616,255),0))=0,(E597/F597)*100,INDEX('Disaggregation Data'!$M$315:$M$616,MATCH(RIGHT(X597,255),RIGHT('Disaggregation Data'!J$315:$J$616,255),0))),"")</f>
        <v/>
      </c>
      <c r="H597" s="401" t="str">
        <f t="array" ref="H597">IFERROR(IF(INDEX('Disaggregation Data'!$N$315:$N$616,MATCH(RIGHT(X597,255),RIGHT('Disaggregation Data'!$J$315:$J$616,255),0))=0,"",INDEX('Disaggregation Data'!$N$315:$N$616,MATCH(RIGHT(X597,255),RIGHT('Disaggregation Data'!J$315:$J$616,255),0))),"")</f>
        <v/>
      </c>
      <c r="I597" s="401" t="str">
        <f t="array" ref="I597">IFERROR(IF(INDEX('Disaggregation Data'!$Q$315:$Q$616,MATCH(RIGHT(X597,255),RIGHT('Disaggregation Data'!$J$315:$J$616,255),0))=0,"",INDEX('Disaggregation Data'!$Q$315:$Q$616,MATCH(RIGHT(X597,255),RIGHT('Disaggregation Data'!J$315:$J$616,255),0))),"")</f>
        <v/>
      </c>
      <c r="J597" s="415" t="str">
        <f t="array" ref="J597">IFERROR(IF(INDEX('Disaggregation Data'!$R$315:$R$616,MATCH(RIGHT(X597,255),RIGHT('Disaggregation Data'!$J$315:$J$616,255),0))=0,"",INDEX('Disaggregation Data'!$R$315:$R$616,MATCH(RIGHT(X597,255),RIGHT('Disaggregation Data'!J$315:$J$616,255),0))),"")</f>
        <v/>
      </c>
      <c r="K597" s="486"/>
      <c r="L597" s="486"/>
      <c r="M597" s="486"/>
      <c r="N597" s="486"/>
      <c r="O597" s="486"/>
      <c r="P597" s="486"/>
      <c r="Q597" s="486"/>
      <c r="R597" s="486"/>
      <c r="S597" s="486"/>
      <c r="T597" s="486"/>
      <c r="U597" s="401" t="str">
        <f t="array" ref="U597">IFERROR(IF(INDEX('Disaggregation Data'!$O$315:$O$616,MATCH(RIGHT(X597,255),RIGHT('Disaggregation Data'!$J$315:$J$616,255),0))=0,"",INDEX('Disaggregation Data'!$O$315:$O$616,MATCH(RIGHT(X597,255),RIGHT('Disaggregation Data'!J$315:$J$616,255),0))),"")</f>
        <v/>
      </c>
      <c r="V597" s="415" t="str">
        <f t="array" ref="V597">IFERROR(IF(INDEX('Disaggregation Data'!$P$315:$P$616,MATCH(RIGHT(X597,255),RIGHT('Disaggregation Data'!$J$315:$J$616,255),0))=0,"",INDEX('Disaggregation Data'!$P$315:$P$616,MATCH(RIGHT(X597,255),RIGHT('Disaggregation Data'!J$315:$J$616,255),0))),"")</f>
        <v/>
      </c>
      <c r="W597" s="487"/>
      <c r="X597" s="487" t="str">
        <f t="shared" si="40"/>
        <v/>
      </c>
      <c r="Y597" s="487">
        <f t="shared" si="41"/>
        <v>220</v>
      </c>
      <c r="Z597" s="487" t="str">
        <f t="shared" si="42"/>
        <v/>
      </c>
      <c r="AA597" s="487" t="b">
        <f t="shared" si="43"/>
        <v>0</v>
      </c>
      <c r="AB597" s="487" t="s">
        <v>2145</v>
      </c>
      <c r="AC597" s="487" t="str">
        <f t="array" ref="AC597">IFERROR(IF(INDEX('Disaggregation Records'!$G$95:$G$183,MATCH(RIGHT(Z597,255),RIGHT('Disaggregation Records'!$D$95:$D$183,255),0))=0,"",INDEX('Disaggregation Records'!$G$95:$G$183,MATCH(RIGHT(Z597,255),RIGHT('Disaggregation Records'!$D$95:$D$183,255),0))),"")</f>
        <v/>
      </c>
      <c r="AD597" s="487" t="s">
        <v>832</v>
      </c>
      <c r="AE597" s="347"/>
      <c r="AF597" s="111"/>
      <c r="AG597" s="111"/>
    </row>
    <row r="598" spans="1:33" ht="47.1" customHeight="1" x14ac:dyDescent="0.25">
      <c r="A598" s="377">
        <v>28</v>
      </c>
      <c r="B598" s="395" t="str">
        <f>IFERROR(VLOOKUP(A598,'Coverage Indicators - Section D'!$A$10:$Y$42,25,FALSE),"")</f>
        <v/>
      </c>
      <c r="C598" s="396" t="str">
        <f t="array" ref="C598">IFERROR(IF(INDEX('Disaggregation Records'!$E$95:$E$183,MATCH(RIGHT(Z598,255),RIGHT('Disaggregation Records'!$D$95:$D$183,255),0))=0,"",INDEX('Disaggregation Records'!$E$95:$E$183,MATCH(RIGHT(Z598,255),RIGHT('Disaggregation Records'!$D$95:$D$183,255),0))),"")</f>
        <v/>
      </c>
      <c r="D598" s="396" t="str">
        <f t="array" ref="D598">IFERROR(IF(INDEX('Disaggregation Records'!$F$95:$F$183,MATCH(RIGHT(Z598,255),RIGHT('Disaggregation Records'!$D$95:$D$183,255),0))=0,"",INDEX('Disaggregation Records'!$F$95:$F$183,MATCH(RIGHT(Z598,255),RIGHT('Disaggregation Records'!$D$95:$D$183,255),0))),"")</f>
        <v/>
      </c>
      <c r="E598" s="397" t="str">
        <f t="array" ref="E598">IFERROR(IF(INDEX('Disaggregation Data'!$K$315:$K$616,MATCH(RIGHT(X598,255),RIGHT('Disaggregation Data'!$J$315:$J$616,255),0))=0,"",INDEX('Disaggregation Data'!$K$315:$K$616,MATCH(RIGHT(X598,255),RIGHT('Disaggregation Data'!J$315:$J$616,255),0))),"")</f>
        <v/>
      </c>
      <c r="F598" s="398" t="str">
        <f t="array" ref="F598">IFERROR(IF(INDEX('Disaggregation Data'!$L$315:$L$616,MATCH(RIGHT(X598,255),RIGHT('Disaggregation Data'!$J$315:$J$616,255),0))=0,"",INDEX('Disaggregation Data'!$L$315:$L$616,MATCH(RIGHT(X598,255),RIGHT('Disaggregation Data'!J$315:$J$616,255),0))),"")</f>
        <v/>
      </c>
      <c r="G598" s="459" t="str">
        <f t="array" ref="G598">IFERROR(IF(INDEX('Disaggregation Data'!$M$315:$M$616,MATCH(RIGHT(X598,255),RIGHT('Disaggregation Data'!$J$315:$J$616,255),0))=0,(E598/F598)*100,INDEX('Disaggregation Data'!$M$315:$M$616,MATCH(RIGHT(X598,255),RIGHT('Disaggregation Data'!J$315:$J$616,255),0))),"")</f>
        <v/>
      </c>
      <c r="H598" s="401" t="str">
        <f t="array" ref="H598">IFERROR(IF(INDEX('Disaggregation Data'!$N$315:$N$616,MATCH(RIGHT(X598,255),RIGHT('Disaggregation Data'!$J$315:$J$616,255),0))=0,"",INDEX('Disaggregation Data'!$N$315:$N$616,MATCH(RIGHT(X598,255),RIGHT('Disaggregation Data'!J$315:$J$616,255),0))),"")</f>
        <v/>
      </c>
      <c r="I598" s="401" t="str">
        <f t="array" ref="I598">IFERROR(IF(INDEX('Disaggregation Data'!$Q$315:$Q$616,MATCH(RIGHT(X598,255),RIGHT('Disaggregation Data'!$J$315:$J$616,255),0))=0,"",INDEX('Disaggregation Data'!$Q$315:$Q$616,MATCH(RIGHT(X598,255),RIGHT('Disaggregation Data'!J$315:$J$616,255),0))),"")</f>
        <v/>
      </c>
      <c r="J598" s="415" t="str">
        <f t="array" ref="J598">IFERROR(IF(INDEX('Disaggregation Data'!$R$315:$R$616,MATCH(RIGHT(X598,255),RIGHT('Disaggregation Data'!$J$315:$J$616,255),0))=0,"",INDEX('Disaggregation Data'!$R$315:$R$616,MATCH(RIGHT(X598,255),RIGHT('Disaggregation Data'!J$315:$J$616,255),0))),"")</f>
        <v/>
      </c>
      <c r="K598" s="486"/>
      <c r="L598" s="486"/>
      <c r="M598" s="486"/>
      <c r="N598" s="486"/>
      <c r="O598" s="486"/>
      <c r="P598" s="486"/>
      <c r="Q598" s="486"/>
      <c r="R598" s="486"/>
      <c r="S598" s="486"/>
      <c r="T598" s="486"/>
      <c r="U598" s="401" t="str">
        <f t="array" ref="U598">IFERROR(IF(INDEX('Disaggregation Data'!$O$315:$O$616,MATCH(RIGHT(X598,255),RIGHT('Disaggregation Data'!$J$315:$J$616,255),0))=0,"",INDEX('Disaggregation Data'!$O$315:$O$616,MATCH(RIGHT(X598,255),RIGHT('Disaggregation Data'!J$315:$J$616,255),0))),"")</f>
        <v/>
      </c>
      <c r="V598" s="415" t="str">
        <f t="array" ref="V598">IFERROR(IF(INDEX('Disaggregation Data'!$P$315:$P$616,MATCH(RIGHT(X598,255),RIGHT('Disaggregation Data'!$J$315:$J$616,255),0))=0,"",INDEX('Disaggregation Data'!$P$315:$P$616,MATCH(RIGHT(X598,255),RIGHT('Disaggregation Data'!J$315:$J$616,255),0))),"")</f>
        <v/>
      </c>
      <c r="W598" s="487"/>
      <c r="X598" s="487" t="str">
        <f t="shared" si="40"/>
        <v/>
      </c>
      <c r="Y598" s="487">
        <f t="shared" si="41"/>
        <v>221</v>
      </c>
      <c r="Z598" s="487" t="str">
        <f t="shared" si="42"/>
        <v/>
      </c>
      <c r="AA598" s="487" t="b">
        <f t="shared" si="43"/>
        <v>0</v>
      </c>
      <c r="AB598" s="487" t="s">
        <v>2146</v>
      </c>
      <c r="AC598" s="487" t="str">
        <f t="array" ref="AC598">IFERROR(IF(INDEX('Disaggregation Records'!$G$95:$G$183,MATCH(RIGHT(Z598,255),RIGHT('Disaggregation Records'!$D$95:$D$183,255),0))=0,"",INDEX('Disaggregation Records'!$G$95:$G$183,MATCH(RIGHT(Z598,255),RIGHT('Disaggregation Records'!$D$95:$D$183,255),0))),"")</f>
        <v/>
      </c>
      <c r="AD598" s="487" t="s">
        <v>832</v>
      </c>
      <c r="AE598" s="347"/>
      <c r="AF598" s="111"/>
      <c r="AG598" s="111"/>
    </row>
    <row r="599" spans="1:33" ht="47.1" customHeight="1" x14ac:dyDescent="0.25">
      <c r="A599" s="377">
        <v>28</v>
      </c>
      <c r="B599" s="395" t="str">
        <f>IFERROR(VLOOKUP(A599,'Coverage Indicators - Section D'!$A$10:$Y$42,25,FALSE),"")</f>
        <v/>
      </c>
      <c r="C599" s="396" t="str">
        <f t="array" ref="C599">IFERROR(IF(INDEX('Disaggregation Records'!$E$95:$E$183,MATCH(RIGHT(Z599,255),RIGHT('Disaggregation Records'!$D$95:$D$183,255),0))=0,"",INDEX('Disaggregation Records'!$E$95:$E$183,MATCH(RIGHT(Z599,255),RIGHT('Disaggregation Records'!$D$95:$D$183,255),0))),"")</f>
        <v/>
      </c>
      <c r="D599" s="396" t="str">
        <f t="array" ref="D599">IFERROR(IF(INDEX('Disaggregation Records'!$F$95:$F$183,MATCH(RIGHT(Z599,255),RIGHT('Disaggregation Records'!$D$95:$D$183,255),0))=0,"",INDEX('Disaggregation Records'!$F$95:$F$183,MATCH(RIGHT(Z599,255),RIGHT('Disaggregation Records'!$D$95:$D$183,255),0))),"")</f>
        <v/>
      </c>
      <c r="E599" s="397" t="str">
        <f t="array" ref="E599">IFERROR(IF(INDEX('Disaggregation Data'!$K$315:$K$616,MATCH(RIGHT(X599,255),RIGHT('Disaggregation Data'!$J$315:$J$616,255),0))=0,"",INDEX('Disaggregation Data'!$K$315:$K$616,MATCH(RIGHT(X599,255),RIGHT('Disaggregation Data'!J$315:$J$616,255),0))),"")</f>
        <v/>
      </c>
      <c r="F599" s="398" t="str">
        <f t="array" ref="F599">IFERROR(IF(INDEX('Disaggregation Data'!$L$315:$L$616,MATCH(RIGHT(X599,255),RIGHT('Disaggregation Data'!$J$315:$J$616,255),0))=0,"",INDEX('Disaggregation Data'!$L$315:$L$616,MATCH(RIGHT(X599,255),RIGHT('Disaggregation Data'!J$315:$J$616,255),0))),"")</f>
        <v/>
      </c>
      <c r="G599" s="459" t="str">
        <f t="array" ref="G599">IFERROR(IF(INDEX('Disaggregation Data'!$M$315:$M$616,MATCH(RIGHT(X599,255),RIGHT('Disaggregation Data'!$J$315:$J$616,255),0))=0,(E599/F599)*100,INDEX('Disaggregation Data'!$M$315:$M$616,MATCH(RIGHT(X599,255),RIGHT('Disaggregation Data'!J$315:$J$616,255),0))),"")</f>
        <v/>
      </c>
      <c r="H599" s="401" t="str">
        <f t="array" ref="H599">IFERROR(IF(INDEX('Disaggregation Data'!$N$315:$N$616,MATCH(RIGHT(X599,255),RIGHT('Disaggregation Data'!$J$315:$J$616,255),0))=0,"",INDEX('Disaggregation Data'!$N$315:$N$616,MATCH(RIGHT(X599,255),RIGHT('Disaggregation Data'!J$315:$J$616,255),0))),"")</f>
        <v/>
      </c>
      <c r="I599" s="401" t="str">
        <f t="array" ref="I599">IFERROR(IF(INDEX('Disaggregation Data'!$Q$315:$Q$616,MATCH(RIGHT(X599,255),RIGHT('Disaggregation Data'!$J$315:$J$616,255),0))=0,"",INDEX('Disaggregation Data'!$Q$315:$Q$616,MATCH(RIGHT(X599,255),RIGHT('Disaggregation Data'!J$315:$J$616,255),0))),"")</f>
        <v/>
      </c>
      <c r="J599" s="415" t="str">
        <f t="array" ref="J599">IFERROR(IF(INDEX('Disaggregation Data'!$R$315:$R$616,MATCH(RIGHT(X599,255),RIGHT('Disaggregation Data'!$J$315:$J$616,255),0))=0,"",INDEX('Disaggregation Data'!$R$315:$R$616,MATCH(RIGHT(X599,255),RIGHT('Disaggregation Data'!J$315:$J$616,255),0))),"")</f>
        <v/>
      </c>
      <c r="K599" s="486"/>
      <c r="L599" s="486"/>
      <c r="M599" s="486"/>
      <c r="N599" s="486"/>
      <c r="O599" s="486"/>
      <c r="P599" s="486"/>
      <c r="Q599" s="486"/>
      <c r="R599" s="486"/>
      <c r="S599" s="486"/>
      <c r="T599" s="486"/>
      <c r="U599" s="401" t="str">
        <f t="array" ref="U599">IFERROR(IF(INDEX('Disaggregation Data'!$O$315:$O$616,MATCH(RIGHT(X599,255),RIGHT('Disaggregation Data'!$J$315:$J$616,255),0))=0,"",INDEX('Disaggregation Data'!$O$315:$O$616,MATCH(RIGHT(X599,255),RIGHT('Disaggregation Data'!J$315:$J$616,255),0))),"")</f>
        <v/>
      </c>
      <c r="V599" s="415" t="str">
        <f t="array" ref="V599">IFERROR(IF(INDEX('Disaggregation Data'!$P$315:$P$616,MATCH(RIGHT(X599,255),RIGHT('Disaggregation Data'!$J$315:$J$616,255),0))=0,"",INDEX('Disaggregation Data'!$P$315:$P$616,MATCH(RIGHT(X599,255),RIGHT('Disaggregation Data'!J$315:$J$616,255),0))),"")</f>
        <v/>
      </c>
      <c r="W599" s="487"/>
      <c r="X599" s="487" t="str">
        <f t="shared" si="40"/>
        <v/>
      </c>
      <c r="Y599" s="487">
        <f t="shared" si="41"/>
        <v>222</v>
      </c>
      <c r="Z599" s="487" t="str">
        <f t="shared" si="42"/>
        <v/>
      </c>
      <c r="AA599" s="487" t="b">
        <f t="shared" si="43"/>
        <v>0</v>
      </c>
      <c r="AB599" s="487" t="s">
        <v>2147</v>
      </c>
      <c r="AC599" s="487" t="str">
        <f t="array" ref="AC599">IFERROR(IF(INDEX('Disaggregation Records'!$G$95:$G$183,MATCH(RIGHT(Z599,255),RIGHT('Disaggregation Records'!$D$95:$D$183,255),0))=0,"",INDEX('Disaggregation Records'!$G$95:$G$183,MATCH(RIGHT(Z599,255),RIGHT('Disaggregation Records'!$D$95:$D$183,255),0))),"")</f>
        <v/>
      </c>
      <c r="AD599" s="487" t="s">
        <v>832</v>
      </c>
      <c r="AE599" s="347"/>
      <c r="AF599" s="111"/>
      <c r="AG599" s="111"/>
    </row>
    <row r="600" spans="1:33" ht="47.1" customHeight="1" x14ac:dyDescent="0.25">
      <c r="A600" s="377">
        <v>28</v>
      </c>
      <c r="B600" s="395" t="str">
        <f>IFERROR(VLOOKUP(A600,'Coverage Indicators - Section D'!$A$10:$Y$42,25,FALSE),"")</f>
        <v/>
      </c>
      <c r="C600" s="396" t="str">
        <f t="array" ref="C600">IFERROR(IF(INDEX('Disaggregation Records'!$E$95:$E$183,MATCH(RIGHT(Z600,255),RIGHT('Disaggregation Records'!$D$95:$D$183,255),0))=0,"",INDEX('Disaggregation Records'!$E$95:$E$183,MATCH(RIGHT(Z600,255),RIGHT('Disaggregation Records'!$D$95:$D$183,255),0))),"")</f>
        <v/>
      </c>
      <c r="D600" s="396" t="str">
        <f t="array" ref="D600">IFERROR(IF(INDEX('Disaggregation Records'!$F$95:$F$183,MATCH(RIGHT(Z600,255),RIGHT('Disaggregation Records'!$D$95:$D$183,255),0))=0,"",INDEX('Disaggregation Records'!$F$95:$F$183,MATCH(RIGHT(Z600,255),RIGHT('Disaggregation Records'!$D$95:$D$183,255),0))),"")</f>
        <v/>
      </c>
      <c r="E600" s="397" t="str">
        <f t="array" ref="E600">IFERROR(IF(INDEX('Disaggregation Data'!$K$315:$K$616,MATCH(RIGHT(X600,255),RIGHT('Disaggregation Data'!$J$315:$J$616,255),0))=0,"",INDEX('Disaggregation Data'!$K$315:$K$616,MATCH(RIGHT(X600,255),RIGHT('Disaggregation Data'!J$315:$J$616,255),0))),"")</f>
        <v/>
      </c>
      <c r="F600" s="398" t="str">
        <f t="array" ref="F600">IFERROR(IF(INDEX('Disaggregation Data'!$L$315:$L$616,MATCH(RIGHT(X600,255),RIGHT('Disaggregation Data'!$J$315:$J$616,255),0))=0,"",INDEX('Disaggregation Data'!$L$315:$L$616,MATCH(RIGHT(X600,255),RIGHT('Disaggregation Data'!J$315:$J$616,255),0))),"")</f>
        <v/>
      </c>
      <c r="G600" s="459" t="str">
        <f t="array" ref="G600">IFERROR(IF(INDEX('Disaggregation Data'!$M$315:$M$616,MATCH(RIGHT(X600,255),RIGHT('Disaggregation Data'!$J$315:$J$616,255),0))=0,(E600/F600)*100,INDEX('Disaggregation Data'!$M$315:$M$616,MATCH(RIGHT(X600,255),RIGHT('Disaggregation Data'!J$315:$J$616,255),0))),"")</f>
        <v/>
      </c>
      <c r="H600" s="401" t="str">
        <f t="array" ref="H600">IFERROR(IF(INDEX('Disaggregation Data'!$N$315:$N$616,MATCH(RIGHT(X600,255),RIGHT('Disaggregation Data'!$J$315:$J$616,255),0))=0,"",INDEX('Disaggregation Data'!$N$315:$N$616,MATCH(RIGHT(X600,255),RIGHT('Disaggregation Data'!J$315:$J$616,255),0))),"")</f>
        <v/>
      </c>
      <c r="I600" s="401" t="str">
        <f t="array" ref="I600">IFERROR(IF(INDEX('Disaggregation Data'!$Q$315:$Q$616,MATCH(RIGHT(X600,255),RIGHT('Disaggregation Data'!$J$315:$J$616,255),0))=0,"",INDEX('Disaggregation Data'!$Q$315:$Q$616,MATCH(RIGHT(X600,255),RIGHT('Disaggregation Data'!J$315:$J$616,255),0))),"")</f>
        <v/>
      </c>
      <c r="J600" s="415" t="str">
        <f t="array" ref="J600">IFERROR(IF(INDEX('Disaggregation Data'!$R$315:$R$616,MATCH(RIGHT(X600,255),RIGHT('Disaggregation Data'!$J$315:$J$616,255),0))=0,"",INDEX('Disaggregation Data'!$R$315:$R$616,MATCH(RIGHT(X600,255),RIGHT('Disaggregation Data'!J$315:$J$616,255),0))),"")</f>
        <v/>
      </c>
      <c r="K600" s="486"/>
      <c r="L600" s="486"/>
      <c r="M600" s="486"/>
      <c r="N600" s="486"/>
      <c r="O600" s="486"/>
      <c r="P600" s="486"/>
      <c r="Q600" s="486"/>
      <c r="R600" s="486"/>
      <c r="S600" s="486"/>
      <c r="T600" s="486"/>
      <c r="U600" s="401" t="str">
        <f t="array" ref="U600">IFERROR(IF(INDEX('Disaggregation Data'!$O$315:$O$616,MATCH(RIGHT(X600,255),RIGHT('Disaggregation Data'!$J$315:$J$616,255),0))=0,"",INDEX('Disaggregation Data'!$O$315:$O$616,MATCH(RIGHT(X600,255),RIGHT('Disaggregation Data'!J$315:$J$616,255),0))),"")</f>
        <v/>
      </c>
      <c r="V600" s="415" t="str">
        <f t="array" ref="V600">IFERROR(IF(INDEX('Disaggregation Data'!$P$315:$P$616,MATCH(RIGHT(X600,255),RIGHT('Disaggregation Data'!$J$315:$J$616,255),0))=0,"",INDEX('Disaggregation Data'!$P$315:$P$616,MATCH(RIGHT(X600,255),RIGHT('Disaggregation Data'!J$315:$J$616,255),0))),"")</f>
        <v/>
      </c>
      <c r="W600" s="487"/>
      <c r="X600" s="487" t="str">
        <f t="shared" si="40"/>
        <v/>
      </c>
      <c r="Y600" s="487">
        <f t="shared" si="41"/>
        <v>223</v>
      </c>
      <c r="Z600" s="487" t="str">
        <f t="shared" si="42"/>
        <v/>
      </c>
      <c r="AA600" s="487" t="b">
        <f t="shared" si="43"/>
        <v>0</v>
      </c>
      <c r="AB600" s="487" t="s">
        <v>2148</v>
      </c>
      <c r="AC600" s="487" t="str">
        <f t="array" ref="AC600">IFERROR(IF(INDEX('Disaggregation Records'!$G$95:$G$183,MATCH(RIGHT(Z600,255),RIGHT('Disaggregation Records'!$D$95:$D$183,255),0))=0,"",INDEX('Disaggregation Records'!$G$95:$G$183,MATCH(RIGHT(Z600,255),RIGHT('Disaggregation Records'!$D$95:$D$183,255),0))),"")</f>
        <v/>
      </c>
      <c r="AD600" s="487" t="s">
        <v>832</v>
      </c>
      <c r="AE600" s="347"/>
      <c r="AF600" s="111"/>
      <c r="AG600" s="111"/>
    </row>
    <row r="601" spans="1:33" ht="47.1" customHeight="1" x14ac:dyDescent="0.25">
      <c r="A601" s="377">
        <v>28</v>
      </c>
      <c r="B601" s="395" t="str">
        <f>IFERROR(VLOOKUP(A601,'Coverage Indicators - Section D'!$A$10:$Y$42,25,FALSE),"")</f>
        <v/>
      </c>
      <c r="C601" s="396" t="str">
        <f t="array" ref="C601">IFERROR(IF(INDEX('Disaggregation Records'!$E$95:$E$183,MATCH(RIGHT(Z601,255),RIGHT('Disaggregation Records'!$D$95:$D$183,255),0))=0,"",INDEX('Disaggregation Records'!$E$95:$E$183,MATCH(RIGHT(Z601,255),RIGHT('Disaggregation Records'!$D$95:$D$183,255),0))),"")</f>
        <v/>
      </c>
      <c r="D601" s="396" t="str">
        <f t="array" ref="D601">IFERROR(IF(INDEX('Disaggregation Records'!$F$95:$F$183,MATCH(RIGHT(Z601,255),RIGHT('Disaggregation Records'!$D$95:$D$183,255),0))=0,"",INDEX('Disaggregation Records'!$F$95:$F$183,MATCH(RIGHT(Z601,255),RIGHT('Disaggregation Records'!$D$95:$D$183,255),0))),"")</f>
        <v/>
      </c>
      <c r="E601" s="397" t="str">
        <f t="array" ref="E601">IFERROR(IF(INDEX('Disaggregation Data'!$K$315:$K$616,MATCH(RIGHT(X601,255),RIGHT('Disaggregation Data'!$J$315:$J$616,255),0))=0,"",INDEX('Disaggregation Data'!$K$315:$K$616,MATCH(RIGHT(X601,255),RIGHT('Disaggregation Data'!J$315:$J$616,255),0))),"")</f>
        <v/>
      </c>
      <c r="F601" s="398" t="str">
        <f t="array" ref="F601">IFERROR(IF(INDEX('Disaggregation Data'!$L$315:$L$616,MATCH(RIGHT(X601,255),RIGHT('Disaggregation Data'!$J$315:$J$616,255),0))=0,"",INDEX('Disaggregation Data'!$L$315:$L$616,MATCH(RIGHT(X601,255),RIGHT('Disaggregation Data'!J$315:$J$616,255),0))),"")</f>
        <v/>
      </c>
      <c r="G601" s="459" t="str">
        <f t="array" ref="G601">IFERROR(IF(INDEX('Disaggregation Data'!$M$315:$M$616,MATCH(RIGHT(X601,255),RIGHT('Disaggregation Data'!$J$315:$J$616,255),0))=0,(E601/F601)*100,INDEX('Disaggregation Data'!$M$315:$M$616,MATCH(RIGHT(X601,255),RIGHT('Disaggregation Data'!J$315:$J$616,255),0))),"")</f>
        <v/>
      </c>
      <c r="H601" s="401" t="str">
        <f t="array" ref="H601">IFERROR(IF(INDEX('Disaggregation Data'!$N$315:$N$616,MATCH(RIGHT(X601,255),RIGHT('Disaggregation Data'!$J$315:$J$616,255),0))=0,"",INDEX('Disaggregation Data'!$N$315:$N$616,MATCH(RIGHT(X601,255),RIGHT('Disaggregation Data'!J$315:$J$616,255),0))),"")</f>
        <v/>
      </c>
      <c r="I601" s="401" t="str">
        <f t="array" ref="I601">IFERROR(IF(INDEX('Disaggregation Data'!$Q$315:$Q$616,MATCH(RIGHT(X601,255),RIGHT('Disaggregation Data'!$J$315:$J$616,255),0))=0,"",INDEX('Disaggregation Data'!$Q$315:$Q$616,MATCH(RIGHT(X601,255),RIGHT('Disaggregation Data'!J$315:$J$616,255),0))),"")</f>
        <v/>
      </c>
      <c r="J601" s="415" t="str">
        <f t="array" ref="J601">IFERROR(IF(INDEX('Disaggregation Data'!$R$315:$R$616,MATCH(RIGHT(X601,255),RIGHT('Disaggregation Data'!$J$315:$J$616,255),0))=0,"",INDEX('Disaggregation Data'!$R$315:$R$616,MATCH(RIGHT(X601,255),RIGHT('Disaggregation Data'!J$315:$J$616,255),0))),"")</f>
        <v/>
      </c>
      <c r="K601" s="486"/>
      <c r="L601" s="486"/>
      <c r="M601" s="486"/>
      <c r="N601" s="486"/>
      <c r="O601" s="486"/>
      <c r="P601" s="486"/>
      <c r="Q601" s="486"/>
      <c r="R601" s="486"/>
      <c r="S601" s="486"/>
      <c r="T601" s="486"/>
      <c r="U601" s="401" t="str">
        <f t="array" ref="U601">IFERROR(IF(INDEX('Disaggregation Data'!$O$315:$O$616,MATCH(RIGHT(X601,255),RIGHT('Disaggregation Data'!$J$315:$J$616,255),0))=0,"",INDEX('Disaggregation Data'!$O$315:$O$616,MATCH(RIGHT(X601,255),RIGHT('Disaggregation Data'!J$315:$J$616,255),0))),"")</f>
        <v/>
      </c>
      <c r="V601" s="415" t="str">
        <f t="array" ref="V601">IFERROR(IF(INDEX('Disaggregation Data'!$P$315:$P$616,MATCH(RIGHT(X601,255),RIGHT('Disaggregation Data'!$J$315:$J$616,255),0))=0,"",INDEX('Disaggregation Data'!$P$315:$P$616,MATCH(RIGHT(X601,255),RIGHT('Disaggregation Data'!J$315:$J$616,255),0))),"")</f>
        <v/>
      </c>
      <c r="W601" s="487"/>
      <c r="X601" s="487" t="str">
        <f t="shared" si="40"/>
        <v/>
      </c>
      <c r="Y601" s="487">
        <f t="shared" si="41"/>
        <v>224</v>
      </c>
      <c r="Z601" s="487" t="str">
        <f t="shared" si="42"/>
        <v/>
      </c>
      <c r="AA601" s="487" t="b">
        <f t="shared" si="43"/>
        <v>0</v>
      </c>
      <c r="AB601" s="487" t="s">
        <v>2149</v>
      </c>
      <c r="AC601" s="487" t="str">
        <f t="array" ref="AC601">IFERROR(IF(INDEX('Disaggregation Records'!$G$95:$G$183,MATCH(RIGHT(Z601,255),RIGHT('Disaggregation Records'!$D$95:$D$183,255),0))=0,"",INDEX('Disaggregation Records'!$G$95:$G$183,MATCH(RIGHT(Z601,255),RIGHT('Disaggregation Records'!$D$95:$D$183,255),0))),"")</f>
        <v/>
      </c>
      <c r="AD601" s="487" t="s">
        <v>832</v>
      </c>
      <c r="AE601" s="347"/>
      <c r="AF601" s="111"/>
      <c r="AG601" s="111"/>
    </row>
    <row r="602" spans="1:33" ht="47.1" customHeight="1" x14ac:dyDescent="0.25">
      <c r="A602" s="377">
        <v>28</v>
      </c>
      <c r="B602" s="395" t="str">
        <f>IFERROR(VLOOKUP(A602,'Coverage Indicators - Section D'!$A$10:$Y$42,25,FALSE),"")</f>
        <v/>
      </c>
      <c r="C602" s="396" t="str">
        <f t="array" ref="C602">IFERROR(IF(INDEX('Disaggregation Records'!$E$95:$E$183,MATCH(RIGHT(Z602,255),RIGHT('Disaggregation Records'!$D$95:$D$183,255),0))=0,"",INDEX('Disaggregation Records'!$E$95:$E$183,MATCH(RIGHT(Z602,255),RIGHT('Disaggregation Records'!$D$95:$D$183,255),0))),"")</f>
        <v/>
      </c>
      <c r="D602" s="396" t="str">
        <f t="array" ref="D602">IFERROR(IF(INDEX('Disaggregation Records'!$F$95:$F$183,MATCH(RIGHT(Z602,255),RIGHT('Disaggregation Records'!$D$95:$D$183,255),0))=0,"",INDEX('Disaggregation Records'!$F$95:$F$183,MATCH(RIGHT(Z602,255),RIGHT('Disaggregation Records'!$D$95:$D$183,255),0))),"")</f>
        <v/>
      </c>
      <c r="E602" s="397" t="str">
        <f t="array" ref="E602">IFERROR(IF(INDEX('Disaggregation Data'!$K$315:$K$616,MATCH(RIGHT(X602,255),RIGHT('Disaggregation Data'!$J$315:$J$616,255),0))=0,"",INDEX('Disaggregation Data'!$K$315:$K$616,MATCH(RIGHT(X602,255),RIGHT('Disaggregation Data'!J$315:$J$616,255),0))),"")</f>
        <v/>
      </c>
      <c r="F602" s="398" t="str">
        <f t="array" ref="F602">IFERROR(IF(INDEX('Disaggregation Data'!$L$315:$L$616,MATCH(RIGHT(X602,255),RIGHT('Disaggregation Data'!$J$315:$J$616,255),0))=0,"",INDEX('Disaggregation Data'!$L$315:$L$616,MATCH(RIGHT(X602,255),RIGHT('Disaggregation Data'!J$315:$J$616,255),0))),"")</f>
        <v/>
      </c>
      <c r="G602" s="459" t="str">
        <f t="array" ref="G602">IFERROR(IF(INDEX('Disaggregation Data'!$M$315:$M$616,MATCH(RIGHT(X602,255),RIGHT('Disaggregation Data'!$J$315:$J$616,255),0))=0,(E602/F602)*100,INDEX('Disaggregation Data'!$M$315:$M$616,MATCH(RIGHT(X602,255),RIGHT('Disaggregation Data'!J$315:$J$616,255),0))),"")</f>
        <v/>
      </c>
      <c r="H602" s="401" t="str">
        <f t="array" ref="H602">IFERROR(IF(INDEX('Disaggregation Data'!$N$315:$N$616,MATCH(RIGHT(X602,255),RIGHT('Disaggregation Data'!$J$315:$J$616,255),0))=0,"",INDEX('Disaggregation Data'!$N$315:$N$616,MATCH(RIGHT(X602,255),RIGHT('Disaggregation Data'!J$315:$J$616,255),0))),"")</f>
        <v/>
      </c>
      <c r="I602" s="401" t="str">
        <f t="array" ref="I602">IFERROR(IF(INDEX('Disaggregation Data'!$Q$315:$Q$616,MATCH(RIGHT(X602,255),RIGHT('Disaggregation Data'!$J$315:$J$616,255),0))=0,"",INDEX('Disaggregation Data'!$Q$315:$Q$616,MATCH(RIGHT(X602,255),RIGHT('Disaggregation Data'!J$315:$J$616,255),0))),"")</f>
        <v/>
      </c>
      <c r="J602" s="415" t="str">
        <f t="array" ref="J602">IFERROR(IF(INDEX('Disaggregation Data'!$R$315:$R$616,MATCH(RIGHT(X602,255),RIGHT('Disaggregation Data'!$J$315:$J$616,255),0))=0,"",INDEX('Disaggregation Data'!$R$315:$R$616,MATCH(RIGHT(X602,255),RIGHT('Disaggregation Data'!J$315:$J$616,255),0))),"")</f>
        <v/>
      </c>
      <c r="K602" s="486"/>
      <c r="L602" s="486"/>
      <c r="M602" s="486"/>
      <c r="N602" s="486"/>
      <c r="O602" s="486"/>
      <c r="P602" s="486"/>
      <c r="Q602" s="486"/>
      <c r="R602" s="486"/>
      <c r="S602" s="486"/>
      <c r="T602" s="486"/>
      <c r="U602" s="401" t="str">
        <f t="array" ref="U602">IFERROR(IF(INDEX('Disaggregation Data'!$O$315:$O$616,MATCH(RIGHT(X602,255),RIGHT('Disaggregation Data'!$J$315:$J$616,255),0))=0,"",INDEX('Disaggregation Data'!$O$315:$O$616,MATCH(RIGHT(X602,255),RIGHT('Disaggregation Data'!J$315:$J$616,255),0))),"")</f>
        <v/>
      </c>
      <c r="V602" s="415" t="str">
        <f t="array" ref="V602">IFERROR(IF(INDEX('Disaggregation Data'!$P$315:$P$616,MATCH(RIGHT(X602,255),RIGHT('Disaggregation Data'!$J$315:$J$616,255),0))=0,"",INDEX('Disaggregation Data'!$P$315:$P$616,MATCH(RIGHT(X602,255),RIGHT('Disaggregation Data'!J$315:$J$616,255),0))),"")</f>
        <v/>
      </c>
      <c r="W602" s="487"/>
      <c r="X602" s="487" t="str">
        <f t="shared" si="40"/>
        <v/>
      </c>
      <c r="Y602" s="487">
        <f t="shared" si="41"/>
        <v>225</v>
      </c>
      <c r="Z602" s="487" t="str">
        <f t="shared" si="42"/>
        <v/>
      </c>
      <c r="AA602" s="487" t="b">
        <f t="shared" si="43"/>
        <v>0</v>
      </c>
      <c r="AB602" s="487" t="s">
        <v>2150</v>
      </c>
      <c r="AC602" s="487" t="str">
        <f t="array" ref="AC602">IFERROR(IF(INDEX('Disaggregation Records'!$G$95:$G$183,MATCH(RIGHT(Z602,255),RIGHT('Disaggregation Records'!$D$95:$D$183,255),0))=0,"",INDEX('Disaggregation Records'!$G$95:$G$183,MATCH(RIGHT(Z602,255),RIGHT('Disaggregation Records'!$D$95:$D$183,255),0))),"")</f>
        <v/>
      </c>
      <c r="AD602" s="487" t="s">
        <v>832</v>
      </c>
      <c r="AE602" s="347"/>
      <c r="AF602" s="111"/>
      <c r="AG602" s="111"/>
    </row>
    <row r="603" spans="1:33" ht="47.1" customHeight="1" x14ac:dyDescent="0.25">
      <c r="A603" s="377">
        <v>28</v>
      </c>
      <c r="B603" s="395" t="str">
        <f>IFERROR(VLOOKUP(A603,'Coverage Indicators - Section D'!$A$10:$Y$42,25,FALSE),"")</f>
        <v/>
      </c>
      <c r="C603" s="396" t="str">
        <f t="array" ref="C603">IFERROR(IF(INDEX('Disaggregation Records'!$E$95:$E$183,MATCH(RIGHT(Z603,255),RIGHT('Disaggregation Records'!$D$95:$D$183,255),0))=0,"",INDEX('Disaggregation Records'!$E$95:$E$183,MATCH(RIGHT(Z603,255),RIGHT('Disaggregation Records'!$D$95:$D$183,255),0))),"")</f>
        <v/>
      </c>
      <c r="D603" s="396" t="str">
        <f t="array" ref="D603">IFERROR(IF(INDEX('Disaggregation Records'!$F$95:$F$183,MATCH(RIGHT(Z603,255),RIGHT('Disaggregation Records'!$D$95:$D$183,255),0))=0,"",INDEX('Disaggregation Records'!$F$95:$F$183,MATCH(RIGHT(Z603,255),RIGHT('Disaggregation Records'!$D$95:$D$183,255),0))),"")</f>
        <v/>
      </c>
      <c r="E603" s="397" t="str">
        <f t="array" ref="E603">IFERROR(IF(INDEX('Disaggregation Data'!$K$315:$K$616,MATCH(RIGHT(X603,255),RIGHT('Disaggregation Data'!$J$315:$J$616,255),0))=0,"",INDEX('Disaggregation Data'!$K$315:$K$616,MATCH(RIGHT(X603,255),RIGHT('Disaggregation Data'!J$315:$J$616,255),0))),"")</f>
        <v/>
      </c>
      <c r="F603" s="398" t="str">
        <f t="array" ref="F603">IFERROR(IF(INDEX('Disaggregation Data'!$L$315:$L$616,MATCH(RIGHT(X603,255),RIGHT('Disaggregation Data'!$J$315:$J$616,255),0))=0,"",INDEX('Disaggregation Data'!$L$315:$L$616,MATCH(RIGHT(X603,255),RIGHT('Disaggregation Data'!J$315:$J$616,255),0))),"")</f>
        <v/>
      </c>
      <c r="G603" s="459" t="str">
        <f t="array" ref="G603">IFERROR(IF(INDEX('Disaggregation Data'!$M$315:$M$616,MATCH(RIGHT(X603,255),RIGHT('Disaggregation Data'!$J$315:$J$616,255),0))=0,(E603/F603)*100,INDEX('Disaggregation Data'!$M$315:$M$616,MATCH(RIGHT(X603,255),RIGHT('Disaggregation Data'!J$315:$J$616,255),0))),"")</f>
        <v/>
      </c>
      <c r="H603" s="401" t="str">
        <f t="array" ref="H603">IFERROR(IF(INDEX('Disaggregation Data'!$N$315:$N$616,MATCH(RIGHT(X603,255),RIGHT('Disaggregation Data'!$J$315:$J$616,255),0))=0,"",INDEX('Disaggregation Data'!$N$315:$N$616,MATCH(RIGHT(X603,255),RIGHT('Disaggregation Data'!J$315:$J$616,255),0))),"")</f>
        <v/>
      </c>
      <c r="I603" s="401" t="str">
        <f t="array" ref="I603">IFERROR(IF(INDEX('Disaggregation Data'!$Q$315:$Q$616,MATCH(RIGHT(X603,255),RIGHT('Disaggregation Data'!$J$315:$J$616,255),0))=0,"",INDEX('Disaggregation Data'!$Q$315:$Q$616,MATCH(RIGHT(X603,255),RIGHT('Disaggregation Data'!J$315:$J$616,255),0))),"")</f>
        <v/>
      </c>
      <c r="J603" s="415" t="str">
        <f t="array" ref="J603">IFERROR(IF(INDEX('Disaggregation Data'!$R$315:$R$616,MATCH(RIGHT(X603,255),RIGHT('Disaggregation Data'!$J$315:$J$616,255),0))=0,"",INDEX('Disaggregation Data'!$R$315:$R$616,MATCH(RIGHT(X603,255),RIGHT('Disaggregation Data'!J$315:$J$616,255),0))),"")</f>
        <v/>
      </c>
      <c r="K603" s="486"/>
      <c r="L603" s="486"/>
      <c r="M603" s="486"/>
      <c r="N603" s="486"/>
      <c r="O603" s="486"/>
      <c r="P603" s="486"/>
      <c r="Q603" s="486"/>
      <c r="R603" s="486"/>
      <c r="S603" s="486"/>
      <c r="T603" s="486"/>
      <c r="U603" s="401" t="str">
        <f t="array" ref="U603">IFERROR(IF(INDEX('Disaggregation Data'!$O$315:$O$616,MATCH(RIGHT(X603,255),RIGHT('Disaggregation Data'!$J$315:$J$616,255),0))=0,"",INDEX('Disaggregation Data'!$O$315:$O$616,MATCH(RIGHT(X603,255),RIGHT('Disaggregation Data'!J$315:$J$616,255),0))),"")</f>
        <v/>
      </c>
      <c r="V603" s="415" t="str">
        <f t="array" ref="V603">IFERROR(IF(INDEX('Disaggregation Data'!$P$315:$P$616,MATCH(RIGHT(X603,255),RIGHT('Disaggregation Data'!$J$315:$J$616,255),0))=0,"",INDEX('Disaggregation Data'!$P$315:$P$616,MATCH(RIGHT(X603,255),RIGHT('Disaggregation Data'!J$315:$J$616,255),0))),"")</f>
        <v/>
      </c>
      <c r="W603" s="487"/>
      <c r="X603" s="487" t="str">
        <f t="shared" si="40"/>
        <v/>
      </c>
      <c r="Y603" s="487">
        <f t="shared" si="41"/>
        <v>226</v>
      </c>
      <c r="Z603" s="487" t="str">
        <f t="shared" si="42"/>
        <v/>
      </c>
      <c r="AA603" s="487" t="b">
        <f t="shared" si="43"/>
        <v>0</v>
      </c>
      <c r="AB603" s="487" t="s">
        <v>2151</v>
      </c>
      <c r="AC603" s="487" t="str">
        <f t="array" ref="AC603">IFERROR(IF(INDEX('Disaggregation Records'!$G$95:$G$183,MATCH(RIGHT(Z603,255),RIGHT('Disaggregation Records'!$D$95:$D$183,255),0))=0,"",INDEX('Disaggregation Records'!$G$95:$G$183,MATCH(RIGHT(Z603,255),RIGHT('Disaggregation Records'!$D$95:$D$183,255),0))),"")</f>
        <v/>
      </c>
      <c r="AD603" s="487" t="s">
        <v>832</v>
      </c>
      <c r="AE603" s="347"/>
      <c r="AF603" s="111"/>
      <c r="AG603" s="111"/>
    </row>
    <row r="604" spans="1:33" ht="47.1" customHeight="1" x14ac:dyDescent="0.25">
      <c r="A604" s="377">
        <v>28</v>
      </c>
      <c r="B604" s="395" t="str">
        <f>IFERROR(VLOOKUP(A604,'Coverage Indicators - Section D'!$A$10:$Y$42,25,FALSE),"")</f>
        <v/>
      </c>
      <c r="C604" s="396" t="str">
        <f t="array" ref="C604">IFERROR(IF(INDEX('Disaggregation Records'!$E$95:$E$183,MATCH(RIGHT(Z604,255),RIGHT('Disaggregation Records'!$D$95:$D$183,255),0))=0,"",INDEX('Disaggregation Records'!$E$95:$E$183,MATCH(RIGHT(Z604,255),RIGHT('Disaggregation Records'!$D$95:$D$183,255),0))),"")</f>
        <v/>
      </c>
      <c r="D604" s="396" t="str">
        <f t="array" ref="D604">IFERROR(IF(INDEX('Disaggregation Records'!$F$95:$F$183,MATCH(RIGHT(Z604,255),RIGHT('Disaggregation Records'!$D$95:$D$183,255),0))=0,"",INDEX('Disaggregation Records'!$F$95:$F$183,MATCH(RIGHT(Z604,255),RIGHT('Disaggregation Records'!$D$95:$D$183,255),0))),"")</f>
        <v/>
      </c>
      <c r="E604" s="397" t="str">
        <f t="array" ref="E604">IFERROR(IF(INDEX('Disaggregation Data'!$K$315:$K$616,MATCH(RIGHT(X604,255),RIGHT('Disaggregation Data'!$J$315:$J$616,255),0))=0,"",INDEX('Disaggregation Data'!$K$315:$K$616,MATCH(RIGHT(X604,255),RIGHT('Disaggregation Data'!J$315:$J$616,255),0))),"")</f>
        <v/>
      </c>
      <c r="F604" s="398" t="str">
        <f t="array" ref="F604">IFERROR(IF(INDEX('Disaggregation Data'!$L$315:$L$616,MATCH(RIGHT(X604,255),RIGHT('Disaggregation Data'!$J$315:$J$616,255),0))=0,"",INDEX('Disaggregation Data'!$L$315:$L$616,MATCH(RIGHT(X604,255),RIGHT('Disaggregation Data'!J$315:$J$616,255),0))),"")</f>
        <v/>
      </c>
      <c r="G604" s="459" t="str">
        <f t="array" ref="G604">IFERROR(IF(INDEX('Disaggregation Data'!$M$315:$M$616,MATCH(RIGHT(X604,255),RIGHT('Disaggregation Data'!$J$315:$J$616,255),0))=0,(E604/F604)*100,INDEX('Disaggregation Data'!$M$315:$M$616,MATCH(RIGHT(X604,255),RIGHT('Disaggregation Data'!J$315:$J$616,255),0))),"")</f>
        <v/>
      </c>
      <c r="H604" s="401" t="str">
        <f t="array" ref="H604">IFERROR(IF(INDEX('Disaggregation Data'!$N$315:$N$616,MATCH(RIGHT(X604,255),RIGHT('Disaggregation Data'!$J$315:$J$616,255),0))=0,"",INDEX('Disaggregation Data'!$N$315:$N$616,MATCH(RIGHT(X604,255),RIGHT('Disaggregation Data'!J$315:$J$616,255),0))),"")</f>
        <v/>
      </c>
      <c r="I604" s="401" t="str">
        <f t="array" ref="I604">IFERROR(IF(INDEX('Disaggregation Data'!$Q$315:$Q$616,MATCH(RIGHT(X604,255),RIGHT('Disaggregation Data'!$J$315:$J$616,255),0))=0,"",INDEX('Disaggregation Data'!$Q$315:$Q$616,MATCH(RIGHT(X604,255),RIGHT('Disaggregation Data'!J$315:$J$616,255),0))),"")</f>
        <v/>
      </c>
      <c r="J604" s="415" t="str">
        <f t="array" ref="J604">IFERROR(IF(INDEX('Disaggregation Data'!$R$315:$R$616,MATCH(RIGHT(X604,255),RIGHT('Disaggregation Data'!$J$315:$J$616,255),0))=0,"",INDEX('Disaggregation Data'!$R$315:$R$616,MATCH(RIGHT(X604,255),RIGHT('Disaggregation Data'!J$315:$J$616,255),0))),"")</f>
        <v/>
      </c>
      <c r="K604" s="486"/>
      <c r="L604" s="486"/>
      <c r="M604" s="486"/>
      <c r="N604" s="486"/>
      <c r="O604" s="486"/>
      <c r="P604" s="486"/>
      <c r="Q604" s="486"/>
      <c r="R604" s="486"/>
      <c r="S604" s="486"/>
      <c r="T604" s="486"/>
      <c r="U604" s="401" t="str">
        <f t="array" ref="U604">IFERROR(IF(INDEX('Disaggregation Data'!$O$315:$O$616,MATCH(RIGHT(X604,255),RIGHT('Disaggregation Data'!$J$315:$J$616,255),0))=0,"",INDEX('Disaggregation Data'!$O$315:$O$616,MATCH(RIGHT(X604,255),RIGHT('Disaggregation Data'!J$315:$J$616,255),0))),"")</f>
        <v/>
      </c>
      <c r="V604" s="415" t="str">
        <f t="array" ref="V604">IFERROR(IF(INDEX('Disaggregation Data'!$P$315:$P$616,MATCH(RIGHT(X604,255),RIGHT('Disaggregation Data'!$J$315:$J$616,255),0))=0,"",INDEX('Disaggregation Data'!$P$315:$P$616,MATCH(RIGHT(X604,255),RIGHT('Disaggregation Data'!J$315:$J$616,255),0))),"")</f>
        <v/>
      </c>
      <c r="W604" s="487"/>
      <c r="X604" s="487" t="str">
        <f t="shared" si="40"/>
        <v/>
      </c>
      <c r="Y604" s="487">
        <f t="shared" si="41"/>
        <v>227</v>
      </c>
      <c r="Z604" s="487" t="str">
        <f t="shared" si="42"/>
        <v/>
      </c>
      <c r="AA604" s="487" t="b">
        <f t="shared" si="43"/>
        <v>0</v>
      </c>
      <c r="AB604" s="487" t="s">
        <v>2152</v>
      </c>
      <c r="AC604" s="487" t="str">
        <f t="array" ref="AC604">IFERROR(IF(INDEX('Disaggregation Records'!$G$95:$G$183,MATCH(RIGHT(Z604,255),RIGHT('Disaggregation Records'!$D$95:$D$183,255),0))=0,"",INDEX('Disaggregation Records'!$G$95:$G$183,MATCH(RIGHT(Z604,255),RIGHT('Disaggregation Records'!$D$95:$D$183,255),0))),"")</f>
        <v/>
      </c>
      <c r="AD604" s="487" t="s">
        <v>832</v>
      </c>
      <c r="AE604" s="347"/>
      <c r="AF604" s="111"/>
      <c r="AG604" s="111"/>
    </row>
    <row r="605" spans="1:33" ht="47.1" customHeight="1" x14ac:dyDescent="0.25">
      <c r="A605" s="377">
        <v>28</v>
      </c>
      <c r="B605" s="395" t="str">
        <f>IFERROR(VLOOKUP(A605,'Coverage Indicators - Section D'!$A$10:$Y$42,25,FALSE),"")</f>
        <v/>
      </c>
      <c r="C605" s="396" t="str">
        <f t="array" ref="C605">IFERROR(IF(INDEX('Disaggregation Records'!$E$95:$E$183,MATCH(RIGHT(Z605,255),RIGHT('Disaggregation Records'!$D$95:$D$183,255),0))=0,"",INDEX('Disaggregation Records'!$E$95:$E$183,MATCH(RIGHT(Z605,255),RIGHT('Disaggregation Records'!$D$95:$D$183,255),0))),"")</f>
        <v/>
      </c>
      <c r="D605" s="396" t="str">
        <f t="array" ref="D605">IFERROR(IF(INDEX('Disaggregation Records'!$F$95:$F$183,MATCH(RIGHT(Z605,255),RIGHT('Disaggregation Records'!$D$95:$D$183,255),0))=0,"",INDEX('Disaggregation Records'!$F$95:$F$183,MATCH(RIGHT(Z605,255),RIGHT('Disaggregation Records'!$D$95:$D$183,255),0))),"")</f>
        <v/>
      </c>
      <c r="E605" s="397" t="str">
        <f t="array" ref="E605">IFERROR(IF(INDEX('Disaggregation Data'!$K$315:$K$616,MATCH(RIGHT(X605,255),RIGHT('Disaggregation Data'!$J$315:$J$616,255),0))=0,"",INDEX('Disaggregation Data'!$K$315:$K$616,MATCH(RIGHT(X605,255),RIGHT('Disaggregation Data'!J$315:$J$616,255),0))),"")</f>
        <v/>
      </c>
      <c r="F605" s="398" t="str">
        <f t="array" ref="F605">IFERROR(IF(INDEX('Disaggregation Data'!$L$315:$L$616,MATCH(RIGHT(X605,255),RIGHT('Disaggregation Data'!$J$315:$J$616,255),0))=0,"",INDEX('Disaggregation Data'!$L$315:$L$616,MATCH(RIGHT(X605,255),RIGHT('Disaggregation Data'!J$315:$J$616,255),0))),"")</f>
        <v/>
      </c>
      <c r="G605" s="459" t="str">
        <f t="array" ref="G605">IFERROR(IF(INDEX('Disaggregation Data'!$M$315:$M$616,MATCH(RIGHT(X605,255),RIGHT('Disaggregation Data'!$J$315:$J$616,255),0))=0,(E605/F605)*100,INDEX('Disaggregation Data'!$M$315:$M$616,MATCH(RIGHT(X605,255),RIGHT('Disaggregation Data'!J$315:$J$616,255),0))),"")</f>
        <v/>
      </c>
      <c r="H605" s="401" t="str">
        <f t="array" ref="H605">IFERROR(IF(INDEX('Disaggregation Data'!$N$315:$N$616,MATCH(RIGHT(X605,255),RIGHT('Disaggregation Data'!$J$315:$J$616,255),0))=0,"",INDEX('Disaggregation Data'!$N$315:$N$616,MATCH(RIGHT(X605,255),RIGHT('Disaggregation Data'!J$315:$J$616,255),0))),"")</f>
        <v/>
      </c>
      <c r="I605" s="401" t="str">
        <f t="array" ref="I605">IFERROR(IF(INDEX('Disaggregation Data'!$Q$315:$Q$616,MATCH(RIGHT(X605,255),RIGHT('Disaggregation Data'!$J$315:$J$616,255),0))=0,"",INDEX('Disaggregation Data'!$Q$315:$Q$616,MATCH(RIGHT(X605,255),RIGHT('Disaggregation Data'!J$315:$J$616,255),0))),"")</f>
        <v/>
      </c>
      <c r="J605" s="415" t="str">
        <f t="array" ref="J605">IFERROR(IF(INDEX('Disaggregation Data'!$R$315:$R$616,MATCH(RIGHT(X605,255),RIGHT('Disaggregation Data'!$J$315:$J$616,255),0))=0,"",INDEX('Disaggregation Data'!$R$315:$R$616,MATCH(RIGHT(X605,255),RIGHT('Disaggregation Data'!J$315:$J$616,255),0))),"")</f>
        <v/>
      </c>
      <c r="K605" s="486"/>
      <c r="L605" s="486"/>
      <c r="M605" s="486"/>
      <c r="N605" s="486"/>
      <c r="O605" s="486"/>
      <c r="P605" s="486"/>
      <c r="Q605" s="486"/>
      <c r="R605" s="486"/>
      <c r="S605" s="486"/>
      <c r="T605" s="486"/>
      <c r="U605" s="401" t="str">
        <f t="array" ref="U605">IFERROR(IF(INDEX('Disaggregation Data'!$O$315:$O$616,MATCH(RIGHT(X605,255),RIGHT('Disaggregation Data'!$J$315:$J$616,255),0))=0,"",INDEX('Disaggregation Data'!$O$315:$O$616,MATCH(RIGHT(X605,255),RIGHT('Disaggregation Data'!J$315:$J$616,255),0))),"")</f>
        <v/>
      </c>
      <c r="V605" s="415" t="str">
        <f t="array" ref="V605">IFERROR(IF(INDEX('Disaggregation Data'!$P$315:$P$616,MATCH(RIGHT(X605,255),RIGHT('Disaggregation Data'!$J$315:$J$616,255),0))=0,"",INDEX('Disaggregation Data'!$P$315:$P$616,MATCH(RIGHT(X605,255),RIGHT('Disaggregation Data'!J$315:$J$616,255),0))),"")</f>
        <v/>
      </c>
      <c r="W605" s="487"/>
      <c r="X605" s="487" t="str">
        <f t="shared" si="40"/>
        <v/>
      </c>
      <c r="Y605" s="487">
        <f t="shared" si="41"/>
        <v>228</v>
      </c>
      <c r="Z605" s="487" t="str">
        <f t="shared" si="42"/>
        <v/>
      </c>
      <c r="AA605" s="487" t="b">
        <f t="shared" si="43"/>
        <v>0</v>
      </c>
      <c r="AB605" s="487" t="s">
        <v>2153</v>
      </c>
      <c r="AC605" s="487" t="str">
        <f t="array" ref="AC605">IFERROR(IF(INDEX('Disaggregation Records'!$G$95:$G$183,MATCH(RIGHT(Z605,255),RIGHT('Disaggregation Records'!$D$95:$D$183,255),0))=0,"",INDEX('Disaggregation Records'!$G$95:$G$183,MATCH(RIGHT(Z605,255),RIGHT('Disaggregation Records'!$D$95:$D$183,255),0))),"")</f>
        <v/>
      </c>
      <c r="AD605" s="487" t="s">
        <v>832</v>
      </c>
      <c r="AE605" s="347"/>
      <c r="AF605" s="111"/>
      <c r="AG605" s="111"/>
    </row>
    <row r="606" spans="1:33" ht="47.1" customHeight="1" x14ac:dyDescent="0.25">
      <c r="A606" s="377">
        <v>28</v>
      </c>
      <c r="B606" s="395" t="str">
        <f>IFERROR(VLOOKUP(A606,'Coverage Indicators - Section D'!$A$10:$Y$42,25,FALSE),"")</f>
        <v/>
      </c>
      <c r="C606" s="396" t="str">
        <f t="array" ref="C606">IFERROR(IF(INDEX('Disaggregation Records'!$E$95:$E$183,MATCH(RIGHT(Z606,255),RIGHT('Disaggregation Records'!$D$95:$D$183,255),0))=0,"",INDEX('Disaggregation Records'!$E$95:$E$183,MATCH(RIGHT(Z606,255),RIGHT('Disaggregation Records'!$D$95:$D$183,255),0))),"")</f>
        <v/>
      </c>
      <c r="D606" s="396" t="str">
        <f t="array" ref="D606">IFERROR(IF(INDEX('Disaggregation Records'!$F$95:$F$183,MATCH(RIGHT(Z606,255),RIGHT('Disaggregation Records'!$D$95:$D$183,255),0))=0,"",INDEX('Disaggregation Records'!$F$95:$F$183,MATCH(RIGHT(Z606,255),RIGHT('Disaggregation Records'!$D$95:$D$183,255),0))),"")</f>
        <v/>
      </c>
      <c r="E606" s="397" t="str">
        <f t="array" ref="E606">IFERROR(IF(INDEX('Disaggregation Data'!$K$315:$K$616,MATCH(RIGHT(X606,255),RIGHT('Disaggregation Data'!$J$315:$J$616,255),0))=0,"",INDEX('Disaggregation Data'!$K$315:$K$616,MATCH(RIGHT(X606,255),RIGHT('Disaggregation Data'!J$315:$J$616,255),0))),"")</f>
        <v/>
      </c>
      <c r="F606" s="398" t="str">
        <f t="array" ref="F606">IFERROR(IF(INDEX('Disaggregation Data'!$L$315:$L$616,MATCH(RIGHT(X606,255),RIGHT('Disaggregation Data'!$J$315:$J$616,255),0))=0,"",INDEX('Disaggregation Data'!$L$315:$L$616,MATCH(RIGHT(X606,255),RIGHT('Disaggregation Data'!J$315:$J$616,255),0))),"")</f>
        <v/>
      </c>
      <c r="G606" s="459" t="str">
        <f t="array" ref="G606">IFERROR(IF(INDEX('Disaggregation Data'!$M$315:$M$616,MATCH(RIGHT(X606,255),RIGHT('Disaggregation Data'!$J$315:$J$616,255),0))=0,(E606/F606)*100,INDEX('Disaggregation Data'!$M$315:$M$616,MATCH(RIGHT(X606,255),RIGHT('Disaggregation Data'!J$315:$J$616,255),0))),"")</f>
        <v/>
      </c>
      <c r="H606" s="401" t="str">
        <f t="array" ref="H606">IFERROR(IF(INDEX('Disaggregation Data'!$N$315:$N$616,MATCH(RIGHT(X606,255),RIGHT('Disaggregation Data'!$J$315:$J$616,255),0))=0,"",INDEX('Disaggregation Data'!$N$315:$N$616,MATCH(RIGHT(X606,255),RIGHT('Disaggregation Data'!J$315:$J$616,255),0))),"")</f>
        <v/>
      </c>
      <c r="I606" s="401" t="str">
        <f t="array" ref="I606">IFERROR(IF(INDEX('Disaggregation Data'!$Q$315:$Q$616,MATCH(RIGHT(X606,255),RIGHT('Disaggregation Data'!$J$315:$J$616,255),0))=0,"",INDEX('Disaggregation Data'!$Q$315:$Q$616,MATCH(RIGHT(X606,255),RIGHT('Disaggregation Data'!J$315:$J$616,255),0))),"")</f>
        <v/>
      </c>
      <c r="J606" s="415" t="str">
        <f t="array" ref="J606">IFERROR(IF(INDEX('Disaggregation Data'!$R$315:$R$616,MATCH(RIGHT(X606,255),RIGHT('Disaggregation Data'!$J$315:$J$616,255),0))=0,"",INDEX('Disaggregation Data'!$R$315:$R$616,MATCH(RIGHT(X606,255),RIGHT('Disaggregation Data'!J$315:$J$616,255),0))),"")</f>
        <v/>
      </c>
      <c r="K606" s="486"/>
      <c r="L606" s="486"/>
      <c r="M606" s="486"/>
      <c r="N606" s="486"/>
      <c r="O606" s="486"/>
      <c r="P606" s="486"/>
      <c r="Q606" s="486"/>
      <c r="R606" s="486"/>
      <c r="S606" s="486"/>
      <c r="T606" s="486"/>
      <c r="U606" s="401" t="str">
        <f t="array" ref="U606">IFERROR(IF(INDEX('Disaggregation Data'!$O$315:$O$616,MATCH(RIGHT(X606,255),RIGHT('Disaggregation Data'!$J$315:$J$616,255),0))=0,"",INDEX('Disaggregation Data'!$O$315:$O$616,MATCH(RIGHT(X606,255),RIGHT('Disaggregation Data'!J$315:$J$616,255),0))),"")</f>
        <v/>
      </c>
      <c r="V606" s="415" t="str">
        <f t="array" ref="V606">IFERROR(IF(INDEX('Disaggregation Data'!$P$315:$P$616,MATCH(RIGHT(X606,255),RIGHT('Disaggregation Data'!$J$315:$J$616,255),0))=0,"",INDEX('Disaggregation Data'!$P$315:$P$616,MATCH(RIGHT(X606,255),RIGHT('Disaggregation Data'!J$315:$J$616,255),0))),"")</f>
        <v/>
      </c>
      <c r="W606" s="487"/>
      <c r="X606" s="487" t="str">
        <f t="shared" si="40"/>
        <v/>
      </c>
      <c r="Y606" s="487">
        <f t="shared" si="41"/>
        <v>229</v>
      </c>
      <c r="Z606" s="487" t="str">
        <f t="shared" si="42"/>
        <v/>
      </c>
      <c r="AA606" s="487" t="b">
        <f t="shared" si="43"/>
        <v>0</v>
      </c>
      <c r="AB606" s="487" t="s">
        <v>2154</v>
      </c>
      <c r="AC606" s="487" t="str">
        <f t="array" ref="AC606">IFERROR(IF(INDEX('Disaggregation Records'!$G$95:$G$183,MATCH(RIGHT(Z606,255),RIGHT('Disaggregation Records'!$D$95:$D$183,255),0))=0,"",INDEX('Disaggregation Records'!$G$95:$G$183,MATCH(RIGHT(Z606,255),RIGHT('Disaggregation Records'!$D$95:$D$183,255),0))),"")</f>
        <v/>
      </c>
      <c r="AD606" s="487" t="s">
        <v>832</v>
      </c>
      <c r="AE606" s="347"/>
      <c r="AF606" s="111"/>
      <c r="AG606" s="111"/>
    </row>
    <row r="607" spans="1:33" ht="47.1" customHeight="1" x14ac:dyDescent="0.25">
      <c r="A607" s="377">
        <v>29</v>
      </c>
      <c r="B607" s="395" t="str">
        <f>IFERROR(VLOOKUP(A607,'Coverage Indicators - Section D'!$A$10:$Y$42,25,FALSE),"")</f>
        <v/>
      </c>
      <c r="C607" s="396" t="str">
        <f t="array" ref="C607">IFERROR(IF(INDEX('Disaggregation Records'!$E$95:$E$183,MATCH(RIGHT(Z607,255),RIGHT('Disaggregation Records'!$D$95:$D$183,255),0))=0,"",INDEX('Disaggregation Records'!$E$95:$E$183,MATCH(RIGHT(Z607,255),RIGHT('Disaggregation Records'!$D$95:$D$183,255),0))),"")</f>
        <v/>
      </c>
      <c r="D607" s="396" t="str">
        <f t="array" ref="D607">IFERROR(IF(INDEX('Disaggregation Records'!$F$95:$F$183,MATCH(RIGHT(Z607,255),RIGHT('Disaggregation Records'!$D$95:$D$183,255),0))=0,"",INDEX('Disaggregation Records'!$F$95:$F$183,MATCH(RIGHT(Z607,255),RIGHT('Disaggregation Records'!$D$95:$D$183,255),0))),"")</f>
        <v/>
      </c>
      <c r="E607" s="397" t="str">
        <f t="array" ref="E607">IFERROR(IF(INDEX('Disaggregation Data'!$K$315:$K$616,MATCH(RIGHT(X607,255),RIGHT('Disaggregation Data'!$J$315:$J$616,255),0))=0,"",INDEX('Disaggregation Data'!$K$315:$K$616,MATCH(RIGHT(X607,255),RIGHT('Disaggregation Data'!J$315:$J$616,255),0))),"")</f>
        <v/>
      </c>
      <c r="F607" s="398" t="str">
        <f t="array" ref="F607">IFERROR(IF(INDEX('Disaggregation Data'!$L$315:$L$616,MATCH(RIGHT(X607,255),RIGHT('Disaggregation Data'!$J$315:$J$616,255),0))=0,"",INDEX('Disaggregation Data'!$L$315:$L$616,MATCH(RIGHT(X607,255),RIGHT('Disaggregation Data'!J$315:$J$616,255),0))),"")</f>
        <v/>
      </c>
      <c r="G607" s="459" t="str">
        <f t="array" ref="G607">IFERROR(IF(INDEX('Disaggregation Data'!$M$315:$M$616,MATCH(RIGHT(X607,255),RIGHT('Disaggregation Data'!$J$315:$J$616,255),0))=0,(E607/F607)*100,INDEX('Disaggregation Data'!$M$315:$M$616,MATCH(RIGHT(X607,255),RIGHT('Disaggregation Data'!J$315:$J$616,255),0))),"")</f>
        <v/>
      </c>
      <c r="H607" s="401" t="str">
        <f t="array" ref="H607">IFERROR(IF(INDEX('Disaggregation Data'!$N$315:$N$616,MATCH(RIGHT(X607,255),RIGHT('Disaggregation Data'!$J$315:$J$616,255),0))=0,"",INDEX('Disaggregation Data'!$N$315:$N$616,MATCH(RIGHT(X607,255),RIGHT('Disaggregation Data'!J$315:$J$616,255),0))),"")</f>
        <v/>
      </c>
      <c r="I607" s="401" t="str">
        <f t="array" ref="I607">IFERROR(IF(INDEX('Disaggregation Data'!$Q$315:$Q$616,MATCH(RIGHT(X607,255),RIGHT('Disaggregation Data'!$J$315:$J$616,255),0))=0,"",INDEX('Disaggregation Data'!$Q$315:$Q$616,MATCH(RIGHT(X607,255),RIGHT('Disaggregation Data'!J$315:$J$616,255),0))),"")</f>
        <v/>
      </c>
      <c r="J607" s="415" t="str">
        <f t="array" ref="J607">IFERROR(IF(INDEX('Disaggregation Data'!$R$315:$R$616,MATCH(RIGHT(X607,255),RIGHT('Disaggregation Data'!$J$315:$J$616,255),0))=0,"",INDEX('Disaggregation Data'!$R$315:$R$616,MATCH(RIGHT(X607,255),RIGHT('Disaggregation Data'!J$315:$J$616,255),0))),"")</f>
        <v/>
      </c>
      <c r="K607" s="486"/>
      <c r="L607" s="486"/>
      <c r="M607" s="486"/>
      <c r="N607" s="486"/>
      <c r="O607" s="486"/>
      <c r="P607" s="486"/>
      <c r="Q607" s="486"/>
      <c r="R607" s="486"/>
      <c r="S607" s="486"/>
      <c r="T607" s="486"/>
      <c r="U607" s="401" t="str">
        <f t="array" ref="U607">IFERROR(IF(INDEX('Disaggregation Data'!$O$315:$O$616,MATCH(RIGHT(X607,255),RIGHT('Disaggregation Data'!$J$315:$J$616,255),0))=0,"",INDEX('Disaggregation Data'!$O$315:$O$616,MATCH(RIGHT(X607,255),RIGHT('Disaggregation Data'!J$315:$J$616,255),0))),"")</f>
        <v/>
      </c>
      <c r="V607" s="415" t="str">
        <f t="array" ref="V607">IFERROR(IF(INDEX('Disaggregation Data'!$P$315:$P$616,MATCH(RIGHT(X607,255),RIGHT('Disaggregation Data'!$J$315:$J$616,255),0))=0,"",INDEX('Disaggregation Data'!$P$315:$P$616,MATCH(RIGHT(X607,255),RIGHT('Disaggregation Data'!J$315:$J$616,255),0))),"")</f>
        <v/>
      </c>
      <c r="W607" s="487"/>
      <c r="X607" s="487" t="str">
        <f t="shared" si="40"/>
        <v/>
      </c>
      <c r="Y607" s="487">
        <f t="shared" si="41"/>
        <v>230</v>
      </c>
      <c r="Z607" s="487" t="str">
        <f t="shared" si="42"/>
        <v/>
      </c>
      <c r="AA607" s="487" t="b">
        <f t="shared" si="43"/>
        <v>0</v>
      </c>
      <c r="AB607" s="487" t="s">
        <v>2155</v>
      </c>
      <c r="AC607" s="487" t="str">
        <f t="array" ref="AC607">IFERROR(IF(INDEX('Disaggregation Records'!$G$95:$G$183,MATCH(RIGHT(Z607,255),RIGHT('Disaggregation Records'!$D$95:$D$183,255),0))=0,"",INDEX('Disaggregation Records'!$G$95:$G$183,MATCH(RIGHT(Z607,255),RIGHT('Disaggregation Records'!$D$95:$D$183,255),0))),"")</f>
        <v/>
      </c>
      <c r="AD607" s="487" t="s">
        <v>833</v>
      </c>
      <c r="AE607" s="347"/>
      <c r="AF607" s="111"/>
      <c r="AG607" s="111"/>
    </row>
    <row r="608" spans="1:33" ht="47.1" customHeight="1" x14ac:dyDescent="0.25">
      <c r="A608" s="377">
        <v>29</v>
      </c>
      <c r="B608" s="395" t="str">
        <f>IFERROR(VLOOKUP(A608,'Coverage Indicators - Section D'!$A$10:$Y$42,25,FALSE),"")</f>
        <v/>
      </c>
      <c r="C608" s="396" t="str">
        <f t="array" ref="C608">IFERROR(IF(INDEX('Disaggregation Records'!$E$95:$E$183,MATCH(RIGHT(Z608,255),RIGHT('Disaggregation Records'!$D$95:$D$183,255),0))=0,"",INDEX('Disaggregation Records'!$E$95:$E$183,MATCH(RIGHT(Z608,255),RIGHT('Disaggregation Records'!$D$95:$D$183,255),0))),"")</f>
        <v/>
      </c>
      <c r="D608" s="396" t="str">
        <f t="array" ref="D608">IFERROR(IF(INDEX('Disaggregation Records'!$F$95:$F$183,MATCH(RIGHT(Z608,255),RIGHT('Disaggregation Records'!$D$95:$D$183,255),0))=0,"",INDEX('Disaggregation Records'!$F$95:$F$183,MATCH(RIGHT(Z608,255),RIGHT('Disaggregation Records'!$D$95:$D$183,255),0))),"")</f>
        <v/>
      </c>
      <c r="E608" s="397" t="str">
        <f t="array" ref="E608">IFERROR(IF(INDEX('Disaggregation Data'!$K$315:$K$616,MATCH(RIGHT(X608,255),RIGHT('Disaggregation Data'!$J$315:$J$616,255),0))=0,"",INDEX('Disaggregation Data'!$K$315:$K$616,MATCH(RIGHT(X608,255),RIGHT('Disaggregation Data'!J$315:$J$616,255),0))),"")</f>
        <v/>
      </c>
      <c r="F608" s="398" t="str">
        <f t="array" ref="F608">IFERROR(IF(INDEX('Disaggregation Data'!$L$315:$L$616,MATCH(RIGHT(X608,255),RIGHT('Disaggregation Data'!$J$315:$J$616,255),0))=0,"",INDEX('Disaggregation Data'!$L$315:$L$616,MATCH(RIGHT(X608,255),RIGHT('Disaggregation Data'!J$315:$J$616,255),0))),"")</f>
        <v/>
      </c>
      <c r="G608" s="459" t="str">
        <f t="array" ref="G608">IFERROR(IF(INDEX('Disaggregation Data'!$M$315:$M$616,MATCH(RIGHT(X608,255),RIGHT('Disaggregation Data'!$J$315:$J$616,255),0))=0,(E608/F608)*100,INDEX('Disaggregation Data'!$M$315:$M$616,MATCH(RIGHT(X608,255),RIGHT('Disaggregation Data'!J$315:$J$616,255),0))),"")</f>
        <v/>
      </c>
      <c r="H608" s="401" t="str">
        <f t="array" ref="H608">IFERROR(IF(INDEX('Disaggregation Data'!$N$315:$N$616,MATCH(RIGHT(X608,255),RIGHT('Disaggregation Data'!$J$315:$J$616,255),0))=0,"",INDEX('Disaggregation Data'!$N$315:$N$616,MATCH(RIGHT(X608,255),RIGHT('Disaggregation Data'!J$315:$J$616,255),0))),"")</f>
        <v/>
      </c>
      <c r="I608" s="401" t="str">
        <f t="array" ref="I608">IFERROR(IF(INDEX('Disaggregation Data'!$Q$315:$Q$616,MATCH(RIGHT(X608,255),RIGHT('Disaggregation Data'!$J$315:$J$616,255),0))=0,"",INDEX('Disaggregation Data'!$Q$315:$Q$616,MATCH(RIGHT(X608,255),RIGHT('Disaggregation Data'!J$315:$J$616,255),0))),"")</f>
        <v/>
      </c>
      <c r="J608" s="415" t="str">
        <f t="array" ref="J608">IFERROR(IF(INDEX('Disaggregation Data'!$R$315:$R$616,MATCH(RIGHT(X608,255),RIGHT('Disaggregation Data'!$J$315:$J$616,255),0))=0,"",INDEX('Disaggregation Data'!$R$315:$R$616,MATCH(RIGHT(X608,255),RIGHT('Disaggregation Data'!J$315:$J$616,255),0))),"")</f>
        <v/>
      </c>
      <c r="K608" s="486"/>
      <c r="L608" s="486"/>
      <c r="M608" s="486"/>
      <c r="N608" s="486"/>
      <c r="O608" s="486"/>
      <c r="P608" s="486"/>
      <c r="Q608" s="486"/>
      <c r="R608" s="486"/>
      <c r="S608" s="486"/>
      <c r="T608" s="486"/>
      <c r="U608" s="401" t="str">
        <f t="array" ref="U608">IFERROR(IF(INDEX('Disaggregation Data'!$O$315:$O$616,MATCH(RIGHT(X608,255),RIGHT('Disaggregation Data'!$J$315:$J$616,255),0))=0,"",INDEX('Disaggregation Data'!$O$315:$O$616,MATCH(RIGHT(X608,255),RIGHT('Disaggregation Data'!J$315:$J$616,255),0))),"")</f>
        <v/>
      </c>
      <c r="V608" s="415" t="str">
        <f t="array" ref="V608">IFERROR(IF(INDEX('Disaggregation Data'!$P$315:$P$616,MATCH(RIGHT(X608,255),RIGHT('Disaggregation Data'!$J$315:$J$616,255),0))=0,"",INDEX('Disaggregation Data'!$P$315:$P$616,MATCH(RIGHT(X608,255),RIGHT('Disaggregation Data'!J$315:$J$616,255),0))),"")</f>
        <v/>
      </c>
      <c r="W608" s="487"/>
      <c r="X608" s="487" t="str">
        <f t="shared" si="40"/>
        <v/>
      </c>
      <c r="Y608" s="487">
        <f t="shared" si="41"/>
        <v>231</v>
      </c>
      <c r="Z608" s="487" t="str">
        <f t="shared" si="42"/>
        <v/>
      </c>
      <c r="AA608" s="487" t="b">
        <f t="shared" si="43"/>
        <v>0</v>
      </c>
      <c r="AB608" s="487" t="s">
        <v>2156</v>
      </c>
      <c r="AC608" s="487" t="str">
        <f t="array" ref="AC608">IFERROR(IF(INDEX('Disaggregation Records'!$G$95:$G$183,MATCH(RIGHT(Z608,255),RIGHT('Disaggregation Records'!$D$95:$D$183,255),0))=0,"",INDEX('Disaggregation Records'!$G$95:$G$183,MATCH(RIGHT(Z608,255),RIGHT('Disaggregation Records'!$D$95:$D$183,255),0))),"")</f>
        <v/>
      </c>
      <c r="AD608" s="487" t="s">
        <v>833</v>
      </c>
      <c r="AE608" s="347"/>
      <c r="AF608" s="111"/>
      <c r="AG608" s="111"/>
    </row>
    <row r="609" spans="1:33" ht="47.1" customHeight="1" x14ac:dyDescent="0.25">
      <c r="A609" s="377">
        <v>29</v>
      </c>
      <c r="B609" s="395" t="str">
        <f>IFERROR(VLOOKUP(A609,'Coverage Indicators - Section D'!$A$10:$Y$42,25,FALSE),"")</f>
        <v/>
      </c>
      <c r="C609" s="396" t="str">
        <f t="array" ref="C609">IFERROR(IF(INDEX('Disaggregation Records'!$E$95:$E$183,MATCH(RIGHT(Z609,255),RIGHT('Disaggregation Records'!$D$95:$D$183,255),0))=0,"",INDEX('Disaggregation Records'!$E$95:$E$183,MATCH(RIGHT(Z609,255),RIGHT('Disaggregation Records'!$D$95:$D$183,255),0))),"")</f>
        <v/>
      </c>
      <c r="D609" s="396" t="str">
        <f t="array" ref="D609">IFERROR(IF(INDEX('Disaggregation Records'!$F$95:$F$183,MATCH(RIGHT(Z609,255),RIGHT('Disaggregation Records'!$D$95:$D$183,255),0))=0,"",INDEX('Disaggregation Records'!$F$95:$F$183,MATCH(RIGHT(Z609,255),RIGHT('Disaggregation Records'!$D$95:$D$183,255),0))),"")</f>
        <v/>
      </c>
      <c r="E609" s="397" t="str">
        <f t="array" ref="E609">IFERROR(IF(INDEX('Disaggregation Data'!$K$315:$K$616,MATCH(RIGHT(X609,255),RIGHT('Disaggregation Data'!$J$315:$J$616,255),0))=0,"",INDEX('Disaggregation Data'!$K$315:$K$616,MATCH(RIGHT(X609,255),RIGHT('Disaggregation Data'!J$315:$J$616,255),0))),"")</f>
        <v/>
      </c>
      <c r="F609" s="398" t="str">
        <f t="array" ref="F609">IFERROR(IF(INDEX('Disaggregation Data'!$L$315:$L$616,MATCH(RIGHT(X609,255),RIGHT('Disaggregation Data'!$J$315:$J$616,255),0))=0,"",INDEX('Disaggregation Data'!$L$315:$L$616,MATCH(RIGHT(X609,255),RIGHT('Disaggregation Data'!J$315:$J$616,255),0))),"")</f>
        <v/>
      </c>
      <c r="G609" s="459" t="str">
        <f t="array" ref="G609">IFERROR(IF(INDEX('Disaggregation Data'!$M$315:$M$616,MATCH(RIGHT(X609,255),RIGHT('Disaggregation Data'!$J$315:$J$616,255),0))=0,(E609/F609)*100,INDEX('Disaggregation Data'!$M$315:$M$616,MATCH(RIGHT(X609,255),RIGHT('Disaggregation Data'!J$315:$J$616,255),0))),"")</f>
        <v/>
      </c>
      <c r="H609" s="401" t="str">
        <f t="array" ref="H609">IFERROR(IF(INDEX('Disaggregation Data'!$N$315:$N$616,MATCH(RIGHT(X609,255),RIGHT('Disaggregation Data'!$J$315:$J$616,255),0))=0,"",INDEX('Disaggregation Data'!$N$315:$N$616,MATCH(RIGHT(X609,255),RIGHT('Disaggregation Data'!J$315:$J$616,255),0))),"")</f>
        <v/>
      </c>
      <c r="I609" s="401" t="str">
        <f t="array" ref="I609">IFERROR(IF(INDEX('Disaggregation Data'!$Q$315:$Q$616,MATCH(RIGHT(X609,255),RIGHT('Disaggregation Data'!$J$315:$J$616,255),0))=0,"",INDEX('Disaggregation Data'!$Q$315:$Q$616,MATCH(RIGHT(X609,255),RIGHT('Disaggregation Data'!J$315:$J$616,255),0))),"")</f>
        <v/>
      </c>
      <c r="J609" s="415" t="str">
        <f t="array" ref="J609">IFERROR(IF(INDEX('Disaggregation Data'!$R$315:$R$616,MATCH(RIGHT(X609,255),RIGHT('Disaggregation Data'!$J$315:$J$616,255),0))=0,"",INDEX('Disaggregation Data'!$R$315:$R$616,MATCH(RIGHT(X609,255),RIGHT('Disaggregation Data'!J$315:$J$616,255),0))),"")</f>
        <v/>
      </c>
      <c r="K609" s="486"/>
      <c r="L609" s="486"/>
      <c r="M609" s="486"/>
      <c r="N609" s="486"/>
      <c r="O609" s="486"/>
      <c r="P609" s="486"/>
      <c r="Q609" s="486"/>
      <c r="R609" s="486"/>
      <c r="S609" s="486"/>
      <c r="T609" s="486"/>
      <c r="U609" s="401" t="str">
        <f t="array" ref="U609">IFERROR(IF(INDEX('Disaggregation Data'!$O$315:$O$616,MATCH(RIGHT(X609,255),RIGHT('Disaggregation Data'!$J$315:$J$616,255),0))=0,"",INDEX('Disaggregation Data'!$O$315:$O$616,MATCH(RIGHT(X609,255),RIGHT('Disaggregation Data'!J$315:$J$616,255),0))),"")</f>
        <v/>
      </c>
      <c r="V609" s="415" t="str">
        <f t="array" ref="V609">IFERROR(IF(INDEX('Disaggregation Data'!$P$315:$P$616,MATCH(RIGHT(X609,255),RIGHT('Disaggregation Data'!$J$315:$J$616,255),0))=0,"",INDEX('Disaggregation Data'!$P$315:$P$616,MATCH(RIGHT(X609,255),RIGHT('Disaggregation Data'!J$315:$J$616,255),0))),"")</f>
        <v/>
      </c>
      <c r="W609" s="487"/>
      <c r="X609" s="487" t="str">
        <f t="shared" si="40"/>
        <v/>
      </c>
      <c r="Y609" s="487">
        <f t="shared" si="41"/>
        <v>232</v>
      </c>
      <c r="Z609" s="487" t="str">
        <f t="shared" si="42"/>
        <v/>
      </c>
      <c r="AA609" s="487" t="b">
        <f t="shared" si="43"/>
        <v>0</v>
      </c>
      <c r="AB609" s="487" t="s">
        <v>2157</v>
      </c>
      <c r="AC609" s="487" t="str">
        <f t="array" ref="AC609">IFERROR(IF(INDEX('Disaggregation Records'!$G$95:$G$183,MATCH(RIGHT(Z609,255),RIGHT('Disaggregation Records'!$D$95:$D$183,255),0))=0,"",INDEX('Disaggregation Records'!$G$95:$G$183,MATCH(RIGHT(Z609,255),RIGHT('Disaggregation Records'!$D$95:$D$183,255),0))),"")</f>
        <v/>
      </c>
      <c r="AD609" s="487" t="s">
        <v>833</v>
      </c>
      <c r="AE609" s="347"/>
      <c r="AF609" s="111"/>
      <c r="AG609" s="111"/>
    </row>
    <row r="610" spans="1:33" ht="47.1" customHeight="1" x14ac:dyDescent="0.25">
      <c r="A610" s="377">
        <v>29</v>
      </c>
      <c r="B610" s="395" t="str">
        <f>IFERROR(VLOOKUP(A610,'Coverage Indicators - Section D'!$A$10:$Y$42,25,FALSE),"")</f>
        <v/>
      </c>
      <c r="C610" s="396" t="str">
        <f t="array" ref="C610">IFERROR(IF(INDEX('Disaggregation Records'!$E$95:$E$183,MATCH(RIGHT(Z610,255),RIGHT('Disaggregation Records'!$D$95:$D$183,255),0))=0,"",INDEX('Disaggregation Records'!$E$95:$E$183,MATCH(RIGHT(Z610,255),RIGHT('Disaggregation Records'!$D$95:$D$183,255),0))),"")</f>
        <v/>
      </c>
      <c r="D610" s="396" t="str">
        <f t="array" ref="D610">IFERROR(IF(INDEX('Disaggregation Records'!$F$95:$F$183,MATCH(RIGHT(Z610,255),RIGHT('Disaggregation Records'!$D$95:$D$183,255),0))=0,"",INDEX('Disaggregation Records'!$F$95:$F$183,MATCH(RIGHT(Z610,255),RIGHT('Disaggregation Records'!$D$95:$D$183,255),0))),"")</f>
        <v/>
      </c>
      <c r="E610" s="397" t="str">
        <f t="array" ref="E610">IFERROR(IF(INDEX('Disaggregation Data'!$K$315:$K$616,MATCH(RIGHT(X610,255),RIGHT('Disaggregation Data'!$J$315:$J$616,255),0))=0,"",INDEX('Disaggregation Data'!$K$315:$K$616,MATCH(RIGHT(X610,255),RIGHT('Disaggregation Data'!J$315:$J$616,255),0))),"")</f>
        <v/>
      </c>
      <c r="F610" s="398" t="str">
        <f t="array" ref="F610">IFERROR(IF(INDEX('Disaggregation Data'!$L$315:$L$616,MATCH(RIGHT(X610,255),RIGHT('Disaggregation Data'!$J$315:$J$616,255),0))=0,"",INDEX('Disaggregation Data'!$L$315:$L$616,MATCH(RIGHT(X610,255),RIGHT('Disaggregation Data'!J$315:$J$616,255),0))),"")</f>
        <v/>
      </c>
      <c r="G610" s="459" t="str">
        <f t="array" ref="G610">IFERROR(IF(INDEX('Disaggregation Data'!$M$315:$M$616,MATCH(RIGHT(X610,255),RIGHT('Disaggregation Data'!$J$315:$J$616,255),0))=0,(E610/F610)*100,INDEX('Disaggregation Data'!$M$315:$M$616,MATCH(RIGHT(X610,255),RIGHT('Disaggregation Data'!J$315:$J$616,255),0))),"")</f>
        <v/>
      </c>
      <c r="H610" s="401" t="str">
        <f t="array" ref="H610">IFERROR(IF(INDEX('Disaggregation Data'!$N$315:$N$616,MATCH(RIGHT(X610,255),RIGHT('Disaggregation Data'!$J$315:$J$616,255),0))=0,"",INDEX('Disaggregation Data'!$N$315:$N$616,MATCH(RIGHT(X610,255),RIGHT('Disaggregation Data'!J$315:$J$616,255),0))),"")</f>
        <v/>
      </c>
      <c r="I610" s="401" t="str">
        <f t="array" ref="I610">IFERROR(IF(INDEX('Disaggregation Data'!$Q$315:$Q$616,MATCH(RIGHT(X610,255),RIGHT('Disaggregation Data'!$J$315:$J$616,255),0))=0,"",INDEX('Disaggregation Data'!$Q$315:$Q$616,MATCH(RIGHT(X610,255),RIGHT('Disaggregation Data'!J$315:$J$616,255),0))),"")</f>
        <v/>
      </c>
      <c r="J610" s="415" t="str">
        <f t="array" ref="J610">IFERROR(IF(INDEX('Disaggregation Data'!$R$315:$R$616,MATCH(RIGHT(X610,255),RIGHT('Disaggregation Data'!$J$315:$J$616,255),0))=0,"",INDEX('Disaggregation Data'!$R$315:$R$616,MATCH(RIGHT(X610,255),RIGHT('Disaggregation Data'!J$315:$J$616,255),0))),"")</f>
        <v/>
      </c>
      <c r="K610" s="486"/>
      <c r="L610" s="486"/>
      <c r="M610" s="486"/>
      <c r="N610" s="486"/>
      <c r="O610" s="486"/>
      <c r="P610" s="486"/>
      <c r="Q610" s="486"/>
      <c r="R610" s="486"/>
      <c r="S610" s="486"/>
      <c r="T610" s="486"/>
      <c r="U610" s="401" t="str">
        <f t="array" ref="U610">IFERROR(IF(INDEX('Disaggregation Data'!$O$315:$O$616,MATCH(RIGHT(X610,255),RIGHT('Disaggregation Data'!$J$315:$J$616,255),0))=0,"",INDEX('Disaggregation Data'!$O$315:$O$616,MATCH(RIGHT(X610,255),RIGHT('Disaggregation Data'!J$315:$J$616,255),0))),"")</f>
        <v/>
      </c>
      <c r="V610" s="415" t="str">
        <f t="array" ref="V610">IFERROR(IF(INDEX('Disaggregation Data'!$P$315:$P$616,MATCH(RIGHT(X610,255),RIGHT('Disaggregation Data'!$J$315:$J$616,255),0))=0,"",INDEX('Disaggregation Data'!$P$315:$P$616,MATCH(RIGHT(X610,255),RIGHT('Disaggregation Data'!J$315:$J$616,255),0))),"")</f>
        <v/>
      </c>
      <c r="W610" s="487"/>
      <c r="X610" s="487" t="str">
        <f t="shared" si="40"/>
        <v/>
      </c>
      <c r="Y610" s="487">
        <f t="shared" si="41"/>
        <v>233</v>
      </c>
      <c r="Z610" s="487" t="str">
        <f t="shared" si="42"/>
        <v/>
      </c>
      <c r="AA610" s="487" t="b">
        <f t="shared" si="43"/>
        <v>0</v>
      </c>
      <c r="AB610" s="487" t="s">
        <v>2158</v>
      </c>
      <c r="AC610" s="487" t="str">
        <f t="array" ref="AC610">IFERROR(IF(INDEX('Disaggregation Records'!$G$95:$G$183,MATCH(RIGHT(Z610,255),RIGHT('Disaggregation Records'!$D$95:$D$183,255),0))=0,"",INDEX('Disaggregation Records'!$G$95:$G$183,MATCH(RIGHT(Z610,255),RIGHT('Disaggregation Records'!$D$95:$D$183,255),0))),"")</f>
        <v/>
      </c>
      <c r="AD610" s="487" t="s">
        <v>833</v>
      </c>
      <c r="AE610" s="347"/>
      <c r="AF610" s="111"/>
      <c r="AG610" s="111"/>
    </row>
    <row r="611" spans="1:33" ht="47.1" customHeight="1" x14ac:dyDescent="0.25">
      <c r="A611" s="377">
        <v>29</v>
      </c>
      <c r="B611" s="395" t="str">
        <f>IFERROR(VLOOKUP(A611,'Coverage Indicators - Section D'!$A$10:$Y$42,25,FALSE),"")</f>
        <v/>
      </c>
      <c r="C611" s="396" t="str">
        <f t="array" ref="C611">IFERROR(IF(INDEX('Disaggregation Records'!$E$95:$E$183,MATCH(RIGHT(Z611,255),RIGHT('Disaggregation Records'!$D$95:$D$183,255),0))=0,"",INDEX('Disaggregation Records'!$E$95:$E$183,MATCH(RIGHT(Z611,255),RIGHT('Disaggregation Records'!$D$95:$D$183,255),0))),"")</f>
        <v/>
      </c>
      <c r="D611" s="396" t="str">
        <f t="array" ref="D611">IFERROR(IF(INDEX('Disaggregation Records'!$F$95:$F$183,MATCH(RIGHT(Z611,255),RIGHT('Disaggregation Records'!$D$95:$D$183,255),0))=0,"",INDEX('Disaggregation Records'!$F$95:$F$183,MATCH(RIGHT(Z611,255),RIGHT('Disaggregation Records'!$D$95:$D$183,255),0))),"")</f>
        <v/>
      </c>
      <c r="E611" s="397" t="str">
        <f t="array" ref="E611">IFERROR(IF(INDEX('Disaggregation Data'!$K$315:$K$616,MATCH(RIGHT(X611,255),RIGHT('Disaggregation Data'!$J$315:$J$616,255),0))=0,"",INDEX('Disaggregation Data'!$K$315:$K$616,MATCH(RIGHT(X611,255),RIGHT('Disaggregation Data'!J$315:$J$616,255),0))),"")</f>
        <v/>
      </c>
      <c r="F611" s="398" t="str">
        <f t="array" ref="F611">IFERROR(IF(INDEX('Disaggregation Data'!$L$315:$L$616,MATCH(RIGHT(X611,255),RIGHT('Disaggregation Data'!$J$315:$J$616,255),0))=0,"",INDEX('Disaggregation Data'!$L$315:$L$616,MATCH(RIGHT(X611,255),RIGHT('Disaggregation Data'!J$315:$J$616,255),0))),"")</f>
        <v/>
      </c>
      <c r="G611" s="459" t="str">
        <f t="array" ref="G611">IFERROR(IF(INDEX('Disaggregation Data'!$M$315:$M$616,MATCH(RIGHT(X611,255),RIGHT('Disaggregation Data'!$J$315:$J$616,255),0))=0,(E611/F611)*100,INDEX('Disaggregation Data'!$M$315:$M$616,MATCH(RIGHT(X611,255),RIGHT('Disaggregation Data'!J$315:$J$616,255),0))),"")</f>
        <v/>
      </c>
      <c r="H611" s="401" t="str">
        <f t="array" ref="H611">IFERROR(IF(INDEX('Disaggregation Data'!$N$315:$N$616,MATCH(RIGHT(X611,255),RIGHT('Disaggregation Data'!$J$315:$J$616,255),0))=0,"",INDEX('Disaggregation Data'!$N$315:$N$616,MATCH(RIGHT(X611,255),RIGHT('Disaggregation Data'!J$315:$J$616,255),0))),"")</f>
        <v/>
      </c>
      <c r="I611" s="401" t="str">
        <f t="array" ref="I611">IFERROR(IF(INDEX('Disaggregation Data'!$Q$315:$Q$616,MATCH(RIGHT(X611,255),RIGHT('Disaggregation Data'!$J$315:$J$616,255),0))=0,"",INDEX('Disaggregation Data'!$Q$315:$Q$616,MATCH(RIGHT(X611,255),RIGHT('Disaggregation Data'!J$315:$J$616,255),0))),"")</f>
        <v/>
      </c>
      <c r="J611" s="415" t="str">
        <f t="array" ref="J611">IFERROR(IF(INDEX('Disaggregation Data'!$R$315:$R$616,MATCH(RIGHT(X611,255),RIGHT('Disaggregation Data'!$J$315:$J$616,255),0))=0,"",INDEX('Disaggregation Data'!$R$315:$R$616,MATCH(RIGHT(X611,255),RIGHT('Disaggregation Data'!J$315:$J$616,255),0))),"")</f>
        <v/>
      </c>
      <c r="K611" s="486"/>
      <c r="L611" s="486"/>
      <c r="M611" s="486"/>
      <c r="N611" s="486"/>
      <c r="O611" s="486"/>
      <c r="P611" s="486"/>
      <c r="Q611" s="486"/>
      <c r="R611" s="486"/>
      <c r="S611" s="486"/>
      <c r="T611" s="486"/>
      <c r="U611" s="401" t="str">
        <f t="array" ref="U611">IFERROR(IF(INDEX('Disaggregation Data'!$O$315:$O$616,MATCH(RIGHT(X611,255),RIGHT('Disaggregation Data'!$J$315:$J$616,255),0))=0,"",INDEX('Disaggregation Data'!$O$315:$O$616,MATCH(RIGHT(X611,255),RIGHT('Disaggregation Data'!J$315:$J$616,255),0))),"")</f>
        <v/>
      </c>
      <c r="V611" s="415" t="str">
        <f t="array" ref="V611">IFERROR(IF(INDEX('Disaggregation Data'!$P$315:$P$616,MATCH(RIGHT(X611,255),RIGHT('Disaggregation Data'!$J$315:$J$616,255),0))=0,"",INDEX('Disaggregation Data'!$P$315:$P$616,MATCH(RIGHT(X611,255),RIGHT('Disaggregation Data'!J$315:$J$616,255),0))),"")</f>
        <v/>
      </c>
      <c r="W611" s="487"/>
      <c r="X611" s="487" t="str">
        <f t="shared" si="40"/>
        <v/>
      </c>
      <c r="Y611" s="487">
        <f t="shared" si="41"/>
        <v>234</v>
      </c>
      <c r="Z611" s="487" t="str">
        <f t="shared" si="42"/>
        <v/>
      </c>
      <c r="AA611" s="487" t="b">
        <f t="shared" si="43"/>
        <v>0</v>
      </c>
      <c r="AB611" s="487" t="s">
        <v>2159</v>
      </c>
      <c r="AC611" s="487" t="str">
        <f t="array" ref="AC611">IFERROR(IF(INDEX('Disaggregation Records'!$G$95:$G$183,MATCH(RIGHT(Z611,255),RIGHT('Disaggregation Records'!$D$95:$D$183,255),0))=0,"",INDEX('Disaggregation Records'!$G$95:$G$183,MATCH(RIGHT(Z611,255),RIGHT('Disaggregation Records'!$D$95:$D$183,255),0))),"")</f>
        <v/>
      </c>
      <c r="AD611" s="487" t="s">
        <v>833</v>
      </c>
      <c r="AE611" s="347"/>
      <c r="AF611" s="111"/>
      <c r="AG611" s="111"/>
    </row>
    <row r="612" spans="1:33" ht="47.1" customHeight="1" x14ac:dyDescent="0.25">
      <c r="A612" s="377">
        <v>29</v>
      </c>
      <c r="B612" s="395" t="str">
        <f>IFERROR(VLOOKUP(A612,'Coverage Indicators - Section D'!$A$10:$Y$42,25,FALSE),"")</f>
        <v/>
      </c>
      <c r="C612" s="396" t="str">
        <f t="array" ref="C612">IFERROR(IF(INDEX('Disaggregation Records'!$E$95:$E$183,MATCH(RIGHT(Z612,255),RIGHT('Disaggregation Records'!$D$95:$D$183,255),0))=0,"",INDEX('Disaggregation Records'!$E$95:$E$183,MATCH(RIGHT(Z612,255),RIGHT('Disaggregation Records'!$D$95:$D$183,255),0))),"")</f>
        <v/>
      </c>
      <c r="D612" s="396" t="str">
        <f t="array" ref="D612">IFERROR(IF(INDEX('Disaggregation Records'!$F$95:$F$183,MATCH(RIGHT(Z612,255),RIGHT('Disaggregation Records'!$D$95:$D$183,255),0))=0,"",INDEX('Disaggregation Records'!$F$95:$F$183,MATCH(RIGHT(Z612,255),RIGHT('Disaggregation Records'!$D$95:$D$183,255),0))),"")</f>
        <v/>
      </c>
      <c r="E612" s="397" t="str">
        <f t="array" ref="E612">IFERROR(IF(INDEX('Disaggregation Data'!$K$315:$K$616,MATCH(RIGHT(X612,255),RIGHT('Disaggregation Data'!$J$315:$J$616,255),0))=0,"",INDEX('Disaggregation Data'!$K$315:$K$616,MATCH(RIGHT(X612,255),RIGHT('Disaggregation Data'!J$315:$J$616,255),0))),"")</f>
        <v/>
      </c>
      <c r="F612" s="398" t="str">
        <f t="array" ref="F612">IFERROR(IF(INDEX('Disaggregation Data'!$L$315:$L$616,MATCH(RIGHT(X612,255),RIGHT('Disaggregation Data'!$J$315:$J$616,255),0))=0,"",INDEX('Disaggregation Data'!$L$315:$L$616,MATCH(RIGHT(X612,255),RIGHT('Disaggregation Data'!J$315:$J$616,255),0))),"")</f>
        <v/>
      </c>
      <c r="G612" s="459" t="str">
        <f t="array" ref="G612">IFERROR(IF(INDEX('Disaggregation Data'!$M$315:$M$616,MATCH(RIGHT(X612,255),RIGHT('Disaggregation Data'!$J$315:$J$616,255),0))=0,(E612/F612)*100,INDEX('Disaggregation Data'!$M$315:$M$616,MATCH(RIGHT(X612,255),RIGHT('Disaggregation Data'!J$315:$J$616,255),0))),"")</f>
        <v/>
      </c>
      <c r="H612" s="401" t="str">
        <f t="array" ref="H612">IFERROR(IF(INDEX('Disaggregation Data'!$N$315:$N$616,MATCH(RIGHT(X612,255),RIGHT('Disaggregation Data'!$J$315:$J$616,255),0))=0,"",INDEX('Disaggregation Data'!$N$315:$N$616,MATCH(RIGHT(X612,255),RIGHT('Disaggregation Data'!J$315:$J$616,255),0))),"")</f>
        <v/>
      </c>
      <c r="I612" s="401" t="str">
        <f t="array" ref="I612">IFERROR(IF(INDEX('Disaggregation Data'!$Q$315:$Q$616,MATCH(RIGHT(X612,255),RIGHT('Disaggregation Data'!$J$315:$J$616,255),0))=0,"",INDEX('Disaggregation Data'!$Q$315:$Q$616,MATCH(RIGHT(X612,255),RIGHT('Disaggregation Data'!J$315:$J$616,255),0))),"")</f>
        <v/>
      </c>
      <c r="J612" s="415" t="str">
        <f t="array" ref="J612">IFERROR(IF(INDEX('Disaggregation Data'!$R$315:$R$616,MATCH(RIGHT(X612,255),RIGHT('Disaggregation Data'!$J$315:$J$616,255),0))=0,"",INDEX('Disaggregation Data'!$R$315:$R$616,MATCH(RIGHT(X612,255),RIGHT('Disaggregation Data'!J$315:$J$616,255),0))),"")</f>
        <v/>
      </c>
      <c r="K612" s="486"/>
      <c r="L612" s="486"/>
      <c r="M612" s="486"/>
      <c r="N612" s="486"/>
      <c r="O612" s="486"/>
      <c r="P612" s="486"/>
      <c r="Q612" s="486"/>
      <c r="R612" s="486"/>
      <c r="S612" s="486"/>
      <c r="T612" s="486"/>
      <c r="U612" s="401" t="str">
        <f t="array" ref="U612">IFERROR(IF(INDEX('Disaggregation Data'!$O$315:$O$616,MATCH(RIGHT(X612,255),RIGHT('Disaggregation Data'!$J$315:$J$616,255),0))=0,"",INDEX('Disaggregation Data'!$O$315:$O$616,MATCH(RIGHT(X612,255),RIGHT('Disaggregation Data'!J$315:$J$616,255),0))),"")</f>
        <v/>
      </c>
      <c r="V612" s="415" t="str">
        <f t="array" ref="V612">IFERROR(IF(INDEX('Disaggregation Data'!$P$315:$P$616,MATCH(RIGHT(X612,255),RIGHT('Disaggregation Data'!$J$315:$J$616,255),0))=0,"",INDEX('Disaggregation Data'!$P$315:$P$616,MATCH(RIGHT(X612,255),RIGHT('Disaggregation Data'!J$315:$J$616,255),0))),"")</f>
        <v/>
      </c>
      <c r="W612" s="487"/>
      <c r="X612" s="487" t="str">
        <f t="shared" si="40"/>
        <v/>
      </c>
      <c r="Y612" s="487">
        <f t="shared" si="41"/>
        <v>235</v>
      </c>
      <c r="Z612" s="487" t="str">
        <f t="shared" si="42"/>
        <v/>
      </c>
      <c r="AA612" s="487" t="b">
        <f t="shared" si="43"/>
        <v>0</v>
      </c>
      <c r="AB612" s="487" t="s">
        <v>2160</v>
      </c>
      <c r="AC612" s="487" t="str">
        <f t="array" ref="AC612">IFERROR(IF(INDEX('Disaggregation Records'!$G$95:$G$183,MATCH(RIGHT(Z612,255),RIGHT('Disaggregation Records'!$D$95:$D$183,255),0))=0,"",INDEX('Disaggregation Records'!$G$95:$G$183,MATCH(RIGHT(Z612,255),RIGHT('Disaggregation Records'!$D$95:$D$183,255),0))),"")</f>
        <v/>
      </c>
      <c r="AD612" s="487" t="s">
        <v>833</v>
      </c>
      <c r="AE612" s="347"/>
      <c r="AF612" s="111"/>
      <c r="AG612" s="111"/>
    </row>
    <row r="613" spans="1:33" ht="47.1" customHeight="1" x14ac:dyDescent="0.25">
      <c r="A613" s="377">
        <v>29</v>
      </c>
      <c r="B613" s="395" t="str">
        <f>IFERROR(VLOOKUP(A613,'Coverage Indicators - Section D'!$A$10:$Y$42,25,FALSE),"")</f>
        <v/>
      </c>
      <c r="C613" s="396" t="str">
        <f t="array" ref="C613">IFERROR(IF(INDEX('Disaggregation Records'!$E$95:$E$183,MATCH(RIGHT(Z613,255),RIGHT('Disaggregation Records'!$D$95:$D$183,255),0))=0,"",INDEX('Disaggregation Records'!$E$95:$E$183,MATCH(RIGHT(Z613,255),RIGHT('Disaggregation Records'!$D$95:$D$183,255),0))),"")</f>
        <v/>
      </c>
      <c r="D613" s="396" t="str">
        <f t="array" ref="D613">IFERROR(IF(INDEX('Disaggregation Records'!$F$95:$F$183,MATCH(RIGHT(Z613,255),RIGHT('Disaggregation Records'!$D$95:$D$183,255),0))=0,"",INDEX('Disaggregation Records'!$F$95:$F$183,MATCH(RIGHT(Z613,255),RIGHT('Disaggregation Records'!$D$95:$D$183,255),0))),"")</f>
        <v/>
      </c>
      <c r="E613" s="397" t="str">
        <f t="array" ref="E613">IFERROR(IF(INDEX('Disaggregation Data'!$K$315:$K$616,MATCH(RIGHT(X613,255),RIGHT('Disaggregation Data'!$J$315:$J$616,255),0))=0,"",INDEX('Disaggregation Data'!$K$315:$K$616,MATCH(RIGHT(X613,255),RIGHT('Disaggregation Data'!J$315:$J$616,255),0))),"")</f>
        <v/>
      </c>
      <c r="F613" s="398" t="str">
        <f t="array" ref="F613">IFERROR(IF(INDEX('Disaggregation Data'!$L$315:$L$616,MATCH(RIGHT(X613,255),RIGHT('Disaggregation Data'!$J$315:$J$616,255),0))=0,"",INDEX('Disaggregation Data'!$L$315:$L$616,MATCH(RIGHT(X613,255),RIGHT('Disaggregation Data'!J$315:$J$616,255),0))),"")</f>
        <v/>
      </c>
      <c r="G613" s="459" t="str">
        <f t="array" ref="G613">IFERROR(IF(INDEX('Disaggregation Data'!$M$315:$M$616,MATCH(RIGHT(X613,255),RIGHT('Disaggregation Data'!$J$315:$J$616,255),0))=0,(E613/F613)*100,INDEX('Disaggregation Data'!$M$315:$M$616,MATCH(RIGHT(X613,255),RIGHT('Disaggregation Data'!J$315:$J$616,255),0))),"")</f>
        <v/>
      </c>
      <c r="H613" s="401" t="str">
        <f t="array" ref="H613">IFERROR(IF(INDEX('Disaggregation Data'!$N$315:$N$616,MATCH(RIGHT(X613,255),RIGHT('Disaggregation Data'!$J$315:$J$616,255),0))=0,"",INDEX('Disaggregation Data'!$N$315:$N$616,MATCH(RIGHT(X613,255),RIGHT('Disaggregation Data'!J$315:$J$616,255),0))),"")</f>
        <v/>
      </c>
      <c r="I613" s="401" t="str">
        <f t="array" ref="I613">IFERROR(IF(INDEX('Disaggregation Data'!$Q$315:$Q$616,MATCH(RIGHT(X613,255),RIGHT('Disaggregation Data'!$J$315:$J$616,255),0))=0,"",INDEX('Disaggregation Data'!$Q$315:$Q$616,MATCH(RIGHT(X613,255),RIGHT('Disaggregation Data'!J$315:$J$616,255),0))),"")</f>
        <v/>
      </c>
      <c r="J613" s="415" t="str">
        <f t="array" ref="J613">IFERROR(IF(INDEX('Disaggregation Data'!$R$315:$R$616,MATCH(RIGHT(X613,255),RIGHT('Disaggregation Data'!$J$315:$J$616,255),0))=0,"",INDEX('Disaggregation Data'!$R$315:$R$616,MATCH(RIGHT(X613,255),RIGHT('Disaggregation Data'!J$315:$J$616,255),0))),"")</f>
        <v/>
      </c>
      <c r="K613" s="486"/>
      <c r="L613" s="486"/>
      <c r="M613" s="486"/>
      <c r="N613" s="486"/>
      <c r="O613" s="486"/>
      <c r="P613" s="486"/>
      <c r="Q613" s="486"/>
      <c r="R613" s="486"/>
      <c r="S613" s="486"/>
      <c r="T613" s="486"/>
      <c r="U613" s="401" t="str">
        <f t="array" ref="U613">IFERROR(IF(INDEX('Disaggregation Data'!$O$315:$O$616,MATCH(RIGHT(X613,255),RIGHT('Disaggregation Data'!$J$315:$J$616,255),0))=0,"",INDEX('Disaggregation Data'!$O$315:$O$616,MATCH(RIGHT(X613,255),RIGHT('Disaggregation Data'!J$315:$J$616,255),0))),"")</f>
        <v/>
      </c>
      <c r="V613" s="415" t="str">
        <f t="array" ref="V613">IFERROR(IF(INDEX('Disaggregation Data'!$P$315:$P$616,MATCH(RIGHT(X613,255),RIGHT('Disaggregation Data'!$J$315:$J$616,255),0))=0,"",INDEX('Disaggregation Data'!$P$315:$P$616,MATCH(RIGHT(X613,255),RIGHT('Disaggregation Data'!J$315:$J$616,255),0))),"")</f>
        <v/>
      </c>
      <c r="W613" s="487"/>
      <c r="X613" s="487" t="str">
        <f t="shared" si="40"/>
        <v/>
      </c>
      <c r="Y613" s="487">
        <f t="shared" si="41"/>
        <v>236</v>
      </c>
      <c r="Z613" s="487" t="str">
        <f t="shared" si="42"/>
        <v/>
      </c>
      <c r="AA613" s="487" t="b">
        <f t="shared" si="43"/>
        <v>0</v>
      </c>
      <c r="AB613" s="487" t="s">
        <v>2161</v>
      </c>
      <c r="AC613" s="487" t="str">
        <f t="array" ref="AC613">IFERROR(IF(INDEX('Disaggregation Records'!$G$95:$G$183,MATCH(RIGHT(Z613,255),RIGHT('Disaggregation Records'!$D$95:$D$183,255),0))=0,"",INDEX('Disaggregation Records'!$G$95:$G$183,MATCH(RIGHT(Z613,255),RIGHT('Disaggregation Records'!$D$95:$D$183,255),0))),"")</f>
        <v/>
      </c>
      <c r="AD613" s="487" t="s">
        <v>833</v>
      </c>
      <c r="AE613" s="347"/>
      <c r="AF613" s="111"/>
      <c r="AG613" s="111"/>
    </row>
    <row r="614" spans="1:33" ht="47.1" customHeight="1" x14ac:dyDescent="0.25">
      <c r="A614" s="377">
        <v>29</v>
      </c>
      <c r="B614" s="395" t="str">
        <f>IFERROR(VLOOKUP(A614,'Coverage Indicators - Section D'!$A$10:$Y$42,25,FALSE),"")</f>
        <v/>
      </c>
      <c r="C614" s="396" t="str">
        <f t="array" ref="C614">IFERROR(IF(INDEX('Disaggregation Records'!$E$95:$E$183,MATCH(RIGHT(Z614,255),RIGHT('Disaggregation Records'!$D$95:$D$183,255),0))=0,"",INDEX('Disaggregation Records'!$E$95:$E$183,MATCH(RIGHT(Z614,255),RIGHT('Disaggregation Records'!$D$95:$D$183,255),0))),"")</f>
        <v/>
      </c>
      <c r="D614" s="396" t="str">
        <f t="array" ref="D614">IFERROR(IF(INDEX('Disaggregation Records'!$F$95:$F$183,MATCH(RIGHT(Z614,255),RIGHT('Disaggregation Records'!$D$95:$D$183,255),0))=0,"",INDEX('Disaggregation Records'!$F$95:$F$183,MATCH(RIGHT(Z614,255),RIGHT('Disaggregation Records'!$D$95:$D$183,255),0))),"")</f>
        <v/>
      </c>
      <c r="E614" s="397" t="str">
        <f t="array" ref="E614">IFERROR(IF(INDEX('Disaggregation Data'!$K$315:$K$616,MATCH(RIGHT(X614,255),RIGHT('Disaggregation Data'!$J$315:$J$616,255),0))=0,"",INDEX('Disaggregation Data'!$K$315:$K$616,MATCH(RIGHT(X614,255),RIGHT('Disaggregation Data'!J$315:$J$616,255),0))),"")</f>
        <v/>
      </c>
      <c r="F614" s="398" t="str">
        <f t="array" ref="F614">IFERROR(IF(INDEX('Disaggregation Data'!$L$315:$L$616,MATCH(RIGHT(X614,255),RIGHT('Disaggregation Data'!$J$315:$J$616,255),0))=0,"",INDEX('Disaggregation Data'!$L$315:$L$616,MATCH(RIGHT(X614,255),RIGHT('Disaggregation Data'!J$315:$J$616,255),0))),"")</f>
        <v/>
      </c>
      <c r="G614" s="459" t="str">
        <f t="array" ref="G614">IFERROR(IF(INDEX('Disaggregation Data'!$M$315:$M$616,MATCH(RIGHT(X614,255),RIGHT('Disaggregation Data'!$J$315:$J$616,255),0))=0,(E614/F614)*100,INDEX('Disaggregation Data'!$M$315:$M$616,MATCH(RIGHT(X614,255),RIGHT('Disaggregation Data'!J$315:$J$616,255),0))),"")</f>
        <v/>
      </c>
      <c r="H614" s="401" t="str">
        <f t="array" ref="H614">IFERROR(IF(INDEX('Disaggregation Data'!$N$315:$N$616,MATCH(RIGHT(X614,255),RIGHT('Disaggregation Data'!$J$315:$J$616,255),0))=0,"",INDEX('Disaggregation Data'!$N$315:$N$616,MATCH(RIGHT(X614,255),RIGHT('Disaggregation Data'!J$315:$J$616,255),0))),"")</f>
        <v/>
      </c>
      <c r="I614" s="401" t="str">
        <f t="array" ref="I614">IFERROR(IF(INDEX('Disaggregation Data'!$Q$315:$Q$616,MATCH(RIGHT(X614,255),RIGHT('Disaggregation Data'!$J$315:$J$616,255),0))=0,"",INDEX('Disaggregation Data'!$Q$315:$Q$616,MATCH(RIGHT(X614,255),RIGHT('Disaggregation Data'!J$315:$J$616,255),0))),"")</f>
        <v/>
      </c>
      <c r="J614" s="415" t="str">
        <f t="array" ref="J614">IFERROR(IF(INDEX('Disaggregation Data'!$R$315:$R$616,MATCH(RIGHT(X614,255),RIGHT('Disaggregation Data'!$J$315:$J$616,255),0))=0,"",INDEX('Disaggregation Data'!$R$315:$R$616,MATCH(RIGHT(X614,255),RIGHT('Disaggregation Data'!J$315:$J$616,255),0))),"")</f>
        <v/>
      </c>
      <c r="K614" s="486"/>
      <c r="L614" s="486"/>
      <c r="M614" s="486"/>
      <c r="N614" s="486"/>
      <c r="O614" s="486"/>
      <c r="P614" s="486"/>
      <c r="Q614" s="486"/>
      <c r="R614" s="486"/>
      <c r="S614" s="486"/>
      <c r="T614" s="486"/>
      <c r="U614" s="401" t="str">
        <f t="array" ref="U614">IFERROR(IF(INDEX('Disaggregation Data'!$O$315:$O$616,MATCH(RIGHT(X614,255),RIGHT('Disaggregation Data'!$J$315:$J$616,255),0))=0,"",INDEX('Disaggregation Data'!$O$315:$O$616,MATCH(RIGHT(X614,255),RIGHT('Disaggregation Data'!J$315:$J$616,255),0))),"")</f>
        <v/>
      </c>
      <c r="V614" s="415" t="str">
        <f t="array" ref="V614">IFERROR(IF(INDEX('Disaggregation Data'!$P$315:$P$616,MATCH(RIGHT(X614,255),RIGHT('Disaggregation Data'!$J$315:$J$616,255),0))=0,"",INDEX('Disaggregation Data'!$P$315:$P$616,MATCH(RIGHT(X614,255),RIGHT('Disaggregation Data'!J$315:$J$616,255),0))),"")</f>
        <v/>
      </c>
      <c r="W614" s="487"/>
      <c r="X614" s="487" t="str">
        <f t="shared" si="40"/>
        <v/>
      </c>
      <c r="Y614" s="487">
        <f t="shared" si="41"/>
        <v>237</v>
      </c>
      <c r="Z614" s="487" t="str">
        <f t="shared" si="42"/>
        <v/>
      </c>
      <c r="AA614" s="487" t="b">
        <f t="shared" si="43"/>
        <v>0</v>
      </c>
      <c r="AB614" s="487" t="s">
        <v>2162</v>
      </c>
      <c r="AC614" s="487" t="str">
        <f t="array" ref="AC614">IFERROR(IF(INDEX('Disaggregation Records'!$G$95:$G$183,MATCH(RIGHT(Z614,255),RIGHT('Disaggregation Records'!$D$95:$D$183,255),0))=0,"",INDEX('Disaggregation Records'!$G$95:$G$183,MATCH(RIGHT(Z614,255),RIGHT('Disaggregation Records'!$D$95:$D$183,255),0))),"")</f>
        <v/>
      </c>
      <c r="AD614" s="487" t="s">
        <v>833</v>
      </c>
      <c r="AE614" s="347"/>
      <c r="AF614" s="111"/>
      <c r="AG614" s="111"/>
    </row>
    <row r="615" spans="1:33" ht="47.1" customHeight="1" x14ac:dyDescent="0.25">
      <c r="A615" s="377">
        <v>29</v>
      </c>
      <c r="B615" s="395" t="str">
        <f>IFERROR(VLOOKUP(A615,'Coverage Indicators - Section D'!$A$10:$Y$42,25,FALSE),"")</f>
        <v/>
      </c>
      <c r="C615" s="396" t="str">
        <f t="array" ref="C615">IFERROR(IF(INDEX('Disaggregation Records'!$E$95:$E$183,MATCH(RIGHT(Z615,255),RIGHT('Disaggregation Records'!$D$95:$D$183,255),0))=0,"",INDEX('Disaggregation Records'!$E$95:$E$183,MATCH(RIGHT(Z615,255),RIGHT('Disaggregation Records'!$D$95:$D$183,255),0))),"")</f>
        <v/>
      </c>
      <c r="D615" s="396" t="str">
        <f t="array" ref="D615">IFERROR(IF(INDEX('Disaggregation Records'!$F$95:$F$183,MATCH(RIGHT(Z615,255),RIGHT('Disaggregation Records'!$D$95:$D$183,255),0))=0,"",INDEX('Disaggregation Records'!$F$95:$F$183,MATCH(RIGHT(Z615,255),RIGHT('Disaggregation Records'!$D$95:$D$183,255),0))),"")</f>
        <v/>
      </c>
      <c r="E615" s="397" t="str">
        <f t="array" ref="E615">IFERROR(IF(INDEX('Disaggregation Data'!$K$315:$K$616,MATCH(RIGHT(X615,255),RIGHT('Disaggregation Data'!$J$315:$J$616,255),0))=0,"",INDEX('Disaggregation Data'!$K$315:$K$616,MATCH(RIGHT(X615,255),RIGHT('Disaggregation Data'!J$315:$J$616,255),0))),"")</f>
        <v/>
      </c>
      <c r="F615" s="398" t="str">
        <f t="array" ref="F615">IFERROR(IF(INDEX('Disaggregation Data'!$L$315:$L$616,MATCH(RIGHT(X615,255),RIGHT('Disaggregation Data'!$J$315:$J$616,255),0))=0,"",INDEX('Disaggregation Data'!$L$315:$L$616,MATCH(RIGHT(X615,255),RIGHT('Disaggregation Data'!J$315:$J$616,255),0))),"")</f>
        <v/>
      </c>
      <c r="G615" s="459" t="str">
        <f t="array" ref="G615">IFERROR(IF(INDEX('Disaggregation Data'!$M$315:$M$616,MATCH(RIGHT(X615,255),RIGHT('Disaggregation Data'!$J$315:$J$616,255),0))=0,(E615/F615)*100,INDEX('Disaggregation Data'!$M$315:$M$616,MATCH(RIGHT(X615,255),RIGHT('Disaggregation Data'!J$315:$J$616,255),0))),"")</f>
        <v/>
      </c>
      <c r="H615" s="401" t="str">
        <f t="array" ref="H615">IFERROR(IF(INDEX('Disaggregation Data'!$N$315:$N$616,MATCH(RIGHT(X615,255),RIGHT('Disaggregation Data'!$J$315:$J$616,255),0))=0,"",INDEX('Disaggregation Data'!$N$315:$N$616,MATCH(RIGHT(X615,255),RIGHT('Disaggregation Data'!J$315:$J$616,255),0))),"")</f>
        <v/>
      </c>
      <c r="I615" s="401" t="str">
        <f t="array" ref="I615">IFERROR(IF(INDEX('Disaggregation Data'!$Q$315:$Q$616,MATCH(RIGHT(X615,255),RIGHT('Disaggregation Data'!$J$315:$J$616,255),0))=0,"",INDEX('Disaggregation Data'!$Q$315:$Q$616,MATCH(RIGHT(X615,255),RIGHT('Disaggregation Data'!J$315:$J$616,255),0))),"")</f>
        <v/>
      </c>
      <c r="J615" s="415" t="str">
        <f t="array" ref="J615">IFERROR(IF(INDEX('Disaggregation Data'!$R$315:$R$616,MATCH(RIGHT(X615,255),RIGHT('Disaggregation Data'!$J$315:$J$616,255),0))=0,"",INDEX('Disaggregation Data'!$R$315:$R$616,MATCH(RIGHT(X615,255),RIGHT('Disaggregation Data'!J$315:$J$616,255),0))),"")</f>
        <v/>
      </c>
      <c r="K615" s="486"/>
      <c r="L615" s="486"/>
      <c r="M615" s="486"/>
      <c r="N615" s="486"/>
      <c r="O615" s="486"/>
      <c r="P615" s="486"/>
      <c r="Q615" s="486"/>
      <c r="R615" s="486"/>
      <c r="S615" s="486"/>
      <c r="T615" s="486"/>
      <c r="U615" s="401" t="str">
        <f t="array" ref="U615">IFERROR(IF(INDEX('Disaggregation Data'!$O$315:$O$616,MATCH(RIGHT(X615,255),RIGHT('Disaggregation Data'!$J$315:$J$616,255),0))=0,"",INDEX('Disaggregation Data'!$O$315:$O$616,MATCH(RIGHT(X615,255),RIGHT('Disaggregation Data'!J$315:$J$616,255),0))),"")</f>
        <v/>
      </c>
      <c r="V615" s="415" t="str">
        <f t="array" ref="V615">IFERROR(IF(INDEX('Disaggregation Data'!$P$315:$P$616,MATCH(RIGHT(X615,255),RIGHT('Disaggregation Data'!$J$315:$J$616,255),0))=0,"",INDEX('Disaggregation Data'!$P$315:$P$616,MATCH(RIGHT(X615,255),RIGHT('Disaggregation Data'!J$315:$J$616,255),0))),"")</f>
        <v/>
      </c>
      <c r="W615" s="487"/>
      <c r="X615" s="487" t="str">
        <f t="shared" si="40"/>
        <v/>
      </c>
      <c r="Y615" s="487">
        <f t="shared" si="41"/>
        <v>238</v>
      </c>
      <c r="Z615" s="487" t="str">
        <f t="shared" si="42"/>
        <v/>
      </c>
      <c r="AA615" s="487" t="b">
        <f t="shared" si="43"/>
        <v>0</v>
      </c>
      <c r="AB615" s="487" t="s">
        <v>2163</v>
      </c>
      <c r="AC615" s="487" t="str">
        <f t="array" ref="AC615">IFERROR(IF(INDEX('Disaggregation Records'!$G$95:$G$183,MATCH(RIGHT(Z615,255),RIGHT('Disaggregation Records'!$D$95:$D$183,255),0))=0,"",INDEX('Disaggregation Records'!$G$95:$G$183,MATCH(RIGHT(Z615,255),RIGHT('Disaggregation Records'!$D$95:$D$183,255),0))),"")</f>
        <v/>
      </c>
      <c r="AD615" s="487" t="s">
        <v>833</v>
      </c>
      <c r="AE615" s="347"/>
      <c r="AF615" s="111"/>
      <c r="AG615" s="111"/>
    </row>
    <row r="616" spans="1:33" ht="47.1" customHeight="1" x14ac:dyDescent="0.25">
      <c r="A616" s="377">
        <v>29</v>
      </c>
      <c r="B616" s="395" t="str">
        <f>IFERROR(VLOOKUP(A616,'Coverage Indicators - Section D'!$A$10:$Y$42,25,FALSE),"")</f>
        <v/>
      </c>
      <c r="C616" s="396" t="str">
        <f t="array" ref="C616">IFERROR(IF(INDEX('Disaggregation Records'!$E$95:$E$183,MATCH(RIGHT(Z616,255),RIGHT('Disaggregation Records'!$D$95:$D$183,255),0))=0,"",INDEX('Disaggregation Records'!$E$95:$E$183,MATCH(RIGHT(Z616,255),RIGHT('Disaggregation Records'!$D$95:$D$183,255),0))),"")</f>
        <v/>
      </c>
      <c r="D616" s="396" t="str">
        <f t="array" ref="D616">IFERROR(IF(INDEX('Disaggregation Records'!$F$95:$F$183,MATCH(RIGHT(Z616,255),RIGHT('Disaggregation Records'!$D$95:$D$183,255),0))=0,"",INDEX('Disaggregation Records'!$F$95:$F$183,MATCH(RIGHT(Z616,255),RIGHT('Disaggregation Records'!$D$95:$D$183,255),0))),"")</f>
        <v/>
      </c>
      <c r="E616" s="397" t="str">
        <f t="array" ref="E616">IFERROR(IF(INDEX('Disaggregation Data'!$K$315:$K$616,MATCH(RIGHT(X616,255),RIGHT('Disaggregation Data'!$J$315:$J$616,255),0))=0,"",INDEX('Disaggregation Data'!$K$315:$K$616,MATCH(RIGHT(X616,255),RIGHT('Disaggregation Data'!J$315:$J$616,255),0))),"")</f>
        <v/>
      </c>
      <c r="F616" s="398" t="str">
        <f t="array" ref="F616">IFERROR(IF(INDEX('Disaggregation Data'!$L$315:$L$616,MATCH(RIGHT(X616,255),RIGHT('Disaggregation Data'!$J$315:$J$616,255),0))=0,"",INDEX('Disaggregation Data'!$L$315:$L$616,MATCH(RIGHT(X616,255),RIGHT('Disaggregation Data'!J$315:$J$616,255),0))),"")</f>
        <v/>
      </c>
      <c r="G616" s="459" t="str">
        <f t="array" ref="G616">IFERROR(IF(INDEX('Disaggregation Data'!$M$315:$M$616,MATCH(RIGHT(X616,255),RIGHT('Disaggregation Data'!$J$315:$J$616,255),0))=0,(E616/F616)*100,INDEX('Disaggregation Data'!$M$315:$M$616,MATCH(RIGHT(X616,255),RIGHT('Disaggregation Data'!J$315:$J$616,255),0))),"")</f>
        <v/>
      </c>
      <c r="H616" s="401" t="str">
        <f t="array" ref="H616">IFERROR(IF(INDEX('Disaggregation Data'!$N$315:$N$616,MATCH(RIGHT(X616,255),RIGHT('Disaggregation Data'!$J$315:$J$616,255),0))=0,"",INDEX('Disaggregation Data'!$N$315:$N$616,MATCH(RIGHT(X616,255),RIGHT('Disaggregation Data'!J$315:$J$616,255),0))),"")</f>
        <v/>
      </c>
      <c r="I616" s="401" t="str">
        <f t="array" ref="I616">IFERROR(IF(INDEX('Disaggregation Data'!$Q$315:$Q$616,MATCH(RIGHT(X616,255),RIGHT('Disaggregation Data'!$J$315:$J$616,255),0))=0,"",INDEX('Disaggregation Data'!$Q$315:$Q$616,MATCH(RIGHT(X616,255),RIGHT('Disaggregation Data'!J$315:$J$616,255),0))),"")</f>
        <v/>
      </c>
      <c r="J616" s="415" t="str">
        <f t="array" ref="J616">IFERROR(IF(INDEX('Disaggregation Data'!$R$315:$R$616,MATCH(RIGHT(X616,255),RIGHT('Disaggregation Data'!$J$315:$J$616,255),0))=0,"",INDEX('Disaggregation Data'!$R$315:$R$616,MATCH(RIGHT(X616,255),RIGHT('Disaggregation Data'!J$315:$J$616,255),0))),"")</f>
        <v/>
      </c>
      <c r="K616" s="486"/>
      <c r="L616" s="486"/>
      <c r="M616" s="486"/>
      <c r="N616" s="486"/>
      <c r="O616" s="486"/>
      <c r="P616" s="486"/>
      <c r="Q616" s="486"/>
      <c r="R616" s="486"/>
      <c r="S616" s="486"/>
      <c r="T616" s="486"/>
      <c r="U616" s="401" t="str">
        <f t="array" ref="U616">IFERROR(IF(INDEX('Disaggregation Data'!$O$315:$O$616,MATCH(RIGHT(X616,255),RIGHT('Disaggregation Data'!$J$315:$J$616,255),0))=0,"",INDEX('Disaggregation Data'!$O$315:$O$616,MATCH(RIGHT(X616,255),RIGHT('Disaggregation Data'!J$315:$J$616,255),0))),"")</f>
        <v/>
      </c>
      <c r="V616" s="415" t="str">
        <f t="array" ref="V616">IFERROR(IF(INDEX('Disaggregation Data'!$P$315:$P$616,MATCH(RIGHT(X616,255),RIGHT('Disaggregation Data'!$J$315:$J$616,255),0))=0,"",INDEX('Disaggregation Data'!$P$315:$P$616,MATCH(RIGHT(X616,255),RIGHT('Disaggregation Data'!J$315:$J$616,255),0))),"")</f>
        <v/>
      </c>
      <c r="W616" s="487"/>
      <c r="X616" s="487" t="str">
        <f t="shared" si="40"/>
        <v/>
      </c>
      <c r="Y616" s="487">
        <f t="shared" si="41"/>
        <v>239</v>
      </c>
      <c r="Z616" s="487" t="str">
        <f t="shared" si="42"/>
        <v/>
      </c>
      <c r="AA616" s="487" t="b">
        <f t="shared" si="43"/>
        <v>0</v>
      </c>
      <c r="AB616" s="487" t="s">
        <v>2164</v>
      </c>
      <c r="AC616" s="487" t="str">
        <f t="array" ref="AC616">IFERROR(IF(INDEX('Disaggregation Records'!$G$95:$G$183,MATCH(RIGHT(Z616,255),RIGHT('Disaggregation Records'!$D$95:$D$183,255),0))=0,"",INDEX('Disaggregation Records'!$G$95:$G$183,MATCH(RIGHT(Z616,255),RIGHT('Disaggregation Records'!$D$95:$D$183,255),0))),"")</f>
        <v/>
      </c>
      <c r="AD616" s="487" t="s">
        <v>833</v>
      </c>
      <c r="AE616" s="347"/>
      <c r="AF616" s="111"/>
      <c r="AG616" s="111"/>
    </row>
    <row r="617" spans="1:33" ht="47.1" customHeight="1" x14ac:dyDescent="0.25">
      <c r="A617" s="377">
        <v>30</v>
      </c>
      <c r="B617" s="395" t="str">
        <f>IFERROR(VLOOKUP(A617,'Coverage Indicators - Section D'!$A$10:$Y$42,25,FALSE),"")</f>
        <v/>
      </c>
      <c r="C617" s="396" t="str">
        <f t="array" ref="C617">IFERROR(IF(INDEX('Disaggregation Records'!$E$95:$E$183,MATCH(RIGHT(Z617,255),RIGHT('Disaggregation Records'!$D$95:$D$183,255),0))=0,"",INDEX('Disaggregation Records'!$E$95:$E$183,MATCH(RIGHT(Z617,255),RIGHT('Disaggregation Records'!$D$95:$D$183,255),0))),"")</f>
        <v/>
      </c>
      <c r="D617" s="396" t="str">
        <f t="array" ref="D617">IFERROR(IF(INDEX('Disaggregation Records'!$F$95:$F$183,MATCH(RIGHT(Z617,255),RIGHT('Disaggregation Records'!$D$95:$D$183,255),0))=0,"",INDEX('Disaggregation Records'!$F$95:$F$183,MATCH(RIGHT(Z617,255),RIGHT('Disaggregation Records'!$D$95:$D$183,255),0))),"")</f>
        <v/>
      </c>
      <c r="E617" s="397" t="str">
        <f t="array" ref="E617">IFERROR(IF(INDEX('Disaggregation Data'!$K$315:$K$616,MATCH(RIGHT(X617,255),RIGHT('Disaggregation Data'!$J$315:$J$616,255),0))=0,"",INDEX('Disaggregation Data'!$K$315:$K$616,MATCH(RIGHT(X617,255),RIGHT('Disaggregation Data'!J$315:$J$616,255),0))),"")</f>
        <v/>
      </c>
      <c r="F617" s="398" t="str">
        <f t="array" ref="F617">IFERROR(IF(INDEX('Disaggregation Data'!$L$315:$L$616,MATCH(RIGHT(X617,255),RIGHT('Disaggregation Data'!$J$315:$J$616,255),0))=0,"",INDEX('Disaggregation Data'!$L$315:$L$616,MATCH(RIGHT(X617,255),RIGHT('Disaggregation Data'!J$315:$J$616,255),0))),"")</f>
        <v/>
      </c>
      <c r="G617" s="459" t="str">
        <f t="array" ref="G617">IFERROR(IF(INDEX('Disaggregation Data'!$M$315:$M$616,MATCH(RIGHT(X617,255),RIGHT('Disaggregation Data'!$J$315:$J$616,255),0))=0,(E617/F617)*100,INDEX('Disaggregation Data'!$M$315:$M$616,MATCH(RIGHT(X617,255),RIGHT('Disaggregation Data'!J$315:$J$616,255),0))),"")</f>
        <v/>
      </c>
      <c r="H617" s="401" t="str">
        <f t="array" ref="H617">IFERROR(IF(INDEX('Disaggregation Data'!$N$315:$N$616,MATCH(RIGHT(X617,255),RIGHT('Disaggregation Data'!$J$315:$J$616,255),0))=0,"",INDEX('Disaggregation Data'!$N$315:$N$616,MATCH(RIGHT(X617,255),RIGHT('Disaggregation Data'!J$315:$J$616,255),0))),"")</f>
        <v/>
      </c>
      <c r="I617" s="401" t="str">
        <f t="array" ref="I617">IFERROR(IF(INDEX('Disaggregation Data'!$Q$315:$Q$616,MATCH(RIGHT(X617,255),RIGHT('Disaggregation Data'!$J$315:$J$616,255),0))=0,"",INDEX('Disaggregation Data'!$Q$315:$Q$616,MATCH(RIGHT(X617,255),RIGHT('Disaggregation Data'!J$315:$J$616,255),0))),"")</f>
        <v/>
      </c>
      <c r="J617" s="415" t="str">
        <f t="array" ref="J617">IFERROR(IF(INDEX('Disaggregation Data'!$R$315:$R$616,MATCH(RIGHT(X617,255),RIGHT('Disaggregation Data'!$J$315:$J$616,255),0))=0,"",INDEX('Disaggregation Data'!$R$315:$R$616,MATCH(RIGHT(X617,255),RIGHT('Disaggregation Data'!J$315:$J$616,255),0))),"")</f>
        <v/>
      </c>
      <c r="K617" s="486"/>
      <c r="L617" s="486"/>
      <c r="M617" s="486"/>
      <c r="N617" s="486"/>
      <c r="O617" s="486"/>
      <c r="P617" s="486"/>
      <c r="Q617" s="486"/>
      <c r="R617" s="486"/>
      <c r="S617" s="486"/>
      <c r="T617" s="486"/>
      <c r="U617" s="401" t="str">
        <f t="array" ref="U617">IFERROR(IF(INDEX('Disaggregation Data'!$O$315:$O$616,MATCH(RIGHT(X617,255),RIGHT('Disaggregation Data'!$J$315:$J$616,255),0))=0,"",INDEX('Disaggregation Data'!$O$315:$O$616,MATCH(RIGHT(X617,255),RIGHT('Disaggregation Data'!J$315:$J$616,255),0))),"")</f>
        <v/>
      </c>
      <c r="V617" s="415" t="str">
        <f t="array" ref="V617">IFERROR(IF(INDEX('Disaggregation Data'!$P$315:$P$616,MATCH(RIGHT(X617,255),RIGHT('Disaggregation Data'!$J$315:$J$616,255),0))=0,"",INDEX('Disaggregation Data'!$P$315:$P$616,MATCH(RIGHT(X617,255),RIGHT('Disaggregation Data'!J$315:$J$616,255),0))),"")</f>
        <v/>
      </c>
      <c r="W617" s="487"/>
      <c r="X617" s="487" t="str">
        <f t="shared" si="40"/>
        <v/>
      </c>
      <c r="Y617" s="487">
        <f t="shared" si="41"/>
        <v>240</v>
      </c>
      <c r="Z617" s="487" t="str">
        <f t="shared" si="42"/>
        <v/>
      </c>
      <c r="AA617" s="487" t="b">
        <f t="shared" si="43"/>
        <v>0</v>
      </c>
      <c r="AB617" s="487" t="s">
        <v>2165</v>
      </c>
      <c r="AC617" s="487" t="str">
        <f t="array" ref="AC617">IFERROR(IF(INDEX('Disaggregation Records'!$G$95:$G$183,MATCH(RIGHT(Z617,255),RIGHT('Disaggregation Records'!$D$95:$D$183,255),0))=0,"",INDEX('Disaggregation Records'!$G$95:$G$183,MATCH(RIGHT(Z617,255),RIGHT('Disaggregation Records'!$D$95:$D$183,255),0))),"")</f>
        <v/>
      </c>
      <c r="AD617" s="487" t="s">
        <v>834</v>
      </c>
      <c r="AE617" s="347"/>
      <c r="AF617" s="111"/>
      <c r="AG617" s="111"/>
    </row>
    <row r="618" spans="1:33" ht="47.1" customHeight="1" x14ac:dyDescent="0.25">
      <c r="A618" s="377">
        <v>30</v>
      </c>
      <c r="B618" s="395" t="str">
        <f>IFERROR(VLOOKUP(A618,'Coverage Indicators - Section D'!$A$10:$Y$42,25,FALSE),"")</f>
        <v/>
      </c>
      <c r="C618" s="396" t="str">
        <f t="array" ref="C618">IFERROR(IF(INDEX('Disaggregation Records'!$E$95:$E$183,MATCH(RIGHT(Z618,255),RIGHT('Disaggregation Records'!$D$95:$D$183,255),0))=0,"",INDEX('Disaggregation Records'!$E$95:$E$183,MATCH(RIGHT(Z618,255),RIGHT('Disaggregation Records'!$D$95:$D$183,255),0))),"")</f>
        <v/>
      </c>
      <c r="D618" s="396" t="str">
        <f t="array" ref="D618">IFERROR(IF(INDEX('Disaggregation Records'!$F$95:$F$183,MATCH(RIGHT(Z618,255),RIGHT('Disaggregation Records'!$D$95:$D$183,255),0))=0,"",INDEX('Disaggregation Records'!$F$95:$F$183,MATCH(RIGHT(Z618,255),RIGHT('Disaggregation Records'!$D$95:$D$183,255),0))),"")</f>
        <v/>
      </c>
      <c r="E618" s="397" t="str">
        <f t="array" ref="E618">IFERROR(IF(INDEX('Disaggregation Data'!$K$315:$K$616,MATCH(RIGHT(X618,255),RIGHT('Disaggregation Data'!$J$315:$J$616,255),0))=0,"",INDEX('Disaggregation Data'!$K$315:$K$616,MATCH(RIGHT(X618,255),RIGHT('Disaggregation Data'!J$315:$J$616,255),0))),"")</f>
        <v/>
      </c>
      <c r="F618" s="398" t="str">
        <f t="array" ref="F618">IFERROR(IF(INDEX('Disaggregation Data'!$L$315:$L$616,MATCH(RIGHT(X618,255),RIGHT('Disaggregation Data'!$J$315:$J$616,255),0))=0,"",INDEX('Disaggregation Data'!$L$315:$L$616,MATCH(RIGHT(X618,255),RIGHT('Disaggregation Data'!J$315:$J$616,255),0))),"")</f>
        <v/>
      </c>
      <c r="G618" s="459" t="str">
        <f t="array" ref="G618">IFERROR(IF(INDEX('Disaggregation Data'!$M$315:$M$616,MATCH(RIGHT(X618,255),RIGHT('Disaggregation Data'!$J$315:$J$616,255),0))=0,(E618/F618)*100,INDEX('Disaggregation Data'!$M$315:$M$616,MATCH(RIGHT(X618,255),RIGHT('Disaggregation Data'!J$315:$J$616,255),0))),"")</f>
        <v/>
      </c>
      <c r="H618" s="401" t="str">
        <f t="array" ref="H618">IFERROR(IF(INDEX('Disaggregation Data'!$N$315:$N$616,MATCH(RIGHT(X618,255),RIGHT('Disaggregation Data'!$J$315:$J$616,255),0))=0,"",INDEX('Disaggregation Data'!$N$315:$N$616,MATCH(RIGHT(X618,255),RIGHT('Disaggregation Data'!J$315:$J$616,255),0))),"")</f>
        <v/>
      </c>
      <c r="I618" s="401" t="str">
        <f t="array" ref="I618">IFERROR(IF(INDEX('Disaggregation Data'!$Q$315:$Q$616,MATCH(RIGHT(X618,255),RIGHT('Disaggregation Data'!$J$315:$J$616,255),0))=0,"",INDEX('Disaggregation Data'!$Q$315:$Q$616,MATCH(RIGHT(X618,255),RIGHT('Disaggregation Data'!J$315:$J$616,255),0))),"")</f>
        <v/>
      </c>
      <c r="J618" s="415" t="str">
        <f t="array" ref="J618">IFERROR(IF(INDEX('Disaggregation Data'!$R$315:$R$616,MATCH(RIGHT(X618,255),RIGHT('Disaggregation Data'!$J$315:$J$616,255),0))=0,"",INDEX('Disaggregation Data'!$R$315:$R$616,MATCH(RIGHT(X618,255),RIGHT('Disaggregation Data'!J$315:$J$616,255),0))),"")</f>
        <v/>
      </c>
      <c r="K618" s="486"/>
      <c r="L618" s="486"/>
      <c r="M618" s="486"/>
      <c r="N618" s="486"/>
      <c r="O618" s="486"/>
      <c r="P618" s="486"/>
      <c r="Q618" s="486"/>
      <c r="R618" s="486"/>
      <c r="S618" s="486"/>
      <c r="T618" s="486"/>
      <c r="U618" s="401" t="str">
        <f t="array" ref="U618">IFERROR(IF(INDEX('Disaggregation Data'!$O$315:$O$616,MATCH(RIGHT(X618,255),RIGHT('Disaggregation Data'!$J$315:$J$616,255),0))=0,"",INDEX('Disaggregation Data'!$O$315:$O$616,MATCH(RIGHT(X618,255),RIGHT('Disaggregation Data'!J$315:$J$616,255),0))),"")</f>
        <v/>
      </c>
      <c r="V618" s="415" t="str">
        <f t="array" ref="V618">IFERROR(IF(INDEX('Disaggregation Data'!$P$315:$P$616,MATCH(RIGHT(X618,255),RIGHT('Disaggregation Data'!$J$315:$J$616,255),0))=0,"",INDEX('Disaggregation Data'!$P$315:$P$616,MATCH(RIGHT(X618,255),RIGHT('Disaggregation Data'!J$315:$J$616,255),0))),"")</f>
        <v/>
      </c>
      <c r="W618" s="487"/>
      <c r="X618" s="487" t="str">
        <f t="shared" si="40"/>
        <v/>
      </c>
      <c r="Y618" s="487">
        <f t="shared" si="41"/>
        <v>241</v>
      </c>
      <c r="Z618" s="487" t="str">
        <f t="shared" si="42"/>
        <v/>
      </c>
      <c r="AA618" s="487" t="b">
        <f t="shared" si="43"/>
        <v>0</v>
      </c>
      <c r="AB618" s="487" t="s">
        <v>2166</v>
      </c>
      <c r="AC618" s="487" t="str">
        <f t="array" ref="AC618">IFERROR(IF(INDEX('Disaggregation Records'!$G$95:$G$183,MATCH(RIGHT(Z618,255),RIGHT('Disaggregation Records'!$D$95:$D$183,255),0))=0,"",INDEX('Disaggregation Records'!$G$95:$G$183,MATCH(RIGHT(Z618,255),RIGHT('Disaggregation Records'!$D$95:$D$183,255),0))),"")</f>
        <v/>
      </c>
      <c r="AD618" s="487" t="s">
        <v>834</v>
      </c>
      <c r="AE618" s="347"/>
      <c r="AF618" s="111"/>
      <c r="AG618" s="111"/>
    </row>
    <row r="619" spans="1:33" ht="47.1" customHeight="1" x14ac:dyDescent="0.25">
      <c r="A619" s="377">
        <v>30</v>
      </c>
      <c r="B619" s="395" t="str">
        <f>IFERROR(VLOOKUP(A619,'Coverage Indicators - Section D'!$A$10:$Y$42,25,FALSE),"")</f>
        <v/>
      </c>
      <c r="C619" s="396" t="str">
        <f t="array" ref="C619">IFERROR(IF(INDEX('Disaggregation Records'!$E$95:$E$183,MATCH(RIGHT(Z619,255),RIGHT('Disaggregation Records'!$D$95:$D$183,255),0))=0,"",INDEX('Disaggregation Records'!$E$95:$E$183,MATCH(RIGHT(Z619,255),RIGHT('Disaggregation Records'!$D$95:$D$183,255),0))),"")</f>
        <v/>
      </c>
      <c r="D619" s="396" t="str">
        <f t="array" ref="D619">IFERROR(IF(INDEX('Disaggregation Records'!$F$95:$F$183,MATCH(RIGHT(Z619,255),RIGHT('Disaggregation Records'!$D$95:$D$183,255),0))=0,"",INDEX('Disaggregation Records'!$F$95:$F$183,MATCH(RIGHT(Z619,255),RIGHT('Disaggregation Records'!$D$95:$D$183,255),0))),"")</f>
        <v/>
      </c>
      <c r="E619" s="397" t="str">
        <f t="array" ref="E619">IFERROR(IF(INDEX('Disaggregation Data'!$K$315:$K$616,MATCH(RIGHT(X619,255),RIGHT('Disaggregation Data'!$J$315:$J$616,255),0))=0,"",INDEX('Disaggregation Data'!$K$315:$K$616,MATCH(RIGHT(X619,255),RIGHT('Disaggregation Data'!J$315:$J$616,255),0))),"")</f>
        <v/>
      </c>
      <c r="F619" s="398" t="str">
        <f t="array" ref="F619">IFERROR(IF(INDEX('Disaggregation Data'!$L$315:$L$616,MATCH(RIGHT(X619,255),RIGHT('Disaggregation Data'!$J$315:$J$616,255),0))=0,"",INDEX('Disaggregation Data'!$L$315:$L$616,MATCH(RIGHT(X619,255),RIGHT('Disaggregation Data'!J$315:$J$616,255),0))),"")</f>
        <v/>
      </c>
      <c r="G619" s="459" t="str">
        <f t="array" ref="G619">IFERROR(IF(INDEX('Disaggregation Data'!$M$315:$M$616,MATCH(RIGHT(X619,255),RIGHT('Disaggregation Data'!$J$315:$J$616,255),0))=0,(E619/F619)*100,INDEX('Disaggregation Data'!$M$315:$M$616,MATCH(RIGHT(X619,255),RIGHT('Disaggregation Data'!J$315:$J$616,255),0))),"")</f>
        <v/>
      </c>
      <c r="H619" s="401" t="str">
        <f t="array" ref="H619">IFERROR(IF(INDEX('Disaggregation Data'!$N$315:$N$616,MATCH(RIGHT(X619,255),RIGHT('Disaggregation Data'!$J$315:$J$616,255),0))=0,"",INDEX('Disaggregation Data'!$N$315:$N$616,MATCH(RIGHT(X619,255),RIGHT('Disaggregation Data'!J$315:$J$616,255),0))),"")</f>
        <v/>
      </c>
      <c r="I619" s="401" t="str">
        <f t="array" ref="I619">IFERROR(IF(INDEX('Disaggregation Data'!$Q$315:$Q$616,MATCH(RIGHT(X619,255),RIGHT('Disaggregation Data'!$J$315:$J$616,255),0))=0,"",INDEX('Disaggregation Data'!$Q$315:$Q$616,MATCH(RIGHT(X619,255),RIGHT('Disaggregation Data'!J$315:$J$616,255),0))),"")</f>
        <v/>
      </c>
      <c r="J619" s="415" t="str">
        <f t="array" ref="J619">IFERROR(IF(INDEX('Disaggregation Data'!$R$315:$R$616,MATCH(RIGHT(X619,255),RIGHT('Disaggregation Data'!$J$315:$J$616,255),0))=0,"",INDEX('Disaggregation Data'!$R$315:$R$616,MATCH(RIGHT(X619,255),RIGHT('Disaggregation Data'!J$315:$J$616,255),0))),"")</f>
        <v/>
      </c>
      <c r="K619" s="486"/>
      <c r="L619" s="486"/>
      <c r="M619" s="486"/>
      <c r="N619" s="486"/>
      <c r="O619" s="486"/>
      <c r="P619" s="486"/>
      <c r="Q619" s="486"/>
      <c r="R619" s="486"/>
      <c r="S619" s="486"/>
      <c r="T619" s="486"/>
      <c r="U619" s="401" t="str">
        <f t="array" ref="U619">IFERROR(IF(INDEX('Disaggregation Data'!$O$315:$O$616,MATCH(RIGHT(X619,255),RIGHT('Disaggregation Data'!$J$315:$J$616,255),0))=0,"",INDEX('Disaggregation Data'!$O$315:$O$616,MATCH(RIGHT(X619,255),RIGHT('Disaggregation Data'!J$315:$J$616,255),0))),"")</f>
        <v/>
      </c>
      <c r="V619" s="415" t="str">
        <f t="array" ref="V619">IFERROR(IF(INDEX('Disaggregation Data'!$P$315:$P$616,MATCH(RIGHT(X619,255),RIGHT('Disaggregation Data'!$J$315:$J$616,255),0))=0,"",INDEX('Disaggregation Data'!$P$315:$P$616,MATCH(RIGHT(X619,255),RIGHT('Disaggregation Data'!J$315:$J$616,255),0))),"")</f>
        <v/>
      </c>
      <c r="W619" s="487"/>
      <c r="X619" s="487" t="str">
        <f t="shared" si="40"/>
        <v/>
      </c>
      <c r="Y619" s="487">
        <f t="shared" si="41"/>
        <v>242</v>
      </c>
      <c r="Z619" s="487" t="str">
        <f t="shared" si="42"/>
        <v/>
      </c>
      <c r="AA619" s="487" t="b">
        <f t="shared" si="43"/>
        <v>0</v>
      </c>
      <c r="AB619" s="487" t="s">
        <v>2167</v>
      </c>
      <c r="AC619" s="487" t="str">
        <f t="array" ref="AC619">IFERROR(IF(INDEX('Disaggregation Records'!$G$95:$G$183,MATCH(RIGHT(Z619,255),RIGHT('Disaggregation Records'!$D$95:$D$183,255),0))=0,"",INDEX('Disaggregation Records'!$G$95:$G$183,MATCH(RIGHT(Z619,255),RIGHT('Disaggregation Records'!$D$95:$D$183,255),0))),"")</f>
        <v/>
      </c>
      <c r="AD619" s="487" t="s">
        <v>834</v>
      </c>
      <c r="AE619" s="347"/>
      <c r="AF619" s="111"/>
      <c r="AG619" s="111"/>
    </row>
    <row r="620" spans="1:33" ht="47.1" customHeight="1" x14ac:dyDescent="0.25">
      <c r="A620" s="377">
        <v>30</v>
      </c>
      <c r="B620" s="395" t="str">
        <f>IFERROR(VLOOKUP(A620,'Coverage Indicators - Section D'!$A$10:$Y$42,25,FALSE),"")</f>
        <v/>
      </c>
      <c r="C620" s="396" t="str">
        <f t="array" ref="C620">IFERROR(IF(INDEX('Disaggregation Records'!$E$95:$E$183,MATCH(RIGHT(Z620,255),RIGHT('Disaggregation Records'!$D$95:$D$183,255),0))=0,"",INDEX('Disaggregation Records'!$E$95:$E$183,MATCH(RIGHT(Z620,255),RIGHT('Disaggregation Records'!$D$95:$D$183,255),0))),"")</f>
        <v/>
      </c>
      <c r="D620" s="396" t="str">
        <f t="array" ref="D620">IFERROR(IF(INDEX('Disaggregation Records'!$F$95:$F$183,MATCH(RIGHT(Z620,255),RIGHT('Disaggregation Records'!$D$95:$D$183,255),0))=0,"",INDEX('Disaggregation Records'!$F$95:$F$183,MATCH(RIGHT(Z620,255),RIGHT('Disaggregation Records'!$D$95:$D$183,255),0))),"")</f>
        <v/>
      </c>
      <c r="E620" s="397" t="str">
        <f t="array" ref="E620">IFERROR(IF(INDEX('Disaggregation Data'!$K$315:$K$616,MATCH(RIGHT(X620,255),RIGHT('Disaggregation Data'!$J$315:$J$616,255),0))=0,"",INDEX('Disaggregation Data'!$K$315:$K$616,MATCH(RIGHT(X620,255),RIGHT('Disaggregation Data'!J$315:$J$616,255),0))),"")</f>
        <v/>
      </c>
      <c r="F620" s="398" t="str">
        <f t="array" ref="F620">IFERROR(IF(INDEX('Disaggregation Data'!$L$315:$L$616,MATCH(RIGHT(X620,255),RIGHT('Disaggregation Data'!$J$315:$J$616,255),0))=0,"",INDEX('Disaggregation Data'!$L$315:$L$616,MATCH(RIGHT(X620,255),RIGHT('Disaggregation Data'!J$315:$J$616,255),0))),"")</f>
        <v/>
      </c>
      <c r="G620" s="459" t="str">
        <f t="array" ref="G620">IFERROR(IF(INDEX('Disaggregation Data'!$M$315:$M$616,MATCH(RIGHT(X620,255),RIGHT('Disaggregation Data'!$J$315:$J$616,255),0))=0,(E620/F620)*100,INDEX('Disaggregation Data'!$M$315:$M$616,MATCH(RIGHT(X620,255),RIGHT('Disaggregation Data'!J$315:$J$616,255),0))),"")</f>
        <v/>
      </c>
      <c r="H620" s="401" t="str">
        <f t="array" ref="H620">IFERROR(IF(INDEX('Disaggregation Data'!$N$315:$N$616,MATCH(RIGHT(X620,255),RIGHT('Disaggregation Data'!$J$315:$J$616,255),0))=0,"",INDEX('Disaggregation Data'!$N$315:$N$616,MATCH(RIGHT(X620,255),RIGHT('Disaggregation Data'!J$315:$J$616,255),0))),"")</f>
        <v/>
      </c>
      <c r="I620" s="401" t="str">
        <f t="array" ref="I620">IFERROR(IF(INDEX('Disaggregation Data'!$Q$315:$Q$616,MATCH(RIGHT(X620,255),RIGHT('Disaggregation Data'!$J$315:$J$616,255),0))=0,"",INDEX('Disaggregation Data'!$Q$315:$Q$616,MATCH(RIGHT(X620,255),RIGHT('Disaggregation Data'!J$315:$J$616,255),0))),"")</f>
        <v/>
      </c>
      <c r="J620" s="415" t="str">
        <f t="array" ref="J620">IFERROR(IF(INDEX('Disaggregation Data'!$R$315:$R$616,MATCH(RIGHT(X620,255),RIGHT('Disaggregation Data'!$J$315:$J$616,255),0))=0,"",INDEX('Disaggregation Data'!$R$315:$R$616,MATCH(RIGHT(X620,255),RIGHT('Disaggregation Data'!J$315:$J$616,255),0))),"")</f>
        <v/>
      </c>
      <c r="K620" s="486"/>
      <c r="L620" s="486"/>
      <c r="M620" s="486"/>
      <c r="N620" s="486"/>
      <c r="O620" s="486"/>
      <c r="P620" s="486"/>
      <c r="Q620" s="486"/>
      <c r="R620" s="486"/>
      <c r="S620" s="486"/>
      <c r="T620" s="486"/>
      <c r="U620" s="401" t="str">
        <f t="array" ref="U620">IFERROR(IF(INDEX('Disaggregation Data'!$O$315:$O$616,MATCH(RIGHT(X620,255),RIGHT('Disaggregation Data'!$J$315:$J$616,255),0))=0,"",INDEX('Disaggregation Data'!$O$315:$O$616,MATCH(RIGHT(X620,255),RIGHT('Disaggregation Data'!J$315:$J$616,255),0))),"")</f>
        <v/>
      </c>
      <c r="V620" s="415" t="str">
        <f t="array" ref="V620">IFERROR(IF(INDEX('Disaggregation Data'!$P$315:$P$616,MATCH(RIGHT(X620,255),RIGHT('Disaggregation Data'!$J$315:$J$616,255),0))=0,"",INDEX('Disaggregation Data'!$P$315:$P$616,MATCH(RIGHT(X620,255),RIGHT('Disaggregation Data'!J$315:$J$616,255),0))),"")</f>
        <v/>
      </c>
      <c r="W620" s="487"/>
      <c r="X620" s="487" t="str">
        <f t="shared" si="40"/>
        <v/>
      </c>
      <c r="Y620" s="487">
        <f t="shared" si="41"/>
        <v>243</v>
      </c>
      <c r="Z620" s="487" t="str">
        <f t="shared" si="42"/>
        <v/>
      </c>
      <c r="AA620" s="487" t="b">
        <f t="shared" si="43"/>
        <v>0</v>
      </c>
      <c r="AB620" s="487" t="s">
        <v>2168</v>
      </c>
      <c r="AC620" s="487" t="str">
        <f t="array" ref="AC620">IFERROR(IF(INDEX('Disaggregation Records'!$G$95:$G$183,MATCH(RIGHT(Z620,255),RIGHT('Disaggregation Records'!$D$95:$D$183,255),0))=0,"",INDEX('Disaggregation Records'!$G$95:$G$183,MATCH(RIGHT(Z620,255),RIGHT('Disaggregation Records'!$D$95:$D$183,255),0))),"")</f>
        <v/>
      </c>
      <c r="AD620" s="487" t="s">
        <v>834</v>
      </c>
      <c r="AE620" s="347"/>
      <c r="AF620" s="111"/>
      <c r="AG620" s="111"/>
    </row>
    <row r="621" spans="1:33" ht="47.1" customHeight="1" x14ac:dyDescent="0.25">
      <c r="A621" s="377">
        <v>30</v>
      </c>
      <c r="B621" s="395" t="str">
        <f>IFERROR(VLOOKUP(A621,'Coverage Indicators - Section D'!$A$10:$Y$42,25,FALSE),"")</f>
        <v/>
      </c>
      <c r="C621" s="396" t="str">
        <f t="array" ref="C621">IFERROR(IF(INDEX('Disaggregation Records'!$E$95:$E$183,MATCH(RIGHT(Z621,255),RIGHT('Disaggregation Records'!$D$95:$D$183,255),0))=0,"",INDEX('Disaggregation Records'!$E$95:$E$183,MATCH(RIGHT(Z621,255),RIGHT('Disaggregation Records'!$D$95:$D$183,255),0))),"")</f>
        <v/>
      </c>
      <c r="D621" s="396" t="str">
        <f t="array" ref="D621">IFERROR(IF(INDEX('Disaggregation Records'!$F$95:$F$183,MATCH(RIGHT(Z621,255),RIGHT('Disaggregation Records'!$D$95:$D$183,255),0))=0,"",INDEX('Disaggregation Records'!$F$95:$F$183,MATCH(RIGHT(Z621,255),RIGHT('Disaggregation Records'!$D$95:$D$183,255),0))),"")</f>
        <v/>
      </c>
      <c r="E621" s="397" t="str">
        <f t="array" ref="E621">IFERROR(IF(INDEX('Disaggregation Data'!$K$315:$K$616,MATCH(RIGHT(X621,255),RIGHT('Disaggregation Data'!$J$315:$J$616,255),0))=0,"",INDEX('Disaggregation Data'!$K$315:$K$616,MATCH(RIGHT(X621,255),RIGHT('Disaggregation Data'!J$315:$J$616,255),0))),"")</f>
        <v/>
      </c>
      <c r="F621" s="398" t="str">
        <f t="array" ref="F621">IFERROR(IF(INDEX('Disaggregation Data'!$L$315:$L$616,MATCH(RIGHT(X621,255),RIGHT('Disaggregation Data'!$J$315:$J$616,255),0))=0,"",INDEX('Disaggregation Data'!$L$315:$L$616,MATCH(RIGHT(X621,255),RIGHT('Disaggregation Data'!J$315:$J$616,255),0))),"")</f>
        <v/>
      </c>
      <c r="G621" s="459" t="str">
        <f t="array" ref="G621">IFERROR(IF(INDEX('Disaggregation Data'!$M$315:$M$616,MATCH(RIGHT(X621,255),RIGHT('Disaggregation Data'!$J$315:$J$616,255),0))=0,(E621/F621)*100,INDEX('Disaggregation Data'!$M$315:$M$616,MATCH(RIGHT(X621,255),RIGHT('Disaggregation Data'!J$315:$J$616,255),0))),"")</f>
        <v/>
      </c>
      <c r="H621" s="401" t="str">
        <f t="array" ref="H621">IFERROR(IF(INDEX('Disaggregation Data'!$N$315:$N$616,MATCH(RIGHT(X621,255),RIGHT('Disaggregation Data'!$J$315:$J$616,255),0))=0,"",INDEX('Disaggregation Data'!$N$315:$N$616,MATCH(RIGHT(X621,255),RIGHT('Disaggregation Data'!J$315:$J$616,255),0))),"")</f>
        <v/>
      </c>
      <c r="I621" s="401" t="str">
        <f t="array" ref="I621">IFERROR(IF(INDEX('Disaggregation Data'!$Q$315:$Q$616,MATCH(RIGHT(X621,255),RIGHT('Disaggregation Data'!$J$315:$J$616,255),0))=0,"",INDEX('Disaggregation Data'!$Q$315:$Q$616,MATCH(RIGHT(X621,255),RIGHT('Disaggregation Data'!J$315:$J$616,255),0))),"")</f>
        <v/>
      </c>
      <c r="J621" s="415" t="str">
        <f t="array" ref="J621">IFERROR(IF(INDEX('Disaggregation Data'!$R$315:$R$616,MATCH(RIGHT(X621,255),RIGHT('Disaggregation Data'!$J$315:$J$616,255),0))=0,"",INDEX('Disaggregation Data'!$R$315:$R$616,MATCH(RIGHT(X621,255),RIGHT('Disaggregation Data'!J$315:$J$616,255),0))),"")</f>
        <v/>
      </c>
      <c r="K621" s="486"/>
      <c r="L621" s="486"/>
      <c r="M621" s="486"/>
      <c r="N621" s="486"/>
      <c r="O621" s="486"/>
      <c r="P621" s="486"/>
      <c r="Q621" s="486"/>
      <c r="R621" s="486"/>
      <c r="S621" s="486"/>
      <c r="T621" s="486"/>
      <c r="U621" s="401" t="str">
        <f t="array" ref="U621">IFERROR(IF(INDEX('Disaggregation Data'!$O$315:$O$616,MATCH(RIGHT(X621,255),RIGHT('Disaggregation Data'!$J$315:$J$616,255),0))=0,"",INDEX('Disaggregation Data'!$O$315:$O$616,MATCH(RIGHT(X621,255),RIGHT('Disaggregation Data'!J$315:$J$616,255),0))),"")</f>
        <v/>
      </c>
      <c r="V621" s="415" t="str">
        <f t="array" ref="V621">IFERROR(IF(INDEX('Disaggregation Data'!$P$315:$P$616,MATCH(RIGHT(X621,255),RIGHT('Disaggregation Data'!$J$315:$J$616,255),0))=0,"",INDEX('Disaggregation Data'!$P$315:$P$616,MATCH(RIGHT(X621,255),RIGHT('Disaggregation Data'!J$315:$J$616,255),0))),"")</f>
        <v/>
      </c>
      <c r="W621" s="487"/>
      <c r="X621" s="487" t="str">
        <f t="shared" si="40"/>
        <v/>
      </c>
      <c r="Y621" s="487">
        <f t="shared" si="41"/>
        <v>244</v>
      </c>
      <c r="Z621" s="487" t="str">
        <f t="shared" si="42"/>
        <v/>
      </c>
      <c r="AA621" s="487" t="b">
        <f t="shared" si="43"/>
        <v>0</v>
      </c>
      <c r="AB621" s="487" t="s">
        <v>2169</v>
      </c>
      <c r="AC621" s="487" t="str">
        <f t="array" ref="AC621">IFERROR(IF(INDEX('Disaggregation Records'!$G$95:$G$183,MATCH(RIGHT(Z621,255),RIGHT('Disaggregation Records'!$D$95:$D$183,255),0))=0,"",INDEX('Disaggregation Records'!$G$95:$G$183,MATCH(RIGHT(Z621,255),RIGHT('Disaggregation Records'!$D$95:$D$183,255),0))),"")</f>
        <v/>
      </c>
      <c r="AD621" s="487" t="s">
        <v>834</v>
      </c>
      <c r="AE621" s="347"/>
      <c r="AF621" s="111"/>
      <c r="AG621" s="111"/>
    </row>
    <row r="622" spans="1:33" ht="47.1" customHeight="1" x14ac:dyDescent="0.25">
      <c r="A622" s="377">
        <v>30</v>
      </c>
      <c r="B622" s="395" t="str">
        <f>IFERROR(VLOOKUP(A622,'Coverage Indicators - Section D'!$A$10:$Y$42,25,FALSE),"")</f>
        <v/>
      </c>
      <c r="C622" s="396" t="str">
        <f t="array" ref="C622">IFERROR(IF(INDEX('Disaggregation Records'!$E$95:$E$183,MATCH(RIGHT(Z622,255),RIGHT('Disaggregation Records'!$D$95:$D$183,255),0))=0,"",INDEX('Disaggregation Records'!$E$95:$E$183,MATCH(RIGHT(Z622,255),RIGHT('Disaggregation Records'!$D$95:$D$183,255),0))),"")</f>
        <v/>
      </c>
      <c r="D622" s="396" t="str">
        <f t="array" ref="D622">IFERROR(IF(INDEX('Disaggregation Records'!$F$95:$F$183,MATCH(RIGHT(Z622,255),RIGHT('Disaggregation Records'!$D$95:$D$183,255),0))=0,"",INDEX('Disaggregation Records'!$F$95:$F$183,MATCH(RIGHT(Z622,255),RIGHT('Disaggregation Records'!$D$95:$D$183,255),0))),"")</f>
        <v/>
      </c>
      <c r="E622" s="397" t="str">
        <f t="array" ref="E622">IFERROR(IF(INDEX('Disaggregation Data'!$K$315:$K$616,MATCH(RIGHT(X622,255),RIGHT('Disaggregation Data'!$J$315:$J$616,255),0))=0,"",INDEX('Disaggregation Data'!$K$315:$K$616,MATCH(RIGHT(X622,255),RIGHT('Disaggregation Data'!J$315:$J$616,255),0))),"")</f>
        <v/>
      </c>
      <c r="F622" s="398" t="str">
        <f t="array" ref="F622">IFERROR(IF(INDEX('Disaggregation Data'!$L$315:$L$616,MATCH(RIGHT(X622,255),RIGHT('Disaggregation Data'!$J$315:$J$616,255),0))=0,"",INDEX('Disaggregation Data'!$L$315:$L$616,MATCH(RIGHT(X622,255),RIGHT('Disaggregation Data'!J$315:$J$616,255),0))),"")</f>
        <v/>
      </c>
      <c r="G622" s="459" t="str">
        <f t="array" ref="G622">IFERROR(IF(INDEX('Disaggregation Data'!$M$315:$M$616,MATCH(RIGHT(X622,255),RIGHT('Disaggregation Data'!$J$315:$J$616,255),0))=0,(E622/F622)*100,INDEX('Disaggregation Data'!$M$315:$M$616,MATCH(RIGHT(X622,255),RIGHT('Disaggregation Data'!J$315:$J$616,255),0))),"")</f>
        <v/>
      </c>
      <c r="H622" s="401" t="str">
        <f t="array" ref="H622">IFERROR(IF(INDEX('Disaggregation Data'!$N$315:$N$616,MATCH(RIGHT(X622,255),RIGHT('Disaggregation Data'!$J$315:$J$616,255),0))=0,"",INDEX('Disaggregation Data'!$N$315:$N$616,MATCH(RIGHT(X622,255),RIGHT('Disaggregation Data'!J$315:$J$616,255),0))),"")</f>
        <v/>
      </c>
      <c r="I622" s="401" t="str">
        <f t="array" ref="I622">IFERROR(IF(INDEX('Disaggregation Data'!$Q$315:$Q$616,MATCH(RIGHT(X622,255),RIGHT('Disaggregation Data'!$J$315:$J$616,255),0))=0,"",INDEX('Disaggregation Data'!$Q$315:$Q$616,MATCH(RIGHT(X622,255),RIGHT('Disaggregation Data'!J$315:$J$616,255),0))),"")</f>
        <v/>
      </c>
      <c r="J622" s="415" t="str">
        <f t="array" ref="J622">IFERROR(IF(INDEX('Disaggregation Data'!$R$315:$R$616,MATCH(RIGHT(X622,255),RIGHT('Disaggregation Data'!$J$315:$J$616,255),0))=0,"",INDEX('Disaggregation Data'!$R$315:$R$616,MATCH(RIGHT(X622,255),RIGHT('Disaggregation Data'!J$315:$J$616,255),0))),"")</f>
        <v/>
      </c>
      <c r="K622" s="486"/>
      <c r="L622" s="486"/>
      <c r="M622" s="486"/>
      <c r="N622" s="486"/>
      <c r="O622" s="486"/>
      <c r="P622" s="486"/>
      <c r="Q622" s="486"/>
      <c r="R622" s="486"/>
      <c r="S622" s="486"/>
      <c r="T622" s="486"/>
      <c r="U622" s="401" t="str">
        <f t="array" ref="U622">IFERROR(IF(INDEX('Disaggregation Data'!$O$315:$O$616,MATCH(RIGHT(X622,255),RIGHT('Disaggregation Data'!$J$315:$J$616,255),0))=0,"",INDEX('Disaggregation Data'!$O$315:$O$616,MATCH(RIGHT(X622,255),RIGHT('Disaggregation Data'!J$315:$J$616,255),0))),"")</f>
        <v/>
      </c>
      <c r="V622" s="415" t="str">
        <f t="array" ref="V622">IFERROR(IF(INDEX('Disaggregation Data'!$P$315:$P$616,MATCH(RIGHT(X622,255),RIGHT('Disaggregation Data'!$J$315:$J$616,255),0))=0,"",INDEX('Disaggregation Data'!$P$315:$P$616,MATCH(RIGHT(X622,255),RIGHT('Disaggregation Data'!J$315:$J$616,255),0))),"")</f>
        <v/>
      </c>
      <c r="W622" s="487"/>
      <c r="X622" s="487" t="str">
        <f t="shared" si="40"/>
        <v/>
      </c>
      <c r="Y622" s="487">
        <f t="shared" si="41"/>
        <v>245</v>
      </c>
      <c r="Z622" s="487" t="str">
        <f t="shared" si="42"/>
        <v/>
      </c>
      <c r="AA622" s="487" t="b">
        <f t="shared" si="43"/>
        <v>0</v>
      </c>
      <c r="AB622" s="487" t="s">
        <v>2170</v>
      </c>
      <c r="AC622" s="487" t="str">
        <f t="array" ref="AC622">IFERROR(IF(INDEX('Disaggregation Records'!$G$95:$G$183,MATCH(RIGHT(Z622,255),RIGHT('Disaggregation Records'!$D$95:$D$183,255),0))=0,"",INDEX('Disaggregation Records'!$G$95:$G$183,MATCH(RIGHT(Z622,255),RIGHT('Disaggregation Records'!$D$95:$D$183,255),0))),"")</f>
        <v/>
      </c>
      <c r="AD622" s="487" t="s">
        <v>834</v>
      </c>
      <c r="AE622" s="347"/>
      <c r="AF622" s="111"/>
      <c r="AG622" s="111"/>
    </row>
    <row r="623" spans="1:33" ht="47.1" customHeight="1" x14ac:dyDescent="0.25">
      <c r="A623" s="377">
        <v>30</v>
      </c>
      <c r="B623" s="395" t="str">
        <f>IFERROR(VLOOKUP(A623,'Coverage Indicators - Section D'!$A$10:$Y$42,25,FALSE),"")</f>
        <v/>
      </c>
      <c r="C623" s="396" t="str">
        <f t="array" ref="C623">IFERROR(IF(INDEX('Disaggregation Records'!$E$95:$E$183,MATCH(RIGHT(Z623,255),RIGHT('Disaggregation Records'!$D$95:$D$183,255),0))=0,"",INDEX('Disaggregation Records'!$E$95:$E$183,MATCH(RIGHT(Z623,255),RIGHT('Disaggregation Records'!$D$95:$D$183,255),0))),"")</f>
        <v/>
      </c>
      <c r="D623" s="396" t="str">
        <f t="array" ref="D623">IFERROR(IF(INDEX('Disaggregation Records'!$F$95:$F$183,MATCH(RIGHT(Z623,255),RIGHT('Disaggregation Records'!$D$95:$D$183,255),0))=0,"",INDEX('Disaggregation Records'!$F$95:$F$183,MATCH(RIGHT(Z623,255),RIGHT('Disaggregation Records'!$D$95:$D$183,255),0))),"")</f>
        <v/>
      </c>
      <c r="E623" s="397" t="str">
        <f t="array" ref="E623">IFERROR(IF(INDEX('Disaggregation Data'!$K$315:$K$616,MATCH(RIGHT(X623,255),RIGHT('Disaggregation Data'!$J$315:$J$616,255),0))=0,"",INDEX('Disaggregation Data'!$K$315:$K$616,MATCH(RIGHT(X623,255),RIGHT('Disaggregation Data'!J$315:$J$616,255),0))),"")</f>
        <v/>
      </c>
      <c r="F623" s="398" t="str">
        <f t="array" ref="F623">IFERROR(IF(INDEX('Disaggregation Data'!$L$315:$L$616,MATCH(RIGHT(X623,255),RIGHT('Disaggregation Data'!$J$315:$J$616,255),0))=0,"",INDEX('Disaggregation Data'!$L$315:$L$616,MATCH(RIGHT(X623,255),RIGHT('Disaggregation Data'!J$315:$J$616,255),0))),"")</f>
        <v/>
      </c>
      <c r="G623" s="459" t="str">
        <f t="array" ref="G623">IFERROR(IF(INDEX('Disaggregation Data'!$M$315:$M$616,MATCH(RIGHT(X623,255),RIGHT('Disaggregation Data'!$J$315:$J$616,255),0))=0,(E623/F623)*100,INDEX('Disaggregation Data'!$M$315:$M$616,MATCH(RIGHT(X623,255),RIGHT('Disaggregation Data'!J$315:$J$616,255),0))),"")</f>
        <v/>
      </c>
      <c r="H623" s="401" t="str">
        <f t="array" ref="H623">IFERROR(IF(INDEX('Disaggregation Data'!$N$315:$N$616,MATCH(RIGHT(X623,255),RIGHT('Disaggregation Data'!$J$315:$J$616,255),0))=0,"",INDEX('Disaggregation Data'!$N$315:$N$616,MATCH(RIGHT(X623,255),RIGHT('Disaggregation Data'!J$315:$J$616,255),0))),"")</f>
        <v/>
      </c>
      <c r="I623" s="401" t="str">
        <f t="array" ref="I623">IFERROR(IF(INDEX('Disaggregation Data'!$Q$315:$Q$616,MATCH(RIGHT(X623,255),RIGHT('Disaggregation Data'!$J$315:$J$616,255),0))=0,"",INDEX('Disaggregation Data'!$Q$315:$Q$616,MATCH(RIGHT(X623,255),RIGHT('Disaggregation Data'!J$315:$J$616,255),0))),"")</f>
        <v/>
      </c>
      <c r="J623" s="415" t="str">
        <f t="array" ref="J623">IFERROR(IF(INDEX('Disaggregation Data'!$R$315:$R$616,MATCH(RIGHT(X623,255),RIGHT('Disaggregation Data'!$J$315:$J$616,255),0))=0,"",INDEX('Disaggregation Data'!$R$315:$R$616,MATCH(RIGHT(X623,255),RIGHT('Disaggregation Data'!J$315:$J$616,255),0))),"")</f>
        <v/>
      </c>
      <c r="K623" s="486"/>
      <c r="L623" s="486"/>
      <c r="M623" s="486"/>
      <c r="N623" s="486"/>
      <c r="O623" s="486"/>
      <c r="P623" s="486"/>
      <c r="Q623" s="486"/>
      <c r="R623" s="486"/>
      <c r="S623" s="486"/>
      <c r="T623" s="486"/>
      <c r="U623" s="401" t="str">
        <f t="array" ref="U623">IFERROR(IF(INDEX('Disaggregation Data'!$O$315:$O$616,MATCH(RIGHT(X623,255),RIGHT('Disaggregation Data'!$J$315:$J$616,255),0))=0,"",INDEX('Disaggregation Data'!$O$315:$O$616,MATCH(RIGHT(X623,255),RIGHT('Disaggregation Data'!J$315:$J$616,255),0))),"")</f>
        <v/>
      </c>
      <c r="V623" s="415" t="str">
        <f t="array" ref="V623">IFERROR(IF(INDEX('Disaggregation Data'!$P$315:$P$616,MATCH(RIGHT(X623,255),RIGHT('Disaggregation Data'!$J$315:$J$616,255),0))=0,"",INDEX('Disaggregation Data'!$P$315:$P$616,MATCH(RIGHT(X623,255),RIGHT('Disaggregation Data'!J$315:$J$616,255),0))),"")</f>
        <v/>
      </c>
      <c r="W623" s="487"/>
      <c r="X623" s="487" t="str">
        <f t="shared" si="40"/>
        <v/>
      </c>
      <c r="Y623" s="487">
        <f t="shared" si="41"/>
        <v>246</v>
      </c>
      <c r="Z623" s="487" t="str">
        <f t="shared" si="42"/>
        <v/>
      </c>
      <c r="AA623" s="487" t="b">
        <f t="shared" si="43"/>
        <v>0</v>
      </c>
      <c r="AB623" s="487" t="s">
        <v>2171</v>
      </c>
      <c r="AC623" s="487" t="str">
        <f t="array" ref="AC623">IFERROR(IF(INDEX('Disaggregation Records'!$G$95:$G$183,MATCH(RIGHT(Z623,255),RIGHT('Disaggregation Records'!$D$95:$D$183,255),0))=0,"",INDEX('Disaggregation Records'!$G$95:$G$183,MATCH(RIGHT(Z623,255),RIGHT('Disaggregation Records'!$D$95:$D$183,255),0))),"")</f>
        <v/>
      </c>
      <c r="AD623" s="487" t="s">
        <v>834</v>
      </c>
      <c r="AE623" s="347"/>
      <c r="AF623" s="111"/>
      <c r="AG623" s="111"/>
    </row>
    <row r="624" spans="1:33" ht="47.1" customHeight="1" x14ac:dyDescent="0.25">
      <c r="A624" s="377">
        <v>30</v>
      </c>
      <c r="B624" s="395" t="str">
        <f>IFERROR(VLOOKUP(A624,'Coverage Indicators - Section D'!$A$10:$Y$42,25,FALSE),"")</f>
        <v/>
      </c>
      <c r="C624" s="396" t="str">
        <f t="array" ref="C624">IFERROR(IF(INDEX('Disaggregation Records'!$E$95:$E$183,MATCH(RIGHT(Z624,255),RIGHT('Disaggregation Records'!$D$95:$D$183,255),0))=0,"",INDEX('Disaggregation Records'!$E$95:$E$183,MATCH(RIGHT(Z624,255),RIGHT('Disaggregation Records'!$D$95:$D$183,255),0))),"")</f>
        <v/>
      </c>
      <c r="D624" s="396" t="str">
        <f t="array" ref="D624">IFERROR(IF(INDEX('Disaggregation Records'!$F$95:$F$183,MATCH(RIGHT(Z624,255),RIGHT('Disaggregation Records'!$D$95:$D$183,255),0))=0,"",INDEX('Disaggregation Records'!$F$95:$F$183,MATCH(RIGHT(Z624,255),RIGHT('Disaggregation Records'!$D$95:$D$183,255),0))),"")</f>
        <v/>
      </c>
      <c r="E624" s="397" t="str">
        <f t="array" ref="E624">IFERROR(IF(INDEX('Disaggregation Data'!$K$315:$K$616,MATCH(RIGHT(X624,255),RIGHT('Disaggregation Data'!$J$315:$J$616,255),0))=0,"",INDEX('Disaggregation Data'!$K$315:$K$616,MATCH(RIGHT(X624,255),RIGHT('Disaggregation Data'!J$315:$J$616,255),0))),"")</f>
        <v/>
      </c>
      <c r="F624" s="398" t="str">
        <f t="array" ref="F624">IFERROR(IF(INDEX('Disaggregation Data'!$L$315:$L$616,MATCH(RIGHT(X624,255),RIGHT('Disaggregation Data'!$J$315:$J$616,255),0))=0,"",INDEX('Disaggregation Data'!$L$315:$L$616,MATCH(RIGHT(X624,255),RIGHT('Disaggregation Data'!J$315:$J$616,255),0))),"")</f>
        <v/>
      </c>
      <c r="G624" s="459" t="str">
        <f t="array" ref="G624">IFERROR(IF(INDEX('Disaggregation Data'!$M$315:$M$616,MATCH(RIGHT(X624,255),RIGHT('Disaggregation Data'!$J$315:$J$616,255),0))=0,(E624/F624)*100,INDEX('Disaggregation Data'!$M$315:$M$616,MATCH(RIGHT(X624,255),RIGHT('Disaggregation Data'!J$315:$J$616,255),0))),"")</f>
        <v/>
      </c>
      <c r="H624" s="401" t="str">
        <f t="array" ref="H624">IFERROR(IF(INDEX('Disaggregation Data'!$N$315:$N$616,MATCH(RIGHT(X624,255),RIGHT('Disaggregation Data'!$J$315:$J$616,255),0))=0,"",INDEX('Disaggregation Data'!$N$315:$N$616,MATCH(RIGHT(X624,255),RIGHT('Disaggregation Data'!J$315:$J$616,255),0))),"")</f>
        <v/>
      </c>
      <c r="I624" s="401" t="str">
        <f t="array" ref="I624">IFERROR(IF(INDEX('Disaggregation Data'!$Q$315:$Q$616,MATCH(RIGHT(X624,255),RIGHT('Disaggregation Data'!$J$315:$J$616,255),0))=0,"",INDEX('Disaggregation Data'!$Q$315:$Q$616,MATCH(RIGHT(X624,255),RIGHT('Disaggregation Data'!J$315:$J$616,255),0))),"")</f>
        <v/>
      </c>
      <c r="J624" s="415" t="str">
        <f t="array" ref="J624">IFERROR(IF(INDEX('Disaggregation Data'!$R$315:$R$616,MATCH(RIGHT(X624,255),RIGHT('Disaggregation Data'!$J$315:$J$616,255),0))=0,"",INDEX('Disaggregation Data'!$R$315:$R$616,MATCH(RIGHT(X624,255),RIGHT('Disaggregation Data'!J$315:$J$616,255),0))),"")</f>
        <v/>
      </c>
      <c r="K624" s="486"/>
      <c r="L624" s="486"/>
      <c r="M624" s="486"/>
      <c r="N624" s="486"/>
      <c r="O624" s="486"/>
      <c r="P624" s="486"/>
      <c r="Q624" s="486"/>
      <c r="R624" s="486"/>
      <c r="S624" s="486"/>
      <c r="T624" s="486"/>
      <c r="U624" s="401" t="str">
        <f t="array" ref="U624">IFERROR(IF(INDEX('Disaggregation Data'!$O$315:$O$616,MATCH(RIGHT(X624,255),RIGHT('Disaggregation Data'!$J$315:$J$616,255),0))=0,"",INDEX('Disaggregation Data'!$O$315:$O$616,MATCH(RIGHT(X624,255),RIGHT('Disaggregation Data'!J$315:$J$616,255),0))),"")</f>
        <v/>
      </c>
      <c r="V624" s="415" t="str">
        <f t="array" ref="V624">IFERROR(IF(INDEX('Disaggregation Data'!$P$315:$P$616,MATCH(RIGHT(X624,255),RIGHT('Disaggregation Data'!$J$315:$J$616,255),0))=0,"",INDEX('Disaggregation Data'!$P$315:$P$616,MATCH(RIGHT(X624,255),RIGHT('Disaggregation Data'!J$315:$J$616,255),0))),"")</f>
        <v/>
      </c>
      <c r="W624" s="487"/>
      <c r="X624" s="487" t="str">
        <f t="shared" si="40"/>
        <v/>
      </c>
      <c r="Y624" s="487">
        <f t="shared" si="41"/>
        <v>247</v>
      </c>
      <c r="Z624" s="487" t="str">
        <f t="shared" si="42"/>
        <v/>
      </c>
      <c r="AA624" s="487" t="b">
        <f t="shared" si="43"/>
        <v>0</v>
      </c>
      <c r="AB624" s="487" t="s">
        <v>2172</v>
      </c>
      <c r="AC624" s="487" t="str">
        <f t="array" ref="AC624">IFERROR(IF(INDEX('Disaggregation Records'!$G$95:$G$183,MATCH(RIGHT(Z624,255),RIGHT('Disaggregation Records'!$D$95:$D$183,255),0))=0,"",INDEX('Disaggregation Records'!$G$95:$G$183,MATCH(RIGHT(Z624,255),RIGHT('Disaggregation Records'!$D$95:$D$183,255),0))),"")</f>
        <v/>
      </c>
      <c r="AD624" s="487" t="s">
        <v>834</v>
      </c>
      <c r="AE624" s="347"/>
      <c r="AF624" s="111"/>
      <c r="AG624" s="111"/>
    </row>
    <row r="625" spans="1:33" ht="47.1" customHeight="1" x14ac:dyDescent="0.25">
      <c r="A625" s="377">
        <v>30</v>
      </c>
      <c r="B625" s="395" t="str">
        <f>IFERROR(VLOOKUP(A625,'Coverage Indicators - Section D'!$A$10:$Y$42,25,FALSE),"")</f>
        <v/>
      </c>
      <c r="C625" s="396" t="str">
        <f t="array" ref="C625">IFERROR(IF(INDEX('Disaggregation Records'!$E$95:$E$183,MATCH(RIGHT(Z625,255),RIGHT('Disaggregation Records'!$D$95:$D$183,255),0))=0,"",INDEX('Disaggregation Records'!$E$95:$E$183,MATCH(RIGHT(Z625,255),RIGHT('Disaggregation Records'!$D$95:$D$183,255),0))),"")</f>
        <v/>
      </c>
      <c r="D625" s="396" t="str">
        <f t="array" ref="D625">IFERROR(IF(INDEX('Disaggregation Records'!$F$95:$F$183,MATCH(RIGHT(Z625,255),RIGHT('Disaggregation Records'!$D$95:$D$183,255),0))=0,"",INDEX('Disaggregation Records'!$F$95:$F$183,MATCH(RIGHT(Z625,255),RIGHT('Disaggregation Records'!$D$95:$D$183,255),0))),"")</f>
        <v/>
      </c>
      <c r="E625" s="397" t="str">
        <f t="array" ref="E625">IFERROR(IF(INDEX('Disaggregation Data'!$K$315:$K$616,MATCH(RIGHT(X625,255),RIGHT('Disaggregation Data'!$J$315:$J$616,255),0))=0,"",INDEX('Disaggregation Data'!$K$315:$K$616,MATCH(RIGHT(X625,255),RIGHT('Disaggregation Data'!J$315:$J$616,255),0))),"")</f>
        <v/>
      </c>
      <c r="F625" s="398" t="str">
        <f t="array" ref="F625">IFERROR(IF(INDEX('Disaggregation Data'!$L$315:$L$616,MATCH(RIGHT(X625,255),RIGHT('Disaggregation Data'!$J$315:$J$616,255),0))=0,"",INDEX('Disaggregation Data'!$L$315:$L$616,MATCH(RIGHT(X625,255),RIGHT('Disaggregation Data'!J$315:$J$616,255),0))),"")</f>
        <v/>
      </c>
      <c r="G625" s="459" t="str">
        <f t="array" ref="G625">IFERROR(IF(INDEX('Disaggregation Data'!$M$315:$M$616,MATCH(RIGHT(X625,255),RIGHT('Disaggregation Data'!$J$315:$J$616,255),0))=0,(E625/F625)*100,INDEX('Disaggregation Data'!$M$315:$M$616,MATCH(RIGHT(X625,255),RIGHT('Disaggregation Data'!J$315:$J$616,255),0))),"")</f>
        <v/>
      </c>
      <c r="H625" s="401" t="str">
        <f t="array" ref="H625">IFERROR(IF(INDEX('Disaggregation Data'!$N$315:$N$616,MATCH(RIGHT(X625,255),RIGHT('Disaggregation Data'!$J$315:$J$616,255),0))=0,"",INDEX('Disaggregation Data'!$N$315:$N$616,MATCH(RIGHT(X625,255),RIGHT('Disaggregation Data'!J$315:$J$616,255),0))),"")</f>
        <v/>
      </c>
      <c r="I625" s="401" t="str">
        <f t="array" ref="I625">IFERROR(IF(INDEX('Disaggregation Data'!$Q$315:$Q$616,MATCH(RIGHT(X625,255),RIGHT('Disaggregation Data'!$J$315:$J$616,255),0))=0,"",INDEX('Disaggregation Data'!$Q$315:$Q$616,MATCH(RIGHT(X625,255),RIGHT('Disaggregation Data'!J$315:$J$616,255),0))),"")</f>
        <v/>
      </c>
      <c r="J625" s="415" t="str">
        <f t="array" ref="J625">IFERROR(IF(INDEX('Disaggregation Data'!$R$315:$R$616,MATCH(RIGHT(X625,255),RIGHT('Disaggregation Data'!$J$315:$J$616,255),0))=0,"",INDEX('Disaggregation Data'!$R$315:$R$616,MATCH(RIGHT(X625,255),RIGHT('Disaggregation Data'!J$315:$J$616,255),0))),"")</f>
        <v/>
      </c>
      <c r="K625" s="486"/>
      <c r="L625" s="486"/>
      <c r="M625" s="486"/>
      <c r="N625" s="486"/>
      <c r="O625" s="486"/>
      <c r="P625" s="486"/>
      <c r="Q625" s="486"/>
      <c r="R625" s="486"/>
      <c r="S625" s="486"/>
      <c r="T625" s="486"/>
      <c r="U625" s="401" t="str">
        <f t="array" ref="U625">IFERROR(IF(INDEX('Disaggregation Data'!$O$315:$O$616,MATCH(RIGHT(X625,255),RIGHT('Disaggregation Data'!$J$315:$J$616,255),0))=0,"",INDEX('Disaggregation Data'!$O$315:$O$616,MATCH(RIGHT(X625,255),RIGHT('Disaggregation Data'!J$315:$J$616,255),0))),"")</f>
        <v/>
      </c>
      <c r="V625" s="415" t="str">
        <f t="array" ref="V625">IFERROR(IF(INDEX('Disaggregation Data'!$P$315:$P$616,MATCH(RIGHT(X625,255),RIGHT('Disaggregation Data'!$J$315:$J$616,255),0))=0,"",INDEX('Disaggregation Data'!$P$315:$P$616,MATCH(RIGHT(X625,255),RIGHT('Disaggregation Data'!J$315:$J$616,255),0))),"")</f>
        <v/>
      </c>
      <c r="W625" s="487"/>
      <c r="X625" s="487" t="str">
        <f t="shared" si="40"/>
        <v/>
      </c>
      <c r="Y625" s="487">
        <f t="shared" si="41"/>
        <v>248</v>
      </c>
      <c r="Z625" s="487" t="str">
        <f t="shared" si="42"/>
        <v/>
      </c>
      <c r="AA625" s="487" t="b">
        <f t="shared" si="43"/>
        <v>0</v>
      </c>
      <c r="AB625" s="487" t="s">
        <v>2173</v>
      </c>
      <c r="AC625" s="487" t="str">
        <f t="array" ref="AC625">IFERROR(IF(INDEX('Disaggregation Records'!$G$95:$G$183,MATCH(RIGHT(Z625,255),RIGHT('Disaggregation Records'!$D$95:$D$183,255),0))=0,"",INDEX('Disaggregation Records'!$G$95:$G$183,MATCH(RIGHT(Z625,255),RIGHT('Disaggregation Records'!$D$95:$D$183,255),0))),"")</f>
        <v/>
      </c>
      <c r="AD625" s="487" t="s">
        <v>834</v>
      </c>
      <c r="AE625" s="347"/>
      <c r="AF625" s="111"/>
      <c r="AG625" s="111"/>
    </row>
    <row r="626" spans="1:33" ht="47.1" customHeight="1" x14ac:dyDescent="0.25">
      <c r="A626" s="377">
        <v>30</v>
      </c>
      <c r="B626" s="395" t="str">
        <f>IFERROR(VLOOKUP(A626,'Coverage Indicators - Section D'!$A$10:$Y$42,25,FALSE),"")</f>
        <v/>
      </c>
      <c r="C626" s="396" t="str">
        <f t="array" ref="C626">IFERROR(IF(INDEX('Disaggregation Records'!$E$95:$E$183,MATCH(RIGHT(Z626,255),RIGHT('Disaggregation Records'!$D$95:$D$183,255),0))=0,"",INDEX('Disaggregation Records'!$E$95:$E$183,MATCH(RIGHT(Z626,255),RIGHT('Disaggregation Records'!$D$95:$D$183,255),0))),"")</f>
        <v/>
      </c>
      <c r="D626" s="396" t="str">
        <f t="array" ref="D626">IFERROR(IF(INDEX('Disaggregation Records'!$F$95:$F$183,MATCH(RIGHT(Z626,255),RIGHT('Disaggregation Records'!$D$95:$D$183,255),0))=0,"",INDEX('Disaggregation Records'!$F$95:$F$183,MATCH(RIGHT(Z626,255),RIGHT('Disaggregation Records'!$D$95:$D$183,255),0))),"")</f>
        <v/>
      </c>
      <c r="E626" s="397" t="str">
        <f t="array" ref="E626">IFERROR(IF(INDEX('Disaggregation Data'!$K$315:$K$616,MATCH(RIGHT(X626,255),RIGHT('Disaggregation Data'!$J$315:$J$616,255),0))=0,"",INDEX('Disaggregation Data'!$K$315:$K$616,MATCH(RIGHT(X626,255),RIGHT('Disaggregation Data'!J$315:$J$616,255),0))),"")</f>
        <v/>
      </c>
      <c r="F626" s="398" t="str">
        <f t="array" ref="F626">IFERROR(IF(INDEX('Disaggregation Data'!$L$315:$L$616,MATCH(RIGHT(X626,255),RIGHT('Disaggregation Data'!$J$315:$J$616,255),0))=0,"",INDEX('Disaggregation Data'!$L$315:$L$616,MATCH(RIGHT(X626,255),RIGHT('Disaggregation Data'!J$315:$J$616,255),0))),"")</f>
        <v/>
      </c>
      <c r="G626" s="459" t="str">
        <f t="array" ref="G626">IFERROR(IF(INDEX('Disaggregation Data'!$M$315:$M$616,MATCH(RIGHT(X626,255),RIGHT('Disaggregation Data'!$J$315:$J$616,255),0))=0,(E626/F626)*100,INDEX('Disaggregation Data'!$M$315:$M$616,MATCH(RIGHT(X626,255),RIGHT('Disaggregation Data'!J$315:$J$616,255),0))),"")</f>
        <v/>
      </c>
      <c r="H626" s="401" t="str">
        <f t="array" ref="H626">IFERROR(IF(INDEX('Disaggregation Data'!$N$315:$N$616,MATCH(RIGHT(X626,255),RIGHT('Disaggregation Data'!$J$315:$J$616,255),0))=0,"",INDEX('Disaggregation Data'!$N$315:$N$616,MATCH(RIGHT(X626,255),RIGHT('Disaggregation Data'!J$315:$J$616,255),0))),"")</f>
        <v/>
      </c>
      <c r="I626" s="401" t="str">
        <f t="array" ref="I626">IFERROR(IF(INDEX('Disaggregation Data'!$Q$315:$Q$616,MATCH(RIGHT(X626,255),RIGHT('Disaggregation Data'!$J$315:$J$616,255),0))=0,"",INDEX('Disaggregation Data'!$Q$315:$Q$616,MATCH(RIGHT(X626,255),RIGHT('Disaggregation Data'!J$315:$J$616,255),0))),"")</f>
        <v/>
      </c>
      <c r="J626" s="415" t="str">
        <f t="array" ref="J626">IFERROR(IF(INDEX('Disaggregation Data'!$R$315:$R$616,MATCH(RIGHT(X626,255),RIGHT('Disaggregation Data'!$J$315:$J$616,255),0))=0,"",INDEX('Disaggregation Data'!$R$315:$R$616,MATCH(RIGHT(X626,255),RIGHT('Disaggregation Data'!J$315:$J$616,255),0))),"")</f>
        <v/>
      </c>
      <c r="K626" s="486"/>
      <c r="L626" s="486"/>
      <c r="M626" s="486"/>
      <c r="N626" s="486"/>
      <c r="O626" s="486"/>
      <c r="P626" s="486"/>
      <c r="Q626" s="486"/>
      <c r="R626" s="486"/>
      <c r="S626" s="486"/>
      <c r="T626" s="486"/>
      <c r="U626" s="401" t="str">
        <f t="array" ref="U626">IFERROR(IF(INDEX('Disaggregation Data'!$O$315:$O$616,MATCH(RIGHT(X626,255),RIGHT('Disaggregation Data'!$J$315:$J$616,255),0))=0,"",INDEX('Disaggregation Data'!$O$315:$O$616,MATCH(RIGHT(X626,255),RIGHT('Disaggregation Data'!J$315:$J$616,255),0))),"")</f>
        <v/>
      </c>
      <c r="V626" s="415" t="str">
        <f t="array" ref="V626">IFERROR(IF(INDEX('Disaggregation Data'!$P$315:$P$616,MATCH(RIGHT(X626,255),RIGHT('Disaggregation Data'!$J$315:$J$616,255),0))=0,"",INDEX('Disaggregation Data'!$P$315:$P$616,MATCH(RIGHT(X626,255),RIGHT('Disaggregation Data'!J$315:$J$616,255),0))),"")</f>
        <v/>
      </c>
      <c r="W626" s="487"/>
      <c r="X626" s="487" t="str">
        <f t="shared" si="40"/>
        <v/>
      </c>
      <c r="Y626" s="487">
        <f t="shared" si="41"/>
        <v>249</v>
      </c>
      <c r="Z626" s="487" t="str">
        <f t="shared" si="42"/>
        <v/>
      </c>
      <c r="AA626" s="487" t="b">
        <f t="shared" si="43"/>
        <v>0</v>
      </c>
      <c r="AB626" s="487" t="s">
        <v>2174</v>
      </c>
      <c r="AC626" s="487" t="str">
        <f t="array" ref="AC626">IFERROR(IF(INDEX('Disaggregation Records'!$G$95:$G$183,MATCH(RIGHT(Z626,255),RIGHT('Disaggregation Records'!$D$95:$D$183,255),0))=0,"",INDEX('Disaggregation Records'!$G$95:$G$183,MATCH(RIGHT(Z626,255),RIGHT('Disaggregation Records'!$D$95:$D$183,255),0))),"")</f>
        <v/>
      </c>
      <c r="AD626" s="487" t="s">
        <v>834</v>
      </c>
      <c r="AE626" s="347"/>
      <c r="AF626" s="111"/>
      <c r="AG626" s="111"/>
    </row>
    <row r="627" spans="1:33" ht="2.65" customHeight="1" thickBot="1" x14ac:dyDescent="0.3">
      <c r="A627" s="50"/>
      <c r="B627" s="51"/>
      <c r="C627" s="51"/>
      <c r="D627" s="51"/>
      <c r="E627" s="51"/>
      <c r="F627" s="51"/>
      <c r="G627" s="51"/>
      <c r="H627" s="51"/>
      <c r="I627" s="51"/>
      <c r="J627" s="51"/>
      <c r="K627" s="110"/>
      <c r="L627" s="110"/>
      <c r="M627" s="110"/>
      <c r="N627" s="110"/>
      <c r="O627" s="110"/>
      <c r="P627" s="110"/>
      <c r="Q627" s="110"/>
      <c r="R627" s="104"/>
      <c r="S627" s="104"/>
      <c r="T627" s="104"/>
      <c r="U627" s="104"/>
      <c r="V627" s="104"/>
      <c r="W627" s="348"/>
      <c r="X627" s="348"/>
      <c r="Y627" s="348"/>
      <c r="Z627" s="348"/>
      <c r="AA627" s="348"/>
      <c r="AB627" s="348"/>
      <c r="AC627" s="348" t="s">
        <v>168</v>
      </c>
      <c r="AD627" s="348"/>
      <c r="AE627" s="349"/>
      <c r="AF627" s="111"/>
      <c r="AG627" s="111"/>
    </row>
    <row r="628" spans="1:33" ht="30" customHeight="1" x14ac:dyDescent="0.25">
      <c r="AF628" s="111"/>
      <c r="AG628" s="111"/>
    </row>
    <row r="629" spans="1:33" ht="30" customHeight="1" x14ac:dyDescent="0.25"/>
    <row r="630" spans="1:33" ht="30" customHeight="1" x14ac:dyDescent="0.25"/>
    <row r="631" spans="1:33" x14ac:dyDescent="0.25">
      <c r="A631" s="52" t="s">
        <v>80</v>
      </c>
    </row>
  </sheetData>
  <sheetProtection algorithmName="SHA-512" hashValue="ckTlT9Gb6T/yMTTHyGGKbutiB21zgldJxOr4bIuPPdT9lrtWNLMNlWaHF5oUE99pHIL/ZkxZ04Jr18XggeMHzQ==" saltValue="h3Ackag3przp7yWNilivOw==" spinCount="100000" sheet="1" objects="1" scenarios="1" formatCells="0" sort="0" autoFilter="0"/>
  <mergeCells count="5">
    <mergeCell ref="A1:U2"/>
    <mergeCell ref="A6:H6"/>
    <mergeCell ref="A165:H165"/>
    <mergeCell ref="A324:Q324"/>
    <mergeCell ref="R324:U324"/>
  </mergeCells>
  <conditionalFormatting sqref="A8:D158">
    <cfRule type="expression" dxfId="34" priority="16">
      <formula>MOD($A8,2)=1</formula>
    </cfRule>
    <cfRule type="expression" dxfId="33" priority="17">
      <formula>MOD($A8,2)=0</formula>
    </cfRule>
  </conditionalFormatting>
  <conditionalFormatting sqref="A167:D317">
    <cfRule type="expression" dxfId="32" priority="14">
      <formula>MOD($A8,2)=1</formula>
    </cfRule>
    <cfRule type="expression" dxfId="31" priority="15">
      <formula>MOD($A167,2)=0</formula>
    </cfRule>
  </conditionalFormatting>
  <conditionalFormatting sqref="A326:D626">
    <cfRule type="expression" dxfId="30" priority="12">
      <formula>MOD($A326,2)=1</formula>
    </cfRule>
    <cfRule type="expression" dxfId="29" priority="13">
      <formula>MOD($A326,2)=0</formula>
    </cfRule>
  </conditionalFormatting>
  <conditionalFormatting sqref="A8:H158 A167:H317 A326:H626 J326:Q626">
    <cfRule type="expression" dxfId="28" priority="11">
      <formula>$C8=""</formula>
    </cfRule>
  </conditionalFormatting>
  <conditionalFormatting sqref="V326:V626">
    <cfRule type="expression" dxfId="27" priority="10">
      <formula>$C326=""</formula>
    </cfRule>
  </conditionalFormatting>
  <conditionalFormatting sqref="U326:U626">
    <cfRule type="expression" dxfId="26" priority="9">
      <formula>$C326=""</formula>
    </cfRule>
  </conditionalFormatting>
  <conditionalFormatting sqref="I326:I626">
    <cfRule type="expression" dxfId="25" priority="8">
      <formula>$C326=""</formula>
    </cfRule>
  </conditionalFormatting>
  <conditionalFormatting sqref="R326:S626">
    <cfRule type="expression" dxfId="24" priority="7">
      <formula>$C326=""</formula>
    </cfRule>
  </conditionalFormatting>
  <conditionalFormatting sqref="T326:T626">
    <cfRule type="expression" dxfId="23" priority="6">
      <formula>$C326=""</formula>
    </cfRule>
  </conditionalFormatting>
  <conditionalFormatting sqref="I8:J158">
    <cfRule type="expression" dxfId="22" priority="5">
      <formula>$C8=""</formula>
    </cfRule>
  </conditionalFormatting>
  <conditionalFormatting sqref="I167:J317">
    <cfRule type="expression" dxfId="21" priority="4">
      <formula>$C167=""</formula>
    </cfRule>
  </conditionalFormatting>
  <conditionalFormatting sqref="A8:J16 A167:J175">
    <cfRule type="expression" dxfId="20" priority="3">
      <formula>$O8:$O159="[Record ID]"</formula>
    </cfRule>
  </conditionalFormatting>
  <conditionalFormatting sqref="A326:V626">
    <cfRule type="expression" dxfId="19" priority="1">
      <formula>$AB326:$AB627="[Record ID]"</formula>
    </cfRule>
  </conditionalFormatting>
  <conditionalFormatting sqref="A17:J25">
    <cfRule type="expression" dxfId="18" priority="40">
      <formula>$O17:$O318="[Record ID]"</formula>
    </cfRule>
  </conditionalFormatting>
  <conditionalFormatting sqref="A176:J317">
    <cfRule type="expression" dxfId="17" priority="42">
      <formula>$O176:$O627="[Record ID]"</formula>
    </cfRule>
  </conditionalFormatting>
  <conditionalFormatting sqref="A26:J158">
    <cfRule type="expression" dxfId="16" priority="44">
      <formula>$O26:$O627="[Record ID]"</formula>
    </cfRule>
  </conditionalFormatting>
  <dataValidations count="9">
    <dataValidation allowBlank="1" showInputMessage="1" showErrorMessage="1" prompt="To ensure data consistency please ensure that all thousands are separated with a comma and all decimals are separated with a decimal. (e.g. 1,000,000.96)" sqref="E326:G626" xr:uid="{00000000-0002-0000-0600-000000000000}"/>
    <dataValidation type="decimal" allowBlank="1" showInputMessage="1" showErrorMessage="1" errorTitle="X-Author for Excel" error="Please enter a valid numeric value. Valid range for Impact Indicator Number is -1E+18 to 1E+18." promptTitle="X-Author for Excel" sqref="A8:A158" xr:uid="{00000000-0002-0000-0600-000001000000}">
      <formula1>-1000000000000000000</formula1>
      <formula2>1000000000000000000</formula2>
    </dataValidation>
    <dataValidation type="list" allowBlank="1" showInputMessage="1" showErrorMessage="1" errorTitle="X-Author for Excel" error="Please select a value from the drop-down." promptTitle="X-Author for Excel" sqref="F8:F158" xr:uid="{00000000-0002-0000-0600-000002000000}">
      <formula1>IF(IFERROR(ROWS(INDIRECT(SUBSTITUTE("AIM_Impact_Disaggregation__c.AIM_Baseline_Year__c"," ","_"))),-1) &lt; 0, XAuthorInvalidPicklistData,INDIRECT(SUBSTITUTE("AIM_Impact_Disaggregation__c.AIM_Baseline_Year__c"," ","_")))</formula1>
    </dataValidation>
    <dataValidation type="list" allowBlank="1" showInputMessage="1" showErrorMessage="1" errorTitle="X-Author for Excel" error="Please select either TRUE or FALSE from the dropdown." promptTitle="X-Author for Excel" sqref="N8:N158 N167:N317 AA326:AA626" xr:uid="{00000000-0002-0000-0600-000003000000}">
      <formula1>"TRUE,FALSE"</formula1>
    </dataValidation>
    <dataValidation type="custom" allowBlank="1" showInputMessage="1" showErrorMessage="1" errorTitle="X-Author for Excel" error="Id and Lookup fields are not editable." promptTitle="X-Author for Excel" sqref="O8:Q158 O167:Q317 AB326:AD626" xr:uid="{00000000-0002-0000-0600-000004000000}">
      <formula1>""</formula1>
    </dataValidation>
    <dataValidation type="decimal" allowBlank="1" showInputMessage="1" showErrorMessage="1" errorTitle="X-Author for Excel" error="Please enter a valid numeric value. Valid range for Outcome Indicator Number is -1E+18 to 1E+18." promptTitle="X-Author for Excel" sqref="A167:A317" xr:uid="{00000000-0002-0000-0600-000005000000}">
      <formula1>-1000000000000000000</formula1>
      <formula2>1000000000000000000</formula2>
    </dataValidation>
    <dataValidation type="list" allowBlank="1" showInputMessage="1" showErrorMessage="1" errorTitle="X-Author for Excel" error="Please select a value from the drop-down." promptTitle="X-Author for Excel" sqref="F167:F317" xr:uid="{00000000-0002-0000-0600-000006000000}">
      <formula1>IF(IFERROR(ROWS(INDIRECT(SUBSTITUTE("AIM_Outcome_Disaggregation__c.AIM_Baseline_Year__c"," ","_"))),-1) &lt; 0, XAuthorInvalidPicklistData,INDIRECT(SUBSTITUTE("AIM_Outcome_Disaggregation__c.AIM_Baseline_Year__c"," ","_")))</formula1>
    </dataValidation>
    <dataValidation type="decimal" allowBlank="1" showInputMessage="1" showErrorMessage="1" errorTitle="X-Author for Excel" error="Please enter a valid numeric value. Valid range for Coverage Indicator Number is -1E+18 to 1E+18." promptTitle="X-Author for Excel" sqref="A326:A626" xr:uid="{00000000-0002-0000-0600-000007000000}">
      <formula1>-1000000000000000000</formula1>
      <formula2>1000000000000000000</formula2>
    </dataValidation>
    <dataValidation type="list" allowBlank="1" showInputMessage="1" showErrorMessage="1" errorTitle="X-Author for Excel" error="Please select a value from the drop-down." promptTitle="X-Author for Excel" sqref="H326:H626" xr:uid="{00000000-0002-0000-0600-000008000000}">
      <formula1>IF(IFERROR(ROWS(INDIRECT(SUBSTITUTE("AIM_Coverage_Disaggregation__c.AIM_Year__c"," ","_"))),-1) &lt; 0, XAuthorInvalidPicklistData,INDIRECT(SUBSTITUTE("AIM_Coverage_Disaggregation__c.AIM_Year__c"," ","_")))</formula1>
    </dataValidation>
  </dataValidations>
  <hyperlinks>
    <hyperlink ref="A631" location="' Disaggregation - Section E'!A4" display="' Disaggregation - Section E'!A4" xr:uid="{00000000-0004-0000-0600-000000000000}"/>
    <hyperlink ref="B4" location="_b9c6b527_c2c5_4200_bb21_b9257f2bb2c1" display="Impact " xr:uid="{00000000-0004-0000-0600-000001000000}"/>
    <hyperlink ref="C4" location="_a395564a_2e4f_42b7_9d4d_76ed548224d3" display="Outcome " xr:uid="{00000000-0004-0000-0600-000002000000}"/>
    <hyperlink ref="D4" location="_e6620337_bf44_48f3_a7fd_0125cc2c6be7" display="Coverage" xr:uid="{00000000-0004-0000-0600-000003000000}"/>
  </hyperlinks>
  <pageMargins left="0.7" right="0.7" top="0.75" bottom="0.75" header="0.3" footer="0.3"/>
  <pageSetup paperSize="8" scale="52"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AW580"/>
  <sheetViews>
    <sheetView showGridLines="0" topLeftCell="A100" zoomScale="70" zoomScaleNormal="70" workbookViewId="0">
      <selection activeCell="A101" sqref="A101"/>
    </sheetView>
  </sheetViews>
  <sheetFormatPr baseColWidth="10" defaultColWidth="8.75" defaultRowHeight="15.75" x14ac:dyDescent="0.25"/>
  <cols>
    <col min="1" max="1" width="12" customWidth="1"/>
    <col min="2" max="2" width="30.625" customWidth="1"/>
    <col min="3" max="3" width="25.625" customWidth="1"/>
    <col min="4" max="4" width="32.625" customWidth="1"/>
    <col min="5" max="5" width="31.625" customWidth="1"/>
    <col min="6" max="6" width="24.125" hidden="1" customWidth="1"/>
    <col min="7" max="7" width="21.25" hidden="1" customWidth="1"/>
    <col min="8" max="8" width="35.25" hidden="1" customWidth="1"/>
    <col min="9" max="9" width="31.625" hidden="1" customWidth="1"/>
    <col min="10" max="10" width="26.75" hidden="1" customWidth="1"/>
    <col min="11" max="11" width="27.625" hidden="1" customWidth="1"/>
    <col min="12" max="12" width="0.125" customWidth="1"/>
    <col min="13" max="13" width="32.125" customWidth="1"/>
    <col min="14" max="14" width="35.125" customWidth="1"/>
    <col min="15" max="15" width="0.25" customWidth="1"/>
    <col min="16" max="16" width="20.75" customWidth="1"/>
    <col min="17" max="17" width="33.625" customWidth="1"/>
    <col min="18" max="19" width="14.125" hidden="1" customWidth="1"/>
    <col min="20" max="21" width="22.25" hidden="1" customWidth="1"/>
    <col min="22" max="22" width="25.75" hidden="1" customWidth="1"/>
    <col min="23" max="26" width="26.625" hidden="1" customWidth="1"/>
    <col min="27" max="27" width="26.625" customWidth="1"/>
    <col min="28" max="29" width="0.125" customWidth="1"/>
    <col min="30" max="38" width="8.75" customWidth="1"/>
    <col min="39" max="39" width="8.75" style="6" customWidth="1"/>
    <col min="40" max="40" width="17.625" style="6" customWidth="1"/>
    <col min="41" max="41" width="13.125" style="6" customWidth="1"/>
    <col min="42" max="42" width="18" style="6" customWidth="1"/>
    <col min="43" max="43" width="13.25" style="6" customWidth="1"/>
    <col min="44" max="44" width="8.75" style="6"/>
    <col min="45" max="49" width="8.75" style="4"/>
  </cols>
  <sheetData>
    <row r="1" spans="1:29" ht="21.6" customHeight="1" x14ac:dyDescent="0.25">
      <c r="A1" s="562" t="s">
        <v>307</v>
      </c>
      <c r="B1" s="563"/>
      <c r="C1" s="563"/>
      <c r="D1" s="563"/>
      <c r="E1" s="563"/>
      <c r="F1" s="563"/>
      <c r="G1" s="563"/>
      <c r="H1" s="563"/>
      <c r="I1" s="563"/>
      <c r="J1" s="563"/>
      <c r="K1" s="563"/>
      <c r="L1" s="563"/>
      <c r="M1" s="563"/>
      <c r="N1" s="563"/>
      <c r="O1" s="564"/>
    </row>
    <row r="2" spans="1:29" ht="16.5" thickBot="1" x14ac:dyDescent="0.3">
      <c r="A2" s="565"/>
      <c r="B2" s="566"/>
      <c r="C2" s="566"/>
      <c r="D2" s="566"/>
      <c r="E2" s="566"/>
      <c r="F2" s="566"/>
      <c r="G2" s="566"/>
      <c r="H2" s="566"/>
      <c r="I2" s="566"/>
      <c r="J2" s="566"/>
      <c r="K2" s="566"/>
      <c r="L2" s="566"/>
      <c r="M2" s="566"/>
      <c r="N2" s="566"/>
      <c r="O2" s="567"/>
    </row>
    <row r="3" spans="1:29" ht="16.5" thickBot="1" x14ac:dyDescent="0.3"/>
    <row r="4" spans="1:29" ht="65.650000000000006" customHeight="1" thickBot="1" x14ac:dyDescent="0.3">
      <c r="A4" s="325" t="s">
        <v>237</v>
      </c>
      <c r="B4" s="32" t="s">
        <v>111</v>
      </c>
      <c r="C4" s="22" t="s">
        <v>112</v>
      </c>
    </row>
    <row r="5" spans="1:29" ht="16.5" thickBot="1" x14ac:dyDescent="0.3"/>
    <row r="6" spans="1:29" ht="45.6" customHeight="1" thickBot="1" x14ac:dyDescent="0.3">
      <c r="A6" s="568" t="s">
        <v>111</v>
      </c>
      <c r="B6" s="549"/>
      <c r="C6" s="549"/>
      <c r="D6" s="549"/>
      <c r="E6" s="549"/>
      <c r="F6" s="549"/>
      <c r="G6" s="549"/>
      <c r="H6" s="549"/>
      <c r="I6" s="549"/>
      <c r="J6" s="549"/>
      <c r="K6" s="549"/>
      <c r="L6" s="549"/>
      <c r="M6" s="549"/>
      <c r="N6" s="549"/>
      <c r="O6" s="549"/>
      <c r="P6" s="299"/>
      <c r="Q6" s="299"/>
      <c r="R6" s="335"/>
      <c r="S6" s="335"/>
      <c r="T6" s="335"/>
      <c r="U6" s="335"/>
      <c r="V6" s="335"/>
      <c r="W6" s="335"/>
      <c r="X6" s="335"/>
      <c r="Y6" s="335"/>
      <c r="Z6" s="335"/>
      <c r="AA6" s="335"/>
      <c r="AB6" s="299"/>
      <c r="AC6" s="300"/>
    </row>
    <row r="7" spans="1:29" ht="45.6" customHeight="1" x14ac:dyDescent="0.25">
      <c r="A7" s="391" t="s">
        <v>308</v>
      </c>
      <c r="B7" s="391" t="s">
        <v>242</v>
      </c>
      <c r="C7" s="391" t="s">
        <v>241</v>
      </c>
      <c r="D7" s="391" t="s">
        <v>309</v>
      </c>
      <c r="E7" s="370" t="s">
        <v>270</v>
      </c>
      <c r="F7" s="371" t="s">
        <v>187</v>
      </c>
      <c r="G7" s="455"/>
      <c r="H7" s="455"/>
      <c r="I7" s="455"/>
      <c r="J7" s="455"/>
      <c r="K7" s="455"/>
      <c r="L7" s="455"/>
      <c r="M7" s="370" t="s">
        <v>271</v>
      </c>
      <c r="N7" s="370" t="s">
        <v>310</v>
      </c>
      <c r="O7" s="391"/>
      <c r="P7" s="391" t="s">
        <v>218</v>
      </c>
      <c r="Q7" s="391" t="s">
        <v>207</v>
      </c>
      <c r="R7" s="446" t="s">
        <v>185</v>
      </c>
      <c r="S7" s="446" t="s">
        <v>23</v>
      </c>
      <c r="T7" s="446" t="s">
        <v>25</v>
      </c>
      <c r="U7" s="446" t="s">
        <v>58</v>
      </c>
      <c r="V7" s="468" t="s">
        <v>119</v>
      </c>
      <c r="W7" s="468" t="s">
        <v>128</v>
      </c>
      <c r="X7" s="468" t="s">
        <v>139</v>
      </c>
      <c r="Y7" s="468" t="s">
        <v>13</v>
      </c>
      <c r="Z7" s="468" t="s">
        <v>186</v>
      </c>
      <c r="AA7" s="391" t="s">
        <v>330</v>
      </c>
      <c r="AB7" s="286"/>
      <c r="AC7" s="37"/>
    </row>
    <row r="8" spans="1:29" ht="47.1" hidden="1" customHeight="1" x14ac:dyDescent="0.25">
      <c r="A8" s="377" t="s">
        <v>53</v>
      </c>
      <c r="B8" s="460" t="str">
        <f>IFERROR(IF(D8="","",VLOOKUP(W8,'Reference records(soft deleted)'!$B$61:$D$89,3,FALSE)),"")</f>
        <v/>
      </c>
      <c r="C8" s="460" t="str">
        <f>IFERROR(IF(D8="","",VLOOKUP(X8,'Reference records(soft deleted)'!$B$172:$D$343,3,FALSE)),"")</f>
        <v/>
      </c>
      <c r="D8" s="469" t="s">
        <v>217</v>
      </c>
      <c r="E8" s="382" t="str">
        <f>IF('Overview - Section A'!$AN$5="Funding Request",IF(F8="Funding Request Place Holder","",F8),"")</f>
        <v/>
      </c>
      <c r="F8" s="470" t="str">
        <f>IFERROR(IF(Z8="","",VLOOKUP(Z8,'Overview - Section A'!$P$30:$Q$31,2,FALSE)),"")</f>
        <v>[Account (Name)]</v>
      </c>
      <c r="G8" s="471"/>
      <c r="H8" s="471"/>
      <c r="I8" s="471"/>
      <c r="J8" s="471"/>
      <c r="K8" s="471"/>
      <c r="L8" s="471"/>
      <c r="M8" s="382" t="str">
        <f>IFERROR(IF(Y8="","",Y8),"")</f>
        <v>[Country (Name)]</v>
      </c>
      <c r="N8" s="472" t="s">
        <v>215</v>
      </c>
      <c r="O8" s="409"/>
      <c r="P8" s="472" t="s">
        <v>50</v>
      </c>
      <c r="Q8" s="472" t="s">
        <v>51</v>
      </c>
      <c r="R8" s="447" t="str">
        <f>IFERROR(IF('Overview - Section A'!$AN$5="Funding Request",VLOOKUP(E8,'Overview - Section A'!$M$30:$P$31,4,FALSE),IF(Z8="","",Z8)),"")</f>
        <v>[Record ID]</v>
      </c>
      <c r="S8" s="447" t="b">
        <f>IFERROR(IF(D8&lt;&gt;"",TRUE,FALSE),FALSE)</f>
        <v>1</v>
      </c>
      <c r="T8" s="447" t="s">
        <v>24</v>
      </c>
      <c r="U8" s="447" t="str">
        <f t="array" ref="U8">IFERROR(IF(OR(INDEX('Overview - Section A'!$AB$119:$AB$173,MATCH(LEFT(C8,255),LEFT('Overview - Section A'!$W$119:$W$173,255),0))=0,INDEX('Overview - Section A'!$AB$119:$AB$173,MATCH(LEFT(C8,255),LEFT('Overview - Section A'!$W$119:$W$173,255),0))="[Record ID]"),"",INDEX('Overview - Section A'!$AB$119:$AB$173,MATCH(LEFT(C8,255),LEFT('Overview - Section A'!$W$119:$W$173,255),0))),"")</f>
        <v/>
      </c>
      <c r="V8" s="473" t="str">
        <f>IFERROR(IF('Overview - Section A'!$AN$5="Funding Request",IF('Reference Records'!$B$276&lt;&gt;"",VLOOKUP(M8,'Reference Records'!$B$276:$C$277,2,FALSE),VLOOKUP(M8,'Reference Records'!$A$289:$C$807,3,FALSE)),VLOOKUP(M8,'Reference Records'!$A$810:$C$812,3,FALSE)),"")</f>
        <v/>
      </c>
      <c r="W8" s="474" t="s">
        <v>127</v>
      </c>
      <c r="X8" s="474" t="s">
        <v>129</v>
      </c>
      <c r="Y8" s="473" t="s">
        <v>132</v>
      </c>
      <c r="Z8" s="473" t="s">
        <v>24</v>
      </c>
      <c r="AA8" s="475" t="s">
        <v>329</v>
      </c>
      <c r="AB8" s="287"/>
      <c r="AC8" s="37"/>
    </row>
    <row r="9" spans="1:29" ht="47.1" customHeight="1" x14ac:dyDescent="0.25">
      <c r="A9" s="377">
        <v>1</v>
      </c>
      <c r="B9" s="460" t="s">
        <v>2622</v>
      </c>
      <c r="C9" s="460" t="s">
        <v>4484</v>
      </c>
      <c r="D9" s="469" t="s">
        <v>4485</v>
      </c>
      <c r="E9" s="382" t="s">
        <v>559</v>
      </c>
      <c r="F9" s="470" t="str">
        <f>IFERROR(IF(Z9="","",VLOOKUP(Z9,'Overview - Section A'!$P$30:$Q$31,2,FALSE)),"")</f>
        <v/>
      </c>
      <c r="G9" s="471"/>
      <c r="H9" s="471"/>
      <c r="I9" s="471"/>
      <c r="J9" s="471"/>
      <c r="K9" s="471"/>
      <c r="L9" s="471"/>
      <c r="M9" s="382" t="s">
        <v>445</v>
      </c>
      <c r="N9" s="472" t="s">
        <v>4486</v>
      </c>
      <c r="O9" s="409"/>
      <c r="P9" s="472" t="s">
        <v>4507</v>
      </c>
      <c r="Q9" s="512" t="s">
        <v>4489</v>
      </c>
      <c r="R9" s="447" t="str">
        <f>IFERROR(IF('Overview - Section A'!$AN$5="Funding Request",VLOOKUP(E9,'Overview - Section A'!$M$30:$P$31,4,FALSE),IF(Z9="","",Z9)),"")</f>
        <v/>
      </c>
      <c r="S9" s="447" t="b">
        <f t="shared" ref="S9:S72" si="0">IFERROR(IF(D9&lt;&gt;"",TRUE,FALSE),FALSE)</f>
        <v>1</v>
      </c>
      <c r="T9" s="447" t="s">
        <v>1015</v>
      </c>
      <c r="U9" s="447" t="str">
        <f t="array" ref="U9">IFERROR(IF(OR(INDEX('Overview - Section A'!$AB$119:$AB$173,MATCH(LEFT(C9,255),LEFT('Overview - Section A'!$W$119:$W$173,255),0))=0,INDEX('Overview - Section A'!$AB$119:$AB$173,MATCH(LEFT(C9,255),LEFT('Overview - Section A'!$W$119:$W$173,255),0))="[Record ID]"),"",INDEX('Overview - Section A'!$AB$119:$AB$173,MATCH(LEFT(C9,255),LEFT('Overview - Section A'!$W$119:$W$173,255),0))),"")</f>
        <v/>
      </c>
      <c r="V9" s="473" t="str">
        <f>IFERROR(IF('Overview - Section A'!$AN$5="Funding Request",IF('Reference Records'!$B$276&lt;&gt;"",VLOOKUP(M9,'Reference Records'!$B$276:$C$277,2,FALSE),VLOOKUP(M9,'Reference Records'!$A$289:$C$807,3,FALSE)),VLOOKUP(M9,'Reference Records'!$A$810:$C$812,3,FALSE)),"")</f>
        <v>a1A360000013LzYEAU</v>
      </c>
      <c r="W9" s="474"/>
      <c r="X9" s="474"/>
      <c r="Y9" s="473"/>
      <c r="Z9" s="473"/>
      <c r="AA9" s="475"/>
      <c r="AB9" s="287"/>
      <c r="AC9" s="37"/>
    </row>
    <row r="10" spans="1:29" ht="47.1" customHeight="1" x14ac:dyDescent="0.25">
      <c r="A10" s="377">
        <v>2</v>
      </c>
      <c r="B10" s="460" t="s">
        <v>2622</v>
      </c>
      <c r="C10" s="460" t="s">
        <v>3081</v>
      </c>
      <c r="D10" s="469" t="s">
        <v>4488</v>
      </c>
      <c r="E10" s="382" t="str">
        <f>IF('Overview - Section A'!$AN$5="Funding Request",IF(F10="Funding Request Place Holder","",F10),"")</f>
        <v/>
      </c>
      <c r="F10" s="470" t="str">
        <f>IFERROR(IF(Z10="","",VLOOKUP(Z10,'Overview - Section A'!$P$30:$Q$31,2,FALSE)),"")</f>
        <v/>
      </c>
      <c r="G10" s="471"/>
      <c r="H10" s="471"/>
      <c r="I10" s="471"/>
      <c r="J10" s="471"/>
      <c r="K10" s="471"/>
      <c r="L10" s="471"/>
      <c r="M10" s="382" t="s">
        <v>445</v>
      </c>
      <c r="N10" s="472" t="s">
        <v>4508</v>
      </c>
      <c r="O10" s="409"/>
      <c r="P10" s="472" t="s">
        <v>4491</v>
      </c>
      <c r="Q10" s="472" t="s">
        <v>4509</v>
      </c>
      <c r="R10" s="447" t="str">
        <f>IFERROR(IF('Overview - Section A'!$AN$5="Funding Request",VLOOKUP(E10,'Overview - Section A'!$M$30:$P$31,4,FALSE),IF(Z10="","",Z10)),"")</f>
        <v/>
      </c>
      <c r="S10" s="447" t="b">
        <f t="shared" si="0"/>
        <v>1</v>
      </c>
      <c r="T10" s="447" t="s">
        <v>1016</v>
      </c>
      <c r="U10" s="447" t="str">
        <f t="array" ref="U10">IFERROR(IF(OR(INDEX('Overview - Section A'!$AB$119:$AB$173,MATCH(LEFT(C10,255),LEFT('Overview - Section A'!$W$119:$W$173,255),0))=0,INDEX('Overview - Section A'!$AB$119:$AB$173,MATCH(LEFT(C10,255),LEFT('Overview - Section A'!$W$119:$W$173,255),0))="[Record ID]"),"",INDEX('Overview - Section A'!$AB$119:$AB$173,MATCH(LEFT(C10,255),LEFT('Overview - Section A'!$W$119:$W$173,255),0))),"")</f>
        <v>a1M36000009vaezEAA</v>
      </c>
      <c r="V10" s="473" t="str">
        <f>IFERROR(IF('Overview - Section A'!$AN$5="Funding Request",IF('Reference Records'!$B$276&lt;&gt;"",VLOOKUP(M10,'Reference Records'!$B$276:$C$277,2,FALSE),VLOOKUP(M10,'Reference Records'!$A$289:$C$807,3,FALSE)),VLOOKUP(M10,'Reference Records'!$A$810:$C$812,3,FALSE)),"")</f>
        <v>a1A360000013LzYEAU</v>
      </c>
      <c r="W10" s="474"/>
      <c r="X10" s="474"/>
      <c r="Y10" s="473"/>
      <c r="Z10" s="473"/>
      <c r="AA10" s="475"/>
      <c r="AB10" s="287"/>
      <c r="AC10" s="37"/>
    </row>
    <row r="11" spans="1:29" ht="47.1" customHeight="1" x14ac:dyDescent="0.25">
      <c r="A11" s="377">
        <v>3</v>
      </c>
      <c r="B11" s="460" t="str">
        <f>IFERROR(IF(D11="","",VLOOKUP(W11,'Reference records(soft deleted)'!$B$61:$D$89,3,FALSE)),"")</f>
        <v/>
      </c>
      <c r="C11" s="460" t="str">
        <f>IFERROR(IF(D11="","",VLOOKUP(X11,'Reference records(soft deleted)'!$B$172:$D$343,3,FALSE)),"")</f>
        <v/>
      </c>
      <c r="D11" s="469"/>
      <c r="E11" s="382" t="str">
        <f>IF('Overview - Section A'!$AN$5="Funding Request",IF(F11="Funding Request Place Holder","",F11),"")</f>
        <v/>
      </c>
      <c r="F11" s="470" t="str">
        <f>IFERROR(IF(Z11="","",VLOOKUP(Z11,'Overview - Section A'!$P$30:$Q$31,2,FALSE)),"")</f>
        <v/>
      </c>
      <c r="G11" s="471"/>
      <c r="H11" s="471"/>
      <c r="I11" s="471"/>
      <c r="J11" s="471"/>
      <c r="K11" s="471"/>
      <c r="L11" s="471"/>
      <c r="M11" s="382" t="str">
        <f t="shared" ref="M11:M72" si="1">IFERROR(IF(Y11="","",Y11),"")</f>
        <v/>
      </c>
      <c r="N11" s="472"/>
      <c r="O11" s="409"/>
      <c r="P11" s="472"/>
      <c r="Q11" s="472"/>
      <c r="R11" s="447" t="str">
        <f>IFERROR(IF('Overview - Section A'!$AN$5="Funding Request",VLOOKUP(E11,'Overview - Section A'!$M$30:$P$31,4,FALSE),IF(Z11="","",Z11)),"")</f>
        <v/>
      </c>
      <c r="S11" s="447" t="b">
        <f t="shared" si="0"/>
        <v>0</v>
      </c>
      <c r="T11" s="447" t="s">
        <v>1017</v>
      </c>
      <c r="U11" s="447" t="str">
        <f t="array" ref="U11">IFERROR(IF(OR(INDEX('Overview - Section A'!$AB$119:$AB$173,MATCH(LEFT(C11,255),LEFT('Overview - Section A'!$W$119:$W$173,255),0))=0,INDEX('Overview - Section A'!$AB$119:$AB$173,MATCH(LEFT(C11,255),LEFT('Overview - Section A'!$W$119:$W$173,255),0))="[Record ID]"),"",INDEX('Overview - Section A'!$AB$119:$AB$173,MATCH(LEFT(C11,255),LEFT('Overview - Section A'!$W$119:$W$173,255),0))),"")</f>
        <v/>
      </c>
      <c r="V11" s="473" t="str">
        <f>IFERROR(IF('Overview - Section A'!$AN$5="Funding Request",IF('Reference Records'!$B$276&lt;&gt;"",VLOOKUP(M11,'Reference Records'!$B$276:$C$277,2,FALSE),VLOOKUP(M11,'Reference Records'!$A$289:$C$807,3,FALSE)),VLOOKUP(M11,'Reference Records'!$A$810:$C$812,3,FALSE)),"")</f>
        <v/>
      </c>
      <c r="W11" s="474"/>
      <c r="X11" s="474"/>
      <c r="Y11" s="473"/>
      <c r="Z11" s="473"/>
      <c r="AA11" s="475"/>
      <c r="AB11" s="287"/>
      <c r="AC11" s="37"/>
    </row>
    <row r="12" spans="1:29" ht="47.1" customHeight="1" x14ac:dyDescent="0.25">
      <c r="A12" s="377">
        <v>4</v>
      </c>
      <c r="B12" s="460" t="str">
        <f>IFERROR(IF(D12="","",VLOOKUP(W12,'Reference records(soft deleted)'!$B$61:$D$89,3,FALSE)),"")</f>
        <v/>
      </c>
      <c r="C12" s="460" t="str">
        <f>IFERROR(IF(D12="","",VLOOKUP(X12,'Reference records(soft deleted)'!$B$172:$D$343,3,FALSE)),"")</f>
        <v/>
      </c>
      <c r="D12" s="469"/>
      <c r="E12" s="382" t="str">
        <f>IF('Overview - Section A'!$AN$5="Funding Request",IF(F12="Funding Request Place Holder","",F12),"")</f>
        <v/>
      </c>
      <c r="F12" s="470" t="str">
        <f>IFERROR(IF(Z12="","",VLOOKUP(Z12,'Overview - Section A'!$P$30:$Q$31,2,FALSE)),"")</f>
        <v/>
      </c>
      <c r="G12" s="471"/>
      <c r="H12" s="471"/>
      <c r="I12" s="471"/>
      <c r="J12" s="471"/>
      <c r="K12" s="471"/>
      <c r="L12" s="471"/>
      <c r="M12" s="382" t="str">
        <f t="shared" si="1"/>
        <v/>
      </c>
      <c r="N12" s="472"/>
      <c r="O12" s="409"/>
      <c r="P12" s="472"/>
      <c r="Q12" s="472"/>
      <c r="R12" s="447" t="str">
        <f>IFERROR(IF('Overview - Section A'!$AN$5="Funding Request",VLOOKUP(E12,'Overview - Section A'!$M$30:$P$31,4,FALSE),IF(Z12="","",Z12)),"")</f>
        <v/>
      </c>
      <c r="S12" s="447" t="b">
        <f t="shared" si="0"/>
        <v>0</v>
      </c>
      <c r="T12" s="447" t="s">
        <v>1018</v>
      </c>
      <c r="U12" s="447" t="str">
        <f t="array" ref="U12">IFERROR(IF(OR(INDEX('Overview - Section A'!$AB$119:$AB$173,MATCH(LEFT(C12,255),LEFT('Overview - Section A'!$W$119:$W$173,255),0))=0,INDEX('Overview - Section A'!$AB$119:$AB$173,MATCH(LEFT(C12,255),LEFT('Overview - Section A'!$W$119:$W$173,255),0))="[Record ID]"),"",INDEX('Overview - Section A'!$AB$119:$AB$173,MATCH(LEFT(C12,255),LEFT('Overview - Section A'!$W$119:$W$173,255),0))),"")</f>
        <v/>
      </c>
      <c r="V12" s="473" t="str">
        <f>IFERROR(IF('Overview - Section A'!$AN$5="Funding Request",IF('Reference Records'!$B$276&lt;&gt;"",VLOOKUP(M12,'Reference Records'!$B$276:$C$277,2,FALSE),VLOOKUP(M12,'Reference Records'!$A$289:$C$807,3,FALSE)),VLOOKUP(M12,'Reference Records'!$A$810:$C$812,3,FALSE)),"")</f>
        <v/>
      </c>
      <c r="W12" s="474"/>
      <c r="X12" s="474"/>
      <c r="Y12" s="473"/>
      <c r="Z12" s="473"/>
      <c r="AA12" s="475"/>
      <c r="AB12" s="287"/>
      <c r="AC12" s="37"/>
    </row>
    <row r="13" spans="1:29" ht="47.1" customHeight="1" x14ac:dyDescent="0.25">
      <c r="A13" s="377">
        <v>5</v>
      </c>
      <c r="B13" s="460" t="str">
        <f>IFERROR(IF(D13="","",VLOOKUP(W13,'Reference records(soft deleted)'!$B$61:$D$89,3,FALSE)),"")</f>
        <v/>
      </c>
      <c r="C13" s="460" t="str">
        <f>IFERROR(IF(D13="","",VLOOKUP(X13,'Reference records(soft deleted)'!$B$172:$D$343,3,FALSE)),"")</f>
        <v/>
      </c>
      <c r="D13" s="469"/>
      <c r="E13" s="382" t="str">
        <f>IF('Overview - Section A'!$AN$5="Funding Request",IF(F13="Funding Request Place Holder","",F13),"")</f>
        <v/>
      </c>
      <c r="F13" s="470" t="str">
        <f>IFERROR(IF(Z13="","",VLOOKUP(Z13,'Overview - Section A'!$P$30:$Q$31,2,FALSE)),"")</f>
        <v/>
      </c>
      <c r="G13" s="471"/>
      <c r="H13" s="471"/>
      <c r="I13" s="471"/>
      <c r="J13" s="471"/>
      <c r="K13" s="471"/>
      <c r="L13" s="471"/>
      <c r="M13" s="382" t="str">
        <f t="shared" si="1"/>
        <v/>
      </c>
      <c r="N13" s="472"/>
      <c r="O13" s="409"/>
      <c r="P13" s="472"/>
      <c r="Q13" s="472"/>
      <c r="R13" s="447" t="str">
        <f>IFERROR(IF('Overview - Section A'!$AN$5="Funding Request",VLOOKUP(E13,'Overview - Section A'!$M$30:$P$31,4,FALSE),IF(Z13="","",Z13)),"")</f>
        <v/>
      </c>
      <c r="S13" s="447" t="b">
        <f t="shared" si="0"/>
        <v>0</v>
      </c>
      <c r="T13" s="447" t="s">
        <v>1019</v>
      </c>
      <c r="U13" s="447" t="str">
        <f t="array" ref="U13">IFERROR(IF(OR(INDEX('Overview - Section A'!$AB$119:$AB$173,MATCH(LEFT(C13,255),LEFT('Overview - Section A'!$W$119:$W$173,255),0))=0,INDEX('Overview - Section A'!$AB$119:$AB$173,MATCH(LEFT(C13,255),LEFT('Overview - Section A'!$W$119:$W$173,255),0))="[Record ID]"),"",INDEX('Overview - Section A'!$AB$119:$AB$173,MATCH(LEFT(C13,255),LEFT('Overview - Section A'!$W$119:$W$173,255),0))),"")</f>
        <v/>
      </c>
      <c r="V13" s="473" t="str">
        <f>IFERROR(IF('Overview - Section A'!$AN$5="Funding Request",IF('Reference Records'!$B$276&lt;&gt;"",VLOOKUP(M13,'Reference Records'!$B$276:$C$277,2,FALSE),VLOOKUP(M13,'Reference Records'!$A$289:$C$807,3,FALSE)),VLOOKUP(M13,'Reference Records'!$A$810:$C$812,3,FALSE)),"")</f>
        <v/>
      </c>
      <c r="W13" s="474"/>
      <c r="X13" s="474"/>
      <c r="Y13" s="473"/>
      <c r="Z13" s="473"/>
      <c r="AA13" s="475"/>
      <c r="AB13" s="287"/>
      <c r="AC13" s="37"/>
    </row>
    <row r="14" spans="1:29" ht="47.1" customHeight="1" x14ac:dyDescent="0.25">
      <c r="A14" s="377">
        <v>6</v>
      </c>
      <c r="B14" s="460" t="str">
        <f>IFERROR(IF(D14="","",VLOOKUP(W14,'Reference records(soft deleted)'!$B$61:$D$89,3,FALSE)),"")</f>
        <v/>
      </c>
      <c r="C14" s="460" t="str">
        <f>IFERROR(IF(D14="","",VLOOKUP(X14,'Reference records(soft deleted)'!$B$172:$D$343,3,FALSE)),"")</f>
        <v/>
      </c>
      <c r="D14" s="469"/>
      <c r="E14" s="382" t="str">
        <f>IF('Overview - Section A'!$AN$5="Funding Request",IF(F14="Funding Request Place Holder","",F14),"")</f>
        <v/>
      </c>
      <c r="F14" s="470" t="str">
        <f>IFERROR(IF(Z14="","",VLOOKUP(Z14,'Overview - Section A'!$P$30:$Q$31,2,FALSE)),"")</f>
        <v/>
      </c>
      <c r="G14" s="471"/>
      <c r="H14" s="471"/>
      <c r="I14" s="471"/>
      <c r="J14" s="471"/>
      <c r="K14" s="471"/>
      <c r="L14" s="471"/>
      <c r="M14" s="382" t="str">
        <f t="shared" si="1"/>
        <v/>
      </c>
      <c r="N14" s="472"/>
      <c r="O14" s="409"/>
      <c r="P14" s="472"/>
      <c r="Q14" s="472"/>
      <c r="R14" s="447" t="str">
        <f>IFERROR(IF('Overview - Section A'!$AN$5="Funding Request",VLOOKUP(E14,'Overview - Section A'!$M$30:$P$31,4,FALSE),IF(Z14="","",Z14)),"")</f>
        <v/>
      </c>
      <c r="S14" s="447" t="b">
        <f t="shared" si="0"/>
        <v>0</v>
      </c>
      <c r="T14" s="447" t="s">
        <v>1020</v>
      </c>
      <c r="U14" s="447" t="str">
        <f t="array" ref="U14">IFERROR(IF(OR(INDEX('Overview - Section A'!$AB$119:$AB$173,MATCH(LEFT(C14,255),LEFT('Overview - Section A'!$W$119:$W$173,255),0))=0,INDEX('Overview - Section A'!$AB$119:$AB$173,MATCH(LEFT(C14,255),LEFT('Overview - Section A'!$W$119:$W$173,255),0))="[Record ID]"),"",INDEX('Overview - Section A'!$AB$119:$AB$173,MATCH(LEFT(C14,255),LEFT('Overview - Section A'!$W$119:$W$173,255),0))),"")</f>
        <v/>
      </c>
      <c r="V14" s="473" t="str">
        <f>IFERROR(IF('Overview - Section A'!$AN$5="Funding Request",IF('Reference Records'!$B$276&lt;&gt;"",VLOOKUP(M14,'Reference Records'!$B$276:$C$277,2,FALSE),VLOOKUP(M14,'Reference Records'!$A$289:$C$807,3,FALSE)),VLOOKUP(M14,'Reference Records'!$A$810:$C$812,3,FALSE)),"")</f>
        <v/>
      </c>
      <c r="W14" s="474"/>
      <c r="X14" s="474"/>
      <c r="Y14" s="473"/>
      <c r="Z14" s="473"/>
      <c r="AA14" s="475"/>
      <c r="AB14" s="287"/>
      <c r="AC14" s="37"/>
    </row>
    <row r="15" spans="1:29" ht="47.1" customHeight="1" x14ac:dyDescent="0.25">
      <c r="A15" s="377">
        <v>7</v>
      </c>
      <c r="B15" s="460" t="str">
        <f>IFERROR(IF(D15="","",VLOOKUP(W15,'Reference records(soft deleted)'!$B$61:$D$89,3,FALSE)),"")</f>
        <v/>
      </c>
      <c r="C15" s="460" t="str">
        <f>IFERROR(IF(D15="","",VLOOKUP(X15,'Reference records(soft deleted)'!$B$172:$D$343,3,FALSE)),"")</f>
        <v/>
      </c>
      <c r="D15" s="469"/>
      <c r="E15" s="382" t="str">
        <f>IF('Overview - Section A'!$AN$5="Funding Request",IF(F15="Funding Request Place Holder","",F15),"")</f>
        <v/>
      </c>
      <c r="F15" s="470" t="str">
        <f>IFERROR(IF(Z15="","",VLOOKUP(Z15,'Overview - Section A'!$P$30:$Q$31,2,FALSE)),"")</f>
        <v/>
      </c>
      <c r="G15" s="471"/>
      <c r="H15" s="471"/>
      <c r="I15" s="471"/>
      <c r="J15" s="471"/>
      <c r="K15" s="471"/>
      <c r="L15" s="471"/>
      <c r="M15" s="382" t="str">
        <f t="shared" si="1"/>
        <v/>
      </c>
      <c r="N15" s="472"/>
      <c r="O15" s="409"/>
      <c r="P15" s="472"/>
      <c r="Q15" s="472"/>
      <c r="R15" s="447" t="str">
        <f>IFERROR(IF('Overview - Section A'!$AN$5="Funding Request",VLOOKUP(E15,'Overview - Section A'!$M$30:$P$31,4,FALSE),IF(Z15="","",Z15)),"")</f>
        <v/>
      </c>
      <c r="S15" s="447" t="b">
        <f t="shared" si="0"/>
        <v>0</v>
      </c>
      <c r="T15" s="447" t="s">
        <v>1021</v>
      </c>
      <c r="U15" s="447" t="str">
        <f t="array" ref="U15">IFERROR(IF(OR(INDEX('Overview - Section A'!$AB$119:$AB$173,MATCH(LEFT(C15,255),LEFT('Overview - Section A'!$W$119:$W$173,255),0))=0,INDEX('Overview - Section A'!$AB$119:$AB$173,MATCH(LEFT(C15,255),LEFT('Overview - Section A'!$W$119:$W$173,255),0))="[Record ID]"),"",INDEX('Overview - Section A'!$AB$119:$AB$173,MATCH(LEFT(C15,255),LEFT('Overview - Section A'!$W$119:$W$173,255),0))),"")</f>
        <v/>
      </c>
      <c r="V15" s="473" t="str">
        <f>IFERROR(IF('Overview - Section A'!$AN$5="Funding Request",IF('Reference Records'!$B$276&lt;&gt;"",VLOOKUP(M15,'Reference Records'!$B$276:$C$277,2,FALSE),VLOOKUP(M15,'Reference Records'!$A$289:$C$807,3,FALSE)),VLOOKUP(M15,'Reference Records'!$A$810:$C$812,3,FALSE)),"")</f>
        <v/>
      </c>
      <c r="W15" s="474"/>
      <c r="X15" s="474"/>
      <c r="Y15" s="473"/>
      <c r="Z15" s="473"/>
      <c r="AA15" s="475"/>
      <c r="AB15" s="287"/>
      <c r="AC15" s="37"/>
    </row>
    <row r="16" spans="1:29" ht="47.1" customHeight="1" x14ac:dyDescent="0.25">
      <c r="A16" s="377">
        <v>8</v>
      </c>
      <c r="B16" s="460" t="str">
        <f>IFERROR(IF(D16="","",VLOOKUP(W16,'Reference records(soft deleted)'!$B$61:$D$89,3,FALSE)),"")</f>
        <v/>
      </c>
      <c r="C16" s="460" t="str">
        <f>IFERROR(IF(D16="","",VLOOKUP(X16,'Reference records(soft deleted)'!$B$172:$D$343,3,FALSE)),"")</f>
        <v/>
      </c>
      <c r="D16" s="469"/>
      <c r="E16" s="382" t="str">
        <f>IF('Overview - Section A'!$AN$5="Funding Request",IF(F16="Funding Request Place Holder","",F16),"")</f>
        <v/>
      </c>
      <c r="F16" s="470" t="str">
        <f>IFERROR(IF(Z16="","",VLOOKUP(Z16,'Overview - Section A'!$P$30:$Q$31,2,FALSE)),"")</f>
        <v/>
      </c>
      <c r="G16" s="471"/>
      <c r="H16" s="471"/>
      <c r="I16" s="471"/>
      <c r="J16" s="471"/>
      <c r="K16" s="471"/>
      <c r="L16" s="471"/>
      <c r="M16" s="382" t="str">
        <f t="shared" si="1"/>
        <v/>
      </c>
      <c r="N16" s="472"/>
      <c r="O16" s="409"/>
      <c r="P16" s="472"/>
      <c r="Q16" s="472"/>
      <c r="R16" s="447" t="str">
        <f>IFERROR(IF('Overview - Section A'!$AN$5="Funding Request",VLOOKUP(E16,'Overview - Section A'!$M$30:$P$31,4,FALSE),IF(Z16="","",Z16)),"")</f>
        <v/>
      </c>
      <c r="S16" s="447" t="b">
        <f t="shared" si="0"/>
        <v>0</v>
      </c>
      <c r="T16" s="447" t="s">
        <v>1022</v>
      </c>
      <c r="U16" s="447" t="str">
        <f t="array" ref="U16">IFERROR(IF(OR(INDEX('Overview - Section A'!$AB$119:$AB$173,MATCH(LEFT(C16,255),LEFT('Overview - Section A'!$W$119:$W$173,255),0))=0,INDEX('Overview - Section A'!$AB$119:$AB$173,MATCH(LEFT(C16,255),LEFT('Overview - Section A'!$W$119:$W$173,255),0))="[Record ID]"),"",INDEX('Overview - Section A'!$AB$119:$AB$173,MATCH(LEFT(C16,255),LEFT('Overview - Section A'!$W$119:$W$173,255),0))),"")</f>
        <v/>
      </c>
      <c r="V16" s="473" t="str">
        <f>IFERROR(IF('Overview - Section A'!$AN$5="Funding Request",IF('Reference Records'!$B$276&lt;&gt;"",VLOOKUP(M16,'Reference Records'!$B$276:$C$277,2,FALSE),VLOOKUP(M16,'Reference Records'!$A$289:$C$807,3,FALSE)),VLOOKUP(M16,'Reference Records'!$A$810:$C$812,3,FALSE)),"")</f>
        <v/>
      </c>
      <c r="W16" s="474"/>
      <c r="X16" s="474"/>
      <c r="Y16" s="473"/>
      <c r="Z16" s="473"/>
      <c r="AA16" s="475"/>
      <c r="AB16" s="287"/>
      <c r="AC16" s="37"/>
    </row>
    <row r="17" spans="1:29" ht="47.1" customHeight="1" x14ac:dyDescent="0.25">
      <c r="A17" s="377">
        <v>9</v>
      </c>
      <c r="B17" s="460" t="str">
        <f>IFERROR(IF(D17="","",VLOOKUP(W17,'Reference records(soft deleted)'!$B$61:$D$89,3,FALSE)),"")</f>
        <v/>
      </c>
      <c r="C17" s="460" t="str">
        <f>IFERROR(IF(D17="","",VLOOKUP(X17,'Reference records(soft deleted)'!$B$172:$D$343,3,FALSE)),"")</f>
        <v/>
      </c>
      <c r="D17" s="469"/>
      <c r="E17" s="382" t="str">
        <f>IF('Overview - Section A'!$AN$5="Funding Request",IF(F17="Funding Request Place Holder","",F17),"")</f>
        <v/>
      </c>
      <c r="F17" s="470" t="str">
        <f>IFERROR(IF(Z17="","",VLOOKUP(Z17,'Overview - Section A'!$P$30:$Q$31,2,FALSE)),"")</f>
        <v/>
      </c>
      <c r="G17" s="471"/>
      <c r="H17" s="471"/>
      <c r="I17" s="471"/>
      <c r="J17" s="471"/>
      <c r="K17" s="471"/>
      <c r="L17" s="471"/>
      <c r="M17" s="382" t="str">
        <f t="shared" si="1"/>
        <v/>
      </c>
      <c r="N17" s="472"/>
      <c r="O17" s="409"/>
      <c r="P17" s="472"/>
      <c r="Q17" s="472"/>
      <c r="R17" s="447" t="str">
        <f>IFERROR(IF('Overview - Section A'!$AN$5="Funding Request",VLOOKUP(E17,'Overview - Section A'!$M$30:$P$31,4,FALSE),IF(Z17="","",Z17)),"")</f>
        <v/>
      </c>
      <c r="S17" s="447" t="b">
        <f t="shared" si="0"/>
        <v>0</v>
      </c>
      <c r="T17" s="447" t="s">
        <v>1023</v>
      </c>
      <c r="U17" s="447" t="str">
        <f t="array" ref="U17">IFERROR(IF(OR(INDEX('Overview - Section A'!$AB$119:$AB$173,MATCH(LEFT(C17,255),LEFT('Overview - Section A'!$W$119:$W$173,255),0))=0,INDEX('Overview - Section A'!$AB$119:$AB$173,MATCH(LEFT(C17,255),LEFT('Overview - Section A'!$W$119:$W$173,255),0))="[Record ID]"),"",INDEX('Overview - Section A'!$AB$119:$AB$173,MATCH(LEFT(C17,255),LEFT('Overview - Section A'!$W$119:$W$173,255),0))),"")</f>
        <v/>
      </c>
      <c r="V17" s="473" t="str">
        <f>IFERROR(IF('Overview - Section A'!$AN$5="Funding Request",IF('Reference Records'!$B$276&lt;&gt;"",VLOOKUP(M17,'Reference Records'!$B$276:$C$277,2,FALSE),VLOOKUP(M17,'Reference Records'!$A$289:$C$807,3,FALSE)),VLOOKUP(M17,'Reference Records'!$A$810:$C$812,3,FALSE)),"")</f>
        <v/>
      </c>
      <c r="W17" s="474"/>
      <c r="X17" s="474"/>
      <c r="Y17" s="473"/>
      <c r="Z17" s="473"/>
      <c r="AA17" s="475"/>
      <c r="AB17" s="287"/>
      <c r="AC17" s="37"/>
    </row>
    <row r="18" spans="1:29" ht="47.1" customHeight="1" x14ac:dyDescent="0.25">
      <c r="A18" s="377">
        <v>10</v>
      </c>
      <c r="B18" s="460" t="str">
        <f>IFERROR(IF(D18="","",VLOOKUP(W18,'Reference records(soft deleted)'!$B$61:$D$89,3,FALSE)),"")</f>
        <v/>
      </c>
      <c r="C18" s="460" t="str">
        <f>IFERROR(IF(D18="","",VLOOKUP(X18,'Reference records(soft deleted)'!$B$172:$D$343,3,FALSE)),"")</f>
        <v/>
      </c>
      <c r="D18" s="469"/>
      <c r="E18" s="382" t="str">
        <f>IF('Overview - Section A'!$AN$5="Funding Request",IF(F18="Funding Request Place Holder","",F18),"")</f>
        <v/>
      </c>
      <c r="F18" s="470" t="str">
        <f>IFERROR(IF(Z18="","",VLOOKUP(Z18,'Overview - Section A'!$P$30:$Q$31,2,FALSE)),"")</f>
        <v/>
      </c>
      <c r="G18" s="471"/>
      <c r="H18" s="471"/>
      <c r="I18" s="471"/>
      <c r="J18" s="471"/>
      <c r="K18" s="471"/>
      <c r="L18" s="471"/>
      <c r="M18" s="382" t="str">
        <f t="shared" si="1"/>
        <v/>
      </c>
      <c r="N18" s="472"/>
      <c r="O18" s="409"/>
      <c r="P18" s="472"/>
      <c r="Q18" s="472"/>
      <c r="R18" s="447" t="str">
        <f>IFERROR(IF('Overview - Section A'!$AN$5="Funding Request",VLOOKUP(E18,'Overview - Section A'!$M$30:$P$31,4,FALSE),IF(Z18="","",Z18)),"")</f>
        <v/>
      </c>
      <c r="S18" s="447" t="b">
        <f t="shared" si="0"/>
        <v>0</v>
      </c>
      <c r="T18" s="447" t="s">
        <v>1024</v>
      </c>
      <c r="U18" s="447" t="str">
        <f t="array" ref="U18">IFERROR(IF(OR(INDEX('Overview - Section A'!$AB$119:$AB$173,MATCH(LEFT(C18,255),LEFT('Overview - Section A'!$W$119:$W$173,255),0))=0,INDEX('Overview - Section A'!$AB$119:$AB$173,MATCH(LEFT(C18,255),LEFT('Overview - Section A'!$W$119:$W$173,255),0))="[Record ID]"),"",INDEX('Overview - Section A'!$AB$119:$AB$173,MATCH(LEFT(C18,255),LEFT('Overview - Section A'!$W$119:$W$173,255),0))),"")</f>
        <v/>
      </c>
      <c r="V18" s="473" t="str">
        <f>IFERROR(IF('Overview - Section A'!$AN$5="Funding Request",IF('Reference Records'!$B$276&lt;&gt;"",VLOOKUP(M18,'Reference Records'!$B$276:$C$277,2,FALSE),VLOOKUP(M18,'Reference Records'!$A$289:$C$807,3,FALSE)),VLOOKUP(M18,'Reference Records'!$A$810:$C$812,3,FALSE)),"")</f>
        <v/>
      </c>
      <c r="W18" s="474"/>
      <c r="X18" s="474"/>
      <c r="Y18" s="473"/>
      <c r="Z18" s="473"/>
      <c r="AA18" s="475"/>
      <c r="AB18" s="287"/>
      <c r="AC18" s="37"/>
    </row>
    <row r="19" spans="1:29" ht="47.1" customHeight="1" x14ac:dyDescent="0.25">
      <c r="A19" s="377">
        <v>11</v>
      </c>
      <c r="B19" s="460" t="str">
        <f>IFERROR(IF(D19="","",VLOOKUP(W19,'Reference records(soft deleted)'!$B$61:$D$89,3,FALSE)),"")</f>
        <v/>
      </c>
      <c r="C19" s="460" t="str">
        <f>IFERROR(IF(D19="","",VLOOKUP(X19,'Reference records(soft deleted)'!$B$172:$D$343,3,FALSE)),"")</f>
        <v/>
      </c>
      <c r="D19" s="469"/>
      <c r="E19" s="382" t="str">
        <f>IF('Overview - Section A'!$AN$5="Funding Request",IF(F19="Funding Request Place Holder","",F19),"")</f>
        <v/>
      </c>
      <c r="F19" s="470" t="str">
        <f>IFERROR(IF(Z19="","",VLOOKUP(Z19,'Overview - Section A'!$P$30:$Q$31,2,FALSE)),"")</f>
        <v/>
      </c>
      <c r="G19" s="471"/>
      <c r="H19" s="471"/>
      <c r="I19" s="471"/>
      <c r="J19" s="471"/>
      <c r="K19" s="471"/>
      <c r="L19" s="471"/>
      <c r="M19" s="382" t="str">
        <f t="shared" si="1"/>
        <v/>
      </c>
      <c r="N19" s="472"/>
      <c r="O19" s="409"/>
      <c r="P19" s="472"/>
      <c r="Q19" s="472"/>
      <c r="R19" s="447" t="str">
        <f>IFERROR(IF('Overview - Section A'!$AN$5="Funding Request",VLOOKUP(E19,'Overview - Section A'!$M$30:$P$31,4,FALSE),IF(Z19="","",Z19)),"")</f>
        <v/>
      </c>
      <c r="S19" s="447" t="b">
        <f t="shared" si="0"/>
        <v>0</v>
      </c>
      <c r="T19" s="447" t="s">
        <v>1025</v>
      </c>
      <c r="U19" s="447" t="str">
        <f t="array" ref="U19">IFERROR(IF(OR(INDEX('Overview - Section A'!$AB$119:$AB$173,MATCH(LEFT(C19,255),LEFT('Overview - Section A'!$W$119:$W$173,255),0))=0,INDEX('Overview - Section A'!$AB$119:$AB$173,MATCH(LEFT(C19,255),LEFT('Overview - Section A'!$W$119:$W$173,255),0))="[Record ID]"),"",INDEX('Overview - Section A'!$AB$119:$AB$173,MATCH(LEFT(C19,255),LEFT('Overview - Section A'!$W$119:$W$173,255),0))),"")</f>
        <v/>
      </c>
      <c r="V19" s="473" t="str">
        <f>IFERROR(IF('Overview - Section A'!$AN$5="Funding Request",IF('Reference Records'!$B$276&lt;&gt;"",VLOOKUP(M19,'Reference Records'!$B$276:$C$277,2,FALSE),VLOOKUP(M19,'Reference Records'!$A$289:$C$807,3,FALSE)),VLOOKUP(M19,'Reference Records'!$A$810:$C$812,3,FALSE)),"")</f>
        <v/>
      </c>
      <c r="W19" s="474"/>
      <c r="X19" s="474"/>
      <c r="Y19" s="473"/>
      <c r="Z19" s="473"/>
      <c r="AA19" s="475"/>
      <c r="AB19" s="287"/>
      <c r="AC19" s="37"/>
    </row>
    <row r="20" spans="1:29" ht="47.1" customHeight="1" x14ac:dyDescent="0.25">
      <c r="A20" s="377">
        <v>12</v>
      </c>
      <c r="B20" s="460" t="str">
        <f>IFERROR(IF(D20="","",VLOOKUP(W20,'Reference records(soft deleted)'!$B$61:$D$89,3,FALSE)),"")</f>
        <v/>
      </c>
      <c r="C20" s="460" t="str">
        <f>IFERROR(IF(D20="","",VLOOKUP(X20,'Reference records(soft deleted)'!$B$172:$D$343,3,FALSE)),"")</f>
        <v/>
      </c>
      <c r="D20" s="469"/>
      <c r="E20" s="382" t="str">
        <f>IF('Overview - Section A'!$AN$5="Funding Request",IF(F20="Funding Request Place Holder","",F20),"")</f>
        <v/>
      </c>
      <c r="F20" s="470" t="str">
        <f>IFERROR(IF(Z20="","",VLOOKUP(Z20,'Overview - Section A'!$P$30:$Q$31,2,FALSE)),"")</f>
        <v/>
      </c>
      <c r="G20" s="471"/>
      <c r="H20" s="471"/>
      <c r="I20" s="471"/>
      <c r="J20" s="471"/>
      <c r="K20" s="471"/>
      <c r="L20" s="471"/>
      <c r="M20" s="382" t="str">
        <f t="shared" si="1"/>
        <v/>
      </c>
      <c r="N20" s="472"/>
      <c r="O20" s="409"/>
      <c r="P20" s="472"/>
      <c r="Q20" s="472"/>
      <c r="R20" s="447" t="str">
        <f>IFERROR(IF('Overview - Section A'!$AN$5="Funding Request",VLOOKUP(E20,'Overview - Section A'!$M$30:$P$31,4,FALSE),IF(Z20="","",Z20)),"")</f>
        <v/>
      </c>
      <c r="S20" s="447" t="b">
        <f t="shared" si="0"/>
        <v>0</v>
      </c>
      <c r="T20" s="447" t="s">
        <v>1026</v>
      </c>
      <c r="U20" s="447" t="str">
        <f t="array" ref="U20">IFERROR(IF(OR(INDEX('Overview - Section A'!$AB$119:$AB$173,MATCH(LEFT(C20,255),LEFT('Overview - Section A'!$W$119:$W$173,255),0))=0,INDEX('Overview - Section A'!$AB$119:$AB$173,MATCH(LEFT(C20,255),LEFT('Overview - Section A'!$W$119:$W$173,255),0))="[Record ID]"),"",INDEX('Overview - Section A'!$AB$119:$AB$173,MATCH(LEFT(C20,255),LEFT('Overview - Section A'!$W$119:$W$173,255),0))),"")</f>
        <v/>
      </c>
      <c r="V20" s="473" t="str">
        <f>IFERROR(IF('Overview - Section A'!$AN$5="Funding Request",IF('Reference Records'!$B$276&lt;&gt;"",VLOOKUP(M20,'Reference Records'!$B$276:$C$277,2,FALSE),VLOOKUP(M20,'Reference Records'!$A$289:$C$807,3,FALSE)),VLOOKUP(M20,'Reference Records'!$A$810:$C$812,3,FALSE)),"")</f>
        <v/>
      </c>
      <c r="W20" s="474"/>
      <c r="X20" s="474"/>
      <c r="Y20" s="473"/>
      <c r="Z20" s="473"/>
      <c r="AA20" s="475"/>
      <c r="AB20" s="287"/>
      <c r="AC20" s="37"/>
    </row>
    <row r="21" spans="1:29" ht="47.1" customHeight="1" x14ac:dyDescent="0.25">
      <c r="A21" s="377">
        <v>13</v>
      </c>
      <c r="B21" s="460" t="str">
        <f>IFERROR(IF(D21="","",VLOOKUP(W21,'Reference records(soft deleted)'!$B$61:$D$89,3,FALSE)),"")</f>
        <v/>
      </c>
      <c r="C21" s="460" t="str">
        <f>IFERROR(IF(D21="","",VLOOKUP(X21,'Reference records(soft deleted)'!$B$172:$D$343,3,FALSE)),"")</f>
        <v/>
      </c>
      <c r="D21" s="469"/>
      <c r="E21" s="382" t="str">
        <f>IF('Overview - Section A'!$AN$5="Funding Request",IF(F21="Funding Request Place Holder","",F21),"")</f>
        <v/>
      </c>
      <c r="F21" s="470" t="str">
        <f>IFERROR(IF(Z21="","",VLOOKUP(Z21,'Overview - Section A'!$P$30:$Q$31,2,FALSE)),"")</f>
        <v/>
      </c>
      <c r="G21" s="471"/>
      <c r="H21" s="471"/>
      <c r="I21" s="471"/>
      <c r="J21" s="471"/>
      <c r="K21" s="471"/>
      <c r="L21" s="471"/>
      <c r="M21" s="382" t="str">
        <f t="shared" si="1"/>
        <v/>
      </c>
      <c r="N21" s="472"/>
      <c r="O21" s="409"/>
      <c r="P21" s="472"/>
      <c r="Q21" s="472"/>
      <c r="R21" s="447" t="str">
        <f>IFERROR(IF('Overview - Section A'!$AN$5="Funding Request",VLOOKUP(E21,'Overview - Section A'!$M$30:$P$31,4,FALSE),IF(Z21="","",Z21)),"")</f>
        <v/>
      </c>
      <c r="S21" s="447" t="b">
        <f t="shared" si="0"/>
        <v>0</v>
      </c>
      <c r="T21" s="447" t="s">
        <v>1027</v>
      </c>
      <c r="U21" s="447" t="str">
        <f t="array" ref="U21">IFERROR(IF(OR(INDEX('Overview - Section A'!$AB$119:$AB$173,MATCH(LEFT(C21,255),LEFT('Overview - Section A'!$W$119:$W$173,255),0))=0,INDEX('Overview - Section A'!$AB$119:$AB$173,MATCH(LEFT(C21,255),LEFT('Overview - Section A'!$W$119:$W$173,255),0))="[Record ID]"),"",INDEX('Overview - Section A'!$AB$119:$AB$173,MATCH(LEFT(C21,255),LEFT('Overview - Section A'!$W$119:$W$173,255),0))),"")</f>
        <v/>
      </c>
      <c r="V21" s="473" t="str">
        <f>IFERROR(IF('Overview - Section A'!$AN$5="Funding Request",IF('Reference Records'!$B$276&lt;&gt;"",VLOOKUP(M21,'Reference Records'!$B$276:$C$277,2,FALSE),VLOOKUP(M21,'Reference Records'!$A$289:$C$807,3,FALSE)),VLOOKUP(M21,'Reference Records'!$A$810:$C$812,3,FALSE)),"")</f>
        <v/>
      </c>
      <c r="W21" s="474"/>
      <c r="X21" s="474"/>
      <c r="Y21" s="473"/>
      <c r="Z21" s="473"/>
      <c r="AA21" s="475"/>
      <c r="AB21" s="287"/>
      <c r="AC21" s="37"/>
    </row>
    <row r="22" spans="1:29" ht="47.1" customHeight="1" x14ac:dyDescent="0.25">
      <c r="A22" s="377">
        <v>14</v>
      </c>
      <c r="B22" s="460" t="str">
        <f>IFERROR(IF(D22="","",VLOOKUP(W22,'Reference records(soft deleted)'!$B$61:$D$89,3,FALSE)),"")</f>
        <v/>
      </c>
      <c r="C22" s="460" t="str">
        <f>IFERROR(IF(D22="","",VLOOKUP(X22,'Reference records(soft deleted)'!$B$172:$D$343,3,FALSE)),"")</f>
        <v/>
      </c>
      <c r="D22" s="469"/>
      <c r="E22" s="382" t="str">
        <f>IF('Overview - Section A'!$AN$5="Funding Request",IF(F22="Funding Request Place Holder","",F22),"")</f>
        <v/>
      </c>
      <c r="F22" s="470" t="str">
        <f>IFERROR(IF(Z22="","",VLOOKUP(Z22,'Overview - Section A'!$P$30:$Q$31,2,FALSE)),"")</f>
        <v/>
      </c>
      <c r="G22" s="471"/>
      <c r="H22" s="471"/>
      <c r="I22" s="471"/>
      <c r="J22" s="471"/>
      <c r="K22" s="471"/>
      <c r="L22" s="471"/>
      <c r="M22" s="382" t="str">
        <f t="shared" si="1"/>
        <v/>
      </c>
      <c r="N22" s="472"/>
      <c r="O22" s="409"/>
      <c r="P22" s="472"/>
      <c r="Q22" s="472"/>
      <c r="R22" s="447" t="str">
        <f>IFERROR(IF('Overview - Section A'!$AN$5="Funding Request",VLOOKUP(E22,'Overview - Section A'!$M$30:$P$31,4,FALSE),IF(Z22="","",Z22)),"")</f>
        <v/>
      </c>
      <c r="S22" s="447" t="b">
        <f t="shared" si="0"/>
        <v>0</v>
      </c>
      <c r="T22" s="447" t="s">
        <v>1028</v>
      </c>
      <c r="U22" s="447" t="str">
        <f t="array" ref="U22">IFERROR(IF(OR(INDEX('Overview - Section A'!$AB$119:$AB$173,MATCH(LEFT(C22,255),LEFT('Overview - Section A'!$W$119:$W$173,255),0))=0,INDEX('Overview - Section A'!$AB$119:$AB$173,MATCH(LEFT(C22,255),LEFT('Overview - Section A'!$W$119:$W$173,255),0))="[Record ID]"),"",INDEX('Overview - Section A'!$AB$119:$AB$173,MATCH(LEFT(C22,255),LEFT('Overview - Section A'!$W$119:$W$173,255),0))),"")</f>
        <v/>
      </c>
      <c r="V22" s="473" t="str">
        <f>IFERROR(IF('Overview - Section A'!$AN$5="Funding Request",IF('Reference Records'!$B$276&lt;&gt;"",VLOOKUP(M22,'Reference Records'!$B$276:$C$277,2,FALSE),VLOOKUP(M22,'Reference Records'!$A$289:$C$807,3,FALSE)),VLOOKUP(M22,'Reference Records'!$A$810:$C$812,3,FALSE)),"")</f>
        <v/>
      </c>
      <c r="W22" s="474"/>
      <c r="X22" s="474"/>
      <c r="Y22" s="473"/>
      <c r="Z22" s="473"/>
      <c r="AA22" s="475"/>
      <c r="AB22" s="287"/>
      <c r="AC22" s="37"/>
    </row>
    <row r="23" spans="1:29" ht="47.1" customHeight="1" x14ac:dyDescent="0.25">
      <c r="A23" s="377">
        <v>15</v>
      </c>
      <c r="B23" s="460" t="str">
        <f>IFERROR(IF(D23="","",VLOOKUP(W23,'Reference records(soft deleted)'!$B$61:$D$89,3,FALSE)),"")</f>
        <v/>
      </c>
      <c r="C23" s="460" t="str">
        <f>IFERROR(IF(D23="","",VLOOKUP(X23,'Reference records(soft deleted)'!$B$172:$D$343,3,FALSE)),"")</f>
        <v/>
      </c>
      <c r="D23" s="469"/>
      <c r="E23" s="382" t="str">
        <f>IF('Overview - Section A'!$AN$5="Funding Request",IF(F23="Funding Request Place Holder","",F23),"")</f>
        <v/>
      </c>
      <c r="F23" s="470" t="str">
        <f>IFERROR(IF(Z23="","",VLOOKUP(Z23,'Overview - Section A'!$P$30:$Q$31,2,FALSE)),"")</f>
        <v/>
      </c>
      <c r="G23" s="471"/>
      <c r="H23" s="471"/>
      <c r="I23" s="471"/>
      <c r="J23" s="471"/>
      <c r="K23" s="471"/>
      <c r="L23" s="471"/>
      <c r="M23" s="382" t="str">
        <f t="shared" si="1"/>
        <v/>
      </c>
      <c r="N23" s="472"/>
      <c r="O23" s="409"/>
      <c r="P23" s="472"/>
      <c r="Q23" s="472"/>
      <c r="R23" s="447" t="str">
        <f>IFERROR(IF('Overview - Section A'!$AN$5="Funding Request",VLOOKUP(E23,'Overview - Section A'!$M$30:$P$31,4,FALSE),IF(Z23="","",Z23)),"")</f>
        <v/>
      </c>
      <c r="S23" s="447" t="b">
        <f t="shared" si="0"/>
        <v>0</v>
      </c>
      <c r="T23" s="447" t="s">
        <v>1029</v>
      </c>
      <c r="U23" s="447" t="str">
        <f t="array" ref="U23">IFERROR(IF(OR(INDEX('Overview - Section A'!$AB$119:$AB$173,MATCH(LEFT(C23,255),LEFT('Overview - Section A'!$W$119:$W$173,255),0))=0,INDEX('Overview - Section A'!$AB$119:$AB$173,MATCH(LEFT(C23,255),LEFT('Overview - Section A'!$W$119:$W$173,255),0))="[Record ID]"),"",INDEX('Overview - Section A'!$AB$119:$AB$173,MATCH(LEFT(C23,255),LEFT('Overview - Section A'!$W$119:$W$173,255),0))),"")</f>
        <v/>
      </c>
      <c r="V23" s="473" t="str">
        <f>IFERROR(IF('Overview - Section A'!$AN$5="Funding Request",IF('Reference Records'!$B$276&lt;&gt;"",VLOOKUP(M23,'Reference Records'!$B$276:$C$277,2,FALSE),VLOOKUP(M23,'Reference Records'!$A$289:$C$807,3,FALSE)),VLOOKUP(M23,'Reference Records'!$A$810:$C$812,3,FALSE)),"")</f>
        <v/>
      </c>
      <c r="W23" s="474"/>
      <c r="X23" s="474"/>
      <c r="Y23" s="473"/>
      <c r="Z23" s="473"/>
      <c r="AA23" s="475"/>
      <c r="AB23" s="287"/>
      <c r="AC23" s="37"/>
    </row>
    <row r="24" spans="1:29" ht="47.1" customHeight="1" x14ac:dyDescent="0.25">
      <c r="A24" s="377">
        <v>16</v>
      </c>
      <c r="B24" s="460" t="str">
        <f>IFERROR(IF(D24="","",VLOOKUP(W24,'Reference records(soft deleted)'!$B$61:$D$89,3,FALSE)),"")</f>
        <v/>
      </c>
      <c r="C24" s="460" t="str">
        <f>IFERROR(IF(D24="","",VLOOKUP(X24,'Reference records(soft deleted)'!$B$172:$D$343,3,FALSE)),"")</f>
        <v/>
      </c>
      <c r="D24" s="469"/>
      <c r="E24" s="382" t="str">
        <f>IF('Overview - Section A'!$AN$5="Funding Request",IF(F24="Funding Request Place Holder","",F24),"")</f>
        <v/>
      </c>
      <c r="F24" s="470" t="str">
        <f>IFERROR(IF(Z24="","",VLOOKUP(Z24,'Overview - Section A'!$P$30:$Q$31,2,FALSE)),"")</f>
        <v/>
      </c>
      <c r="G24" s="471"/>
      <c r="H24" s="471"/>
      <c r="I24" s="471"/>
      <c r="J24" s="471"/>
      <c r="K24" s="471"/>
      <c r="L24" s="471"/>
      <c r="M24" s="382" t="str">
        <f t="shared" si="1"/>
        <v/>
      </c>
      <c r="N24" s="472"/>
      <c r="O24" s="409"/>
      <c r="P24" s="472"/>
      <c r="Q24" s="472"/>
      <c r="R24" s="447" t="str">
        <f>IFERROR(IF('Overview - Section A'!$AN$5="Funding Request",VLOOKUP(E24,'Overview - Section A'!$M$30:$P$31,4,FALSE),IF(Z24="","",Z24)),"")</f>
        <v/>
      </c>
      <c r="S24" s="447" t="b">
        <f t="shared" si="0"/>
        <v>0</v>
      </c>
      <c r="T24" s="447" t="s">
        <v>1030</v>
      </c>
      <c r="U24" s="447" t="str">
        <f t="array" ref="U24">IFERROR(IF(OR(INDEX('Overview - Section A'!$AB$119:$AB$173,MATCH(LEFT(C24,255),LEFT('Overview - Section A'!$W$119:$W$173,255),0))=0,INDEX('Overview - Section A'!$AB$119:$AB$173,MATCH(LEFT(C24,255),LEFT('Overview - Section A'!$W$119:$W$173,255),0))="[Record ID]"),"",INDEX('Overview - Section A'!$AB$119:$AB$173,MATCH(LEFT(C24,255),LEFT('Overview - Section A'!$W$119:$W$173,255),0))),"")</f>
        <v/>
      </c>
      <c r="V24" s="473" t="str">
        <f>IFERROR(IF('Overview - Section A'!$AN$5="Funding Request",IF('Reference Records'!$B$276&lt;&gt;"",VLOOKUP(M24,'Reference Records'!$B$276:$C$277,2,FALSE),VLOOKUP(M24,'Reference Records'!$A$289:$C$807,3,FALSE)),VLOOKUP(M24,'Reference Records'!$A$810:$C$812,3,FALSE)),"")</f>
        <v/>
      </c>
      <c r="W24" s="474"/>
      <c r="X24" s="474"/>
      <c r="Y24" s="473"/>
      <c r="Z24" s="473"/>
      <c r="AA24" s="475"/>
      <c r="AB24" s="287"/>
      <c r="AC24" s="37"/>
    </row>
    <row r="25" spans="1:29" ht="47.1" customHeight="1" x14ac:dyDescent="0.25">
      <c r="A25" s="377">
        <v>17</v>
      </c>
      <c r="B25" s="460" t="str">
        <f>IFERROR(IF(D25="","",VLOOKUP(W25,'Reference records(soft deleted)'!$B$61:$D$89,3,FALSE)),"")</f>
        <v/>
      </c>
      <c r="C25" s="460" t="str">
        <f>IFERROR(IF(D25="","",VLOOKUP(X25,'Reference records(soft deleted)'!$B$172:$D$343,3,FALSE)),"")</f>
        <v/>
      </c>
      <c r="D25" s="469"/>
      <c r="E25" s="382" t="str">
        <f>IF('Overview - Section A'!$AN$5="Funding Request",IF(F25="Funding Request Place Holder","",F25),"")</f>
        <v/>
      </c>
      <c r="F25" s="470" t="str">
        <f>IFERROR(IF(Z25="","",VLOOKUP(Z25,'Overview - Section A'!$P$30:$Q$31,2,FALSE)),"")</f>
        <v/>
      </c>
      <c r="G25" s="471"/>
      <c r="H25" s="471"/>
      <c r="I25" s="471"/>
      <c r="J25" s="471"/>
      <c r="K25" s="471"/>
      <c r="L25" s="471"/>
      <c r="M25" s="382" t="str">
        <f t="shared" si="1"/>
        <v/>
      </c>
      <c r="N25" s="472"/>
      <c r="O25" s="409"/>
      <c r="P25" s="472"/>
      <c r="Q25" s="472"/>
      <c r="R25" s="447" t="str">
        <f>IFERROR(IF('Overview - Section A'!$AN$5="Funding Request",VLOOKUP(E25,'Overview - Section A'!$M$30:$P$31,4,FALSE),IF(Z25="","",Z25)),"")</f>
        <v/>
      </c>
      <c r="S25" s="447" t="b">
        <f t="shared" si="0"/>
        <v>0</v>
      </c>
      <c r="T25" s="447" t="s">
        <v>1031</v>
      </c>
      <c r="U25" s="447" t="str">
        <f t="array" ref="U25">IFERROR(IF(OR(INDEX('Overview - Section A'!$AB$119:$AB$173,MATCH(LEFT(C25,255),LEFT('Overview - Section A'!$W$119:$W$173,255),0))=0,INDEX('Overview - Section A'!$AB$119:$AB$173,MATCH(LEFT(C25,255),LEFT('Overview - Section A'!$W$119:$W$173,255),0))="[Record ID]"),"",INDEX('Overview - Section A'!$AB$119:$AB$173,MATCH(LEFT(C25,255),LEFT('Overview - Section A'!$W$119:$W$173,255),0))),"")</f>
        <v/>
      </c>
      <c r="V25" s="473" t="str">
        <f>IFERROR(IF('Overview - Section A'!$AN$5="Funding Request",IF('Reference Records'!$B$276&lt;&gt;"",VLOOKUP(M25,'Reference Records'!$B$276:$C$277,2,FALSE),VLOOKUP(M25,'Reference Records'!$A$289:$C$807,3,FALSE)),VLOOKUP(M25,'Reference Records'!$A$810:$C$812,3,FALSE)),"")</f>
        <v/>
      </c>
      <c r="W25" s="474"/>
      <c r="X25" s="474"/>
      <c r="Y25" s="473"/>
      <c r="Z25" s="473"/>
      <c r="AA25" s="475"/>
      <c r="AB25" s="287"/>
      <c r="AC25" s="37"/>
    </row>
    <row r="26" spans="1:29" ht="47.1" customHeight="1" x14ac:dyDescent="0.25">
      <c r="A26" s="377">
        <v>18</v>
      </c>
      <c r="B26" s="460" t="str">
        <f>IFERROR(IF(D26="","",VLOOKUP(W26,'Reference records(soft deleted)'!$B$61:$D$89,3,FALSE)),"")</f>
        <v/>
      </c>
      <c r="C26" s="460" t="str">
        <f>IFERROR(IF(D26="","",VLOOKUP(X26,'Reference records(soft deleted)'!$B$172:$D$343,3,FALSE)),"")</f>
        <v/>
      </c>
      <c r="D26" s="469"/>
      <c r="E26" s="382" t="str">
        <f>IF('Overview - Section A'!$AN$5="Funding Request",IF(F26="Funding Request Place Holder","",F26),"")</f>
        <v/>
      </c>
      <c r="F26" s="470" t="str">
        <f>IFERROR(IF(Z26="","",VLOOKUP(Z26,'Overview - Section A'!$P$30:$Q$31,2,FALSE)),"")</f>
        <v/>
      </c>
      <c r="G26" s="471"/>
      <c r="H26" s="471"/>
      <c r="I26" s="471"/>
      <c r="J26" s="471"/>
      <c r="K26" s="471"/>
      <c r="L26" s="471"/>
      <c r="M26" s="382" t="str">
        <f t="shared" si="1"/>
        <v/>
      </c>
      <c r="N26" s="472"/>
      <c r="O26" s="409"/>
      <c r="P26" s="472"/>
      <c r="Q26" s="472"/>
      <c r="R26" s="447" t="str">
        <f>IFERROR(IF('Overview - Section A'!$AN$5="Funding Request",VLOOKUP(E26,'Overview - Section A'!$M$30:$P$31,4,FALSE),IF(Z26="","",Z26)),"")</f>
        <v/>
      </c>
      <c r="S26" s="447" t="b">
        <f t="shared" si="0"/>
        <v>0</v>
      </c>
      <c r="T26" s="447" t="s">
        <v>1032</v>
      </c>
      <c r="U26" s="447" t="str">
        <f t="array" ref="U26">IFERROR(IF(OR(INDEX('Overview - Section A'!$AB$119:$AB$173,MATCH(LEFT(C26,255),LEFT('Overview - Section A'!$W$119:$W$173,255),0))=0,INDEX('Overview - Section A'!$AB$119:$AB$173,MATCH(LEFT(C26,255),LEFT('Overview - Section A'!$W$119:$W$173,255),0))="[Record ID]"),"",INDEX('Overview - Section A'!$AB$119:$AB$173,MATCH(LEFT(C26,255),LEFT('Overview - Section A'!$W$119:$W$173,255),0))),"")</f>
        <v/>
      </c>
      <c r="V26" s="473" t="str">
        <f>IFERROR(IF('Overview - Section A'!$AN$5="Funding Request",IF('Reference Records'!$B$276&lt;&gt;"",VLOOKUP(M26,'Reference Records'!$B$276:$C$277,2,FALSE),VLOOKUP(M26,'Reference Records'!$A$289:$C$807,3,FALSE)),VLOOKUP(M26,'Reference Records'!$A$810:$C$812,3,FALSE)),"")</f>
        <v/>
      </c>
      <c r="W26" s="474"/>
      <c r="X26" s="474"/>
      <c r="Y26" s="473"/>
      <c r="Z26" s="473"/>
      <c r="AA26" s="475"/>
      <c r="AB26" s="287"/>
      <c r="AC26" s="37"/>
    </row>
    <row r="27" spans="1:29" ht="47.1" customHeight="1" x14ac:dyDescent="0.25">
      <c r="A27" s="377">
        <v>19</v>
      </c>
      <c r="B27" s="460" t="str">
        <f>IFERROR(IF(D27="","",VLOOKUP(W27,'Reference records(soft deleted)'!$B$61:$D$89,3,FALSE)),"")</f>
        <v/>
      </c>
      <c r="C27" s="460" t="str">
        <f>IFERROR(IF(D27="","",VLOOKUP(X27,'Reference records(soft deleted)'!$B$172:$D$343,3,FALSE)),"")</f>
        <v/>
      </c>
      <c r="D27" s="469"/>
      <c r="E27" s="382" t="str">
        <f>IF('Overview - Section A'!$AN$5="Funding Request",IF(F27="Funding Request Place Holder","",F27),"")</f>
        <v/>
      </c>
      <c r="F27" s="470" t="str">
        <f>IFERROR(IF(Z27="","",VLOOKUP(Z27,'Overview - Section A'!$P$30:$Q$31,2,FALSE)),"")</f>
        <v/>
      </c>
      <c r="G27" s="471"/>
      <c r="H27" s="471"/>
      <c r="I27" s="471"/>
      <c r="J27" s="471"/>
      <c r="K27" s="471"/>
      <c r="L27" s="471"/>
      <c r="M27" s="382" t="str">
        <f t="shared" si="1"/>
        <v/>
      </c>
      <c r="N27" s="472"/>
      <c r="O27" s="409"/>
      <c r="P27" s="472"/>
      <c r="Q27" s="472"/>
      <c r="R27" s="447" t="str">
        <f>IFERROR(IF('Overview - Section A'!$AN$5="Funding Request",VLOOKUP(E27,'Overview - Section A'!$M$30:$P$31,4,FALSE),IF(Z27="","",Z27)),"")</f>
        <v/>
      </c>
      <c r="S27" s="447" t="b">
        <f t="shared" si="0"/>
        <v>0</v>
      </c>
      <c r="T27" s="447" t="s">
        <v>1033</v>
      </c>
      <c r="U27" s="447" t="str">
        <f t="array" ref="U27">IFERROR(IF(OR(INDEX('Overview - Section A'!$AB$119:$AB$173,MATCH(LEFT(C27,255),LEFT('Overview - Section A'!$W$119:$W$173,255),0))=0,INDEX('Overview - Section A'!$AB$119:$AB$173,MATCH(LEFT(C27,255),LEFT('Overview - Section A'!$W$119:$W$173,255),0))="[Record ID]"),"",INDEX('Overview - Section A'!$AB$119:$AB$173,MATCH(LEFT(C27,255),LEFT('Overview - Section A'!$W$119:$W$173,255),0))),"")</f>
        <v/>
      </c>
      <c r="V27" s="473" t="str">
        <f>IFERROR(IF('Overview - Section A'!$AN$5="Funding Request",IF('Reference Records'!$B$276&lt;&gt;"",VLOOKUP(M27,'Reference Records'!$B$276:$C$277,2,FALSE),VLOOKUP(M27,'Reference Records'!$A$289:$C$807,3,FALSE)),VLOOKUP(M27,'Reference Records'!$A$810:$C$812,3,FALSE)),"")</f>
        <v/>
      </c>
      <c r="W27" s="474"/>
      <c r="X27" s="474"/>
      <c r="Y27" s="473"/>
      <c r="Z27" s="473"/>
      <c r="AA27" s="475"/>
      <c r="AB27" s="287"/>
      <c r="AC27" s="37"/>
    </row>
    <row r="28" spans="1:29" ht="47.1" customHeight="1" x14ac:dyDescent="0.25">
      <c r="A28" s="377">
        <v>20</v>
      </c>
      <c r="B28" s="460" t="str">
        <f>IFERROR(IF(D28="","",VLOOKUP(W28,'Reference records(soft deleted)'!$B$61:$D$89,3,FALSE)),"")</f>
        <v/>
      </c>
      <c r="C28" s="460" t="str">
        <f>IFERROR(IF(D28="","",VLOOKUP(X28,'Reference records(soft deleted)'!$B$172:$D$343,3,FALSE)),"")</f>
        <v/>
      </c>
      <c r="D28" s="469"/>
      <c r="E28" s="382" t="str">
        <f>IF('Overview - Section A'!$AN$5="Funding Request",IF(F28="Funding Request Place Holder","",F28),"")</f>
        <v/>
      </c>
      <c r="F28" s="470" t="str">
        <f>IFERROR(IF(Z28="","",VLOOKUP(Z28,'Overview - Section A'!$P$30:$Q$31,2,FALSE)),"")</f>
        <v/>
      </c>
      <c r="G28" s="471"/>
      <c r="H28" s="471"/>
      <c r="I28" s="471"/>
      <c r="J28" s="471"/>
      <c r="K28" s="471"/>
      <c r="L28" s="471"/>
      <c r="M28" s="382" t="str">
        <f t="shared" si="1"/>
        <v/>
      </c>
      <c r="N28" s="472"/>
      <c r="O28" s="409"/>
      <c r="P28" s="472"/>
      <c r="Q28" s="472"/>
      <c r="R28" s="447" t="str">
        <f>IFERROR(IF('Overview - Section A'!$AN$5="Funding Request",VLOOKUP(E28,'Overview - Section A'!$M$30:$P$31,4,FALSE),IF(Z28="","",Z28)),"")</f>
        <v/>
      </c>
      <c r="S28" s="447" t="b">
        <f t="shared" si="0"/>
        <v>0</v>
      </c>
      <c r="T28" s="447" t="s">
        <v>1034</v>
      </c>
      <c r="U28" s="447" t="str">
        <f t="array" ref="U28">IFERROR(IF(OR(INDEX('Overview - Section A'!$AB$119:$AB$173,MATCH(LEFT(C28,255),LEFT('Overview - Section A'!$W$119:$W$173,255),0))=0,INDEX('Overview - Section A'!$AB$119:$AB$173,MATCH(LEFT(C28,255),LEFT('Overview - Section A'!$W$119:$W$173,255),0))="[Record ID]"),"",INDEX('Overview - Section A'!$AB$119:$AB$173,MATCH(LEFT(C28,255),LEFT('Overview - Section A'!$W$119:$W$173,255),0))),"")</f>
        <v/>
      </c>
      <c r="V28" s="473" t="str">
        <f>IFERROR(IF('Overview - Section A'!$AN$5="Funding Request",IF('Reference Records'!$B$276&lt;&gt;"",VLOOKUP(M28,'Reference Records'!$B$276:$C$277,2,FALSE),VLOOKUP(M28,'Reference Records'!$A$289:$C$807,3,FALSE)),VLOOKUP(M28,'Reference Records'!$A$810:$C$812,3,FALSE)),"")</f>
        <v/>
      </c>
      <c r="W28" s="474"/>
      <c r="X28" s="474"/>
      <c r="Y28" s="473"/>
      <c r="Z28" s="473"/>
      <c r="AA28" s="475"/>
      <c r="AB28" s="287"/>
      <c r="AC28" s="37"/>
    </row>
    <row r="29" spans="1:29" ht="47.1" customHeight="1" x14ac:dyDescent="0.25">
      <c r="A29" s="377">
        <v>21</v>
      </c>
      <c r="B29" s="460" t="str">
        <f>IFERROR(IF(D29="","",VLOOKUP(W29,'Reference records(soft deleted)'!$B$61:$D$89,3,FALSE)),"")</f>
        <v/>
      </c>
      <c r="C29" s="460" t="str">
        <f>IFERROR(IF(D29="","",VLOOKUP(X29,'Reference records(soft deleted)'!$B$172:$D$343,3,FALSE)),"")</f>
        <v/>
      </c>
      <c r="D29" s="469"/>
      <c r="E29" s="382" t="str">
        <f>IF('Overview - Section A'!$AN$5="Funding Request",IF(F29="Funding Request Place Holder","",F29),"")</f>
        <v/>
      </c>
      <c r="F29" s="470" t="str">
        <f>IFERROR(IF(Z29="","",VLOOKUP(Z29,'Overview - Section A'!$P$30:$Q$31,2,FALSE)),"")</f>
        <v/>
      </c>
      <c r="G29" s="471"/>
      <c r="H29" s="471"/>
      <c r="I29" s="471"/>
      <c r="J29" s="471"/>
      <c r="K29" s="471"/>
      <c r="L29" s="471"/>
      <c r="M29" s="382" t="str">
        <f t="shared" si="1"/>
        <v/>
      </c>
      <c r="N29" s="472"/>
      <c r="O29" s="409"/>
      <c r="P29" s="472"/>
      <c r="Q29" s="472"/>
      <c r="R29" s="447" t="str">
        <f>IFERROR(IF('Overview - Section A'!$AN$5="Funding Request",VLOOKUP(E29,'Overview - Section A'!$M$30:$P$31,4,FALSE),IF(Z29="","",Z29)),"")</f>
        <v/>
      </c>
      <c r="S29" s="447" t="b">
        <f t="shared" si="0"/>
        <v>0</v>
      </c>
      <c r="T29" s="447" t="s">
        <v>1035</v>
      </c>
      <c r="U29" s="447" t="str">
        <f t="array" ref="U29">IFERROR(IF(OR(INDEX('Overview - Section A'!$AB$119:$AB$173,MATCH(LEFT(C29,255),LEFT('Overview - Section A'!$W$119:$W$173,255),0))=0,INDEX('Overview - Section A'!$AB$119:$AB$173,MATCH(LEFT(C29,255),LEFT('Overview - Section A'!$W$119:$W$173,255),0))="[Record ID]"),"",INDEX('Overview - Section A'!$AB$119:$AB$173,MATCH(LEFT(C29,255),LEFT('Overview - Section A'!$W$119:$W$173,255),0))),"")</f>
        <v/>
      </c>
      <c r="V29" s="473" t="str">
        <f>IFERROR(IF('Overview - Section A'!$AN$5="Funding Request",IF('Reference Records'!$B$276&lt;&gt;"",VLOOKUP(M29,'Reference Records'!$B$276:$C$277,2,FALSE),VLOOKUP(M29,'Reference Records'!$A$289:$C$807,3,FALSE)),VLOOKUP(M29,'Reference Records'!$A$810:$C$812,3,FALSE)),"")</f>
        <v/>
      </c>
      <c r="W29" s="474"/>
      <c r="X29" s="474"/>
      <c r="Y29" s="473"/>
      <c r="Z29" s="473"/>
      <c r="AA29" s="475"/>
      <c r="AB29" s="287"/>
      <c r="AC29" s="37"/>
    </row>
    <row r="30" spans="1:29" ht="47.1" customHeight="1" x14ac:dyDescent="0.25">
      <c r="A30" s="377">
        <v>22</v>
      </c>
      <c r="B30" s="460" t="str">
        <f>IFERROR(IF(D30="","",VLOOKUP(W30,'Reference records(soft deleted)'!$B$61:$D$89,3,FALSE)),"")</f>
        <v/>
      </c>
      <c r="C30" s="460" t="str">
        <f>IFERROR(IF(D30="","",VLOOKUP(X30,'Reference records(soft deleted)'!$B$172:$D$343,3,FALSE)),"")</f>
        <v/>
      </c>
      <c r="D30" s="469"/>
      <c r="E30" s="382" t="str">
        <f>IF('Overview - Section A'!$AN$5="Funding Request",IF(F30="Funding Request Place Holder","",F30),"")</f>
        <v/>
      </c>
      <c r="F30" s="470" t="str">
        <f>IFERROR(IF(Z30="","",VLOOKUP(Z30,'Overview - Section A'!$P$30:$Q$31,2,FALSE)),"")</f>
        <v/>
      </c>
      <c r="G30" s="471"/>
      <c r="H30" s="471"/>
      <c r="I30" s="471"/>
      <c r="J30" s="471"/>
      <c r="K30" s="471"/>
      <c r="L30" s="471"/>
      <c r="M30" s="382" t="str">
        <f t="shared" si="1"/>
        <v/>
      </c>
      <c r="N30" s="472"/>
      <c r="O30" s="409"/>
      <c r="P30" s="472"/>
      <c r="Q30" s="472"/>
      <c r="R30" s="447" t="str">
        <f>IFERROR(IF('Overview - Section A'!$AN$5="Funding Request",VLOOKUP(E30,'Overview - Section A'!$M$30:$P$31,4,FALSE),IF(Z30="","",Z30)),"")</f>
        <v/>
      </c>
      <c r="S30" s="447" t="b">
        <f t="shared" si="0"/>
        <v>0</v>
      </c>
      <c r="T30" s="447" t="s">
        <v>1036</v>
      </c>
      <c r="U30" s="447" t="str">
        <f t="array" ref="U30">IFERROR(IF(OR(INDEX('Overview - Section A'!$AB$119:$AB$173,MATCH(LEFT(C30,255),LEFT('Overview - Section A'!$W$119:$W$173,255),0))=0,INDEX('Overview - Section A'!$AB$119:$AB$173,MATCH(LEFT(C30,255),LEFT('Overview - Section A'!$W$119:$W$173,255),0))="[Record ID]"),"",INDEX('Overview - Section A'!$AB$119:$AB$173,MATCH(LEFT(C30,255),LEFT('Overview - Section A'!$W$119:$W$173,255),0))),"")</f>
        <v/>
      </c>
      <c r="V30" s="473" t="str">
        <f>IFERROR(IF('Overview - Section A'!$AN$5="Funding Request",IF('Reference Records'!$B$276&lt;&gt;"",VLOOKUP(M30,'Reference Records'!$B$276:$C$277,2,FALSE),VLOOKUP(M30,'Reference Records'!$A$289:$C$807,3,FALSE)),VLOOKUP(M30,'Reference Records'!$A$810:$C$812,3,FALSE)),"")</f>
        <v/>
      </c>
      <c r="W30" s="474"/>
      <c r="X30" s="474"/>
      <c r="Y30" s="473"/>
      <c r="Z30" s="473"/>
      <c r="AA30" s="475"/>
      <c r="AB30" s="287"/>
      <c r="AC30" s="37"/>
    </row>
    <row r="31" spans="1:29" ht="47.1" customHeight="1" x14ac:dyDescent="0.25">
      <c r="A31" s="377">
        <v>23</v>
      </c>
      <c r="B31" s="460" t="str">
        <f>IFERROR(IF(D31="","",VLOOKUP(W31,'Reference records(soft deleted)'!$B$61:$D$89,3,FALSE)),"")</f>
        <v/>
      </c>
      <c r="C31" s="460" t="str">
        <f>IFERROR(IF(D31="","",VLOOKUP(X31,'Reference records(soft deleted)'!$B$172:$D$343,3,FALSE)),"")</f>
        <v/>
      </c>
      <c r="D31" s="469"/>
      <c r="E31" s="382" t="str">
        <f>IF('Overview - Section A'!$AN$5="Funding Request",IF(F31="Funding Request Place Holder","",F31),"")</f>
        <v/>
      </c>
      <c r="F31" s="470" t="str">
        <f>IFERROR(IF(Z31="","",VLOOKUP(Z31,'Overview - Section A'!$P$30:$Q$31,2,FALSE)),"")</f>
        <v/>
      </c>
      <c r="G31" s="471"/>
      <c r="H31" s="471"/>
      <c r="I31" s="471"/>
      <c r="J31" s="471"/>
      <c r="K31" s="471"/>
      <c r="L31" s="471"/>
      <c r="M31" s="382" t="str">
        <f t="shared" si="1"/>
        <v/>
      </c>
      <c r="N31" s="472"/>
      <c r="O31" s="409"/>
      <c r="P31" s="472"/>
      <c r="Q31" s="472"/>
      <c r="R31" s="447" t="str">
        <f>IFERROR(IF('Overview - Section A'!$AN$5="Funding Request",VLOOKUP(E31,'Overview - Section A'!$M$30:$P$31,4,FALSE),IF(Z31="","",Z31)),"")</f>
        <v/>
      </c>
      <c r="S31" s="447" t="b">
        <f t="shared" si="0"/>
        <v>0</v>
      </c>
      <c r="T31" s="447" t="s">
        <v>1037</v>
      </c>
      <c r="U31" s="447" t="str">
        <f t="array" ref="U31">IFERROR(IF(OR(INDEX('Overview - Section A'!$AB$119:$AB$173,MATCH(LEFT(C31,255),LEFT('Overview - Section A'!$W$119:$W$173,255),0))=0,INDEX('Overview - Section A'!$AB$119:$AB$173,MATCH(LEFT(C31,255),LEFT('Overview - Section A'!$W$119:$W$173,255),0))="[Record ID]"),"",INDEX('Overview - Section A'!$AB$119:$AB$173,MATCH(LEFT(C31,255),LEFT('Overview - Section A'!$W$119:$W$173,255),0))),"")</f>
        <v/>
      </c>
      <c r="V31" s="473" t="str">
        <f>IFERROR(IF('Overview - Section A'!$AN$5="Funding Request",IF('Reference Records'!$B$276&lt;&gt;"",VLOOKUP(M31,'Reference Records'!$B$276:$C$277,2,FALSE),VLOOKUP(M31,'Reference Records'!$A$289:$C$807,3,FALSE)),VLOOKUP(M31,'Reference Records'!$A$810:$C$812,3,FALSE)),"")</f>
        <v/>
      </c>
      <c r="W31" s="474"/>
      <c r="X31" s="474"/>
      <c r="Y31" s="473"/>
      <c r="Z31" s="473"/>
      <c r="AA31" s="475"/>
      <c r="AB31" s="287"/>
      <c r="AC31" s="37"/>
    </row>
    <row r="32" spans="1:29" ht="47.1" customHeight="1" x14ac:dyDescent="0.25">
      <c r="A32" s="377">
        <v>24</v>
      </c>
      <c r="B32" s="460" t="str">
        <f>IFERROR(IF(D32="","",VLOOKUP(W32,'Reference records(soft deleted)'!$B$61:$D$89,3,FALSE)),"")</f>
        <v/>
      </c>
      <c r="C32" s="460" t="str">
        <f>IFERROR(IF(D32="","",VLOOKUP(X32,'Reference records(soft deleted)'!$B$172:$D$343,3,FALSE)),"")</f>
        <v/>
      </c>
      <c r="D32" s="469"/>
      <c r="E32" s="382" t="str">
        <f>IF('Overview - Section A'!$AN$5="Funding Request",IF(F32="Funding Request Place Holder","",F32),"")</f>
        <v/>
      </c>
      <c r="F32" s="470" t="str">
        <f>IFERROR(IF(Z32="","",VLOOKUP(Z32,'Overview - Section A'!$P$30:$Q$31,2,FALSE)),"")</f>
        <v/>
      </c>
      <c r="G32" s="471"/>
      <c r="H32" s="471"/>
      <c r="I32" s="471"/>
      <c r="J32" s="471"/>
      <c r="K32" s="471"/>
      <c r="L32" s="471"/>
      <c r="M32" s="382" t="str">
        <f t="shared" si="1"/>
        <v/>
      </c>
      <c r="N32" s="472"/>
      <c r="O32" s="409"/>
      <c r="P32" s="472"/>
      <c r="Q32" s="472"/>
      <c r="R32" s="447" t="str">
        <f>IFERROR(IF('Overview - Section A'!$AN$5="Funding Request",VLOOKUP(E32,'Overview - Section A'!$M$30:$P$31,4,FALSE),IF(Z32="","",Z32)),"")</f>
        <v/>
      </c>
      <c r="S32" s="447" t="b">
        <f t="shared" si="0"/>
        <v>0</v>
      </c>
      <c r="T32" s="447" t="s">
        <v>1038</v>
      </c>
      <c r="U32" s="447" t="str">
        <f t="array" ref="U32">IFERROR(IF(OR(INDEX('Overview - Section A'!$AB$119:$AB$173,MATCH(LEFT(C32,255),LEFT('Overview - Section A'!$W$119:$W$173,255),0))=0,INDEX('Overview - Section A'!$AB$119:$AB$173,MATCH(LEFT(C32,255),LEFT('Overview - Section A'!$W$119:$W$173,255),0))="[Record ID]"),"",INDEX('Overview - Section A'!$AB$119:$AB$173,MATCH(LEFT(C32,255),LEFT('Overview - Section A'!$W$119:$W$173,255),0))),"")</f>
        <v/>
      </c>
      <c r="V32" s="473" t="str">
        <f>IFERROR(IF('Overview - Section A'!$AN$5="Funding Request",IF('Reference Records'!$B$276&lt;&gt;"",VLOOKUP(M32,'Reference Records'!$B$276:$C$277,2,FALSE),VLOOKUP(M32,'Reference Records'!$A$289:$C$807,3,FALSE)),VLOOKUP(M32,'Reference Records'!$A$810:$C$812,3,FALSE)),"")</f>
        <v/>
      </c>
      <c r="W32" s="474"/>
      <c r="X32" s="474"/>
      <c r="Y32" s="473"/>
      <c r="Z32" s="473"/>
      <c r="AA32" s="475"/>
      <c r="AB32" s="287"/>
      <c r="AC32" s="37"/>
    </row>
    <row r="33" spans="1:29" ht="47.1" customHeight="1" x14ac:dyDescent="0.25">
      <c r="A33" s="377">
        <v>25</v>
      </c>
      <c r="B33" s="460" t="str">
        <f>IFERROR(IF(D33="","",VLOOKUP(W33,'Reference records(soft deleted)'!$B$61:$D$89,3,FALSE)),"")</f>
        <v/>
      </c>
      <c r="C33" s="460" t="str">
        <f>IFERROR(IF(D33="","",VLOOKUP(X33,'Reference records(soft deleted)'!$B$172:$D$343,3,FALSE)),"")</f>
        <v/>
      </c>
      <c r="D33" s="469"/>
      <c r="E33" s="382" t="str">
        <f>IF('Overview - Section A'!$AN$5="Funding Request",IF(F33="Funding Request Place Holder","",F33),"")</f>
        <v/>
      </c>
      <c r="F33" s="470" t="str">
        <f>IFERROR(IF(Z33="","",VLOOKUP(Z33,'Overview - Section A'!$P$30:$Q$31,2,FALSE)),"")</f>
        <v/>
      </c>
      <c r="G33" s="471"/>
      <c r="H33" s="471"/>
      <c r="I33" s="471"/>
      <c r="J33" s="471"/>
      <c r="K33" s="471"/>
      <c r="L33" s="471"/>
      <c r="M33" s="382" t="str">
        <f t="shared" si="1"/>
        <v/>
      </c>
      <c r="N33" s="472"/>
      <c r="O33" s="409"/>
      <c r="P33" s="472"/>
      <c r="Q33" s="472"/>
      <c r="R33" s="447" t="str">
        <f>IFERROR(IF('Overview - Section A'!$AN$5="Funding Request",VLOOKUP(E33,'Overview - Section A'!$M$30:$P$31,4,FALSE),IF(Z33="","",Z33)),"")</f>
        <v/>
      </c>
      <c r="S33" s="447" t="b">
        <f t="shared" si="0"/>
        <v>0</v>
      </c>
      <c r="T33" s="447" t="s">
        <v>1039</v>
      </c>
      <c r="U33" s="447" t="str">
        <f t="array" ref="U33">IFERROR(IF(OR(INDEX('Overview - Section A'!$AB$119:$AB$173,MATCH(LEFT(C33,255),LEFT('Overview - Section A'!$W$119:$W$173,255),0))=0,INDEX('Overview - Section A'!$AB$119:$AB$173,MATCH(LEFT(C33,255),LEFT('Overview - Section A'!$W$119:$W$173,255),0))="[Record ID]"),"",INDEX('Overview - Section A'!$AB$119:$AB$173,MATCH(LEFT(C33,255),LEFT('Overview - Section A'!$W$119:$W$173,255),0))),"")</f>
        <v/>
      </c>
      <c r="V33" s="473" t="str">
        <f>IFERROR(IF('Overview - Section A'!$AN$5="Funding Request",IF('Reference Records'!$B$276&lt;&gt;"",VLOOKUP(M33,'Reference Records'!$B$276:$C$277,2,FALSE),VLOOKUP(M33,'Reference Records'!$A$289:$C$807,3,FALSE)),VLOOKUP(M33,'Reference Records'!$A$810:$C$812,3,FALSE)),"")</f>
        <v/>
      </c>
      <c r="W33" s="474"/>
      <c r="X33" s="474"/>
      <c r="Y33" s="473"/>
      <c r="Z33" s="473"/>
      <c r="AA33" s="475"/>
      <c r="AB33" s="287"/>
      <c r="AC33" s="37"/>
    </row>
    <row r="34" spans="1:29" ht="47.1" customHeight="1" x14ac:dyDescent="0.25">
      <c r="A34" s="377">
        <v>26</v>
      </c>
      <c r="B34" s="460" t="str">
        <f>IFERROR(IF(D34="","",VLOOKUP(W34,'Reference records(soft deleted)'!$B$61:$D$89,3,FALSE)),"")</f>
        <v/>
      </c>
      <c r="C34" s="460" t="str">
        <f>IFERROR(IF(D34="","",VLOOKUP(X34,'Reference records(soft deleted)'!$B$172:$D$343,3,FALSE)),"")</f>
        <v/>
      </c>
      <c r="D34" s="469"/>
      <c r="E34" s="382" t="str">
        <f>IF('Overview - Section A'!$AN$5="Funding Request",IF(F34="Funding Request Place Holder","",F34),"")</f>
        <v/>
      </c>
      <c r="F34" s="470" t="str">
        <f>IFERROR(IF(Z34="","",VLOOKUP(Z34,'Overview - Section A'!$P$30:$Q$31,2,FALSE)),"")</f>
        <v/>
      </c>
      <c r="G34" s="471"/>
      <c r="H34" s="471"/>
      <c r="I34" s="471"/>
      <c r="J34" s="471"/>
      <c r="K34" s="471"/>
      <c r="L34" s="471"/>
      <c r="M34" s="382" t="str">
        <f t="shared" si="1"/>
        <v/>
      </c>
      <c r="N34" s="472"/>
      <c r="O34" s="409"/>
      <c r="P34" s="472"/>
      <c r="Q34" s="472"/>
      <c r="R34" s="447" t="str">
        <f>IFERROR(IF('Overview - Section A'!$AN$5="Funding Request",VLOOKUP(E34,'Overview - Section A'!$M$30:$P$31,4,FALSE),IF(Z34="","",Z34)),"")</f>
        <v/>
      </c>
      <c r="S34" s="447" t="b">
        <f t="shared" si="0"/>
        <v>0</v>
      </c>
      <c r="T34" s="447" t="s">
        <v>1040</v>
      </c>
      <c r="U34" s="447" t="str">
        <f t="array" ref="U34">IFERROR(IF(OR(INDEX('Overview - Section A'!$AB$119:$AB$173,MATCH(LEFT(C34,255),LEFT('Overview - Section A'!$W$119:$W$173,255),0))=0,INDEX('Overview - Section A'!$AB$119:$AB$173,MATCH(LEFT(C34,255),LEFT('Overview - Section A'!$W$119:$W$173,255),0))="[Record ID]"),"",INDEX('Overview - Section A'!$AB$119:$AB$173,MATCH(LEFT(C34,255),LEFT('Overview - Section A'!$W$119:$W$173,255),0))),"")</f>
        <v/>
      </c>
      <c r="V34" s="473" t="str">
        <f>IFERROR(IF('Overview - Section A'!$AN$5="Funding Request",IF('Reference Records'!$B$276&lt;&gt;"",VLOOKUP(M34,'Reference Records'!$B$276:$C$277,2,FALSE),VLOOKUP(M34,'Reference Records'!$A$289:$C$807,3,FALSE)),VLOOKUP(M34,'Reference Records'!$A$810:$C$812,3,FALSE)),"")</f>
        <v/>
      </c>
      <c r="W34" s="474"/>
      <c r="X34" s="474"/>
      <c r="Y34" s="473"/>
      <c r="Z34" s="473"/>
      <c r="AA34" s="475"/>
      <c r="AB34" s="287"/>
      <c r="AC34" s="37"/>
    </row>
    <row r="35" spans="1:29" ht="47.1" customHeight="1" x14ac:dyDescent="0.25">
      <c r="A35" s="377">
        <v>27</v>
      </c>
      <c r="B35" s="460" t="str">
        <f>IFERROR(IF(D35="","",VLOOKUP(W35,'Reference records(soft deleted)'!$B$61:$D$89,3,FALSE)),"")</f>
        <v/>
      </c>
      <c r="C35" s="460" t="str">
        <f>IFERROR(IF(D35="","",VLOOKUP(X35,'Reference records(soft deleted)'!$B$172:$D$343,3,FALSE)),"")</f>
        <v/>
      </c>
      <c r="D35" s="469"/>
      <c r="E35" s="382" t="str">
        <f>IF('Overview - Section A'!$AN$5="Funding Request",IF(F35="Funding Request Place Holder","",F35),"")</f>
        <v/>
      </c>
      <c r="F35" s="470" t="str">
        <f>IFERROR(IF(Z35="","",VLOOKUP(Z35,'Overview - Section A'!$P$30:$Q$31,2,FALSE)),"")</f>
        <v/>
      </c>
      <c r="G35" s="471"/>
      <c r="H35" s="471"/>
      <c r="I35" s="471"/>
      <c r="J35" s="471"/>
      <c r="K35" s="471"/>
      <c r="L35" s="471"/>
      <c r="M35" s="382" t="str">
        <f t="shared" si="1"/>
        <v/>
      </c>
      <c r="N35" s="472"/>
      <c r="O35" s="409"/>
      <c r="P35" s="472"/>
      <c r="Q35" s="472"/>
      <c r="R35" s="447" t="str">
        <f>IFERROR(IF('Overview - Section A'!$AN$5="Funding Request",VLOOKUP(E35,'Overview - Section A'!$M$30:$P$31,4,FALSE),IF(Z35="","",Z35)),"")</f>
        <v/>
      </c>
      <c r="S35" s="447" t="b">
        <f t="shared" si="0"/>
        <v>0</v>
      </c>
      <c r="T35" s="447" t="s">
        <v>1041</v>
      </c>
      <c r="U35" s="447" t="str">
        <f t="array" ref="U35">IFERROR(IF(OR(INDEX('Overview - Section A'!$AB$119:$AB$173,MATCH(LEFT(C35,255),LEFT('Overview - Section A'!$W$119:$W$173,255),0))=0,INDEX('Overview - Section A'!$AB$119:$AB$173,MATCH(LEFT(C35,255),LEFT('Overview - Section A'!$W$119:$W$173,255),0))="[Record ID]"),"",INDEX('Overview - Section A'!$AB$119:$AB$173,MATCH(LEFT(C35,255),LEFT('Overview - Section A'!$W$119:$W$173,255),0))),"")</f>
        <v/>
      </c>
      <c r="V35" s="473" t="str">
        <f>IFERROR(IF('Overview - Section A'!$AN$5="Funding Request",IF('Reference Records'!$B$276&lt;&gt;"",VLOOKUP(M35,'Reference Records'!$B$276:$C$277,2,FALSE),VLOOKUP(M35,'Reference Records'!$A$289:$C$807,3,FALSE)),VLOOKUP(M35,'Reference Records'!$A$810:$C$812,3,FALSE)),"")</f>
        <v/>
      </c>
      <c r="W35" s="474"/>
      <c r="X35" s="474"/>
      <c r="Y35" s="473"/>
      <c r="Z35" s="473"/>
      <c r="AA35" s="475"/>
      <c r="AB35" s="287"/>
      <c r="AC35" s="37"/>
    </row>
    <row r="36" spans="1:29" ht="47.1" customHeight="1" x14ac:dyDescent="0.25">
      <c r="A36" s="377">
        <v>28</v>
      </c>
      <c r="B36" s="460" t="str">
        <f>IFERROR(IF(D36="","",VLOOKUP(W36,'Reference records(soft deleted)'!$B$61:$D$89,3,FALSE)),"")</f>
        <v/>
      </c>
      <c r="C36" s="460" t="str">
        <f>IFERROR(IF(D36="","",VLOOKUP(X36,'Reference records(soft deleted)'!$B$172:$D$343,3,FALSE)),"")</f>
        <v/>
      </c>
      <c r="D36" s="469"/>
      <c r="E36" s="382" t="str">
        <f>IF('Overview - Section A'!$AN$5="Funding Request",IF(F36="Funding Request Place Holder","",F36),"")</f>
        <v/>
      </c>
      <c r="F36" s="470" t="str">
        <f>IFERROR(IF(Z36="","",VLOOKUP(Z36,'Overview - Section A'!$P$30:$Q$31,2,FALSE)),"")</f>
        <v/>
      </c>
      <c r="G36" s="471"/>
      <c r="H36" s="471"/>
      <c r="I36" s="471"/>
      <c r="J36" s="471"/>
      <c r="K36" s="471"/>
      <c r="L36" s="471"/>
      <c r="M36" s="382" t="str">
        <f t="shared" si="1"/>
        <v/>
      </c>
      <c r="N36" s="472"/>
      <c r="O36" s="409"/>
      <c r="P36" s="472"/>
      <c r="Q36" s="472"/>
      <c r="R36" s="447" t="str">
        <f>IFERROR(IF('Overview - Section A'!$AN$5="Funding Request",VLOOKUP(E36,'Overview - Section A'!$M$30:$P$31,4,FALSE),IF(Z36="","",Z36)),"")</f>
        <v/>
      </c>
      <c r="S36" s="447" t="b">
        <f t="shared" si="0"/>
        <v>0</v>
      </c>
      <c r="T36" s="447" t="s">
        <v>1042</v>
      </c>
      <c r="U36" s="447" t="str">
        <f t="array" ref="U36">IFERROR(IF(OR(INDEX('Overview - Section A'!$AB$119:$AB$173,MATCH(LEFT(C36,255),LEFT('Overview - Section A'!$W$119:$W$173,255),0))=0,INDEX('Overview - Section A'!$AB$119:$AB$173,MATCH(LEFT(C36,255),LEFT('Overview - Section A'!$W$119:$W$173,255),0))="[Record ID]"),"",INDEX('Overview - Section A'!$AB$119:$AB$173,MATCH(LEFT(C36,255),LEFT('Overview - Section A'!$W$119:$W$173,255),0))),"")</f>
        <v/>
      </c>
      <c r="V36" s="473" t="str">
        <f>IFERROR(IF('Overview - Section A'!$AN$5="Funding Request",IF('Reference Records'!$B$276&lt;&gt;"",VLOOKUP(M36,'Reference Records'!$B$276:$C$277,2,FALSE),VLOOKUP(M36,'Reference Records'!$A$289:$C$807,3,FALSE)),VLOOKUP(M36,'Reference Records'!$A$810:$C$812,3,FALSE)),"")</f>
        <v/>
      </c>
      <c r="W36" s="474"/>
      <c r="X36" s="474"/>
      <c r="Y36" s="473"/>
      <c r="Z36" s="473"/>
      <c r="AA36" s="475"/>
      <c r="AB36" s="287"/>
      <c r="AC36" s="37"/>
    </row>
    <row r="37" spans="1:29" ht="47.1" customHeight="1" x14ac:dyDescent="0.25">
      <c r="A37" s="377">
        <v>29</v>
      </c>
      <c r="B37" s="460" t="str">
        <f>IFERROR(IF(D37="","",VLOOKUP(W37,'Reference records(soft deleted)'!$B$61:$D$89,3,FALSE)),"")</f>
        <v/>
      </c>
      <c r="C37" s="460" t="str">
        <f>IFERROR(IF(D37="","",VLOOKUP(X37,'Reference records(soft deleted)'!$B$172:$D$343,3,FALSE)),"")</f>
        <v/>
      </c>
      <c r="D37" s="469"/>
      <c r="E37" s="382" t="str">
        <f>IF('Overview - Section A'!$AN$5="Funding Request",IF(F37="Funding Request Place Holder","",F37),"")</f>
        <v/>
      </c>
      <c r="F37" s="470" t="str">
        <f>IFERROR(IF(Z37="","",VLOOKUP(Z37,'Overview - Section A'!$P$30:$Q$31,2,FALSE)),"")</f>
        <v/>
      </c>
      <c r="G37" s="471"/>
      <c r="H37" s="471"/>
      <c r="I37" s="471"/>
      <c r="J37" s="471"/>
      <c r="K37" s="471"/>
      <c r="L37" s="471"/>
      <c r="M37" s="382" t="str">
        <f t="shared" si="1"/>
        <v/>
      </c>
      <c r="N37" s="472"/>
      <c r="O37" s="409"/>
      <c r="P37" s="472"/>
      <c r="Q37" s="472"/>
      <c r="R37" s="447" t="str">
        <f>IFERROR(IF('Overview - Section A'!$AN$5="Funding Request",VLOOKUP(E37,'Overview - Section A'!$M$30:$P$31,4,FALSE),IF(Z37="","",Z37)),"")</f>
        <v/>
      </c>
      <c r="S37" s="447" t="b">
        <f t="shared" si="0"/>
        <v>0</v>
      </c>
      <c r="T37" s="447" t="s">
        <v>1043</v>
      </c>
      <c r="U37" s="447" t="str">
        <f t="array" ref="U37">IFERROR(IF(OR(INDEX('Overview - Section A'!$AB$119:$AB$173,MATCH(LEFT(C37,255),LEFT('Overview - Section A'!$W$119:$W$173,255),0))=0,INDEX('Overview - Section A'!$AB$119:$AB$173,MATCH(LEFT(C37,255),LEFT('Overview - Section A'!$W$119:$W$173,255),0))="[Record ID]"),"",INDEX('Overview - Section A'!$AB$119:$AB$173,MATCH(LEFT(C37,255),LEFT('Overview - Section A'!$W$119:$W$173,255),0))),"")</f>
        <v/>
      </c>
      <c r="V37" s="473" t="str">
        <f>IFERROR(IF('Overview - Section A'!$AN$5="Funding Request",IF('Reference Records'!$B$276&lt;&gt;"",VLOOKUP(M37,'Reference Records'!$B$276:$C$277,2,FALSE),VLOOKUP(M37,'Reference Records'!$A$289:$C$807,3,FALSE)),VLOOKUP(M37,'Reference Records'!$A$810:$C$812,3,FALSE)),"")</f>
        <v/>
      </c>
      <c r="W37" s="474"/>
      <c r="X37" s="474"/>
      <c r="Y37" s="473"/>
      <c r="Z37" s="473"/>
      <c r="AA37" s="475"/>
      <c r="AB37" s="287"/>
      <c r="AC37" s="37"/>
    </row>
    <row r="38" spans="1:29" ht="47.1" customHeight="1" x14ac:dyDescent="0.25">
      <c r="A38" s="377">
        <v>30</v>
      </c>
      <c r="B38" s="460" t="str">
        <f>IFERROR(IF(D38="","",VLOOKUP(W38,'Reference records(soft deleted)'!$B$61:$D$89,3,FALSE)),"")</f>
        <v/>
      </c>
      <c r="C38" s="460" t="str">
        <f>IFERROR(IF(D38="","",VLOOKUP(X38,'Reference records(soft deleted)'!$B$172:$D$343,3,FALSE)),"")</f>
        <v/>
      </c>
      <c r="D38" s="469"/>
      <c r="E38" s="382" t="str">
        <f>IF('Overview - Section A'!$AN$5="Funding Request",IF(F38="Funding Request Place Holder","",F38),"")</f>
        <v/>
      </c>
      <c r="F38" s="470" t="str">
        <f>IFERROR(IF(Z38="","",VLOOKUP(Z38,'Overview - Section A'!$P$30:$Q$31,2,FALSE)),"")</f>
        <v/>
      </c>
      <c r="G38" s="471"/>
      <c r="H38" s="471"/>
      <c r="I38" s="471"/>
      <c r="J38" s="471"/>
      <c r="K38" s="471"/>
      <c r="L38" s="471"/>
      <c r="M38" s="382" t="str">
        <f t="shared" si="1"/>
        <v/>
      </c>
      <c r="N38" s="472"/>
      <c r="O38" s="409"/>
      <c r="P38" s="472"/>
      <c r="Q38" s="472"/>
      <c r="R38" s="447" t="str">
        <f>IFERROR(IF('Overview - Section A'!$AN$5="Funding Request",VLOOKUP(E38,'Overview - Section A'!$M$30:$P$31,4,FALSE),IF(Z38="","",Z38)),"")</f>
        <v/>
      </c>
      <c r="S38" s="447" t="b">
        <f t="shared" si="0"/>
        <v>0</v>
      </c>
      <c r="T38" s="447" t="s">
        <v>1044</v>
      </c>
      <c r="U38" s="447" t="str">
        <f t="array" ref="U38">IFERROR(IF(OR(INDEX('Overview - Section A'!$AB$119:$AB$173,MATCH(LEFT(C38,255),LEFT('Overview - Section A'!$W$119:$W$173,255),0))=0,INDEX('Overview - Section A'!$AB$119:$AB$173,MATCH(LEFT(C38,255),LEFT('Overview - Section A'!$W$119:$W$173,255),0))="[Record ID]"),"",INDEX('Overview - Section A'!$AB$119:$AB$173,MATCH(LEFT(C38,255),LEFT('Overview - Section A'!$W$119:$W$173,255),0))),"")</f>
        <v/>
      </c>
      <c r="V38" s="473" t="str">
        <f>IFERROR(IF('Overview - Section A'!$AN$5="Funding Request",IF('Reference Records'!$B$276&lt;&gt;"",VLOOKUP(M38,'Reference Records'!$B$276:$C$277,2,FALSE),VLOOKUP(M38,'Reference Records'!$A$289:$C$807,3,FALSE)),VLOOKUP(M38,'Reference Records'!$A$810:$C$812,3,FALSE)),"")</f>
        <v/>
      </c>
      <c r="W38" s="474"/>
      <c r="X38" s="474"/>
      <c r="Y38" s="473"/>
      <c r="Z38" s="473"/>
      <c r="AA38" s="475"/>
      <c r="AB38" s="287"/>
      <c r="AC38" s="37"/>
    </row>
    <row r="39" spans="1:29" ht="47.1" customHeight="1" x14ac:dyDescent="0.25">
      <c r="A39" s="377">
        <v>31</v>
      </c>
      <c r="B39" s="460" t="str">
        <f>IFERROR(IF(D39="","",VLOOKUP(W39,'Reference records(soft deleted)'!$B$61:$D$89,3,FALSE)),"")</f>
        <v/>
      </c>
      <c r="C39" s="460" t="str">
        <f>IFERROR(IF(D39="","",VLOOKUP(X39,'Reference records(soft deleted)'!$B$172:$D$343,3,FALSE)),"")</f>
        <v/>
      </c>
      <c r="D39" s="469"/>
      <c r="E39" s="382" t="str">
        <f>IF('Overview - Section A'!$AN$5="Funding Request",IF(F39="Funding Request Place Holder","",F39),"")</f>
        <v/>
      </c>
      <c r="F39" s="470" t="str">
        <f>IFERROR(IF(Z39="","",VLOOKUP(Z39,'Overview - Section A'!$P$30:$Q$31,2,FALSE)),"")</f>
        <v/>
      </c>
      <c r="G39" s="471"/>
      <c r="H39" s="471"/>
      <c r="I39" s="471"/>
      <c r="J39" s="471"/>
      <c r="K39" s="471"/>
      <c r="L39" s="471"/>
      <c r="M39" s="382" t="str">
        <f t="shared" si="1"/>
        <v/>
      </c>
      <c r="N39" s="472"/>
      <c r="O39" s="409"/>
      <c r="P39" s="472"/>
      <c r="Q39" s="472"/>
      <c r="R39" s="447" t="str">
        <f>IFERROR(IF('Overview - Section A'!$AN$5="Funding Request",VLOOKUP(E39,'Overview - Section A'!$M$30:$P$31,4,FALSE),IF(Z39="","",Z39)),"")</f>
        <v/>
      </c>
      <c r="S39" s="447" t="b">
        <f t="shared" si="0"/>
        <v>0</v>
      </c>
      <c r="T39" s="447" t="s">
        <v>1045</v>
      </c>
      <c r="U39" s="447" t="str">
        <f t="array" ref="U39">IFERROR(IF(OR(INDEX('Overview - Section A'!$AB$119:$AB$173,MATCH(LEFT(C39,255),LEFT('Overview - Section A'!$W$119:$W$173,255),0))=0,INDEX('Overview - Section A'!$AB$119:$AB$173,MATCH(LEFT(C39,255),LEFT('Overview - Section A'!$W$119:$W$173,255),0))="[Record ID]"),"",INDEX('Overview - Section A'!$AB$119:$AB$173,MATCH(LEFT(C39,255),LEFT('Overview - Section A'!$W$119:$W$173,255),0))),"")</f>
        <v/>
      </c>
      <c r="V39" s="473" t="str">
        <f>IFERROR(IF('Overview - Section A'!$AN$5="Funding Request",IF('Reference Records'!$B$276&lt;&gt;"",VLOOKUP(M39,'Reference Records'!$B$276:$C$277,2,FALSE),VLOOKUP(M39,'Reference Records'!$A$289:$C$807,3,FALSE)),VLOOKUP(M39,'Reference Records'!$A$810:$C$812,3,FALSE)),"")</f>
        <v/>
      </c>
      <c r="W39" s="474"/>
      <c r="X39" s="474"/>
      <c r="Y39" s="473"/>
      <c r="Z39" s="473"/>
      <c r="AA39" s="475"/>
      <c r="AB39" s="287"/>
      <c r="AC39" s="37"/>
    </row>
    <row r="40" spans="1:29" ht="47.1" customHeight="1" x14ac:dyDescent="0.25">
      <c r="A40" s="377">
        <v>32</v>
      </c>
      <c r="B40" s="460" t="str">
        <f>IFERROR(IF(D40="","",VLOOKUP(W40,'Reference records(soft deleted)'!$B$61:$D$89,3,FALSE)),"")</f>
        <v/>
      </c>
      <c r="C40" s="460" t="str">
        <f>IFERROR(IF(D40="","",VLOOKUP(X40,'Reference records(soft deleted)'!$B$172:$D$343,3,FALSE)),"")</f>
        <v/>
      </c>
      <c r="D40" s="469"/>
      <c r="E40" s="382" t="str">
        <f>IF('Overview - Section A'!$AN$5="Funding Request",IF(F40="Funding Request Place Holder","",F40),"")</f>
        <v/>
      </c>
      <c r="F40" s="470" t="str">
        <f>IFERROR(IF(Z40="","",VLOOKUP(Z40,'Overview - Section A'!$P$30:$Q$31,2,FALSE)),"")</f>
        <v/>
      </c>
      <c r="G40" s="471"/>
      <c r="H40" s="471"/>
      <c r="I40" s="471"/>
      <c r="J40" s="471"/>
      <c r="K40" s="471"/>
      <c r="L40" s="471"/>
      <c r="M40" s="382" t="str">
        <f t="shared" si="1"/>
        <v/>
      </c>
      <c r="N40" s="472"/>
      <c r="O40" s="409"/>
      <c r="P40" s="472"/>
      <c r="Q40" s="472"/>
      <c r="R40" s="447" t="str">
        <f>IFERROR(IF('Overview - Section A'!$AN$5="Funding Request",VLOOKUP(E40,'Overview - Section A'!$M$30:$P$31,4,FALSE),IF(Z40="","",Z40)),"")</f>
        <v/>
      </c>
      <c r="S40" s="447" t="b">
        <f t="shared" si="0"/>
        <v>0</v>
      </c>
      <c r="T40" s="447" t="s">
        <v>1046</v>
      </c>
      <c r="U40" s="447" t="str">
        <f t="array" ref="U40">IFERROR(IF(OR(INDEX('Overview - Section A'!$AB$119:$AB$173,MATCH(LEFT(C40,255),LEFT('Overview - Section A'!$W$119:$W$173,255),0))=0,INDEX('Overview - Section A'!$AB$119:$AB$173,MATCH(LEFT(C40,255),LEFT('Overview - Section A'!$W$119:$W$173,255),0))="[Record ID]"),"",INDEX('Overview - Section A'!$AB$119:$AB$173,MATCH(LEFT(C40,255),LEFT('Overview - Section A'!$W$119:$W$173,255),0))),"")</f>
        <v/>
      </c>
      <c r="V40" s="473" t="str">
        <f>IFERROR(IF('Overview - Section A'!$AN$5="Funding Request",IF('Reference Records'!$B$276&lt;&gt;"",VLOOKUP(M40,'Reference Records'!$B$276:$C$277,2,FALSE),VLOOKUP(M40,'Reference Records'!$A$289:$C$807,3,FALSE)),VLOOKUP(M40,'Reference Records'!$A$810:$C$812,3,FALSE)),"")</f>
        <v/>
      </c>
      <c r="W40" s="474"/>
      <c r="X40" s="474"/>
      <c r="Y40" s="473"/>
      <c r="Z40" s="473"/>
      <c r="AA40" s="475"/>
      <c r="AB40" s="287"/>
      <c r="AC40" s="37"/>
    </row>
    <row r="41" spans="1:29" ht="47.1" customHeight="1" x14ac:dyDescent="0.25">
      <c r="A41" s="377">
        <v>33</v>
      </c>
      <c r="B41" s="460" t="str">
        <f>IFERROR(IF(D41="","",VLOOKUP(W41,'Reference records(soft deleted)'!$B$61:$D$89,3,FALSE)),"")</f>
        <v/>
      </c>
      <c r="C41" s="460" t="str">
        <f>IFERROR(IF(D41="","",VLOOKUP(X41,'Reference records(soft deleted)'!$B$172:$D$343,3,FALSE)),"")</f>
        <v/>
      </c>
      <c r="D41" s="469"/>
      <c r="E41" s="382" t="str">
        <f>IF('Overview - Section A'!$AN$5="Funding Request",IF(F41="Funding Request Place Holder","",F41),"")</f>
        <v/>
      </c>
      <c r="F41" s="470" t="str">
        <f>IFERROR(IF(Z41="","",VLOOKUP(Z41,'Overview - Section A'!$P$30:$Q$31,2,FALSE)),"")</f>
        <v/>
      </c>
      <c r="G41" s="471"/>
      <c r="H41" s="471"/>
      <c r="I41" s="471"/>
      <c r="J41" s="471"/>
      <c r="K41" s="471"/>
      <c r="L41" s="471"/>
      <c r="M41" s="382" t="str">
        <f t="shared" si="1"/>
        <v/>
      </c>
      <c r="N41" s="472"/>
      <c r="O41" s="409"/>
      <c r="P41" s="472"/>
      <c r="Q41" s="472"/>
      <c r="R41" s="447" t="str">
        <f>IFERROR(IF('Overview - Section A'!$AN$5="Funding Request",VLOOKUP(E41,'Overview - Section A'!$M$30:$P$31,4,FALSE),IF(Z41="","",Z41)),"")</f>
        <v/>
      </c>
      <c r="S41" s="447" t="b">
        <f t="shared" si="0"/>
        <v>0</v>
      </c>
      <c r="T41" s="447" t="s">
        <v>1047</v>
      </c>
      <c r="U41" s="447" t="str">
        <f t="array" ref="U41">IFERROR(IF(OR(INDEX('Overview - Section A'!$AB$119:$AB$173,MATCH(LEFT(C41,255),LEFT('Overview - Section A'!$W$119:$W$173,255),0))=0,INDEX('Overview - Section A'!$AB$119:$AB$173,MATCH(LEFT(C41,255),LEFT('Overview - Section A'!$W$119:$W$173,255),0))="[Record ID]"),"",INDEX('Overview - Section A'!$AB$119:$AB$173,MATCH(LEFT(C41,255),LEFT('Overview - Section A'!$W$119:$W$173,255),0))),"")</f>
        <v/>
      </c>
      <c r="V41" s="473" t="str">
        <f>IFERROR(IF('Overview - Section A'!$AN$5="Funding Request",IF('Reference Records'!$B$276&lt;&gt;"",VLOOKUP(M41,'Reference Records'!$B$276:$C$277,2,FALSE),VLOOKUP(M41,'Reference Records'!$A$289:$C$807,3,FALSE)),VLOOKUP(M41,'Reference Records'!$A$810:$C$812,3,FALSE)),"")</f>
        <v/>
      </c>
      <c r="W41" s="474"/>
      <c r="X41" s="474"/>
      <c r="Y41" s="473"/>
      <c r="Z41" s="473"/>
      <c r="AA41" s="475"/>
      <c r="AB41" s="287"/>
      <c r="AC41" s="37"/>
    </row>
    <row r="42" spans="1:29" ht="47.1" customHeight="1" x14ac:dyDescent="0.25">
      <c r="A42" s="377">
        <v>34</v>
      </c>
      <c r="B42" s="460" t="str">
        <f>IFERROR(IF(D42="","",VLOOKUP(W42,'Reference records(soft deleted)'!$B$61:$D$89,3,FALSE)),"")</f>
        <v/>
      </c>
      <c r="C42" s="460" t="str">
        <f>IFERROR(IF(D42="","",VLOOKUP(X42,'Reference records(soft deleted)'!$B$172:$D$343,3,FALSE)),"")</f>
        <v/>
      </c>
      <c r="D42" s="469"/>
      <c r="E42" s="382" t="str">
        <f>IF('Overview - Section A'!$AN$5="Funding Request",IF(F42="Funding Request Place Holder","",F42),"")</f>
        <v/>
      </c>
      <c r="F42" s="470" t="str">
        <f>IFERROR(IF(Z42="","",VLOOKUP(Z42,'Overview - Section A'!$P$30:$Q$31,2,FALSE)),"")</f>
        <v/>
      </c>
      <c r="G42" s="471"/>
      <c r="H42" s="471"/>
      <c r="I42" s="471"/>
      <c r="J42" s="471"/>
      <c r="K42" s="471"/>
      <c r="L42" s="471"/>
      <c r="M42" s="382" t="str">
        <f t="shared" si="1"/>
        <v/>
      </c>
      <c r="N42" s="472"/>
      <c r="O42" s="409"/>
      <c r="P42" s="472"/>
      <c r="Q42" s="472"/>
      <c r="R42" s="447" t="str">
        <f>IFERROR(IF('Overview - Section A'!$AN$5="Funding Request",VLOOKUP(E42,'Overview - Section A'!$M$30:$P$31,4,FALSE),IF(Z42="","",Z42)),"")</f>
        <v/>
      </c>
      <c r="S42" s="447" t="b">
        <f t="shared" si="0"/>
        <v>0</v>
      </c>
      <c r="T42" s="447" t="s">
        <v>1048</v>
      </c>
      <c r="U42" s="447" t="str">
        <f t="array" ref="U42">IFERROR(IF(OR(INDEX('Overview - Section A'!$AB$119:$AB$173,MATCH(LEFT(C42,255),LEFT('Overview - Section A'!$W$119:$W$173,255),0))=0,INDEX('Overview - Section A'!$AB$119:$AB$173,MATCH(LEFT(C42,255),LEFT('Overview - Section A'!$W$119:$W$173,255),0))="[Record ID]"),"",INDEX('Overview - Section A'!$AB$119:$AB$173,MATCH(LEFT(C42,255),LEFT('Overview - Section A'!$W$119:$W$173,255),0))),"")</f>
        <v/>
      </c>
      <c r="V42" s="473" t="str">
        <f>IFERROR(IF('Overview - Section A'!$AN$5="Funding Request",IF('Reference Records'!$B$276&lt;&gt;"",VLOOKUP(M42,'Reference Records'!$B$276:$C$277,2,FALSE),VLOOKUP(M42,'Reference Records'!$A$289:$C$807,3,FALSE)),VLOOKUP(M42,'Reference Records'!$A$810:$C$812,3,FALSE)),"")</f>
        <v/>
      </c>
      <c r="W42" s="474"/>
      <c r="X42" s="474"/>
      <c r="Y42" s="473"/>
      <c r="Z42" s="473"/>
      <c r="AA42" s="475"/>
      <c r="AB42" s="287"/>
      <c r="AC42" s="37"/>
    </row>
    <row r="43" spans="1:29" ht="47.1" customHeight="1" x14ac:dyDescent="0.25">
      <c r="A43" s="377">
        <v>35</v>
      </c>
      <c r="B43" s="460" t="str">
        <f>IFERROR(IF(D43="","",VLOOKUP(W43,'Reference records(soft deleted)'!$B$61:$D$89,3,FALSE)),"")</f>
        <v/>
      </c>
      <c r="C43" s="460" t="str">
        <f>IFERROR(IF(D43="","",VLOOKUP(X43,'Reference records(soft deleted)'!$B$172:$D$343,3,FALSE)),"")</f>
        <v/>
      </c>
      <c r="D43" s="469"/>
      <c r="E43" s="382" t="str">
        <f>IF('Overview - Section A'!$AN$5="Funding Request",IF(F43="Funding Request Place Holder","",F43),"")</f>
        <v/>
      </c>
      <c r="F43" s="470" t="str">
        <f>IFERROR(IF(Z43="","",VLOOKUP(Z43,'Overview - Section A'!$P$30:$Q$31,2,FALSE)),"")</f>
        <v/>
      </c>
      <c r="G43" s="471"/>
      <c r="H43" s="471"/>
      <c r="I43" s="471"/>
      <c r="J43" s="471"/>
      <c r="K43" s="471"/>
      <c r="L43" s="471"/>
      <c r="M43" s="382" t="str">
        <f t="shared" si="1"/>
        <v/>
      </c>
      <c r="N43" s="472"/>
      <c r="O43" s="409"/>
      <c r="P43" s="472"/>
      <c r="Q43" s="472"/>
      <c r="R43" s="447" t="str">
        <f>IFERROR(IF('Overview - Section A'!$AN$5="Funding Request",VLOOKUP(E43,'Overview - Section A'!$M$30:$P$31,4,FALSE),IF(Z43="","",Z43)),"")</f>
        <v/>
      </c>
      <c r="S43" s="447" t="b">
        <f t="shared" si="0"/>
        <v>0</v>
      </c>
      <c r="T43" s="447" t="s">
        <v>1049</v>
      </c>
      <c r="U43" s="447" t="str">
        <f t="array" ref="U43">IFERROR(IF(OR(INDEX('Overview - Section A'!$AB$119:$AB$173,MATCH(LEFT(C43,255),LEFT('Overview - Section A'!$W$119:$W$173,255),0))=0,INDEX('Overview - Section A'!$AB$119:$AB$173,MATCH(LEFT(C43,255),LEFT('Overview - Section A'!$W$119:$W$173,255),0))="[Record ID]"),"",INDEX('Overview - Section A'!$AB$119:$AB$173,MATCH(LEFT(C43,255),LEFT('Overview - Section A'!$W$119:$W$173,255),0))),"")</f>
        <v/>
      </c>
      <c r="V43" s="473" t="str">
        <f>IFERROR(IF('Overview - Section A'!$AN$5="Funding Request",IF('Reference Records'!$B$276&lt;&gt;"",VLOOKUP(M43,'Reference Records'!$B$276:$C$277,2,FALSE),VLOOKUP(M43,'Reference Records'!$A$289:$C$807,3,FALSE)),VLOOKUP(M43,'Reference Records'!$A$810:$C$812,3,FALSE)),"")</f>
        <v/>
      </c>
      <c r="W43" s="474"/>
      <c r="X43" s="474"/>
      <c r="Y43" s="473"/>
      <c r="Z43" s="473"/>
      <c r="AA43" s="475"/>
      <c r="AB43" s="287"/>
      <c r="AC43" s="37"/>
    </row>
    <row r="44" spans="1:29" ht="47.1" customHeight="1" x14ac:dyDescent="0.25">
      <c r="A44" s="377">
        <v>36</v>
      </c>
      <c r="B44" s="460" t="str">
        <f>IFERROR(IF(D44="","",VLOOKUP(W44,'Reference records(soft deleted)'!$B$61:$D$89,3,FALSE)),"")</f>
        <v/>
      </c>
      <c r="C44" s="460" t="str">
        <f>IFERROR(IF(D44="","",VLOOKUP(X44,'Reference records(soft deleted)'!$B$172:$D$343,3,FALSE)),"")</f>
        <v/>
      </c>
      <c r="D44" s="469"/>
      <c r="E44" s="382" t="str">
        <f>IF('Overview - Section A'!$AN$5="Funding Request",IF(F44="Funding Request Place Holder","",F44),"")</f>
        <v/>
      </c>
      <c r="F44" s="470" t="str">
        <f>IFERROR(IF(Z44="","",VLOOKUP(Z44,'Overview - Section A'!$P$30:$Q$31,2,FALSE)),"")</f>
        <v/>
      </c>
      <c r="G44" s="471"/>
      <c r="H44" s="471"/>
      <c r="I44" s="471"/>
      <c r="J44" s="471"/>
      <c r="K44" s="471"/>
      <c r="L44" s="471"/>
      <c r="M44" s="382" t="str">
        <f t="shared" si="1"/>
        <v/>
      </c>
      <c r="N44" s="472"/>
      <c r="O44" s="409"/>
      <c r="P44" s="472"/>
      <c r="Q44" s="472"/>
      <c r="R44" s="447" t="str">
        <f>IFERROR(IF('Overview - Section A'!$AN$5="Funding Request",VLOOKUP(E44,'Overview - Section A'!$M$30:$P$31,4,FALSE),IF(Z44="","",Z44)),"")</f>
        <v/>
      </c>
      <c r="S44" s="447" t="b">
        <f t="shared" si="0"/>
        <v>0</v>
      </c>
      <c r="T44" s="447" t="s">
        <v>1050</v>
      </c>
      <c r="U44" s="447" t="str">
        <f t="array" ref="U44">IFERROR(IF(OR(INDEX('Overview - Section A'!$AB$119:$AB$173,MATCH(LEFT(C44,255),LEFT('Overview - Section A'!$W$119:$W$173,255),0))=0,INDEX('Overview - Section A'!$AB$119:$AB$173,MATCH(LEFT(C44,255),LEFT('Overview - Section A'!$W$119:$W$173,255),0))="[Record ID]"),"",INDEX('Overview - Section A'!$AB$119:$AB$173,MATCH(LEFT(C44,255),LEFT('Overview - Section A'!$W$119:$W$173,255),0))),"")</f>
        <v/>
      </c>
      <c r="V44" s="473" t="str">
        <f>IFERROR(IF('Overview - Section A'!$AN$5="Funding Request",IF('Reference Records'!$B$276&lt;&gt;"",VLOOKUP(M44,'Reference Records'!$B$276:$C$277,2,FALSE),VLOOKUP(M44,'Reference Records'!$A$289:$C$807,3,FALSE)),VLOOKUP(M44,'Reference Records'!$A$810:$C$812,3,FALSE)),"")</f>
        <v/>
      </c>
      <c r="W44" s="474"/>
      <c r="X44" s="474"/>
      <c r="Y44" s="473"/>
      <c r="Z44" s="473"/>
      <c r="AA44" s="475"/>
      <c r="AB44" s="287"/>
      <c r="AC44" s="37"/>
    </row>
    <row r="45" spans="1:29" ht="47.1" customHeight="1" x14ac:dyDescent="0.25">
      <c r="A45" s="377">
        <v>37</v>
      </c>
      <c r="B45" s="460" t="str">
        <f>IFERROR(IF(D45="","",VLOOKUP(W45,'Reference records(soft deleted)'!$B$61:$D$89,3,FALSE)),"")</f>
        <v/>
      </c>
      <c r="C45" s="460" t="str">
        <f>IFERROR(IF(D45="","",VLOOKUP(X45,'Reference records(soft deleted)'!$B$172:$D$343,3,FALSE)),"")</f>
        <v/>
      </c>
      <c r="D45" s="469"/>
      <c r="E45" s="382" t="str">
        <f>IF('Overview - Section A'!$AN$5="Funding Request",IF(F45="Funding Request Place Holder","",F45),"")</f>
        <v/>
      </c>
      <c r="F45" s="470" t="str">
        <f>IFERROR(IF(Z45="","",VLOOKUP(Z45,'Overview - Section A'!$P$30:$Q$31,2,FALSE)),"")</f>
        <v/>
      </c>
      <c r="G45" s="471"/>
      <c r="H45" s="471"/>
      <c r="I45" s="471"/>
      <c r="J45" s="471"/>
      <c r="K45" s="471"/>
      <c r="L45" s="471"/>
      <c r="M45" s="382" t="str">
        <f t="shared" si="1"/>
        <v/>
      </c>
      <c r="N45" s="472"/>
      <c r="O45" s="409"/>
      <c r="P45" s="472"/>
      <c r="Q45" s="472"/>
      <c r="R45" s="447" t="str">
        <f>IFERROR(IF('Overview - Section A'!$AN$5="Funding Request",VLOOKUP(E45,'Overview - Section A'!$M$30:$P$31,4,FALSE),IF(Z45="","",Z45)),"")</f>
        <v/>
      </c>
      <c r="S45" s="447" t="b">
        <f t="shared" si="0"/>
        <v>0</v>
      </c>
      <c r="T45" s="447" t="s">
        <v>1051</v>
      </c>
      <c r="U45" s="447" t="str">
        <f t="array" ref="U45">IFERROR(IF(OR(INDEX('Overview - Section A'!$AB$119:$AB$173,MATCH(LEFT(C45,255),LEFT('Overview - Section A'!$W$119:$W$173,255),0))=0,INDEX('Overview - Section A'!$AB$119:$AB$173,MATCH(LEFT(C45,255),LEFT('Overview - Section A'!$W$119:$W$173,255),0))="[Record ID]"),"",INDEX('Overview - Section A'!$AB$119:$AB$173,MATCH(LEFT(C45,255),LEFT('Overview - Section A'!$W$119:$W$173,255),0))),"")</f>
        <v/>
      </c>
      <c r="V45" s="473" t="str">
        <f>IFERROR(IF('Overview - Section A'!$AN$5="Funding Request",IF('Reference Records'!$B$276&lt;&gt;"",VLOOKUP(M45,'Reference Records'!$B$276:$C$277,2,FALSE),VLOOKUP(M45,'Reference Records'!$A$289:$C$807,3,FALSE)),VLOOKUP(M45,'Reference Records'!$A$810:$C$812,3,FALSE)),"")</f>
        <v/>
      </c>
      <c r="W45" s="474"/>
      <c r="X45" s="474"/>
      <c r="Y45" s="473"/>
      <c r="Z45" s="473"/>
      <c r="AA45" s="475"/>
      <c r="AB45" s="287"/>
      <c r="AC45" s="37"/>
    </row>
    <row r="46" spans="1:29" ht="47.1" customHeight="1" x14ac:dyDescent="0.25">
      <c r="A46" s="377">
        <v>38</v>
      </c>
      <c r="B46" s="460" t="str">
        <f>IFERROR(IF(D46="","",VLOOKUP(W46,'Reference records(soft deleted)'!$B$61:$D$89,3,FALSE)),"")</f>
        <v/>
      </c>
      <c r="C46" s="460" t="str">
        <f>IFERROR(IF(D46="","",VLOOKUP(X46,'Reference records(soft deleted)'!$B$172:$D$343,3,FALSE)),"")</f>
        <v/>
      </c>
      <c r="D46" s="469"/>
      <c r="E46" s="382" t="str">
        <f>IF('Overview - Section A'!$AN$5="Funding Request",IF(F46="Funding Request Place Holder","",F46),"")</f>
        <v/>
      </c>
      <c r="F46" s="470" t="str">
        <f>IFERROR(IF(Z46="","",VLOOKUP(Z46,'Overview - Section A'!$P$30:$Q$31,2,FALSE)),"")</f>
        <v/>
      </c>
      <c r="G46" s="471"/>
      <c r="H46" s="471"/>
      <c r="I46" s="471"/>
      <c r="J46" s="471"/>
      <c r="K46" s="471"/>
      <c r="L46" s="471"/>
      <c r="M46" s="382" t="str">
        <f t="shared" si="1"/>
        <v/>
      </c>
      <c r="N46" s="472"/>
      <c r="O46" s="409"/>
      <c r="P46" s="472"/>
      <c r="Q46" s="472"/>
      <c r="R46" s="447" t="str">
        <f>IFERROR(IF('Overview - Section A'!$AN$5="Funding Request",VLOOKUP(E46,'Overview - Section A'!$M$30:$P$31,4,FALSE),IF(Z46="","",Z46)),"")</f>
        <v/>
      </c>
      <c r="S46" s="447" t="b">
        <f t="shared" si="0"/>
        <v>0</v>
      </c>
      <c r="T46" s="447" t="s">
        <v>1052</v>
      </c>
      <c r="U46" s="447" t="str">
        <f t="array" ref="U46">IFERROR(IF(OR(INDEX('Overview - Section A'!$AB$119:$AB$173,MATCH(LEFT(C46,255),LEFT('Overview - Section A'!$W$119:$W$173,255),0))=0,INDEX('Overview - Section A'!$AB$119:$AB$173,MATCH(LEFT(C46,255),LEFT('Overview - Section A'!$W$119:$W$173,255),0))="[Record ID]"),"",INDEX('Overview - Section A'!$AB$119:$AB$173,MATCH(LEFT(C46,255),LEFT('Overview - Section A'!$W$119:$W$173,255),0))),"")</f>
        <v/>
      </c>
      <c r="V46" s="473" t="str">
        <f>IFERROR(IF('Overview - Section A'!$AN$5="Funding Request",IF('Reference Records'!$B$276&lt;&gt;"",VLOOKUP(M46,'Reference Records'!$B$276:$C$277,2,FALSE),VLOOKUP(M46,'Reference Records'!$A$289:$C$807,3,FALSE)),VLOOKUP(M46,'Reference Records'!$A$810:$C$812,3,FALSE)),"")</f>
        <v/>
      </c>
      <c r="W46" s="474"/>
      <c r="X46" s="474"/>
      <c r="Y46" s="473"/>
      <c r="Z46" s="473"/>
      <c r="AA46" s="475"/>
      <c r="AB46" s="287"/>
      <c r="AC46" s="37"/>
    </row>
    <row r="47" spans="1:29" ht="47.1" customHeight="1" x14ac:dyDescent="0.25">
      <c r="A47" s="377">
        <v>39</v>
      </c>
      <c r="B47" s="460" t="str">
        <f>IFERROR(IF(D47="","",VLOOKUP(W47,'Reference records(soft deleted)'!$B$61:$D$89,3,FALSE)),"")</f>
        <v/>
      </c>
      <c r="C47" s="460" t="str">
        <f>IFERROR(IF(D47="","",VLOOKUP(X47,'Reference records(soft deleted)'!$B$172:$D$343,3,FALSE)),"")</f>
        <v/>
      </c>
      <c r="D47" s="469"/>
      <c r="E47" s="382" t="str">
        <f>IF('Overview - Section A'!$AN$5="Funding Request",IF(F47="Funding Request Place Holder","",F47),"")</f>
        <v/>
      </c>
      <c r="F47" s="470" t="str">
        <f>IFERROR(IF(Z47="","",VLOOKUP(Z47,'Overview - Section A'!$P$30:$Q$31,2,FALSE)),"")</f>
        <v/>
      </c>
      <c r="G47" s="471"/>
      <c r="H47" s="471"/>
      <c r="I47" s="471"/>
      <c r="J47" s="471"/>
      <c r="K47" s="471"/>
      <c r="L47" s="471"/>
      <c r="M47" s="382" t="str">
        <f t="shared" si="1"/>
        <v/>
      </c>
      <c r="N47" s="472"/>
      <c r="O47" s="409"/>
      <c r="P47" s="472"/>
      <c r="Q47" s="472"/>
      <c r="R47" s="447" t="str">
        <f>IFERROR(IF('Overview - Section A'!$AN$5="Funding Request",VLOOKUP(E47,'Overview - Section A'!$M$30:$P$31,4,FALSE),IF(Z47="","",Z47)),"")</f>
        <v/>
      </c>
      <c r="S47" s="447" t="b">
        <f t="shared" si="0"/>
        <v>0</v>
      </c>
      <c r="T47" s="447" t="s">
        <v>1053</v>
      </c>
      <c r="U47" s="447" t="str">
        <f t="array" ref="U47">IFERROR(IF(OR(INDEX('Overview - Section A'!$AB$119:$AB$173,MATCH(LEFT(C47,255),LEFT('Overview - Section A'!$W$119:$W$173,255),0))=0,INDEX('Overview - Section A'!$AB$119:$AB$173,MATCH(LEFT(C47,255),LEFT('Overview - Section A'!$W$119:$W$173,255),0))="[Record ID]"),"",INDEX('Overview - Section A'!$AB$119:$AB$173,MATCH(LEFT(C47,255),LEFT('Overview - Section A'!$W$119:$W$173,255),0))),"")</f>
        <v/>
      </c>
      <c r="V47" s="473" t="str">
        <f>IFERROR(IF('Overview - Section A'!$AN$5="Funding Request",IF('Reference Records'!$B$276&lt;&gt;"",VLOOKUP(M47,'Reference Records'!$B$276:$C$277,2,FALSE),VLOOKUP(M47,'Reference Records'!$A$289:$C$807,3,FALSE)),VLOOKUP(M47,'Reference Records'!$A$810:$C$812,3,FALSE)),"")</f>
        <v/>
      </c>
      <c r="W47" s="474"/>
      <c r="X47" s="474"/>
      <c r="Y47" s="473"/>
      <c r="Z47" s="473"/>
      <c r="AA47" s="475"/>
      <c r="AB47" s="287"/>
      <c r="AC47" s="37"/>
    </row>
    <row r="48" spans="1:29" ht="47.1" customHeight="1" x14ac:dyDescent="0.25">
      <c r="A48" s="377">
        <v>40</v>
      </c>
      <c r="B48" s="460" t="str">
        <f>IFERROR(IF(D48="","",VLOOKUP(W48,'Reference records(soft deleted)'!$B$61:$D$89,3,FALSE)),"")</f>
        <v/>
      </c>
      <c r="C48" s="460" t="str">
        <f>IFERROR(IF(D48="","",VLOOKUP(X48,'Reference records(soft deleted)'!$B$172:$D$343,3,FALSE)),"")</f>
        <v/>
      </c>
      <c r="D48" s="469"/>
      <c r="E48" s="382" t="str">
        <f>IF('Overview - Section A'!$AN$5="Funding Request",IF(F48="Funding Request Place Holder","",F48),"")</f>
        <v/>
      </c>
      <c r="F48" s="470" t="str">
        <f>IFERROR(IF(Z48="","",VLOOKUP(Z48,'Overview - Section A'!$P$30:$Q$31,2,FALSE)),"")</f>
        <v/>
      </c>
      <c r="G48" s="471"/>
      <c r="H48" s="471"/>
      <c r="I48" s="471"/>
      <c r="J48" s="471"/>
      <c r="K48" s="471"/>
      <c r="L48" s="471"/>
      <c r="M48" s="382" t="str">
        <f t="shared" si="1"/>
        <v/>
      </c>
      <c r="N48" s="472"/>
      <c r="O48" s="409"/>
      <c r="P48" s="472"/>
      <c r="Q48" s="472"/>
      <c r="R48" s="447" t="str">
        <f>IFERROR(IF('Overview - Section A'!$AN$5="Funding Request",VLOOKUP(E48,'Overview - Section A'!$M$30:$P$31,4,FALSE),IF(Z48="","",Z48)),"")</f>
        <v/>
      </c>
      <c r="S48" s="447" t="b">
        <f t="shared" si="0"/>
        <v>0</v>
      </c>
      <c r="T48" s="447" t="s">
        <v>1054</v>
      </c>
      <c r="U48" s="447" t="str">
        <f t="array" ref="U48">IFERROR(IF(OR(INDEX('Overview - Section A'!$AB$119:$AB$173,MATCH(LEFT(C48,255),LEFT('Overview - Section A'!$W$119:$W$173,255),0))=0,INDEX('Overview - Section A'!$AB$119:$AB$173,MATCH(LEFT(C48,255),LEFT('Overview - Section A'!$W$119:$W$173,255),0))="[Record ID]"),"",INDEX('Overview - Section A'!$AB$119:$AB$173,MATCH(LEFT(C48,255),LEFT('Overview - Section A'!$W$119:$W$173,255),0))),"")</f>
        <v/>
      </c>
      <c r="V48" s="473" t="str">
        <f>IFERROR(IF('Overview - Section A'!$AN$5="Funding Request",IF('Reference Records'!$B$276&lt;&gt;"",VLOOKUP(M48,'Reference Records'!$B$276:$C$277,2,FALSE),VLOOKUP(M48,'Reference Records'!$A$289:$C$807,3,FALSE)),VLOOKUP(M48,'Reference Records'!$A$810:$C$812,3,FALSE)),"")</f>
        <v/>
      </c>
      <c r="W48" s="474"/>
      <c r="X48" s="474"/>
      <c r="Y48" s="473"/>
      <c r="Z48" s="473"/>
      <c r="AA48" s="475"/>
      <c r="AB48" s="287"/>
      <c r="AC48" s="37"/>
    </row>
    <row r="49" spans="1:29" ht="47.1" customHeight="1" x14ac:dyDescent="0.25">
      <c r="A49" s="377">
        <v>41</v>
      </c>
      <c r="B49" s="460" t="str">
        <f>IFERROR(IF(D49="","",VLOOKUP(W49,'Reference records(soft deleted)'!$B$61:$D$89,3,FALSE)),"")</f>
        <v/>
      </c>
      <c r="C49" s="460" t="str">
        <f>IFERROR(IF(D49="","",VLOOKUP(X49,'Reference records(soft deleted)'!$B$172:$D$343,3,FALSE)),"")</f>
        <v/>
      </c>
      <c r="D49" s="469"/>
      <c r="E49" s="382" t="str">
        <f>IF('Overview - Section A'!$AN$5="Funding Request",IF(F49="Funding Request Place Holder","",F49),"")</f>
        <v/>
      </c>
      <c r="F49" s="470" t="str">
        <f>IFERROR(IF(Z49="","",VLOOKUP(Z49,'Overview - Section A'!$P$30:$Q$31,2,FALSE)),"")</f>
        <v/>
      </c>
      <c r="G49" s="471"/>
      <c r="H49" s="471"/>
      <c r="I49" s="471"/>
      <c r="J49" s="471"/>
      <c r="K49" s="471"/>
      <c r="L49" s="471"/>
      <c r="M49" s="382" t="str">
        <f t="shared" si="1"/>
        <v/>
      </c>
      <c r="N49" s="472"/>
      <c r="O49" s="409"/>
      <c r="P49" s="472"/>
      <c r="Q49" s="472"/>
      <c r="R49" s="447" t="str">
        <f>IFERROR(IF('Overview - Section A'!$AN$5="Funding Request",VLOOKUP(E49,'Overview - Section A'!$M$30:$P$31,4,FALSE),IF(Z49="","",Z49)),"")</f>
        <v/>
      </c>
      <c r="S49" s="447" t="b">
        <f t="shared" si="0"/>
        <v>0</v>
      </c>
      <c r="T49" s="447" t="s">
        <v>1055</v>
      </c>
      <c r="U49" s="447" t="str">
        <f t="array" ref="U49">IFERROR(IF(OR(INDEX('Overview - Section A'!$AB$119:$AB$173,MATCH(LEFT(C49,255),LEFT('Overview - Section A'!$W$119:$W$173,255),0))=0,INDEX('Overview - Section A'!$AB$119:$AB$173,MATCH(LEFT(C49,255),LEFT('Overview - Section A'!$W$119:$W$173,255),0))="[Record ID]"),"",INDEX('Overview - Section A'!$AB$119:$AB$173,MATCH(LEFT(C49,255),LEFT('Overview - Section A'!$W$119:$W$173,255),0))),"")</f>
        <v/>
      </c>
      <c r="V49" s="473" t="str">
        <f>IFERROR(IF('Overview - Section A'!$AN$5="Funding Request",IF('Reference Records'!$B$276&lt;&gt;"",VLOOKUP(M49,'Reference Records'!$B$276:$C$277,2,FALSE),VLOOKUP(M49,'Reference Records'!$A$289:$C$807,3,FALSE)),VLOOKUP(M49,'Reference Records'!$A$810:$C$812,3,FALSE)),"")</f>
        <v/>
      </c>
      <c r="W49" s="474"/>
      <c r="X49" s="474"/>
      <c r="Y49" s="473"/>
      <c r="Z49" s="473"/>
      <c r="AA49" s="475"/>
      <c r="AB49" s="287"/>
      <c r="AC49" s="37"/>
    </row>
    <row r="50" spans="1:29" ht="47.1" customHeight="1" x14ac:dyDescent="0.25">
      <c r="A50" s="377">
        <v>42</v>
      </c>
      <c r="B50" s="460" t="str">
        <f>IFERROR(IF(D50="","",VLOOKUP(W50,'Reference records(soft deleted)'!$B$61:$D$89,3,FALSE)),"")</f>
        <v/>
      </c>
      <c r="C50" s="460" t="str">
        <f>IFERROR(IF(D50="","",VLOOKUP(X50,'Reference records(soft deleted)'!$B$172:$D$343,3,FALSE)),"")</f>
        <v/>
      </c>
      <c r="D50" s="469"/>
      <c r="E50" s="382" t="str">
        <f>IF('Overview - Section A'!$AN$5="Funding Request",IF(F50="Funding Request Place Holder","",F50),"")</f>
        <v/>
      </c>
      <c r="F50" s="470" t="str">
        <f>IFERROR(IF(Z50="","",VLOOKUP(Z50,'Overview - Section A'!$P$30:$Q$31,2,FALSE)),"")</f>
        <v/>
      </c>
      <c r="G50" s="471"/>
      <c r="H50" s="471"/>
      <c r="I50" s="471"/>
      <c r="J50" s="471"/>
      <c r="K50" s="471"/>
      <c r="L50" s="471"/>
      <c r="M50" s="382" t="str">
        <f t="shared" si="1"/>
        <v/>
      </c>
      <c r="N50" s="472"/>
      <c r="O50" s="409"/>
      <c r="P50" s="472"/>
      <c r="Q50" s="472"/>
      <c r="R50" s="447" t="str">
        <f>IFERROR(IF('Overview - Section A'!$AN$5="Funding Request",VLOOKUP(E50,'Overview - Section A'!$M$30:$P$31,4,FALSE),IF(Z50="","",Z50)),"")</f>
        <v/>
      </c>
      <c r="S50" s="447" t="b">
        <f t="shared" si="0"/>
        <v>0</v>
      </c>
      <c r="T50" s="447" t="s">
        <v>1056</v>
      </c>
      <c r="U50" s="447" t="str">
        <f t="array" ref="U50">IFERROR(IF(OR(INDEX('Overview - Section A'!$AB$119:$AB$173,MATCH(LEFT(C50,255),LEFT('Overview - Section A'!$W$119:$W$173,255),0))=0,INDEX('Overview - Section A'!$AB$119:$AB$173,MATCH(LEFT(C50,255),LEFT('Overview - Section A'!$W$119:$W$173,255),0))="[Record ID]"),"",INDEX('Overview - Section A'!$AB$119:$AB$173,MATCH(LEFT(C50,255),LEFT('Overview - Section A'!$W$119:$W$173,255),0))),"")</f>
        <v/>
      </c>
      <c r="V50" s="473" t="str">
        <f>IFERROR(IF('Overview - Section A'!$AN$5="Funding Request",IF('Reference Records'!$B$276&lt;&gt;"",VLOOKUP(M50,'Reference Records'!$B$276:$C$277,2,FALSE),VLOOKUP(M50,'Reference Records'!$A$289:$C$807,3,FALSE)),VLOOKUP(M50,'Reference Records'!$A$810:$C$812,3,FALSE)),"")</f>
        <v/>
      </c>
      <c r="W50" s="474"/>
      <c r="X50" s="474"/>
      <c r="Y50" s="473"/>
      <c r="Z50" s="473"/>
      <c r="AA50" s="475"/>
      <c r="AB50" s="287"/>
      <c r="AC50" s="37"/>
    </row>
    <row r="51" spans="1:29" ht="47.1" customHeight="1" x14ac:dyDescent="0.25">
      <c r="A51" s="377">
        <v>43</v>
      </c>
      <c r="B51" s="460" t="str">
        <f>IFERROR(IF(D51="","",VLOOKUP(W51,'Reference records(soft deleted)'!$B$61:$D$89,3,FALSE)),"")</f>
        <v/>
      </c>
      <c r="C51" s="460" t="str">
        <f>IFERROR(IF(D51="","",VLOOKUP(X51,'Reference records(soft deleted)'!$B$172:$D$343,3,FALSE)),"")</f>
        <v/>
      </c>
      <c r="D51" s="469"/>
      <c r="E51" s="382" t="str">
        <f>IF('Overview - Section A'!$AN$5="Funding Request",IF(F51="Funding Request Place Holder","",F51),"")</f>
        <v/>
      </c>
      <c r="F51" s="470" t="str">
        <f>IFERROR(IF(Z51="","",VLOOKUP(Z51,'Overview - Section A'!$P$30:$Q$31,2,FALSE)),"")</f>
        <v/>
      </c>
      <c r="G51" s="471"/>
      <c r="H51" s="471"/>
      <c r="I51" s="471"/>
      <c r="J51" s="471"/>
      <c r="K51" s="471"/>
      <c r="L51" s="471"/>
      <c r="M51" s="382" t="str">
        <f t="shared" si="1"/>
        <v/>
      </c>
      <c r="N51" s="472"/>
      <c r="O51" s="409"/>
      <c r="P51" s="472"/>
      <c r="Q51" s="472"/>
      <c r="R51" s="447" t="str">
        <f>IFERROR(IF('Overview - Section A'!$AN$5="Funding Request",VLOOKUP(E51,'Overview - Section A'!$M$30:$P$31,4,FALSE),IF(Z51="","",Z51)),"")</f>
        <v/>
      </c>
      <c r="S51" s="447" t="b">
        <f t="shared" si="0"/>
        <v>0</v>
      </c>
      <c r="T51" s="447" t="s">
        <v>1057</v>
      </c>
      <c r="U51" s="447" t="str">
        <f t="array" ref="U51">IFERROR(IF(OR(INDEX('Overview - Section A'!$AB$119:$AB$173,MATCH(LEFT(C51,255),LEFT('Overview - Section A'!$W$119:$W$173,255),0))=0,INDEX('Overview - Section A'!$AB$119:$AB$173,MATCH(LEFT(C51,255),LEFT('Overview - Section A'!$W$119:$W$173,255),0))="[Record ID]"),"",INDEX('Overview - Section A'!$AB$119:$AB$173,MATCH(LEFT(C51,255),LEFT('Overview - Section A'!$W$119:$W$173,255),0))),"")</f>
        <v/>
      </c>
      <c r="V51" s="473" t="str">
        <f>IFERROR(IF('Overview - Section A'!$AN$5="Funding Request",IF('Reference Records'!$B$276&lt;&gt;"",VLOOKUP(M51,'Reference Records'!$B$276:$C$277,2,FALSE),VLOOKUP(M51,'Reference Records'!$A$289:$C$807,3,FALSE)),VLOOKUP(M51,'Reference Records'!$A$810:$C$812,3,FALSE)),"")</f>
        <v/>
      </c>
      <c r="W51" s="474"/>
      <c r="X51" s="474"/>
      <c r="Y51" s="473"/>
      <c r="Z51" s="473"/>
      <c r="AA51" s="475"/>
      <c r="AB51" s="287"/>
      <c r="AC51" s="37"/>
    </row>
    <row r="52" spans="1:29" ht="47.1" customHeight="1" x14ac:dyDescent="0.25">
      <c r="A52" s="377">
        <v>44</v>
      </c>
      <c r="B52" s="460" t="str">
        <f>IFERROR(IF(D52="","",VLOOKUP(W52,'Reference records(soft deleted)'!$B$61:$D$89,3,FALSE)),"")</f>
        <v/>
      </c>
      <c r="C52" s="460" t="str">
        <f>IFERROR(IF(D52="","",VLOOKUP(X52,'Reference records(soft deleted)'!$B$172:$D$343,3,FALSE)),"")</f>
        <v/>
      </c>
      <c r="D52" s="469"/>
      <c r="E52" s="382" t="str">
        <f>IF('Overview - Section A'!$AN$5="Funding Request",IF(F52="Funding Request Place Holder","",F52),"")</f>
        <v/>
      </c>
      <c r="F52" s="470" t="str">
        <f>IFERROR(IF(Z52="","",VLOOKUP(Z52,'Overview - Section A'!$P$30:$Q$31,2,FALSE)),"")</f>
        <v/>
      </c>
      <c r="G52" s="471"/>
      <c r="H52" s="471"/>
      <c r="I52" s="471"/>
      <c r="J52" s="471"/>
      <c r="K52" s="471"/>
      <c r="L52" s="471"/>
      <c r="M52" s="382" t="str">
        <f t="shared" si="1"/>
        <v/>
      </c>
      <c r="N52" s="472"/>
      <c r="O52" s="409"/>
      <c r="P52" s="472"/>
      <c r="Q52" s="472"/>
      <c r="R52" s="447" t="str">
        <f>IFERROR(IF('Overview - Section A'!$AN$5="Funding Request",VLOOKUP(E52,'Overview - Section A'!$M$30:$P$31,4,FALSE),IF(Z52="","",Z52)),"")</f>
        <v/>
      </c>
      <c r="S52" s="447" t="b">
        <f t="shared" si="0"/>
        <v>0</v>
      </c>
      <c r="T52" s="447" t="s">
        <v>1058</v>
      </c>
      <c r="U52" s="447" t="str">
        <f t="array" ref="U52">IFERROR(IF(OR(INDEX('Overview - Section A'!$AB$119:$AB$173,MATCH(LEFT(C52,255),LEFT('Overview - Section A'!$W$119:$W$173,255),0))=0,INDEX('Overview - Section A'!$AB$119:$AB$173,MATCH(LEFT(C52,255),LEFT('Overview - Section A'!$W$119:$W$173,255),0))="[Record ID]"),"",INDEX('Overview - Section A'!$AB$119:$AB$173,MATCH(LEFT(C52,255),LEFT('Overview - Section A'!$W$119:$W$173,255),0))),"")</f>
        <v/>
      </c>
      <c r="V52" s="473" t="str">
        <f>IFERROR(IF('Overview - Section A'!$AN$5="Funding Request",IF('Reference Records'!$B$276&lt;&gt;"",VLOOKUP(M52,'Reference Records'!$B$276:$C$277,2,FALSE),VLOOKUP(M52,'Reference Records'!$A$289:$C$807,3,FALSE)),VLOOKUP(M52,'Reference Records'!$A$810:$C$812,3,FALSE)),"")</f>
        <v/>
      </c>
      <c r="W52" s="474"/>
      <c r="X52" s="474"/>
      <c r="Y52" s="473"/>
      <c r="Z52" s="473"/>
      <c r="AA52" s="475"/>
      <c r="AB52" s="287"/>
      <c r="AC52" s="37"/>
    </row>
    <row r="53" spans="1:29" ht="47.1" customHeight="1" x14ac:dyDescent="0.25">
      <c r="A53" s="377">
        <v>45</v>
      </c>
      <c r="B53" s="460" t="str">
        <f>IFERROR(IF(D53="","",VLOOKUP(W53,'Reference records(soft deleted)'!$B$61:$D$89,3,FALSE)),"")</f>
        <v/>
      </c>
      <c r="C53" s="460" t="str">
        <f>IFERROR(IF(D53="","",VLOOKUP(X53,'Reference records(soft deleted)'!$B$172:$D$343,3,FALSE)),"")</f>
        <v/>
      </c>
      <c r="D53" s="469"/>
      <c r="E53" s="382" t="str">
        <f>IF('Overview - Section A'!$AN$5="Funding Request",IF(F53="Funding Request Place Holder","",F53),"")</f>
        <v/>
      </c>
      <c r="F53" s="470" t="str">
        <f>IFERROR(IF(Z53="","",VLOOKUP(Z53,'Overview - Section A'!$P$30:$Q$31,2,FALSE)),"")</f>
        <v/>
      </c>
      <c r="G53" s="471"/>
      <c r="H53" s="471"/>
      <c r="I53" s="471"/>
      <c r="J53" s="471"/>
      <c r="K53" s="471"/>
      <c r="L53" s="471"/>
      <c r="M53" s="382" t="str">
        <f t="shared" si="1"/>
        <v/>
      </c>
      <c r="N53" s="472"/>
      <c r="O53" s="409"/>
      <c r="P53" s="472"/>
      <c r="Q53" s="472"/>
      <c r="R53" s="447" t="str">
        <f>IFERROR(IF('Overview - Section A'!$AN$5="Funding Request",VLOOKUP(E53,'Overview - Section A'!$M$30:$P$31,4,FALSE),IF(Z53="","",Z53)),"")</f>
        <v/>
      </c>
      <c r="S53" s="447" t="b">
        <f t="shared" si="0"/>
        <v>0</v>
      </c>
      <c r="T53" s="447" t="s">
        <v>1059</v>
      </c>
      <c r="U53" s="447" t="str">
        <f t="array" ref="U53">IFERROR(IF(OR(INDEX('Overview - Section A'!$AB$119:$AB$173,MATCH(LEFT(C53,255),LEFT('Overview - Section A'!$W$119:$W$173,255),0))=0,INDEX('Overview - Section A'!$AB$119:$AB$173,MATCH(LEFT(C53,255),LEFT('Overview - Section A'!$W$119:$W$173,255),0))="[Record ID]"),"",INDEX('Overview - Section A'!$AB$119:$AB$173,MATCH(LEFT(C53,255),LEFT('Overview - Section A'!$W$119:$W$173,255),0))),"")</f>
        <v/>
      </c>
      <c r="V53" s="473" t="str">
        <f>IFERROR(IF('Overview - Section A'!$AN$5="Funding Request",IF('Reference Records'!$B$276&lt;&gt;"",VLOOKUP(M53,'Reference Records'!$B$276:$C$277,2,FALSE),VLOOKUP(M53,'Reference Records'!$A$289:$C$807,3,FALSE)),VLOOKUP(M53,'Reference Records'!$A$810:$C$812,3,FALSE)),"")</f>
        <v/>
      </c>
      <c r="W53" s="474"/>
      <c r="X53" s="474"/>
      <c r="Y53" s="473"/>
      <c r="Z53" s="473"/>
      <c r="AA53" s="475"/>
      <c r="AB53" s="287"/>
      <c r="AC53" s="37"/>
    </row>
    <row r="54" spans="1:29" ht="47.1" customHeight="1" x14ac:dyDescent="0.25">
      <c r="A54" s="377">
        <v>46</v>
      </c>
      <c r="B54" s="460" t="str">
        <f>IFERROR(IF(D54="","",VLOOKUP(W54,'Reference records(soft deleted)'!$B$61:$D$89,3,FALSE)),"")</f>
        <v/>
      </c>
      <c r="C54" s="460" t="str">
        <f>IFERROR(IF(D54="","",VLOOKUP(X54,'Reference records(soft deleted)'!$B$172:$D$343,3,FALSE)),"")</f>
        <v/>
      </c>
      <c r="D54" s="469"/>
      <c r="E54" s="382" t="str">
        <f>IF('Overview - Section A'!$AN$5="Funding Request",IF(F54="Funding Request Place Holder","",F54),"")</f>
        <v/>
      </c>
      <c r="F54" s="470" t="str">
        <f>IFERROR(IF(Z54="","",VLOOKUP(Z54,'Overview - Section A'!$P$30:$Q$31,2,FALSE)),"")</f>
        <v/>
      </c>
      <c r="G54" s="471"/>
      <c r="H54" s="471"/>
      <c r="I54" s="471"/>
      <c r="J54" s="471"/>
      <c r="K54" s="471"/>
      <c r="L54" s="471"/>
      <c r="M54" s="382" t="str">
        <f t="shared" si="1"/>
        <v/>
      </c>
      <c r="N54" s="472"/>
      <c r="O54" s="409"/>
      <c r="P54" s="472"/>
      <c r="Q54" s="472"/>
      <c r="R54" s="447" t="str">
        <f>IFERROR(IF('Overview - Section A'!$AN$5="Funding Request",VLOOKUP(E54,'Overview - Section A'!$M$30:$P$31,4,FALSE),IF(Z54="","",Z54)),"")</f>
        <v/>
      </c>
      <c r="S54" s="447" t="b">
        <f t="shared" si="0"/>
        <v>0</v>
      </c>
      <c r="T54" s="447" t="s">
        <v>1060</v>
      </c>
      <c r="U54" s="447" t="str">
        <f t="array" ref="U54">IFERROR(IF(OR(INDEX('Overview - Section A'!$AB$119:$AB$173,MATCH(LEFT(C54,255),LEFT('Overview - Section A'!$W$119:$W$173,255),0))=0,INDEX('Overview - Section A'!$AB$119:$AB$173,MATCH(LEFT(C54,255),LEFT('Overview - Section A'!$W$119:$W$173,255),0))="[Record ID]"),"",INDEX('Overview - Section A'!$AB$119:$AB$173,MATCH(LEFT(C54,255),LEFT('Overview - Section A'!$W$119:$W$173,255),0))),"")</f>
        <v/>
      </c>
      <c r="V54" s="473" t="str">
        <f>IFERROR(IF('Overview - Section A'!$AN$5="Funding Request",IF('Reference Records'!$B$276&lt;&gt;"",VLOOKUP(M54,'Reference Records'!$B$276:$C$277,2,FALSE),VLOOKUP(M54,'Reference Records'!$A$289:$C$807,3,FALSE)),VLOOKUP(M54,'Reference Records'!$A$810:$C$812,3,FALSE)),"")</f>
        <v/>
      </c>
      <c r="W54" s="474"/>
      <c r="X54" s="474"/>
      <c r="Y54" s="473"/>
      <c r="Z54" s="473"/>
      <c r="AA54" s="475"/>
      <c r="AB54" s="287"/>
      <c r="AC54" s="37"/>
    </row>
    <row r="55" spans="1:29" ht="47.1" customHeight="1" x14ac:dyDescent="0.25">
      <c r="A55" s="377">
        <v>47</v>
      </c>
      <c r="B55" s="460" t="str">
        <f>IFERROR(IF(D55="","",VLOOKUP(W55,'Reference records(soft deleted)'!$B$61:$D$89,3,FALSE)),"")</f>
        <v/>
      </c>
      <c r="C55" s="460" t="str">
        <f>IFERROR(IF(D55="","",VLOOKUP(X55,'Reference records(soft deleted)'!$B$172:$D$343,3,FALSE)),"")</f>
        <v/>
      </c>
      <c r="D55" s="469"/>
      <c r="E55" s="382" t="str">
        <f>IF('Overview - Section A'!$AN$5="Funding Request",IF(F55="Funding Request Place Holder","",F55),"")</f>
        <v/>
      </c>
      <c r="F55" s="470" t="str">
        <f>IFERROR(IF(Z55="","",VLOOKUP(Z55,'Overview - Section A'!$P$30:$Q$31,2,FALSE)),"")</f>
        <v/>
      </c>
      <c r="G55" s="471"/>
      <c r="H55" s="471"/>
      <c r="I55" s="471"/>
      <c r="J55" s="471"/>
      <c r="K55" s="471"/>
      <c r="L55" s="471"/>
      <c r="M55" s="382" t="str">
        <f t="shared" si="1"/>
        <v/>
      </c>
      <c r="N55" s="472"/>
      <c r="O55" s="409"/>
      <c r="P55" s="472"/>
      <c r="Q55" s="472"/>
      <c r="R55" s="447" t="str">
        <f>IFERROR(IF('Overview - Section A'!$AN$5="Funding Request",VLOOKUP(E55,'Overview - Section A'!$M$30:$P$31,4,FALSE),IF(Z55="","",Z55)),"")</f>
        <v/>
      </c>
      <c r="S55" s="447" t="b">
        <f t="shared" si="0"/>
        <v>0</v>
      </c>
      <c r="T55" s="447" t="s">
        <v>1061</v>
      </c>
      <c r="U55" s="447" t="str">
        <f t="array" ref="U55">IFERROR(IF(OR(INDEX('Overview - Section A'!$AB$119:$AB$173,MATCH(LEFT(C55,255),LEFT('Overview - Section A'!$W$119:$W$173,255),0))=0,INDEX('Overview - Section A'!$AB$119:$AB$173,MATCH(LEFT(C55,255),LEFT('Overview - Section A'!$W$119:$W$173,255),0))="[Record ID]"),"",INDEX('Overview - Section A'!$AB$119:$AB$173,MATCH(LEFT(C55,255),LEFT('Overview - Section A'!$W$119:$W$173,255),0))),"")</f>
        <v/>
      </c>
      <c r="V55" s="473" t="str">
        <f>IFERROR(IF('Overview - Section A'!$AN$5="Funding Request",IF('Reference Records'!$B$276&lt;&gt;"",VLOOKUP(M55,'Reference Records'!$B$276:$C$277,2,FALSE),VLOOKUP(M55,'Reference Records'!$A$289:$C$807,3,FALSE)),VLOOKUP(M55,'Reference Records'!$A$810:$C$812,3,FALSE)),"")</f>
        <v/>
      </c>
      <c r="W55" s="474"/>
      <c r="X55" s="474"/>
      <c r="Y55" s="473"/>
      <c r="Z55" s="473"/>
      <c r="AA55" s="475"/>
      <c r="AB55" s="287"/>
      <c r="AC55" s="37"/>
    </row>
    <row r="56" spans="1:29" ht="47.1" customHeight="1" x14ac:dyDescent="0.25">
      <c r="A56" s="377">
        <v>48</v>
      </c>
      <c r="B56" s="460" t="str">
        <f>IFERROR(IF(D56="","",VLOOKUP(W56,'Reference records(soft deleted)'!$B$61:$D$89,3,FALSE)),"")</f>
        <v/>
      </c>
      <c r="C56" s="460" t="str">
        <f>IFERROR(IF(D56="","",VLOOKUP(X56,'Reference records(soft deleted)'!$B$172:$D$343,3,FALSE)),"")</f>
        <v/>
      </c>
      <c r="D56" s="469"/>
      <c r="E56" s="382" t="str">
        <f>IF('Overview - Section A'!$AN$5="Funding Request",IF(F56="Funding Request Place Holder","",F56),"")</f>
        <v/>
      </c>
      <c r="F56" s="470" t="str">
        <f>IFERROR(IF(Z56="","",VLOOKUP(Z56,'Overview - Section A'!$P$30:$Q$31,2,FALSE)),"")</f>
        <v/>
      </c>
      <c r="G56" s="471"/>
      <c r="H56" s="471"/>
      <c r="I56" s="471"/>
      <c r="J56" s="471"/>
      <c r="K56" s="471"/>
      <c r="L56" s="471"/>
      <c r="M56" s="382" t="str">
        <f t="shared" si="1"/>
        <v/>
      </c>
      <c r="N56" s="472"/>
      <c r="O56" s="409"/>
      <c r="P56" s="472"/>
      <c r="Q56" s="472"/>
      <c r="R56" s="447" t="str">
        <f>IFERROR(IF('Overview - Section A'!$AN$5="Funding Request",VLOOKUP(E56,'Overview - Section A'!$M$30:$P$31,4,FALSE),IF(Z56="","",Z56)),"")</f>
        <v/>
      </c>
      <c r="S56" s="447" t="b">
        <f t="shared" si="0"/>
        <v>0</v>
      </c>
      <c r="T56" s="447" t="s">
        <v>1062</v>
      </c>
      <c r="U56" s="447" t="str">
        <f t="array" ref="U56">IFERROR(IF(OR(INDEX('Overview - Section A'!$AB$119:$AB$173,MATCH(LEFT(C56,255),LEFT('Overview - Section A'!$W$119:$W$173,255),0))=0,INDEX('Overview - Section A'!$AB$119:$AB$173,MATCH(LEFT(C56,255),LEFT('Overview - Section A'!$W$119:$W$173,255),0))="[Record ID]"),"",INDEX('Overview - Section A'!$AB$119:$AB$173,MATCH(LEFT(C56,255),LEFT('Overview - Section A'!$W$119:$W$173,255),0))),"")</f>
        <v/>
      </c>
      <c r="V56" s="473" t="str">
        <f>IFERROR(IF('Overview - Section A'!$AN$5="Funding Request",IF('Reference Records'!$B$276&lt;&gt;"",VLOOKUP(M56,'Reference Records'!$B$276:$C$277,2,FALSE),VLOOKUP(M56,'Reference Records'!$A$289:$C$807,3,FALSE)),VLOOKUP(M56,'Reference Records'!$A$810:$C$812,3,FALSE)),"")</f>
        <v/>
      </c>
      <c r="W56" s="474"/>
      <c r="X56" s="474"/>
      <c r="Y56" s="473"/>
      <c r="Z56" s="473"/>
      <c r="AA56" s="475"/>
      <c r="AB56" s="287"/>
      <c r="AC56" s="37"/>
    </row>
    <row r="57" spans="1:29" ht="47.1" customHeight="1" x14ac:dyDescent="0.25">
      <c r="A57" s="377">
        <v>49</v>
      </c>
      <c r="B57" s="460" t="str">
        <f>IFERROR(IF(D57="","",VLOOKUP(W57,'Reference records(soft deleted)'!$B$61:$D$89,3,FALSE)),"")</f>
        <v/>
      </c>
      <c r="C57" s="460" t="str">
        <f>IFERROR(IF(D57="","",VLOOKUP(X57,'Reference records(soft deleted)'!$B$172:$D$343,3,FALSE)),"")</f>
        <v/>
      </c>
      <c r="D57" s="469"/>
      <c r="E57" s="382" t="str">
        <f>IF('Overview - Section A'!$AN$5="Funding Request",IF(F57="Funding Request Place Holder","",F57),"")</f>
        <v/>
      </c>
      <c r="F57" s="470" t="str">
        <f>IFERROR(IF(Z57="","",VLOOKUP(Z57,'Overview - Section A'!$P$30:$Q$31,2,FALSE)),"")</f>
        <v/>
      </c>
      <c r="G57" s="471"/>
      <c r="H57" s="471"/>
      <c r="I57" s="471"/>
      <c r="J57" s="471"/>
      <c r="K57" s="471"/>
      <c r="L57" s="471"/>
      <c r="M57" s="382" t="str">
        <f t="shared" si="1"/>
        <v/>
      </c>
      <c r="N57" s="472"/>
      <c r="O57" s="409"/>
      <c r="P57" s="472"/>
      <c r="Q57" s="472"/>
      <c r="R57" s="447" t="str">
        <f>IFERROR(IF('Overview - Section A'!$AN$5="Funding Request",VLOOKUP(E57,'Overview - Section A'!$M$30:$P$31,4,FALSE),IF(Z57="","",Z57)),"")</f>
        <v/>
      </c>
      <c r="S57" s="447" t="b">
        <f t="shared" si="0"/>
        <v>0</v>
      </c>
      <c r="T57" s="447" t="s">
        <v>1063</v>
      </c>
      <c r="U57" s="447" t="str">
        <f t="array" ref="U57">IFERROR(IF(OR(INDEX('Overview - Section A'!$AB$119:$AB$173,MATCH(LEFT(C57,255),LEFT('Overview - Section A'!$W$119:$W$173,255),0))=0,INDEX('Overview - Section A'!$AB$119:$AB$173,MATCH(LEFT(C57,255),LEFT('Overview - Section A'!$W$119:$W$173,255),0))="[Record ID]"),"",INDEX('Overview - Section A'!$AB$119:$AB$173,MATCH(LEFT(C57,255),LEFT('Overview - Section A'!$W$119:$W$173,255),0))),"")</f>
        <v/>
      </c>
      <c r="V57" s="473" t="str">
        <f>IFERROR(IF('Overview - Section A'!$AN$5="Funding Request",IF('Reference Records'!$B$276&lt;&gt;"",VLOOKUP(M57,'Reference Records'!$B$276:$C$277,2,FALSE),VLOOKUP(M57,'Reference Records'!$A$289:$C$807,3,FALSE)),VLOOKUP(M57,'Reference Records'!$A$810:$C$812,3,FALSE)),"")</f>
        <v/>
      </c>
      <c r="W57" s="474"/>
      <c r="X57" s="474"/>
      <c r="Y57" s="473"/>
      <c r="Z57" s="473"/>
      <c r="AA57" s="475"/>
      <c r="AB57" s="287"/>
      <c r="AC57" s="37"/>
    </row>
    <row r="58" spans="1:29" ht="47.1" customHeight="1" x14ac:dyDescent="0.25">
      <c r="A58" s="377">
        <v>50</v>
      </c>
      <c r="B58" s="460" t="str">
        <f>IFERROR(IF(D58="","",VLOOKUP(W58,'Reference records(soft deleted)'!$B$61:$D$89,3,FALSE)),"")</f>
        <v/>
      </c>
      <c r="C58" s="460" t="str">
        <f>IFERROR(IF(D58="","",VLOOKUP(X58,'Reference records(soft deleted)'!$B$172:$D$343,3,FALSE)),"")</f>
        <v/>
      </c>
      <c r="D58" s="469"/>
      <c r="E58" s="382" t="str">
        <f>IF('Overview - Section A'!$AN$5="Funding Request",IF(F58="Funding Request Place Holder","",F58),"")</f>
        <v/>
      </c>
      <c r="F58" s="470" t="str">
        <f>IFERROR(IF(Z58="","",VLOOKUP(Z58,'Overview - Section A'!$P$30:$Q$31,2,FALSE)),"")</f>
        <v/>
      </c>
      <c r="G58" s="471"/>
      <c r="H58" s="471"/>
      <c r="I58" s="471"/>
      <c r="J58" s="471"/>
      <c r="K58" s="471"/>
      <c r="L58" s="471"/>
      <c r="M58" s="382" t="str">
        <f t="shared" si="1"/>
        <v/>
      </c>
      <c r="N58" s="472"/>
      <c r="O58" s="409"/>
      <c r="P58" s="472"/>
      <c r="Q58" s="472"/>
      <c r="R58" s="447" t="str">
        <f>IFERROR(IF('Overview - Section A'!$AN$5="Funding Request",VLOOKUP(E58,'Overview - Section A'!$M$30:$P$31,4,FALSE),IF(Z58="","",Z58)),"")</f>
        <v/>
      </c>
      <c r="S58" s="447" t="b">
        <f t="shared" si="0"/>
        <v>0</v>
      </c>
      <c r="T58" s="447" t="s">
        <v>1064</v>
      </c>
      <c r="U58" s="447" t="str">
        <f t="array" ref="U58">IFERROR(IF(OR(INDEX('Overview - Section A'!$AB$119:$AB$173,MATCH(LEFT(C58,255),LEFT('Overview - Section A'!$W$119:$W$173,255),0))=0,INDEX('Overview - Section A'!$AB$119:$AB$173,MATCH(LEFT(C58,255),LEFT('Overview - Section A'!$W$119:$W$173,255),0))="[Record ID]"),"",INDEX('Overview - Section A'!$AB$119:$AB$173,MATCH(LEFT(C58,255),LEFT('Overview - Section A'!$W$119:$W$173,255),0))),"")</f>
        <v/>
      </c>
      <c r="V58" s="473" t="str">
        <f>IFERROR(IF('Overview - Section A'!$AN$5="Funding Request",IF('Reference Records'!$B$276&lt;&gt;"",VLOOKUP(M58,'Reference Records'!$B$276:$C$277,2,FALSE),VLOOKUP(M58,'Reference Records'!$A$289:$C$807,3,FALSE)),VLOOKUP(M58,'Reference Records'!$A$810:$C$812,3,FALSE)),"")</f>
        <v/>
      </c>
      <c r="W58" s="474"/>
      <c r="X58" s="474"/>
      <c r="Y58" s="473"/>
      <c r="Z58" s="473"/>
      <c r="AA58" s="475"/>
      <c r="AB58" s="287"/>
      <c r="AC58" s="37"/>
    </row>
    <row r="59" spans="1:29" ht="47.1" customHeight="1" x14ac:dyDescent="0.25">
      <c r="A59" s="377">
        <v>51</v>
      </c>
      <c r="B59" s="460" t="str">
        <f>IFERROR(IF(D59="","",VLOOKUP(W59,'Reference records(soft deleted)'!$B$61:$D$89,3,FALSE)),"")</f>
        <v/>
      </c>
      <c r="C59" s="460" t="str">
        <f>IFERROR(IF(D59="","",VLOOKUP(X59,'Reference records(soft deleted)'!$B$172:$D$343,3,FALSE)),"")</f>
        <v/>
      </c>
      <c r="D59" s="469"/>
      <c r="E59" s="382" t="str">
        <f>IF('Overview - Section A'!$AN$5="Funding Request",IF(F59="Funding Request Place Holder","",F59),"")</f>
        <v/>
      </c>
      <c r="F59" s="470" t="str">
        <f>IFERROR(IF(Z59="","",VLOOKUP(Z59,'Overview - Section A'!$P$30:$Q$31,2,FALSE)),"")</f>
        <v/>
      </c>
      <c r="G59" s="471"/>
      <c r="H59" s="471"/>
      <c r="I59" s="471"/>
      <c r="J59" s="471"/>
      <c r="K59" s="471"/>
      <c r="L59" s="471"/>
      <c r="M59" s="382" t="str">
        <f t="shared" si="1"/>
        <v/>
      </c>
      <c r="N59" s="472"/>
      <c r="O59" s="409"/>
      <c r="P59" s="472"/>
      <c r="Q59" s="472"/>
      <c r="R59" s="447" t="str">
        <f>IFERROR(IF('Overview - Section A'!$AN$5="Funding Request",VLOOKUP(E59,'Overview - Section A'!$M$30:$P$31,4,FALSE),IF(Z59="","",Z59)),"")</f>
        <v/>
      </c>
      <c r="S59" s="447" t="b">
        <f t="shared" si="0"/>
        <v>0</v>
      </c>
      <c r="T59" s="447" t="s">
        <v>1065</v>
      </c>
      <c r="U59" s="447" t="str">
        <f t="array" ref="U59">IFERROR(IF(OR(INDEX('Overview - Section A'!$AB$119:$AB$173,MATCH(LEFT(C59,255),LEFT('Overview - Section A'!$W$119:$W$173,255),0))=0,INDEX('Overview - Section A'!$AB$119:$AB$173,MATCH(LEFT(C59,255),LEFT('Overview - Section A'!$W$119:$W$173,255),0))="[Record ID]"),"",INDEX('Overview - Section A'!$AB$119:$AB$173,MATCH(LEFT(C59,255),LEFT('Overview - Section A'!$W$119:$W$173,255),0))),"")</f>
        <v/>
      </c>
      <c r="V59" s="473" t="str">
        <f>IFERROR(IF('Overview - Section A'!$AN$5="Funding Request",IF('Reference Records'!$B$276&lt;&gt;"",VLOOKUP(M59,'Reference Records'!$B$276:$C$277,2,FALSE),VLOOKUP(M59,'Reference Records'!$A$289:$C$807,3,FALSE)),VLOOKUP(M59,'Reference Records'!$A$810:$C$812,3,FALSE)),"")</f>
        <v/>
      </c>
      <c r="W59" s="474"/>
      <c r="X59" s="474"/>
      <c r="Y59" s="473"/>
      <c r="Z59" s="473"/>
      <c r="AA59" s="475"/>
      <c r="AB59" s="287"/>
      <c r="AC59" s="37"/>
    </row>
    <row r="60" spans="1:29" ht="47.1" customHeight="1" x14ac:dyDescent="0.25">
      <c r="A60" s="377">
        <v>52</v>
      </c>
      <c r="B60" s="460" t="str">
        <f>IFERROR(IF(D60="","",VLOOKUP(W60,'Reference records(soft deleted)'!$B$61:$D$89,3,FALSE)),"")</f>
        <v/>
      </c>
      <c r="C60" s="460" t="str">
        <f>IFERROR(IF(D60="","",VLOOKUP(X60,'Reference records(soft deleted)'!$B$172:$D$343,3,FALSE)),"")</f>
        <v/>
      </c>
      <c r="D60" s="469"/>
      <c r="E60" s="382" t="str">
        <f>IF('Overview - Section A'!$AN$5="Funding Request",IF(F60="Funding Request Place Holder","",F60),"")</f>
        <v/>
      </c>
      <c r="F60" s="470" t="str">
        <f>IFERROR(IF(Z60="","",VLOOKUP(Z60,'Overview - Section A'!$P$30:$Q$31,2,FALSE)),"")</f>
        <v/>
      </c>
      <c r="G60" s="471"/>
      <c r="H60" s="471"/>
      <c r="I60" s="471"/>
      <c r="J60" s="471"/>
      <c r="K60" s="471"/>
      <c r="L60" s="471"/>
      <c r="M60" s="382" t="str">
        <f t="shared" si="1"/>
        <v/>
      </c>
      <c r="N60" s="472"/>
      <c r="O60" s="409"/>
      <c r="P60" s="472"/>
      <c r="Q60" s="472"/>
      <c r="R60" s="447" t="str">
        <f>IFERROR(IF('Overview - Section A'!$AN$5="Funding Request",VLOOKUP(E60,'Overview - Section A'!$M$30:$P$31,4,FALSE),IF(Z60="","",Z60)),"")</f>
        <v/>
      </c>
      <c r="S60" s="447" t="b">
        <f t="shared" si="0"/>
        <v>0</v>
      </c>
      <c r="T60" s="447" t="s">
        <v>1066</v>
      </c>
      <c r="U60" s="447" t="str">
        <f t="array" ref="U60">IFERROR(IF(OR(INDEX('Overview - Section A'!$AB$119:$AB$173,MATCH(LEFT(C60,255),LEFT('Overview - Section A'!$W$119:$W$173,255),0))=0,INDEX('Overview - Section A'!$AB$119:$AB$173,MATCH(LEFT(C60,255),LEFT('Overview - Section A'!$W$119:$W$173,255),0))="[Record ID]"),"",INDEX('Overview - Section A'!$AB$119:$AB$173,MATCH(LEFT(C60,255),LEFT('Overview - Section A'!$W$119:$W$173,255),0))),"")</f>
        <v/>
      </c>
      <c r="V60" s="473" t="str">
        <f>IFERROR(IF('Overview - Section A'!$AN$5="Funding Request",IF('Reference Records'!$B$276&lt;&gt;"",VLOOKUP(M60,'Reference Records'!$B$276:$C$277,2,FALSE),VLOOKUP(M60,'Reference Records'!$A$289:$C$807,3,FALSE)),VLOOKUP(M60,'Reference Records'!$A$810:$C$812,3,FALSE)),"")</f>
        <v/>
      </c>
      <c r="W60" s="474"/>
      <c r="X60" s="474"/>
      <c r="Y60" s="473"/>
      <c r="Z60" s="473"/>
      <c r="AA60" s="475"/>
      <c r="AB60" s="287"/>
      <c r="AC60" s="37"/>
    </row>
    <row r="61" spans="1:29" ht="47.1" customHeight="1" x14ac:dyDescent="0.25">
      <c r="A61" s="377">
        <v>53</v>
      </c>
      <c r="B61" s="460" t="str">
        <f>IFERROR(IF(D61="","",VLOOKUP(W61,'Reference records(soft deleted)'!$B$61:$D$89,3,FALSE)),"")</f>
        <v/>
      </c>
      <c r="C61" s="460" t="str">
        <f>IFERROR(IF(D61="","",VLOOKUP(X61,'Reference records(soft deleted)'!$B$172:$D$343,3,FALSE)),"")</f>
        <v/>
      </c>
      <c r="D61" s="469"/>
      <c r="E61" s="382" t="str">
        <f>IF('Overview - Section A'!$AN$5="Funding Request",IF(F61="Funding Request Place Holder","",F61),"")</f>
        <v/>
      </c>
      <c r="F61" s="470" t="str">
        <f>IFERROR(IF(Z61="","",VLOOKUP(Z61,'Overview - Section A'!$P$30:$Q$31,2,FALSE)),"")</f>
        <v/>
      </c>
      <c r="G61" s="471"/>
      <c r="H61" s="471"/>
      <c r="I61" s="471"/>
      <c r="J61" s="471"/>
      <c r="K61" s="471"/>
      <c r="L61" s="471"/>
      <c r="M61" s="382" t="str">
        <f t="shared" si="1"/>
        <v/>
      </c>
      <c r="N61" s="472"/>
      <c r="O61" s="409"/>
      <c r="P61" s="472"/>
      <c r="Q61" s="472"/>
      <c r="R61" s="447" t="str">
        <f>IFERROR(IF('Overview - Section A'!$AN$5="Funding Request",VLOOKUP(E61,'Overview - Section A'!$M$30:$P$31,4,FALSE),IF(Z61="","",Z61)),"")</f>
        <v/>
      </c>
      <c r="S61" s="447" t="b">
        <f t="shared" si="0"/>
        <v>0</v>
      </c>
      <c r="T61" s="447" t="s">
        <v>1067</v>
      </c>
      <c r="U61" s="447" t="str">
        <f t="array" ref="U61">IFERROR(IF(OR(INDEX('Overview - Section A'!$AB$119:$AB$173,MATCH(LEFT(C61,255),LEFT('Overview - Section A'!$W$119:$W$173,255),0))=0,INDEX('Overview - Section A'!$AB$119:$AB$173,MATCH(LEFT(C61,255),LEFT('Overview - Section A'!$W$119:$W$173,255),0))="[Record ID]"),"",INDEX('Overview - Section A'!$AB$119:$AB$173,MATCH(LEFT(C61,255),LEFT('Overview - Section A'!$W$119:$W$173,255),0))),"")</f>
        <v/>
      </c>
      <c r="V61" s="473" t="str">
        <f>IFERROR(IF('Overview - Section A'!$AN$5="Funding Request",IF('Reference Records'!$B$276&lt;&gt;"",VLOOKUP(M61,'Reference Records'!$B$276:$C$277,2,FALSE),VLOOKUP(M61,'Reference Records'!$A$289:$C$807,3,FALSE)),VLOOKUP(M61,'Reference Records'!$A$810:$C$812,3,FALSE)),"")</f>
        <v/>
      </c>
      <c r="W61" s="474"/>
      <c r="X61" s="474"/>
      <c r="Y61" s="473"/>
      <c r="Z61" s="473"/>
      <c r="AA61" s="475"/>
      <c r="AB61" s="287"/>
      <c r="AC61" s="37"/>
    </row>
    <row r="62" spans="1:29" ht="47.1" customHeight="1" x14ac:dyDescent="0.25">
      <c r="A62" s="377">
        <v>54</v>
      </c>
      <c r="B62" s="460" t="str">
        <f>IFERROR(IF(D62="","",VLOOKUP(W62,'Reference records(soft deleted)'!$B$61:$D$89,3,FALSE)),"")</f>
        <v/>
      </c>
      <c r="C62" s="460" t="str">
        <f>IFERROR(IF(D62="","",VLOOKUP(X62,'Reference records(soft deleted)'!$B$172:$D$343,3,FALSE)),"")</f>
        <v/>
      </c>
      <c r="D62" s="469"/>
      <c r="E62" s="382" t="str">
        <f>IF('Overview - Section A'!$AN$5="Funding Request",IF(F62="Funding Request Place Holder","",F62),"")</f>
        <v/>
      </c>
      <c r="F62" s="470" t="str">
        <f>IFERROR(IF(Z62="","",VLOOKUP(Z62,'Overview - Section A'!$P$30:$Q$31,2,FALSE)),"")</f>
        <v/>
      </c>
      <c r="G62" s="471"/>
      <c r="H62" s="471"/>
      <c r="I62" s="471"/>
      <c r="J62" s="471"/>
      <c r="K62" s="471"/>
      <c r="L62" s="471"/>
      <c r="M62" s="382" t="str">
        <f t="shared" si="1"/>
        <v/>
      </c>
      <c r="N62" s="472"/>
      <c r="O62" s="409"/>
      <c r="P62" s="472"/>
      <c r="Q62" s="472"/>
      <c r="R62" s="447" t="str">
        <f>IFERROR(IF('Overview - Section A'!$AN$5="Funding Request",VLOOKUP(E62,'Overview - Section A'!$M$30:$P$31,4,FALSE),IF(Z62="","",Z62)),"")</f>
        <v/>
      </c>
      <c r="S62" s="447" t="b">
        <f t="shared" si="0"/>
        <v>0</v>
      </c>
      <c r="T62" s="447" t="s">
        <v>1068</v>
      </c>
      <c r="U62" s="447" t="str">
        <f t="array" ref="U62">IFERROR(IF(OR(INDEX('Overview - Section A'!$AB$119:$AB$173,MATCH(LEFT(C62,255),LEFT('Overview - Section A'!$W$119:$W$173,255),0))=0,INDEX('Overview - Section A'!$AB$119:$AB$173,MATCH(LEFT(C62,255),LEFT('Overview - Section A'!$W$119:$W$173,255),0))="[Record ID]"),"",INDEX('Overview - Section A'!$AB$119:$AB$173,MATCH(LEFT(C62,255),LEFT('Overview - Section A'!$W$119:$W$173,255),0))),"")</f>
        <v/>
      </c>
      <c r="V62" s="473" t="str">
        <f>IFERROR(IF('Overview - Section A'!$AN$5="Funding Request",IF('Reference Records'!$B$276&lt;&gt;"",VLOOKUP(M62,'Reference Records'!$B$276:$C$277,2,FALSE),VLOOKUP(M62,'Reference Records'!$A$289:$C$807,3,FALSE)),VLOOKUP(M62,'Reference Records'!$A$810:$C$812,3,FALSE)),"")</f>
        <v/>
      </c>
      <c r="W62" s="474"/>
      <c r="X62" s="474"/>
      <c r="Y62" s="473"/>
      <c r="Z62" s="473"/>
      <c r="AA62" s="475"/>
      <c r="AB62" s="287"/>
      <c r="AC62" s="37"/>
    </row>
    <row r="63" spans="1:29" ht="47.1" customHeight="1" x14ac:dyDescent="0.25">
      <c r="A63" s="377">
        <v>55</v>
      </c>
      <c r="B63" s="460" t="str">
        <f>IFERROR(IF(D63="","",VLOOKUP(W63,'Reference records(soft deleted)'!$B$61:$D$89,3,FALSE)),"")</f>
        <v/>
      </c>
      <c r="C63" s="460" t="str">
        <f>IFERROR(IF(D63="","",VLOOKUP(X63,'Reference records(soft deleted)'!$B$172:$D$343,3,FALSE)),"")</f>
        <v/>
      </c>
      <c r="D63" s="469"/>
      <c r="E63" s="382" t="str">
        <f>IF('Overview - Section A'!$AN$5="Funding Request",IF(F63="Funding Request Place Holder","",F63),"")</f>
        <v/>
      </c>
      <c r="F63" s="470" t="str">
        <f>IFERROR(IF(Z63="","",VLOOKUP(Z63,'Overview - Section A'!$P$30:$Q$31,2,FALSE)),"")</f>
        <v/>
      </c>
      <c r="G63" s="471"/>
      <c r="H63" s="471"/>
      <c r="I63" s="471"/>
      <c r="J63" s="471"/>
      <c r="K63" s="471"/>
      <c r="L63" s="471"/>
      <c r="M63" s="382" t="str">
        <f t="shared" si="1"/>
        <v/>
      </c>
      <c r="N63" s="472"/>
      <c r="O63" s="409"/>
      <c r="P63" s="472"/>
      <c r="Q63" s="472"/>
      <c r="R63" s="447" t="str">
        <f>IFERROR(IF('Overview - Section A'!$AN$5="Funding Request",VLOOKUP(E63,'Overview - Section A'!$M$30:$P$31,4,FALSE),IF(Z63="","",Z63)),"")</f>
        <v/>
      </c>
      <c r="S63" s="447" t="b">
        <f t="shared" si="0"/>
        <v>0</v>
      </c>
      <c r="T63" s="447" t="s">
        <v>1069</v>
      </c>
      <c r="U63" s="447" t="str">
        <f t="array" ref="U63">IFERROR(IF(OR(INDEX('Overview - Section A'!$AB$119:$AB$173,MATCH(LEFT(C63,255),LEFT('Overview - Section A'!$W$119:$W$173,255),0))=0,INDEX('Overview - Section A'!$AB$119:$AB$173,MATCH(LEFT(C63,255),LEFT('Overview - Section A'!$W$119:$W$173,255),0))="[Record ID]"),"",INDEX('Overview - Section A'!$AB$119:$AB$173,MATCH(LEFT(C63,255),LEFT('Overview - Section A'!$W$119:$W$173,255),0))),"")</f>
        <v/>
      </c>
      <c r="V63" s="473" t="str">
        <f>IFERROR(IF('Overview - Section A'!$AN$5="Funding Request",IF('Reference Records'!$B$276&lt;&gt;"",VLOOKUP(M63,'Reference Records'!$B$276:$C$277,2,FALSE),VLOOKUP(M63,'Reference Records'!$A$289:$C$807,3,FALSE)),VLOOKUP(M63,'Reference Records'!$A$810:$C$812,3,FALSE)),"")</f>
        <v/>
      </c>
      <c r="W63" s="474"/>
      <c r="X63" s="474"/>
      <c r="Y63" s="473"/>
      <c r="Z63" s="473"/>
      <c r="AA63" s="475"/>
      <c r="AB63" s="287"/>
      <c r="AC63" s="37"/>
    </row>
    <row r="64" spans="1:29" ht="47.1" customHeight="1" x14ac:dyDescent="0.25">
      <c r="A64" s="377">
        <v>56</v>
      </c>
      <c r="B64" s="460" t="str">
        <f>IFERROR(IF(D64="","",VLOOKUP(W64,'Reference records(soft deleted)'!$B$61:$D$89,3,FALSE)),"")</f>
        <v/>
      </c>
      <c r="C64" s="460" t="str">
        <f>IFERROR(IF(D64="","",VLOOKUP(X64,'Reference records(soft deleted)'!$B$172:$D$343,3,FALSE)),"")</f>
        <v/>
      </c>
      <c r="D64" s="469"/>
      <c r="E64" s="382" t="str">
        <f>IF('Overview - Section A'!$AN$5="Funding Request",IF(F64="Funding Request Place Holder","",F64),"")</f>
        <v/>
      </c>
      <c r="F64" s="470" t="str">
        <f>IFERROR(IF(Z64="","",VLOOKUP(Z64,'Overview - Section A'!$P$30:$Q$31,2,FALSE)),"")</f>
        <v/>
      </c>
      <c r="G64" s="471"/>
      <c r="H64" s="471"/>
      <c r="I64" s="471"/>
      <c r="J64" s="471"/>
      <c r="K64" s="471"/>
      <c r="L64" s="471"/>
      <c r="M64" s="382" t="str">
        <f t="shared" si="1"/>
        <v/>
      </c>
      <c r="N64" s="472"/>
      <c r="O64" s="409"/>
      <c r="P64" s="472"/>
      <c r="Q64" s="472"/>
      <c r="R64" s="447" t="str">
        <f>IFERROR(IF('Overview - Section A'!$AN$5="Funding Request",VLOOKUP(E64,'Overview - Section A'!$M$30:$P$31,4,FALSE),IF(Z64="","",Z64)),"")</f>
        <v/>
      </c>
      <c r="S64" s="447" t="b">
        <f t="shared" si="0"/>
        <v>0</v>
      </c>
      <c r="T64" s="447" t="s">
        <v>1070</v>
      </c>
      <c r="U64" s="447" t="str">
        <f t="array" ref="U64">IFERROR(IF(OR(INDEX('Overview - Section A'!$AB$119:$AB$173,MATCH(LEFT(C64,255),LEFT('Overview - Section A'!$W$119:$W$173,255),0))=0,INDEX('Overview - Section A'!$AB$119:$AB$173,MATCH(LEFT(C64,255),LEFT('Overview - Section A'!$W$119:$W$173,255),0))="[Record ID]"),"",INDEX('Overview - Section A'!$AB$119:$AB$173,MATCH(LEFT(C64,255),LEFT('Overview - Section A'!$W$119:$W$173,255),0))),"")</f>
        <v/>
      </c>
      <c r="V64" s="473" t="str">
        <f>IFERROR(IF('Overview - Section A'!$AN$5="Funding Request",IF('Reference Records'!$B$276&lt;&gt;"",VLOOKUP(M64,'Reference Records'!$B$276:$C$277,2,FALSE),VLOOKUP(M64,'Reference Records'!$A$289:$C$807,3,FALSE)),VLOOKUP(M64,'Reference Records'!$A$810:$C$812,3,FALSE)),"")</f>
        <v/>
      </c>
      <c r="W64" s="474"/>
      <c r="X64" s="474"/>
      <c r="Y64" s="473"/>
      <c r="Z64" s="473"/>
      <c r="AA64" s="475"/>
      <c r="AB64" s="287"/>
      <c r="AC64" s="37"/>
    </row>
    <row r="65" spans="1:29" ht="47.1" customHeight="1" x14ac:dyDescent="0.25">
      <c r="A65" s="377">
        <v>57</v>
      </c>
      <c r="B65" s="460" t="str">
        <f>IFERROR(IF(D65="","",VLOOKUP(W65,'Reference records(soft deleted)'!$B$61:$D$89,3,FALSE)),"")</f>
        <v/>
      </c>
      <c r="C65" s="460" t="str">
        <f>IFERROR(IF(D65="","",VLOOKUP(X65,'Reference records(soft deleted)'!$B$172:$D$343,3,FALSE)),"")</f>
        <v/>
      </c>
      <c r="D65" s="469"/>
      <c r="E65" s="382" t="str">
        <f>IF('Overview - Section A'!$AN$5="Funding Request",IF(F65="Funding Request Place Holder","",F65),"")</f>
        <v/>
      </c>
      <c r="F65" s="470" t="str">
        <f>IFERROR(IF(Z65="","",VLOOKUP(Z65,'Overview - Section A'!$P$30:$Q$31,2,FALSE)),"")</f>
        <v/>
      </c>
      <c r="G65" s="471"/>
      <c r="H65" s="471"/>
      <c r="I65" s="471"/>
      <c r="J65" s="471"/>
      <c r="K65" s="471"/>
      <c r="L65" s="471"/>
      <c r="M65" s="382" t="str">
        <f t="shared" si="1"/>
        <v/>
      </c>
      <c r="N65" s="472"/>
      <c r="O65" s="409"/>
      <c r="P65" s="472"/>
      <c r="Q65" s="472"/>
      <c r="R65" s="447" t="str">
        <f>IFERROR(IF('Overview - Section A'!$AN$5="Funding Request",VLOOKUP(E65,'Overview - Section A'!$M$30:$P$31,4,FALSE),IF(Z65="","",Z65)),"")</f>
        <v/>
      </c>
      <c r="S65" s="447" t="b">
        <f t="shared" si="0"/>
        <v>0</v>
      </c>
      <c r="T65" s="447" t="s">
        <v>1071</v>
      </c>
      <c r="U65" s="447" t="str">
        <f t="array" ref="U65">IFERROR(IF(OR(INDEX('Overview - Section A'!$AB$119:$AB$173,MATCH(LEFT(C65,255),LEFT('Overview - Section A'!$W$119:$W$173,255),0))=0,INDEX('Overview - Section A'!$AB$119:$AB$173,MATCH(LEFT(C65,255),LEFT('Overview - Section A'!$W$119:$W$173,255),0))="[Record ID]"),"",INDEX('Overview - Section A'!$AB$119:$AB$173,MATCH(LEFT(C65,255),LEFT('Overview - Section A'!$W$119:$W$173,255),0))),"")</f>
        <v/>
      </c>
      <c r="V65" s="473" t="str">
        <f>IFERROR(IF('Overview - Section A'!$AN$5="Funding Request",IF('Reference Records'!$B$276&lt;&gt;"",VLOOKUP(M65,'Reference Records'!$B$276:$C$277,2,FALSE),VLOOKUP(M65,'Reference Records'!$A$289:$C$807,3,FALSE)),VLOOKUP(M65,'Reference Records'!$A$810:$C$812,3,FALSE)),"")</f>
        <v/>
      </c>
      <c r="W65" s="474"/>
      <c r="X65" s="474"/>
      <c r="Y65" s="473"/>
      <c r="Z65" s="473"/>
      <c r="AA65" s="475"/>
      <c r="AB65" s="287"/>
      <c r="AC65" s="37"/>
    </row>
    <row r="66" spans="1:29" ht="47.1" customHeight="1" x14ac:dyDescent="0.25">
      <c r="A66" s="377">
        <v>58</v>
      </c>
      <c r="B66" s="460" t="str">
        <f>IFERROR(IF(D66="","",VLOOKUP(W66,'Reference records(soft deleted)'!$B$61:$D$89,3,FALSE)),"")</f>
        <v/>
      </c>
      <c r="C66" s="460" t="str">
        <f>IFERROR(IF(D66="","",VLOOKUP(X66,'Reference records(soft deleted)'!$B$172:$D$343,3,FALSE)),"")</f>
        <v/>
      </c>
      <c r="D66" s="469"/>
      <c r="E66" s="382" t="str">
        <f>IF('Overview - Section A'!$AN$5="Funding Request",IF(F66="Funding Request Place Holder","",F66),"")</f>
        <v/>
      </c>
      <c r="F66" s="470" t="str">
        <f>IFERROR(IF(Z66="","",VLOOKUP(Z66,'Overview - Section A'!$P$30:$Q$31,2,FALSE)),"")</f>
        <v/>
      </c>
      <c r="G66" s="471"/>
      <c r="H66" s="471"/>
      <c r="I66" s="471"/>
      <c r="J66" s="471"/>
      <c r="K66" s="471"/>
      <c r="L66" s="471"/>
      <c r="M66" s="382" t="str">
        <f t="shared" si="1"/>
        <v/>
      </c>
      <c r="N66" s="472"/>
      <c r="O66" s="409"/>
      <c r="P66" s="472"/>
      <c r="Q66" s="472"/>
      <c r="R66" s="447" t="str">
        <f>IFERROR(IF('Overview - Section A'!$AN$5="Funding Request",VLOOKUP(E66,'Overview - Section A'!$M$30:$P$31,4,FALSE),IF(Z66="","",Z66)),"")</f>
        <v/>
      </c>
      <c r="S66" s="447" t="b">
        <f t="shared" si="0"/>
        <v>0</v>
      </c>
      <c r="T66" s="447" t="s">
        <v>1072</v>
      </c>
      <c r="U66" s="447" t="str">
        <f t="array" ref="U66">IFERROR(IF(OR(INDEX('Overview - Section A'!$AB$119:$AB$173,MATCH(LEFT(C66,255),LEFT('Overview - Section A'!$W$119:$W$173,255),0))=0,INDEX('Overview - Section A'!$AB$119:$AB$173,MATCH(LEFT(C66,255),LEFT('Overview - Section A'!$W$119:$W$173,255),0))="[Record ID]"),"",INDEX('Overview - Section A'!$AB$119:$AB$173,MATCH(LEFT(C66,255),LEFT('Overview - Section A'!$W$119:$W$173,255),0))),"")</f>
        <v/>
      </c>
      <c r="V66" s="473" t="str">
        <f>IFERROR(IF('Overview - Section A'!$AN$5="Funding Request",IF('Reference Records'!$B$276&lt;&gt;"",VLOOKUP(M66,'Reference Records'!$B$276:$C$277,2,FALSE),VLOOKUP(M66,'Reference Records'!$A$289:$C$807,3,FALSE)),VLOOKUP(M66,'Reference Records'!$A$810:$C$812,3,FALSE)),"")</f>
        <v/>
      </c>
      <c r="W66" s="474"/>
      <c r="X66" s="474"/>
      <c r="Y66" s="473"/>
      <c r="Z66" s="473"/>
      <c r="AA66" s="475"/>
      <c r="AB66" s="287"/>
      <c r="AC66" s="37"/>
    </row>
    <row r="67" spans="1:29" ht="47.1" customHeight="1" x14ac:dyDescent="0.25">
      <c r="A67" s="377">
        <v>59</v>
      </c>
      <c r="B67" s="460" t="str">
        <f>IFERROR(IF(D67="","",VLOOKUP(W67,'Reference records(soft deleted)'!$B$61:$D$89,3,FALSE)),"")</f>
        <v/>
      </c>
      <c r="C67" s="460" t="str">
        <f>IFERROR(IF(D67="","",VLOOKUP(X67,'Reference records(soft deleted)'!$B$172:$D$343,3,FALSE)),"")</f>
        <v/>
      </c>
      <c r="D67" s="469"/>
      <c r="E67" s="382" t="str">
        <f>IF('Overview - Section A'!$AN$5="Funding Request",IF(F67="Funding Request Place Holder","",F67),"")</f>
        <v/>
      </c>
      <c r="F67" s="470" t="str">
        <f>IFERROR(IF(Z67="","",VLOOKUP(Z67,'Overview - Section A'!$P$30:$Q$31,2,FALSE)),"")</f>
        <v/>
      </c>
      <c r="G67" s="471"/>
      <c r="H67" s="471"/>
      <c r="I67" s="471"/>
      <c r="J67" s="471"/>
      <c r="K67" s="471"/>
      <c r="L67" s="471"/>
      <c r="M67" s="382" t="str">
        <f t="shared" si="1"/>
        <v/>
      </c>
      <c r="N67" s="472"/>
      <c r="O67" s="409"/>
      <c r="P67" s="472"/>
      <c r="Q67" s="472"/>
      <c r="R67" s="447" t="str">
        <f>IFERROR(IF('Overview - Section A'!$AN$5="Funding Request",VLOOKUP(E67,'Overview - Section A'!$M$30:$P$31,4,FALSE),IF(Z67="","",Z67)),"")</f>
        <v/>
      </c>
      <c r="S67" s="447" t="b">
        <f t="shared" si="0"/>
        <v>0</v>
      </c>
      <c r="T67" s="447" t="s">
        <v>1073</v>
      </c>
      <c r="U67" s="447" t="str">
        <f t="array" ref="U67">IFERROR(IF(OR(INDEX('Overview - Section A'!$AB$119:$AB$173,MATCH(LEFT(C67,255),LEFT('Overview - Section A'!$W$119:$W$173,255),0))=0,INDEX('Overview - Section A'!$AB$119:$AB$173,MATCH(LEFT(C67,255),LEFT('Overview - Section A'!$W$119:$W$173,255),0))="[Record ID]"),"",INDEX('Overview - Section A'!$AB$119:$AB$173,MATCH(LEFT(C67,255),LEFT('Overview - Section A'!$W$119:$W$173,255),0))),"")</f>
        <v/>
      </c>
      <c r="V67" s="473" t="str">
        <f>IFERROR(IF('Overview - Section A'!$AN$5="Funding Request",IF('Reference Records'!$B$276&lt;&gt;"",VLOOKUP(M67,'Reference Records'!$B$276:$C$277,2,FALSE),VLOOKUP(M67,'Reference Records'!$A$289:$C$807,3,FALSE)),VLOOKUP(M67,'Reference Records'!$A$810:$C$812,3,FALSE)),"")</f>
        <v/>
      </c>
      <c r="W67" s="474"/>
      <c r="X67" s="474"/>
      <c r="Y67" s="473"/>
      <c r="Z67" s="473"/>
      <c r="AA67" s="475"/>
      <c r="AB67" s="287"/>
      <c r="AC67" s="37"/>
    </row>
    <row r="68" spans="1:29" ht="47.1" customHeight="1" x14ac:dyDescent="0.25">
      <c r="A68" s="377">
        <v>60</v>
      </c>
      <c r="B68" s="460" t="str">
        <f>IFERROR(IF(D68="","",VLOOKUP(W68,'Reference records(soft deleted)'!$B$61:$D$89,3,FALSE)),"")</f>
        <v/>
      </c>
      <c r="C68" s="460" t="str">
        <f>IFERROR(IF(D68="","",VLOOKUP(X68,'Reference records(soft deleted)'!$B$172:$D$343,3,FALSE)),"")</f>
        <v/>
      </c>
      <c r="D68" s="469"/>
      <c r="E68" s="382" t="str">
        <f>IF('Overview - Section A'!$AN$5="Funding Request",IF(F68="Funding Request Place Holder","",F68),"")</f>
        <v/>
      </c>
      <c r="F68" s="470" t="str">
        <f>IFERROR(IF(Z68="","",VLOOKUP(Z68,'Overview - Section A'!$P$30:$Q$31,2,FALSE)),"")</f>
        <v/>
      </c>
      <c r="G68" s="471"/>
      <c r="H68" s="471"/>
      <c r="I68" s="471"/>
      <c r="J68" s="471"/>
      <c r="K68" s="471"/>
      <c r="L68" s="471"/>
      <c r="M68" s="382" t="str">
        <f t="shared" si="1"/>
        <v/>
      </c>
      <c r="N68" s="472"/>
      <c r="O68" s="409"/>
      <c r="P68" s="472"/>
      <c r="Q68" s="472"/>
      <c r="R68" s="447" t="str">
        <f>IFERROR(IF('Overview - Section A'!$AN$5="Funding Request",VLOOKUP(E68,'Overview - Section A'!$M$30:$P$31,4,FALSE),IF(Z68="","",Z68)),"")</f>
        <v/>
      </c>
      <c r="S68" s="447" t="b">
        <f t="shared" si="0"/>
        <v>0</v>
      </c>
      <c r="T68" s="447" t="s">
        <v>1074</v>
      </c>
      <c r="U68" s="447" t="str">
        <f t="array" ref="U68">IFERROR(IF(OR(INDEX('Overview - Section A'!$AB$119:$AB$173,MATCH(LEFT(C68,255),LEFT('Overview - Section A'!$W$119:$W$173,255),0))=0,INDEX('Overview - Section A'!$AB$119:$AB$173,MATCH(LEFT(C68,255),LEFT('Overview - Section A'!$W$119:$W$173,255),0))="[Record ID]"),"",INDEX('Overview - Section A'!$AB$119:$AB$173,MATCH(LEFT(C68,255),LEFT('Overview - Section A'!$W$119:$W$173,255),0))),"")</f>
        <v/>
      </c>
      <c r="V68" s="473" t="str">
        <f>IFERROR(IF('Overview - Section A'!$AN$5="Funding Request",IF('Reference Records'!$B$276&lt;&gt;"",VLOOKUP(M68,'Reference Records'!$B$276:$C$277,2,FALSE),VLOOKUP(M68,'Reference Records'!$A$289:$C$807,3,FALSE)),VLOOKUP(M68,'Reference Records'!$A$810:$C$812,3,FALSE)),"")</f>
        <v/>
      </c>
      <c r="W68" s="474"/>
      <c r="X68" s="474"/>
      <c r="Y68" s="473"/>
      <c r="Z68" s="473"/>
      <c r="AA68" s="475"/>
      <c r="AB68" s="287"/>
      <c r="AC68" s="37"/>
    </row>
    <row r="69" spans="1:29" ht="47.1" customHeight="1" x14ac:dyDescent="0.25">
      <c r="A69" s="377">
        <v>61</v>
      </c>
      <c r="B69" s="460" t="str">
        <f>IFERROR(IF(D69="","",VLOOKUP(W69,'Reference records(soft deleted)'!$B$61:$D$89,3,FALSE)),"")</f>
        <v/>
      </c>
      <c r="C69" s="460" t="str">
        <f>IFERROR(IF(D69="","",VLOOKUP(X69,'Reference records(soft deleted)'!$B$172:$D$343,3,FALSE)),"")</f>
        <v/>
      </c>
      <c r="D69" s="469"/>
      <c r="E69" s="382" t="str">
        <f>IF('Overview - Section A'!$AN$5="Funding Request",IF(F69="Funding Request Place Holder","",F69),"")</f>
        <v/>
      </c>
      <c r="F69" s="470" t="str">
        <f>IFERROR(IF(Z69="","",VLOOKUP(Z69,'Overview - Section A'!$P$30:$Q$31,2,FALSE)),"")</f>
        <v/>
      </c>
      <c r="G69" s="471"/>
      <c r="H69" s="471"/>
      <c r="I69" s="471"/>
      <c r="J69" s="471"/>
      <c r="K69" s="471"/>
      <c r="L69" s="471"/>
      <c r="M69" s="382" t="str">
        <f t="shared" si="1"/>
        <v/>
      </c>
      <c r="N69" s="472"/>
      <c r="O69" s="409"/>
      <c r="P69" s="472"/>
      <c r="Q69" s="472"/>
      <c r="R69" s="447" t="str">
        <f>IFERROR(IF('Overview - Section A'!$AN$5="Funding Request",VLOOKUP(E69,'Overview - Section A'!$M$30:$P$31,4,FALSE),IF(Z69="","",Z69)),"")</f>
        <v/>
      </c>
      <c r="S69" s="447" t="b">
        <f t="shared" si="0"/>
        <v>0</v>
      </c>
      <c r="T69" s="447" t="s">
        <v>1075</v>
      </c>
      <c r="U69" s="447" t="str">
        <f t="array" ref="U69">IFERROR(IF(OR(INDEX('Overview - Section A'!$AB$119:$AB$173,MATCH(LEFT(C69,255),LEFT('Overview - Section A'!$W$119:$W$173,255),0))=0,INDEX('Overview - Section A'!$AB$119:$AB$173,MATCH(LEFT(C69,255),LEFT('Overview - Section A'!$W$119:$W$173,255),0))="[Record ID]"),"",INDEX('Overview - Section A'!$AB$119:$AB$173,MATCH(LEFT(C69,255),LEFT('Overview - Section A'!$W$119:$W$173,255),0))),"")</f>
        <v/>
      </c>
      <c r="V69" s="473" t="str">
        <f>IFERROR(IF('Overview - Section A'!$AN$5="Funding Request",IF('Reference Records'!$B$276&lt;&gt;"",VLOOKUP(M69,'Reference Records'!$B$276:$C$277,2,FALSE),VLOOKUP(M69,'Reference Records'!$A$289:$C$807,3,FALSE)),VLOOKUP(M69,'Reference Records'!$A$810:$C$812,3,FALSE)),"")</f>
        <v/>
      </c>
      <c r="W69" s="474"/>
      <c r="X69" s="474"/>
      <c r="Y69" s="473"/>
      <c r="Z69" s="473"/>
      <c r="AA69" s="475"/>
      <c r="AB69" s="287"/>
      <c r="AC69" s="37"/>
    </row>
    <row r="70" spans="1:29" ht="47.1" customHeight="1" x14ac:dyDescent="0.25">
      <c r="A70" s="377">
        <v>62</v>
      </c>
      <c r="B70" s="460" t="str">
        <f>IFERROR(IF(D70="","",VLOOKUP(W70,'Reference records(soft deleted)'!$B$61:$D$89,3,FALSE)),"")</f>
        <v/>
      </c>
      <c r="C70" s="460" t="str">
        <f>IFERROR(IF(D70="","",VLOOKUP(X70,'Reference records(soft deleted)'!$B$172:$D$343,3,FALSE)),"")</f>
        <v/>
      </c>
      <c r="D70" s="469"/>
      <c r="E70" s="382" t="str">
        <f>IF('Overview - Section A'!$AN$5="Funding Request",IF(F70="Funding Request Place Holder","",F70),"")</f>
        <v/>
      </c>
      <c r="F70" s="470" t="str">
        <f>IFERROR(IF(Z70="","",VLOOKUP(Z70,'Overview - Section A'!$P$30:$Q$31,2,FALSE)),"")</f>
        <v/>
      </c>
      <c r="G70" s="471"/>
      <c r="H70" s="471"/>
      <c r="I70" s="471"/>
      <c r="J70" s="471"/>
      <c r="K70" s="471"/>
      <c r="L70" s="471"/>
      <c r="M70" s="382" t="str">
        <f t="shared" si="1"/>
        <v/>
      </c>
      <c r="N70" s="472"/>
      <c r="O70" s="409"/>
      <c r="P70" s="472"/>
      <c r="Q70" s="472"/>
      <c r="R70" s="447" t="str">
        <f>IFERROR(IF('Overview - Section A'!$AN$5="Funding Request",VLOOKUP(E70,'Overview - Section A'!$M$30:$P$31,4,FALSE),IF(Z70="","",Z70)),"")</f>
        <v/>
      </c>
      <c r="S70" s="447" t="b">
        <f t="shared" si="0"/>
        <v>0</v>
      </c>
      <c r="T70" s="447" t="s">
        <v>1076</v>
      </c>
      <c r="U70" s="447" t="str">
        <f t="array" ref="U70">IFERROR(IF(OR(INDEX('Overview - Section A'!$AB$119:$AB$173,MATCH(LEFT(C70,255),LEFT('Overview - Section A'!$W$119:$W$173,255),0))=0,INDEX('Overview - Section A'!$AB$119:$AB$173,MATCH(LEFT(C70,255),LEFT('Overview - Section A'!$W$119:$W$173,255),0))="[Record ID]"),"",INDEX('Overview - Section A'!$AB$119:$AB$173,MATCH(LEFT(C70,255),LEFT('Overview - Section A'!$W$119:$W$173,255),0))),"")</f>
        <v/>
      </c>
      <c r="V70" s="473" t="str">
        <f>IFERROR(IF('Overview - Section A'!$AN$5="Funding Request",IF('Reference Records'!$B$276&lt;&gt;"",VLOOKUP(M70,'Reference Records'!$B$276:$C$277,2,FALSE),VLOOKUP(M70,'Reference Records'!$A$289:$C$807,3,FALSE)),VLOOKUP(M70,'Reference Records'!$A$810:$C$812,3,FALSE)),"")</f>
        <v/>
      </c>
      <c r="W70" s="474"/>
      <c r="X70" s="474"/>
      <c r="Y70" s="473"/>
      <c r="Z70" s="473"/>
      <c r="AA70" s="475"/>
      <c r="AB70" s="287"/>
      <c r="AC70" s="37"/>
    </row>
    <row r="71" spans="1:29" ht="47.1" customHeight="1" x14ac:dyDescent="0.25">
      <c r="A71" s="377">
        <v>63</v>
      </c>
      <c r="B71" s="460" t="str">
        <f>IFERROR(IF(D71="","",VLOOKUP(W71,'Reference records(soft deleted)'!$B$61:$D$89,3,FALSE)),"")</f>
        <v/>
      </c>
      <c r="C71" s="460" t="str">
        <f>IFERROR(IF(D71="","",VLOOKUP(X71,'Reference records(soft deleted)'!$B$172:$D$343,3,FALSE)),"")</f>
        <v/>
      </c>
      <c r="D71" s="469"/>
      <c r="E71" s="382" t="str">
        <f>IF('Overview - Section A'!$AN$5="Funding Request",IF(F71="Funding Request Place Holder","",F71),"")</f>
        <v/>
      </c>
      <c r="F71" s="470" t="str">
        <f>IFERROR(IF(Z71="","",VLOOKUP(Z71,'Overview - Section A'!$P$30:$Q$31,2,FALSE)),"")</f>
        <v/>
      </c>
      <c r="G71" s="471"/>
      <c r="H71" s="471"/>
      <c r="I71" s="471"/>
      <c r="J71" s="471"/>
      <c r="K71" s="471"/>
      <c r="L71" s="471"/>
      <c r="M71" s="382" t="str">
        <f t="shared" si="1"/>
        <v/>
      </c>
      <c r="N71" s="472"/>
      <c r="O71" s="409"/>
      <c r="P71" s="472"/>
      <c r="Q71" s="472"/>
      <c r="R71" s="447" t="str">
        <f>IFERROR(IF('Overview - Section A'!$AN$5="Funding Request",VLOOKUP(E71,'Overview - Section A'!$M$30:$P$31,4,FALSE),IF(Z71="","",Z71)),"")</f>
        <v/>
      </c>
      <c r="S71" s="447" t="b">
        <f t="shared" si="0"/>
        <v>0</v>
      </c>
      <c r="T71" s="447" t="s">
        <v>1077</v>
      </c>
      <c r="U71" s="447" t="str">
        <f t="array" ref="U71">IFERROR(IF(OR(INDEX('Overview - Section A'!$AB$119:$AB$173,MATCH(LEFT(C71,255),LEFT('Overview - Section A'!$W$119:$W$173,255),0))=0,INDEX('Overview - Section A'!$AB$119:$AB$173,MATCH(LEFT(C71,255),LEFT('Overview - Section A'!$W$119:$W$173,255),0))="[Record ID]"),"",INDEX('Overview - Section A'!$AB$119:$AB$173,MATCH(LEFT(C71,255),LEFT('Overview - Section A'!$W$119:$W$173,255),0))),"")</f>
        <v/>
      </c>
      <c r="V71" s="473" t="str">
        <f>IFERROR(IF('Overview - Section A'!$AN$5="Funding Request",IF('Reference Records'!$B$276&lt;&gt;"",VLOOKUP(M71,'Reference Records'!$B$276:$C$277,2,FALSE),VLOOKUP(M71,'Reference Records'!$A$289:$C$807,3,FALSE)),VLOOKUP(M71,'Reference Records'!$A$810:$C$812,3,FALSE)),"")</f>
        <v/>
      </c>
      <c r="W71" s="474"/>
      <c r="X71" s="474"/>
      <c r="Y71" s="473"/>
      <c r="Z71" s="473"/>
      <c r="AA71" s="475"/>
      <c r="AB71" s="287"/>
      <c r="AC71" s="37"/>
    </row>
    <row r="72" spans="1:29" ht="47.1" customHeight="1" x14ac:dyDescent="0.25">
      <c r="A72" s="377">
        <v>64</v>
      </c>
      <c r="B72" s="460" t="str">
        <f>IFERROR(IF(D72="","",VLOOKUP(W72,'Reference records(soft deleted)'!$B$61:$D$89,3,FALSE)),"")</f>
        <v/>
      </c>
      <c r="C72" s="460" t="str">
        <f>IFERROR(IF(D72="","",VLOOKUP(X72,'Reference records(soft deleted)'!$B$172:$D$343,3,FALSE)),"")</f>
        <v/>
      </c>
      <c r="D72" s="469"/>
      <c r="E72" s="382" t="str">
        <f>IF('Overview - Section A'!$AN$5="Funding Request",IF(F72="Funding Request Place Holder","",F72),"")</f>
        <v/>
      </c>
      <c r="F72" s="470" t="str">
        <f>IFERROR(IF(Z72="","",VLOOKUP(Z72,'Overview - Section A'!$P$30:$Q$31,2,FALSE)),"")</f>
        <v/>
      </c>
      <c r="G72" s="471"/>
      <c r="H72" s="471"/>
      <c r="I72" s="471"/>
      <c r="J72" s="471"/>
      <c r="K72" s="471"/>
      <c r="L72" s="471"/>
      <c r="M72" s="382" t="str">
        <f t="shared" si="1"/>
        <v/>
      </c>
      <c r="N72" s="472"/>
      <c r="O72" s="409"/>
      <c r="P72" s="472"/>
      <c r="Q72" s="472"/>
      <c r="R72" s="447" t="str">
        <f>IFERROR(IF('Overview - Section A'!$AN$5="Funding Request",VLOOKUP(E72,'Overview - Section A'!$M$30:$P$31,4,FALSE),IF(Z72="","",Z72)),"")</f>
        <v/>
      </c>
      <c r="S72" s="447" t="b">
        <f t="shared" si="0"/>
        <v>0</v>
      </c>
      <c r="T72" s="447" t="s">
        <v>1078</v>
      </c>
      <c r="U72" s="447" t="str">
        <f t="array" ref="U72">IFERROR(IF(OR(INDEX('Overview - Section A'!$AB$119:$AB$173,MATCH(LEFT(C72,255),LEFT('Overview - Section A'!$W$119:$W$173,255),0))=0,INDEX('Overview - Section A'!$AB$119:$AB$173,MATCH(LEFT(C72,255),LEFT('Overview - Section A'!$W$119:$W$173,255),0))="[Record ID]"),"",INDEX('Overview - Section A'!$AB$119:$AB$173,MATCH(LEFT(C72,255),LEFT('Overview - Section A'!$W$119:$W$173,255),0))),"")</f>
        <v/>
      </c>
      <c r="V72" s="473" t="str">
        <f>IFERROR(IF('Overview - Section A'!$AN$5="Funding Request",IF('Reference Records'!$B$276&lt;&gt;"",VLOOKUP(M72,'Reference Records'!$B$276:$C$277,2,FALSE),VLOOKUP(M72,'Reference Records'!$A$289:$C$807,3,FALSE)),VLOOKUP(M72,'Reference Records'!$A$810:$C$812,3,FALSE)),"")</f>
        <v/>
      </c>
      <c r="W72" s="474"/>
      <c r="X72" s="474"/>
      <c r="Y72" s="473"/>
      <c r="Z72" s="473"/>
      <c r="AA72" s="475"/>
      <c r="AB72" s="287"/>
      <c r="AC72" s="37"/>
    </row>
    <row r="73" spans="1:29" ht="47.1" customHeight="1" x14ac:dyDescent="0.25">
      <c r="A73" s="377">
        <v>65</v>
      </c>
      <c r="B73" s="460" t="str">
        <f>IFERROR(IF(D73="","",VLOOKUP(W73,'Reference records(soft deleted)'!$B$61:$D$89,3,FALSE)),"")</f>
        <v/>
      </c>
      <c r="C73" s="460" t="str">
        <f>IFERROR(IF(D73="","",VLOOKUP(X73,'Reference records(soft deleted)'!$B$172:$D$343,3,FALSE)),"")</f>
        <v/>
      </c>
      <c r="D73" s="469"/>
      <c r="E73" s="382" t="str">
        <f>IF('Overview - Section A'!$AN$5="Funding Request",IF(F73="Funding Request Place Holder","",F73),"")</f>
        <v/>
      </c>
      <c r="F73" s="470" t="str">
        <f>IFERROR(IF(Z73="","",VLOOKUP(Z73,'Overview - Section A'!$P$30:$Q$31,2,FALSE)),"")</f>
        <v/>
      </c>
      <c r="G73" s="471"/>
      <c r="H73" s="471"/>
      <c r="I73" s="471"/>
      <c r="J73" s="471"/>
      <c r="K73" s="471"/>
      <c r="L73" s="471"/>
      <c r="M73" s="382" t="str">
        <f t="shared" ref="M73:M88" si="2">IFERROR(IF(Y73="","",Y73),"")</f>
        <v/>
      </c>
      <c r="N73" s="472"/>
      <c r="O73" s="409"/>
      <c r="P73" s="472"/>
      <c r="Q73" s="472"/>
      <c r="R73" s="447" t="str">
        <f>IFERROR(IF('Overview - Section A'!$AN$5="Funding Request",VLOOKUP(E73,'Overview - Section A'!$M$30:$P$31,4,FALSE),IF(Z73="","",Z73)),"")</f>
        <v/>
      </c>
      <c r="S73" s="447" t="b">
        <f t="shared" ref="S73:S88" si="3">IFERROR(IF(D73&lt;&gt;"",TRUE,FALSE),FALSE)</f>
        <v>0</v>
      </c>
      <c r="T73" s="447" t="s">
        <v>1079</v>
      </c>
      <c r="U73" s="447" t="str">
        <f t="array" ref="U73">IFERROR(IF(OR(INDEX('Overview - Section A'!$AB$119:$AB$173,MATCH(LEFT(C73,255),LEFT('Overview - Section A'!$W$119:$W$173,255),0))=0,INDEX('Overview - Section A'!$AB$119:$AB$173,MATCH(LEFT(C73,255),LEFT('Overview - Section A'!$W$119:$W$173,255),0))="[Record ID]"),"",INDEX('Overview - Section A'!$AB$119:$AB$173,MATCH(LEFT(C73,255),LEFT('Overview - Section A'!$W$119:$W$173,255),0))),"")</f>
        <v/>
      </c>
      <c r="V73" s="473" t="str">
        <f>IFERROR(IF('Overview - Section A'!$AN$5="Funding Request",IF('Reference Records'!$B$276&lt;&gt;"",VLOOKUP(M73,'Reference Records'!$B$276:$C$277,2,FALSE),VLOOKUP(M73,'Reference Records'!$A$289:$C$807,3,FALSE)),VLOOKUP(M73,'Reference Records'!$A$810:$C$812,3,FALSE)),"")</f>
        <v/>
      </c>
      <c r="W73" s="474"/>
      <c r="X73" s="474"/>
      <c r="Y73" s="473"/>
      <c r="Z73" s="473"/>
      <c r="AA73" s="475"/>
      <c r="AB73" s="287"/>
      <c r="AC73" s="37"/>
    </row>
    <row r="74" spans="1:29" ht="47.1" customHeight="1" x14ac:dyDescent="0.25">
      <c r="A74" s="377">
        <v>66</v>
      </c>
      <c r="B74" s="460" t="str">
        <f>IFERROR(IF(D74="","",VLOOKUP(W74,'Reference records(soft deleted)'!$B$61:$D$89,3,FALSE)),"")</f>
        <v/>
      </c>
      <c r="C74" s="460" t="str">
        <f>IFERROR(IF(D74="","",VLOOKUP(X74,'Reference records(soft deleted)'!$B$172:$D$343,3,FALSE)),"")</f>
        <v/>
      </c>
      <c r="D74" s="469"/>
      <c r="E74" s="382" t="str">
        <f>IF('Overview - Section A'!$AN$5="Funding Request",IF(F74="Funding Request Place Holder","",F74),"")</f>
        <v/>
      </c>
      <c r="F74" s="470" t="str">
        <f>IFERROR(IF(Z74="","",VLOOKUP(Z74,'Overview - Section A'!$P$30:$Q$31,2,FALSE)),"")</f>
        <v/>
      </c>
      <c r="G74" s="471"/>
      <c r="H74" s="471"/>
      <c r="I74" s="471"/>
      <c r="J74" s="471"/>
      <c r="K74" s="471"/>
      <c r="L74" s="471"/>
      <c r="M74" s="382" t="str">
        <f t="shared" si="2"/>
        <v/>
      </c>
      <c r="N74" s="472"/>
      <c r="O74" s="409"/>
      <c r="P74" s="472"/>
      <c r="Q74" s="472"/>
      <c r="R74" s="447" t="str">
        <f>IFERROR(IF('Overview - Section A'!$AN$5="Funding Request",VLOOKUP(E74,'Overview - Section A'!$M$30:$P$31,4,FALSE),IF(Z74="","",Z74)),"")</f>
        <v/>
      </c>
      <c r="S74" s="447" t="b">
        <f t="shared" si="3"/>
        <v>0</v>
      </c>
      <c r="T74" s="447" t="s">
        <v>1080</v>
      </c>
      <c r="U74" s="447" t="str">
        <f t="array" ref="U74">IFERROR(IF(OR(INDEX('Overview - Section A'!$AB$119:$AB$173,MATCH(LEFT(C74,255),LEFT('Overview - Section A'!$W$119:$W$173,255),0))=0,INDEX('Overview - Section A'!$AB$119:$AB$173,MATCH(LEFT(C74,255),LEFT('Overview - Section A'!$W$119:$W$173,255),0))="[Record ID]"),"",INDEX('Overview - Section A'!$AB$119:$AB$173,MATCH(LEFT(C74,255),LEFT('Overview - Section A'!$W$119:$W$173,255),0))),"")</f>
        <v/>
      </c>
      <c r="V74" s="473" t="str">
        <f>IFERROR(IF('Overview - Section A'!$AN$5="Funding Request",IF('Reference Records'!$B$276&lt;&gt;"",VLOOKUP(M74,'Reference Records'!$B$276:$C$277,2,FALSE),VLOOKUP(M74,'Reference Records'!$A$289:$C$807,3,FALSE)),VLOOKUP(M74,'Reference Records'!$A$810:$C$812,3,FALSE)),"")</f>
        <v/>
      </c>
      <c r="W74" s="474"/>
      <c r="X74" s="474"/>
      <c r="Y74" s="473"/>
      <c r="Z74" s="473"/>
      <c r="AA74" s="475"/>
      <c r="AB74" s="287"/>
      <c r="AC74" s="37"/>
    </row>
    <row r="75" spans="1:29" ht="47.1" customHeight="1" x14ac:dyDescent="0.25">
      <c r="A75" s="377">
        <v>67</v>
      </c>
      <c r="B75" s="460" t="str">
        <f>IFERROR(IF(D75="","",VLOOKUP(W75,'Reference records(soft deleted)'!$B$61:$D$89,3,FALSE)),"")</f>
        <v/>
      </c>
      <c r="C75" s="460" t="str">
        <f>IFERROR(IF(D75="","",VLOOKUP(X75,'Reference records(soft deleted)'!$B$172:$D$343,3,FALSE)),"")</f>
        <v/>
      </c>
      <c r="D75" s="469"/>
      <c r="E75" s="382" t="str">
        <f>IF('Overview - Section A'!$AN$5="Funding Request",IF(F75="Funding Request Place Holder","",F75),"")</f>
        <v/>
      </c>
      <c r="F75" s="470" t="str">
        <f>IFERROR(IF(Z75="","",VLOOKUP(Z75,'Overview - Section A'!$P$30:$Q$31,2,FALSE)),"")</f>
        <v/>
      </c>
      <c r="G75" s="471"/>
      <c r="H75" s="471"/>
      <c r="I75" s="471"/>
      <c r="J75" s="471"/>
      <c r="K75" s="471"/>
      <c r="L75" s="471"/>
      <c r="M75" s="382" t="str">
        <f t="shared" si="2"/>
        <v/>
      </c>
      <c r="N75" s="472"/>
      <c r="O75" s="409"/>
      <c r="P75" s="472"/>
      <c r="Q75" s="472"/>
      <c r="R75" s="447" t="str">
        <f>IFERROR(IF('Overview - Section A'!$AN$5="Funding Request",VLOOKUP(E75,'Overview - Section A'!$M$30:$P$31,4,FALSE),IF(Z75="","",Z75)),"")</f>
        <v/>
      </c>
      <c r="S75" s="447" t="b">
        <f t="shared" si="3"/>
        <v>0</v>
      </c>
      <c r="T75" s="447" t="s">
        <v>1081</v>
      </c>
      <c r="U75" s="447" t="str">
        <f t="array" ref="U75">IFERROR(IF(OR(INDEX('Overview - Section A'!$AB$119:$AB$173,MATCH(LEFT(C75,255),LEFT('Overview - Section A'!$W$119:$W$173,255),0))=0,INDEX('Overview - Section A'!$AB$119:$AB$173,MATCH(LEFT(C75,255),LEFT('Overview - Section A'!$W$119:$W$173,255),0))="[Record ID]"),"",INDEX('Overview - Section A'!$AB$119:$AB$173,MATCH(LEFT(C75,255),LEFT('Overview - Section A'!$W$119:$W$173,255),0))),"")</f>
        <v/>
      </c>
      <c r="V75" s="473" t="str">
        <f>IFERROR(IF('Overview - Section A'!$AN$5="Funding Request",IF('Reference Records'!$B$276&lt;&gt;"",VLOOKUP(M75,'Reference Records'!$B$276:$C$277,2,FALSE),VLOOKUP(M75,'Reference Records'!$A$289:$C$807,3,FALSE)),VLOOKUP(M75,'Reference Records'!$A$810:$C$812,3,FALSE)),"")</f>
        <v/>
      </c>
      <c r="W75" s="474"/>
      <c r="X75" s="474"/>
      <c r="Y75" s="473"/>
      <c r="Z75" s="473"/>
      <c r="AA75" s="475"/>
      <c r="AB75" s="287"/>
      <c r="AC75" s="37"/>
    </row>
    <row r="76" spans="1:29" ht="47.1" customHeight="1" x14ac:dyDescent="0.25">
      <c r="A76" s="377">
        <v>68</v>
      </c>
      <c r="B76" s="460" t="str">
        <f>IFERROR(IF(D76="","",VLOOKUP(W76,'Reference records(soft deleted)'!$B$61:$D$89,3,FALSE)),"")</f>
        <v/>
      </c>
      <c r="C76" s="460" t="str">
        <f>IFERROR(IF(D76="","",VLOOKUP(X76,'Reference records(soft deleted)'!$B$172:$D$343,3,FALSE)),"")</f>
        <v/>
      </c>
      <c r="D76" s="469"/>
      <c r="E76" s="382" t="str">
        <f>IF('Overview - Section A'!$AN$5="Funding Request",IF(F76="Funding Request Place Holder","",F76),"")</f>
        <v/>
      </c>
      <c r="F76" s="470" t="str">
        <f>IFERROR(IF(Z76="","",VLOOKUP(Z76,'Overview - Section A'!$P$30:$Q$31,2,FALSE)),"")</f>
        <v/>
      </c>
      <c r="G76" s="471"/>
      <c r="H76" s="471"/>
      <c r="I76" s="471"/>
      <c r="J76" s="471"/>
      <c r="K76" s="471"/>
      <c r="L76" s="471"/>
      <c r="M76" s="382" t="str">
        <f t="shared" si="2"/>
        <v/>
      </c>
      <c r="N76" s="472"/>
      <c r="O76" s="409"/>
      <c r="P76" s="472"/>
      <c r="Q76" s="472"/>
      <c r="R76" s="447" t="str">
        <f>IFERROR(IF('Overview - Section A'!$AN$5="Funding Request",VLOOKUP(E76,'Overview - Section A'!$M$30:$P$31,4,FALSE),IF(Z76="","",Z76)),"")</f>
        <v/>
      </c>
      <c r="S76" s="447" t="b">
        <f t="shared" si="3"/>
        <v>0</v>
      </c>
      <c r="T76" s="447" t="s">
        <v>1082</v>
      </c>
      <c r="U76" s="447" t="str">
        <f t="array" ref="U76">IFERROR(IF(OR(INDEX('Overview - Section A'!$AB$119:$AB$173,MATCH(LEFT(C76,255),LEFT('Overview - Section A'!$W$119:$W$173,255),0))=0,INDEX('Overview - Section A'!$AB$119:$AB$173,MATCH(LEFT(C76,255),LEFT('Overview - Section A'!$W$119:$W$173,255),0))="[Record ID]"),"",INDEX('Overview - Section A'!$AB$119:$AB$173,MATCH(LEFT(C76,255),LEFT('Overview - Section A'!$W$119:$W$173,255),0))),"")</f>
        <v/>
      </c>
      <c r="V76" s="473" t="str">
        <f>IFERROR(IF('Overview - Section A'!$AN$5="Funding Request",IF('Reference Records'!$B$276&lt;&gt;"",VLOOKUP(M76,'Reference Records'!$B$276:$C$277,2,FALSE),VLOOKUP(M76,'Reference Records'!$A$289:$C$807,3,FALSE)),VLOOKUP(M76,'Reference Records'!$A$810:$C$812,3,FALSE)),"")</f>
        <v/>
      </c>
      <c r="W76" s="474"/>
      <c r="X76" s="474"/>
      <c r="Y76" s="473"/>
      <c r="Z76" s="473"/>
      <c r="AA76" s="475"/>
      <c r="AB76" s="287"/>
      <c r="AC76" s="37"/>
    </row>
    <row r="77" spans="1:29" ht="47.1" customHeight="1" x14ac:dyDescent="0.25">
      <c r="A77" s="377">
        <v>69</v>
      </c>
      <c r="B77" s="460" t="str">
        <f>IFERROR(IF(D77="","",VLOOKUP(W77,'Reference records(soft deleted)'!$B$61:$D$89,3,FALSE)),"")</f>
        <v/>
      </c>
      <c r="C77" s="460" t="str">
        <f>IFERROR(IF(D77="","",VLOOKUP(X77,'Reference records(soft deleted)'!$B$172:$D$343,3,FALSE)),"")</f>
        <v/>
      </c>
      <c r="D77" s="469"/>
      <c r="E77" s="382" t="str">
        <f>IF('Overview - Section A'!$AN$5="Funding Request",IF(F77="Funding Request Place Holder","",F77),"")</f>
        <v/>
      </c>
      <c r="F77" s="470" t="str">
        <f>IFERROR(IF(Z77="","",VLOOKUP(Z77,'Overview - Section A'!$P$30:$Q$31,2,FALSE)),"")</f>
        <v/>
      </c>
      <c r="G77" s="471"/>
      <c r="H77" s="471"/>
      <c r="I77" s="471"/>
      <c r="J77" s="471"/>
      <c r="K77" s="471"/>
      <c r="L77" s="471"/>
      <c r="M77" s="382" t="str">
        <f t="shared" si="2"/>
        <v/>
      </c>
      <c r="N77" s="472"/>
      <c r="O77" s="409"/>
      <c r="P77" s="472"/>
      <c r="Q77" s="472"/>
      <c r="R77" s="447" t="str">
        <f>IFERROR(IF('Overview - Section A'!$AN$5="Funding Request",VLOOKUP(E77,'Overview - Section A'!$M$30:$P$31,4,FALSE),IF(Z77="","",Z77)),"")</f>
        <v/>
      </c>
      <c r="S77" s="447" t="b">
        <f t="shared" si="3"/>
        <v>0</v>
      </c>
      <c r="T77" s="447" t="s">
        <v>1083</v>
      </c>
      <c r="U77" s="447" t="str">
        <f t="array" ref="U77">IFERROR(IF(OR(INDEX('Overview - Section A'!$AB$119:$AB$173,MATCH(LEFT(C77,255),LEFT('Overview - Section A'!$W$119:$W$173,255),0))=0,INDEX('Overview - Section A'!$AB$119:$AB$173,MATCH(LEFT(C77,255),LEFT('Overview - Section A'!$W$119:$W$173,255),0))="[Record ID]"),"",INDEX('Overview - Section A'!$AB$119:$AB$173,MATCH(LEFT(C77,255),LEFT('Overview - Section A'!$W$119:$W$173,255),0))),"")</f>
        <v/>
      </c>
      <c r="V77" s="473" t="str">
        <f>IFERROR(IF('Overview - Section A'!$AN$5="Funding Request",IF('Reference Records'!$B$276&lt;&gt;"",VLOOKUP(M77,'Reference Records'!$B$276:$C$277,2,FALSE),VLOOKUP(M77,'Reference Records'!$A$289:$C$807,3,FALSE)),VLOOKUP(M77,'Reference Records'!$A$810:$C$812,3,FALSE)),"")</f>
        <v/>
      </c>
      <c r="W77" s="474"/>
      <c r="X77" s="474"/>
      <c r="Y77" s="473"/>
      <c r="Z77" s="473"/>
      <c r="AA77" s="475"/>
      <c r="AB77" s="287"/>
      <c r="AC77" s="37"/>
    </row>
    <row r="78" spans="1:29" ht="47.1" customHeight="1" x14ac:dyDescent="0.25">
      <c r="A78" s="377">
        <v>70</v>
      </c>
      <c r="B78" s="460" t="str">
        <f>IFERROR(IF(D78="","",VLOOKUP(W78,'Reference records(soft deleted)'!$B$61:$D$89,3,FALSE)),"")</f>
        <v/>
      </c>
      <c r="C78" s="460" t="str">
        <f>IFERROR(IF(D78="","",VLOOKUP(X78,'Reference records(soft deleted)'!$B$172:$D$343,3,FALSE)),"")</f>
        <v/>
      </c>
      <c r="D78" s="469"/>
      <c r="E78" s="382" t="str">
        <f>IF('Overview - Section A'!$AN$5="Funding Request",IF(F78="Funding Request Place Holder","",F78),"")</f>
        <v/>
      </c>
      <c r="F78" s="470" t="str">
        <f>IFERROR(IF(Z78="","",VLOOKUP(Z78,'Overview - Section A'!$P$30:$Q$31,2,FALSE)),"")</f>
        <v/>
      </c>
      <c r="G78" s="471"/>
      <c r="H78" s="471"/>
      <c r="I78" s="471"/>
      <c r="J78" s="471"/>
      <c r="K78" s="471"/>
      <c r="L78" s="471"/>
      <c r="M78" s="382" t="str">
        <f t="shared" si="2"/>
        <v/>
      </c>
      <c r="N78" s="472"/>
      <c r="O78" s="409"/>
      <c r="P78" s="472"/>
      <c r="Q78" s="472"/>
      <c r="R78" s="447" t="str">
        <f>IFERROR(IF('Overview - Section A'!$AN$5="Funding Request",VLOOKUP(E78,'Overview - Section A'!$M$30:$P$31,4,FALSE),IF(Z78="","",Z78)),"")</f>
        <v/>
      </c>
      <c r="S78" s="447" t="b">
        <f t="shared" si="3"/>
        <v>0</v>
      </c>
      <c r="T78" s="447" t="s">
        <v>1084</v>
      </c>
      <c r="U78" s="447" t="str">
        <f t="array" ref="U78">IFERROR(IF(OR(INDEX('Overview - Section A'!$AB$119:$AB$173,MATCH(LEFT(C78,255),LEFT('Overview - Section A'!$W$119:$W$173,255),0))=0,INDEX('Overview - Section A'!$AB$119:$AB$173,MATCH(LEFT(C78,255),LEFT('Overview - Section A'!$W$119:$W$173,255),0))="[Record ID]"),"",INDEX('Overview - Section A'!$AB$119:$AB$173,MATCH(LEFT(C78,255),LEFT('Overview - Section A'!$W$119:$W$173,255),0))),"")</f>
        <v/>
      </c>
      <c r="V78" s="473" t="str">
        <f>IFERROR(IF('Overview - Section A'!$AN$5="Funding Request",IF('Reference Records'!$B$276&lt;&gt;"",VLOOKUP(M78,'Reference Records'!$B$276:$C$277,2,FALSE),VLOOKUP(M78,'Reference Records'!$A$289:$C$807,3,FALSE)),VLOOKUP(M78,'Reference Records'!$A$810:$C$812,3,FALSE)),"")</f>
        <v/>
      </c>
      <c r="W78" s="474"/>
      <c r="X78" s="474"/>
      <c r="Y78" s="473"/>
      <c r="Z78" s="473"/>
      <c r="AA78" s="475"/>
      <c r="AB78" s="287"/>
      <c r="AC78" s="37"/>
    </row>
    <row r="79" spans="1:29" ht="47.1" customHeight="1" x14ac:dyDescent="0.25">
      <c r="A79" s="377">
        <v>71</v>
      </c>
      <c r="B79" s="460" t="str">
        <f>IFERROR(IF(D79="","",VLOOKUP(W79,'Reference records(soft deleted)'!$B$61:$D$89,3,FALSE)),"")</f>
        <v/>
      </c>
      <c r="C79" s="460" t="str">
        <f>IFERROR(IF(D79="","",VLOOKUP(X79,'Reference records(soft deleted)'!$B$172:$D$343,3,FALSE)),"")</f>
        <v/>
      </c>
      <c r="D79" s="469"/>
      <c r="E79" s="382" t="str">
        <f>IF('Overview - Section A'!$AN$5="Funding Request",IF(F79="Funding Request Place Holder","",F79),"")</f>
        <v/>
      </c>
      <c r="F79" s="470" t="str">
        <f>IFERROR(IF(Z79="","",VLOOKUP(Z79,'Overview - Section A'!$P$30:$Q$31,2,FALSE)),"")</f>
        <v/>
      </c>
      <c r="G79" s="471"/>
      <c r="H79" s="471"/>
      <c r="I79" s="471"/>
      <c r="J79" s="471"/>
      <c r="K79" s="471"/>
      <c r="L79" s="471"/>
      <c r="M79" s="382" t="str">
        <f t="shared" si="2"/>
        <v/>
      </c>
      <c r="N79" s="472"/>
      <c r="O79" s="409"/>
      <c r="P79" s="472"/>
      <c r="Q79" s="472"/>
      <c r="R79" s="447" t="str">
        <f>IFERROR(IF('Overview - Section A'!$AN$5="Funding Request",VLOOKUP(E79,'Overview - Section A'!$M$30:$P$31,4,FALSE),IF(Z79="","",Z79)),"")</f>
        <v/>
      </c>
      <c r="S79" s="447" t="b">
        <f t="shared" si="3"/>
        <v>0</v>
      </c>
      <c r="T79" s="447" t="s">
        <v>1085</v>
      </c>
      <c r="U79" s="447" t="str">
        <f t="array" ref="U79">IFERROR(IF(OR(INDEX('Overview - Section A'!$AB$119:$AB$173,MATCH(LEFT(C79,255),LEFT('Overview - Section A'!$W$119:$W$173,255),0))=0,INDEX('Overview - Section A'!$AB$119:$AB$173,MATCH(LEFT(C79,255),LEFT('Overview - Section A'!$W$119:$W$173,255),0))="[Record ID]"),"",INDEX('Overview - Section A'!$AB$119:$AB$173,MATCH(LEFT(C79,255),LEFT('Overview - Section A'!$W$119:$W$173,255),0))),"")</f>
        <v/>
      </c>
      <c r="V79" s="473" t="str">
        <f>IFERROR(IF('Overview - Section A'!$AN$5="Funding Request",IF('Reference Records'!$B$276&lt;&gt;"",VLOOKUP(M79,'Reference Records'!$B$276:$C$277,2,FALSE),VLOOKUP(M79,'Reference Records'!$A$289:$C$807,3,FALSE)),VLOOKUP(M79,'Reference Records'!$A$810:$C$812,3,FALSE)),"")</f>
        <v/>
      </c>
      <c r="W79" s="474"/>
      <c r="X79" s="474"/>
      <c r="Y79" s="473"/>
      <c r="Z79" s="473"/>
      <c r="AA79" s="475"/>
      <c r="AB79" s="287"/>
      <c r="AC79" s="37"/>
    </row>
    <row r="80" spans="1:29" ht="47.1" customHeight="1" x14ac:dyDescent="0.25">
      <c r="A80" s="377">
        <v>72</v>
      </c>
      <c r="B80" s="460" t="str">
        <f>IFERROR(IF(D80="","",VLOOKUP(W80,'Reference records(soft deleted)'!$B$61:$D$89,3,FALSE)),"")</f>
        <v/>
      </c>
      <c r="C80" s="460" t="str">
        <f>IFERROR(IF(D80="","",VLOOKUP(X80,'Reference records(soft deleted)'!$B$172:$D$343,3,FALSE)),"")</f>
        <v/>
      </c>
      <c r="D80" s="469"/>
      <c r="E80" s="382" t="str">
        <f>IF('Overview - Section A'!$AN$5="Funding Request",IF(F80="Funding Request Place Holder","",F80),"")</f>
        <v/>
      </c>
      <c r="F80" s="470" t="str">
        <f>IFERROR(IF(Z80="","",VLOOKUP(Z80,'Overview - Section A'!$P$30:$Q$31,2,FALSE)),"")</f>
        <v/>
      </c>
      <c r="G80" s="471"/>
      <c r="H80" s="471"/>
      <c r="I80" s="471"/>
      <c r="J80" s="471"/>
      <c r="K80" s="471"/>
      <c r="L80" s="471"/>
      <c r="M80" s="382" t="str">
        <f t="shared" si="2"/>
        <v/>
      </c>
      <c r="N80" s="472"/>
      <c r="O80" s="409"/>
      <c r="P80" s="472"/>
      <c r="Q80" s="472"/>
      <c r="R80" s="447" t="str">
        <f>IFERROR(IF('Overview - Section A'!$AN$5="Funding Request",VLOOKUP(E80,'Overview - Section A'!$M$30:$P$31,4,FALSE),IF(Z80="","",Z80)),"")</f>
        <v/>
      </c>
      <c r="S80" s="447" t="b">
        <f t="shared" si="3"/>
        <v>0</v>
      </c>
      <c r="T80" s="447" t="s">
        <v>1086</v>
      </c>
      <c r="U80" s="447" t="str">
        <f t="array" ref="U80">IFERROR(IF(OR(INDEX('Overview - Section A'!$AB$119:$AB$173,MATCH(LEFT(C80,255),LEFT('Overview - Section A'!$W$119:$W$173,255),0))=0,INDEX('Overview - Section A'!$AB$119:$AB$173,MATCH(LEFT(C80,255),LEFT('Overview - Section A'!$W$119:$W$173,255),0))="[Record ID]"),"",INDEX('Overview - Section A'!$AB$119:$AB$173,MATCH(LEFT(C80,255),LEFT('Overview - Section A'!$W$119:$W$173,255),0))),"")</f>
        <v/>
      </c>
      <c r="V80" s="473" t="str">
        <f>IFERROR(IF('Overview - Section A'!$AN$5="Funding Request",IF('Reference Records'!$B$276&lt;&gt;"",VLOOKUP(M80,'Reference Records'!$B$276:$C$277,2,FALSE),VLOOKUP(M80,'Reference Records'!$A$289:$C$807,3,FALSE)),VLOOKUP(M80,'Reference Records'!$A$810:$C$812,3,FALSE)),"")</f>
        <v/>
      </c>
      <c r="W80" s="474"/>
      <c r="X80" s="474"/>
      <c r="Y80" s="473"/>
      <c r="Z80" s="473"/>
      <c r="AA80" s="475"/>
      <c r="AB80" s="287"/>
      <c r="AC80" s="37"/>
    </row>
    <row r="81" spans="1:40" ht="47.1" customHeight="1" x14ac:dyDescent="0.25">
      <c r="A81" s="377">
        <v>73</v>
      </c>
      <c r="B81" s="460" t="str">
        <f>IFERROR(IF(D81="","",VLOOKUP(W81,'Reference records(soft deleted)'!$B$61:$D$89,3,FALSE)),"")</f>
        <v/>
      </c>
      <c r="C81" s="460" t="str">
        <f>IFERROR(IF(D81="","",VLOOKUP(X81,'Reference records(soft deleted)'!$B$172:$D$343,3,FALSE)),"")</f>
        <v/>
      </c>
      <c r="D81" s="469"/>
      <c r="E81" s="382" t="str">
        <f>IF('Overview - Section A'!$AN$5="Funding Request",IF(F81="Funding Request Place Holder","",F81),"")</f>
        <v/>
      </c>
      <c r="F81" s="470" t="str">
        <f>IFERROR(IF(Z81="","",VLOOKUP(Z81,'Overview - Section A'!$P$30:$Q$31,2,FALSE)),"")</f>
        <v/>
      </c>
      <c r="G81" s="471"/>
      <c r="H81" s="471"/>
      <c r="I81" s="471"/>
      <c r="J81" s="471"/>
      <c r="K81" s="471"/>
      <c r="L81" s="471"/>
      <c r="M81" s="382" t="str">
        <f t="shared" si="2"/>
        <v/>
      </c>
      <c r="N81" s="472"/>
      <c r="O81" s="409"/>
      <c r="P81" s="472"/>
      <c r="Q81" s="472"/>
      <c r="R81" s="447" t="str">
        <f>IFERROR(IF('Overview - Section A'!$AN$5="Funding Request",VLOOKUP(E81,'Overview - Section A'!$M$30:$P$31,4,FALSE),IF(Z81="","",Z81)),"")</f>
        <v/>
      </c>
      <c r="S81" s="447" t="b">
        <f t="shared" si="3"/>
        <v>0</v>
      </c>
      <c r="T81" s="447" t="s">
        <v>1087</v>
      </c>
      <c r="U81" s="447" t="str">
        <f t="array" ref="U81">IFERROR(IF(OR(INDEX('Overview - Section A'!$AB$119:$AB$173,MATCH(LEFT(C81,255),LEFT('Overview - Section A'!$W$119:$W$173,255),0))=0,INDEX('Overview - Section A'!$AB$119:$AB$173,MATCH(LEFT(C81,255),LEFT('Overview - Section A'!$W$119:$W$173,255),0))="[Record ID]"),"",INDEX('Overview - Section A'!$AB$119:$AB$173,MATCH(LEFT(C81,255),LEFT('Overview - Section A'!$W$119:$W$173,255),0))),"")</f>
        <v/>
      </c>
      <c r="V81" s="473" t="str">
        <f>IFERROR(IF('Overview - Section A'!$AN$5="Funding Request",IF('Reference Records'!$B$276&lt;&gt;"",VLOOKUP(M81,'Reference Records'!$B$276:$C$277,2,FALSE),VLOOKUP(M81,'Reference Records'!$A$289:$C$807,3,FALSE)),VLOOKUP(M81,'Reference Records'!$A$810:$C$812,3,FALSE)),"")</f>
        <v/>
      </c>
      <c r="W81" s="474"/>
      <c r="X81" s="474"/>
      <c r="Y81" s="473"/>
      <c r="Z81" s="473"/>
      <c r="AA81" s="475"/>
      <c r="AB81" s="287"/>
      <c r="AC81" s="37"/>
    </row>
    <row r="82" spans="1:40" ht="47.1" customHeight="1" x14ac:dyDescent="0.25">
      <c r="A82" s="377">
        <v>74</v>
      </c>
      <c r="B82" s="460" t="str">
        <f>IFERROR(IF(D82="","",VLOOKUP(W82,'Reference records(soft deleted)'!$B$61:$D$89,3,FALSE)),"")</f>
        <v/>
      </c>
      <c r="C82" s="460" t="str">
        <f>IFERROR(IF(D82="","",VLOOKUP(X82,'Reference records(soft deleted)'!$B$172:$D$343,3,FALSE)),"")</f>
        <v/>
      </c>
      <c r="D82" s="469"/>
      <c r="E82" s="382" t="str">
        <f>IF('Overview - Section A'!$AN$5="Funding Request",IF(F82="Funding Request Place Holder","",F82),"")</f>
        <v/>
      </c>
      <c r="F82" s="470" t="str">
        <f>IFERROR(IF(Z82="","",VLOOKUP(Z82,'Overview - Section A'!$P$30:$Q$31,2,FALSE)),"")</f>
        <v/>
      </c>
      <c r="G82" s="471"/>
      <c r="H82" s="471"/>
      <c r="I82" s="471"/>
      <c r="J82" s="471"/>
      <c r="K82" s="471"/>
      <c r="L82" s="471"/>
      <c r="M82" s="382" t="str">
        <f t="shared" si="2"/>
        <v/>
      </c>
      <c r="N82" s="472"/>
      <c r="O82" s="409"/>
      <c r="P82" s="472"/>
      <c r="Q82" s="472"/>
      <c r="R82" s="447" t="str">
        <f>IFERROR(IF('Overview - Section A'!$AN$5="Funding Request",VLOOKUP(E82,'Overview - Section A'!$M$30:$P$31,4,FALSE),IF(Z82="","",Z82)),"")</f>
        <v/>
      </c>
      <c r="S82" s="447" t="b">
        <f t="shared" si="3"/>
        <v>0</v>
      </c>
      <c r="T82" s="447" t="s">
        <v>1088</v>
      </c>
      <c r="U82" s="447" t="str">
        <f t="array" ref="U82">IFERROR(IF(OR(INDEX('Overview - Section A'!$AB$119:$AB$173,MATCH(LEFT(C82,255),LEFT('Overview - Section A'!$W$119:$W$173,255),0))=0,INDEX('Overview - Section A'!$AB$119:$AB$173,MATCH(LEFT(C82,255),LEFT('Overview - Section A'!$W$119:$W$173,255),0))="[Record ID]"),"",INDEX('Overview - Section A'!$AB$119:$AB$173,MATCH(LEFT(C82,255),LEFT('Overview - Section A'!$W$119:$W$173,255),0))),"")</f>
        <v/>
      </c>
      <c r="V82" s="473" t="str">
        <f>IFERROR(IF('Overview - Section A'!$AN$5="Funding Request",IF('Reference Records'!$B$276&lt;&gt;"",VLOOKUP(M82,'Reference Records'!$B$276:$C$277,2,FALSE),VLOOKUP(M82,'Reference Records'!$A$289:$C$807,3,FALSE)),VLOOKUP(M82,'Reference Records'!$A$810:$C$812,3,FALSE)),"")</f>
        <v/>
      </c>
      <c r="W82" s="474"/>
      <c r="X82" s="474"/>
      <c r="Y82" s="473"/>
      <c r="Z82" s="473"/>
      <c r="AA82" s="475"/>
      <c r="AB82" s="287"/>
      <c r="AC82" s="37"/>
    </row>
    <row r="83" spans="1:40" ht="47.1" customHeight="1" x14ac:dyDescent="0.25">
      <c r="A83" s="377">
        <v>75</v>
      </c>
      <c r="B83" s="460" t="str">
        <f>IFERROR(IF(D83="","",VLOOKUP(W83,'Reference records(soft deleted)'!$B$61:$D$89,3,FALSE)),"")</f>
        <v/>
      </c>
      <c r="C83" s="460" t="str">
        <f>IFERROR(IF(D83="","",VLOOKUP(X83,'Reference records(soft deleted)'!$B$172:$D$343,3,FALSE)),"")</f>
        <v/>
      </c>
      <c r="D83" s="469"/>
      <c r="E83" s="382" t="str">
        <f>IF('Overview - Section A'!$AN$5="Funding Request",IF(F83="Funding Request Place Holder","",F83),"")</f>
        <v/>
      </c>
      <c r="F83" s="470" t="str">
        <f>IFERROR(IF(Z83="","",VLOOKUP(Z83,'Overview - Section A'!$P$30:$Q$31,2,FALSE)),"")</f>
        <v/>
      </c>
      <c r="G83" s="471"/>
      <c r="H83" s="471"/>
      <c r="I83" s="471"/>
      <c r="J83" s="471"/>
      <c r="K83" s="471"/>
      <c r="L83" s="471"/>
      <c r="M83" s="382" t="str">
        <f t="shared" si="2"/>
        <v/>
      </c>
      <c r="N83" s="472"/>
      <c r="O83" s="409"/>
      <c r="P83" s="472"/>
      <c r="Q83" s="472"/>
      <c r="R83" s="447" t="str">
        <f>IFERROR(IF('Overview - Section A'!$AN$5="Funding Request",VLOOKUP(E83,'Overview - Section A'!$M$30:$P$31,4,FALSE),IF(Z83="","",Z83)),"")</f>
        <v/>
      </c>
      <c r="S83" s="447" t="b">
        <f t="shared" si="3"/>
        <v>0</v>
      </c>
      <c r="T83" s="447" t="s">
        <v>1089</v>
      </c>
      <c r="U83" s="447" t="str">
        <f t="array" ref="U83">IFERROR(IF(OR(INDEX('Overview - Section A'!$AB$119:$AB$173,MATCH(LEFT(C83,255),LEFT('Overview - Section A'!$W$119:$W$173,255),0))=0,INDEX('Overview - Section A'!$AB$119:$AB$173,MATCH(LEFT(C83,255),LEFT('Overview - Section A'!$W$119:$W$173,255),0))="[Record ID]"),"",INDEX('Overview - Section A'!$AB$119:$AB$173,MATCH(LEFT(C83,255),LEFT('Overview - Section A'!$W$119:$W$173,255),0))),"")</f>
        <v/>
      </c>
      <c r="V83" s="473" t="str">
        <f>IFERROR(IF('Overview - Section A'!$AN$5="Funding Request",IF('Reference Records'!$B$276&lt;&gt;"",VLOOKUP(M83,'Reference Records'!$B$276:$C$277,2,FALSE),VLOOKUP(M83,'Reference Records'!$A$289:$C$807,3,FALSE)),VLOOKUP(M83,'Reference Records'!$A$810:$C$812,3,FALSE)),"")</f>
        <v/>
      </c>
      <c r="W83" s="474"/>
      <c r="X83" s="474"/>
      <c r="Y83" s="473"/>
      <c r="Z83" s="473"/>
      <c r="AA83" s="475"/>
      <c r="AB83" s="287"/>
      <c r="AC83" s="37"/>
    </row>
    <row r="84" spans="1:40" ht="47.1" customHeight="1" x14ac:dyDescent="0.25">
      <c r="A84" s="377">
        <v>76</v>
      </c>
      <c r="B84" s="460" t="str">
        <f>IFERROR(IF(D84="","",VLOOKUP(W84,'Reference records(soft deleted)'!$B$61:$D$89,3,FALSE)),"")</f>
        <v/>
      </c>
      <c r="C84" s="460" t="str">
        <f>IFERROR(IF(D84="","",VLOOKUP(X84,'Reference records(soft deleted)'!$B$172:$D$343,3,FALSE)),"")</f>
        <v/>
      </c>
      <c r="D84" s="469"/>
      <c r="E84" s="382" t="str">
        <f>IF('Overview - Section A'!$AN$5="Funding Request",IF(F84="Funding Request Place Holder","",F84),"")</f>
        <v/>
      </c>
      <c r="F84" s="470" t="str">
        <f>IFERROR(IF(Z84="","",VLOOKUP(Z84,'Overview - Section A'!$P$30:$Q$31,2,FALSE)),"")</f>
        <v/>
      </c>
      <c r="G84" s="471"/>
      <c r="H84" s="471"/>
      <c r="I84" s="471"/>
      <c r="J84" s="471"/>
      <c r="K84" s="471"/>
      <c r="L84" s="471"/>
      <c r="M84" s="382" t="str">
        <f t="shared" si="2"/>
        <v/>
      </c>
      <c r="N84" s="472"/>
      <c r="O84" s="409"/>
      <c r="P84" s="472"/>
      <c r="Q84" s="472"/>
      <c r="R84" s="447" t="str">
        <f>IFERROR(IF('Overview - Section A'!$AN$5="Funding Request",VLOOKUP(E84,'Overview - Section A'!$M$30:$P$31,4,FALSE),IF(Z84="","",Z84)),"")</f>
        <v/>
      </c>
      <c r="S84" s="447" t="b">
        <f t="shared" si="3"/>
        <v>0</v>
      </c>
      <c r="T84" s="447" t="s">
        <v>1090</v>
      </c>
      <c r="U84" s="447" t="str">
        <f t="array" ref="U84">IFERROR(IF(OR(INDEX('Overview - Section A'!$AB$119:$AB$173,MATCH(LEFT(C84,255),LEFT('Overview - Section A'!$W$119:$W$173,255),0))=0,INDEX('Overview - Section A'!$AB$119:$AB$173,MATCH(LEFT(C84,255),LEFT('Overview - Section A'!$W$119:$W$173,255),0))="[Record ID]"),"",INDEX('Overview - Section A'!$AB$119:$AB$173,MATCH(LEFT(C84,255),LEFT('Overview - Section A'!$W$119:$W$173,255),0))),"")</f>
        <v/>
      </c>
      <c r="V84" s="473" t="str">
        <f>IFERROR(IF('Overview - Section A'!$AN$5="Funding Request",IF('Reference Records'!$B$276&lt;&gt;"",VLOOKUP(M84,'Reference Records'!$B$276:$C$277,2,FALSE),VLOOKUP(M84,'Reference Records'!$A$289:$C$807,3,FALSE)),VLOOKUP(M84,'Reference Records'!$A$810:$C$812,3,FALSE)),"")</f>
        <v/>
      </c>
      <c r="W84" s="474"/>
      <c r="X84" s="474"/>
      <c r="Y84" s="473"/>
      <c r="Z84" s="473"/>
      <c r="AA84" s="475"/>
      <c r="AB84" s="287"/>
      <c r="AC84" s="37"/>
    </row>
    <row r="85" spans="1:40" ht="47.1" customHeight="1" x14ac:dyDescent="0.25">
      <c r="A85" s="377">
        <v>77</v>
      </c>
      <c r="B85" s="460" t="str">
        <f>IFERROR(IF(D85="","",VLOOKUP(W85,'Reference records(soft deleted)'!$B$61:$D$89,3,FALSE)),"")</f>
        <v/>
      </c>
      <c r="C85" s="460" t="str">
        <f>IFERROR(IF(D85="","",VLOOKUP(X85,'Reference records(soft deleted)'!$B$172:$D$343,3,FALSE)),"")</f>
        <v/>
      </c>
      <c r="D85" s="469"/>
      <c r="E85" s="382" t="str">
        <f>IF('Overview - Section A'!$AN$5="Funding Request",IF(F85="Funding Request Place Holder","",F85),"")</f>
        <v/>
      </c>
      <c r="F85" s="470" t="str">
        <f>IFERROR(IF(Z85="","",VLOOKUP(Z85,'Overview - Section A'!$P$30:$Q$31,2,FALSE)),"")</f>
        <v/>
      </c>
      <c r="G85" s="471"/>
      <c r="H85" s="471"/>
      <c r="I85" s="471"/>
      <c r="J85" s="471"/>
      <c r="K85" s="471"/>
      <c r="L85" s="471"/>
      <c r="M85" s="382" t="str">
        <f t="shared" si="2"/>
        <v/>
      </c>
      <c r="N85" s="472"/>
      <c r="O85" s="409"/>
      <c r="P85" s="472"/>
      <c r="Q85" s="472"/>
      <c r="R85" s="447" t="str">
        <f>IFERROR(IF('Overview - Section A'!$AN$5="Funding Request",VLOOKUP(E85,'Overview - Section A'!$M$30:$P$31,4,FALSE),IF(Z85="","",Z85)),"")</f>
        <v/>
      </c>
      <c r="S85" s="447" t="b">
        <f t="shared" si="3"/>
        <v>0</v>
      </c>
      <c r="T85" s="447" t="s">
        <v>1091</v>
      </c>
      <c r="U85" s="447" t="str">
        <f t="array" ref="U85">IFERROR(IF(OR(INDEX('Overview - Section A'!$AB$119:$AB$173,MATCH(LEFT(C85,255),LEFT('Overview - Section A'!$W$119:$W$173,255),0))=0,INDEX('Overview - Section A'!$AB$119:$AB$173,MATCH(LEFT(C85,255),LEFT('Overview - Section A'!$W$119:$W$173,255),0))="[Record ID]"),"",INDEX('Overview - Section A'!$AB$119:$AB$173,MATCH(LEFT(C85,255),LEFT('Overview - Section A'!$W$119:$W$173,255),0))),"")</f>
        <v/>
      </c>
      <c r="V85" s="473" t="str">
        <f>IFERROR(IF('Overview - Section A'!$AN$5="Funding Request",IF('Reference Records'!$B$276&lt;&gt;"",VLOOKUP(M85,'Reference Records'!$B$276:$C$277,2,FALSE),VLOOKUP(M85,'Reference Records'!$A$289:$C$807,3,FALSE)),VLOOKUP(M85,'Reference Records'!$A$810:$C$812,3,FALSE)),"")</f>
        <v/>
      </c>
      <c r="W85" s="474"/>
      <c r="X85" s="474"/>
      <c r="Y85" s="473"/>
      <c r="Z85" s="473"/>
      <c r="AA85" s="475"/>
      <c r="AB85" s="287"/>
      <c r="AC85" s="37"/>
    </row>
    <row r="86" spans="1:40" ht="47.1" customHeight="1" x14ac:dyDescent="0.25">
      <c r="A86" s="377">
        <v>78</v>
      </c>
      <c r="B86" s="460" t="str">
        <f>IFERROR(IF(D86="","",VLOOKUP(W86,'Reference records(soft deleted)'!$B$61:$D$89,3,FALSE)),"")</f>
        <v/>
      </c>
      <c r="C86" s="460" t="str">
        <f>IFERROR(IF(D86="","",VLOOKUP(X86,'Reference records(soft deleted)'!$B$172:$D$343,3,FALSE)),"")</f>
        <v/>
      </c>
      <c r="D86" s="469"/>
      <c r="E86" s="382" t="str">
        <f>IF('Overview - Section A'!$AN$5="Funding Request",IF(F86="Funding Request Place Holder","",F86),"")</f>
        <v/>
      </c>
      <c r="F86" s="470" t="str">
        <f>IFERROR(IF(Z86="","",VLOOKUP(Z86,'Overview - Section A'!$P$30:$Q$31,2,FALSE)),"")</f>
        <v/>
      </c>
      <c r="G86" s="471"/>
      <c r="H86" s="471"/>
      <c r="I86" s="471"/>
      <c r="J86" s="471"/>
      <c r="K86" s="471"/>
      <c r="L86" s="471"/>
      <c r="M86" s="382" t="str">
        <f t="shared" si="2"/>
        <v/>
      </c>
      <c r="N86" s="472"/>
      <c r="O86" s="409"/>
      <c r="P86" s="472"/>
      <c r="Q86" s="472"/>
      <c r="R86" s="447" t="str">
        <f>IFERROR(IF('Overview - Section A'!$AN$5="Funding Request",VLOOKUP(E86,'Overview - Section A'!$M$30:$P$31,4,FALSE),IF(Z86="","",Z86)),"")</f>
        <v/>
      </c>
      <c r="S86" s="447" t="b">
        <f t="shared" si="3"/>
        <v>0</v>
      </c>
      <c r="T86" s="447" t="s">
        <v>1092</v>
      </c>
      <c r="U86" s="447" t="str">
        <f t="array" ref="U86">IFERROR(IF(OR(INDEX('Overview - Section A'!$AB$119:$AB$173,MATCH(LEFT(C86,255),LEFT('Overview - Section A'!$W$119:$W$173,255),0))=0,INDEX('Overview - Section A'!$AB$119:$AB$173,MATCH(LEFT(C86,255),LEFT('Overview - Section A'!$W$119:$W$173,255),0))="[Record ID]"),"",INDEX('Overview - Section A'!$AB$119:$AB$173,MATCH(LEFT(C86,255),LEFT('Overview - Section A'!$W$119:$W$173,255),0))),"")</f>
        <v/>
      </c>
      <c r="V86" s="473" t="str">
        <f>IFERROR(IF('Overview - Section A'!$AN$5="Funding Request",IF('Reference Records'!$B$276&lt;&gt;"",VLOOKUP(M86,'Reference Records'!$B$276:$C$277,2,FALSE),VLOOKUP(M86,'Reference Records'!$A$289:$C$807,3,FALSE)),VLOOKUP(M86,'Reference Records'!$A$810:$C$812,3,FALSE)),"")</f>
        <v/>
      </c>
      <c r="W86" s="474"/>
      <c r="X86" s="474"/>
      <c r="Y86" s="473"/>
      <c r="Z86" s="473"/>
      <c r="AA86" s="475"/>
      <c r="AB86" s="287"/>
      <c r="AC86" s="37"/>
    </row>
    <row r="87" spans="1:40" ht="47.1" customHeight="1" x14ac:dyDescent="0.25">
      <c r="A87" s="377">
        <v>79</v>
      </c>
      <c r="B87" s="460" t="str">
        <f>IFERROR(IF(D87="","",VLOOKUP(W87,'Reference records(soft deleted)'!$B$61:$D$89,3,FALSE)),"")</f>
        <v/>
      </c>
      <c r="C87" s="460" t="str">
        <f>IFERROR(IF(D87="","",VLOOKUP(X87,'Reference records(soft deleted)'!$B$172:$D$343,3,FALSE)),"")</f>
        <v/>
      </c>
      <c r="D87" s="469"/>
      <c r="E87" s="382" t="str">
        <f>IF('Overview - Section A'!$AN$5="Funding Request",IF(F87="Funding Request Place Holder","",F87),"")</f>
        <v/>
      </c>
      <c r="F87" s="470" t="str">
        <f>IFERROR(IF(Z87="","",VLOOKUP(Z87,'Overview - Section A'!$P$30:$Q$31,2,FALSE)),"")</f>
        <v/>
      </c>
      <c r="G87" s="471"/>
      <c r="H87" s="471"/>
      <c r="I87" s="471"/>
      <c r="J87" s="471"/>
      <c r="K87" s="471"/>
      <c r="L87" s="471"/>
      <c r="M87" s="382" t="str">
        <f t="shared" si="2"/>
        <v/>
      </c>
      <c r="N87" s="472"/>
      <c r="O87" s="409"/>
      <c r="P87" s="472"/>
      <c r="Q87" s="472"/>
      <c r="R87" s="447" t="str">
        <f>IFERROR(IF('Overview - Section A'!$AN$5="Funding Request",VLOOKUP(E87,'Overview - Section A'!$M$30:$P$31,4,FALSE),IF(Z87="","",Z87)),"")</f>
        <v/>
      </c>
      <c r="S87" s="447" t="b">
        <f t="shared" si="3"/>
        <v>0</v>
      </c>
      <c r="T87" s="447" t="s">
        <v>1093</v>
      </c>
      <c r="U87" s="447" t="str">
        <f t="array" ref="U87">IFERROR(IF(OR(INDEX('Overview - Section A'!$AB$119:$AB$173,MATCH(LEFT(C87,255),LEFT('Overview - Section A'!$W$119:$W$173,255),0))=0,INDEX('Overview - Section A'!$AB$119:$AB$173,MATCH(LEFT(C87,255),LEFT('Overview - Section A'!$W$119:$W$173,255),0))="[Record ID]"),"",INDEX('Overview - Section A'!$AB$119:$AB$173,MATCH(LEFT(C87,255),LEFT('Overview - Section A'!$W$119:$W$173,255),0))),"")</f>
        <v/>
      </c>
      <c r="V87" s="473" t="str">
        <f>IFERROR(IF('Overview - Section A'!$AN$5="Funding Request",IF('Reference Records'!$B$276&lt;&gt;"",VLOOKUP(M87,'Reference Records'!$B$276:$C$277,2,FALSE),VLOOKUP(M87,'Reference Records'!$A$289:$C$807,3,FALSE)),VLOOKUP(M87,'Reference Records'!$A$810:$C$812,3,FALSE)),"")</f>
        <v/>
      </c>
      <c r="W87" s="474"/>
      <c r="X87" s="474"/>
      <c r="Y87" s="473"/>
      <c r="Z87" s="473"/>
      <c r="AA87" s="475"/>
      <c r="AB87" s="287"/>
      <c r="AC87" s="37"/>
    </row>
    <row r="88" spans="1:40" ht="47.1" customHeight="1" x14ac:dyDescent="0.25">
      <c r="A88" s="377">
        <v>80</v>
      </c>
      <c r="B88" s="460" t="str">
        <f>IFERROR(IF(D88="","",VLOOKUP(W88,'Reference records(soft deleted)'!$B$61:$D$89,3,FALSE)),"")</f>
        <v/>
      </c>
      <c r="C88" s="460" t="str">
        <f>IFERROR(IF(D88="","",VLOOKUP(X88,'Reference records(soft deleted)'!$B$172:$D$343,3,FALSE)),"")</f>
        <v/>
      </c>
      <c r="D88" s="469"/>
      <c r="E88" s="382" t="str">
        <f>IF('Overview - Section A'!$AN$5="Funding Request",IF(F88="Funding Request Place Holder","",F88),"")</f>
        <v/>
      </c>
      <c r="F88" s="470" t="str">
        <f>IFERROR(IF(Z88="","",VLOOKUP(Z88,'Overview - Section A'!$P$30:$Q$31,2,FALSE)),"")</f>
        <v/>
      </c>
      <c r="G88" s="471"/>
      <c r="H88" s="471"/>
      <c r="I88" s="471"/>
      <c r="J88" s="471"/>
      <c r="K88" s="471"/>
      <c r="L88" s="471"/>
      <c r="M88" s="382" t="str">
        <f t="shared" si="2"/>
        <v/>
      </c>
      <c r="N88" s="472"/>
      <c r="O88" s="409"/>
      <c r="P88" s="472"/>
      <c r="Q88" s="472"/>
      <c r="R88" s="447" t="str">
        <f>IFERROR(IF('Overview - Section A'!$AN$5="Funding Request",VLOOKUP(E88,'Overview - Section A'!$M$30:$P$31,4,FALSE),IF(Z88="","",Z88)),"")</f>
        <v/>
      </c>
      <c r="S88" s="447" t="b">
        <f t="shared" si="3"/>
        <v>0</v>
      </c>
      <c r="T88" s="447" t="s">
        <v>1094</v>
      </c>
      <c r="U88" s="447" t="str">
        <f t="array" ref="U88">IFERROR(IF(OR(INDEX('Overview - Section A'!$AB$119:$AB$173,MATCH(LEFT(C88,255),LEFT('Overview - Section A'!$W$119:$W$173,255),0))=0,INDEX('Overview - Section A'!$AB$119:$AB$173,MATCH(LEFT(C88,255),LEFT('Overview - Section A'!$W$119:$W$173,255),0))="[Record ID]"),"",INDEX('Overview - Section A'!$AB$119:$AB$173,MATCH(LEFT(C88,255),LEFT('Overview - Section A'!$W$119:$W$173,255),0))),"")</f>
        <v/>
      </c>
      <c r="V88" s="473" t="str">
        <f>IFERROR(IF('Overview - Section A'!$AN$5="Funding Request",IF('Reference Records'!$B$276&lt;&gt;"",VLOOKUP(M88,'Reference Records'!$B$276:$C$277,2,FALSE),VLOOKUP(M88,'Reference Records'!$A$289:$C$807,3,FALSE)),VLOOKUP(M88,'Reference Records'!$A$810:$C$812,3,FALSE)),"")</f>
        <v/>
      </c>
      <c r="W88" s="474"/>
      <c r="X88" s="474"/>
      <c r="Y88" s="473"/>
      <c r="Z88" s="473"/>
      <c r="AA88" s="475"/>
      <c r="AB88" s="287"/>
      <c r="AC88" s="37"/>
    </row>
    <row r="89" spans="1:40" ht="1.35" customHeight="1" thickBot="1" x14ac:dyDescent="0.3">
      <c r="A89" s="50"/>
      <c r="B89" s="51"/>
      <c r="C89" s="51"/>
      <c r="D89" s="51"/>
      <c r="E89" s="51"/>
      <c r="F89" s="51"/>
      <c r="G89" s="51"/>
      <c r="H89" s="51"/>
      <c r="I89" s="51"/>
      <c r="J89" s="51"/>
      <c r="K89" s="51"/>
      <c r="L89" s="51"/>
      <c r="M89" s="51"/>
      <c r="N89" s="51"/>
      <c r="O89" s="51"/>
      <c r="P89" s="51"/>
      <c r="Q89" s="51"/>
      <c r="R89" s="51"/>
      <c r="S89" s="51"/>
      <c r="T89" s="51"/>
      <c r="U89" s="51"/>
      <c r="V89" s="46"/>
      <c r="AC89" s="46"/>
    </row>
    <row r="90" spans="1:40" ht="35.65" customHeight="1" thickBot="1" x14ac:dyDescent="0.3">
      <c r="W90" s="35"/>
      <c r="X90" s="35"/>
      <c r="Y90" s="35"/>
      <c r="Z90" s="35"/>
      <c r="AA90" s="35"/>
      <c r="AB90" s="35"/>
      <c r="AC90" s="35"/>
    </row>
    <row r="91" spans="1:40" ht="45.6" customHeight="1" thickBot="1" x14ac:dyDescent="0.3">
      <c r="A91" s="548" t="s">
        <v>311</v>
      </c>
      <c r="B91" s="549"/>
      <c r="C91" s="549"/>
      <c r="D91" s="549"/>
      <c r="E91" s="549"/>
      <c r="F91" s="549"/>
      <c r="G91" s="549"/>
      <c r="H91" s="549"/>
      <c r="I91" s="549"/>
      <c r="J91" s="549"/>
      <c r="K91" s="549"/>
      <c r="L91" s="549"/>
      <c r="M91" s="549"/>
      <c r="N91" s="549"/>
      <c r="O91" s="36"/>
    </row>
    <row r="92" spans="1:40" ht="45.6" customHeight="1" x14ac:dyDescent="0.25">
      <c r="A92" s="391" t="s">
        <v>308</v>
      </c>
      <c r="B92" s="391" t="s">
        <v>309</v>
      </c>
      <c r="C92" s="391" t="s">
        <v>239</v>
      </c>
      <c r="D92" s="391" t="s">
        <v>312</v>
      </c>
      <c r="E92" s="391" t="s">
        <v>313</v>
      </c>
      <c r="F92" s="406"/>
      <c r="G92" s="394" t="s">
        <v>25</v>
      </c>
      <c r="H92" s="394" t="s">
        <v>0</v>
      </c>
      <c r="I92" s="394" t="s">
        <v>56</v>
      </c>
      <c r="J92" s="394" t="s">
        <v>23</v>
      </c>
      <c r="K92" s="394" t="s">
        <v>57</v>
      </c>
      <c r="L92" s="476" t="s">
        <v>25</v>
      </c>
      <c r="M92" s="391" t="s">
        <v>221</v>
      </c>
      <c r="N92" s="301" t="s">
        <v>222</v>
      </c>
      <c r="O92" s="37"/>
    </row>
    <row r="93" spans="1:40" ht="157.5" hidden="1" x14ac:dyDescent="0.25">
      <c r="A93" s="377" t="s">
        <v>53</v>
      </c>
      <c r="B93" s="395" t="str">
        <f>IF(A93=A92,"",IF(VLOOKUP(A93,$A$8:$D$90,4,FALSE)=0,"",VLOOKUP(A93,$A$8:$D$90,4,FALSE)))</f>
        <v>[Key Activity Local]</v>
      </c>
      <c r="C93" s="396" t="str">
        <f ca="1">TEXT(IFERROR(INDEX('Overview - Section A'!$A$37:$A$44,MATCH(G93,'Overview - Section A'!$U$37:$U$44,0)),""),"d-mmm-yy") &amp;" to " &amp; TEXT(IFERROR(INDEX('Overview - Section A'!$E$37:$E$44,MATCH(G93,'Overview - Section A'!$U$37:$U$44,0)),""),"d-mmm-yy")</f>
        <v xml:space="preserve"> to </v>
      </c>
      <c r="D93" s="477" t="s">
        <v>220</v>
      </c>
      <c r="E93" s="477" t="s">
        <v>219</v>
      </c>
      <c r="F93" s="478"/>
      <c r="G93" s="470" t="s">
        <v>24</v>
      </c>
      <c r="H93" s="479" t="s">
        <v>12</v>
      </c>
      <c r="I93" s="470" t="b">
        <f>IFERROR(TRUE,FALSE)</f>
        <v>1</v>
      </c>
      <c r="J93" s="470" t="b">
        <f>IFERROR(IF(VLOOKUP(A93,$A$8:$D$90,4,FALSE)&lt;&gt;"",TRUE,FALSE),FALSE)</f>
        <v>1</v>
      </c>
      <c r="K93" s="470" t="str">
        <f>IFERROR(VLOOKUP(A93,$A$8:$T$90,20,FALSE),"")</f>
        <v>[Record ID]</v>
      </c>
      <c r="L93" s="480" t="s">
        <v>24</v>
      </c>
      <c r="M93" s="477" t="s">
        <v>54</v>
      </c>
      <c r="N93" s="477" t="s">
        <v>55</v>
      </c>
      <c r="O93" s="37"/>
      <c r="AM93" s="5"/>
      <c r="AN93" s="5"/>
    </row>
    <row r="94" spans="1:40" ht="299.25" x14ac:dyDescent="0.25">
      <c r="A94" s="377">
        <v>1</v>
      </c>
      <c r="B94" s="395" t="str">
        <f t="shared" ref="B94:B157" si="4">IF(A94=A93,"",IF(VLOOKUP(A94,$A$8:$D$90,4,FALSE)=0,"",VLOOKUP(A94,$A$8:$D$90,4,FALSE)))</f>
        <v>Fortalecimiento del sistema de monitoreo y calidad de la información de VIH.</v>
      </c>
      <c r="C94" s="396" t="str">
        <f ca="1">TEXT(IFERROR(INDEX('Overview - Section A'!$A$37:$A$44,MATCH(G94,'Overview - Section A'!$U$37:$U$44,0)),""),"d-mmm-yy") &amp;" to " &amp; TEXT(IFERROR(INDEX('Overview - Section A'!$E$37:$E$44,MATCH(G94,'Overview - Section A'!$U$37:$U$44,0)),""),"d-mmm-yy")</f>
        <v>1-Jul-19 to 31-Dic-19</v>
      </c>
      <c r="D94" s="477" t="s">
        <v>4487</v>
      </c>
      <c r="E94" s="477" t="s">
        <v>4494</v>
      </c>
      <c r="F94" s="478"/>
      <c r="G94" s="470" t="s">
        <v>463</v>
      </c>
      <c r="H94" s="479"/>
      <c r="I94" s="470" t="b">
        <f t="shared" ref="I94:I157" si="5">IFERROR(TRUE,FALSE)</f>
        <v>1</v>
      </c>
      <c r="J94" s="470" t="b">
        <f t="shared" ref="J94:J157" si="6">IFERROR(IF(VLOOKUP(A94,$A$8:$D$90,4,FALSE)&lt;&gt;"",TRUE,FALSE),FALSE)</f>
        <v>1</v>
      </c>
      <c r="K94" s="470" t="str">
        <f t="shared" ref="K94:K157" si="7">IFERROR(VLOOKUP(A94,$A$8:$T$90,20,FALSE),"")</f>
        <v>a1N36000009tPefEAE</v>
      </c>
      <c r="L94" s="480" t="s">
        <v>1095</v>
      </c>
      <c r="M94" s="477" t="s">
        <v>4490</v>
      </c>
      <c r="N94" s="477" t="s">
        <v>4495</v>
      </c>
      <c r="O94" s="37"/>
      <c r="AM94" s="5"/>
      <c r="AN94" s="5"/>
    </row>
    <row r="95" spans="1:40" ht="283.5" x14ac:dyDescent="0.25">
      <c r="A95" s="377">
        <v>1</v>
      </c>
      <c r="B95" s="395" t="str">
        <f t="shared" si="4"/>
        <v/>
      </c>
      <c r="C95" s="396" t="str">
        <f ca="1">TEXT(IFERROR(INDEX('Overview - Section A'!$A$37:$A$44,MATCH(G95,'Overview - Section A'!$U$37:$U$44,0)),""),"d-mmm-yy") &amp;" to " &amp; TEXT(IFERROR(INDEX('Overview - Section A'!$E$37:$E$44,MATCH(G95,'Overview - Section A'!$U$37:$U$44,0)),""),"d-mmm-yy")</f>
        <v>1-Ene-20 to 31-Dic-20</v>
      </c>
      <c r="D95" s="477"/>
      <c r="E95" s="477"/>
      <c r="F95" s="478"/>
      <c r="G95" s="470" t="s">
        <v>465</v>
      </c>
      <c r="H95" s="479"/>
      <c r="I95" s="470" t="b">
        <f t="shared" si="5"/>
        <v>1</v>
      </c>
      <c r="J95" s="470" t="b">
        <f t="shared" si="6"/>
        <v>1</v>
      </c>
      <c r="K95" s="470" t="str">
        <f t="shared" si="7"/>
        <v>a1N36000009tPefEAE</v>
      </c>
      <c r="L95" s="480" t="s">
        <v>1096</v>
      </c>
      <c r="M95" s="477"/>
      <c r="N95" s="477"/>
      <c r="O95" s="37"/>
      <c r="AM95" s="5"/>
      <c r="AN95" s="5"/>
    </row>
    <row r="96" spans="1:40" ht="283.5" x14ac:dyDescent="0.25">
      <c r="A96" s="377">
        <v>1</v>
      </c>
      <c r="B96" s="395" t="str">
        <f t="shared" si="4"/>
        <v/>
      </c>
      <c r="C96" s="396" t="str">
        <f ca="1">TEXT(IFERROR(INDEX('Overview - Section A'!$A$37:$A$44,MATCH(G96,'Overview - Section A'!$U$37:$U$44,0)),""),"d-mmm-yy") &amp;" to " &amp; TEXT(IFERROR(INDEX('Overview - Section A'!$E$37:$E$44,MATCH(G96,'Overview - Section A'!$U$37:$U$44,0)),""),"d-mmm-yy")</f>
        <v>1-Ene-21 to 31-Dic-21</v>
      </c>
      <c r="D96" s="477" t="s">
        <v>11</v>
      </c>
      <c r="E96" s="477"/>
      <c r="F96" s="478"/>
      <c r="G96" s="470" t="s">
        <v>467</v>
      </c>
      <c r="H96" s="479"/>
      <c r="I96" s="470" t="b">
        <f t="shared" si="5"/>
        <v>1</v>
      </c>
      <c r="J96" s="470" t="b">
        <f t="shared" si="6"/>
        <v>1</v>
      </c>
      <c r="K96" s="470" t="str">
        <f t="shared" si="7"/>
        <v>a1N36000009tPefEAE</v>
      </c>
      <c r="L96" s="480" t="s">
        <v>1097</v>
      </c>
      <c r="M96" s="477"/>
      <c r="N96" s="477"/>
      <c r="O96" s="37"/>
      <c r="AM96" s="5"/>
      <c r="AN96" s="5"/>
    </row>
    <row r="97" spans="1:40" ht="283.5" x14ac:dyDescent="0.25">
      <c r="A97" s="377">
        <v>1</v>
      </c>
      <c r="B97" s="395" t="str">
        <f t="shared" si="4"/>
        <v/>
      </c>
      <c r="C97" s="396" t="str">
        <f ca="1">TEXT(IFERROR(INDEX('Overview - Section A'!$A$37:$A$44,MATCH(G97,'Overview - Section A'!$U$37:$U$44,0)),""),"d-mmm-yy") &amp;" to " &amp; TEXT(IFERROR(INDEX('Overview - Section A'!$E$37:$E$44,MATCH(G97,'Overview - Section A'!$U$37:$U$44,0)),""),"d-mmm-yy")</f>
        <v>1-Ene-22 to 30-Jun-22</v>
      </c>
      <c r="D97" s="477"/>
      <c r="E97" s="477"/>
      <c r="F97" s="478"/>
      <c r="G97" s="470" t="s">
        <v>469</v>
      </c>
      <c r="H97" s="479"/>
      <c r="I97" s="470" t="b">
        <f t="shared" si="5"/>
        <v>1</v>
      </c>
      <c r="J97" s="470" t="b">
        <f t="shared" si="6"/>
        <v>1</v>
      </c>
      <c r="K97" s="470" t="str">
        <f t="shared" si="7"/>
        <v>a1N36000009tPefEAE</v>
      </c>
      <c r="L97" s="480" t="s">
        <v>1098</v>
      </c>
      <c r="M97" s="477"/>
      <c r="N97" s="477"/>
      <c r="O97" s="37"/>
      <c r="AM97" s="5"/>
      <c r="AN97" s="5"/>
    </row>
    <row r="98" spans="1:40" ht="283.5" x14ac:dyDescent="0.25">
      <c r="A98" s="377">
        <v>1</v>
      </c>
      <c r="B98" s="395" t="str">
        <f t="shared" si="4"/>
        <v/>
      </c>
      <c r="C98" s="396" t="str">
        <f ca="1">TEXT(IFERROR(INDEX('Overview - Section A'!$A$37:$A$44,MATCH(G98,'Overview - Section A'!$U$37:$U$44,0)),""),"d-mmm-yy") &amp;" to " &amp; TEXT(IFERROR(INDEX('Overview - Section A'!$E$37:$E$44,MATCH(G98,'Overview - Section A'!$U$37:$U$44,0)),""),"d-mmm-yy")</f>
        <v>1-Jul-22 to 30-Jun-23</v>
      </c>
      <c r="D98" s="477"/>
      <c r="E98" s="477"/>
      <c r="F98" s="478"/>
      <c r="G98" s="470" t="s">
        <v>471</v>
      </c>
      <c r="H98" s="479"/>
      <c r="I98" s="470" t="b">
        <f t="shared" si="5"/>
        <v>1</v>
      </c>
      <c r="J98" s="470" t="b">
        <f t="shared" si="6"/>
        <v>1</v>
      </c>
      <c r="K98" s="470" t="str">
        <f t="shared" si="7"/>
        <v>a1N36000009tPefEAE</v>
      </c>
      <c r="L98" s="480" t="s">
        <v>1099</v>
      </c>
      <c r="M98" s="477"/>
      <c r="N98" s="477"/>
      <c r="O98" s="37"/>
      <c r="AM98" s="5"/>
      <c r="AN98" s="5"/>
    </row>
    <row r="99" spans="1:40" ht="283.5" x14ac:dyDescent="0.25">
      <c r="A99" s="377">
        <v>1</v>
      </c>
      <c r="B99" s="395" t="str">
        <f t="shared" si="4"/>
        <v/>
      </c>
      <c r="C99" s="396" t="str">
        <f ca="1">TEXT(IFERROR(INDEX('Overview - Section A'!$A$37:$A$44,MATCH(G99,'Overview - Section A'!$U$37:$U$44,0)),""),"d-mmm-yy") &amp;" to " &amp; TEXT(IFERROR(INDEX('Overview - Section A'!$E$37:$E$44,MATCH(G99,'Overview - Section A'!$U$37:$U$44,0)),""),"d-mmm-yy")</f>
        <v>1-Jul-23 to 30-Jun-24</v>
      </c>
      <c r="D99" s="477"/>
      <c r="E99" s="477"/>
      <c r="F99" s="478"/>
      <c r="G99" s="470" t="s">
        <v>473</v>
      </c>
      <c r="H99" s="479"/>
      <c r="I99" s="470" t="b">
        <f t="shared" si="5"/>
        <v>1</v>
      </c>
      <c r="J99" s="470" t="b">
        <f t="shared" si="6"/>
        <v>1</v>
      </c>
      <c r="K99" s="470" t="str">
        <f t="shared" si="7"/>
        <v>a1N36000009tPefEAE</v>
      </c>
      <c r="L99" s="480" t="s">
        <v>1100</v>
      </c>
      <c r="M99" s="477"/>
      <c r="N99" s="477"/>
      <c r="O99" s="37"/>
      <c r="AM99" s="5"/>
      <c r="AN99" s="5"/>
    </row>
    <row r="100" spans="1:40" ht="283.5" x14ac:dyDescent="0.25">
      <c r="A100" s="377">
        <v>2</v>
      </c>
      <c r="B100" s="395" t="str">
        <f t="shared" si="4"/>
        <v>Desarrollo e implementación del plan de capacitación en el uso del sistema interoperable en el MINSA (DIRIS, DIRESA y GERESA) a través de talleres. Se realizarán visitas de asistencia técnica del sistema interoperable a nivel nacional</v>
      </c>
      <c r="C100" s="396" t="str">
        <f ca="1">TEXT(IFERROR(INDEX('Overview - Section A'!$A$37:$A$44,MATCH(G100,'Overview - Section A'!$U$37:$U$44,0)),""),"d-mmm-yy") &amp;" to " &amp; TEXT(IFERROR(INDEX('Overview - Section A'!$E$37:$E$44,MATCH(G100,'Overview - Section A'!$U$37:$U$44,0)),""),"d-mmm-yy")</f>
        <v>1-Jul-19 to 31-Dic-19</v>
      </c>
      <c r="D100" s="477"/>
      <c r="E100" s="477"/>
      <c r="F100" s="478"/>
      <c r="G100" s="470" t="s">
        <v>463</v>
      </c>
      <c r="H100" s="479"/>
      <c r="I100" s="470" t="b">
        <f t="shared" si="5"/>
        <v>1</v>
      </c>
      <c r="J100" s="470" t="b">
        <f t="shared" si="6"/>
        <v>1</v>
      </c>
      <c r="K100" s="470" t="str">
        <f t="shared" si="7"/>
        <v>a1N36000009tPegEAE</v>
      </c>
      <c r="L100" s="480" t="s">
        <v>1101</v>
      </c>
      <c r="M100" s="477"/>
      <c r="N100" s="477"/>
      <c r="O100" s="37"/>
      <c r="AM100" s="5"/>
      <c r="AN100" s="5"/>
    </row>
    <row r="101" spans="1:40" ht="283.5" x14ac:dyDescent="0.25">
      <c r="A101" s="377">
        <v>2</v>
      </c>
      <c r="B101" s="395" t="str">
        <f t="shared" si="4"/>
        <v/>
      </c>
      <c r="C101" s="396" t="str">
        <f ca="1">TEXT(IFERROR(INDEX('Overview - Section A'!$A$37:$A$44,MATCH(G101,'Overview - Section A'!$U$37:$U$44,0)),""),"d-mmm-yy") &amp;" to " &amp; TEXT(IFERROR(INDEX('Overview - Section A'!$E$37:$E$44,MATCH(G101,'Overview - Section A'!$U$37:$U$44,0)),""),"d-mmm-yy")</f>
        <v>1-Ene-20 to 31-Dic-20</v>
      </c>
      <c r="D101" s="477" t="s">
        <v>4510</v>
      </c>
      <c r="E101" s="477" t="s">
        <v>4511</v>
      </c>
      <c r="F101" s="478"/>
      <c r="G101" s="470" t="s">
        <v>465</v>
      </c>
      <c r="H101" s="479"/>
      <c r="I101" s="470" t="b">
        <f t="shared" si="5"/>
        <v>1</v>
      </c>
      <c r="J101" s="470" t="b">
        <f t="shared" si="6"/>
        <v>1</v>
      </c>
      <c r="K101" s="470" t="str">
        <f t="shared" si="7"/>
        <v>a1N36000009tPegEAE</v>
      </c>
      <c r="L101" s="480" t="s">
        <v>1102</v>
      </c>
      <c r="M101" s="477" t="s">
        <v>4513</v>
      </c>
      <c r="N101" s="477" t="s">
        <v>4512</v>
      </c>
      <c r="O101" s="37"/>
      <c r="AM101" s="5"/>
      <c r="AN101" s="5"/>
    </row>
    <row r="102" spans="1:40" ht="283.5" x14ac:dyDescent="0.25">
      <c r="A102" s="377">
        <v>2</v>
      </c>
      <c r="B102" s="395" t="str">
        <f t="shared" si="4"/>
        <v/>
      </c>
      <c r="C102" s="396" t="str">
        <f ca="1">TEXT(IFERROR(INDEX('Overview - Section A'!$A$37:$A$44,MATCH(G102,'Overview - Section A'!$U$37:$U$44,0)),""),"d-mmm-yy") &amp;" to " &amp; TEXT(IFERROR(INDEX('Overview - Section A'!$E$37:$E$44,MATCH(G102,'Overview - Section A'!$U$37:$U$44,0)),""),"d-mmm-yy")</f>
        <v>1-Ene-21 to 31-Dic-21</v>
      </c>
      <c r="D102" s="477"/>
      <c r="E102" s="477"/>
      <c r="F102" s="478"/>
      <c r="G102" s="470" t="s">
        <v>467</v>
      </c>
      <c r="H102" s="479"/>
      <c r="I102" s="470" t="b">
        <f t="shared" si="5"/>
        <v>1</v>
      </c>
      <c r="J102" s="470" t="b">
        <f t="shared" si="6"/>
        <v>1</v>
      </c>
      <c r="K102" s="470" t="str">
        <f t="shared" si="7"/>
        <v>a1N36000009tPegEAE</v>
      </c>
      <c r="L102" s="480" t="s">
        <v>1103</v>
      </c>
      <c r="M102" s="477"/>
      <c r="N102" s="477"/>
      <c r="O102" s="37"/>
      <c r="AM102" s="5"/>
      <c r="AN102" s="5"/>
    </row>
    <row r="103" spans="1:40" ht="283.5" x14ac:dyDescent="0.25">
      <c r="A103" s="377">
        <v>2</v>
      </c>
      <c r="B103" s="395" t="str">
        <f t="shared" si="4"/>
        <v/>
      </c>
      <c r="C103" s="396" t="str">
        <f ca="1">TEXT(IFERROR(INDEX('Overview - Section A'!$A$37:$A$44,MATCH(G103,'Overview - Section A'!$U$37:$U$44,0)),""),"d-mmm-yy") &amp;" to " &amp; TEXT(IFERROR(INDEX('Overview - Section A'!$E$37:$E$44,MATCH(G103,'Overview - Section A'!$U$37:$U$44,0)),""),"d-mmm-yy")</f>
        <v>1-Ene-22 to 30-Jun-22</v>
      </c>
      <c r="D103" s="477"/>
      <c r="E103" s="477"/>
      <c r="F103" s="478"/>
      <c r="G103" s="470" t="s">
        <v>469</v>
      </c>
      <c r="H103" s="479"/>
      <c r="I103" s="470" t="b">
        <f t="shared" si="5"/>
        <v>1</v>
      </c>
      <c r="J103" s="470" t="b">
        <f t="shared" si="6"/>
        <v>1</v>
      </c>
      <c r="K103" s="470" t="str">
        <f t="shared" si="7"/>
        <v>a1N36000009tPegEAE</v>
      </c>
      <c r="L103" s="480" t="s">
        <v>1104</v>
      </c>
      <c r="M103" s="477"/>
      <c r="N103" s="477"/>
      <c r="O103" s="37"/>
      <c r="AM103" s="5"/>
      <c r="AN103" s="5"/>
    </row>
    <row r="104" spans="1:40" ht="283.5" x14ac:dyDescent="0.25">
      <c r="A104" s="377">
        <v>2</v>
      </c>
      <c r="B104" s="395" t="str">
        <f t="shared" si="4"/>
        <v/>
      </c>
      <c r="C104" s="396" t="str">
        <f ca="1">TEXT(IFERROR(INDEX('Overview - Section A'!$A$37:$A$44,MATCH(G104,'Overview - Section A'!$U$37:$U$44,0)),""),"d-mmm-yy") &amp;" to " &amp; TEXT(IFERROR(INDEX('Overview - Section A'!$E$37:$E$44,MATCH(G104,'Overview - Section A'!$U$37:$U$44,0)),""),"d-mmm-yy")</f>
        <v>1-Jul-22 to 30-Jun-23</v>
      </c>
      <c r="D104" s="477"/>
      <c r="E104" s="477"/>
      <c r="F104" s="478"/>
      <c r="G104" s="470" t="s">
        <v>471</v>
      </c>
      <c r="H104" s="479"/>
      <c r="I104" s="470" t="b">
        <f t="shared" si="5"/>
        <v>1</v>
      </c>
      <c r="J104" s="470" t="b">
        <f t="shared" si="6"/>
        <v>1</v>
      </c>
      <c r="K104" s="470" t="str">
        <f t="shared" si="7"/>
        <v>a1N36000009tPegEAE</v>
      </c>
      <c r="L104" s="480" t="s">
        <v>1105</v>
      </c>
      <c r="M104" s="477"/>
      <c r="N104" s="477"/>
      <c r="O104" s="37"/>
      <c r="AM104" s="5"/>
      <c r="AN104" s="5"/>
    </row>
    <row r="105" spans="1:40" ht="283.5" x14ac:dyDescent="0.25">
      <c r="A105" s="377">
        <v>2</v>
      </c>
      <c r="B105" s="395" t="str">
        <f t="shared" si="4"/>
        <v/>
      </c>
      <c r="C105" s="396" t="str">
        <f ca="1">TEXT(IFERROR(INDEX('Overview - Section A'!$A$37:$A$44,MATCH(G105,'Overview - Section A'!$U$37:$U$44,0)),""),"d-mmm-yy") &amp;" to " &amp; TEXT(IFERROR(INDEX('Overview - Section A'!$E$37:$E$44,MATCH(G105,'Overview - Section A'!$U$37:$U$44,0)),""),"d-mmm-yy")</f>
        <v>1-Jul-23 to 30-Jun-24</v>
      </c>
      <c r="D105" s="477"/>
      <c r="E105" s="477"/>
      <c r="F105" s="478"/>
      <c r="G105" s="470" t="s">
        <v>473</v>
      </c>
      <c r="H105" s="479"/>
      <c r="I105" s="470" t="b">
        <f t="shared" si="5"/>
        <v>1</v>
      </c>
      <c r="J105" s="470" t="b">
        <f t="shared" si="6"/>
        <v>1</v>
      </c>
      <c r="K105" s="470" t="str">
        <f t="shared" si="7"/>
        <v>a1N36000009tPegEAE</v>
      </c>
      <c r="L105" s="480" t="s">
        <v>1106</v>
      </c>
      <c r="M105" s="477"/>
      <c r="N105" s="477"/>
      <c r="O105" s="37"/>
      <c r="AM105" s="5"/>
      <c r="AN105" s="5"/>
    </row>
    <row r="106" spans="1:40" ht="283.5" x14ac:dyDescent="0.25">
      <c r="A106" s="377">
        <v>3</v>
      </c>
      <c r="B106" s="395" t="str">
        <f t="shared" si="4"/>
        <v/>
      </c>
      <c r="C106" s="396" t="str">
        <f ca="1">TEXT(IFERROR(INDEX('Overview - Section A'!$A$37:$A$44,MATCH(G106,'Overview - Section A'!$U$37:$U$44,0)),""),"d-mmm-yy") &amp;" to " &amp; TEXT(IFERROR(INDEX('Overview - Section A'!$E$37:$E$44,MATCH(G106,'Overview - Section A'!$U$37:$U$44,0)),""),"d-mmm-yy")</f>
        <v>1-Jul-19 to 31-Dic-19</v>
      </c>
      <c r="D106" s="477"/>
      <c r="E106" s="477"/>
      <c r="F106" s="478"/>
      <c r="G106" s="470" t="s">
        <v>463</v>
      </c>
      <c r="H106" s="479"/>
      <c r="I106" s="470" t="b">
        <f t="shared" si="5"/>
        <v>1</v>
      </c>
      <c r="J106" s="470" t="b">
        <f t="shared" si="6"/>
        <v>0</v>
      </c>
      <c r="K106" s="470" t="str">
        <f t="shared" si="7"/>
        <v>a1N36000009tPehEAE</v>
      </c>
      <c r="L106" s="480" t="s">
        <v>1107</v>
      </c>
      <c r="M106" s="477"/>
      <c r="N106" s="477"/>
      <c r="O106" s="37"/>
      <c r="AM106" s="5"/>
      <c r="AN106" s="5"/>
    </row>
    <row r="107" spans="1:40" ht="283.5" x14ac:dyDescent="0.25">
      <c r="A107" s="377">
        <v>3</v>
      </c>
      <c r="B107" s="395" t="str">
        <f t="shared" si="4"/>
        <v/>
      </c>
      <c r="C107" s="396" t="str">
        <f ca="1">TEXT(IFERROR(INDEX('Overview - Section A'!$A$37:$A$44,MATCH(G107,'Overview - Section A'!$U$37:$U$44,0)),""),"d-mmm-yy") &amp;" to " &amp; TEXT(IFERROR(INDEX('Overview - Section A'!$E$37:$E$44,MATCH(G107,'Overview - Section A'!$U$37:$U$44,0)),""),"d-mmm-yy")</f>
        <v>1-Ene-20 to 31-Dic-20</v>
      </c>
      <c r="D107" s="477"/>
      <c r="E107" s="477"/>
      <c r="F107" s="478"/>
      <c r="G107" s="470" t="s">
        <v>465</v>
      </c>
      <c r="H107" s="479"/>
      <c r="I107" s="470" t="b">
        <f t="shared" si="5"/>
        <v>1</v>
      </c>
      <c r="J107" s="470" t="b">
        <f t="shared" si="6"/>
        <v>0</v>
      </c>
      <c r="K107" s="470" t="str">
        <f t="shared" si="7"/>
        <v>a1N36000009tPehEAE</v>
      </c>
      <c r="L107" s="480" t="s">
        <v>1108</v>
      </c>
      <c r="M107" s="477"/>
      <c r="N107" s="477"/>
      <c r="O107" s="37"/>
      <c r="AM107" s="5"/>
      <c r="AN107" s="5"/>
    </row>
    <row r="108" spans="1:40" ht="283.5" x14ac:dyDescent="0.25">
      <c r="A108" s="377">
        <v>3</v>
      </c>
      <c r="B108" s="395" t="str">
        <f t="shared" si="4"/>
        <v/>
      </c>
      <c r="C108" s="396" t="str">
        <f ca="1">TEXT(IFERROR(INDEX('Overview - Section A'!$A$37:$A$44,MATCH(G108,'Overview - Section A'!$U$37:$U$44,0)),""),"d-mmm-yy") &amp;" to " &amp; TEXT(IFERROR(INDEX('Overview - Section A'!$E$37:$E$44,MATCH(G108,'Overview - Section A'!$U$37:$U$44,0)),""),"d-mmm-yy")</f>
        <v>1-Ene-21 to 31-Dic-21</v>
      </c>
      <c r="D108" s="477"/>
      <c r="E108" s="477"/>
      <c r="F108" s="478"/>
      <c r="G108" s="470" t="s">
        <v>467</v>
      </c>
      <c r="H108" s="479"/>
      <c r="I108" s="470" t="b">
        <f t="shared" si="5"/>
        <v>1</v>
      </c>
      <c r="J108" s="470" t="b">
        <f t="shared" si="6"/>
        <v>0</v>
      </c>
      <c r="K108" s="470" t="str">
        <f t="shared" si="7"/>
        <v>a1N36000009tPehEAE</v>
      </c>
      <c r="L108" s="480" t="s">
        <v>1109</v>
      </c>
      <c r="M108" s="477"/>
      <c r="N108" s="477"/>
      <c r="O108" s="37"/>
      <c r="AM108" s="5"/>
      <c r="AN108" s="5"/>
    </row>
    <row r="109" spans="1:40" ht="283.5" x14ac:dyDescent="0.25">
      <c r="A109" s="377">
        <v>3</v>
      </c>
      <c r="B109" s="395" t="str">
        <f t="shared" si="4"/>
        <v/>
      </c>
      <c r="C109" s="396" t="str">
        <f ca="1">TEXT(IFERROR(INDEX('Overview - Section A'!$A$37:$A$44,MATCH(G109,'Overview - Section A'!$U$37:$U$44,0)),""),"d-mmm-yy") &amp;" to " &amp; TEXT(IFERROR(INDEX('Overview - Section A'!$E$37:$E$44,MATCH(G109,'Overview - Section A'!$U$37:$U$44,0)),""),"d-mmm-yy")</f>
        <v>1-Ene-22 to 30-Jun-22</v>
      </c>
      <c r="D109" s="477"/>
      <c r="E109" s="477"/>
      <c r="F109" s="478"/>
      <c r="G109" s="470" t="s">
        <v>469</v>
      </c>
      <c r="H109" s="479"/>
      <c r="I109" s="470" t="b">
        <f t="shared" si="5"/>
        <v>1</v>
      </c>
      <c r="J109" s="470" t="b">
        <f t="shared" si="6"/>
        <v>0</v>
      </c>
      <c r="K109" s="470" t="str">
        <f t="shared" si="7"/>
        <v>a1N36000009tPehEAE</v>
      </c>
      <c r="L109" s="480" t="s">
        <v>1110</v>
      </c>
      <c r="M109" s="477"/>
      <c r="N109" s="477"/>
      <c r="O109" s="37"/>
      <c r="AM109" s="5"/>
      <c r="AN109" s="5"/>
    </row>
    <row r="110" spans="1:40" ht="283.5" x14ac:dyDescent="0.25">
      <c r="A110" s="377">
        <v>3</v>
      </c>
      <c r="B110" s="395" t="str">
        <f t="shared" si="4"/>
        <v/>
      </c>
      <c r="C110" s="396" t="str">
        <f ca="1">TEXT(IFERROR(INDEX('Overview - Section A'!$A$37:$A$44,MATCH(G110,'Overview - Section A'!$U$37:$U$44,0)),""),"d-mmm-yy") &amp;" to " &amp; TEXT(IFERROR(INDEX('Overview - Section A'!$E$37:$E$44,MATCH(G110,'Overview - Section A'!$U$37:$U$44,0)),""),"d-mmm-yy")</f>
        <v>1-Jul-22 to 30-Jun-23</v>
      </c>
      <c r="D110" s="477"/>
      <c r="E110" s="477"/>
      <c r="F110" s="478"/>
      <c r="G110" s="470" t="s">
        <v>471</v>
      </c>
      <c r="H110" s="479"/>
      <c r="I110" s="470" t="b">
        <f t="shared" si="5"/>
        <v>1</v>
      </c>
      <c r="J110" s="470" t="b">
        <f t="shared" si="6"/>
        <v>0</v>
      </c>
      <c r="K110" s="470" t="str">
        <f t="shared" si="7"/>
        <v>a1N36000009tPehEAE</v>
      </c>
      <c r="L110" s="480" t="s">
        <v>1111</v>
      </c>
      <c r="M110" s="477"/>
      <c r="N110" s="477"/>
      <c r="O110" s="37"/>
      <c r="AM110" s="5"/>
      <c r="AN110" s="5"/>
    </row>
    <row r="111" spans="1:40" ht="283.5" x14ac:dyDescent="0.25">
      <c r="A111" s="377">
        <v>3</v>
      </c>
      <c r="B111" s="395" t="str">
        <f t="shared" si="4"/>
        <v/>
      </c>
      <c r="C111" s="396" t="str">
        <f ca="1">TEXT(IFERROR(INDEX('Overview - Section A'!$A$37:$A$44,MATCH(G111,'Overview - Section A'!$U$37:$U$44,0)),""),"d-mmm-yy") &amp;" to " &amp; TEXT(IFERROR(INDEX('Overview - Section A'!$E$37:$E$44,MATCH(G111,'Overview - Section A'!$U$37:$U$44,0)),""),"d-mmm-yy")</f>
        <v>1-Jul-23 to 30-Jun-24</v>
      </c>
      <c r="D111" s="477"/>
      <c r="E111" s="477"/>
      <c r="F111" s="478"/>
      <c r="G111" s="470" t="s">
        <v>473</v>
      </c>
      <c r="H111" s="479"/>
      <c r="I111" s="470" t="b">
        <f t="shared" si="5"/>
        <v>1</v>
      </c>
      <c r="J111" s="470" t="b">
        <f t="shared" si="6"/>
        <v>0</v>
      </c>
      <c r="K111" s="470" t="str">
        <f t="shared" si="7"/>
        <v>a1N36000009tPehEAE</v>
      </c>
      <c r="L111" s="480" t="s">
        <v>1112</v>
      </c>
      <c r="M111" s="477"/>
      <c r="N111" s="477"/>
      <c r="O111" s="37"/>
      <c r="AM111" s="5"/>
      <c r="AN111" s="5"/>
    </row>
    <row r="112" spans="1:40" ht="283.5" x14ac:dyDescent="0.25">
      <c r="A112" s="377">
        <v>4</v>
      </c>
      <c r="B112" s="395" t="str">
        <f t="shared" si="4"/>
        <v/>
      </c>
      <c r="C112" s="396" t="str">
        <f ca="1">TEXT(IFERROR(INDEX('Overview - Section A'!$A$37:$A$44,MATCH(G112,'Overview - Section A'!$U$37:$U$44,0)),""),"d-mmm-yy") &amp;" to " &amp; TEXT(IFERROR(INDEX('Overview - Section A'!$E$37:$E$44,MATCH(G112,'Overview - Section A'!$U$37:$U$44,0)),""),"d-mmm-yy")</f>
        <v>1-Jul-19 to 31-Dic-19</v>
      </c>
      <c r="D112" s="477"/>
      <c r="E112" s="477"/>
      <c r="F112" s="478"/>
      <c r="G112" s="470" t="s">
        <v>463</v>
      </c>
      <c r="H112" s="479"/>
      <c r="I112" s="470" t="b">
        <f t="shared" si="5"/>
        <v>1</v>
      </c>
      <c r="J112" s="470" t="b">
        <f t="shared" si="6"/>
        <v>0</v>
      </c>
      <c r="K112" s="470" t="str">
        <f t="shared" si="7"/>
        <v>a1N36000009tPeiEAE</v>
      </c>
      <c r="L112" s="480" t="s">
        <v>1113</v>
      </c>
      <c r="M112" s="477"/>
      <c r="N112" s="477"/>
      <c r="O112" s="37"/>
      <c r="AM112" s="5"/>
      <c r="AN112" s="5"/>
    </row>
    <row r="113" spans="1:40" ht="283.5" x14ac:dyDescent="0.25">
      <c r="A113" s="377">
        <v>4</v>
      </c>
      <c r="B113" s="395" t="str">
        <f t="shared" si="4"/>
        <v/>
      </c>
      <c r="C113" s="396" t="str">
        <f ca="1">TEXT(IFERROR(INDEX('Overview - Section A'!$A$37:$A$44,MATCH(G113,'Overview - Section A'!$U$37:$U$44,0)),""),"d-mmm-yy") &amp;" to " &amp; TEXT(IFERROR(INDEX('Overview - Section A'!$E$37:$E$44,MATCH(G113,'Overview - Section A'!$U$37:$U$44,0)),""),"d-mmm-yy")</f>
        <v>1-Ene-20 to 31-Dic-20</v>
      </c>
      <c r="D113" s="477"/>
      <c r="E113" s="477"/>
      <c r="F113" s="478"/>
      <c r="G113" s="470" t="s">
        <v>465</v>
      </c>
      <c r="H113" s="479"/>
      <c r="I113" s="470" t="b">
        <f t="shared" si="5"/>
        <v>1</v>
      </c>
      <c r="J113" s="470" t="b">
        <f t="shared" si="6"/>
        <v>0</v>
      </c>
      <c r="K113" s="470" t="str">
        <f t="shared" si="7"/>
        <v>a1N36000009tPeiEAE</v>
      </c>
      <c r="L113" s="480" t="s">
        <v>1114</v>
      </c>
      <c r="M113" s="477"/>
      <c r="N113" s="477"/>
      <c r="O113" s="37"/>
      <c r="AM113" s="5"/>
      <c r="AN113" s="5"/>
    </row>
    <row r="114" spans="1:40" ht="283.5" x14ac:dyDescent="0.25">
      <c r="A114" s="377">
        <v>4</v>
      </c>
      <c r="B114" s="395" t="str">
        <f t="shared" si="4"/>
        <v/>
      </c>
      <c r="C114" s="396" t="str">
        <f ca="1">TEXT(IFERROR(INDEX('Overview - Section A'!$A$37:$A$44,MATCH(G114,'Overview - Section A'!$U$37:$U$44,0)),""),"d-mmm-yy") &amp;" to " &amp; TEXT(IFERROR(INDEX('Overview - Section A'!$E$37:$E$44,MATCH(G114,'Overview - Section A'!$U$37:$U$44,0)),""),"d-mmm-yy")</f>
        <v>1-Ene-21 to 31-Dic-21</v>
      </c>
      <c r="D114" s="477"/>
      <c r="E114" s="477"/>
      <c r="F114" s="478"/>
      <c r="G114" s="470" t="s">
        <v>467</v>
      </c>
      <c r="H114" s="479"/>
      <c r="I114" s="470" t="b">
        <f t="shared" si="5"/>
        <v>1</v>
      </c>
      <c r="J114" s="470" t="b">
        <f t="shared" si="6"/>
        <v>0</v>
      </c>
      <c r="K114" s="470" t="str">
        <f t="shared" si="7"/>
        <v>a1N36000009tPeiEAE</v>
      </c>
      <c r="L114" s="480" t="s">
        <v>1115</v>
      </c>
      <c r="M114" s="477"/>
      <c r="N114" s="477"/>
      <c r="O114" s="37"/>
      <c r="AM114" s="5"/>
      <c r="AN114" s="5"/>
    </row>
    <row r="115" spans="1:40" ht="283.5" x14ac:dyDescent="0.25">
      <c r="A115" s="377">
        <v>4</v>
      </c>
      <c r="B115" s="395" t="str">
        <f t="shared" si="4"/>
        <v/>
      </c>
      <c r="C115" s="396" t="str">
        <f ca="1">TEXT(IFERROR(INDEX('Overview - Section A'!$A$37:$A$44,MATCH(G115,'Overview - Section A'!$U$37:$U$44,0)),""),"d-mmm-yy") &amp;" to " &amp; TEXT(IFERROR(INDEX('Overview - Section A'!$E$37:$E$44,MATCH(G115,'Overview - Section A'!$U$37:$U$44,0)),""),"d-mmm-yy")</f>
        <v>1-Ene-22 to 30-Jun-22</v>
      </c>
      <c r="D115" s="477"/>
      <c r="E115" s="477"/>
      <c r="F115" s="478"/>
      <c r="G115" s="470" t="s">
        <v>469</v>
      </c>
      <c r="H115" s="479"/>
      <c r="I115" s="470" t="b">
        <f t="shared" si="5"/>
        <v>1</v>
      </c>
      <c r="J115" s="470" t="b">
        <f t="shared" si="6"/>
        <v>0</v>
      </c>
      <c r="K115" s="470" t="str">
        <f t="shared" si="7"/>
        <v>a1N36000009tPeiEAE</v>
      </c>
      <c r="L115" s="480" t="s">
        <v>1116</v>
      </c>
      <c r="M115" s="477"/>
      <c r="N115" s="477"/>
      <c r="O115" s="37"/>
      <c r="AM115" s="5"/>
      <c r="AN115" s="5"/>
    </row>
    <row r="116" spans="1:40" ht="283.5" x14ac:dyDescent="0.25">
      <c r="A116" s="377">
        <v>4</v>
      </c>
      <c r="B116" s="395" t="str">
        <f t="shared" si="4"/>
        <v/>
      </c>
      <c r="C116" s="396" t="str">
        <f ca="1">TEXT(IFERROR(INDEX('Overview - Section A'!$A$37:$A$44,MATCH(G116,'Overview - Section A'!$U$37:$U$44,0)),""),"d-mmm-yy") &amp;" to " &amp; TEXT(IFERROR(INDEX('Overview - Section A'!$E$37:$E$44,MATCH(G116,'Overview - Section A'!$U$37:$U$44,0)),""),"d-mmm-yy")</f>
        <v>1-Jul-22 to 30-Jun-23</v>
      </c>
      <c r="D116" s="477"/>
      <c r="E116" s="477"/>
      <c r="F116" s="478"/>
      <c r="G116" s="470" t="s">
        <v>471</v>
      </c>
      <c r="H116" s="479"/>
      <c r="I116" s="470" t="b">
        <f t="shared" si="5"/>
        <v>1</v>
      </c>
      <c r="J116" s="470" t="b">
        <f t="shared" si="6"/>
        <v>0</v>
      </c>
      <c r="K116" s="470" t="str">
        <f t="shared" si="7"/>
        <v>a1N36000009tPeiEAE</v>
      </c>
      <c r="L116" s="480" t="s">
        <v>1117</v>
      </c>
      <c r="M116" s="477"/>
      <c r="N116" s="477"/>
      <c r="O116" s="37"/>
      <c r="AM116" s="5"/>
      <c r="AN116" s="5"/>
    </row>
    <row r="117" spans="1:40" ht="283.5" x14ac:dyDescent="0.25">
      <c r="A117" s="377">
        <v>4</v>
      </c>
      <c r="B117" s="395" t="str">
        <f t="shared" si="4"/>
        <v/>
      </c>
      <c r="C117" s="396" t="str">
        <f ca="1">TEXT(IFERROR(INDEX('Overview - Section A'!$A$37:$A$44,MATCH(G117,'Overview - Section A'!$U$37:$U$44,0)),""),"d-mmm-yy") &amp;" to " &amp; TEXT(IFERROR(INDEX('Overview - Section A'!$E$37:$E$44,MATCH(G117,'Overview - Section A'!$U$37:$U$44,0)),""),"d-mmm-yy")</f>
        <v>1-Jul-23 to 30-Jun-24</v>
      </c>
      <c r="D117" s="477"/>
      <c r="E117" s="477"/>
      <c r="F117" s="478"/>
      <c r="G117" s="470" t="s">
        <v>473</v>
      </c>
      <c r="H117" s="479"/>
      <c r="I117" s="470" t="b">
        <f t="shared" si="5"/>
        <v>1</v>
      </c>
      <c r="J117" s="470" t="b">
        <f t="shared" si="6"/>
        <v>0</v>
      </c>
      <c r="K117" s="470" t="str">
        <f t="shared" si="7"/>
        <v>a1N36000009tPeiEAE</v>
      </c>
      <c r="L117" s="480" t="s">
        <v>1118</v>
      </c>
      <c r="M117" s="477"/>
      <c r="N117" s="477"/>
      <c r="O117" s="37"/>
      <c r="AM117" s="5"/>
      <c r="AN117" s="5"/>
    </row>
    <row r="118" spans="1:40" ht="283.5" x14ac:dyDescent="0.25">
      <c r="A118" s="377">
        <v>5</v>
      </c>
      <c r="B118" s="395" t="str">
        <f t="shared" si="4"/>
        <v/>
      </c>
      <c r="C118" s="396" t="str">
        <f ca="1">TEXT(IFERROR(INDEX('Overview - Section A'!$A$37:$A$44,MATCH(G118,'Overview - Section A'!$U$37:$U$44,0)),""),"d-mmm-yy") &amp;" to " &amp; TEXT(IFERROR(INDEX('Overview - Section A'!$E$37:$E$44,MATCH(G118,'Overview - Section A'!$U$37:$U$44,0)),""),"d-mmm-yy")</f>
        <v>1-Jul-19 to 31-Dic-19</v>
      </c>
      <c r="D118" s="477"/>
      <c r="E118" s="477"/>
      <c r="F118" s="478"/>
      <c r="G118" s="470" t="s">
        <v>463</v>
      </c>
      <c r="H118" s="479"/>
      <c r="I118" s="470" t="b">
        <f t="shared" si="5"/>
        <v>1</v>
      </c>
      <c r="J118" s="470" t="b">
        <f t="shared" si="6"/>
        <v>0</v>
      </c>
      <c r="K118" s="470" t="str">
        <f t="shared" si="7"/>
        <v>a1N36000009tPejEAE</v>
      </c>
      <c r="L118" s="480" t="s">
        <v>1119</v>
      </c>
      <c r="M118" s="477"/>
      <c r="N118" s="477"/>
      <c r="O118" s="37"/>
      <c r="AM118" s="5"/>
      <c r="AN118" s="5"/>
    </row>
    <row r="119" spans="1:40" ht="283.5" x14ac:dyDescent="0.25">
      <c r="A119" s="377">
        <v>5</v>
      </c>
      <c r="B119" s="395" t="str">
        <f t="shared" si="4"/>
        <v/>
      </c>
      <c r="C119" s="396" t="str">
        <f ca="1">TEXT(IFERROR(INDEX('Overview - Section A'!$A$37:$A$44,MATCH(G119,'Overview - Section A'!$U$37:$U$44,0)),""),"d-mmm-yy") &amp;" to " &amp; TEXT(IFERROR(INDEX('Overview - Section A'!$E$37:$E$44,MATCH(G119,'Overview - Section A'!$U$37:$U$44,0)),""),"d-mmm-yy")</f>
        <v>1-Ene-20 to 31-Dic-20</v>
      </c>
      <c r="D119" s="477"/>
      <c r="E119" s="477"/>
      <c r="F119" s="478"/>
      <c r="G119" s="470" t="s">
        <v>465</v>
      </c>
      <c r="H119" s="479"/>
      <c r="I119" s="470" t="b">
        <f t="shared" si="5"/>
        <v>1</v>
      </c>
      <c r="J119" s="470" t="b">
        <f t="shared" si="6"/>
        <v>0</v>
      </c>
      <c r="K119" s="470" t="str">
        <f t="shared" si="7"/>
        <v>a1N36000009tPejEAE</v>
      </c>
      <c r="L119" s="480" t="s">
        <v>1120</v>
      </c>
      <c r="M119" s="477"/>
      <c r="N119" s="477"/>
      <c r="O119" s="37"/>
      <c r="AM119" s="5"/>
      <c r="AN119" s="5"/>
    </row>
    <row r="120" spans="1:40" ht="283.5" x14ac:dyDescent="0.25">
      <c r="A120" s="377">
        <v>5</v>
      </c>
      <c r="B120" s="395" t="str">
        <f t="shared" si="4"/>
        <v/>
      </c>
      <c r="C120" s="396" t="str">
        <f ca="1">TEXT(IFERROR(INDEX('Overview - Section A'!$A$37:$A$44,MATCH(G120,'Overview - Section A'!$U$37:$U$44,0)),""),"d-mmm-yy") &amp;" to " &amp; TEXT(IFERROR(INDEX('Overview - Section A'!$E$37:$E$44,MATCH(G120,'Overview - Section A'!$U$37:$U$44,0)),""),"d-mmm-yy")</f>
        <v>1-Ene-21 to 31-Dic-21</v>
      </c>
      <c r="D120" s="477"/>
      <c r="E120" s="477"/>
      <c r="F120" s="478"/>
      <c r="G120" s="470" t="s">
        <v>467</v>
      </c>
      <c r="H120" s="479"/>
      <c r="I120" s="470" t="b">
        <f t="shared" si="5"/>
        <v>1</v>
      </c>
      <c r="J120" s="470" t="b">
        <f t="shared" si="6"/>
        <v>0</v>
      </c>
      <c r="K120" s="470" t="str">
        <f t="shared" si="7"/>
        <v>a1N36000009tPejEAE</v>
      </c>
      <c r="L120" s="480" t="s">
        <v>1121</v>
      </c>
      <c r="M120" s="477"/>
      <c r="N120" s="477"/>
      <c r="O120" s="37"/>
      <c r="AM120" s="5"/>
      <c r="AN120" s="5"/>
    </row>
    <row r="121" spans="1:40" ht="283.5" x14ac:dyDescent="0.25">
      <c r="A121" s="377">
        <v>5</v>
      </c>
      <c r="B121" s="395" t="str">
        <f t="shared" si="4"/>
        <v/>
      </c>
      <c r="C121" s="396" t="str">
        <f ca="1">TEXT(IFERROR(INDEX('Overview - Section A'!$A$37:$A$44,MATCH(G121,'Overview - Section A'!$U$37:$U$44,0)),""),"d-mmm-yy") &amp;" to " &amp; TEXT(IFERROR(INDEX('Overview - Section A'!$E$37:$E$44,MATCH(G121,'Overview - Section A'!$U$37:$U$44,0)),""),"d-mmm-yy")</f>
        <v>1-Ene-22 to 30-Jun-22</v>
      </c>
      <c r="D121" s="477"/>
      <c r="E121" s="477"/>
      <c r="F121" s="478"/>
      <c r="G121" s="470" t="s">
        <v>469</v>
      </c>
      <c r="H121" s="479"/>
      <c r="I121" s="470" t="b">
        <f t="shared" si="5"/>
        <v>1</v>
      </c>
      <c r="J121" s="470" t="b">
        <f t="shared" si="6"/>
        <v>0</v>
      </c>
      <c r="K121" s="470" t="str">
        <f t="shared" si="7"/>
        <v>a1N36000009tPejEAE</v>
      </c>
      <c r="L121" s="480" t="s">
        <v>1122</v>
      </c>
      <c r="M121" s="477"/>
      <c r="N121" s="477"/>
      <c r="O121" s="37"/>
      <c r="AM121" s="5"/>
      <c r="AN121" s="5"/>
    </row>
    <row r="122" spans="1:40" ht="283.5" x14ac:dyDescent="0.25">
      <c r="A122" s="377">
        <v>5</v>
      </c>
      <c r="B122" s="395" t="str">
        <f t="shared" si="4"/>
        <v/>
      </c>
      <c r="C122" s="396" t="str">
        <f ca="1">TEXT(IFERROR(INDEX('Overview - Section A'!$A$37:$A$44,MATCH(G122,'Overview - Section A'!$U$37:$U$44,0)),""),"d-mmm-yy") &amp;" to " &amp; TEXT(IFERROR(INDEX('Overview - Section A'!$E$37:$E$44,MATCH(G122,'Overview - Section A'!$U$37:$U$44,0)),""),"d-mmm-yy")</f>
        <v>1-Jul-22 to 30-Jun-23</v>
      </c>
      <c r="D122" s="477"/>
      <c r="E122" s="477"/>
      <c r="F122" s="478"/>
      <c r="G122" s="470" t="s">
        <v>471</v>
      </c>
      <c r="H122" s="479"/>
      <c r="I122" s="470" t="b">
        <f t="shared" si="5"/>
        <v>1</v>
      </c>
      <c r="J122" s="470" t="b">
        <f t="shared" si="6"/>
        <v>0</v>
      </c>
      <c r="K122" s="470" t="str">
        <f t="shared" si="7"/>
        <v>a1N36000009tPejEAE</v>
      </c>
      <c r="L122" s="480" t="s">
        <v>1123</v>
      </c>
      <c r="M122" s="477"/>
      <c r="N122" s="477"/>
      <c r="O122" s="37"/>
      <c r="AM122" s="5"/>
      <c r="AN122" s="5"/>
    </row>
    <row r="123" spans="1:40" ht="283.5" x14ac:dyDescent="0.25">
      <c r="A123" s="377">
        <v>5</v>
      </c>
      <c r="B123" s="395" t="str">
        <f t="shared" si="4"/>
        <v/>
      </c>
      <c r="C123" s="396" t="str">
        <f ca="1">TEXT(IFERROR(INDEX('Overview - Section A'!$A$37:$A$44,MATCH(G123,'Overview - Section A'!$U$37:$U$44,0)),""),"d-mmm-yy") &amp;" to " &amp; TEXT(IFERROR(INDEX('Overview - Section A'!$E$37:$E$44,MATCH(G123,'Overview - Section A'!$U$37:$U$44,0)),""),"d-mmm-yy")</f>
        <v>1-Jul-23 to 30-Jun-24</v>
      </c>
      <c r="D123" s="477"/>
      <c r="E123" s="477"/>
      <c r="F123" s="478"/>
      <c r="G123" s="470" t="s">
        <v>473</v>
      </c>
      <c r="H123" s="479"/>
      <c r="I123" s="470" t="b">
        <f t="shared" si="5"/>
        <v>1</v>
      </c>
      <c r="J123" s="470" t="b">
        <f t="shared" si="6"/>
        <v>0</v>
      </c>
      <c r="K123" s="470" t="str">
        <f t="shared" si="7"/>
        <v>a1N36000009tPejEAE</v>
      </c>
      <c r="L123" s="480" t="s">
        <v>1124</v>
      </c>
      <c r="M123" s="477"/>
      <c r="N123" s="477"/>
      <c r="O123" s="37"/>
      <c r="AM123" s="5"/>
      <c r="AN123" s="5"/>
    </row>
    <row r="124" spans="1:40" ht="283.5" x14ac:dyDescent="0.25">
      <c r="A124" s="377">
        <v>6</v>
      </c>
      <c r="B124" s="395" t="str">
        <f t="shared" si="4"/>
        <v/>
      </c>
      <c r="C124" s="396" t="str">
        <f ca="1">TEXT(IFERROR(INDEX('Overview - Section A'!$A$37:$A$44,MATCH(G124,'Overview - Section A'!$U$37:$U$44,0)),""),"d-mmm-yy") &amp;" to " &amp; TEXT(IFERROR(INDEX('Overview - Section A'!$E$37:$E$44,MATCH(G124,'Overview - Section A'!$U$37:$U$44,0)),""),"d-mmm-yy")</f>
        <v>1-Jul-19 to 31-Dic-19</v>
      </c>
      <c r="D124" s="477"/>
      <c r="E124" s="477"/>
      <c r="F124" s="478"/>
      <c r="G124" s="470" t="s">
        <v>463</v>
      </c>
      <c r="H124" s="479"/>
      <c r="I124" s="470" t="b">
        <f t="shared" si="5"/>
        <v>1</v>
      </c>
      <c r="J124" s="470" t="b">
        <f t="shared" si="6"/>
        <v>0</v>
      </c>
      <c r="K124" s="470" t="str">
        <f t="shared" si="7"/>
        <v>a1N36000009tPekEAE</v>
      </c>
      <c r="L124" s="480" t="s">
        <v>1125</v>
      </c>
      <c r="M124" s="477"/>
      <c r="N124" s="477"/>
      <c r="O124" s="37"/>
      <c r="AM124" s="5"/>
      <c r="AN124" s="5"/>
    </row>
    <row r="125" spans="1:40" ht="283.5" x14ac:dyDescent="0.25">
      <c r="A125" s="377">
        <v>6</v>
      </c>
      <c r="B125" s="395" t="str">
        <f t="shared" si="4"/>
        <v/>
      </c>
      <c r="C125" s="396" t="str">
        <f ca="1">TEXT(IFERROR(INDEX('Overview - Section A'!$A$37:$A$44,MATCH(G125,'Overview - Section A'!$U$37:$U$44,0)),""),"d-mmm-yy") &amp;" to " &amp; TEXT(IFERROR(INDEX('Overview - Section A'!$E$37:$E$44,MATCH(G125,'Overview - Section A'!$U$37:$U$44,0)),""),"d-mmm-yy")</f>
        <v>1-Ene-20 to 31-Dic-20</v>
      </c>
      <c r="D125" s="477"/>
      <c r="E125" s="477"/>
      <c r="F125" s="478"/>
      <c r="G125" s="470" t="s">
        <v>465</v>
      </c>
      <c r="H125" s="479"/>
      <c r="I125" s="470" t="b">
        <f t="shared" si="5"/>
        <v>1</v>
      </c>
      <c r="J125" s="470" t="b">
        <f t="shared" si="6"/>
        <v>0</v>
      </c>
      <c r="K125" s="470" t="str">
        <f t="shared" si="7"/>
        <v>a1N36000009tPekEAE</v>
      </c>
      <c r="L125" s="480" t="s">
        <v>1126</v>
      </c>
      <c r="M125" s="477"/>
      <c r="N125" s="477"/>
      <c r="O125" s="37"/>
      <c r="AM125" s="5"/>
      <c r="AN125" s="5"/>
    </row>
    <row r="126" spans="1:40" ht="283.5" x14ac:dyDescent="0.25">
      <c r="A126" s="377">
        <v>6</v>
      </c>
      <c r="B126" s="395" t="str">
        <f t="shared" si="4"/>
        <v/>
      </c>
      <c r="C126" s="396" t="str">
        <f ca="1">TEXT(IFERROR(INDEX('Overview - Section A'!$A$37:$A$44,MATCH(G126,'Overview - Section A'!$U$37:$U$44,0)),""),"d-mmm-yy") &amp;" to " &amp; TEXT(IFERROR(INDEX('Overview - Section A'!$E$37:$E$44,MATCH(G126,'Overview - Section A'!$U$37:$U$44,0)),""),"d-mmm-yy")</f>
        <v>1-Ene-21 to 31-Dic-21</v>
      </c>
      <c r="D126" s="477"/>
      <c r="E126" s="477"/>
      <c r="F126" s="478"/>
      <c r="G126" s="470" t="s">
        <v>467</v>
      </c>
      <c r="H126" s="479"/>
      <c r="I126" s="470" t="b">
        <f t="shared" si="5"/>
        <v>1</v>
      </c>
      <c r="J126" s="470" t="b">
        <f t="shared" si="6"/>
        <v>0</v>
      </c>
      <c r="K126" s="470" t="str">
        <f t="shared" si="7"/>
        <v>a1N36000009tPekEAE</v>
      </c>
      <c r="L126" s="480" t="s">
        <v>1127</v>
      </c>
      <c r="M126" s="477"/>
      <c r="N126" s="477"/>
      <c r="O126" s="37"/>
      <c r="AM126" s="5"/>
      <c r="AN126" s="5"/>
    </row>
    <row r="127" spans="1:40" ht="283.5" x14ac:dyDescent="0.25">
      <c r="A127" s="377">
        <v>6</v>
      </c>
      <c r="B127" s="395" t="str">
        <f t="shared" si="4"/>
        <v/>
      </c>
      <c r="C127" s="396" t="str">
        <f ca="1">TEXT(IFERROR(INDEX('Overview - Section A'!$A$37:$A$44,MATCH(G127,'Overview - Section A'!$U$37:$U$44,0)),""),"d-mmm-yy") &amp;" to " &amp; TEXT(IFERROR(INDEX('Overview - Section A'!$E$37:$E$44,MATCH(G127,'Overview - Section A'!$U$37:$U$44,0)),""),"d-mmm-yy")</f>
        <v>1-Ene-22 to 30-Jun-22</v>
      </c>
      <c r="D127" s="477"/>
      <c r="E127" s="477"/>
      <c r="F127" s="478"/>
      <c r="G127" s="470" t="s">
        <v>469</v>
      </c>
      <c r="H127" s="479"/>
      <c r="I127" s="470" t="b">
        <f t="shared" si="5"/>
        <v>1</v>
      </c>
      <c r="J127" s="470" t="b">
        <f t="shared" si="6"/>
        <v>0</v>
      </c>
      <c r="K127" s="470" t="str">
        <f t="shared" si="7"/>
        <v>a1N36000009tPekEAE</v>
      </c>
      <c r="L127" s="480" t="s">
        <v>1128</v>
      </c>
      <c r="M127" s="477"/>
      <c r="N127" s="477"/>
      <c r="O127" s="37"/>
      <c r="AM127" s="5"/>
      <c r="AN127" s="5"/>
    </row>
    <row r="128" spans="1:40" ht="283.5" x14ac:dyDescent="0.25">
      <c r="A128" s="377">
        <v>6</v>
      </c>
      <c r="B128" s="395" t="str">
        <f t="shared" si="4"/>
        <v/>
      </c>
      <c r="C128" s="396" t="str">
        <f ca="1">TEXT(IFERROR(INDEX('Overview - Section A'!$A$37:$A$44,MATCH(G128,'Overview - Section A'!$U$37:$U$44,0)),""),"d-mmm-yy") &amp;" to " &amp; TEXT(IFERROR(INDEX('Overview - Section A'!$E$37:$E$44,MATCH(G128,'Overview - Section A'!$U$37:$U$44,0)),""),"d-mmm-yy")</f>
        <v>1-Jul-22 to 30-Jun-23</v>
      </c>
      <c r="D128" s="477"/>
      <c r="E128" s="477"/>
      <c r="F128" s="478"/>
      <c r="G128" s="470" t="s">
        <v>471</v>
      </c>
      <c r="H128" s="479"/>
      <c r="I128" s="470" t="b">
        <f t="shared" si="5"/>
        <v>1</v>
      </c>
      <c r="J128" s="470" t="b">
        <f t="shared" si="6"/>
        <v>0</v>
      </c>
      <c r="K128" s="470" t="str">
        <f t="shared" si="7"/>
        <v>a1N36000009tPekEAE</v>
      </c>
      <c r="L128" s="480" t="s">
        <v>1129</v>
      </c>
      <c r="M128" s="477"/>
      <c r="N128" s="477"/>
      <c r="O128" s="37"/>
      <c r="AM128" s="5"/>
      <c r="AN128" s="5"/>
    </row>
    <row r="129" spans="1:40" ht="283.5" x14ac:dyDescent="0.25">
      <c r="A129" s="377">
        <v>6</v>
      </c>
      <c r="B129" s="395" t="str">
        <f t="shared" si="4"/>
        <v/>
      </c>
      <c r="C129" s="396" t="str">
        <f ca="1">TEXT(IFERROR(INDEX('Overview - Section A'!$A$37:$A$44,MATCH(G129,'Overview - Section A'!$U$37:$U$44,0)),""),"d-mmm-yy") &amp;" to " &amp; TEXT(IFERROR(INDEX('Overview - Section A'!$E$37:$E$44,MATCH(G129,'Overview - Section A'!$U$37:$U$44,0)),""),"d-mmm-yy")</f>
        <v>1-Jul-23 to 30-Jun-24</v>
      </c>
      <c r="D129" s="477"/>
      <c r="E129" s="477"/>
      <c r="F129" s="478"/>
      <c r="G129" s="470" t="s">
        <v>473</v>
      </c>
      <c r="H129" s="479"/>
      <c r="I129" s="470" t="b">
        <f t="shared" si="5"/>
        <v>1</v>
      </c>
      <c r="J129" s="470" t="b">
        <f t="shared" si="6"/>
        <v>0</v>
      </c>
      <c r="K129" s="470" t="str">
        <f t="shared" si="7"/>
        <v>a1N36000009tPekEAE</v>
      </c>
      <c r="L129" s="480" t="s">
        <v>1130</v>
      </c>
      <c r="M129" s="477"/>
      <c r="N129" s="477"/>
      <c r="O129" s="37"/>
      <c r="AM129" s="5"/>
      <c r="AN129" s="5"/>
    </row>
    <row r="130" spans="1:40" ht="283.5" x14ac:dyDescent="0.25">
      <c r="A130" s="377">
        <v>7</v>
      </c>
      <c r="B130" s="395" t="str">
        <f t="shared" si="4"/>
        <v/>
      </c>
      <c r="C130" s="396" t="str">
        <f ca="1">TEXT(IFERROR(INDEX('Overview - Section A'!$A$37:$A$44,MATCH(G130,'Overview - Section A'!$U$37:$U$44,0)),""),"d-mmm-yy") &amp;" to " &amp; TEXT(IFERROR(INDEX('Overview - Section A'!$E$37:$E$44,MATCH(G130,'Overview - Section A'!$U$37:$U$44,0)),""),"d-mmm-yy")</f>
        <v>1-Jul-19 to 31-Dic-19</v>
      </c>
      <c r="D130" s="477"/>
      <c r="E130" s="477"/>
      <c r="F130" s="478"/>
      <c r="G130" s="470" t="s">
        <v>463</v>
      </c>
      <c r="H130" s="479"/>
      <c r="I130" s="470" t="b">
        <f t="shared" si="5"/>
        <v>1</v>
      </c>
      <c r="J130" s="470" t="b">
        <f t="shared" si="6"/>
        <v>0</v>
      </c>
      <c r="K130" s="470" t="str">
        <f t="shared" si="7"/>
        <v>a1N36000009tPelEAE</v>
      </c>
      <c r="L130" s="480" t="s">
        <v>1131</v>
      </c>
      <c r="M130" s="477"/>
      <c r="N130" s="477"/>
      <c r="O130" s="37"/>
      <c r="AM130" s="5"/>
      <c r="AN130" s="5"/>
    </row>
    <row r="131" spans="1:40" ht="283.5" x14ac:dyDescent="0.25">
      <c r="A131" s="377">
        <v>7</v>
      </c>
      <c r="B131" s="395" t="str">
        <f t="shared" si="4"/>
        <v/>
      </c>
      <c r="C131" s="396" t="str">
        <f ca="1">TEXT(IFERROR(INDEX('Overview - Section A'!$A$37:$A$44,MATCH(G131,'Overview - Section A'!$U$37:$U$44,0)),""),"d-mmm-yy") &amp;" to " &amp; TEXT(IFERROR(INDEX('Overview - Section A'!$E$37:$E$44,MATCH(G131,'Overview - Section A'!$U$37:$U$44,0)),""),"d-mmm-yy")</f>
        <v>1-Ene-20 to 31-Dic-20</v>
      </c>
      <c r="D131" s="477"/>
      <c r="E131" s="477"/>
      <c r="F131" s="478"/>
      <c r="G131" s="470" t="s">
        <v>465</v>
      </c>
      <c r="H131" s="479"/>
      <c r="I131" s="470" t="b">
        <f t="shared" si="5"/>
        <v>1</v>
      </c>
      <c r="J131" s="470" t="b">
        <f t="shared" si="6"/>
        <v>0</v>
      </c>
      <c r="K131" s="470" t="str">
        <f t="shared" si="7"/>
        <v>a1N36000009tPelEAE</v>
      </c>
      <c r="L131" s="480" t="s">
        <v>1132</v>
      </c>
      <c r="M131" s="477"/>
      <c r="N131" s="477"/>
      <c r="O131" s="37"/>
      <c r="AM131" s="5"/>
      <c r="AN131" s="5"/>
    </row>
    <row r="132" spans="1:40" ht="283.5" x14ac:dyDescent="0.25">
      <c r="A132" s="377">
        <v>7</v>
      </c>
      <c r="B132" s="395" t="str">
        <f t="shared" si="4"/>
        <v/>
      </c>
      <c r="C132" s="396" t="str">
        <f ca="1">TEXT(IFERROR(INDEX('Overview - Section A'!$A$37:$A$44,MATCH(G132,'Overview - Section A'!$U$37:$U$44,0)),""),"d-mmm-yy") &amp;" to " &amp; TEXT(IFERROR(INDEX('Overview - Section A'!$E$37:$E$44,MATCH(G132,'Overview - Section A'!$U$37:$U$44,0)),""),"d-mmm-yy")</f>
        <v>1-Ene-21 to 31-Dic-21</v>
      </c>
      <c r="D132" s="477"/>
      <c r="E132" s="477"/>
      <c r="F132" s="478"/>
      <c r="G132" s="470" t="s">
        <v>467</v>
      </c>
      <c r="H132" s="479"/>
      <c r="I132" s="470" t="b">
        <f t="shared" si="5"/>
        <v>1</v>
      </c>
      <c r="J132" s="470" t="b">
        <f t="shared" si="6"/>
        <v>0</v>
      </c>
      <c r="K132" s="470" t="str">
        <f t="shared" si="7"/>
        <v>a1N36000009tPelEAE</v>
      </c>
      <c r="L132" s="480" t="s">
        <v>1133</v>
      </c>
      <c r="M132" s="477"/>
      <c r="N132" s="477"/>
      <c r="O132" s="37"/>
      <c r="AM132" s="5"/>
      <c r="AN132" s="5"/>
    </row>
    <row r="133" spans="1:40" ht="283.5" x14ac:dyDescent="0.25">
      <c r="A133" s="377">
        <v>7</v>
      </c>
      <c r="B133" s="395" t="str">
        <f t="shared" si="4"/>
        <v/>
      </c>
      <c r="C133" s="396" t="str">
        <f ca="1">TEXT(IFERROR(INDEX('Overview - Section A'!$A$37:$A$44,MATCH(G133,'Overview - Section A'!$U$37:$U$44,0)),""),"d-mmm-yy") &amp;" to " &amp; TEXT(IFERROR(INDEX('Overview - Section A'!$E$37:$E$44,MATCH(G133,'Overview - Section A'!$U$37:$U$44,0)),""),"d-mmm-yy")</f>
        <v>1-Ene-22 to 30-Jun-22</v>
      </c>
      <c r="D133" s="477"/>
      <c r="E133" s="477"/>
      <c r="F133" s="478"/>
      <c r="G133" s="470" t="s">
        <v>469</v>
      </c>
      <c r="H133" s="479"/>
      <c r="I133" s="470" t="b">
        <f t="shared" si="5"/>
        <v>1</v>
      </c>
      <c r="J133" s="470" t="b">
        <f t="shared" si="6"/>
        <v>0</v>
      </c>
      <c r="K133" s="470" t="str">
        <f t="shared" si="7"/>
        <v>a1N36000009tPelEAE</v>
      </c>
      <c r="L133" s="480" t="s">
        <v>1134</v>
      </c>
      <c r="M133" s="477"/>
      <c r="N133" s="477"/>
      <c r="O133" s="37"/>
      <c r="AM133" s="5"/>
      <c r="AN133" s="5"/>
    </row>
    <row r="134" spans="1:40" ht="283.5" x14ac:dyDescent="0.25">
      <c r="A134" s="377">
        <v>7</v>
      </c>
      <c r="B134" s="395" t="str">
        <f t="shared" si="4"/>
        <v/>
      </c>
      <c r="C134" s="396" t="str">
        <f ca="1">TEXT(IFERROR(INDEX('Overview - Section A'!$A$37:$A$44,MATCH(G134,'Overview - Section A'!$U$37:$U$44,0)),""),"d-mmm-yy") &amp;" to " &amp; TEXT(IFERROR(INDEX('Overview - Section A'!$E$37:$E$44,MATCH(G134,'Overview - Section A'!$U$37:$U$44,0)),""),"d-mmm-yy")</f>
        <v>1-Jul-22 to 30-Jun-23</v>
      </c>
      <c r="D134" s="477"/>
      <c r="E134" s="477"/>
      <c r="F134" s="478"/>
      <c r="G134" s="470" t="s">
        <v>471</v>
      </c>
      <c r="H134" s="479"/>
      <c r="I134" s="470" t="b">
        <f t="shared" si="5"/>
        <v>1</v>
      </c>
      <c r="J134" s="470" t="b">
        <f t="shared" si="6"/>
        <v>0</v>
      </c>
      <c r="K134" s="470" t="str">
        <f t="shared" si="7"/>
        <v>a1N36000009tPelEAE</v>
      </c>
      <c r="L134" s="480" t="s">
        <v>1135</v>
      </c>
      <c r="M134" s="477"/>
      <c r="N134" s="477"/>
      <c r="O134" s="37"/>
      <c r="AM134" s="5"/>
      <c r="AN134" s="5"/>
    </row>
    <row r="135" spans="1:40" ht="283.5" x14ac:dyDescent="0.25">
      <c r="A135" s="377">
        <v>7</v>
      </c>
      <c r="B135" s="395" t="str">
        <f t="shared" si="4"/>
        <v/>
      </c>
      <c r="C135" s="396" t="str">
        <f ca="1">TEXT(IFERROR(INDEX('Overview - Section A'!$A$37:$A$44,MATCH(G135,'Overview - Section A'!$U$37:$U$44,0)),""),"d-mmm-yy") &amp;" to " &amp; TEXT(IFERROR(INDEX('Overview - Section A'!$E$37:$E$44,MATCH(G135,'Overview - Section A'!$U$37:$U$44,0)),""),"d-mmm-yy")</f>
        <v>1-Jul-23 to 30-Jun-24</v>
      </c>
      <c r="D135" s="477"/>
      <c r="E135" s="477"/>
      <c r="F135" s="478"/>
      <c r="G135" s="470" t="s">
        <v>473</v>
      </c>
      <c r="H135" s="479"/>
      <c r="I135" s="470" t="b">
        <f t="shared" si="5"/>
        <v>1</v>
      </c>
      <c r="J135" s="470" t="b">
        <f t="shared" si="6"/>
        <v>0</v>
      </c>
      <c r="K135" s="470" t="str">
        <f t="shared" si="7"/>
        <v>a1N36000009tPelEAE</v>
      </c>
      <c r="L135" s="480" t="s">
        <v>1136</v>
      </c>
      <c r="M135" s="477"/>
      <c r="N135" s="477"/>
      <c r="O135" s="37"/>
      <c r="AM135" s="5"/>
      <c r="AN135" s="5"/>
    </row>
    <row r="136" spans="1:40" ht="283.5" x14ac:dyDescent="0.25">
      <c r="A136" s="377">
        <v>8</v>
      </c>
      <c r="B136" s="395" t="str">
        <f t="shared" si="4"/>
        <v/>
      </c>
      <c r="C136" s="396" t="str">
        <f ca="1">TEXT(IFERROR(INDEX('Overview - Section A'!$A$37:$A$44,MATCH(G136,'Overview - Section A'!$U$37:$U$44,0)),""),"d-mmm-yy") &amp;" to " &amp; TEXT(IFERROR(INDEX('Overview - Section A'!$E$37:$E$44,MATCH(G136,'Overview - Section A'!$U$37:$U$44,0)),""),"d-mmm-yy")</f>
        <v>1-Jul-19 to 31-Dic-19</v>
      </c>
      <c r="D136" s="477"/>
      <c r="E136" s="477"/>
      <c r="F136" s="478"/>
      <c r="G136" s="470" t="s">
        <v>463</v>
      </c>
      <c r="H136" s="479"/>
      <c r="I136" s="470" t="b">
        <f t="shared" si="5"/>
        <v>1</v>
      </c>
      <c r="J136" s="470" t="b">
        <f t="shared" si="6"/>
        <v>0</v>
      </c>
      <c r="K136" s="470" t="str">
        <f t="shared" si="7"/>
        <v>a1N36000009tPemEAE</v>
      </c>
      <c r="L136" s="480" t="s">
        <v>1137</v>
      </c>
      <c r="M136" s="477"/>
      <c r="N136" s="477"/>
      <c r="O136" s="37"/>
      <c r="AM136" s="5"/>
      <c r="AN136" s="5"/>
    </row>
    <row r="137" spans="1:40" ht="283.5" x14ac:dyDescent="0.25">
      <c r="A137" s="377">
        <v>8</v>
      </c>
      <c r="B137" s="395" t="str">
        <f t="shared" si="4"/>
        <v/>
      </c>
      <c r="C137" s="396" t="str">
        <f ca="1">TEXT(IFERROR(INDEX('Overview - Section A'!$A$37:$A$44,MATCH(G137,'Overview - Section A'!$U$37:$U$44,0)),""),"d-mmm-yy") &amp;" to " &amp; TEXT(IFERROR(INDEX('Overview - Section A'!$E$37:$E$44,MATCH(G137,'Overview - Section A'!$U$37:$U$44,0)),""),"d-mmm-yy")</f>
        <v>1-Ene-20 to 31-Dic-20</v>
      </c>
      <c r="D137" s="477"/>
      <c r="E137" s="477"/>
      <c r="F137" s="478"/>
      <c r="G137" s="470" t="s">
        <v>465</v>
      </c>
      <c r="H137" s="479"/>
      <c r="I137" s="470" t="b">
        <f t="shared" si="5"/>
        <v>1</v>
      </c>
      <c r="J137" s="470" t="b">
        <f t="shared" si="6"/>
        <v>0</v>
      </c>
      <c r="K137" s="470" t="str">
        <f t="shared" si="7"/>
        <v>a1N36000009tPemEAE</v>
      </c>
      <c r="L137" s="480" t="s">
        <v>1138</v>
      </c>
      <c r="M137" s="477"/>
      <c r="N137" s="477"/>
      <c r="O137" s="37"/>
      <c r="AM137" s="5"/>
      <c r="AN137" s="5"/>
    </row>
    <row r="138" spans="1:40" ht="283.5" x14ac:dyDescent="0.25">
      <c r="A138" s="377">
        <v>8</v>
      </c>
      <c r="B138" s="395" t="str">
        <f t="shared" si="4"/>
        <v/>
      </c>
      <c r="C138" s="396" t="str">
        <f ca="1">TEXT(IFERROR(INDEX('Overview - Section A'!$A$37:$A$44,MATCH(G138,'Overview - Section A'!$U$37:$U$44,0)),""),"d-mmm-yy") &amp;" to " &amp; TEXT(IFERROR(INDEX('Overview - Section A'!$E$37:$E$44,MATCH(G138,'Overview - Section A'!$U$37:$U$44,0)),""),"d-mmm-yy")</f>
        <v>1-Ene-21 to 31-Dic-21</v>
      </c>
      <c r="D138" s="477"/>
      <c r="E138" s="477"/>
      <c r="F138" s="478"/>
      <c r="G138" s="470" t="s">
        <v>467</v>
      </c>
      <c r="H138" s="479"/>
      <c r="I138" s="470" t="b">
        <f t="shared" si="5"/>
        <v>1</v>
      </c>
      <c r="J138" s="470" t="b">
        <f t="shared" si="6"/>
        <v>0</v>
      </c>
      <c r="K138" s="470" t="str">
        <f t="shared" si="7"/>
        <v>a1N36000009tPemEAE</v>
      </c>
      <c r="L138" s="480" t="s">
        <v>1139</v>
      </c>
      <c r="M138" s="477"/>
      <c r="N138" s="477"/>
      <c r="O138" s="37"/>
      <c r="AM138" s="5"/>
      <c r="AN138" s="5"/>
    </row>
    <row r="139" spans="1:40" ht="283.5" x14ac:dyDescent="0.25">
      <c r="A139" s="377">
        <v>8</v>
      </c>
      <c r="B139" s="395" t="str">
        <f t="shared" si="4"/>
        <v/>
      </c>
      <c r="C139" s="396" t="str">
        <f ca="1">TEXT(IFERROR(INDEX('Overview - Section A'!$A$37:$A$44,MATCH(G139,'Overview - Section A'!$U$37:$U$44,0)),""),"d-mmm-yy") &amp;" to " &amp; TEXT(IFERROR(INDEX('Overview - Section A'!$E$37:$E$44,MATCH(G139,'Overview - Section A'!$U$37:$U$44,0)),""),"d-mmm-yy")</f>
        <v>1-Ene-22 to 30-Jun-22</v>
      </c>
      <c r="D139" s="477"/>
      <c r="E139" s="477"/>
      <c r="F139" s="478"/>
      <c r="G139" s="470" t="s">
        <v>469</v>
      </c>
      <c r="H139" s="479"/>
      <c r="I139" s="470" t="b">
        <f t="shared" si="5"/>
        <v>1</v>
      </c>
      <c r="J139" s="470" t="b">
        <f t="shared" si="6"/>
        <v>0</v>
      </c>
      <c r="K139" s="470" t="str">
        <f t="shared" si="7"/>
        <v>a1N36000009tPemEAE</v>
      </c>
      <c r="L139" s="480" t="s">
        <v>1140</v>
      </c>
      <c r="M139" s="477"/>
      <c r="N139" s="477"/>
      <c r="O139" s="37"/>
      <c r="AM139" s="5"/>
      <c r="AN139" s="5"/>
    </row>
    <row r="140" spans="1:40" ht="283.5" x14ac:dyDescent="0.25">
      <c r="A140" s="377">
        <v>8</v>
      </c>
      <c r="B140" s="395" t="str">
        <f t="shared" si="4"/>
        <v/>
      </c>
      <c r="C140" s="396" t="str">
        <f ca="1">TEXT(IFERROR(INDEX('Overview - Section A'!$A$37:$A$44,MATCH(G140,'Overview - Section A'!$U$37:$U$44,0)),""),"d-mmm-yy") &amp;" to " &amp; TEXT(IFERROR(INDEX('Overview - Section A'!$E$37:$E$44,MATCH(G140,'Overview - Section A'!$U$37:$U$44,0)),""),"d-mmm-yy")</f>
        <v>1-Jul-22 to 30-Jun-23</v>
      </c>
      <c r="D140" s="477"/>
      <c r="E140" s="477"/>
      <c r="F140" s="478"/>
      <c r="G140" s="470" t="s">
        <v>471</v>
      </c>
      <c r="H140" s="479"/>
      <c r="I140" s="470" t="b">
        <f t="shared" si="5"/>
        <v>1</v>
      </c>
      <c r="J140" s="470" t="b">
        <f t="shared" si="6"/>
        <v>0</v>
      </c>
      <c r="K140" s="470" t="str">
        <f t="shared" si="7"/>
        <v>a1N36000009tPemEAE</v>
      </c>
      <c r="L140" s="480" t="s">
        <v>1141</v>
      </c>
      <c r="M140" s="477"/>
      <c r="N140" s="477"/>
      <c r="O140" s="37"/>
      <c r="AM140" s="5"/>
      <c r="AN140" s="5"/>
    </row>
    <row r="141" spans="1:40" ht="283.5" x14ac:dyDescent="0.25">
      <c r="A141" s="377">
        <v>8</v>
      </c>
      <c r="B141" s="395" t="str">
        <f t="shared" si="4"/>
        <v/>
      </c>
      <c r="C141" s="396" t="str">
        <f ca="1">TEXT(IFERROR(INDEX('Overview - Section A'!$A$37:$A$44,MATCH(G141,'Overview - Section A'!$U$37:$U$44,0)),""),"d-mmm-yy") &amp;" to " &amp; TEXT(IFERROR(INDEX('Overview - Section A'!$E$37:$E$44,MATCH(G141,'Overview - Section A'!$U$37:$U$44,0)),""),"d-mmm-yy")</f>
        <v>1-Jul-23 to 30-Jun-24</v>
      </c>
      <c r="D141" s="477"/>
      <c r="E141" s="477"/>
      <c r="F141" s="478"/>
      <c r="G141" s="470" t="s">
        <v>473</v>
      </c>
      <c r="H141" s="479"/>
      <c r="I141" s="470" t="b">
        <f t="shared" si="5"/>
        <v>1</v>
      </c>
      <c r="J141" s="470" t="b">
        <f t="shared" si="6"/>
        <v>0</v>
      </c>
      <c r="K141" s="470" t="str">
        <f t="shared" si="7"/>
        <v>a1N36000009tPemEAE</v>
      </c>
      <c r="L141" s="480" t="s">
        <v>1142</v>
      </c>
      <c r="M141" s="477"/>
      <c r="N141" s="477"/>
      <c r="O141" s="37"/>
      <c r="AM141" s="5"/>
      <c r="AN141" s="5"/>
    </row>
    <row r="142" spans="1:40" ht="283.5" x14ac:dyDescent="0.25">
      <c r="A142" s="377">
        <v>9</v>
      </c>
      <c r="B142" s="395" t="str">
        <f t="shared" si="4"/>
        <v/>
      </c>
      <c r="C142" s="396" t="str">
        <f ca="1">TEXT(IFERROR(INDEX('Overview - Section A'!$A$37:$A$44,MATCH(G142,'Overview - Section A'!$U$37:$U$44,0)),""),"d-mmm-yy") &amp;" to " &amp; TEXT(IFERROR(INDEX('Overview - Section A'!$E$37:$E$44,MATCH(G142,'Overview - Section A'!$U$37:$U$44,0)),""),"d-mmm-yy")</f>
        <v>1-Jul-19 to 31-Dic-19</v>
      </c>
      <c r="D142" s="477"/>
      <c r="E142" s="477"/>
      <c r="F142" s="478"/>
      <c r="G142" s="470" t="s">
        <v>463</v>
      </c>
      <c r="H142" s="479"/>
      <c r="I142" s="470" t="b">
        <f t="shared" si="5"/>
        <v>1</v>
      </c>
      <c r="J142" s="470" t="b">
        <f t="shared" si="6"/>
        <v>0</v>
      </c>
      <c r="K142" s="470" t="str">
        <f t="shared" si="7"/>
        <v>a1N36000009tPenEAE</v>
      </c>
      <c r="L142" s="480" t="s">
        <v>1143</v>
      </c>
      <c r="M142" s="477"/>
      <c r="N142" s="477"/>
      <c r="O142" s="37"/>
      <c r="AM142" s="5"/>
      <c r="AN142" s="5"/>
    </row>
    <row r="143" spans="1:40" ht="283.5" x14ac:dyDescent="0.25">
      <c r="A143" s="377">
        <v>9</v>
      </c>
      <c r="B143" s="395" t="str">
        <f t="shared" si="4"/>
        <v/>
      </c>
      <c r="C143" s="396" t="str">
        <f ca="1">TEXT(IFERROR(INDEX('Overview - Section A'!$A$37:$A$44,MATCH(G143,'Overview - Section A'!$U$37:$U$44,0)),""),"d-mmm-yy") &amp;" to " &amp; TEXT(IFERROR(INDEX('Overview - Section A'!$E$37:$E$44,MATCH(G143,'Overview - Section A'!$U$37:$U$44,0)),""),"d-mmm-yy")</f>
        <v>1-Ene-20 to 31-Dic-20</v>
      </c>
      <c r="D143" s="477"/>
      <c r="E143" s="477"/>
      <c r="F143" s="478"/>
      <c r="G143" s="470" t="s">
        <v>465</v>
      </c>
      <c r="H143" s="479"/>
      <c r="I143" s="470" t="b">
        <f t="shared" si="5"/>
        <v>1</v>
      </c>
      <c r="J143" s="470" t="b">
        <f t="shared" si="6"/>
        <v>0</v>
      </c>
      <c r="K143" s="470" t="str">
        <f t="shared" si="7"/>
        <v>a1N36000009tPenEAE</v>
      </c>
      <c r="L143" s="480" t="s">
        <v>1144</v>
      </c>
      <c r="M143" s="477"/>
      <c r="N143" s="477"/>
      <c r="O143" s="37"/>
      <c r="AM143" s="5"/>
      <c r="AN143" s="5"/>
    </row>
    <row r="144" spans="1:40" ht="283.5" x14ac:dyDescent="0.25">
      <c r="A144" s="377">
        <v>9</v>
      </c>
      <c r="B144" s="395" t="str">
        <f t="shared" si="4"/>
        <v/>
      </c>
      <c r="C144" s="396" t="str">
        <f ca="1">TEXT(IFERROR(INDEX('Overview - Section A'!$A$37:$A$44,MATCH(G144,'Overview - Section A'!$U$37:$U$44,0)),""),"d-mmm-yy") &amp;" to " &amp; TEXT(IFERROR(INDEX('Overview - Section A'!$E$37:$E$44,MATCH(G144,'Overview - Section A'!$U$37:$U$44,0)),""),"d-mmm-yy")</f>
        <v>1-Ene-21 to 31-Dic-21</v>
      </c>
      <c r="D144" s="477"/>
      <c r="E144" s="477"/>
      <c r="F144" s="478"/>
      <c r="G144" s="470" t="s">
        <v>467</v>
      </c>
      <c r="H144" s="479"/>
      <c r="I144" s="470" t="b">
        <f t="shared" si="5"/>
        <v>1</v>
      </c>
      <c r="J144" s="470" t="b">
        <f t="shared" si="6"/>
        <v>0</v>
      </c>
      <c r="K144" s="470" t="str">
        <f t="shared" si="7"/>
        <v>a1N36000009tPenEAE</v>
      </c>
      <c r="L144" s="480" t="s">
        <v>1145</v>
      </c>
      <c r="M144" s="477"/>
      <c r="N144" s="477"/>
      <c r="O144" s="37"/>
      <c r="AM144" s="5"/>
      <c r="AN144" s="5"/>
    </row>
    <row r="145" spans="1:40" ht="283.5" x14ac:dyDescent="0.25">
      <c r="A145" s="377">
        <v>9</v>
      </c>
      <c r="B145" s="395" t="str">
        <f t="shared" si="4"/>
        <v/>
      </c>
      <c r="C145" s="396" t="str">
        <f ca="1">TEXT(IFERROR(INDEX('Overview - Section A'!$A$37:$A$44,MATCH(G145,'Overview - Section A'!$U$37:$U$44,0)),""),"d-mmm-yy") &amp;" to " &amp; TEXT(IFERROR(INDEX('Overview - Section A'!$E$37:$E$44,MATCH(G145,'Overview - Section A'!$U$37:$U$44,0)),""),"d-mmm-yy")</f>
        <v>1-Ene-22 to 30-Jun-22</v>
      </c>
      <c r="D145" s="477"/>
      <c r="E145" s="477"/>
      <c r="F145" s="478"/>
      <c r="G145" s="470" t="s">
        <v>469</v>
      </c>
      <c r="H145" s="479"/>
      <c r="I145" s="470" t="b">
        <f t="shared" si="5"/>
        <v>1</v>
      </c>
      <c r="J145" s="470" t="b">
        <f t="shared" si="6"/>
        <v>0</v>
      </c>
      <c r="K145" s="470" t="str">
        <f t="shared" si="7"/>
        <v>a1N36000009tPenEAE</v>
      </c>
      <c r="L145" s="480" t="s">
        <v>1146</v>
      </c>
      <c r="M145" s="477"/>
      <c r="N145" s="477"/>
      <c r="O145" s="37"/>
      <c r="AM145" s="5"/>
      <c r="AN145" s="5"/>
    </row>
    <row r="146" spans="1:40" ht="283.5" x14ac:dyDescent="0.25">
      <c r="A146" s="377">
        <v>9</v>
      </c>
      <c r="B146" s="395" t="str">
        <f t="shared" si="4"/>
        <v/>
      </c>
      <c r="C146" s="396" t="str">
        <f ca="1">TEXT(IFERROR(INDEX('Overview - Section A'!$A$37:$A$44,MATCH(G146,'Overview - Section A'!$U$37:$U$44,0)),""),"d-mmm-yy") &amp;" to " &amp; TEXT(IFERROR(INDEX('Overview - Section A'!$E$37:$E$44,MATCH(G146,'Overview - Section A'!$U$37:$U$44,0)),""),"d-mmm-yy")</f>
        <v>1-Jul-22 to 30-Jun-23</v>
      </c>
      <c r="D146" s="477"/>
      <c r="E146" s="477"/>
      <c r="F146" s="478"/>
      <c r="G146" s="470" t="s">
        <v>471</v>
      </c>
      <c r="H146" s="479"/>
      <c r="I146" s="470" t="b">
        <f t="shared" si="5"/>
        <v>1</v>
      </c>
      <c r="J146" s="470" t="b">
        <f t="shared" si="6"/>
        <v>0</v>
      </c>
      <c r="K146" s="470" t="str">
        <f t="shared" si="7"/>
        <v>a1N36000009tPenEAE</v>
      </c>
      <c r="L146" s="480" t="s">
        <v>1147</v>
      </c>
      <c r="M146" s="477"/>
      <c r="N146" s="477"/>
      <c r="O146" s="37"/>
      <c r="AM146" s="5"/>
      <c r="AN146" s="5"/>
    </row>
    <row r="147" spans="1:40" ht="283.5" x14ac:dyDescent="0.25">
      <c r="A147" s="377">
        <v>9</v>
      </c>
      <c r="B147" s="395" t="str">
        <f t="shared" si="4"/>
        <v/>
      </c>
      <c r="C147" s="396" t="str">
        <f ca="1">TEXT(IFERROR(INDEX('Overview - Section A'!$A$37:$A$44,MATCH(G147,'Overview - Section A'!$U$37:$U$44,0)),""),"d-mmm-yy") &amp;" to " &amp; TEXT(IFERROR(INDEX('Overview - Section A'!$E$37:$E$44,MATCH(G147,'Overview - Section A'!$U$37:$U$44,0)),""),"d-mmm-yy")</f>
        <v>1-Jul-23 to 30-Jun-24</v>
      </c>
      <c r="D147" s="477"/>
      <c r="E147" s="477"/>
      <c r="F147" s="478"/>
      <c r="G147" s="470" t="s">
        <v>473</v>
      </c>
      <c r="H147" s="479"/>
      <c r="I147" s="470" t="b">
        <f t="shared" si="5"/>
        <v>1</v>
      </c>
      <c r="J147" s="470" t="b">
        <f t="shared" si="6"/>
        <v>0</v>
      </c>
      <c r="K147" s="470" t="str">
        <f t="shared" si="7"/>
        <v>a1N36000009tPenEAE</v>
      </c>
      <c r="L147" s="480" t="s">
        <v>1148</v>
      </c>
      <c r="M147" s="477"/>
      <c r="N147" s="477"/>
      <c r="O147" s="37"/>
      <c r="AM147" s="5"/>
      <c r="AN147" s="5"/>
    </row>
    <row r="148" spans="1:40" ht="283.5" x14ac:dyDescent="0.25">
      <c r="A148" s="377">
        <v>10</v>
      </c>
      <c r="B148" s="395" t="str">
        <f t="shared" si="4"/>
        <v/>
      </c>
      <c r="C148" s="396" t="str">
        <f ca="1">TEXT(IFERROR(INDEX('Overview - Section A'!$A$37:$A$44,MATCH(G148,'Overview - Section A'!$U$37:$U$44,0)),""),"d-mmm-yy") &amp;" to " &amp; TEXT(IFERROR(INDEX('Overview - Section A'!$E$37:$E$44,MATCH(G148,'Overview - Section A'!$U$37:$U$44,0)),""),"d-mmm-yy")</f>
        <v>1-Jul-19 to 31-Dic-19</v>
      </c>
      <c r="D148" s="477"/>
      <c r="E148" s="477"/>
      <c r="F148" s="478"/>
      <c r="G148" s="470" t="s">
        <v>463</v>
      </c>
      <c r="H148" s="479"/>
      <c r="I148" s="470" t="b">
        <f t="shared" si="5"/>
        <v>1</v>
      </c>
      <c r="J148" s="470" t="b">
        <f t="shared" si="6"/>
        <v>0</v>
      </c>
      <c r="K148" s="470" t="str">
        <f t="shared" si="7"/>
        <v>a1N36000009tPeoEAE</v>
      </c>
      <c r="L148" s="480" t="s">
        <v>1149</v>
      </c>
      <c r="M148" s="477"/>
      <c r="N148" s="477"/>
      <c r="O148" s="37"/>
      <c r="AM148" s="5"/>
      <c r="AN148" s="5"/>
    </row>
    <row r="149" spans="1:40" ht="283.5" x14ac:dyDescent="0.25">
      <c r="A149" s="377">
        <v>10</v>
      </c>
      <c r="B149" s="395" t="str">
        <f t="shared" si="4"/>
        <v/>
      </c>
      <c r="C149" s="396" t="str">
        <f ca="1">TEXT(IFERROR(INDEX('Overview - Section A'!$A$37:$A$44,MATCH(G149,'Overview - Section A'!$U$37:$U$44,0)),""),"d-mmm-yy") &amp;" to " &amp; TEXT(IFERROR(INDEX('Overview - Section A'!$E$37:$E$44,MATCH(G149,'Overview - Section A'!$U$37:$U$44,0)),""),"d-mmm-yy")</f>
        <v>1-Ene-20 to 31-Dic-20</v>
      </c>
      <c r="D149" s="477"/>
      <c r="E149" s="477"/>
      <c r="F149" s="478"/>
      <c r="G149" s="470" t="s">
        <v>465</v>
      </c>
      <c r="H149" s="479"/>
      <c r="I149" s="470" t="b">
        <f t="shared" si="5"/>
        <v>1</v>
      </c>
      <c r="J149" s="470" t="b">
        <f t="shared" si="6"/>
        <v>0</v>
      </c>
      <c r="K149" s="470" t="str">
        <f t="shared" si="7"/>
        <v>a1N36000009tPeoEAE</v>
      </c>
      <c r="L149" s="480" t="s">
        <v>1150</v>
      </c>
      <c r="M149" s="477"/>
      <c r="N149" s="477"/>
      <c r="O149" s="37"/>
      <c r="AM149" s="5"/>
      <c r="AN149" s="5"/>
    </row>
    <row r="150" spans="1:40" ht="283.5" x14ac:dyDescent="0.25">
      <c r="A150" s="377">
        <v>10</v>
      </c>
      <c r="B150" s="395" t="str">
        <f t="shared" si="4"/>
        <v/>
      </c>
      <c r="C150" s="396" t="str">
        <f ca="1">TEXT(IFERROR(INDEX('Overview - Section A'!$A$37:$A$44,MATCH(G150,'Overview - Section A'!$U$37:$U$44,0)),""),"d-mmm-yy") &amp;" to " &amp; TEXT(IFERROR(INDEX('Overview - Section A'!$E$37:$E$44,MATCH(G150,'Overview - Section A'!$U$37:$U$44,0)),""),"d-mmm-yy")</f>
        <v>1-Ene-21 to 31-Dic-21</v>
      </c>
      <c r="D150" s="477"/>
      <c r="E150" s="477"/>
      <c r="F150" s="478"/>
      <c r="G150" s="470" t="s">
        <v>467</v>
      </c>
      <c r="H150" s="479"/>
      <c r="I150" s="470" t="b">
        <f t="shared" si="5"/>
        <v>1</v>
      </c>
      <c r="J150" s="470" t="b">
        <f t="shared" si="6"/>
        <v>0</v>
      </c>
      <c r="K150" s="470" t="str">
        <f t="shared" si="7"/>
        <v>a1N36000009tPeoEAE</v>
      </c>
      <c r="L150" s="480" t="s">
        <v>1151</v>
      </c>
      <c r="M150" s="477"/>
      <c r="N150" s="477"/>
      <c r="O150" s="37"/>
      <c r="AM150" s="5"/>
      <c r="AN150" s="5"/>
    </row>
    <row r="151" spans="1:40" ht="283.5" x14ac:dyDescent="0.25">
      <c r="A151" s="377">
        <v>10</v>
      </c>
      <c r="B151" s="395" t="str">
        <f t="shared" si="4"/>
        <v/>
      </c>
      <c r="C151" s="396" t="str">
        <f ca="1">TEXT(IFERROR(INDEX('Overview - Section A'!$A$37:$A$44,MATCH(G151,'Overview - Section A'!$U$37:$U$44,0)),""),"d-mmm-yy") &amp;" to " &amp; TEXT(IFERROR(INDEX('Overview - Section A'!$E$37:$E$44,MATCH(G151,'Overview - Section A'!$U$37:$U$44,0)),""),"d-mmm-yy")</f>
        <v>1-Ene-22 to 30-Jun-22</v>
      </c>
      <c r="D151" s="477"/>
      <c r="E151" s="477"/>
      <c r="F151" s="478"/>
      <c r="G151" s="470" t="s">
        <v>469</v>
      </c>
      <c r="H151" s="479"/>
      <c r="I151" s="470" t="b">
        <f t="shared" si="5"/>
        <v>1</v>
      </c>
      <c r="J151" s="470" t="b">
        <f t="shared" si="6"/>
        <v>0</v>
      </c>
      <c r="K151" s="470" t="str">
        <f t="shared" si="7"/>
        <v>a1N36000009tPeoEAE</v>
      </c>
      <c r="L151" s="480" t="s">
        <v>1152</v>
      </c>
      <c r="M151" s="477"/>
      <c r="N151" s="477"/>
      <c r="O151" s="37"/>
      <c r="AM151" s="5"/>
      <c r="AN151" s="5"/>
    </row>
    <row r="152" spans="1:40" ht="283.5" x14ac:dyDescent="0.25">
      <c r="A152" s="377">
        <v>10</v>
      </c>
      <c r="B152" s="395" t="str">
        <f t="shared" si="4"/>
        <v/>
      </c>
      <c r="C152" s="396" t="str">
        <f ca="1">TEXT(IFERROR(INDEX('Overview - Section A'!$A$37:$A$44,MATCH(G152,'Overview - Section A'!$U$37:$U$44,0)),""),"d-mmm-yy") &amp;" to " &amp; TEXT(IFERROR(INDEX('Overview - Section A'!$E$37:$E$44,MATCH(G152,'Overview - Section A'!$U$37:$U$44,0)),""),"d-mmm-yy")</f>
        <v>1-Jul-22 to 30-Jun-23</v>
      </c>
      <c r="D152" s="477"/>
      <c r="E152" s="477"/>
      <c r="F152" s="478"/>
      <c r="G152" s="470" t="s">
        <v>471</v>
      </c>
      <c r="H152" s="479"/>
      <c r="I152" s="470" t="b">
        <f t="shared" si="5"/>
        <v>1</v>
      </c>
      <c r="J152" s="470" t="b">
        <f t="shared" si="6"/>
        <v>0</v>
      </c>
      <c r="K152" s="470" t="str">
        <f t="shared" si="7"/>
        <v>a1N36000009tPeoEAE</v>
      </c>
      <c r="L152" s="480" t="s">
        <v>1153</v>
      </c>
      <c r="M152" s="477"/>
      <c r="N152" s="477"/>
      <c r="O152" s="37"/>
      <c r="AM152" s="5"/>
      <c r="AN152" s="5"/>
    </row>
    <row r="153" spans="1:40" ht="283.5" x14ac:dyDescent="0.25">
      <c r="A153" s="377">
        <v>10</v>
      </c>
      <c r="B153" s="395" t="str">
        <f t="shared" si="4"/>
        <v/>
      </c>
      <c r="C153" s="396" t="str">
        <f ca="1">TEXT(IFERROR(INDEX('Overview - Section A'!$A$37:$A$44,MATCH(G153,'Overview - Section A'!$U$37:$U$44,0)),""),"d-mmm-yy") &amp;" to " &amp; TEXT(IFERROR(INDEX('Overview - Section A'!$E$37:$E$44,MATCH(G153,'Overview - Section A'!$U$37:$U$44,0)),""),"d-mmm-yy")</f>
        <v>1-Jul-23 to 30-Jun-24</v>
      </c>
      <c r="D153" s="477"/>
      <c r="E153" s="477"/>
      <c r="F153" s="478"/>
      <c r="G153" s="470" t="s">
        <v>473</v>
      </c>
      <c r="H153" s="479"/>
      <c r="I153" s="470" t="b">
        <f t="shared" si="5"/>
        <v>1</v>
      </c>
      <c r="J153" s="470" t="b">
        <f t="shared" si="6"/>
        <v>0</v>
      </c>
      <c r="K153" s="470" t="str">
        <f t="shared" si="7"/>
        <v>a1N36000009tPeoEAE</v>
      </c>
      <c r="L153" s="480" t="s">
        <v>1154</v>
      </c>
      <c r="M153" s="477"/>
      <c r="N153" s="477"/>
      <c r="O153" s="37"/>
      <c r="AM153" s="5"/>
      <c r="AN153" s="5"/>
    </row>
    <row r="154" spans="1:40" ht="283.5" x14ac:dyDescent="0.25">
      <c r="A154" s="377">
        <v>11</v>
      </c>
      <c r="B154" s="395" t="str">
        <f t="shared" si="4"/>
        <v/>
      </c>
      <c r="C154" s="396" t="str">
        <f ca="1">TEXT(IFERROR(INDEX('Overview - Section A'!$A$37:$A$44,MATCH(G154,'Overview - Section A'!$U$37:$U$44,0)),""),"d-mmm-yy") &amp;" to " &amp; TEXT(IFERROR(INDEX('Overview - Section A'!$E$37:$E$44,MATCH(G154,'Overview - Section A'!$U$37:$U$44,0)),""),"d-mmm-yy")</f>
        <v>1-Jul-19 to 31-Dic-19</v>
      </c>
      <c r="D154" s="477"/>
      <c r="E154" s="477"/>
      <c r="F154" s="478"/>
      <c r="G154" s="470" t="s">
        <v>463</v>
      </c>
      <c r="H154" s="479"/>
      <c r="I154" s="470" t="b">
        <f t="shared" si="5"/>
        <v>1</v>
      </c>
      <c r="J154" s="470" t="b">
        <f t="shared" si="6"/>
        <v>0</v>
      </c>
      <c r="K154" s="470" t="str">
        <f t="shared" si="7"/>
        <v>a1N36000009tPepEAE</v>
      </c>
      <c r="L154" s="480" t="s">
        <v>1155</v>
      </c>
      <c r="M154" s="477"/>
      <c r="N154" s="477"/>
      <c r="O154" s="37"/>
      <c r="AM154" s="5"/>
      <c r="AN154" s="5"/>
    </row>
    <row r="155" spans="1:40" ht="283.5" x14ac:dyDescent="0.25">
      <c r="A155" s="377">
        <v>11</v>
      </c>
      <c r="B155" s="395" t="str">
        <f t="shared" si="4"/>
        <v/>
      </c>
      <c r="C155" s="396" t="str">
        <f ca="1">TEXT(IFERROR(INDEX('Overview - Section A'!$A$37:$A$44,MATCH(G155,'Overview - Section A'!$U$37:$U$44,0)),""),"d-mmm-yy") &amp;" to " &amp; TEXT(IFERROR(INDEX('Overview - Section A'!$E$37:$E$44,MATCH(G155,'Overview - Section A'!$U$37:$U$44,0)),""),"d-mmm-yy")</f>
        <v>1-Ene-20 to 31-Dic-20</v>
      </c>
      <c r="D155" s="477"/>
      <c r="E155" s="477"/>
      <c r="F155" s="478"/>
      <c r="G155" s="470" t="s">
        <v>465</v>
      </c>
      <c r="H155" s="479"/>
      <c r="I155" s="470" t="b">
        <f t="shared" si="5"/>
        <v>1</v>
      </c>
      <c r="J155" s="470" t="b">
        <f t="shared" si="6"/>
        <v>0</v>
      </c>
      <c r="K155" s="470" t="str">
        <f t="shared" si="7"/>
        <v>a1N36000009tPepEAE</v>
      </c>
      <c r="L155" s="480" t="s">
        <v>1156</v>
      </c>
      <c r="M155" s="477"/>
      <c r="N155" s="477"/>
      <c r="O155" s="37"/>
      <c r="AM155" s="5"/>
      <c r="AN155" s="5"/>
    </row>
    <row r="156" spans="1:40" ht="283.5" x14ac:dyDescent="0.25">
      <c r="A156" s="377">
        <v>11</v>
      </c>
      <c r="B156" s="395" t="str">
        <f t="shared" si="4"/>
        <v/>
      </c>
      <c r="C156" s="396" t="str">
        <f ca="1">TEXT(IFERROR(INDEX('Overview - Section A'!$A$37:$A$44,MATCH(G156,'Overview - Section A'!$U$37:$U$44,0)),""),"d-mmm-yy") &amp;" to " &amp; TEXT(IFERROR(INDEX('Overview - Section A'!$E$37:$E$44,MATCH(G156,'Overview - Section A'!$U$37:$U$44,0)),""),"d-mmm-yy")</f>
        <v>1-Ene-21 to 31-Dic-21</v>
      </c>
      <c r="D156" s="477"/>
      <c r="E156" s="477"/>
      <c r="F156" s="478"/>
      <c r="G156" s="470" t="s">
        <v>467</v>
      </c>
      <c r="H156" s="479"/>
      <c r="I156" s="470" t="b">
        <f t="shared" si="5"/>
        <v>1</v>
      </c>
      <c r="J156" s="470" t="b">
        <f t="shared" si="6"/>
        <v>0</v>
      </c>
      <c r="K156" s="470" t="str">
        <f t="shared" si="7"/>
        <v>a1N36000009tPepEAE</v>
      </c>
      <c r="L156" s="480" t="s">
        <v>1157</v>
      </c>
      <c r="M156" s="477"/>
      <c r="N156" s="477"/>
      <c r="O156" s="37"/>
      <c r="AM156" s="5"/>
      <c r="AN156" s="5"/>
    </row>
    <row r="157" spans="1:40" ht="283.5" x14ac:dyDescent="0.25">
      <c r="A157" s="377">
        <v>11</v>
      </c>
      <c r="B157" s="395" t="str">
        <f t="shared" si="4"/>
        <v/>
      </c>
      <c r="C157" s="396" t="str">
        <f ca="1">TEXT(IFERROR(INDEX('Overview - Section A'!$A$37:$A$44,MATCH(G157,'Overview - Section A'!$U$37:$U$44,0)),""),"d-mmm-yy") &amp;" to " &amp; TEXT(IFERROR(INDEX('Overview - Section A'!$E$37:$E$44,MATCH(G157,'Overview - Section A'!$U$37:$U$44,0)),""),"d-mmm-yy")</f>
        <v>1-Ene-22 to 30-Jun-22</v>
      </c>
      <c r="D157" s="477"/>
      <c r="E157" s="477"/>
      <c r="F157" s="478"/>
      <c r="G157" s="470" t="s">
        <v>469</v>
      </c>
      <c r="H157" s="479"/>
      <c r="I157" s="470" t="b">
        <f t="shared" si="5"/>
        <v>1</v>
      </c>
      <c r="J157" s="470" t="b">
        <f t="shared" si="6"/>
        <v>0</v>
      </c>
      <c r="K157" s="470" t="str">
        <f t="shared" si="7"/>
        <v>a1N36000009tPepEAE</v>
      </c>
      <c r="L157" s="480" t="s">
        <v>1158</v>
      </c>
      <c r="M157" s="477"/>
      <c r="N157" s="477"/>
      <c r="O157" s="37"/>
      <c r="AM157" s="5"/>
      <c r="AN157" s="5"/>
    </row>
    <row r="158" spans="1:40" ht="283.5" x14ac:dyDescent="0.25">
      <c r="A158" s="377">
        <v>11</v>
      </c>
      <c r="B158" s="395" t="str">
        <f t="shared" ref="B158:B221" si="8">IF(A158=A157,"",IF(VLOOKUP(A158,$A$8:$D$90,4,FALSE)=0,"",VLOOKUP(A158,$A$8:$D$90,4,FALSE)))</f>
        <v/>
      </c>
      <c r="C158" s="396" t="str">
        <f ca="1">TEXT(IFERROR(INDEX('Overview - Section A'!$A$37:$A$44,MATCH(G158,'Overview - Section A'!$U$37:$U$44,0)),""),"d-mmm-yy") &amp;" to " &amp; TEXT(IFERROR(INDEX('Overview - Section A'!$E$37:$E$44,MATCH(G158,'Overview - Section A'!$U$37:$U$44,0)),""),"d-mmm-yy")</f>
        <v>1-Jul-22 to 30-Jun-23</v>
      </c>
      <c r="D158" s="477"/>
      <c r="E158" s="477"/>
      <c r="F158" s="478"/>
      <c r="G158" s="470" t="s">
        <v>471</v>
      </c>
      <c r="H158" s="479"/>
      <c r="I158" s="470" t="b">
        <f t="shared" ref="I158:I221" si="9">IFERROR(TRUE,FALSE)</f>
        <v>1</v>
      </c>
      <c r="J158" s="470" t="b">
        <f t="shared" ref="J158:J221" si="10">IFERROR(IF(VLOOKUP(A158,$A$8:$D$90,4,FALSE)&lt;&gt;"",TRUE,FALSE),FALSE)</f>
        <v>0</v>
      </c>
      <c r="K158" s="470" t="str">
        <f t="shared" ref="K158:K221" si="11">IFERROR(VLOOKUP(A158,$A$8:$T$90,20,FALSE),"")</f>
        <v>a1N36000009tPepEAE</v>
      </c>
      <c r="L158" s="480" t="s">
        <v>1159</v>
      </c>
      <c r="M158" s="477"/>
      <c r="N158" s="477"/>
      <c r="O158" s="37"/>
      <c r="AM158" s="5"/>
      <c r="AN158" s="5"/>
    </row>
    <row r="159" spans="1:40" ht="283.5" x14ac:dyDescent="0.25">
      <c r="A159" s="377">
        <v>11</v>
      </c>
      <c r="B159" s="395" t="str">
        <f t="shared" si="8"/>
        <v/>
      </c>
      <c r="C159" s="396" t="str">
        <f ca="1">TEXT(IFERROR(INDEX('Overview - Section A'!$A$37:$A$44,MATCH(G159,'Overview - Section A'!$U$37:$U$44,0)),""),"d-mmm-yy") &amp;" to " &amp; TEXT(IFERROR(INDEX('Overview - Section A'!$E$37:$E$44,MATCH(G159,'Overview - Section A'!$U$37:$U$44,0)),""),"d-mmm-yy")</f>
        <v>1-Jul-23 to 30-Jun-24</v>
      </c>
      <c r="D159" s="477"/>
      <c r="E159" s="477"/>
      <c r="F159" s="478"/>
      <c r="G159" s="470" t="s">
        <v>473</v>
      </c>
      <c r="H159" s="479"/>
      <c r="I159" s="470" t="b">
        <f t="shared" si="9"/>
        <v>1</v>
      </c>
      <c r="J159" s="470" t="b">
        <f t="shared" si="10"/>
        <v>0</v>
      </c>
      <c r="K159" s="470" t="str">
        <f t="shared" si="11"/>
        <v>a1N36000009tPepEAE</v>
      </c>
      <c r="L159" s="480" t="s">
        <v>1160</v>
      </c>
      <c r="M159" s="477"/>
      <c r="N159" s="477"/>
      <c r="O159" s="37"/>
      <c r="AM159" s="5"/>
      <c r="AN159" s="5"/>
    </row>
    <row r="160" spans="1:40" ht="283.5" x14ac:dyDescent="0.25">
      <c r="A160" s="377">
        <v>12</v>
      </c>
      <c r="B160" s="395" t="str">
        <f t="shared" si="8"/>
        <v/>
      </c>
      <c r="C160" s="396" t="str">
        <f ca="1">TEXT(IFERROR(INDEX('Overview - Section A'!$A$37:$A$44,MATCH(G160,'Overview - Section A'!$U$37:$U$44,0)),""),"d-mmm-yy") &amp;" to " &amp; TEXT(IFERROR(INDEX('Overview - Section A'!$E$37:$E$44,MATCH(G160,'Overview - Section A'!$U$37:$U$44,0)),""),"d-mmm-yy")</f>
        <v>1-Jul-19 to 31-Dic-19</v>
      </c>
      <c r="D160" s="477"/>
      <c r="E160" s="477"/>
      <c r="F160" s="478"/>
      <c r="G160" s="470" t="s">
        <v>463</v>
      </c>
      <c r="H160" s="479"/>
      <c r="I160" s="470" t="b">
        <f t="shared" si="9"/>
        <v>1</v>
      </c>
      <c r="J160" s="470" t="b">
        <f t="shared" si="10"/>
        <v>0</v>
      </c>
      <c r="K160" s="470" t="str">
        <f t="shared" si="11"/>
        <v>a1N36000009tPeqEAE</v>
      </c>
      <c r="L160" s="480" t="s">
        <v>1161</v>
      </c>
      <c r="M160" s="477"/>
      <c r="N160" s="477"/>
      <c r="O160" s="37"/>
      <c r="AM160" s="5"/>
      <c r="AN160" s="5"/>
    </row>
    <row r="161" spans="1:40" ht="283.5" x14ac:dyDescent="0.25">
      <c r="A161" s="377">
        <v>12</v>
      </c>
      <c r="B161" s="395" t="str">
        <f t="shared" si="8"/>
        <v/>
      </c>
      <c r="C161" s="396" t="str">
        <f ca="1">TEXT(IFERROR(INDEX('Overview - Section A'!$A$37:$A$44,MATCH(G161,'Overview - Section A'!$U$37:$U$44,0)),""),"d-mmm-yy") &amp;" to " &amp; TEXT(IFERROR(INDEX('Overview - Section A'!$E$37:$E$44,MATCH(G161,'Overview - Section A'!$U$37:$U$44,0)),""),"d-mmm-yy")</f>
        <v>1-Ene-20 to 31-Dic-20</v>
      </c>
      <c r="D161" s="477"/>
      <c r="E161" s="477"/>
      <c r="F161" s="478"/>
      <c r="G161" s="470" t="s">
        <v>465</v>
      </c>
      <c r="H161" s="479"/>
      <c r="I161" s="470" t="b">
        <f t="shared" si="9"/>
        <v>1</v>
      </c>
      <c r="J161" s="470" t="b">
        <f t="shared" si="10"/>
        <v>0</v>
      </c>
      <c r="K161" s="470" t="str">
        <f t="shared" si="11"/>
        <v>a1N36000009tPeqEAE</v>
      </c>
      <c r="L161" s="480" t="s">
        <v>1162</v>
      </c>
      <c r="M161" s="477"/>
      <c r="N161" s="477"/>
      <c r="O161" s="37"/>
      <c r="AM161" s="5"/>
      <c r="AN161" s="5"/>
    </row>
    <row r="162" spans="1:40" ht="283.5" x14ac:dyDescent="0.25">
      <c r="A162" s="377">
        <v>12</v>
      </c>
      <c r="B162" s="395" t="str">
        <f t="shared" si="8"/>
        <v/>
      </c>
      <c r="C162" s="396" t="str">
        <f ca="1">TEXT(IFERROR(INDEX('Overview - Section A'!$A$37:$A$44,MATCH(G162,'Overview - Section A'!$U$37:$U$44,0)),""),"d-mmm-yy") &amp;" to " &amp; TEXT(IFERROR(INDEX('Overview - Section A'!$E$37:$E$44,MATCH(G162,'Overview - Section A'!$U$37:$U$44,0)),""),"d-mmm-yy")</f>
        <v>1-Ene-21 to 31-Dic-21</v>
      </c>
      <c r="D162" s="477"/>
      <c r="E162" s="477"/>
      <c r="F162" s="478"/>
      <c r="G162" s="470" t="s">
        <v>467</v>
      </c>
      <c r="H162" s="479"/>
      <c r="I162" s="470" t="b">
        <f t="shared" si="9"/>
        <v>1</v>
      </c>
      <c r="J162" s="470" t="b">
        <f t="shared" si="10"/>
        <v>0</v>
      </c>
      <c r="K162" s="470" t="str">
        <f t="shared" si="11"/>
        <v>a1N36000009tPeqEAE</v>
      </c>
      <c r="L162" s="480" t="s">
        <v>1163</v>
      </c>
      <c r="M162" s="477"/>
      <c r="N162" s="477"/>
      <c r="O162" s="37"/>
      <c r="AM162" s="5"/>
      <c r="AN162" s="5"/>
    </row>
    <row r="163" spans="1:40" ht="283.5" x14ac:dyDescent="0.25">
      <c r="A163" s="377">
        <v>12</v>
      </c>
      <c r="B163" s="395" t="str">
        <f t="shared" si="8"/>
        <v/>
      </c>
      <c r="C163" s="396" t="str">
        <f ca="1">TEXT(IFERROR(INDEX('Overview - Section A'!$A$37:$A$44,MATCH(G163,'Overview - Section A'!$U$37:$U$44,0)),""),"d-mmm-yy") &amp;" to " &amp; TEXT(IFERROR(INDEX('Overview - Section A'!$E$37:$E$44,MATCH(G163,'Overview - Section A'!$U$37:$U$44,0)),""),"d-mmm-yy")</f>
        <v>1-Ene-22 to 30-Jun-22</v>
      </c>
      <c r="D163" s="477"/>
      <c r="E163" s="477"/>
      <c r="F163" s="478"/>
      <c r="G163" s="470" t="s">
        <v>469</v>
      </c>
      <c r="H163" s="479"/>
      <c r="I163" s="470" t="b">
        <f t="shared" si="9"/>
        <v>1</v>
      </c>
      <c r="J163" s="470" t="b">
        <f t="shared" si="10"/>
        <v>0</v>
      </c>
      <c r="K163" s="470" t="str">
        <f t="shared" si="11"/>
        <v>a1N36000009tPeqEAE</v>
      </c>
      <c r="L163" s="480" t="s">
        <v>1164</v>
      </c>
      <c r="M163" s="477"/>
      <c r="N163" s="477"/>
      <c r="O163" s="37"/>
      <c r="AM163" s="5"/>
      <c r="AN163" s="5"/>
    </row>
    <row r="164" spans="1:40" ht="283.5" x14ac:dyDescent="0.25">
      <c r="A164" s="377">
        <v>12</v>
      </c>
      <c r="B164" s="395" t="str">
        <f t="shared" si="8"/>
        <v/>
      </c>
      <c r="C164" s="396" t="str">
        <f ca="1">TEXT(IFERROR(INDEX('Overview - Section A'!$A$37:$A$44,MATCH(G164,'Overview - Section A'!$U$37:$U$44,0)),""),"d-mmm-yy") &amp;" to " &amp; TEXT(IFERROR(INDEX('Overview - Section A'!$E$37:$E$44,MATCH(G164,'Overview - Section A'!$U$37:$U$44,0)),""),"d-mmm-yy")</f>
        <v>1-Jul-22 to 30-Jun-23</v>
      </c>
      <c r="D164" s="477"/>
      <c r="E164" s="477"/>
      <c r="F164" s="478"/>
      <c r="G164" s="470" t="s">
        <v>471</v>
      </c>
      <c r="H164" s="479"/>
      <c r="I164" s="470" t="b">
        <f t="shared" si="9"/>
        <v>1</v>
      </c>
      <c r="J164" s="470" t="b">
        <f t="shared" si="10"/>
        <v>0</v>
      </c>
      <c r="K164" s="470" t="str">
        <f t="shared" si="11"/>
        <v>a1N36000009tPeqEAE</v>
      </c>
      <c r="L164" s="480" t="s">
        <v>1165</v>
      </c>
      <c r="M164" s="477"/>
      <c r="N164" s="477"/>
      <c r="O164" s="37"/>
      <c r="AM164" s="5"/>
      <c r="AN164" s="5"/>
    </row>
    <row r="165" spans="1:40" ht="283.5" x14ac:dyDescent="0.25">
      <c r="A165" s="377">
        <v>12</v>
      </c>
      <c r="B165" s="395" t="str">
        <f t="shared" si="8"/>
        <v/>
      </c>
      <c r="C165" s="396" t="str">
        <f ca="1">TEXT(IFERROR(INDEX('Overview - Section A'!$A$37:$A$44,MATCH(G165,'Overview - Section A'!$U$37:$U$44,0)),""),"d-mmm-yy") &amp;" to " &amp; TEXT(IFERROR(INDEX('Overview - Section A'!$E$37:$E$44,MATCH(G165,'Overview - Section A'!$U$37:$U$44,0)),""),"d-mmm-yy")</f>
        <v>1-Jul-23 to 30-Jun-24</v>
      </c>
      <c r="D165" s="477"/>
      <c r="E165" s="477"/>
      <c r="F165" s="478"/>
      <c r="G165" s="470" t="s">
        <v>473</v>
      </c>
      <c r="H165" s="479"/>
      <c r="I165" s="470" t="b">
        <f t="shared" si="9"/>
        <v>1</v>
      </c>
      <c r="J165" s="470" t="b">
        <f t="shared" si="10"/>
        <v>0</v>
      </c>
      <c r="K165" s="470" t="str">
        <f t="shared" si="11"/>
        <v>a1N36000009tPeqEAE</v>
      </c>
      <c r="L165" s="480" t="s">
        <v>1166</v>
      </c>
      <c r="M165" s="477"/>
      <c r="N165" s="477"/>
      <c r="O165" s="37"/>
      <c r="AM165" s="5"/>
      <c r="AN165" s="5"/>
    </row>
    <row r="166" spans="1:40" ht="283.5" x14ac:dyDescent="0.25">
      <c r="A166" s="377">
        <v>13</v>
      </c>
      <c r="B166" s="395" t="str">
        <f t="shared" si="8"/>
        <v/>
      </c>
      <c r="C166" s="396" t="str">
        <f ca="1">TEXT(IFERROR(INDEX('Overview - Section A'!$A$37:$A$44,MATCH(G166,'Overview - Section A'!$U$37:$U$44,0)),""),"d-mmm-yy") &amp;" to " &amp; TEXT(IFERROR(INDEX('Overview - Section A'!$E$37:$E$44,MATCH(G166,'Overview - Section A'!$U$37:$U$44,0)),""),"d-mmm-yy")</f>
        <v>1-Jul-19 to 31-Dic-19</v>
      </c>
      <c r="D166" s="477"/>
      <c r="E166" s="477"/>
      <c r="F166" s="478"/>
      <c r="G166" s="470" t="s">
        <v>463</v>
      </c>
      <c r="H166" s="479"/>
      <c r="I166" s="470" t="b">
        <f t="shared" si="9"/>
        <v>1</v>
      </c>
      <c r="J166" s="470" t="b">
        <f t="shared" si="10"/>
        <v>0</v>
      </c>
      <c r="K166" s="470" t="str">
        <f t="shared" si="11"/>
        <v>a1N36000009tPerEAE</v>
      </c>
      <c r="L166" s="480" t="s">
        <v>1167</v>
      </c>
      <c r="M166" s="477"/>
      <c r="N166" s="477"/>
      <c r="O166" s="37"/>
      <c r="AM166" s="5"/>
      <c r="AN166" s="5"/>
    </row>
    <row r="167" spans="1:40" ht="283.5" x14ac:dyDescent="0.25">
      <c r="A167" s="377">
        <v>13</v>
      </c>
      <c r="B167" s="395" t="str">
        <f t="shared" si="8"/>
        <v/>
      </c>
      <c r="C167" s="396" t="str">
        <f ca="1">TEXT(IFERROR(INDEX('Overview - Section A'!$A$37:$A$44,MATCH(G167,'Overview - Section A'!$U$37:$U$44,0)),""),"d-mmm-yy") &amp;" to " &amp; TEXT(IFERROR(INDEX('Overview - Section A'!$E$37:$E$44,MATCH(G167,'Overview - Section A'!$U$37:$U$44,0)),""),"d-mmm-yy")</f>
        <v>1-Ene-20 to 31-Dic-20</v>
      </c>
      <c r="D167" s="477"/>
      <c r="E167" s="477"/>
      <c r="F167" s="478"/>
      <c r="G167" s="470" t="s">
        <v>465</v>
      </c>
      <c r="H167" s="479"/>
      <c r="I167" s="470" t="b">
        <f t="shared" si="9"/>
        <v>1</v>
      </c>
      <c r="J167" s="470" t="b">
        <f t="shared" si="10"/>
        <v>0</v>
      </c>
      <c r="K167" s="470" t="str">
        <f t="shared" si="11"/>
        <v>a1N36000009tPerEAE</v>
      </c>
      <c r="L167" s="480" t="s">
        <v>1168</v>
      </c>
      <c r="M167" s="477"/>
      <c r="N167" s="477"/>
      <c r="O167" s="37"/>
      <c r="AM167" s="5"/>
      <c r="AN167" s="5"/>
    </row>
    <row r="168" spans="1:40" ht="283.5" x14ac:dyDescent="0.25">
      <c r="A168" s="377">
        <v>13</v>
      </c>
      <c r="B168" s="395" t="str">
        <f t="shared" si="8"/>
        <v/>
      </c>
      <c r="C168" s="396" t="str">
        <f ca="1">TEXT(IFERROR(INDEX('Overview - Section A'!$A$37:$A$44,MATCH(G168,'Overview - Section A'!$U$37:$U$44,0)),""),"d-mmm-yy") &amp;" to " &amp; TEXT(IFERROR(INDEX('Overview - Section A'!$E$37:$E$44,MATCH(G168,'Overview - Section A'!$U$37:$U$44,0)),""),"d-mmm-yy")</f>
        <v>1-Ene-21 to 31-Dic-21</v>
      </c>
      <c r="D168" s="477"/>
      <c r="E168" s="477"/>
      <c r="F168" s="478"/>
      <c r="G168" s="470" t="s">
        <v>467</v>
      </c>
      <c r="H168" s="479"/>
      <c r="I168" s="470" t="b">
        <f t="shared" si="9"/>
        <v>1</v>
      </c>
      <c r="J168" s="470" t="b">
        <f t="shared" si="10"/>
        <v>0</v>
      </c>
      <c r="K168" s="470" t="str">
        <f t="shared" si="11"/>
        <v>a1N36000009tPerEAE</v>
      </c>
      <c r="L168" s="480" t="s">
        <v>1169</v>
      </c>
      <c r="M168" s="477"/>
      <c r="N168" s="477"/>
      <c r="O168" s="37"/>
      <c r="AM168" s="5"/>
      <c r="AN168" s="5"/>
    </row>
    <row r="169" spans="1:40" ht="283.5" x14ac:dyDescent="0.25">
      <c r="A169" s="377">
        <v>13</v>
      </c>
      <c r="B169" s="395" t="str">
        <f t="shared" si="8"/>
        <v/>
      </c>
      <c r="C169" s="396" t="str">
        <f ca="1">TEXT(IFERROR(INDEX('Overview - Section A'!$A$37:$A$44,MATCH(G169,'Overview - Section A'!$U$37:$U$44,0)),""),"d-mmm-yy") &amp;" to " &amp; TEXT(IFERROR(INDEX('Overview - Section A'!$E$37:$E$44,MATCH(G169,'Overview - Section A'!$U$37:$U$44,0)),""),"d-mmm-yy")</f>
        <v>1-Ene-22 to 30-Jun-22</v>
      </c>
      <c r="D169" s="477"/>
      <c r="E169" s="477"/>
      <c r="F169" s="478"/>
      <c r="G169" s="470" t="s">
        <v>469</v>
      </c>
      <c r="H169" s="479"/>
      <c r="I169" s="470" t="b">
        <f t="shared" si="9"/>
        <v>1</v>
      </c>
      <c r="J169" s="470" t="b">
        <f t="shared" si="10"/>
        <v>0</v>
      </c>
      <c r="K169" s="470" t="str">
        <f t="shared" si="11"/>
        <v>a1N36000009tPerEAE</v>
      </c>
      <c r="L169" s="480" t="s">
        <v>1170</v>
      </c>
      <c r="M169" s="477"/>
      <c r="N169" s="477"/>
      <c r="O169" s="37"/>
      <c r="AM169" s="5"/>
      <c r="AN169" s="5"/>
    </row>
    <row r="170" spans="1:40" ht="283.5" x14ac:dyDescent="0.25">
      <c r="A170" s="377">
        <v>13</v>
      </c>
      <c r="B170" s="395" t="str">
        <f t="shared" si="8"/>
        <v/>
      </c>
      <c r="C170" s="396" t="str">
        <f ca="1">TEXT(IFERROR(INDEX('Overview - Section A'!$A$37:$A$44,MATCH(G170,'Overview - Section A'!$U$37:$U$44,0)),""),"d-mmm-yy") &amp;" to " &amp; TEXT(IFERROR(INDEX('Overview - Section A'!$E$37:$E$44,MATCH(G170,'Overview - Section A'!$U$37:$U$44,0)),""),"d-mmm-yy")</f>
        <v>1-Jul-22 to 30-Jun-23</v>
      </c>
      <c r="D170" s="477"/>
      <c r="E170" s="477"/>
      <c r="F170" s="478"/>
      <c r="G170" s="470" t="s">
        <v>471</v>
      </c>
      <c r="H170" s="479"/>
      <c r="I170" s="470" t="b">
        <f t="shared" si="9"/>
        <v>1</v>
      </c>
      <c r="J170" s="470" t="b">
        <f t="shared" si="10"/>
        <v>0</v>
      </c>
      <c r="K170" s="470" t="str">
        <f t="shared" si="11"/>
        <v>a1N36000009tPerEAE</v>
      </c>
      <c r="L170" s="480" t="s">
        <v>1171</v>
      </c>
      <c r="M170" s="477"/>
      <c r="N170" s="477"/>
      <c r="O170" s="37"/>
      <c r="AM170" s="5"/>
      <c r="AN170" s="5"/>
    </row>
    <row r="171" spans="1:40" ht="283.5" x14ac:dyDescent="0.25">
      <c r="A171" s="377">
        <v>13</v>
      </c>
      <c r="B171" s="395" t="str">
        <f t="shared" si="8"/>
        <v/>
      </c>
      <c r="C171" s="396" t="str">
        <f ca="1">TEXT(IFERROR(INDEX('Overview - Section A'!$A$37:$A$44,MATCH(G171,'Overview - Section A'!$U$37:$U$44,0)),""),"d-mmm-yy") &amp;" to " &amp; TEXT(IFERROR(INDEX('Overview - Section A'!$E$37:$E$44,MATCH(G171,'Overview - Section A'!$U$37:$U$44,0)),""),"d-mmm-yy")</f>
        <v>1-Jul-23 to 30-Jun-24</v>
      </c>
      <c r="D171" s="477"/>
      <c r="E171" s="477"/>
      <c r="F171" s="478"/>
      <c r="G171" s="470" t="s">
        <v>473</v>
      </c>
      <c r="H171" s="479"/>
      <c r="I171" s="470" t="b">
        <f t="shared" si="9"/>
        <v>1</v>
      </c>
      <c r="J171" s="470" t="b">
        <f t="shared" si="10"/>
        <v>0</v>
      </c>
      <c r="K171" s="470" t="str">
        <f t="shared" si="11"/>
        <v>a1N36000009tPerEAE</v>
      </c>
      <c r="L171" s="480" t="s">
        <v>1172</v>
      </c>
      <c r="M171" s="477"/>
      <c r="N171" s="477"/>
      <c r="O171" s="37"/>
      <c r="AM171" s="5"/>
      <c r="AN171" s="5"/>
    </row>
    <row r="172" spans="1:40" ht="283.5" x14ac:dyDescent="0.25">
      <c r="A172" s="377">
        <v>14</v>
      </c>
      <c r="B172" s="395" t="str">
        <f t="shared" si="8"/>
        <v/>
      </c>
      <c r="C172" s="396" t="str">
        <f ca="1">TEXT(IFERROR(INDEX('Overview - Section A'!$A$37:$A$44,MATCH(G172,'Overview - Section A'!$U$37:$U$44,0)),""),"d-mmm-yy") &amp;" to " &amp; TEXT(IFERROR(INDEX('Overview - Section A'!$E$37:$E$44,MATCH(G172,'Overview - Section A'!$U$37:$U$44,0)),""),"d-mmm-yy")</f>
        <v>1-Jul-19 to 31-Dic-19</v>
      </c>
      <c r="D172" s="477"/>
      <c r="E172" s="477"/>
      <c r="F172" s="478"/>
      <c r="G172" s="470" t="s">
        <v>463</v>
      </c>
      <c r="H172" s="479"/>
      <c r="I172" s="470" t="b">
        <f t="shared" si="9"/>
        <v>1</v>
      </c>
      <c r="J172" s="470" t="b">
        <f t="shared" si="10"/>
        <v>0</v>
      </c>
      <c r="K172" s="470" t="str">
        <f t="shared" si="11"/>
        <v>a1N36000009tPesEAE</v>
      </c>
      <c r="L172" s="480" t="s">
        <v>1173</v>
      </c>
      <c r="M172" s="477"/>
      <c r="N172" s="477"/>
      <c r="O172" s="37"/>
      <c r="AM172" s="5"/>
      <c r="AN172" s="5"/>
    </row>
    <row r="173" spans="1:40" ht="283.5" x14ac:dyDescent="0.25">
      <c r="A173" s="377">
        <v>14</v>
      </c>
      <c r="B173" s="395" t="str">
        <f t="shared" si="8"/>
        <v/>
      </c>
      <c r="C173" s="396" t="str">
        <f ca="1">TEXT(IFERROR(INDEX('Overview - Section A'!$A$37:$A$44,MATCH(G173,'Overview - Section A'!$U$37:$U$44,0)),""),"d-mmm-yy") &amp;" to " &amp; TEXT(IFERROR(INDEX('Overview - Section A'!$E$37:$E$44,MATCH(G173,'Overview - Section A'!$U$37:$U$44,0)),""),"d-mmm-yy")</f>
        <v>1-Ene-20 to 31-Dic-20</v>
      </c>
      <c r="D173" s="477"/>
      <c r="E173" s="477"/>
      <c r="F173" s="478"/>
      <c r="G173" s="470" t="s">
        <v>465</v>
      </c>
      <c r="H173" s="479"/>
      <c r="I173" s="470" t="b">
        <f t="shared" si="9"/>
        <v>1</v>
      </c>
      <c r="J173" s="470" t="b">
        <f t="shared" si="10"/>
        <v>0</v>
      </c>
      <c r="K173" s="470" t="str">
        <f t="shared" si="11"/>
        <v>a1N36000009tPesEAE</v>
      </c>
      <c r="L173" s="480" t="s">
        <v>1174</v>
      </c>
      <c r="M173" s="477"/>
      <c r="N173" s="477"/>
      <c r="O173" s="37"/>
      <c r="AM173" s="5"/>
      <c r="AN173" s="5"/>
    </row>
    <row r="174" spans="1:40" ht="283.5" x14ac:dyDescent="0.25">
      <c r="A174" s="377">
        <v>14</v>
      </c>
      <c r="B174" s="395" t="str">
        <f t="shared" si="8"/>
        <v/>
      </c>
      <c r="C174" s="396" t="str">
        <f ca="1">TEXT(IFERROR(INDEX('Overview - Section A'!$A$37:$A$44,MATCH(G174,'Overview - Section A'!$U$37:$U$44,0)),""),"d-mmm-yy") &amp;" to " &amp; TEXT(IFERROR(INDEX('Overview - Section A'!$E$37:$E$44,MATCH(G174,'Overview - Section A'!$U$37:$U$44,0)),""),"d-mmm-yy")</f>
        <v>1-Ene-21 to 31-Dic-21</v>
      </c>
      <c r="D174" s="477"/>
      <c r="E174" s="477"/>
      <c r="F174" s="478"/>
      <c r="G174" s="470" t="s">
        <v>467</v>
      </c>
      <c r="H174" s="479"/>
      <c r="I174" s="470" t="b">
        <f t="shared" si="9"/>
        <v>1</v>
      </c>
      <c r="J174" s="470" t="b">
        <f t="shared" si="10"/>
        <v>0</v>
      </c>
      <c r="K174" s="470" t="str">
        <f t="shared" si="11"/>
        <v>a1N36000009tPesEAE</v>
      </c>
      <c r="L174" s="480" t="s">
        <v>1175</v>
      </c>
      <c r="M174" s="477"/>
      <c r="N174" s="477"/>
      <c r="O174" s="37"/>
      <c r="AM174" s="5"/>
      <c r="AN174" s="5"/>
    </row>
    <row r="175" spans="1:40" ht="283.5" x14ac:dyDescent="0.25">
      <c r="A175" s="377">
        <v>14</v>
      </c>
      <c r="B175" s="395" t="str">
        <f t="shared" si="8"/>
        <v/>
      </c>
      <c r="C175" s="396" t="str">
        <f ca="1">TEXT(IFERROR(INDEX('Overview - Section A'!$A$37:$A$44,MATCH(G175,'Overview - Section A'!$U$37:$U$44,0)),""),"d-mmm-yy") &amp;" to " &amp; TEXT(IFERROR(INDEX('Overview - Section A'!$E$37:$E$44,MATCH(G175,'Overview - Section A'!$U$37:$U$44,0)),""),"d-mmm-yy")</f>
        <v>1-Ene-22 to 30-Jun-22</v>
      </c>
      <c r="D175" s="477"/>
      <c r="E175" s="477"/>
      <c r="F175" s="478"/>
      <c r="G175" s="470" t="s">
        <v>469</v>
      </c>
      <c r="H175" s="479"/>
      <c r="I175" s="470" t="b">
        <f t="shared" si="9"/>
        <v>1</v>
      </c>
      <c r="J175" s="470" t="b">
        <f t="shared" si="10"/>
        <v>0</v>
      </c>
      <c r="K175" s="470" t="str">
        <f t="shared" si="11"/>
        <v>a1N36000009tPesEAE</v>
      </c>
      <c r="L175" s="480" t="s">
        <v>1176</v>
      </c>
      <c r="M175" s="477"/>
      <c r="N175" s="477"/>
      <c r="O175" s="37"/>
      <c r="AM175" s="5"/>
      <c r="AN175" s="5"/>
    </row>
    <row r="176" spans="1:40" ht="283.5" x14ac:dyDescent="0.25">
      <c r="A176" s="377">
        <v>14</v>
      </c>
      <c r="B176" s="395" t="str">
        <f t="shared" si="8"/>
        <v/>
      </c>
      <c r="C176" s="396" t="str">
        <f ca="1">TEXT(IFERROR(INDEX('Overview - Section A'!$A$37:$A$44,MATCH(G176,'Overview - Section A'!$U$37:$U$44,0)),""),"d-mmm-yy") &amp;" to " &amp; TEXT(IFERROR(INDEX('Overview - Section A'!$E$37:$E$44,MATCH(G176,'Overview - Section A'!$U$37:$U$44,0)),""),"d-mmm-yy")</f>
        <v>1-Jul-22 to 30-Jun-23</v>
      </c>
      <c r="D176" s="477"/>
      <c r="E176" s="477"/>
      <c r="F176" s="478"/>
      <c r="G176" s="470" t="s">
        <v>471</v>
      </c>
      <c r="H176" s="479"/>
      <c r="I176" s="470" t="b">
        <f t="shared" si="9"/>
        <v>1</v>
      </c>
      <c r="J176" s="470" t="b">
        <f t="shared" si="10"/>
        <v>0</v>
      </c>
      <c r="K176" s="470" t="str">
        <f t="shared" si="11"/>
        <v>a1N36000009tPesEAE</v>
      </c>
      <c r="L176" s="480" t="s">
        <v>1177</v>
      </c>
      <c r="M176" s="477"/>
      <c r="N176" s="477"/>
      <c r="O176" s="37"/>
      <c r="AM176" s="5"/>
      <c r="AN176" s="5"/>
    </row>
    <row r="177" spans="1:40" ht="283.5" x14ac:dyDescent="0.25">
      <c r="A177" s="377">
        <v>14</v>
      </c>
      <c r="B177" s="395" t="str">
        <f t="shared" si="8"/>
        <v/>
      </c>
      <c r="C177" s="396" t="str">
        <f ca="1">TEXT(IFERROR(INDEX('Overview - Section A'!$A$37:$A$44,MATCH(G177,'Overview - Section A'!$U$37:$U$44,0)),""),"d-mmm-yy") &amp;" to " &amp; TEXT(IFERROR(INDEX('Overview - Section A'!$E$37:$E$44,MATCH(G177,'Overview - Section A'!$U$37:$U$44,0)),""),"d-mmm-yy")</f>
        <v>1-Jul-23 to 30-Jun-24</v>
      </c>
      <c r="D177" s="477"/>
      <c r="E177" s="477"/>
      <c r="F177" s="478"/>
      <c r="G177" s="470" t="s">
        <v>473</v>
      </c>
      <c r="H177" s="479"/>
      <c r="I177" s="470" t="b">
        <f t="shared" si="9"/>
        <v>1</v>
      </c>
      <c r="J177" s="470" t="b">
        <f t="shared" si="10"/>
        <v>0</v>
      </c>
      <c r="K177" s="470" t="str">
        <f t="shared" si="11"/>
        <v>a1N36000009tPesEAE</v>
      </c>
      <c r="L177" s="480" t="s">
        <v>1178</v>
      </c>
      <c r="M177" s="477"/>
      <c r="N177" s="477"/>
      <c r="O177" s="37"/>
      <c r="AM177" s="5"/>
      <c r="AN177" s="5"/>
    </row>
    <row r="178" spans="1:40" ht="283.5" x14ac:dyDescent="0.25">
      <c r="A178" s="377">
        <v>15</v>
      </c>
      <c r="B178" s="395" t="str">
        <f t="shared" si="8"/>
        <v/>
      </c>
      <c r="C178" s="396" t="str">
        <f ca="1">TEXT(IFERROR(INDEX('Overview - Section A'!$A$37:$A$44,MATCH(G178,'Overview - Section A'!$U$37:$U$44,0)),""),"d-mmm-yy") &amp;" to " &amp; TEXT(IFERROR(INDEX('Overview - Section A'!$E$37:$E$44,MATCH(G178,'Overview - Section A'!$U$37:$U$44,0)),""),"d-mmm-yy")</f>
        <v>1-Jul-19 to 31-Dic-19</v>
      </c>
      <c r="D178" s="477"/>
      <c r="E178" s="477"/>
      <c r="F178" s="478"/>
      <c r="G178" s="470" t="s">
        <v>463</v>
      </c>
      <c r="H178" s="479"/>
      <c r="I178" s="470" t="b">
        <f t="shared" si="9"/>
        <v>1</v>
      </c>
      <c r="J178" s="470" t="b">
        <f t="shared" si="10"/>
        <v>0</v>
      </c>
      <c r="K178" s="470" t="str">
        <f t="shared" si="11"/>
        <v>a1N36000009tPetEAE</v>
      </c>
      <c r="L178" s="480" t="s">
        <v>1179</v>
      </c>
      <c r="M178" s="477"/>
      <c r="N178" s="477"/>
      <c r="O178" s="37"/>
      <c r="AM178" s="5"/>
      <c r="AN178" s="5"/>
    </row>
    <row r="179" spans="1:40" ht="283.5" x14ac:dyDescent="0.25">
      <c r="A179" s="377">
        <v>15</v>
      </c>
      <c r="B179" s="395" t="str">
        <f t="shared" si="8"/>
        <v/>
      </c>
      <c r="C179" s="396" t="str">
        <f ca="1">TEXT(IFERROR(INDEX('Overview - Section A'!$A$37:$A$44,MATCH(G179,'Overview - Section A'!$U$37:$U$44,0)),""),"d-mmm-yy") &amp;" to " &amp; TEXT(IFERROR(INDEX('Overview - Section A'!$E$37:$E$44,MATCH(G179,'Overview - Section A'!$U$37:$U$44,0)),""),"d-mmm-yy")</f>
        <v>1-Ene-20 to 31-Dic-20</v>
      </c>
      <c r="D179" s="477"/>
      <c r="E179" s="477"/>
      <c r="F179" s="478"/>
      <c r="G179" s="470" t="s">
        <v>465</v>
      </c>
      <c r="H179" s="479"/>
      <c r="I179" s="470" t="b">
        <f t="shared" si="9"/>
        <v>1</v>
      </c>
      <c r="J179" s="470" t="b">
        <f t="shared" si="10"/>
        <v>0</v>
      </c>
      <c r="K179" s="470" t="str">
        <f t="shared" si="11"/>
        <v>a1N36000009tPetEAE</v>
      </c>
      <c r="L179" s="480" t="s">
        <v>1180</v>
      </c>
      <c r="M179" s="477"/>
      <c r="N179" s="477"/>
      <c r="O179" s="37"/>
      <c r="AM179" s="5"/>
      <c r="AN179" s="5"/>
    </row>
    <row r="180" spans="1:40" ht="283.5" x14ac:dyDescent="0.25">
      <c r="A180" s="377">
        <v>15</v>
      </c>
      <c r="B180" s="395" t="str">
        <f t="shared" si="8"/>
        <v/>
      </c>
      <c r="C180" s="396" t="str">
        <f ca="1">TEXT(IFERROR(INDEX('Overview - Section A'!$A$37:$A$44,MATCH(G180,'Overview - Section A'!$U$37:$U$44,0)),""),"d-mmm-yy") &amp;" to " &amp; TEXT(IFERROR(INDEX('Overview - Section A'!$E$37:$E$44,MATCH(G180,'Overview - Section A'!$U$37:$U$44,0)),""),"d-mmm-yy")</f>
        <v>1-Ene-21 to 31-Dic-21</v>
      </c>
      <c r="D180" s="477"/>
      <c r="E180" s="477"/>
      <c r="F180" s="478"/>
      <c r="G180" s="470" t="s">
        <v>467</v>
      </c>
      <c r="H180" s="479"/>
      <c r="I180" s="470" t="b">
        <f t="shared" si="9"/>
        <v>1</v>
      </c>
      <c r="J180" s="470" t="b">
        <f t="shared" si="10"/>
        <v>0</v>
      </c>
      <c r="K180" s="470" t="str">
        <f t="shared" si="11"/>
        <v>a1N36000009tPetEAE</v>
      </c>
      <c r="L180" s="480" t="s">
        <v>1181</v>
      </c>
      <c r="M180" s="477"/>
      <c r="N180" s="477"/>
      <c r="O180" s="37"/>
      <c r="AM180" s="5"/>
      <c r="AN180" s="5"/>
    </row>
    <row r="181" spans="1:40" ht="283.5" x14ac:dyDescent="0.25">
      <c r="A181" s="377">
        <v>15</v>
      </c>
      <c r="B181" s="395" t="str">
        <f t="shared" si="8"/>
        <v/>
      </c>
      <c r="C181" s="396" t="str">
        <f ca="1">TEXT(IFERROR(INDEX('Overview - Section A'!$A$37:$A$44,MATCH(G181,'Overview - Section A'!$U$37:$U$44,0)),""),"d-mmm-yy") &amp;" to " &amp; TEXT(IFERROR(INDEX('Overview - Section A'!$E$37:$E$44,MATCH(G181,'Overview - Section A'!$U$37:$U$44,0)),""),"d-mmm-yy")</f>
        <v>1-Ene-22 to 30-Jun-22</v>
      </c>
      <c r="D181" s="477"/>
      <c r="E181" s="477"/>
      <c r="F181" s="478"/>
      <c r="G181" s="470" t="s">
        <v>469</v>
      </c>
      <c r="H181" s="479"/>
      <c r="I181" s="470" t="b">
        <f t="shared" si="9"/>
        <v>1</v>
      </c>
      <c r="J181" s="470" t="b">
        <f t="shared" si="10"/>
        <v>0</v>
      </c>
      <c r="K181" s="470" t="str">
        <f t="shared" si="11"/>
        <v>a1N36000009tPetEAE</v>
      </c>
      <c r="L181" s="480" t="s">
        <v>1182</v>
      </c>
      <c r="M181" s="477"/>
      <c r="N181" s="477"/>
      <c r="O181" s="37"/>
      <c r="AM181" s="5"/>
      <c r="AN181" s="5"/>
    </row>
    <row r="182" spans="1:40" ht="283.5" x14ac:dyDescent="0.25">
      <c r="A182" s="377">
        <v>15</v>
      </c>
      <c r="B182" s="395" t="str">
        <f t="shared" si="8"/>
        <v/>
      </c>
      <c r="C182" s="396" t="str">
        <f ca="1">TEXT(IFERROR(INDEX('Overview - Section A'!$A$37:$A$44,MATCH(G182,'Overview - Section A'!$U$37:$U$44,0)),""),"d-mmm-yy") &amp;" to " &amp; TEXT(IFERROR(INDEX('Overview - Section A'!$E$37:$E$44,MATCH(G182,'Overview - Section A'!$U$37:$U$44,0)),""),"d-mmm-yy")</f>
        <v>1-Jul-22 to 30-Jun-23</v>
      </c>
      <c r="D182" s="477"/>
      <c r="E182" s="477"/>
      <c r="F182" s="478"/>
      <c r="G182" s="470" t="s">
        <v>471</v>
      </c>
      <c r="H182" s="479"/>
      <c r="I182" s="470" t="b">
        <f t="shared" si="9"/>
        <v>1</v>
      </c>
      <c r="J182" s="470" t="b">
        <f t="shared" si="10"/>
        <v>0</v>
      </c>
      <c r="K182" s="470" t="str">
        <f t="shared" si="11"/>
        <v>a1N36000009tPetEAE</v>
      </c>
      <c r="L182" s="480" t="s">
        <v>1183</v>
      </c>
      <c r="M182" s="477"/>
      <c r="N182" s="477"/>
      <c r="O182" s="37"/>
      <c r="AM182" s="5"/>
      <c r="AN182" s="5"/>
    </row>
    <row r="183" spans="1:40" ht="283.5" x14ac:dyDescent="0.25">
      <c r="A183" s="377">
        <v>15</v>
      </c>
      <c r="B183" s="395" t="str">
        <f t="shared" si="8"/>
        <v/>
      </c>
      <c r="C183" s="396" t="str">
        <f ca="1">TEXT(IFERROR(INDEX('Overview - Section A'!$A$37:$A$44,MATCH(G183,'Overview - Section A'!$U$37:$U$44,0)),""),"d-mmm-yy") &amp;" to " &amp; TEXT(IFERROR(INDEX('Overview - Section A'!$E$37:$E$44,MATCH(G183,'Overview - Section A'!$U$37:$U$44,0)),""),"d-mmm-yy")</f>
        <v>1-Jul-23 to 30-Jun-24</v>
      </c>
      <c r="D183" s="477"/>
      <c r="E183" s="477"/>
      <c r="F183" s="478"/>
      <c r="G183" s="470" t="s">
        <v>473</v>
      </c>
      <c r="H183" s="479"/>
      <c r="I183" s="470" t="b">
        <f t="shared" si="9"/>
        <v>1</v>
      </c>
      <c r="J183" s="470" t="b">
        <f t="shared" si="10"/>
        <v>0</v>
      </c>
      <c r="K183" s="470" t="str">
        <f t="shared" si="11"/>
        <v>a1N36000009tPetEAE</v>
      </c>
      <c r="L183" s="480" t="s">
        <v>1184</v>
      </c>
      <c r="M183" s="477"/>
      <c r="N183" s="477"/>
      <c r="O183" s="37"/>
      <c r="AM183" s="5"/>
      <c r="AN183" s="5"/>
    </row>
    <row r="184" spans="1:40" ht="283.5" x14ac:dyDescent="0.25">
      <c r="A184" s="377">
        <v>16</v>
      </c>
      <c r="B184" s="395" t="str">
        <f t="shared" si="8"/>
        <v/>
      </c>
      <c r="C184" s="396" t="str">
        <f ca="1">TEXT(IFERROR(INDEX('Overview - Section A'!$A$37:$A$44,MATCH(G184,'Overview - Section A'!$U$37:$U$44,0)),""),"d-mmm-yy") &amp;" to " &amp; TEXT(IFERROR(INDEX('Overview - Section A'!$E$37:$E$44,MATCH(G184,'Overview - Section A'!$U$37:$U$44,0)),""),"d-mmm-yy")</f>
        <v>1-Jul-19 to 31-Dic-19</v>
      </c>
      <c r="D184" s="477"/>
      <c r="E184" s="477"/>
      <c r="F184" s="478"/>
      <c r="G184" s="470" t="s">
        <v>463</v>
      </c>
      <c r="H184" s="479"/>
      <c r="I184" s="470" t="b">
        <f t="shared" si="9"/>
        <v>1</v>
      </c>
      <c r="J184" s="470" t="b">
        <f t="shared" si="10"/>
        <v>0</v>
      </c>
      <c r="K184" s="470" t="str">
        <f t="shared" si="11"/>
        <v>a1N36000009tPeuEAE</v>
      </c>
      <c r="L184" s="480" t="s">
        <v>1185</v>
      </c>
      <c r="M184" s="477"/>
      <c r="N184" s="477"/>
      <c r="O184" s="37"/>
      <c r="AM184" s="5"/>
      <c r="AN184" s="5"/>
    </row>
    <row r="185" spans="1:40" ht="283.5" x14ac:dyDescent="0.25">
      <c r="A185" s="377">
        <v>16</v>
      </c>
      <c r="B185" s="395" t="str">
        <f t="shared" si="8"/>
        <v/>
      </c>
      <c r="C185" s="396" t="str">
        <f ca="1">TEXT(IFERROR(INDEX('Overview - Section A'!$A$37:$A$44,MATCH(G185,'Overview - Section A'!$U$37:$U$44,0)),""),"d-mmm-yy") &amp;" to " &amp; TEXT(IFERROR(INDEX('Overview - Section A'!$E$37:$E$44,MATCH(G185,'Overview - Section A'!$U$37:$U$44,0)),""),"d-mmm-yy")</f>
        <v>1-Ene-20 to 31-Dic-20</v>
      </c>
      <c r="D185" s="477"/>
      <c r="E185" s="477"/>
      <c r="F185" s="478"/>
      <c r="G185" s="470" t="s">
        <v>465</v>
      </c>
      <c r="H185" s="479"/>
      <c r="I185" s="470" t="b">
        <f t="shared" si="9"/>
        <v>1</v>
      </c>
      <c r="J185" s="470" t="b">
        <f t="shared" si="10"/>
        <v>0</v>
      </c>
      <c r="K185" s="470" t="str">
        <f t="shared" si="11"/>
        <v>a1N36000009tPeuEAE</v>
      </c>
      <c r="L185" s="480" t="s">
        <v>1186</v>
      </c>
      <c r="M185" s="477"/>
      <c r="N185" s="477"/>
      <c r="O185" s="37"/>
      <c r="AM185" s="5"/>
      <c r="AN185" s="5"/>
    </row>
    <row r="186" spans="1:40" ht="283.5" x14ac:dyDescent="0.25">
      <c r="A186" s="377">
        <v>16</v>
      </c>
      <c r="B186" s="395" t="str">
        <f t="shared" si="8"/>
        <v/>
      </c>
      <c r="C186" s="396" t="str">
        <f ca="1">TEXT(IFERROR(INDEX('Overview - Section A'!$A$37:$A$44,MATCH(G186,'Overview - Section A'!$U$37:$U$44,0)),""),"d-mmm-yy") &amp;" to " &amp; TEXT(IFERROR(INDEX('Overview - Section A'!$E$37:$E$44,MATCH(G186,'Overview - Section A'!$U$37:$U$44,0)),""),"d-mmm-yy")</f>
        <v>1-Ene-21 to 31-Dic-21</v>
      </c>
      <c r="D186" s="477"/>
      <c r="E186" s="477"/>
      <c r="F186" s="478"/>
      <c r="G186" s="470" t="s">
        <v>467</v>
      </c>
      <c r="H186" s="479"/>
      <c r="I186" s="470" t="b">
        <f t="shared" si="9"/>
        <v>1</v>
      </c>
      <c r="J186" s="470" t="b">
        <f t="shared" si="10"/>
        <v>0</v>
      </c>
      <c r="K186" s="470" t="str">
        <f t="shared" si="11"/>
        <v>a1N36000009tPeuEAE</v>
      </c>
      <c r="L186" s="480" t="s">
        <v>1187</v>
      </c>
      <c r="M186" s="477"/>
      <c r="N186" s="477"/>
      <c r="O186" s="37"/>
      <c r="AM186" s="5"/>
      <c r="AN186" s="5"/>
    </row>
    <row r="187" spans="1:40" ht="283.5" x14ac:dyDescent="0.25">
      <c r="A187" s="377">
        <v>16</v>
      </c>
      <c r="B187" s="395" t="str">
        <f t="shared" si="8"/>
        <v/>
      </c>
      <c r="C187" s="396" t="str">
        <f ca="1">TEXT(IFERROR(INDEX('Overview - Section A'!$A$37:$A$44,MATCH(G187,'Overview - Section A'!$U$37:$U$44,0)),""),"d-mmm-yy") &amp;" to " &amp; TEXT(IFERROR(INDEX('Overview - Section A'!$E$37:$E$44,MATCH(G187,'Overview - Section A'!$U$37:$U$44,0)),""),"d-mmm-yy")</f>
        <v>1-Ene-22 to 30-Jun-22</v>
      </c>
      <c r="D187" s="477"/>
      <c r="E187" s="477"/>
      <c r="F187" s="478"/>
      <c r="G187" s="470" t="s">
        <v>469</v>
      </c>
      <c r="H187" s="479"/>
      <c r="I187" s="470" t="b">
        <f t="shared" si="9"/>
        <v>1</v>
      </c>
      <c r="J187" s="470" t="b">
        <f t="shared" si="10"/>
        <v>0</v>
      </c>
      <c r="K187" s="470" t="str">
        <f t="shared" si="11"/>
        <v>a1N36000009tPeuEAE</v>
      </c>
      <c r="L187" s="480" t="s">
        <v>1188</v>
      </c>
      <c r="M187" s="477"/>
      <c r="N187" s="477"/>
      <c r="O187" s="37"/>
      <c r="AM187" s="5"/>
      <c r="AN187" s="5"/>
    </row>
    <row r="188" spans="1:40" ht="283.5" x14ac:dyDescent="0.25">
      <c r="A188" s="377">
        <v>16</v>
      </c>
      <c r="B188" s="395" t="str">
        <f t="shared" si="8"/>
        <v/>
      </c>
      <c r="C188" s="396" t="str">
        <f ca="1">TEXT(IFERROR(INDEX('Overview - Section A'!$A$37:$A$44,MATCH(G188,'Overview - Section A'!$U$37:$U$44,0)),""),"d-mmm-yy") &amp;" to " &amp; TEXT(IFERROR(INDEX('Overview - Section A'!$E$37:$E$44,MATCH(G188,'Overview - Section A'!$U$37:$U$44,0)),""),"d-mmm-yy")</f>
        <v>1-Jul-22 to 30-Jun-23</v>
      </c>
      <c r="D188" s="477"/>
      <c r="E188" s="477"/>
      <c r="F188" s="478"/>
      <c r="G188" s="470" t="s">
        <v>471</v>
      </c>
      <c r="H188" s="479"/>
      <c r="I188" s="470" t="b">
        <f t="shared" si="9"/>
        <v>1</v>
      </c>
      <c r="J188" s="470" t="b">
        <f t="shared" si="10"/>
        <v>0</v>
      </c>
      <c r="K188" s="470" t="str">
        <f t="shared" si="11"/>
        <v>a1N36000009tPeuEAE</v>
      </c>
      <c r="L188" s="480" t="s">
        <v>1189</v>
      </c>
      <c r="M188" s="477"/>
      <c r="N188" s="477"/>
      <c r="O188" s="37"/>
      <c r="AM188" s="5"/>
      <c r="AN188" s="5"/>
    </row>
    <row r="189" spans="1:40" ht="283.5" x14ac:dyDescent="0.25">
      <c r="A189" s="377">
        <v>16</v>
      </c>
      <c r="B189" s="395" t="str">
        <f t="shared" si="8"/>
        <v/>
      </c>
      <c r="C189" s="396" t="str">
        <f ca="1">TEXT(IFERROR(INDEX('Overview - Section A'!$A$37:$A$44,MATCH(G189,'Overview - Section A'!$U$37:$U$44,0)),""),"d-mmm-yy") &amp;" to " &amp; TEXT(IFERROR(INDEX('Overview - Section A'!$E$37:$E$44,MATCH(G189,'Overview - Section A'!$U$37:$U$44,0)),""),"d-mmm-yy")</f>
        <v>1-Jul-23 to 30-Jun-24</v>
      </c>
      <c r="D189" s="477"/>
      <c r="E189" s="477"/>
      <c r="F189" s="478"/>
      <c r="G189" s="470" t="s">
        <v>473</v>
      </c>
      <c r="H189" s="479"/>
      <c r="I189" s="470" t="b">
        <f t="shared" si="9"/>
        <v>1</v>
      </c>
      <c r="J189" s="470" t="b">
        <f t="shared" si="10"/>
        <v>0</v>
      </c>
      <c r="K189" s="470" t="str">
        <f t="shared" si="11"/>
        <v>a1N36000009tPeuEAE</v>
      </c>
      <c r="L189" s="480" t="s">
        <v>1190</v>
      </c>
      <c r="M189" s="477"/>
      <c r="N189" s="477"/>
      <c r="O189" s="37"/>
      <c r="AM189" s="5"/>
      <c r="AN189" s="5"/>
    </row>
    <row r="190" spans="1:40" ht="283.5" x14ac:dyDescent="0.25">
      <c r="A190" s="377">
        <v>17</v>
      </c>
      <c r="B190" s="395" t="str">
        <f t="shared" si="8"/>
        <v/>
      </c>
      <c r="C190" s="396" t="str">
        <f ca="1">TEXT(IFERROR(INDEX('Overview - Section A'!$A$37:$A$44,MATCH(G190,'Overview - Section A'!$U$37:$U$44,0)),""),"d-mmm-yy") &amp;" to " &amp; TEXT(IFERROR(INDEX('Overview - Section A'!$E$37:$E$44,MATCH(G190,'Overview - Section A'!$U$37:$U$44,0)),""),"d-mmm-yy")</f>
        <v>1-Jul-19 to 31-Dic-19</v>
      </c>
      <c r="D190" s="477"/>
      <c r="E190" s="477"/>
      <c r="F190" s="478"/>
      <c r="G190" s="470" t="s">
        <v>463</v>
      </c>
      <c r="H190" s="479"/>
      <c r="I190" s="470" t="b">
        <f t="shared" si="9"/>
        <v>1</v>
      </c>
      <c r="J190" s="470" t="b">
        <f t="shared" si="10"/>
        <v>0</v>
      </c>
      <c r="K190" s="470" t="str">
        <f t="shared" si="11"/>
        <v>a1N36000009tPevEAE</v>
      </c>
      <c r="L190" s="480" t="s">
        <v>1191</v>
      </c>
      <c r="M190" s="477"/>
      <c r="N190" s="477"/>
      <c r="O190" s="37"/>
      <c r="AM190" s="5"/>
      <c r="AN190" s="5"/>
    </row>
    <row r="191" spans="1:40" ht="283.5" x14ac:dyDescent="0.25">
      <c r="A191" s="377">
        <v>17</v>
      </c>
      <c r="B191" s="395" t="str">
        <f t="shared" si="8"/>
        <v/>
      </c>
      <c r="C191" s="396" t="str">
        <f ca="1">TEXT(IFERROR(INDEX('Overview - Section A'!$A$37:$A$44,MATCH(G191,'Overview - Section A'!$U$37:$U$44,0)),""),"d-mmm-yy") &amp;" to " &amp; TEXT(IFERROR(INDEX('Overview - Section A'!$E$37:$E$44,MATCH(G191,'Overview - Section A'!$U$37:$U$44,0)),""),"d-mmm-yy")</f>
        <v>1-Ene-20 to 31-Dic-20</v>
      </c>
      <c r="D191" s="477"/>
      <c r="E191" s="477"/>
      <c r="F191" s="478"/>
      <c r="G191" s="470" t="s">
        <v>465</v>
      </c>
      <c r="H191" s="479"/>
      <c r="I191" s="470" t="b">
        <f t="shared" si="9"/>
        <v>1</v>
      </c>
      <c r="J191" s="470" t="b">
        <f t="shared" si="10"/>
        <v>0</v>
      </c>
      <c r="K191" s="470" t="str">
        <f t="shared" si="11"/>
        <v>a1N36000009tPevEAE</v>
      </c>
      <c r="L191" s="480" t="s">
        <v>1192</v>
      </c>
      <c r="M191" s="477"/>
      <c r="N191" s="477"/>
      <c r="O191" s="37"/>
      <c r="AM191" s="5"/>
      <c r="AN191" s="5"/>
    </row>
    <row r="192" spans="1:40" ht="283.5" x14ac:dyDescent="0.25">
      <c r="A192" s="377">
        <v>17</v>
      </c>
      <c r="B192" s="395" t="str">
        <f t="shared" si="8"/>
        <v/>
      </c>
      <c r="C192" s="396" t="str">
        <f ca="1">TEXT(IFERROR(INDEX('Overview - Section A'!$A$37:$A$44,MATCH(G192,'Overview - Section A'!$U$37:$U$44,0)),""),"d-mmm-yy") &amp;" to " &amp; TEXT(IFERROR(INDEX('Overview - Section A'!$E$37:$E$44,MATCH(G192,'Overview - Section A'!$U$37:$U$44,0)),""),"d-mmm-yy")</f>
        <v>1-Ene-21 to 31-Dic-21</v>
      </c>
      <c r="D192" s="477"/>
      <c r="E192" s="477"/>
      <c r="F192" s="478"/>
      <c r="G192" s="470" t="s">
        <v>467</v>
      </c>
      <c r="H192" s="479"/>
      <c r="I192" s="470" t="b">
        <f t="shared" si="9"/>
        <v>1</v>
      </c>
      <c r="J192" s="470" t="b">
        <f t="shared" si="10"/>
        <v>0</v>
      </c>
      <c r="K192" s="470" t="str">
        <f t="shared" si="11"/>
        <v>a1N36000009tPevEAE</v>
      </c>
      <c r="L192" s="480" t="s">
        <v>1193</v>
      </c>
      <c r="M192" s="477"/>
      <c r="N192" s="477"/>
      <c r="O192" s="37"/>
      <c r="AM192" s="5"/>
      <c r="AN192" s="5"/>
    </row>
    <row r="193" spans="1:40" ht="283.5" x14ac:dyDescent="0.25">
      <c r="A193" s="377">
        <v>17</v>
      </c>
      <c r="B193" s="395" t="str">
        <f t="shared" si="8"/>
        <v/>
      </c>
      <c r="C193" s="396" t="str">
        <f ca="1">TEXT(IFERROR(INDEX('Overview - Section A'!$A$37:$A$44,MATCH(G193,'Overview - Section A'!$U$37:$U$44,0)),""),"d-mmm-yy") &amp;" to " &amp; TEXT(IFERROR(INDEX('Overview - Section A'!$E$37:$E$44,MATCH(G193,'Overview - Section A'!$U$37:$U$44,0)),""),"d-mmm-yy")</f>
        <v>1-Ene-22 to 30-Jun-22</v>
      </c>
      <c r="D193" s="477"/>
      <c r="E193" s="477"/>
      <c r="F193" s="478"/>
      <c r="G193" s="470" t="s">
        <v>469</v>
      </c>
      <c r="H193" s="479"/>
      <c r="I193" s="470" t="b">
        <f t="shared" si="9"/>
        <v>1</v>
      </c>
      <c r="J193" s="470" t="b">
        <f t="shared" si="10"/>
        <v>0</v>
      </c>
      <c r="K193" s="470" t="str">
        <f t="shared" si="11"/>
        <v>a1N36000009tPevEAE</v>
      </c>
      <c r="L193" s="480" t="s">
        <v>1194</v>
      </c>
      <c r="M193" s="477"/>
      <c r="N193" s="477"/>
      <c r="O193" s="37"/>
      <c r="AM193" s="5"/>
      <c r="AN193" s="5"/>
    </row>
    <row r="194" spans="1:40" ht="283.5" x14ac:dyDescent="0.25">
      <c r="A194" s="377">
        <v>17</v>
      </c>
      <c r="B194" s="395" t="str">
        <f t="shared" si="8"/>
        <v/>
      </c>
      <c r="C194" s="396" t="str">
        <f ca="1">TEXT(IFERROR(INDEX('Overview - Section A'!$A$37:$A$44,MATCH(G194,'Overview - Section A'!$U$37:$U$44,0)),""),"d-mmm-yy") &amp;" to " &amp; TEXT(IFERROR(INDEX('Overview - Section A'!$E$37:$E$44,MATCH(G194,'Overview - Section A'!$U$37:$U$44,0)),""),"d-mmm-yy")</f>
        <v>1-Jul-22 to 30-Jun-23</v>
      </c>
      <c r="D194" s="477"/>
      <c r="E194" s="477"/>
      <c r="F194" s="478"/>
      <c r="G194" s="470" t="s">
        <v>471</v>
      </c>
      <c r="H194" s="479"/>
      <c r="I194" s="470" t="b">
        <f t="shared" si="9"/>
        <v>1</v>
      </c>
      <c r="J194" s="470" t="b">
        <f t="shared" si="10"/>
        <v>0</v>
      </c>
      <c r="K194" s="470" t="str">
        <f t="shared" si="11"/>
        <v>a1N36000009tPevEAE</v>
      </c>
      <c r="L194" s="480" t="s">
        <v>1195</v>
      </c>
      <c r="M194" s="477"/>
      <c r="N194" s="477"/>
      <c r="O194" s="37"/>
      <c r="AM194" s="5"/>
      <c r="AN194" s="5"/>
    </row>
    <row r="195" spans="1:40" ht="283.5" x14ac:dyDescent="0.25">
      <c r="A195" s="377">
        <v>17</v>
      </c>
      <c r="B195" s="395" t="str">
        <f t="shared" si="8"/>
        <v/>
      </c>
      <c r="C195" s="396" t="str">
        <f ca="1">TEXT(IFERROR(INDEX('Overview - Section A'!$A$37:$A$44,MATCH(G195,'Overview - Section A'!$U$37:$U$44,0)),""),"d-mmm-yy") &amp;" to " &amp; TEXT(IFERROR(INDEX('Overview - Section A'!$E$37:$E$44,MATCH(G195,'Overview - Section A'!$U$37:$U$44,0)),""),"d-mmm-yy")</f>
        <v>1-Jul-23 to 30-Jun-24</v>
      </c>
      <c r="D195" s="477"/>
      <c r="E195" s="477"/>
      <c r="F195" s="478"/>
      <c r="G195" s="470" t="s">
        <v>473</v>
      </c>
      <c r="H195" s="479"/>
      <c r="I195" s="470" t="b">
        <f t="shared" si="9"/>
        <v>1</v>
      </c>
      <c r="J195" s="470" t="b">
        <f t="shared" si="10"/>
        <v>0</v>
      </c>
      <c r="K195" s="470" t="str">
        <f t="shared" si="11"/>
        <v>a1N36000009tPevEAE</v>
      </c>
      <c r="L195" s="480" t="s">
        <v>1196</v>
      </c>
      <c r="M195" s="477"/>
      <c r="N195" s="477"/>
      <c r="O195" s="37"/>
      <c r="AM195" s="5"/>
      <c r="AN195" s="5"/>
    </row>
    <row r="196" spans="1:40" ht="283.5" x14ac:dyDescent="0.25">
      <c r="A196" s="377">
        <v>18</v>
      </c>
      <c r="B196" s="395" t="str">
        <f t="shared" si="8"/>
        <v/>
      </c>
      <c r="C196" s="396" t="str">
        <f ca="1">TEXT(IFERROR(INDEX('Overview - Section A'!$A$37:$A$44,MATCH(G196,'Overview - Section A'!$U$37:$U$44,0)),""),"d-mmm-yy") &amp;" to " &amp; TEXT(IFERROR(INDEX('Overview - Section A'!$E$37:$E$44,MATCH(G196,'Overview - Section A'!$U$37:$U$44,0)),""),"d-mmm-yy")</f>
        <v>1-Jul-19 to 31-Dic-19</v>
      </c>
      <c r="D196" s="477"/>
      <c r="E196" s="477"/>
      <c r="F196" s="478"/>
      <c r="G196" s="470" t="s">
        <v>463</v>
      </c>
      <c r="H196" s="479"/>
      <c r="I196" s="470" t="b">
        <f t="shared" si="9"/>
        <v>1</v>
      </c>
      <c r="J196" s="470" t="b">
        <f t="shared" si="10"/>
        <v>0</v>
      </c>
      <c r="K196" s="470" t="str">
        <f t="shared" si="11"/>
        <v>a1N36000009tPewEAE</v>
      </c>
      <c r="L196" s="480" t="s">
        <v>1197</v>
      </c>
      <c r="M196" s="477"/>
      <c r="N196" s="477"/>
      <c r="O196" s="37"/>
      <c r="AM196" s="5"/>
      <c r="AN196" s="5"/>
    </row>
    <row r="197" spans="1:40" ht="283.5" x14ac:dyDescent="0.25">
      <c r="A197" s="377">
        <v>18</v>
      </c>
      <c r="B197" s="395" t="str">
        <f t="shared" si="8"/>
        <v/>
      </c>
      <c r="C197" s="396" t="str">
        <f ca="1">TEXT(IFERROR(INDEX('Overview - Section A'!$A$37:$A$44,MATCH(G197,'Overview - Section A'!$U$37:$U$44,0)),""),"d-mmm-yy") &amp;" to " &amp; TEXT(IFERROR(INDEX('Overview - Section A'!$E$37:$E$44,MATCH(G197,'Overview - Section A'!$U$37:$U$44,0)),""),"d-mmm-yy")</f>
        <v>1-Ene-20 to 31-Dic-20</v>
      </c>
      <c r="D197" s="477"/>
      <c r="E197" s="477"/>
      <c r="F197" s="478"/>
      <c r="G197" s="470" t="s">
        <v>465</v>
      </c>
      <c r="H197" s="479"/>
      <c r="I197" s="470" t="b">
        <f t="shared" si="9"/>
        <v>1</v>
      </c>
      <c r="J197" s="470" t="b">
        <f t="shared" si="10"/>
        <v>0</v>
      </c>
      <c r="K197" s="470" t="str">
        <f t="shared" si="11"/>
        <v>a1N36000009tPewEAE</v>
      </c>
      <c r="L197" s="480" t="s">
        <v>1198</v>
      </c>
      <c r="M197" s="477"/>
      <c r="N197" s="477"/>
      <c r="O197" s="37"/>
      <c r="AM197" s="5"/>
      <c r="AN197" s="5"/>
    </row>
    <row r="198" spans="1:40" ht="283.5" x14ac:dyDescent="0.25">
      <c r="A198" s="377">
        <v>18</v>
      </c>
      <c r="B198" s="395" t="str">
        <f t="shared" si="8"/>
        <v/>
      </c>
      <c r="C198" s="396" t="str">
        <f ca="1">TEXT(IFERROR(INDEX('Overview - Section A'!$A$37:$A$44,MATCH(G198,'Overview - Section A'!$U$37:$U$44,0)),""),"d-mmm-yy") &amp;" to " &amp; TEXT(IFERROR(INDEX('Overview - Section A'!$E$37:$E$44,MATCH(G198,'Overview - Section A'!$U$37:$U$44,0)),""),"d-mmm-yy")</f>
        <v>1-Ene-21 to 31-Dic-21</v>
      </c>
      <c r="D198" s="477"/>
      <c r="E198" s="477"/>
      <c r="F198" s="478"/>
      <c r="G198" s="470" t="s">
        <v>467</v>
      </c>
      <c r="H198" s="479"/>
      <c r="I198" s="470" t="b">
        <f t="shared" si="9"/>
        <v>1</v>
      </c>
      <c r="J198" s="470" t="b">
        <f t="shared" si="10"/>
        <v>0</v>
      </c>
      <c r="K198" s="470" t="str">
        <f t="shared" si="11"/>
        <v>a1N36000009tPewEAE</v>
      </c>
      <c r="L198" s="480" t="s">
        <v>1199</v>
      </c>
      <c r="M198" s="477"/>
      <c r="N198" s="477"/>
      <c r="O198" s="37"/>
      <c r="AM198" s="5"/>
      <c r="AN198" s="5"/>
    </row>
    <row r="199" spans="1:40" ht="283.5" x14ac:dyDescent="0.25">
      <c r="A199" s="377">
        <v>18</v>
      </c>
      <c r="B199" s="395" t="str">
        <f t="shared" si="8"/>
        <v/>
      </c>
      <c r="C199" s="396" t="str">
        <f ca="1">TEXT(IFERROR(INDEX('Overview - Section A'!$A$37:$A$44,MATCH(G199,'Overview - Section A'!$U$37:$U$44,0)),""),"d-mmm-yy") &amp;" to " &amp; TEXT(IFERROR(INDEX('Overview - Section A'!$E$37:$E$44,MATCH(G199,'Overview - Section A'!$U$37:$U$44,0)),""),"d-mmm-yy")</f>
        <v>1-Ene-22 to 30-Jun-22</v>
      </c>
      <c r="D199" s="477"/>
      <c r="E199" s="477"/>
      <c r="F199" s="478"/>
      <c r="G199" s="470" t="s">
        <v>469</v>
      </c>
      <c r="H199" s="479"/>
      <c r="I199" s="470" t="b">
        <f t="shared" si="9"/>
        <v>1</v>
      </c>
      <c r="J199" s="470" t="b">
        <f t="shared" si="10"/>
        <v>0</v>
      </c>
      <c r="K199" s="470" t="str">
        <f t="shared" si="11"/>
        <v>a1N36000009tPewEAE</v>
      </c>
      <c r="L199" s="480" t="s">
        <v>1200</v>
      </c>
      <c r="M199" s="477"/>
      <c r="N199" s="477"/>
      <c r="O199" s="37"/>
      <c r="AM199" s="5"/>
      <c r="AN199" s="5"/>
    </row>
    <row r="200" spans="1:40" ht="283.5" x14ac:dyDescent="0.25">
      <c r="A200" s="377">
        <v>18</v>
      </c>
      <c r="B200" s="395" t="str">
        <f t="shared" si="8"/>
        <v/>
      </c>
      <c r="C200" s="396" t="str">
        <f ca="1">TEXT(IFERROR(INDEX('Overview - Section A'!$A$37:$A$44,MATCH(G200,'Overview - Section A'!$U$37:$U$44,0)),""),"d-mmm-yy") &amp;" to " &amp; TEXT(IFERROR(INDEX('Overview - Section A'!$E$37:$E$44,MATCH(G200,'Overview - Section A'!$U$37:$U$44,0)),""),"d-mmm-yy")</f>
        <v>1-Jul-22 to 30-Jun-23</v>
      </c>
      <c r="D200" s="477"/>
      <c r="E200" s="477"/>
      <c r="F200" s="478"/>
      <c r="G200" s="470" t="s">
        <v>471</v>
      </c>
      <c r="H200" s="479"/>
      <c r="I200" s="470" t="b">
        <f t="shared" si="9"/>
        <v>1</v>
      </c>
      <c r="J200" s="470" t="b">
        <f t="shared" si="10"/>
        <v>0</v>
      </c>
      <c r="K200" s="470" t="str">
        <f t="shared" si="11"/>
        <v>a1N36000009tPewEAE</v>
      </c>
      <c r="L200" s="480" t="s">
        <v>1201</v>
      </c>
      <c r="M200" s="477"/>
      <c r="N200" s="477"/>
      <c r="O200" s="37"/>
      <c r="AM200" s="5"/>
      <c r="AN200" s="5"/>
    </row>
    <row r="201" spans="1:40" ht="283.5" x14ac:dyDescent="0.25">
      <c r="A201" s="377">
        <v>18</v>
      </c>
      <c r="B201" s="395" t="str">
        <f t="shared" si="8"/>
        <v/>
      </c>
      <c r="C201" s="396" t="str">
        <f ca="1">TEXT(IFERROR(INDEX('Overview - Section A'!$A$37:$A$44,MATCH(G201,'Overview - Section A'!$U$37:$U$44,0)),""),"d-mmm-yy") &amp;" to " &amp; TEXT(IFERROR(INDEX('Overview - Section A'!$E$37:$E$44,MATCH(G201,'Overview - Section A'!$U$37:$U$44,0)),""),"d-mmm-yy")</f>
        <v>1-Jul-23 to 30-Jun-24</v>
      </c>
      <c r="D201" s="477"/>
      <c r="E201" s="477"/>
      <c r="F201" s="478"/>
      <c r="G201" s="470" t="s">
        <v>473</v>
      </c>
      <c r="H201" s="479"/>
      <c r="I201" s="470" t="b">
        <f t="shared" si="9"/>
        <v>1</v>
      </c>
      <c r="J201" s="470" t="b">
        <f t="shared" si="10"/>
        <v>0</v>
      </c>
      <c r="K201" s="470" t="str">
        <f t="shared" si="11"/>
        <v>a1N36000009tPewEAE</v>
      </c>
      <c r="L201" s="480" t="s">
        <v>1202</v>
      </c>
      <c r="M201" s="477"/>
      <c r="N201" s="477"/>
      <c r="O201" s="37"/>
      <c r="AM201" s="5"/>
      <c r="AN201" s="5"/>
    </row>
    <row r="202" spans="1:40" ht="283.5" x14ac:dyDescent="0.25">
      <c r="A202" s="377">
        <v>19</v>
      </c>
      <c r="B202" s="395" t="str">
        <f t="shared" si="8"/>
        <v/>
      </c>
      <c r="C202" s="396" t="str">
        <f ca="1">TEXT(IFERROR(INDEX('Overview - Section A'!$A$37:$A$44,MATCH(G202,'Overview - Section A'!$U$37:$U$44,0)),""),"d-mmm-yy") &amp;" to " &amp; TEXT(IFERROR(INDEX('Overview - Section A'!$E$37:$E$44,MATCH(G202,'Overview - Section A'!$U$37:$U$44,0)),""),"d-mmm-yy")</f>
        <v>1-Jul-19 to 31-Dic-19</v>
      </c>
      <c r="D202" s="477"/>
      <c r="E202" s="477"/>
      <c r="F202" s="478"/>
      <c r="G202" s="470" t="s">
        <v>463</v>
      </c>
      <c r="H202" s="479"/>
      <c r="I202" s="470" t="b">
        <f t="shared" si="9"/>
        <v>1</v>
      </c>
      <c r="J202" s="470" t="b">
        <f t="shared" si="10"/>
        <v>0</v>
      </c>
      <c r="K202" s="470" t="str">
        <f t="shared" si="11"/>
        <v>a1N36000009tPexEAE</v>
      </c>
      <c r="L202" s="480" t="s">
        <v>1203</v>
      </c>
      <c r="M202" s="477"/>
      <c r="N202" s="477"/>
      <c r="O202" s="37"/>
      <c r="AM202" s="5"/>
      <c r="AN202" s="5"/>
    </row>
    <row r="203" spans="1:40" ht="283.5" x14ac:dyDescent="0.25">
      <c r="A203" s="377">
        <v>19</v>
      </c>
      <c r="B203" s="395" t="str">
        <f t="shared" si="8"/>
        <v/>
      </c>
      <c r="C203" s="396" t="str">
        <f ca="1">TEXT(IFERROR(INDEX('Overview - Section A'!$A$37:$A$44,MATCH(G203,'Overview - Section A'!$U$37:$U$44,0)),""),"d-mmm-yy") &amp;" to " &amp; TEXT(IFERROR(INDEX('Overview - Section A'!$E$37:$E$44,MATCH(G203,'Overview - Section A'!$U$37:$U$44,0)),""),"d-mmm-yy")</f>
        <v>1-Ene-20 to 31-Dic-20</v>
      </c>
      <c r="D203" s="477"/>
      <c r="E203" s="477"/>
      <c r="F203" s="478"/>
      <c r="G203" s="470" t="s">
        <v>465</v>
      </c>
      <c r="H203" s="479"/>
      <c r="I203" s="470" t="b">
        <f t="shared" si="9"/>
        <v>1</v>
      </c>
      <c r="J203" s="470" t="b">
        <f t="shared" si="10"/>
        <v>0</v>
      </c>
      <c r="K203" s="470" t="str">
        <f t="shared" si="11"/>
        <v>a1N36000009tPexEAE</v>
      </c>
      <c r="L203" s="480" t="s">
        <v>1204</v>
      </c>
      <c r="M203" s="477"/>
      <c r="N203" s="477"/>
      <c r="O203" s="37"/>
      <c r="AM203" s="5"/>
      <c r="AN203" s="5"/>
    </row>
    <row r="204" spans="1:40" ht="283.5" x14ac:dyDescent="0.25">
      <c r="A204" s="377">
        <v>19</v>
      </c>
      <c r="B204" s="395" t="str">
        <f t="shared" si="8"/>
        <v/>
      </c>
      <c r="C204" s="396" t="str">
        <f ca="1">TEXT(IFERROR(INDEX('Overview - Section A'!$A$37:$A$44,MATCH(G204,'Overview - Section A'!$U$37:$U$44,0)),""),"d-mmm-yy") &amp;" to " &amp; TEXT(IFERROR(INDEX('Overview - Section A'!$E$37:$E$44,MATCH(G204,'Overview - Section A'!$U$37:$U$44,0)),""),"d-mmm-yy")</f>
        <v>1-Ene-21 to 31-Dic-21</v>
      </c>
      <c r="D204" s="477"/>
      <c r="E204" s="477"/>
      <c r="F204" s="478"/>
      <c r="G204" s="470" t="s">
        <v>467</v>
      </c>
      <c r="H204" s="479"/>
      <c r="I204" s="470" t="b">
        <f t="shared" si="9"/>
        <v>1</v>
      </c>
      <c r="J204" s="470" t="b">
        <f t="shared" si="10"/>
        <v>0</v>
      </c>
      <c r="K204" s="470" t="str">
        <f t="shared" si="11"/>
        <v>a1N36000009tPexEAE</v>
      </c>
      <c r="L204" s="480" t="s">
        <v>1205</v>
      </c>
      <c r="M204" s="477"/>
      <c r="N204" s="477"/>
      <c r="O204" s="37"/>
      <c r="AM204" s="5"/>
      <c r="AN204" s="5"/>
    </row>
    <row r="205" spans="1:40" ht="283.5" x14ac:dyDescent="0.25">
      <c r="A205" s="377">
        <v>19</v>
      </c>
      <c r="B205" s="395" t="str">
        <f t="shared" si="8"/>
        <v/>
      </c>
      <c r="C205" s="396" t="str">
        <f ca="1">TEXT(IFERROR(INDEX('Overview - Section A'!$A$37:$A$44,MATCH(G205,'Overview - Section A'!$U$37:$U$44,0)),""),"d-mmm-yy") &amp;" to " &amp; TEXT(IFERROR(INDEX('Overview - Section A'!$E$37:$E$44,MATCH(G205,'Overview - Section A'!$U$37:$U$44,0)),""),"d-mmm-yy")</f>
        <v>1-Ene-22 to 30-Jun-22</v>
      </c>
      <c r="D205" s="477"/>
      <c r="E205" s="477"/>
      <c r="F205" s="478"/>
      <c r="G205" s="470" t="s">
        <v>469</v>
      </c>
      <c r="H205" s="479"/>
      <c r="I205" s="470" t="b">
        <f t="shared" si="9"/>
        <v>1</v>
      </c>
      <c r="J205" s="470" t="b">
        <f t="shared" si="10"/>
        <v>0</v>
      </c>
      <c r="K205" s="470" t="str">
        <f t="shared" si="11"/>
        <v>a1N36000009tPexEAE</v>
      </c>
      <c r="L205" s="480" t="s">
        <v>1206</v>
      </c>
      <c r="M205" s="477"/>
      <c r="N205" s="477"/>
      <c r="O205" s="37"/>
      <c r="AM205" s="5"/>
      <c r="AN205" s="5"/>
    </row>
    <row r="206" spans="1:40" ht="283.5" x14ac:dyDescent="0.25">
      <c r="A206" s="377">
        <v>19</v>
      </c>
      <c r="B206" s="395" t="str">
        <f t="shared" si="8"/>
        <v/>
      </c>
      <c r="C206" s="396" t="str">
        <f ca="1">TEXT(IFERROR(INDEX('Overview - Section A'!$A$37:$A$44,MATCH(G206,'Overview - Section A'!$U$37:$U$44,0)),""),"d-mmm-yy") &amp;" to " &amp; TEXT(IFERROR(INDEX('Overview - Section A'!$E$37:$E$44,MATCH(G206,'Overview - Section A'!$U$37:$U$44,0)),""),"d-mmm-yy")</f>
        <v>1-Jul-22 to 30-Jun-23</v>
      </c>
      <c r="D206" s="477"/>
      <c r="E206" s="477"/>
      <c r="F206" s="478"/>
      <c r="G206" s="470" t="s">
        <v>471</v>
      </c>
      <c r="H206" s="479"/>
      <c r="I206" s="470" t="b">
        <f t="shared" si="9"/>
        <v>1</v>
      </c>
      <c r="J206" s="470" t="b">
        <f t="shared" si="10"/>
        <v>0</v>
      </c>
      <c r="K206" s="470" t="str">
        <f t="shared" si="11"/>
        <v>a1N36000009tPexEAE</v>
      </c>
      <c r="L206" s="480" t="s">
        <v>1207</v>
      </c>
      <c r="M206" s="477"/>
      <c r="N206" s="477"/>
      <c r="O206" s="37"/>
      <c r="AM206" s="5"/>
      <c r="AN206" s="5"/>
    </row>
    <row r="207" spans="1:40" ht="283.5" x14ac:dyDescent="0.25">
      <c r="A207" s="377">
        <v>19</v>
      </c>
      <c r="B207" s="395" t="str">
        <f t="shared" si="8"/>
        <v/>
      </c>
      <c r="C207" s="396" t="str">
        <f ca="1">TEXT(IFERROR(INDEX('Overview - Section A'!$A$37:$A$44,MATCH(G207,'Overview - Section A'!$U$37:$U$44,0)),""),"d-mmm-yy") &amp;" to " &amp; TEXT(IFERROR(INDEX('Overview - Section A'!$E$37:$E$44,MATCH(G207,'Overview - Section A'!$U$37:$U$44,0)),""),"d-mmm-yy")</f>
        <v>1-Jul-23 to 30-Jun-24</v>
      </c>
      <c r="D207" s="477"/>
      <c r="E207" s="477"/>
      <c r="F207" s="478"/>
      <c r="G207" s="470" t="s">
        <v>473</v>
      </c>
      <c r="H207" s="479"/>
      <c r="I207" s="470" t="b">
        <f t="shared" si="9"/>
        <v>1</v>
      </c>
      <c r="J207" s="470" t="b">
        <f t="shared" si="10"/>
        <v>0</v>
      </c>
      <c r="K207" s="470" t="str">
        <f t="shared" si="11"/>
        <v>a1N36000009tPexEAE</v>
      </c>
      <c r="L207" s="480" t="s">
        <v>1208</v>
      </c>
      <c r="M207" s="477"/>
      <c r="N207" s="477"/>
      <c r="O207" s="37"/>
      <c r="AM207" s="5"/>
      <c r="AN207" s="5"/>
    </row>
    <row r="208" spans="1:40" ht="283.5" x14ac:dyDescent="0.25">
      <c r="A208" s="377">
        <v>20</v>
      </c>
      <c r="B208" s="395" t="str">
        <f t="shared" si="8"/>
        <v/>
      </c>
      <c r="C208" s="396" t="str">
        <f ca="1">TEXT(IFERROR(INDEX('Overview - Section A'!$A$37:$A$44,MATCH(G208,'Overview - Section A'!$U$37:$U$44,0)),""),"d-mmm-yy") &amp;" to " &amp; TEXT(IFERROR(INDEX('Overview - Section A'!$E$37:$E$44,MATCH(G208,'Overview - Section A'!$U$37:$U$44,0)),""),"d-mmm-yy")</f>
        <v>1-Jul-19 to 31-Dic-19</v>
      </c>
      <c r="D208" s="477"/>
      <c r="E208" s="477"/>
      <c r="F208" s="478"/>
      <c r="G208" s="470" t="s">
        <v>463</v>
      </c>
      <c r="H208" s="479"/>
      <c r="I208" s="470" t="b">
        <f t="shared" si="9"/>
        <v>1</v>
      </c>
      <c r="J208" s="470" t="b">
        <f t="shared" si="10"/>
        <v>0</v>
      </c>
      <c r="K208" s="470" t="str">
        <f t="shared" si="11"/>
        <v>a1N36000009tPeyEAE</v>
      </c>
      <c r="L208" s="480" t="s">
        <v>1209</v>
      </c>
      <c r="M208" s="477"/>
      <c r="N208" s="477"/>
      <c r="O208" s="37"/>
      <c r="AM208" s="5"/>
      <c r="AN208" s="5"/>
    </row>
    <row r="209" spans="1:40" ht="283.5" x14ac:dyDescent="0.25">
      <c r="A209" s="377">
        <v>20</v>
      </c>
      <c r="B209" s="395" t="str">
        <f t="shared" si="8"/>
        <v/>
      </c>
      <c r="C209" s="396" t="str">
        <f ca="1">TEXT(IFERROR(INDEX('Overview - Section A'!$A$37:$A$44,MATCH(G209,'Overview - Section A'!$U$37:$U$44,0)),""),"d-mmm-yy") &amp;" to " &amp; TEXT(IFERROR(INDEX('Overview - Section A'!$E$37:$E$44,MATCH(G209,'Overview - Section A'!$U$37:$U$44,0)),""),"d-mmm-yy")</f>
        <v>1-Ene-20 to 31-Dic-20</v>
      </c>
      <c r="D209" s="477"/>
      <c r="E209" s="477"/>
      <c r="F209" s="478"/>
      <c r="G209" s="470" t="s">
        <v>465</v>
      </c>
      <c r="H209" s="479"/>
      <c r="I209" s="470" t="b">
        <f t="shared" si="9"/>
        <v>1</v>
      </c>
      <c r="J209" s="470" t="b">
        <f t="shared" si="10"/>
        <v>0</v>
      </c>
      <c r="K209" s="470" t="str">
        <f t="shared" si="11"/>
        <v>a1N36000009tPeyEAE</v>
      </c>
      <c r="L209" s="480" t="s">
        <v>1210</v>
      </c>
      <c r="M209" s="477"/>
      <c r="N209" s="477"/>
      <c r="O209" s="37"/>
      <c r="AM209" s="5"/>
      <c r="AN209" s="5"/>
    </row>
    <row r="210" spans="1:40" ht="283.5" x14ac:dyDescent="0.25">
      <c r="A210" s="377">
        <v>20</v>
      </c>
      <c r="B210" s="395" t="str">
        <f t="shared" si="8"/>
        <v/>
      </c>
      <c r="C210" s="396" t="str">
        <f ca="1">TEXT(IFERROR(INDEX('Overview - Section A'!$A$37:$A$44,MATCH(G210,'Overview - Section A'!$U$37:$U$44,0)),""),"d-mmm-yy") &amp;" to " &amp; TEXT(IFERROR(INDEX('Overview - Section A'!$E$37:$E$44,MATCH(G210,'Overview - Section A'!$U$37:$U$44,0)),""),"d-mmm-yy")</f>
        <v>1-Ene-21 to 31-Dic-21</v>
      </c>
      <c r="D210" s="477"/>
      <c r="E210" s="477"/>
      <c r="F210" s="478"/>
      <c r="G210" s="470" t="s">
        <v>467</v>
      </c>
      <c r="H210" s="479"/>
      <c r="I210" s="470" t="b">
        <f t="shared" si="9"/>
        <v>1</v>
      </c>
      <c r="J210" s="470" t="b">
        <f t="shared" si="10"/>
        <v>0</v>
      </c>
      <c r="K210" s="470" t="str">
        <f t="shared" si="11"/>
        <v>a1N36000009tPeyEAE</v>
      </c>
      <c r="L210" s="480" t="s">
        <v>1211</v>
      </c>
      <c r="M210" s="477"/>
      <c r="N210" s="477"/>
      <c r="O210" s="37"/>
      <c r="AM210" s="5"/>
      <c r="AN210" s="5"/>
    </row>
    <row r="211" spans="1:40" ht="283.5" x14ac:dyDescent="0.25">
      <c r="A211" s="377">
        <v>20</v>
      </c>
      <c r="B211" s="395" t="str">
        <f t="shared" si="8"/>
        <v/>
      </c>
      <c r="C211" s="396" t="str">
        <f ca="1">TEXT(IFERROR(INDEX('Overview - Section A'!$A$37:$A$44,MATCH(G211,'Overview - Section A'!$U$37:$U$44,0)),""),"d-mmm-yy") &amp;" to " &amp; TEXT(IFERROR(INDEX('Overview - Section A'!$E$37:$E$44,MATCH(G211,'Overview - Section A'!$U$37:$U$44,0)),""),"d-mmm-yy")</f>
        <v>1-Ene-22 to 30-Jun-22</v>
      </c>
      <c r="D211" s="477"/>
      <c r="E211" s="477"/>
      <c r="F211" s="478"/>
      <c r="G211" s="470" t="s">
        <v>469</v>
      </c>
      <c r="H211" s="479"/>
      <c r="I211" s="470" t="b">
        <f t="shared" si="9"/>
        <v>1</v>
      </c>
      <c r="J211" s="470" t="b">
        <f t="shared" si="10"/>
        <v>0</v>
      </c>
      <c r="K211" s="470" t="str">
        <f t="shared" si="11"/>
        <v>a1N36000009tPeyEAE</v>
      </c>
      <c r="L211" s="480" t="s">
        <v>1212</v>
      </c>
      <c r="M211" s="477"/>
      <c r="N211" s="477"/>
      <c r="O211" s="37"/>
      <c r="AM211" s="5"/>
      <c r="AN211" s="5"/>
    </row>
    <row r="212" spans="1:40" ht="283.5" x14ac:dyDescent="0.25">
      <c r="A212" s="377">
        <v>20</v>
      </c>
      <c r="B212" s="395" t="str">
        <f t="shared" si="8"/>
        <v/>
      </c>
      <c r="C212" s="396" t="str">
        <f ca="1">TEXT(IFERROR(INDEX('Overview - Section A'!$A$37:$A$44,MATCH(G212,'Overview - Section A'!$U$37:$U$44,0)),""),"d-mmm-yy") &amp;" to " &amp; TEXT(IFERROR(INDEX('Overview - Section A'!$E$37:$E$44,MATCH(G212,'Overview - Section A'!$U$37:$U$44,0)),""),"d-mmm-yy")</f>
        <v>1-Jul-22 to 30-Jun-23</v>
      </c>
      <c r="D212" s="477"/>
      <c r="E212" s="477"/>
      <c r="F212" s="478"/>
      <c r="G212" s="470" t="s">
        <v>471</v>
      </c>
      <c r="H212" s="479"/>
      <c r="I212" s="470" t="b">
        <f t="shared" si="9"/>
        <v>1</v>
      </c>
      <c r="J212" s="470" t="b">
        <f t="shared" si="10"/>
        <v>0</v>
      </c>
      <c r="K212" s="470" t="str">
        <f t="shared" si="11"/>
        <v>a1N36000009tPeyEAE</v>
      </c>
      <c r="L212" s="480" t="s">
        <v>1213</v>
      </c>
      <c r="M212" s="477"/>
      <c r="N212" s="477"/>
      <c r="O212" s="37"/>
      <c r="AM212" s="5"/>
      <c r="AN212" s="5"/>
    </row>
    <row r="213" spans="1:40" ht="283.5" x14ac:dyDescent="0.25">
      <c r="A213" s="377">
        <v>20</v>
      </c>
      <c r="B213" s="395" t="str">
        <f t="shared" si="8"/>
        <v/>
      </c>
      <c r="C213" s="396" t="str">
        <f ca="1">TEXT(IFERROR(INDEX('Overview - Section A'!$A$37:$A$44,MATCH(G213,'Overview - Section A'!$U$37:$U$44,0)),""),"d-mmm-yy") &amp;" to " &amp; TEXT(IFERROR(INDEX('Overview - Section A'!$E$37:$E$44,MATCH(G213,'Overview - Section A'!$U$37:$U$44,0)),""),"d-mmm-yy")</f>
        <v>1-Jul-23 to 30-Jun-24</v>
      </c>
      <c r="D213" s="477"/>
      <c r="E213" s="477"/>
      <c r="F213" s="478"/>
      <c r="G213" s="470" t="s">
        <v>473</v>
      </c>
      <c r="H213" s="479"/>
      <c r="I213" s="470" t="b">
        <f t="shared" si="9"/>
        <v>1</v>
      </c>
      <c r="J213" s="470" t="b">
        <f t="shared" si="10"/>
        <v>0</v>
      </c>
      <c r="K213" s="470" t="str">
        <f t="shared" si="11"/>
        <v>a1N36000009tPeyEAE</v>
      </c>
      <c r="L213" s="480" t="s">
        <v>1214</v>
      </c>
      <c r="M213" s="477"/>
      <c r="N213" s="477"/>
      <c r="O213" s="37"/>
      <c r="AM213" s="5"/>
      <c r="AN213" s="5"/>
    </row>
    <row r="214" spans="1:40" ht="283.5" x14ac:dyDescent="0.25">
      <c r="A214" s="377">
        <v>21</v>
      </c>
      <c r="B214" s="395" t="str">
        <f t="shared" si="8"/>
        <v/>
      </c>
      <c r="C214" s="396" t="str">
        <f ca="1">TEXT(IFERROR(INDEX('Overview - Section A'!$A$37:$A$44,MATCH(G214,'Overview - Section A'!$U$37:$U$44,0)),""),"d-mmm-yy") &amp;" to " &amp; TEXT(IFERROR(INDEX('Overview - Section A'!$E$37:$E$44,MATCH(G214,'Overview - Section A'!$U$37:$U$44,0)),""),"d-mmm-yy")</f>
        <v>1-Jul-19 to 31-Dic-19</v>
      </c>
      <c r="D214" s="477"/>
      <c r="E214" s="477"/>
      <c r="F214" s="478"/>
      <c r="G214" s="470" t="s">
        <v>463</v>
      </c>
      <c r="H214" s="479"/>
      <c r="I214" s="470" t="b">
        <f t="shared" si="9"/>
        <v>1</v>
      </c>
      <c r="J214" s="470" t="b">
        <f t="shared" si="10"/>
        <v>0</v>
      </c>
      <c r="K214" s="470" t="str">
        <f t="shared" si="11"/>
        <v>a1N36000009tPezEAE</v>
      </c>
      <c r="L214" s="480" t="s">
        <v>1215</v>
      </c>
      <c r="M214" s="477"/>
      <c r="N214" s="477"/>
      <c r="O214" s="37"/>
      <c r="AM214" s="5"/>
      <c r="AN214" s="5"/>
    </row>
    <row r="215" spans="1:40" ht="283.5" x14ac:dyDescent="0.25">
      <c r="A215" s="377">
        <v>21</v>
      </c>
      <c r="B215" s="395" t="str">
        <f t="shared" si="8"/>
        <v/>
      </c>
      <c r="C215" s="396" t="str">
        <f ca="1">TEXT(IFERROR(INDEX('Overview - Section A'!$A$37:$A$44,MATCH(G215,'Overview - Section A'!$U$37:$U$44,0)),""),"d-mmm-yy") &amp;" to " &amp; TEXT(IFERROR(INDEX('Overview - Section A'!$E$37:$E$44,MATCH(G215,'Overview - Section A'!$U$37:$U$44,0)),""),"d-mmm-yy")</f>
        <v>1-Ene-20 to 31-Dic-20</v>
      </c>
      <c r="D215" s="477"/>
      <c r="E215" s="477"/>
      <c r="F215" s="478"/>
      <c r="G215" s="470" t="s">
        <v>465</v>
      </c>
      <c r="H215" s="479"/>
      <c r="I215" s="470" t="b">
        <f t="shared" si="9"/>
        <v>1</v>
      </c>
      <c r="J215" s="470" t="b">
        <f t="shared" si="10"/>
        <v>0</v>
      </c>
      <c r="K215" s="470" t="str">
        <f t="shared" si="11"/>
        <v>a1N36000009tPezEAE</v>
      </c>
      <c r="L215" s="480" t="s">
        <v>1216</v>
      </c>
      <c r="M215" s="477"/>
      <c r="N215" s="477"/>
      <c r="O215" s="37"/>
      <c r="AM215" s="5"/>
      <c r="AN215" s="5"/>
    </row>
    <row r="216" spans="1:40" ht="283.5" x14ac:dyDescent="0.25">
      <c r="A216" s="377">
        <v>21</v>
      </c>
      <c r="B216" s="395" t="str">
        <f t="shared" si="8"/>
        <v/>
      </c>
      <c r="C216" s="396" t="str">
        <f ca="1">TEXT(IFERROR(INDEX('Overview - Section A'!$A$37:$A$44,MATCH(G216,'Overview - Section A'!$U$37:$U$44,0)),""),"d-mmm-yy") &amp;" to " &amp; TEXT(IFERROR(INDEX('Overview - Section A'!$E$37:$E$44,MATCH(G216,'Overview - Section A'!$U$37:$U$44,0)),""),"d-mmm-yy")</f>
        <v>1-Ene-21 to 31-Dic-21</v>
      </c>
      <c r="D216" s="477"/>
      <c r="E216" s="477"/>
      <c r="F216" s="478"/>
      <c r="G216" s="470" t="s">
        <v>467</v>
      </c>
      <c r="H216" s="479"/>
      <c r="I216" s="470" t="b">
        <f t="shared" si="9"/>
        <v>1</v>
      </c>
      <c r="J216" s="470" t="b">
        <f t="shared" si="10"/>
        <v>0</v>
      </c>
      <c r="K216" s="470" t="str">
        <f t="shared" si="11"/>
        <v>a1N36000009tPezEAE</v>
      </c>
      <c r="L216" s="480" t="s">
        <v>1217</v>
      </c>
      <c r="M216" s="477"/>
      <c r="N216" s="477"/>
      <c r="O216" s="37"/>
      <c r="AM216" s="5"/>
      <c r="AN216" s="5"/>
    </row>
    <row r="217" spans="1:40" ht="283.5" x14ac:dyDescent="0.25">
      <c r="A217" s="377">
        <v>21</v>
      </c>
      <c r="B217" s="395" t="str">
        <f t="shared" si="8"/>
        <v/>
      </c>
      <c r="C217" s="396" t="str">
        <f ca="1">TEXT(IFERROR(INDEX('Overview - Section A'!$A$37:$A$44,MATCH(G217,'Overview - Section A'!$U$37:$U$44,0)),""),"d-mmm-yy") &amp;" to " &amp; TEXT(IFERROR(INDEX('Overview - Section A'!$E$37:$E$44,MATCH(G217,'Overview - Section A'!$U$37:$U$44,0)),""),"d-mmm-yy")</f>
        <v>1-Ene-22 to 30-Jun-22</v>
      </c>
      <c r="D217" s="477"/>
      <c r="E217" s="477"/>
      <c r="F217" s="478"/>
      <c r="G217" s="470" t="s">
        <v>469</v>
      </c>
      <c r="H217" s="479"/>
      <c r="I217" s="470" t="b">
        <f t="shared" si="9"/>
        <v>1</v>
      </c>
      <c r="J217" s="470" t="b">
        <f t="shared" si="10"/>
        <v>0</v>
      </c>
      <c r="K217" s="470" t="str">
        <f t="shared" si="11"/>
        <v>a1N36000009tPezEAE</v>
      </c>
      <c r="L217" s="480" t="s">
        <v>1218</v>
      </c>
      <c r="M217" s="477"/>
      <c r="N217" s="477"/>
      <c r="O217" s="37"/>
      <c r="AM217" s="5"/>
      <c r="AN217" s="5"/>
    </row>
    <row r="218" spans="1:40" ht="283.5" x14ac:dyDescent="0.25">
      <c r="A218" s="377">
        <v>21</v>
      </c>
      <c r="B218" s="395" t="str">
        <f t="shared" si="8"/>
        <v/>
      </c>
      <c r="C218" s="396" t="str">
        <f ca="1">TEXT(IFERROR(INDEX('Overview - Section A'!$A$37:$A$44,MATCH(G218,'Overview - Section A'!$U$37:$U$44,0)),""),"d-mmm-yy") &amp;" to " &amp; TEXT(IFERROR(INDEX('Overview - Section A'!$E$37:$E$44,MATCH(G218,'Overview - Section A'!$U$37:$U$44,0)),""),"d-mmm-yy")</f>
        <v>1-Jul-22 to 30-Jun-23</v>
      </c>
      <c r="D218" s="477"/>
      <c r="E218" s="477"/>
      <c r="F218" s="478"/>
      <c r="G218" s="470" t="s">
        <v>471</v>
      </c>
      <c r="H218" s="479"/>
      <c r="I218" s="470" t="b">
        <f t="shared" si="9"/>
        <v>1</v>
      </c>
      <c r="J218" s="470" t="b">
        <f t="shared" si="10"/>
        <v>0</v>
      </c>
      <c r="K218" s="470" t="str">
        <f t="shared" si="11"/>
        <v>a1N36000009tPezEAE</v>
      </c>
      <c r="L218" s="480" t="s">
        <v>1219</v>
      </c>
      <c r="M218" s="477"/>
      <c r="N218" s="477"/>
      <c r="O218" s="37"/>
      <c r="AM218" s="5"/>
      <c r="AN218" s="5"/>
    </row>
    <row r="219" spans="1:40" ht="283.5" x14ac:dyDescent="0.25">
      <c r="A219" s="377">
        <v>21</v>
      </c>
      <c r="B219" s="395" t="str">
        <f t="shared" si="8"/>
        <v/>
      </c>
      <c r="C219" s="396" t="str">
        <f ca="1">TEXT(IFERROR(INDEX('Overview - Section A'!$A$37:$A$44,MATCH(G219,'Overview - Section A'!$U$37:$U$44,0)),""),"d-mmm-yy") &amp;" to " &amp; TEXT(IFERROR(INDEX('Overview - Section A'!$E$37:$E$44,MATCH(G219,'Overview - Section A'!$U$37:$U$44,0)),""),"d-mmm-yy")</f>
        <v>1-Jul-23 to 30-Jun-24</v>
      </c>
      <c r="D219" s="477"/>
      <c r="E219" s="477"/>
      <c r="F219" s="478"/>
      <c r="G219" s="470" t="s">
        <v>473</v>
      </c>
      <c r="H219" s="479"/>
      <c r="I219" s="470" t="b">
        <f t="shared" si="9"/>
        <v>1</v>
      </c>
      <c r="J219" s="470" t="b">
        <f t="shared" si="10"/>
        <v>0</v>
      </c>
      <c r="K219" s="470" t="str">
        <f t="shared" si="11"/>
        <v>a1N36000009tPezEAE</v>
      </c>
      <c r="L219" s="480" t="s">
        <v>1220</v>
      </c>
      <c r="M219" s="477"/>
      <c r="N219" s="477"/>
      <c r="O219" s="37"/>
      <c r="AM219" s="5"/>
      <c r="AN219" s="5"/>
    </row>
    <row r="220" spans="1:40" ht="283.5" x14ac:dyDescent="0.25">
      <c r="A220" s="377">
        <v>22</v>
      </c>
      <c r="B220" s="395" t="str">
        <f t="shared" si="8"/>
        <v/>
      </c>
      <c r="C220" s="396" t="str">
        <f ca="1">TEXT(IFERROR(INDEX('Overview - Section A'!$A$37:$A$44,MATCH(G220,'Overview - Section A'!$U$37:$U$44,0)),""),"d-mmm-yy") &amp;" to " &amp; TEXT(IFERROR(INDEX('Overview - Section A'!$E$37:$E$44,MATCH(G220,'Overview - Section A'!$U$37:$U$44,0)),""),"d-mmm-yy")</f>
        <v>1-Jul-19 to 31-Dic-19</v>
      </c>
      <c r="D220" s="477"/>
      <c r="E220" s="477"/>
      <c r="F220" s="478"/>
      <c r="G220" s="470" t="s">
        <v>463</v>
      </c>
      <c r="H220" s="479"/>
      <c r="I220" s="470" t="b">
        <f t="shared" si="9"/>
        <v>1</v>
      </c>
      <c r="J220" s="470" t="b">
        <f t="shared" si="10"/>
        <v>0</v>
      </c>
      <c r="K220" s="470" t="str">
        <f t="shared" si="11"/>
        <v>a1N36000009tPf0EAE</v>
      </c>
      <c r="L220" s="480" t="s">
        <v>1221</v>
      </c>
      <c r="M220" s="477"/>
      <c r="N220" s="477"/>
      <c r="O220" s="37"/>
      <c r="AM220" s="5"/>
      <c r="AN220" s="5"/>
    </row>
    <row r="221" spans="1:40" ht="283.5" x14ac:dyDescent="0.25">
      <c r="A221" s="377">
        <v>22</v>
      </c>
      <c r="B221" s="395" t="str">
        <f t="shared" si="8"/>
        <v/>
      </c>
      <c r="C221" s="396" t="str">
        <f ca="1">TEXT(IFERROR(INDEX('Overview - Section A'!$A$37:$A$44,MATCH(G221,'Overview - Section A'!$U$37:$U$44,0)),""),"d-mmm-yy") &amp;" to " &amp; TEXT(IFERROR(INDEX('Overview - Section A'!$E$37:$E$44,MATCH(G221,'Overview - Section A'!$U$37:$U$44,0)),""),"d-mmm-yy")</f>
        <v>1-Ene-20 to 31-Dic-20</v>
      </c>
      <c r="D221" s="477"/>
      <c r="E221" s="477"/>
      <c r="F221" s="478"/>
      <c r="G221" s="470" t="s">
        <v>465</v>
      </c>
      <c r="H221" s="479"/>
      <c r="I221" s="470" t="b">
        <f t="shared" si="9"/>
        <v>1</v>
      </c>
      <c r="J221" s="470" t="b">
        <f t="shared" si="10"/>
        <v>0</v>
      </c>
      <c r="K221" s="470" t="str">
        <f t="shared" si="11"/>
        <v>a1N36000009tPf0EAE</v>
      </c>
      <c r="L221" s="480" t="s">
        <v>1222</v>
      </c>
      <c r="M221" s="477"/>
      <c r="N221" s="477"/>
      <c r="O221" s="37"/>
      <c r="AM221" s="5"/>
      <c r="AN221" s="5"/>
    </row>
    <row r="222" spans="1:40" ht="283.5" x14ac:dyDescent="0.25">
      <c r="A222" s="377">
        <v>22</v>
      </c>
      <c r="B222" s="395" t="str">
        <f t="shared" ref="B222:B285" si="12">IF(A222=A221,"",IF(VLOOKUP(A222,$A$8:$D$90,4,FALSE)=0,"",VLOOKUP(A222,$A$8:$D$90,4,FALSE)))</f>
        <v/>
      </c>
      <c r="C222" s="396" t="str">
        <f ca="1">TEXT(IFERROR(INDEX('Overview - Section A'!$A$37:$A$44,MATCH(G222,'Overview - Section A'!$U$37:$U$44,0)),""),"d-mmm-yy") &amp;" to " &amp; TEXT(IFERROR(INDEX('Overview - Section A'!$E$37:$E$44,MATCH(G222,'Overview - Section A'!$U$37:$U$44,0)),""),"d-mmm-yy")</f>
        <v>1-Ene-21 to 31-Dic-21</v>
      </c>
      <c r="D222" s="477"/>
      <c r="E222" s="477"/>
      <c r="F222" s="478"/>
      <c r="G222" s="470" t="s">
        <v>467</v>
      </c>
      <c r="H222" s="479"/>
      <c r="I222" s="470" t="b">
        <f t="shared" ref="I222:I285" si="13">IFERROR(TRUE,FALSE)</f>
        <v>1</v>
      </c>
      <c r="J222" s="470" t="b">
        <f t="shared" ref="J222:J285" si="14">IFERROR(IF(VLOOKUP(A222,$A$8:$D$90,4,FALSE)&lt;&gt;"",TRUE,FALSE),FALSE)</f>
        <v>0</v>
      </c>
      <c r="K222" s="470" t="str">
        <f t="shared" ref="K222:K285" si="15">IFERROR(VLOOKUP(A222,$A$8:$T$90,20,FALSE),"")</f>
        <v>a1N36000009tPf0EAE</v>
      </c>
      <c r="L222" s="480" t="s">
        <v>1223</v>
      </c>
      <c r="M222" s="477"/>
      <c r="N222" s="477"/>
      <c r="O222" s="37"/>
      <c r="AM222" s="5"/>
      <c r="AN222" s="5"/>
    </row>
    <row r="223" spans="1:40" ht="283.5" x14ac:dyDescent="0.25">
      <c r="A223" s="377">
        <v>22</v>
      </c>
      <c r="B223" s="395" t="str">
        <f t="shared" si="12"/>
        <v/>
      </c>
      <c r="C223" s="396" t="str">
        <f ca="1">TEXT(IFERROR(INDEX('Overview - Section A'!$A$37:$A$44,MATCH(G223,'Overview - Section A'!$U$37:$U$44,0)),""),"d-mmm-yy") &amp;" to " &amp; TEXT(IFERROR(INDEX('Overview - Section A'!$E$37:$E$44,MATCH(G223,'Overview - Section A'!$U$37:$U$44,0)),""),"d-mmm-yy")</f>
        <v>1-Ene-22 to 30-Jun-22</v>
      </c>
      <c r="D223" s="477"/>
      <c r="E223" s="477"/>
      <c r="F223" s="478"/>
      <c r="G223" s="470" t="s">
        <v>469</v>
      </c>
      <c r="H223" s="479"/>
      <c r="I223" s="470" t="b">
        <f t="shared" si="13"/>
        <v>1</v>
      </c>
      <c r="J223" s="470" t="b">
        <f t="shared" si="14"/>
        <v>0</v>
      </c>
      <c r="K223" s="470" t="str">
        <f t="shared" si="15"/>
        <v>a1N36000009tPf0EAE</v>
      </c>
      <c r="L223" s="480" t="s">
        <v>1224</v>
      </c>
      <c r="M223" s="477"/>
      <c r="N223" s="477"/>
      <c r="O223" s="37"/>
      <c r="AM223" s="5"/>
      <c r="AN223" s="5"/>
    </row>
    <row r="224" spans="1:40" ht="283.5" x14ac:dyDescent="0.25">
      <c r="A224" s="377">
        <v>22</v>
      </c>
      <c r="B224" s="395" t="str">
        <f t="shared" si="12"/>
        <v/>
      </c>
      <c r="C224" s="396" t="str">
        <f ca="1">TEXT(IFERROR(INDEX('Overview - Section A'!$A$37:$A$44,MATCH(G224,'Overview - Section A'!$U$37:$U$44,0)),""),"d-mmm-yy") &amp;" to " &amp; TEXT(IFERROR(INDEX('Overview - Section A'!$E$37:$E$44,MATCH(G224,'Overview - Section A'!$U$37:$U$44,0)),""),"d-mmm-yy")</f>
        <v>1-Jul-22 to 30-Jun-23</v>
      </c>
      <c r="D224" s="477"/>
      <c r="E224" s="477"/>
      <c r="F224" s="478"/>
      <c r="G224" s="470" t="s">
        <v>471</v>
      </c>
      <c r="H224" s="479"/>
      <c r="I224" s="470" t="b">
        <f t="shared" si="13"/>
        <v>1</v>
      </c>
      <c r="J224" s="470" t="b">
        <f t="shared" si="14"/>
        <v>0</v>
      </c>
      <c r="K224" s="470" t="str">
        <f t="shared" si="15"/>
        <v>a1N36000009tPf0EAE</v>
      </c>
      <c r="L224" s="480" t="s">
        <v>1225</v>
      </c>
      <c r="M224" s="477"/>
      <c r="N224" s="477"/>
      <c r="O224" s="37"/>
      <c r="AM224" s="5"/>
      <c r="AN224" s="5"/>
    </row>
    <row r="225" spans="1:40" ht="283.5" x14ac:dyDescent="0.25">
      <c r="A225" s="377">
        <v>22</v>
      </c>
      <c r="B225" s="395" t="str">
        <f t="shared" si="12"/>
        <v/>
      </c>
      <c r="C225" s="396" t="str">
        <f ca="1">TEXT(IFERROR(INDEX('Overview - Section A'!$A$37:$A$44,MATCH(G225,'Overview - Section A'!$U$37:$U$44,0)),""),"d-mmm-yy") &amp;" to " &amp; TEXT(IFERROR(INDEX('Overview - Section A'!$E$37:$E$44,MATCH(G225,'Overview - Section A'!$U$37:$U$44,0)),""),"d-mmm-yy")</f>
        <v>1-Jul-23 to 30-Jun-24</v>
      </c>
      <c r="D225" s="477"/>
      <c r="E225" s="477"/>
      <c r="F225" s="478"/>
      <c r="G225" s="470" t="s">
        <v>473</v>
      </c>
      <c r="H225" s="479"/>
      <c r="I225" s="470" t="b">
        <f t="shared" si="13"/>
        <v>1</v>
      </c>
      <c r="J225" s="470" t="b">
        <f t="shared" si="14"/>
        <v>0</v>
      </c>
      <c r="K225" s="470" t="str">
        <f t="shared" si="15"/>
        <v>a1N36000009tPf0EAE</v>
      </c>
      <c r="L225" s="480" t="s">
        <v>1226</v>
      </c>
      <c r="M225" s="477"/>
      <c r="N225" s="477"/>
      <c r="O225" s="37"/>
      <c r="AM225" s="5"/>
      <c r="AN225" s="5"/>
    </row>
    <row r="226" spans="1:40" ht="283.5" x14ac:dyDescent="0.25">
      <c r="A226" s="377">
        <v>23</v>
      </c>
      <c r="B226" s="395" t="str">
        <f t="shared" si="12"/>
        <v/>
      </c>
      <c r="C226" s="396" t="str">
        <f ca="1">TEXT(IFERROR(INDEX('Overview - Section A'!$A$37:$A$44,MATCH(G226,'Overview - Section A'!$U$37:$U$44,0)),""),"d-mmm-yy") &amp;" to " &amp; TEXT(IFERROR(INDEX('Overview - Section A'!$E$37:$E$44,MATCH(G226,'Overview - Section A'!$U$37:$U$44,0)),""),"d-mmm-yy")</f>
        <v>1-Jul-19 to 31-Dic-19</v>
      </c>
      <c r="D226" s="477"/>
      <c r="E226" s="477"/>
      <c r="F226" s="478"/>
      <c r="G226" s="470" t="s">
        <v>463</v>
      </c>
      <c r="H226" s="479"/>
      <c r="I226" s="470" t="b">
        <f t="shared" si="13"/>
        <v>1</v>
      </c>
      <c r="J226" s="470" t="b">
        <f t="shared" si="14"/>
        <v>0</v>
      </c>
      <c r="K226" s="470" t="str">
        <f t="shared" si="15"/>
        <v>a1N36000009tPf1EAE</v>
      </c>
      <c r="L226" s="480" t="s">
        <v>1227</v>
      </c>
      <c r="M226" s="477"/>
      <c r="N226" s="477"/>
      <c r="O226" s="37"/>
      <c r="AM226" s="5"/>
      <c r="AN226" s="5"/>
    </row>
    <row r="227" spans="1:40" ht="283.5" x14ac:dyDescent="0.25">
      <c r="A227" s="377">
        <v>23</v>
      </c>
      <c r="B227" s="395" t="str">
        <f t="shared" si="12"/>
        <v/>
      </c>
      <c r="C227" s="396" t="str">
        <f ca="1">TEXT(IFERROR(INDEX('Overview - Section A'!$A$37:$A$44,MATCH(G227,'Overview - Section A'!$U$37:$U$44,0)),""),"d-mmm-yy") &amp;" to " &amp; TEXT(IFERROR(INDEX('Overview - Section A'!$E$37:$E$44,MATCH(G227,'Overview - Section A'!$U$37:$U$44,0)),""),"d-mmm-yy")</f>
        <v>1-Ene-20 to 31-Dic-20</v>
      </c>
      <c r="D227" s="477"/>
      <c r="E227" s="477"/>
      <c r="F227" s="478"/>
      <c r="G227" s="470" t="s">
        <v>465</v>
      </c>
      <c r="H227" s="479"/>
      <c r="I227" s="470" t="b">
        <f t="shared" si="13"/>
        <v>1</v>
      </c>
      <c r="J227" s="470" t="b">
        <f t="shared" si="14"/>
        <v>0</v>
      </c>
      <c r="K227" s="470" t="str">
        <f t="shared" si="15"/>
        <v>a1N36000009tPf1EAE</v>
      </c>
      <c r="L227" s="480" t="s">
        <v>1228</v>
      </c>
      <c r="M227" s="477"/>
      <c r="N227" s="477"/>
      <c r="O227" s="37"/>
      <c r="AM227" s="5"/>
      <c r="AN227" s="5"/>
    </row>
    <row r="228" spans="1:40" ht="283.5" x14ac:dyDescent="0.25">
      <c r="A228" s="377">
        <v>23</v>
      </c>
      <c r="B228" s="395" t="str">
        <f t="shared" si="12"/>
        <v/>
      </c>
      <c r="C228" s="396" t="str">
        <f ca="1">TEXT(IFERROR(INDEX('Overview - Section A'!$A$37:$A$44,MATCH(G228,'Overview - Section A'!$U$37:$U$44,0)),""),"d-mmm-yy") &amp;" to " &amp; TEXT(IFERROR(INDEX('Overview - Section A'!$E$37:$E$44,MATCH(G228,'Overview - Section A'!$U$37:$U$44,0)),""),"d-mmm-yy")</f>
        <v>1-Ene-21 to 31-Dic-21</v>
      </c>
      <c r="D228" s="477"/>
      <c r="E228" s="477"/>
      <c r="F228" s="478"/>
      <c r="G228" s="470" t="s">
        <v>467</v>
      </c>
      <c r="H228" s="479"/>
      <c r="I228" s="470" t="b">
        <f t="shared" si="13"/>
        <v>1</v>
      </c>
      <c r="J228" s="470" t="b">
        <f t="shared" si="14"/>
        <v>0</v>
      </c>
      <c r="K228" s="470" t="str">
        <f t="shared" si="15"/>
        <v>a1N36000009tPf1EAE</v>
      </c>
      <c r="L228" s="480" t="s">
        <v>1229</v>
      </c>
      <c r="M228" s="477"/>
      <c r="N228" s="477"/>
      <c r="O228" s="37"/>
      <c r="AM228" s="5"/>
      <c r="AN228" s="5"/>
    </row>
    <row r="229" spans="1:40" ht="283.5" x14ac:dyDescent="0.25">
      <c r="A229" s="377">
        <v>23</v>
      </c>
      <c r="B229" s="395" t="str">
        <f t="shared" si="12"/>
        <v/>
      </c>
      <c r="C229" s="396" t="str">
        <f ca="1">TEXT(IFERROR(INDEX('Overview - Section A'!$A$37:$A$44,MATCH(G229,'Overview - Section A'!$U$37:$U$44,0)),""),"d-mmm-yy") &amp;" to " &amp; TEXT(IFERROR(INDEX('Overview - Section A'!$E$37:$E$44,MATCH(G229,'Overview - Section A'!$U$37:$U$44,0)),""),"d-mmm-yy")</f>
        <v>1-Ene-22 to 30-Jun-22</v>
      </c>
      <c r="D229" s="477"/>
      <c r="E229" s="477"/>
      <c r="F229" s="478"/>
      <c r="G229" s="470" t="s">
        <v>469</v>
      </c>
      <c r="H229" s="479"/>
      <c r="I229" s="470" t="b">
        <f t="shared" si="13"/>
        <v>1</v>
      </c>
      <c r="J229" s="470" t="b">
        <f t="shared" si="14"/>
        <v>0</v>
      </c>
      <c r="K229" s="470" t="str">
        <f t="shared" si="15"/>
        <v>a1N36000009tPf1EAE</v>
      </c>
      <c r="L229" s="480" t="s">
        <v>1230</v>
      </c>
      <c r="M229" s="477"/>
      <c r="N229" s="477"/>
      <c r="O229" s="37"/>
      <c r="AM229" s="5"/>
      <c r="AN229" s="5"/>
    </row>
    <row r="230" spans="1:40" ht="283.5" x14ac:dyDescent="0.25">
      <c r="A230" s="377">
        <v>23</v>
      </c>
      <c r="B230" s="395" t="str">
        <f t="shared" si="12"/>
        <v/>
      </c>
      <c r="C230" s="396" t="str">
        <f ca="1">TEXT(IFERROR(INDEX('Overview - Section A'!$A$37:$A$44,MATCH(G230,'Overview - Section A'!$U$37:$U$44,0)),""),"d-mmm-yy") &amp;" to " &amp; TEXT(IFERROR(INDEX('Overview - Section A'!$E$37:$E$44,MATCH(G230,'Overview - Section A'!$U$37:$U$44,0)),""),"d-mmm-yy")</f>
        <v>1-Jul-22 to 30-Jun-23</v>
      </c>
      <c r="D230" s="477"/>
      <c r="E230" s="477"/>
      <c r="F230" s="478"/>
      <c r="G230" s="470" t="s">
        <v>471</v>
      </c>
      <c r="H230" s="479"/>
      <c r="I230" s="470" t="b">
        <f t="shared" si="13"/>
        <v>1</v>
      </c>
      <c r="J230" s="470" t="b">
        <f t="shared" si="14"/>
        <v>0</v>
      </c>
      <c r="K230" s="470" t="str">
        <f t="shared" si="15"/>
        <v>a1N36000009tPf1EAE</v>
      </c>
      <c r="L230" s="480" t="s">
        <v>1231</v>
      </c>
      <c r="M230" s="477"/>
      <c r="N230" s="477"/>
      <c r="O230" s="37"/>
      <c r="AM230" s="5"/>
      <c r="AN230" s="5"/>
    </row>
    <row r="231" spans="1:40" ht="283.5" x14ac:dyDescent="0.25">
      <c r="A231" s="377">
        <v>23</v>
      </c>
      <c r="B231" s="395" t="str">
        <f t="shared" si="12"/>
        <v/>
      </c>
      <c r="C231" s="396" t="str">
        <f ca="1">TEXT(IFERROR(INDEX('Overview - Section A'!$A$37:$A$44,MATCH(G231,'Overview - Section A'!$U$37:$U$44,0)),""),"d-mmm-yy") &amp;" to " &amp; TEXT(IFERROR(INDEX('Overview - Section A'!$E$37:$E$44,MATCH(G231,'Overview - Section A'!$U$37:$U$44,0)),""),"d-mmm-yy")</f>
        <v>1-Jul-23 to 30-Jun-24</v>
      </c>
      <c r="D231" s="477"/>
      <c r="E231" s="477"/>
      <c r="F231" s="478"/>
      <c r="G231" s="470" t="s">
        <v>473</v>
      </c>
      <c r="H231" s="479"/>
      <c r="I231" s="470" t="b">
        <f t="shared" si="13"/>
        <v>1</v>
      </c>
      <c r="J231" s="470" t="b">
        <f t="shared" si="14"/>
        <v>0</v>
      </c>
      <c r="K231" s="470" t="str">
        <f t="shared" si="15"/>
        <v>a1N36000009tPf1EAE</v>
      </c>
      <c r="L231" s="480" t="s">
        <v>1232</v>
      </c>
      <c r="M231" s="477"/>
      <c r="N231" s="477"/>
      <c r="O231" s="37"/>
      <c r="AM231" s="5"/>
      <c r="AN231" s="5"/>
    </row>
    <row r="232" spans="1:40" ht="283.5" x14ac:dyDescent="0.25">
      <c r="A232" s="377">
        <v>24</v>
      </c>
      <c r="B232" s="395" t="str">
        <f t="shared" si="12"/>
        <v/>
      </c>
      <c r="C232" s="396" t="str">
        <f ca="1">TEXT(IFERROR(INDEX('Overview - Section A'!$A$37:$A$44,MATCH(G232,'Overview - Section A'!$U$37:$U$44,0)),""),"d-mmm-yy") &amp;" to " &amp; TEXT(IFERROR(INDEX('Overview - Section A'!$E$37:$E$44,MATCH(G232,'Overview - Section A'!$U$37:$U$44,0)),""),"d-mmm-yy")</f>
        <v>1-Jul-19 to 31-Dic-19</v>
      </c>
      <c r="D232" s="477"/>
      <c r="E232" s="477"/>
      <c r="F232" s="478"/>
      <c r="G232" s="470" t="s">
        <v>463</v>
      </c>
      <c r="H232" s="479"/>
      <c r="I232" s="470" t="b">
        <f t="shared" si="13"/>
        <v>1</v>
      </c>
      <c r="J232" s="470" t="b">
        <f t="shared" si="14"/>
        <v>0</v>
      </c>
      <c r="K232" s="470" t="str">
        <f t="shared" si="15"/>
        <v>a1N36000009tPf2EAE</v>
      </c>
      <c r="L232" s="480" t="s">
        <v>1233</v>
      </c>
      <c r="M232" s="477"/>
      <c r="N232" s="477"/>
      <c r="O232" s="37"/>
      <c r="AM232" s="5"/>
      <c r="AN232" s="5"/>
    </row>
    <row r="233" spans="1:40" ht="283.5" x14ac:dyDescent="0.25">
      <c r="A233" s="377">
        <v>24</v>
      </c>
      <c r="B233" s="395" t="str">
        <f t="shared" si="12"/>
        <v/>
      </c>
      <c r="C233" s="396" t="str">
        <f ca="1">TEXT(IFERROR(INDEX('Overview - Section A'!$A$37:$A$44,MATCH(G233,'Overview - Section A'!$U$37:$U$44,0)),""),"d-mmm-yy") &amp;" to " &amp; TEXT(IFERROR(INDEX('Overview - Section A'!$E$37:$E$44,MATCH(G233,'Overview - Section A'!$U$37:$U$44,0)),""),"d-mmm-yy")</f>
        <v>1-Ene-20 to 31-Dic-20</v>
      </c>
      <c r="D233" s="477"/>
      <c r="E233" s="477"/>
      <c r="F233" s="478"/>
      <c r="G233" s="470" t="s">
        <v>465</v>
      </c>
      <c r="H233" s="479"/>
      <c r="I233" s="470" t="b">
        <f t="shared" si="13"/>
        <v>1</v>
      </c>
      <c r="J233" s="470" t="b">
        <f t="shared" si="14"/>
        <v>0</v>
      </c>
      <c r="K233" s="470" t="str">
        <f t="shared" si="15"/>
        <v>a1N36000009tPf2EAE</v>
      </c>
      <c r="L233" s="480" t="s">
        <v>1234</v>
      </c>
      <c r="M233" s="477"/>
      <c r="N233" s="477"/>
      <c r="O233" s="37"/>
      <c r="AM233" s="5"/>
      <c r="AN233" s="5"/>
    </row>
    <row r="234" spans="1:40" ht="283.5" x14ac:dyDescent="0.25">
      <c r="A234" s="377">
        <v>24</v>
      </c>
      <c r="B234" s="395" t="str">
        <f t="shared" si="12"/>
        <v/>
      </c>
      <c r="C234" s="396" t="str">
        <f ca="1">TEXT(IFERROR(INDEX('Overview - Section A'!$A$37:$A$44,MATCH(G234,'Overview - Section A'!$U$37:$U$44,0)),""),"d-mmm-yy") &amp;" to " &amp; TEXT(IFERROR(INDEX('Overview - Section A'!$E$37:$E$44,MATCH(G234,'Overview - Section A'!$U$37:$U$44,0)),""),"d-mmm-yy")</f>
        <v>1-Ene-21 to 31-Dic-21</v>
      </c>
      <c r="D234" s="477"/>
      <c r="E234" s="477"/>
      <c r="F234" s="478"/>
      <c r="G234" s="470" t="s">
        <v>467</v>
      </c>
      <c r="H234" s="479"/>
      <c r="I234" s="470" t="b">
        <f t="shared" si="13"/>
        <v>1</v>
      </c>
      <c r="J234" s="470" t="b">
        <f t="shared" si="14"/>
        <v>0</v>
      </c>
      <c r="K234" s="470" t="str">
        <f t="shared" si="15"/>
        <v>a1N36000009tPf2EAE</v>
      </c>
      <c r="L234" s="480" t="s">
        <v>1235</v>
      </c>
      <c r="M234" s="477"/>
      <c r="N234" s="477"/>
      <c r="O234" s="37"/>
      <c r="AM234" s="5"/>
      <c r="AN234" s="5"/>
    </row>
    <row r="235" spans="1:40" ht="283.5" x14ac:dyDescent="0.25">
      <c r="A235" s="377">
        <v>24</v>
      </c>
      <c r="B235" s="395" t="str">
        <f t="shared" si="12"/>
        <v/>
      </c>
      <c r="C235" s="396" t="str">
        <f ca="1">TEXT(IFERROR(INDEX('Overview - Section A'!$A$37:$A$44,MATCH(G235,'Overview - Section A'!$U$37:$U$44,0)),""),"d-mmm-yy") &amp;" to " &amp; TEXT(IFERROR(INDEX('Overview - Section A'!$E$37:$E$44,MATCH(G235,'Overview - Section A'!$U$37:$U$44,0)),""),"d-mmm-yy")</f>
        <v>1-Ene-22 to 30-Jun-22</v>
      </c>
      <c r="D235" s="477"/>
      <c r="E235" s="477"/>
      <c r="F235" s="478"/>
      <c r="G235" s="470" t="s">
        <v>469</v>
      </c>
      <c r="H235" s="479"/>
      <c r="I235" s="470" t="b">
        <f t="shared" si="13"/>
        <v>1</v>
      </c>
      <c r="J235" s="470" t="b">
        <f t="shared" si="14"/>
        <v>0</v>
      </c>
      <c r="K235" s="470" t="str">
        <f t="shared" si="15"/>
        <v>a1N36000009tPf2EAE</v>
      </c>
      <c r="L235" s="480" t="s">
        <v>1236</v>
      </c>
      <c r="M235" s="477"/>
      <c r="N235" s="477"/>
      <c r="O235" s="37"/>
      <c r="AM235" s="5"/>
      <c r="AN235" s="5"/>
    </row>
    <row r="236" spans="1:40" ht="283.5" x14ac:dyDescent="0.25">
      <c r="A236" s="377">
        <v>24</v>
      </c>
      <c r="B236" s="395" t="str">
        <f t="shared" si="12"/>
        <v/>
      </c>
      <c r="C236" s="396" t="str">
        <f ca="1">TEXT(IFERROR(INDEX('Overview - Section A'!$A$37:$A$44,MATCH(G236,'Overview - Section A'!$U$37:$U$44,0)),""),"d-mmm-yy") &amp;" to " &amp; TEXT(IFERROR(INDEX('Overview - Section A'!$E$37:$E$44,MATCH(G236,'Overview - Section A'!$U$37:$U$44,0)),""),"d-mmm-yy")</f>
        <v>1-Jul-22 to 30-Jun-23</v>
      </c>
      <c r="D236" s="477"/>
      <c r="E236" s="477"/>
      <c r="F236" s="478"/>
      <c r="G236" s="470" t="s">
        <v>471</v>
      </c>
      <c r="H236" s="479"/>
      <c r="I236" s="470" t="b">
        <f t="shared" si="13"/>
        <v>1</v>
      </c>
      <c r="J236" s="470" t="b">
        <f t="shared" si="14"/>
        <v>0</v>
      </c>
      <c r="K236" s="470" t="str">
        <f t="shared" si="15"/>
        <v>a1N36000009tPf2EAE</v>
      </c>
      <c r="L236" s="480" t="s">
        <v>1237</v>
      </c>
      <c r="M236" s="477"/>
      <c r="N236" s="477"/>
      <c r="O236" s="37"/>
      <c r="AM236" s="5"/>
      <c r="AN236" s="5"/>
    </row>
    <row r="237" spans="1:40" ht="283.5" x14ac:dyDescent="0.25">
      <c r="A237" s="377">
        <v>24</v>
      </c>
      <c r="B237" s="395" t="str">
        <f t="shared" si="12"/>
        <v/>
      </c>
      <c r="C237" s="396" t="str">
        <f ca="1">TEXT(IFERROR(INDEX('Overview - Section A'!$A$37:$A$44,MATCH(G237,'Overview - Section A'!$U$37:$U$44,0)),""),"d-mmm-yy") &amp;" to " &amp; TEXT(IFERROR(INDEX('Overview - Section A'!$E$37:$E$44,MATCH(G237,'Overview - Section A'!$U$37:$U$44,0)),""),"d-mmm-yy")</f>
        <v>1-Jul-23 to 30-Jun-24</v>
      </c>
      <c r="D237" s="477"/>
      <c r="E237" s="477"/>
      <c r="F237" s="478"/>
      <c r="G237" s="470" t="s">
        <v>473</v>
      </c>
      <c r="H237" s="479"/>
      <c r="I237" s="470" t="b">
        <f t="shared" si="13"/>
        <v>1</v>
      </c>
      <c r="J237" s="470" t="b">
        <f t="shared" si="14"/>
        <v>0</v>
      </c>
      <c r="K237" s="470" t="str">
        <f t="shared" si="15"/>
        <v>a1N36000009tPf2EAE</v>
      </c>
      <c r="L237" s="480" t="s">
        <v>1238</v>
      </c>
      <c r="M237" s="477"/>
      <c r="N237" s="477"/>
      <c r="O237" s="37"/>
      <c r="AM237" s="5"/>
      <c r="AN237" s="5"/>
    </row>
    <row r="238" spans="1:40" ht="283.5" x14ac:dyDescent="0.25">
      <c r="A238" s="377">
        <v>25</v>
      </c>
      <c r="B238" s="395" t="str">
        <f t="shared" si="12"/>
        <v/>
      </c>
      <c r="C238" s="396" t="str">
        <f ca="1">TEXT(IFERROR(INDEX('Overview - Section A'!$A$37:$A$44,MATCH(G238,'Overview - Section A'!$U$37:$U$44,0)),""),"d-mmm-yy") &amp;" to " &amp; TEXT(IFERROR(INDEX('Overview - Section A'!$E$37:$E$44,MATCH(G238,'Overview - Section A'!$U$37:$U$44,0)),""),"d-mmm-yy")</f>
        <v>1-Jul-19 to 31-Dic-19</v>
      </c>
      <c r="D238" s="477"/>
      <c r="E238" s="477"/>
      <c r="F238" s="478"/>
      <c r="G238" s="470" t="s">
        <v>463</v>
      </c>
      <c r="H238" s="479"/>
      <c r="I238" s="470" t="b">
        <f t="shared" si="13"/>
        <v>1</v>
      </c>
      <c r="J238" s="470" t="b">
        <f t="shared" si="14"/>
        <v>0</v>
      </c>
      <c r="K238" s="470" t="str">
        <f t="shared" si="15"/>
        <v>a1N36000009tPf3EAE</v>
      </c>
      <c r="L238" s="480" t="s">
        <v>1239</v>
      </c>
      <c r="M238" s="477"/>
      <c r="N238" s="477"/>
      <c r="O238" s="37"/>
      <c r="AM238" s="5"/>
      <c r="AN238" s="5"/>
    </row>
    <row r="239" spans="1:40" ht="283.5" x14ac:dyDescent="0.25">
      <c r="A239" s="377">
        <v>25</v>
      </c>
      <c r="B239" s="395" t="str">
        <f t="shared" si="12"/>
        <v/>
      </c>
      <c r="C239" s="396" t="str">
        <f ca="1">TEXT(IFERROR(INDEX('Overview - Section A'!$A$37:$A$44,MATCH(G239,'Overview - Section A'!$U$37:$U$44,0)),""),"d-mmm-yy") &amp;" to " &amp; TEXT(IFERROR(INDEX('Overview - Section A'!$E$37:$E$44,MATCH(G239,'Overview - Section A'!$U$37:$U$44,0)),""),"d-mmm-yy")</f>
        <v>1-Ene-20 to 31-Dic-20</v>
      </c>
      <c r="D239" s="477"/>
      <c r="E239" s="477"/>
      <c r="F239" s="478"/>
      <c r="G239" s="470" t="s">
        <v>465</v>
      </c>
      <c r="H239" s="479"/>
      <c r="I239" s="470" t="b">
        <f t="shared" si="13"/>
        <v>1</v>
      </c>
      <c r="J239" s="470" t="b">
        <f t="shared" si="14"/>
        <v>0</v>
      </c>
      <c r="K239" s="470" t="str">
        <f t="shared" si="15"/>
        <v>a1N36000009tPf3EAE</v>
      </c>
      <c r="L239" s="480" t="s">
        <v>1240</v>
      </c>
      <c r="M239" s="477"/>
      <c r="N239" s="477"/>
      <c r="O239" s="37"/>
      <c r="AM239" s="5"/>
      <c r="AN239" s="5"/>
    </row>
    <row r="240" spans="1:40" ht="283.5" x14ac:dyDescent="0.25">
      <c r="A240" s="377">
        <v>25</v>
      </c>
      <c r="B240" s="395" t="str">
        <f t="shared" si="12"/>
        <v/>
      </c>
      <c r="C240" s="396" t="str">
        <f ca="1">TEXT(IFERROR(INDEX('Overview - Section A'!$A$37:$A$44,MATCH(G240,'Overview - Section A'!$U$37:$U$44,0)),""),"d-mmm-yy") &amp;" to " &amp; TEXT(IFERROR(INDEX('Overview - Section A'!$E$37:$E$44,MATCH(G240,'Overview - Section A'!$U$37:$U$44,0)),""),"d-mmm-yy")</f>
        <v>1-Ene-21 to 31-Dic-21</v>
      </c>
      <c r="D240" s="477"/>
      <c r="E240" s="477"/>
      <c r="F240" s="478"/>
      <c r="G240" s="470" t="s">
        <v>467</v>
      </c>
      <c r="H240" s="479"/>
      <c r="I240" s="470" t="b">
        <f t="shared" si="13"/>
        <v>1</v>
      </c>
      <c r="J240" s="470" t="b">
        <f t="shared" si="14"/>
        <v>0</v>
      </c>
      <c r="K240" s="470" t="str">
        <f t="shared" si="15"/>
        <v>a1N36000009tPf3EAE</v>
      </c>
      <c r="L240" s="480" t="s">
        <v>1241</v>
      </c>
      <c r="M240" s="477"/>
      <c r="N240" s="477"/>
      <c r="O240" s="37"/>
      <c r="AM240" s="5"/>
      <c r="AN240" s="5"/>
    </row>
    <row r="241" spans="1:40" ht="283.5" x14ac:dyDescent="0.25">
      <c r="A241" s="377">
        <v>25</v>
      </c>
      <c r="B241" s="395" t="str">
        <f t="shared" si="12"/>
        <v/>
      </c>
      <c r="C241" s="396" t="str">
        <f ca="1">TEXT(IFERROR(INDEX('Overview - Section A'!$A$37:$A$44,MATCH(G241,'Overview - Section A'!$U$37:$U$44,0)),""),"d-mmm-yy") &amp;" to " &amp; TEXT(IFERROR(INDEX('Overview - Section A'!$E$37:$E$44,MATCH(G241,'Overview - Section A'!$U$37:$U$44,0)),""),"d-mmm-yy")</f>
        <v>1-Ene-22 to 30-Jun-22</v>
      </c>
      <c r="D241" s="477"/>
      <c r="E241" s="477"/>
      <c r="F241" s="478"/>
      <c r="G241" s="470" t="s">
        <v>469</v>
      </c>
      <c r="H241" s="479"/>
      <c r="I241" s="470" t="b">
        <f t="shared" si="13"/>
        <v>1</v>
      </c>
      <c r="J241" s="470" t="b">
        <f t="shared" si="14"/>
        <v>0</v>
      </c>
      <c r="K241" s="470" t="str">
        <f t="shared" si="15"/>
        <v>a1N36000009tPf3EAE</v>
      </c>
      <c r="L241" s="480" t="s">
        <v>1242</v>
      </c>
      <c r="M241" s="477"/>
      <c r="N241" s="477"/>
      <c r="O241" s="37"/>
      <c r="AM241" s="5"/>
      <c r="AN241" s="5"/>
    </row>
    <row r="242" spans="1:40" ht="283.5" x14ac:dyDescent="0.25">
      <c r="A242" s="377">
        <v>25</v>
      </c>
      <c r="B242" s="395" t="str">
        <f t="shared" si="12"/>
        <v/>
      </c>
      <c r="C242" s="396" t="str">
        <f ca="1">TEXT(IFERROR(INDEX('Overview - Section A'!$A$37:$A$44,MATCH(G242,'Overview - Section A'!$U$37:$U$44,0)),""),"d-mmm-yy") &amp;" to " &amp; TEXT(IFERROR(INDEX('Overview - Section A'!$E$37:$E$44,MATCH(G242,'Overview - Section A'!$U$37:$U$44,0)),""),"d-mmm-yy")</f>
        <v>1-Jul-22 to 30-Jun-23</v>
      </c>
      <c r="D242" s="477"/>
      <c r="E242" s="477"/>
      <c r="F242" s="478"/>
      <c r="G242" s="470" t="s">
        <v>471</v>
      </c>
      <c r="H242" s="479"/>
      <c r="I242" s="470" t="b">
        <f t="shared" si="13"/>
        <v>1</v>
      </c>
      <c r="J242" s="470" t="b">
        <f t="shared" si="14"/>
        <v>0</v>
      </c>
      <c r="K242" s="470" t="str">
        <f t="shared" si="15"/>
        <v>a1N36000009tPf3EAE</v>
      </c>
      <c r="L242" s="480" t="s">
        <v>1243</v>
      </c>
      <c r="M242" s="477"/>
      <c r="N242" s="477"/>
      <c r="O242" s="37"/>
      <c r="AM242" s="5"/>
      <c r="AN242" s="5"/>
    </row>
    <row r="243" spans="1:40" ht="283.5" x14ac:dyDescent="0.25">
      <c r="A243" s="377">
        <v>25</v>
      </c>
      <c r="B243" s="395" t="str">
        <f t="shared" si="12"/>
        <v/>
      </c>
      <c r="C243" s="396" t="str">
        <f ca="1">TEXT(IFERROR(INDEX('Overview - Section A'!$A$37:$A$44,MATCH(G243,'Overview - Section A'!$U$37:$U$44,0)),""),"d-mmm-yy") &amp;" to " &amp; TEXT(IFERROR(INDEX('Overview - Section A'!$E$37:$E$44,MATCH(G243,'Overview - Section A'!$U$37:$U$44,0)),""),"d-mmm-yy")</f>
        <v>1-Jul-23 to 30-Jun-24</v>
      </c>
      <c r="D243" s="477"/>
      <c r="E243" s="477"/>
      <c r="F243" s="478"/>
      <c r="G243" s="470" t="s">
        <v>473</v>
      </c>
      <c r="H243" s="479"/>
      <c r="I243" s="470" t="b">
        <f t="shared" si="13"/>
        <v>1</v>
      </c>
      <c r="J243" s="470" t="b">
        <f t="shared" si="14"/>
        <v>0</v>
      </c>
      <c r="K243" s="470" t="str">
        <f t="shared" si="15"/>
        <v>a1N36000009tPf3EAE</v>
      </c>
      <c r="L243" s="480" t="s">
        <v>1244</v>
      </c>
      <c r="M243" s="477"/>
      <c r="N243" s="477"/>
      <c r="O243" s="37"/>
      <c r="AM243" s="5"/>
      <c r="AN243" s="5"/>
    </row>
    <row r="244" spans="1:40" ht="283.5" x14ac:dyDescent="0.25">
      <c r="A244" s="377">
        <v>26</v>
      </c>
      <c r="B244" s="395" t="str">
        <f t="shared" si="12"/>
        <v/>
      </c>
      <c r="C244" s="396" t="str">
        <f ca="1">TEXT(IFERROR(INDEX('Overview - Section A'!$A$37:$A$44,MATCH(G244,'Overview - Section A'!$U$37:$U$44,0)),""),"d-mmm-yy") &amp;" to " &amp; TEXT(IFERROR(INDEX('Overview - Section A'!$E$37:$E$44,MATCH(G244,'Overview - Section A'!$U$37:$U$44,0)),""),"d-mmm-yy")</f>
        <v>1-Jul-19 to 31-Dic-19</v>
      </c>
      <c r="D244" s="477"/>
      <c r="E244" s="477"/>
      <c r="F244" s="478"/>
      <c r="G244" s="470" t="s">
        <v>463</v>
      </c>
      <c r="H244" s="479"/>
      <c r="I244" s="470" t="b">
        <f t="shared" si="13"/>
        <v>1</v>
      </c>
      <c r="J244" s="470" t="b">
        <f t="shared" si="14"/>
        <v>0</v>
      </c>
      <c r="K244" s="470" t="str">
        <f t="shared" si="15"/>
        <v>a1N36000009tPf4EAE</v>
      </c>
      <c r="L244" s="480" t="s">
        <v>1245</v>
      </c>
      <c r="M244" s="477"/>
      <c r="N244" s="477"/>
      <c r="O244" s="37"/>
      <c r="AM244" s="5"/>
      <c r="AN244" s="5"/>
    </row>
    <row r="245" spans="1:40" ht="283.5" x14ac:dyDescent="0.25">
      <c r="A245" s="377">
        <v>26</v>
      </c>
      <c r="B245" s="395" t="str">
        <f t="shared" si="12"/>
        <v/>
      </c>
      <c r="C245" s="396" t="str">
        <f ca="1">TEXT(IFERROR(INDEX('Overview - Section A'!$A$37:$A$44,MATCH(G245,'Overview - Section A'!$U$37:$U$44,0)),""),"d-mmm-yy") &amp;" to " &amp; TEXT(IFERROR(INDEX('Overview - Section A'!$E$37:$E$44,MATCH(G245,'Overview - Section A'!$U$37:$U$44,0)),""),"d-mmm-yy")</f>
        <v>1-Ene-20 to 31-Dic-20</v>
      </c>
      <c r="D245" s="477"/>
      <c r="E245" s="477"/>
      <c r="F245" s="478"/>
      <c r="G245" s="470" t="s">
        <v>465</v>
      </c>
      <c r="H245" s="479"/>
      <c r="I245" s="470" t="b">
        <f t="shared" si="13"/>
        <v>1</v>
      </c>
      <c r="J245" s="470" t="b">
        <f t="shared" si="14"/>
        <v>0</v>
      </c>
      <c r="K245" s="470" t="str">
        <f t="shared" si="15"/>
        <v>a1N36000009tPf4EAE</v>
      </c>
      <c r="L245" s="480" t="s">
        <v>1246</v>
      </c>
      <c r="M245" s="477"/>
      <c r="N245" s="477"/>
      <c r="O245" s="37"/>
      <c r="AM245" s="5"/>
      <c r="AN245" s="5"/>
    </row>
    <row r="246" spans="1:40" ht="283.5" x14ac:dyDescent="0.25">
      <c r="A246" s="377">
        <v>26</v>
      </c>
      <c r="B246" s="395" t="str">
        <f t="shared" si="12"/>
        <v/>
      </c>
      <c r="C246" s="396" t="str">
        <f ca="1">TEXT(IFERROR(INDEX('Overview - Section A'!$A$37:$A$44,MATCH(G246,'Overview - Section A'!$U$37:$U$44,0)),""),"d-mmm-yy") &amp;" to " &amp; TEXT(IFERROR(INDEX('Overview - Section A'!$E$37:$E$44,MATCH(G246,'Overview - Section A'!$U$37:$U$44,0)),""),"d-mmm-yy")</f>
        <v>1-Ene-21 to 31-Dic-21</v>
      </c>
      <c r="D246" s="477"/>
      <c r="E246" s="477"/>
      <c r="F246" s="478"/>
      <c r="G246" s="470" t="s">
        <v>467</v>
      </c>
      <c r="H246" s="479"/>
      <c r="I246" s="470" t="b">
        <f t="shared" si="13"/>
        <v>1</v>
      </c>
      <c r="J246" s="470" t="b">
        <f t="shared" si="14"/>
        <v>0</v>
      </c>
      <c r="K246" s="470" t="str">
        <f t="shared" si="15"/>
        <v>a1N36000009tPf4EAE</v>
      </c>
      <c r="L246" s="480" t="s">
        <v>1247</v>
      </c>
      <c r="M246" s="477"/>
      <c r="N246" s="477"/>
      <c r="O246" s="37"/>
      <c r="AM246" s="5"/>
      <c r="AN246" s="5"/>
    </row>
    <row r="247" spans="1:40" ht="283.5" x14ac:dyDescent="0.25">
      <c r="A247" s="377">
        <v>26</v>
      </c>
      <c r="B247" s="395" t="str">
        <f t="shared" si="12"/>
        <v/>
      </c>
      <c r="C247" s="396" t="str">
        <f ca="1">TEXT(IFERROR(INDEX('Overview - Section A'!$A$37:$A$44,MATCH(G247,'Overview - Section A'!$U$37:$U$44,0)),""),"d-mmm-yy") &amp;" to " &amp; TEXT(IFERROR(INDEX('Overview - Section A'!$E$37:$E$44,MATCH(G247,'Overview - Section A'!$U$37:$U$44,0)),""),"d-mmm-yy")</f>
        <v>1-Ene-22 to 30-Jun-22</v>
      </c>
      <c r="D247" s="477"/>
      <c r="E247" s="477"/>
      <c r="F247" s="478"/>
      <c r="G247" s="470" t="s">
        <v>469</v>
      </c>
      <c r="H247" s="479"/>
      <c r="I247" s="470" t="b">
        <f t="shared" si="13"/>
        <v>1</v>
      </c>
      <c r="J247" s="470" t="b">
        <f t="shared" si="14"/>
        <v>0</v>
      </c>
      <c r="K247" s="470" t="str">
        <f t="shared" si="15"/>
        <v>a1N36000009tPf4EAE</v>
      </c>
      <c r="L247" s="480" t="s">
        <v>1248</v>
      </c>
      <c r="M247" s="477"/>
      <c r="N247" s="477"/>
      <c r="O247" s="37"/>
      <c r="AM247" s="5"/>
      <c r="AN247" s="5"/>
    </row>
    <row r="248" spans="1:40" ht="283.5" x14ac:dyDescent="0.25">
      <c r="A248" s="377">
        <v>26</v>
      </c>
      <c r="B248" s="395" t="str">
        <f t="shared" si="12"/>
        <v/>
      </c>
      <c r="C248" s="396" t="str">
        <f ca="1">TEXT(IFERROR(INDEX('Overview - Section A'!$A$37:$A$44,MATCH(G248,'Overview - Section A'!$U$37:$U$44,0)),""),"d-mmm-yy") &amp;" to " &amp; TEXT(IFERROR(INDEX('Overview - Section A'!$E$37:$E$44,MATCH(G248,'Overview - Section A'!$U$37:$U$44,0)),""),"d-mmm-yy")</f>
        <v>1-Jul-22 to 30-Jun-23</v>
      </c>
      <c r="D248" s="477"/>
      <c r="E248" s="477"/>
      <c r="F248" s="478"/>
      <c r="G248" s="470" t="s">
        <v>471</v>
      </c>
      <c r="H248" s="479"/>
      <c r="I248" s="470" t="b">
        <f t="shared" si="13"/>
        <v>1</v>
      </c>
      <c r="J248" s="470" t="b">
        <f t="shared" si="14"/>
        <v>0</v>
      </c>
      <c r="K248" s="470" t="str">
        <f t="shared" si="15"/>
        <v>a1N36000009tPf4EAE</v>
      </c>
      <c r="L248" s="480" t="s">
        <v>1249</v>
      </c>
      <c r="M248" s="477"/>
      <c r="N248" s="477"/>
      <c r="O248" s="37"/>
      <c r="AM248" s="5"/>
      <c r="AN248" s="5"/>
    </row>
    <row r="249" spans="1:40" ht="283.5" x14ac:dyDescent="0.25">
      <c r="A249" s="377">
        <v>26</v>
      </c>
      <c r="B249" s="395" t="str">
        <f t="shared" si="12"/>
        <v/>
      </c>
      <c r="C249" s="396" t="str">
        <f ca="1">TEXT(IFERROR(INDEX('Overview - Section A'!$A$37:$A$44,MATCH(G249,'Overview - Section A'!$U$37:$U$44,0)),""),"d-mmm-yy") &amp;" to " &amp; TEXT(IFERROR(INDEX('Overview - Section A'!$E$37:$E$44,MATCH(G249,'Overview - Section A'!$U$37:$U$44,0)),""),"d-mmm-yy")</f>
        <v>1-Jul-23 to 30-Jun-24</v>
      </c>
      <c r="D249" s="477"/>
      <c r="E249" s="477"/>
      <c r="F249" s="478"/>
      <c r="G249" s="470" t="s">
        <v>473</v>
      </c>
      <c r="H249" s="479"/>
      <c r="I249" s="470" t="b">
        <f t="shared" si="13"/>
        <v>1</v>
      </c>
      <c r="J249" s="470" t="b">
        <f t="shared" si="14"/>
        <v>0</v>
      </c>
      <c r="K249" s="470" t="str">
        <f t="shared" si="15"/>
        <v>a1N36000009tPf4EAE</v>
      </c>
      <c r="L249" s="480" t="s">
        <v>1250</v>
      </c>
      <c r="M249" s="477"/>
      <c r="N249" s="477"/>
      <c r="O249" s="37"/>
      <c r="AM249" s="5"/>
      <c r="AN249" s="5"/>
    </row>
    <row r="250" spans="1:40" ht="283.5" x14ac:dyDescent="0.25">
      <c r="A250" s="377">
        <v>27</v>
      </c>
      <c r="B250" s="395" t="str">
        <f t="shared" si="12"/>
        <v/>
      </c>
      <c r="C250" s="396" t="str">
        <f ca="1">TEXT(IFERROR(INDEX('Overview - Section A'!$A$37:$A$44,MATCH(G250,'Overview - Section A'!$U$37:$U$44,0)),""),"d-mmm-yy") &amp;" to " &amp; TEXT(IFERROR(INDEX('Overview - Section A'!$E$37:$E$44,MATCH(G250,'Overview - Section A'!$U$37:$U$44,0)),""),"d-mmm-yy")</f>
        <v>1-Jul-19 to 31-Dic-19</v>
      </c>
      <c r="D250" s="477"/>
      <c r="E250" s="477"/>
      <c r="F250" s="478"/>
      <c r="G250" s="470" t="s">
        <v>463</v>
      </c>
      <c r="H250" s="479"/>
      <c r="I250" s="470" t="b">
        <f t="shared" si="13"/>
        <v>1</v>
      </c>
      <c r="J250" s="470" t="b">
        <f t="shared" si="14"/>
        <v>0</v>
      </c>
      <c r="K250" s="470" t="str">
        <f t="shared" si="15"/>
        <v>a1N36000009tPf5EAE</v>
      </c>
      <c r="L250" s="480" t="s">
        <v>1251</v>
      </c>
      <c r="M250" s="477"/>
      <c r="N250" s="477"/>
      <c r="O250" s="37"/>
      <c r="AM250" s="5"/>
      <c r="AN250" s="5"/>
    </row>
    <row r="251" spans="1:40" ht="283.5" x14ac:dyDescent="0.25">
      <c r="A251" s="377">
        <v>27</v>
      </c>
      <c r="B251" s="395" t="str">
        <f t="shared" si="12"/>
        <v/>
      </c>
      <c r="C251" s="396" t="str">
        <f ca="1">TEXT(IFERROR(INDEX('Overview - Section A'!$A$37:$A$44,MATCH(G251,'Overview - Section A'!$U$37:$U$44,0)),""),"d-mmm-yy") &amp;" to " &amp; TEXT(IFERROR(INDEX('Overview - Section A'!$E$37:$E$44,MATCH(G251,'Overview - Section A'!$U$37:$U$44,0)),""),"d-mmm-yy")</f>
        <v>1-Ene-20 to 31-Dic-20</v>
      </c>
      <c r="D251" s="477"/>
      <c r="E251" s="477"/>
      <c r="F251" s="478"/>
      <c r="G251" s="470" t="s">
        <v>465</v>
      </c>
      <c r="H251" s="479"/>
      <c r="I251" s="470" t="b">
        <f t="shared" si="13"/>
        <v>1</v>
      </c>
      <c r="J251" s="470" t="b">
        <f t="shared" si="14"/>
        <v>0</v>
      </c>
      <c r="K251" s="470" t="str">
        <f t="shared" si="15"/>
        <v>a1N36000009tPf5EAE</v>
      </c>
      <c r="L251" s="480" t="s">
        <v>1252</v>
      </c>
      <c r="M251" s="477"/>
      <c r="N251" s="477"/>
      <c r="O251" s="37"/>
      <c r="AM251" s="5"/>
      <c r="AN251" s="5"/>
    </row>
    <row r="252" spans="1:40" ht="283.5" x14ac:dyDescent="0.25">
      <c r="A252" s="377">
        <v>27</v>
      </c>
      <c r="B252" s="395" t="str">
        <f t="shared" si="12"/>
        <v/>
      </c>
      <c r="C252" s="396" t="str">
        <f ca="1">TEXT(IFERROR(INDEX('Overview - Section A'!$A$37:$A$44,MATCH(G252,'Overview - Section A'!$U$37:$U$44,0)),""),"d-mmm-yy") &amp;" to " &amp; TEXT(IFERROR(INDEX('Overview - Section A'!$E$37:$E$44,MATCH(G252,'Overview - Section A'!$U$37:$U$44,0)),""),"d-mmm-yy")</f>
        <v>1-Ene-21 to 31-Dic-21</v>
      </c>
      <c r="D252" s="477"/>
      <c r="E252" s="477"/>
      <c r="F252" s="478"/>
      <c r="G252" s="470" t="s">
        <v>467</v>
      </c>
      <c r="H252" s="479"/>
      <c r="I252" s="470" t="b">
        <f t="shared" si="13"/>
        <v>1</v>
      </c>
      <c r="J252" s="470" t="b">
        <f t="shared" si="14"/>
        <v>0</v>
      </c>
      <c r="K252" s="470" t="str">
        <f t="shared" si="15"/>
        <v>a1N36000009tPf5EAE</v>
      </c>
      <c r="L252" s="480" t="s">
        <v>1253</v>
      </c>
      <c r="M252" s="477"/>
      <c r="N252" s="477"/>
      <c r="O252" s="37"/>
      <c r="AM252" s="5"/>
      <c r="AN252" s="5"/>
    </row>
    <row r="253" spans="1:40" ht="283.5" x14ac:dyDescent="0.25">
      <c r="A253" s="377">
        <v>27</v>
      </c>
      <c r="B253" s="395" t="str">
        <f t="shared" si="12"/>
        <v/>
      </c>
      <c r="C253" s="396" t="str">
        <f ca="1">TEXT(IFERROR(INDEX('Overview - Section A'!$A$37:$A$44,MATCH(G253,'Overview - Section A'!$U$37:$U$44,0)),""),"d-mmm-yy") &amp;" to " &amp; TEXT(IFERROR(INDEX('Overview - Section A'!$E$37:$E$44,MATCH(G253,'Overview - Section A'!$U$37:$U$44,0)),""),"d-mmm-yy")</f>
        <v>1-Ene-22 to 30-Jun-22</v>
      </c>
      <c r="D253" s="477"/>
      <c r="E253" s="477"/>
      <c r="F253" s="478"/>
      <c r="G253" s="470" t="s">
        <v>469</v>
      </c>
      <c r="H253" s="479"/>
      <c r="I253" s="470" t="b">
        <f t="shared" si="13"/>
        <v>1</v>
      </c>
      <c r="J253" s="470" t="b">
        <f t="shared" si="14"/>
        <v>0</v>
      </c>
      <c r="K253" s="470" t="str">
        <f t="shared" si="15"/>
        <v>a1N36000009tPf5EAE</v>
      </c>
      <c r="L253" s="480" t="s">
        <v>1254</v>
      </c>
      <c r="M253" s="477"/>
      <c r="N253" s="477"/>
      <c r="O253" s="37"/>
      <c r="AM253" s="5"/>
      <c r="AN253" s="5"/>
    </row>
    <row r="254" spans="1:40" ht="283.5" x14ac:dyDescent="0.25">
      <c r="A254" s="377">
        <v>27</v>
      </c>
      <c r="B254" s="395" t="str">
        <f t="shared" si="12"/>
        <v/>
      </c>
      <c r="C254" s="396" t="str">
        <f ca="1">TEXT(IFERROR(INDEX('Overview - Section A'!$A$37:$A$44,MATCH(G254,'Overview - Section A'!$U$37:$U$44,0)),""),"d-mmm-yy") &amp;" to " &amp; TEXT(IFERROR(INDEX('Overview - Section A'!$E$37:$E$44,MATCH(G254,'Overview - Section A'!$U$37:$U$44,0)),""),"d-mmm-yy")</f>
        <v>1-Jul-22 to 30-Jun-23</v>
      </c>
      <c r="D254" s="477"/>
      <c r="E254" s="477"/>
      <c r="F254" s="478"/>
      <c r="G254" s="470" t="s">
        <v>471</v>
      </c>
      <c r="H254" s="479"/>
      <c r="I254" s="470" t="b">
        <f t="shared" si="13"/>
        <v>1</v>
      </c>
      <c r="J254" s="470" t="b">
        <f t="shared" si="14"/>
        <v>0</v>
      </c>
      <c r="K254" s="470" t="str">
        <f t="shared" si="15"/>
        <v>a1N36000009tPf5EAE</v>
      </c>
      <c r="L254" s="480" t="s">
        <v>1255</v>
      </c>
      <c r="M254" s="477"/>
      <c r="N254" s="477"/>
      <c r="O254" s="37"/>
      <c r="AM254" s="5"/>
      <c r="AN254" s="5"/>
    </row>
    <row r="255" spans="1:40" ht="283.5" x14ac:dyDescent="0.25">
      <c r="A255" s="377">
        <v>27</v>
      </c>
      <c r="B255" s="395" t="str">
        <f t="shared" si="12"/>
        <v/>
      </c>
      <c r="C255" s="396" t="str">
        <f ca="1">TEXT(IFERROR(INDEX('Overview - Section A'!$A$37:$A$44,MATCH(G255,'Overview - Section A'!$U$37:$U$44,0)),""),"d-mmm-yy") &amp;" to " &amp; TEXT(IFERROR(INDEX('Overview - Section A'!$E$37:$E$44,MATCH(G255,'Overview - Section A'!$U$37:$U$44,0)),""),"d-mmm-yy")</f>
        <v>1-Jul-23 to 30-Jun-24</v>
      </c>
      <c r="D255" s="477"/>
      <c r="E255" s="477"/>
      <c r="F255" s="478"/>
      <c r="G255" s="470" t="s">
        <v>473</v>
      </c>
      <c r="H255" s="479"/>
      <c r="I255" s="470" t="b">
        <f t="shared" si="13"/>
        <v>1</v>
      </c>
      <c r="J255" s="470" t="b">
        <f t="shared" si="14"/>
        <v>0</v>
      </c>
      <c r="K255" s="470" t="str">
        <f t="shared" si="15"/>
        <v>a1N36000009tPf5EAE</v>
      </c>
      <c r="L255" s="480" t="s">
        <v>1256</v>
      </c>
      <c r="M255" s="477"/>
      <c r="N255" s="477"/>
      <c r="O255" s="37"/>
      <c r="AM255" s="5"/>
      <c r="AN255" s="5"/>
    </row>
    <row r="256" spans="1:40" ht="283.5" x14ac:dyDescent="0.25">
      <c r="A256" s="377">
        <v>28</v>
      </c>
      <c r="B256" s="395" t="str">
        <f t="shared" si="12"/>
        <v/>
      </c>
      <c r="C256" s="396" t="str">
        <f ca="1">TEXT(IFERROR(INDEX('Overview - Section A'!$A$37:$A$44,MATCH(G256,'Overview - Section A'!$U$37:$U$44,0)),""),"d-mmm-yy") &amp;" to " &amp; TEXT(IFERROR(INDEX('Overview - Section A'!$E$37:$E$44,MATCH(G256,'Overview - Section A'!$U$37:$U$44,0)),""),"d-mmm-yy")</f>
        <v>1-Jul-19 to 31-Dic-19</v>
      </c>
      <c r="D256" s="477"/>
      <c r="E256" s="477"/>
      <c r="F256" s="478"/>
      <c r="G256" s="470" t="s">
        <v>463</v>
      </c>
      <c r="H256" s="479"/>
      <c r="I256" s="470" t="b">
        <f t="shared" si="13"/>
        <v>1</v>
      </c>
      <c r="J256" s="470" t="b">
        <f t="shared" si="14"/>
        <v>0</v>
      </c>
      <c r="K256" s="470" t="str">
        <f t="shared" si="15"/>
        <v>a1N36000009tPf6EAE</v>
      </c>
      <c r="L256" s="480" t="s">
        <v>1257</v>
      </c>
      <c r="M256" s="477"/>
      <c r="N256" s="477"/>
      <c r="O256" s="37"/>
      <c r="AM256" s="5"/>
      <c r="AN256" s="5"/>
    </row>
    <row r="257" spans="1:40" ht="283.5" x14ac:dyDescent="0.25">
      <c r="A257" s="377">
        <v>28</v>
      </c>
      <c r="B257" s="395" t="str">
        <f t="shared" si="12"/>
        <v/>
      </c>
      <c r="C257" s="396" t="str">
        <f ca="1">TEXT(IFERROR(INDEX('Overview - Section A'!$A$37:$A$44,MATCH(G257,'Overview - Section A'!$U$37:$U$44,0)),""),"d-mmm-yy") &amp;" to " &amp; TEXT(IFERROR(INDEX('Overview - Section A'!$E$37:$E$44,MATCH(G257,'Overview - Section A'!$U$37:$U$44,0)),""),"d-mmm-yy")</f>
        <v>1-Ene-20 to 31-Dic-20</v>
      </c>
      <c r="D257" s="477"/>
      <c r="E257" s="477"/>
      <c r="F257" s="478"/>
      <c r="G257" s="470" t="s">
        <v>465</v>
      </c>
      <c r="H257" s="479"/>
      <c r="I257" s="470" t="b">
        <f t="shared" si="13"/>
        <v>1</v>
      </c>
      <c r="J257" s="470" t="b">
        <f t="shared" si="14"/>
        <v>0</v>
      </c>
      <c r="K257" s="470" t="str">
        <f t="shared" si="15"/>
        <v>a1N36000009tPf6EAE</v>
      </c>
      <c r="L257" s="480" t="s">
        <v>1258</v>
      </c>
      <c r="M257" s="477"/>
      <c r="N257" s="477"/>
      <c r="O257" s="37"/>
      <c r="AM257" s="5"/>
      <c r="AN257" s="5"/>
    </row>
    <row r="258" spans="1:40" ht="283.5" x14ac:dyDescent="0.25">
      <c r="A258" s="377">
        <v>28</v>
      </c>
      <c r="B258" s="395" t="str">
        <f t="shared" si="12"/>
        <v/>
      </c>
      <c r="C258" s="396" t="str">
        <f ca="1">TEXT(IFERROR(INDEX('Overview - Section A'!$A$37:$A$44,MATCH(G258,'Overview - Section A'!$U$37:$U$44,0)),""),"d-mmm-yy") &amp;" to " &amp; TEXT(IFERROR(INDEX('Overview - Section A'!$E$37:$E$44,MATCH(G258,'Overview - Section A'!$U$37:$U$44,0)),""),"d-mmm-yy")</f>
        <v>1-Ene-21 to 31-Dic-21</v>
      </c>
      <c r="D258" s="477"/>
      <c r="E258" s="477"/>
      <c r="F258" s="478"/>
      <c r="G258" s="470" t="s">
        <v>467</v>
      </c>
      <c r="H258" s="479"/>
      <c r="I258" s="470" t="b">
        <f t="shared" si="13"/>
        <v>1</v>
      </c>
      <c r="J258" s="470" t="b">
        <f t="shared" si="14"/>
        <v>0</v>
      </c>
      <c r="K258" s="470" t="str">
        <f t="shared" si="15"/>
        <v>a1N36000009tPf6EAE</v>
      </c>
      <c r="L258" s="480" t="s">
        <v>1259</v>
      </c>
      <c r="M258" s="477"/>
      <c r="N258" s="477"/>
      <c r="O258" s="37"/>
      <c r="AM258" s="5"/>
      <c r="AN258" s="5"/>
    </row>
    <row r="259" spans="1:40" ht="283.5" x14ac:dyDescent="0.25">
      <c r="A259" s="377">
        <v>28</v>
      </c>
      <c r="B259" s="395" t="str">
        <f t="shared" si="12"/>
        <v/>
      </c>
      <c r="C259" s="396" t="str">
        <f ca="1">TEXT(IFERROR(INDEX('Overview - Section A'!$A$37:$A$44,MATCH(G259,'Overview - Section A'!$U$37:$U$44,0)),""),"d-mmm-yy") &amp;" to " &amp; TEXT(IFERROR(INDEX('Overview - Section A'!$E$37:$E$44,MATCH(G259,'Overview - Section A'!$U$37:$U$44,0)),""),"d-mmm-yy")</f>
        <v>1-Ene-22 to 30-Jun-22</v>
      </c>
      <c r="D259" s="477"/>
      <c r="E259" s="477"/>
      <c r="F259" s="478"/>
      <c r="G259" s="470" t="s">
        <v>469</v>
      </c>
      <c r="H259" s="479"/>
      <c r="I259" s="470" t="b">
        <f t="shared" si="13"/>
        <v>1</v>
      </c>
      <c r="J259" s="470" t="b">
        <f t="shared" si="14"/>
        <v>0</v>
      </c>
      <c r="K259" s="470" t="str">
        <f t="shared" si="15"/>
        <v>a1N36000009tPf6EAE</v>
      </c>
      <c r="L259" s="480" t="s">
        <v>1260</v>
      </c>
      <c r="M259" s="477"/>
      <c r="N259" s="477"/>
      <c r="O259" s="37"/>
      <c r="AM259" s="5"/>
      <c r="AN259" s="5"/>
    </row>
    <row r="260" spans="1:40" ht="283.5" x14ac:dyDescent="0.25">
      <c r="A260" s="377">
        <v>28</v>
      </c>
      <c r="B260" s="395" t="str">
        <f t="shared" si="12"/>
        <v/>
      </c>
      <c r="C260" s="396" t="str">
        <f ca="1">TEXT(IFERROR(INDEX('Overview - Section A'!$A$37:$A$44,MATCH(G260,'Overview - Section A'!$U$37:$U$44,0)),""),"d-mmm-yy") &amp;" to " &amp; TEXT(IFERROR(INDEX('Overview - Section A'!$E$37:$E$44,MATCH(G260,'Overview - Section A'!$U$37:$U$44,0)),""),"d-mmm-yy")</f>
        <v>1-Jul-22 to 30-Jun-23</v>
      </c>
      <c r="D260" s="477"/>
      <c r="E260" s="477"/>
      <c r="F260" s="478"/>
      <c r="G260" s="470" t="s">
        <v>471</v>
      </c>
      <c r="H260" s="479"/>
      <c r="I260" s="470" t="b">
        <f t="shared" si="13"/>
        <v>1</v>
      </c>
      <c r="J260" s="470" t="b">
        <f t="shared" si="14"/>
        <v>0</v>
      </c>
      <c r="K260" s="470" t="str">
        <f t="shared" si="15"/>
        <v>a1N36000009tPf6EAE</v>
      </c>
      <c r="L260" s="480" t="s">
        <v>1261</v>
      </c>
      <c r="M260" s="477"/>
      <c r="N260" s="477"/>
      <c r="O260" s="37"/>
      <c r="AM260" s="5"/>
      <c r="AN260" s="5"/>
    </row>
    <row r="261" spans="1:40" ht="283.5" x14ac:dyDescent="0.25">
      <c r="A261" s="377">
        <v>28</v>
      </c>
      <c r="B261" s="395" t="str">
        <f t="shared" si="12"/>
        <v/>
      </c>
      <c r="C261" s="396" t="str">
        <f ca="1">TEXT(IFERROR(INDEX('Overview - Section A'!$A$37:$A$44,MATCH(G261,'Overview - Section A'!$U$37:$U$44,0)),""),"d-mmm-yy") &amp;" to " &amp; TEXT(IFERROR(INDEX('Overview - Section A'!$E$37:$E$44,MATCH(G261,'Overview - Section A'!$U$37:$U$44,0)),""),"d-mmm-yy")</f>
        <v>1-Jul-23 to 30-Jun-24</v>
      </c>
      <c r="D261" s="477"/>
      <c r="E261" s="477"/>
      <c r="F261" s="478"/>
      <c r="G261" s="470" t="s">
        <v>473</v>
      </c>
      <c r="H261" s="479"/>
      <c r="I261" s="470" t="b">
        <f t="shared" si="13"/>
        <v>1</v>
      </c>
      <c r="J261" s="470" t="b">
        <f t="shared" si="14"/>
        <v>0</v>
      </c>
      <c r="K261" s="470" t="str">
        <f t="shared" si="15"/>
        <v>a1N36000009tPf6EAE</v>
      </c>
      <c r="L261" s="480" t="s">
        <v>1262</v>
      </c>
      <c r="M261" s="477"/>
      <c r="N261" s="477"/>
      <c r="O261" s="37"/>
      <c r="AM261" s="5"/>
      <c r="AN261" s="5"/>
    </row>
    <row r="262" spans="1:40" ht="283.5" x14ac:dyDescent="0.25">
      <c r="A262" s="377">
        <v>29</v>
      </c>
      <c r="B262" s="395" t="str">
        <f t="shared" si="12"/>
        <v/>
      </c>
      <c r="C262" s="396" t="str">
        <f ca="1">TEXT(IFERROR(INDEX('Overview - Section A'!$A$37:$A$44,MATCH(G262,'Overview - Section A'!$U$37:$U$44,0)),""),"d-mmm-yy") &amp;" to " &amp; TEXT(IFERROR(INDEX('Overview - Section A'!$E$37:$E$44,MATCH(G262,'Overview - Section A'!$U$37:$U$44,0)),""),"d-mmm-yy")</f>
        <v>1-Jul-19 to 31-Dic-19</v>
      </c>
      <c r="D262" s="477"/>
      <c r="E262" s="477"/>
      <c r="F262" s="478"/>
      <c r="G262" s="470" t="s">
        <v>463</v>
      </c>
      <c r="H262" s="479"/>
      <c r="I262" s="470" t="b">
        <f t="shared" si="13"/>
        <v>1</v>
      </c>
      <c r="J262" s="470" t="b">
        <f t="shared" si="14"/>
        <v>0</v>
      </c>
      <c r="K262" s="470" t="str">
        <f t="shared" si="15"/>
        <v>a1N36000009tPf7EAE</v>
      </c>
      <c r="L262" s="480" t="s">
        <v>1263</v>
      </c>
      <c r="M262" s="477"/>
      <c r="N262" s="477"/>
      <c r="O262" s="37"/>
      <c r="AM262" s="5"/>
      <c r="AN262" s="5"/>
    </row>
    <row r="263" spans="1:40" ht="283.5" x14ac:dyDescent="0.25">
      <c r="A263" s="377">
        <v>29</v>
      </c>
      <c r="B263" s="395" t="str">
        <f t="shared" si="12"/>
        <v/>
      </c>
      <c r="C263" s="396" t="str">
        <f ca="1">TEXT(IFERROR(INDEX('Overview - Section A'!$A$37:$A$44,MATCH(G263,'Overview - Section A'!$U$37:$U$44,0)),""),"d-mmm-yy") &amp;" to " &amp; TEXT(IFERROR(INDEX('Overview - Section A'!$E$37:$E$44,MATCH(G263,'Overview - Section A'!$U$37:$U$44,0)),""),"d-mmm-yy")</f>
        <v>1-Ene-20 to 31-Dic-20</v>
      </c>
      <c r="D263" s="477"/>
      <c r="E263" s="477"/>
      <c r="F263" s="478"/>
      <c r="G263" s="470" t="s">
        <v>465</v>
      </c>
      <c r="H263" s="479"/>
      <c r="I263" s="470" t="b">
        <f t="shared" si="13"/>
        <v>1</v>
      </c>
      <c r="J263" s="470" t="b">
        <f t="shared" si="14"/>
        <v>0</v>
      </c>
      <c r="K263" s="470" t="str">
        <f t="shared" si="15"/>
        <v>a1N36000009tPf7EAE</v>
      </c>
      <c r="L263" s="480" t="s">
        <v>1264</v>
      </c>
      <c r="M263" s="477"/>
      <c r="N263" s="477"/>
      <c r="O263" s="37"/>
      <c r="AM263" s="5"/>
      <c r="AN263" s="5"/>
    </row>
    <row r="264" spans="1:40" ht="283.5" x14ac:dyDescent="0.25">
      <c r="A264" s="377">
        <v>29</v>
      </c>
      <c r="B264" s="395" t="str">
        <f t="shared" si="12"/>
        <v/>
      </c>
      <c r="C264" s="396" t="str">
        <f ca="1">TEXT(IFERROR(INDEX('Overview - Section A'!$A$37:$A$44,MATCH(G264,'Overview - Section A'!$U$37:$U$44,0)),""),"d-mmm-yy") &amp;" to " &amp; TEXT(IFERROR(INDEX('Overview - Section A'!$E$37:$E$44,MATCH(G264,'Overview - Section A'!$U$37:$U$44,0)),""),"d-mmm-yy")</f>
        <v>1-Ene-21 to 31-Dic-21</v>
      </c>
      <c r="D264" s="477"/>
      <c r="E264" s="477"/>
      <c r="F264" s="478"/>
      <c r="G264" s="470" t="s">
        <v>467</v>
      </c>
      <c r="H264" s="479"/>
      <c r="I264" s="470" t="b">
        <f t="shared" si="13"/>
        <v>1</v>
      </c>
      <c r="J264" s="470" t="b">
        <f t="shared" si="14"/>
        <v>0</v>
      </c>
      <c r="K264" s="470" t="str">
        <f t="shared" si="15"/>
        <v>a1N36000009tPf7EAE</v>
      </c>
      <c r="L264" s="480" t="s">
        <v>1265</v>
      </c>
      <c r="M264" s="477"/>
      <c r="N264" s="477"/>
      <c r="O264" s="37"/>
      <c r="AM264" s="5"/>
      <c r="AN264" s="5"/>
    </row>
    <row r="265" spans="1:40" ht="283.5" x14ac:dyDescent="0.25">
      <c r="A265" s="377">
        <v>29</v>
      </c>
      <c r="B265" s="395" t="str">
        <f t="shared" si="12"/>
        <v/>
      </c>
      <c r="C265" s="396" t="str">
        <f ca="1">TEXT(IFERROR(INDEX('Overview - Section A'!$A$37:$A$44,MATCH(G265,'Overview - Section A'!$U$37:$U$44,0)),""),"d-mmm-yy") &amp;" to " &amp; TEXT(IFERROR(INDEX('Overview - Section A'!$E$37:$E$44,MATCH(G265,'Overview - Section A'!$U$37:$U$44,0)),""),"d-mmm-yy")</f>
        <v>1-Ene-22 to 30-Jun-22</v>
      </c>
      <c r="D265" s="477"/>
      <c r="E265" s="477"/>
      <c r="F265" s="478"/>
      <c r="G265" s="470" t="s">
        <v>469</v>
      </c>
      <c r="H265" s="479"/>
      <c r="I265" s="470" t="b">
        <f t="shared" si="13"/>
        <v>1</v>
      </c>
      <c r="J265" s="470" t="b">
        <f t="shared" si="14"/>
        <v>0</v>
      </c>
      <c r="K265" s="470" t="str">
        <f t="shared" si="15"/>
        <v>a1N36000009tPf7EAE</v>
      </c>
      <c r="L265" s="480" t="s">
        <v>1266</v>
      </c>
      <c r="M265" s="477"/>
      <c r="N265" s="477"/>
      <c r="O265" s="37"/>
      <c r="AM265" s="5"/>
      <c r="AN265" s="5"/>
    </row>
    <row r="266" spans="1:40" ht="283.5" x14ac:dyDescent="0.25">
      <c r="A266" s="377">
        <v>29</v>
      </c>
      <c r="B266" s="395" t="str">
        <f t="shared" si="12"/>
        <v/>
      </c>
      <c r="C266" s="396" t="str">
        <f ca="1">TEXT(IFERROR(INDEX('Overview - Section A'!$A$37:$A$44,MATCH(G266,'Overview - Section A'!$U$37:$U$44,0)),""),"d-mmm-yy") &amp;" to " &amp; TEXT(IFERROR(INDEX('Overview - Section A'!$E$37:$E$44,MATCH(G266,'Overview - Section A'!$U$37:$U$44,0)),""),"d-mmm-yy")</f>
        <v>1-Jul-22 to 30-Jun-23</v>
      </c>
      <c r="D266" s="477"/>
      <c r="E266" s="477"/>
      <c r="F266" s="478"/>
      <c r="G266" s="470" t="s">
        <v>471</v>
      </c>
      <c r="H266" s="479"/>
      <c r="I266" s="470" t="b">
        <f t="shared" si="13"/>
        <v>1</v>
      </c>
      <c r="J266" s="470" t="b">
        <f t="shared" si="14"/>
        <v>0</v>
      </c>
      <c r="K266" s="470" t="str">
        <f t="shared" si="15"/>
        <v>a1N36000009tPf7EAE</v>
      </c>
      <c r="L266" s="480" t="s">
        <v>1267</v>
      </c>
      <c r="M266" s="477"/>
      <c r="N266" s="477"/>
      <c r="O266" s="37"/>
      <c r="AM266" s="5"/>
      <c r="AN266" s="5"/>
    </row>
    <row r="267" spans="1:40" ht="283.5" x14ac:dyDescent="0.25">
      <c r="A267" s="377">
        <v>29</v>
      </c>
      <c r="B267" s="395" t="str">
        <f t="shared" si="12"/>
        <v/>
      </c>
      <c r="C267" s="396" t="str">
        <f ca="1">TEXT(IFERROR(INDEX('Overview - Section A'!$A$37:$A$44,MATCH(G267,'Overview - Section A'!$U$37:$U$44,0)),""),"d-mmm-yy") &amp;" to " &amp; TEXT(IFERROR(INDEX('Overview - Section A'!$E$37:$E$44,MATCH(G267,'Overview - Section A'!$U$37:$U$44,0)),""),"d-mmm-yy")</f>
        <v>1-Jul-23 to 30-Jun-24</v>
      </c>
      <c r="D267" s="477"/>
      <c r="E267" s="477"/>
      <c r="F267" s="478"/>
      <c r="G267" s="470" t="s">
        <v>473</v>
      </c>
      <c r="H267" s="479"/>
      <c r="I267" s="470" t="b">
        <f t="shared" si="13"/>
        <v>1</v>
      </c>
      <c r="J267" s="470" t="b">
        <f t="shared" si="14"/>
        <v>0</v>
      </c>
      <c r="K267" s="470" t="str">
        <f t="shared" si="15"/>
        <v>a1N36000009tPf7EAE</v>
      </c>
      <c r="L267" s="480" t="s">
        <v>1268</v>
      </c>
      <c r="M267" s="477"/>
      <c r="N267" s="477"/>
      <c r="O267" s="37"/>
      <c r="AM267" s="5"/>
      <c r="AN267" s="5"/>
    </row>
    <row r="268" spans="1:40" ht="283.5" x14ac:dyDescent="0.25">
      <c r="A268" s="377">
        <v>30</v>
      </c>
      <c r="B268" s="395" t="str">
        <f t="shared" si="12"/>
        <v/>
      </c>
      <c r="C268" s="396" t="str">
        <f ca="1">TEXT(IFERROR(INDEX('Overview - Section A'!$A$37:$A$44,MATCH(G268,'Overview - Section A'!$U$37:$U$44,0)),""),"d-mmm-yy") &amp;" to " &amp; TEXT(IFERROR(INDEX('Overview - Section A'!$E$37:$E$44,MATCH(G268,'Overview - Section A'!$U$37:$U$44,0)),""),"d-mmm-yy")</f>
        <v>1-Jul-19 to 31-Dic-19</v>
      </c>
      <c r="D268" s="477"/>
      <c r="E268" s="477"/>
      <c r="F268" s="478"/>
      <c r="G268" s="470" t="s">
        <v>463</v>
      </c>
      <c r="H268" s="479"/>
      <c r="I268" s="470" t="b">
        <f t="shared" si="13"/>
        <v>1</v>
      </c>
      <c r="J268" s="470" t="b">
        <f t="shared" si="14"/>
        <v>0</v>
      </c>
      <c r="K268" s="470" t="str">
        <f t="shared" si="15"/>
        <v>a1N36000009tPf8EAE</v>
      </c>
      <c r="L268" s="480" t="s">
        <v>1269</v>
      </c>
      <c r="M268" s="477"/>
      <c r="N268" s="477"/>
      <c r="O268" s="37"/>
      <c r="AM268" s="5"/>
      <c r="AN268" s="5"/>
    </row>
    <row r="269" spans="1:40" ht="283.5" x14ac:dyDescent="0.25">
      <c r="A269" s="377">
        <v>30</v>
      </c>
      <c r="B269" s="395" t="str">
        <f t="shared" si="12"/>
        <v/>
      </c>
      <c r="C269" s="396" t="str">
        <f ca="1">TEXT(IFERROR(INDEX('Overview - Section A'!$A$37:$A$44,MATCH(G269,'Overview - Section A'!$U$37:$U$44,0)),""),"d-mmm-yy") &amp;" to " &amp; TEXT(IFERROR(INDEX('Overview - Section A'!$E$37:$E$44,MATCH(G269,'Overview - Section A'!$U$37:$U$44,0)),""),"d-mmm-yy")</f>
        <v>1-Ene-20 to 31-Dic-20</v>
      </c>
      <c r="D269" s="477"/>
      <c r="E269" s="477"/>
      <c r="F269" s="478"/>
      <c r="G269" s="470" t="s">
        <v>465</v>
      </c>
      <c r="H269" s="479"/>
      <c r="I269" s="470" t="b">
        <f t="shared" si="13"/>
        <v>1</v>
      </c>
      <c r="J269" s="470" t="b">
        <f t="shared" si="14"/>
        <v>0</v>
      </c>
      <c r="K269" s="470" t="str">
        <f t="shared" si="15"/>
        <v>a1N36000009tPf8EAE</v>
      </c>
      <c r="L269" s="480" t="s">
        <v>1270</v>
      </c>
      <c r="M269" s="477"/>
      <c r="N269" s="477"/>
      <c r="O269" s="37"/>
      <c r="AM269" s="5"/>
      <c r="AN269" s="5"/>
    </row>
    <row r="270" spans="1:40" ht="283.5" x14ac:dyDescent="0.25">
      <c r="A270" s="377">
        <v>30</v>
      </c>
      <c r="B270" s="395" t="str">
        <f t="shared" si="12"/>
        <v/>
      </c>
      <c r="C270" s="396" t="str">
        <f ca="1">TEXT(IFERROR(INDEX('Overview - Section A'!$A$37:$A$44,MATCH(G270,'Overview - Section A'!$U$37:$U$44,0)),""),"d-mmm-yy") &amp;" to " &amp; TEXT(IFERROR(INDEX('Overview - Section A'!$E$37:$E$44,MATCH(G270,'Overview - Section A'!$U$37:$U$44,0)),""),"d-mmm-yy")</f>
        <v>1-Ene-21 to 31-Dic-21</v>
      </c>
      <c r="D270" s="477"/>
      <c r="E270" s="477"/>
      <c r="F270" s="478"/>
      <c r="G270" s="470" t="s">
        <v>467</v>
      </c>
      <c r="H270" s="479"/>
      <c r="I270" s="470" t="b">
        <f t="shared" si="13"/>
        <v>1</v>
      </c>
      <c r="J270" s="470" t="b">
        <f t="shared" si="14"/>
        <v>0</v>
      </c>
      <c r="K270" s="470" t="str">
        <f t="shared" si="15"/>
        <v>a1N36000009tPf8EAE</v>
      </c>
      <c r="L270" s="480" t="s">
        <v>1271</v>
      </c>
      <c r="M270" s="477"/>
      <c r="N270" s="477"/>
      <c r="O270" s="37"/>
      <c r="AM270" s="5"/>
      <c r="AN270" s="5"/>
    </row>
    <row r="271" spans="1:40" ht="283.5" x14ac:dyDescent="0.25">
      <c r="A271" s="377">
        <v>30</v>
      </c>
      <c r="B271" s="395" t="str">
        <f t="shared" si="12"/>
        <v/>
      </c>
      <c r="C271" s="396" t="str">
        <f ca="1">TEXT(IFERROR(INDEX('Overview - Section A'!$A$37:$A$44,MATCH(G271,'Overview - Section A'!$U$37:$U$44,0)),""),"d-mmm-yy") &amp;" to " &amp; TEXT(IFERROR(INDEX('Overview - Section A'!$E$37:$E$44,MATCH(G271,'Overview - Section A'!$U$37:$U$44,0)),""),"d-mmm-yy")</f>
        <v>1-Ene-22 to 30-Jun-22</v>
      </c>
      <c r="D271" s="477"/>
      <c r="E271" s="477"/>
      <c r="F271" s="478"/>
      <c r="G271" s="470" t="s">
        <v>469</v>
      </c>
      <c r="H271" s="479"/>
      <c r="I271" s="470" t="b">
        <f t="shared" si="13"/>
        <v>1</v>
      </c>
      <c r="J271" s="470" t="b">
        <f t="shared" si="14"/>
        <v>0</v>
      </c>
      <c r="K271" s="470" t="str">
        <f t="shared" si="15"/>
        <v>a1N36000009tPf8EAE</v>
      </c>
      <c r="L271" s="480" t="s">
        <v>1272</v>
      </c>
      <c r="M271" s="477"/>
      <c r="N271" s="477"/>
      <c r="O271" s="37"/>
      <c r="AM271" s="5"/>
      <c r="AN271" s="5"/>
    </row>
    <row r="272" spans="1:40" ht="283.5" x14ac:dyDescent="0.25">
      <c r="A272" s="377">
        <v>30</v>
      </c>
      <c r="B272" s="395" t="str">
        <f t="shared" si="12"/>
        <v/>
      </c>
      <c r="C272" s="396" t="str">
        <f ca="1">TEXT(IFERROR(INDEX('Overview - Section A'!$A$37:$A$44,MATCH(G272,'Overview - Section A'!$U$37:$U$44,0)),""),"d-mmm-yy") &amp;" to " &amp; TEXT(IFERROR(INDEX('Overview - Section A'!$E$37:$E$44,MATCH(G272,'Overview - Section A'!$U$37:$U$44,0)),""),"d-mmm-yy")</f>
        <v>1-Jul-22 to 30-Jun-23</v>
      </c>
      <c r="D272" s="477"/>
      <c r="E272" s="477"/>
      <c r="F272" s="478"/>
      <c r="G272" s="470" t="s">
        <v>471</v>
      </c>
      <c r="H272" s="479"/>
      <c r="I272" s="470" t="b">
        <f t="shared" si="13"/>
        <v>1</v>
      </c>
      <c r="J272" s="470" t="b">
        <f t="shared" si="14"/>
        <v>0</v>
      </c>
      <c r="K272" s="470" t="str">
        <f t="shared" si="15"/>
        <v>a1N36000009tPf8EAE</v>
      </c>
      <c r="L272" s="480" t="s">
        <v>1273</v>
      </c>
      <c r="M272" s="477"/>
      <c r="N272" s="477"/>
      <c r="O272" s="37"/>
      <c r="AM272" s="5"/>
      <c r="AN272" s="5"/>
    </row>
    <row r="273" spans="1:40" ht="283.5" x14ac:dyDescent="0.25">
      <c r="A273" s="377">
        <v>30</v>
      </c>
      <c r="B273" s="395" t="str">
        <f t="shared" si="12"/>
        <v/>
      </c>
      <c r="C273" s="396" t="str">
        <f ca="1">TEXT(IFERROR(INDEX('Overview - Section A'!$A$37:$A$44,MATCH(G273,'Overview - Section A'!$U$37:$U$44,0)),""),"d-mmm-yy") &amp;" to " &amp; TEXT(IFERROR(INDEX('Overview - Section A'!$E$37:$E$44,MATCH(G273,'Overview - Section A'!$U$37:$U$44,0)),""),"d-mmm-yy")</f>
        <v>1-Jul-23 to 30-Jun-24</v>
      </c>
      <c r="D273" s="477"/>
      <c r="E273" s="477"/>
      <c r="F273" s="478"/>
      <c r="G273" s="470" t="s">
        <v>473</v>
      </c>
      <c r="H273" s="479"/>
      <c r="I273" s="470" t="b">
        <f t="shared" si="13"/>
        <v>1</v>
      </c>
      <c r="J273" s="470" t="b">
        <f t="shared" si="14"/>
        <v>0</v>
      </c>
      <c r="K273" s="470" t="str">
        <f t="shared" si="15"/>
        <v>a1N36000009tPf8EAE</v>
      </c>
      <c r="L273" s="480" t="s">
        <v>1274</v>
      </c>
      <c r="M273" s="477"/>
      <c r="N273" s="477"/>
      <c r="O273" s="37"/>
      <c r="AM273" s="5"/>
      <c r="AN273" s="5"/>
    </row>
    <row r="274" spans="1:40" ht="283.5" x14ac:dyDescent="0.25">
      <c r="A274" s="377">
        <v>31</v>
      </c>
      <c r="B274" s="395" t="str">
        <f t="shared" si="12"/>
        <v/>
      </c>
      <c r="C274" s="396" t="str">
        <f ca="1">TEXT(IFERROR(INDEX('Overview - Section A'!$A$37:$A$44,MATCH(G274,'Overview - Section A'!$U$37:$U$44,0)),""),"d-mmm-yy") &amp;" to " &amp; TEXT(IFERROR(INDEX('Overview - Section A'!$E$37:$E$44,MATCH(G274,'Overview - Section A'!$U$37:$U$44,0)),""),"d-mmm-yy")</f>
        <v>1-Jul-19 to 31-Dic-19</v>
      </c>
      <c r="D274" s="477"/>
      <c r="E274" s="477"/>
      <c r="F274" s="478"/>
      <c r="G274" s="470" t="s">
        <v>463</v>
      </c>
      <c r="H274" s="479"/>
      <c r="I274" s="470" t="b">
        <f t="shared" si="13"/>
        <v>1</v>
      </c>
      <c r="J274" s="470" t="b">
        <f t="shared" si="14"/>
        <v>0</v>
      </c>
      <c r="K274" s="470" t="str">
        <f t="shared" si="15"/>
        <v>a1N36000009tPf9EAE</v>
      </c>
      <c r="L274" s="480" t="s">
        <v>1275</v>
      </c>
      <c r="M274" s="477"/>
      <c r="N274" s="477"/>
      <c r="O274" s="37"/>
      <c r="AM274" s="5"/>
      <c r="AN274" s="5"/>
    </row>
    <row r="275" spans="1:40" ht="283.5" x14ac:dyDescent="0.25">
      <c r="A275" s="377">
        <v>31</v>
      </c>
      <c r="B275" s="395" t="str">
        <f t="shared" si="12"/>
        <v/>
      </c>
      <c r="C275" s="396" t="str">
        <f ca="1">TEXT(IFERROR(INDEX('Overview - Section A'!$A$37:$A$44,MATCH(G275,'Overview - Section A'!$U$37:$U$44,0)),""),"d-mmm-yy") &amp;" to " &amp; TEXT(IFERROR(INDEX('Overview - Section A'!$E$37:$E$44,MATCH(G275,'Overview - Section A'!$U$37:$U$44,0)),""),"d-mmm-yy")</f>
        <v>1-Ene-20 to 31-Dic-20</v>
      </c>
      <c r="D275" s="477"/>
      <c r="E275" s="477"/>
      <c r="F275" s="478"/>
      <c r="G275" s="470" t="s">
        <v>465</v>
      </c>
      <c r="H275" s="479"/>
      <c r="I275" s="470" t="b">
        <f t="shared" si="13"/>
        <v>1</v>
      </c>
      <c r="J275" s="470" t="b">
        <f t="shared" si="14"/>
        <v>0</v>
      </c>
      <c r="K275" s="470" t="str">
        <f t="shared" si="15"/>
        <v>a1N36000009tPf9EAE</v>
      </c>
      <c r="L275" s="480" t="s">
        <v>1276</v>
      </c>
      <c r="M275" s="477"/>
      <c r="N275" s="477"/>
      <c r="O275" s="37"/>
      <c r="AM275" s="5"/>
      <c r="AN275" s="5"/>
    </row>
    <row r="276" spans="1:40" ht="283.5" x14ac:dyDescent="0.25">
      <c r="A276" s="377">
        <v>31</v>
      </c>
      <c r="B276" s="395" t="str">
        <f t="shared" si="12"/>
        <v/>
      </c>
      <c r="C276" s="396" t="str">
        <f ca="1">TEXT(IFERROR(INDEX('Overview - Section A'!$A$37:$A$44,MATCH(G276,'Overview - Section A'!$U$37:$U$44,0)),""),"d-mmm-yy") &amp;" to " &amp; TEXT(IFERROR(INDEX('Overview - Section A'!$E$37:$E$44,MATCH(G276,'Overview - Section A'!$U$37:$U$44,0)),""),"d-mmm-yy")</f>
        <v>1-Ene-21 to 31-Dic-21</v>
      </c>
      <c r="D276" s="477"/>
      <c r="E276" s="477"/>
      <c r="F276" s="478"/>
      <c r="G276" s="470" t="s">
        <v>467</v>
      </c>
      <c r="H276" s="479"/>
      <c r="I276" s="470" t="b">
        <f t="shared" si="13"/>
        <v>1</v>
      </c>
      <c r="J276" s="470" t="b">
        <f t="shared" si="14"/>
        <v>0</v>
      </c>
      <c r="K276" s="470" t="str">
        <f t="shared" si="15"/>
        <v>a1N36000009tPf9EAE</v>
      </c>
      <c r="L276" s="480" t="s">
        <v>1277</v>
      </c>
      <c r="M276" s="477"/>
      <c r="N276" s="477"/>
      <c r="O276" s="37"/>
      <c r="AM276" s="5"/>
      <c r="AN276" s="5"/>
    </row>
    <row r="277" spans="1:40" ht="283.5" x14ac:dyDescent="0.25">
      <c r="A277" s="377">
        <v>31</v>
      </c>
      <c r="B277" s="395" t="str">
        <f t="shared" si="12"/>
        <v/>
      </c>
      <c r="C277" s="396" t="str">
        <f ca="1">TEXT(IFERROR(INDEX('Overview - Section A'!$A$37:$A$44,MATCH(G277,'Overview - Section A'!$U$37:$U$44,0)),""),"d-mmm-yy") &amp;" to " &amp; TEXT(IFERROR(INDEX('Overview - Section A'!$E$37:$E$44,MATCH(G277,'Overview - Section A'!$U$37:$U$44,0)),""),"d-mmm-yy")</f>
        <v>1-Ene-22 to 30-Jun-22</v>
      </c>
      <c r="D277" s="477"/>
      <c r="E277" s="477"/>
      <c r="F277" s="478"/>
      <c r="G277" s="470" t="s">
        <v>469</v>
      </c>
      <c r="H277" s="479"/>
      <c r="I277" s="470" t="b">
        <f t="shared" si="13"/>
        <v>1</v>
      </c>
      <c r="J277" s="470" t="b">
        <f t="shared" si="14"/>
        <v>0</v>
      </c>
      <c r="K277" s="470" t="str">
        <f t="shared" si="15"/>
        <v>a1N36000009tPf9EAE</v>
      </c>
      <c r="L277" s="480" t="s">
        <v>1278</v>
      </c>
      <c r="M277" s="477"/>
      <c r="N277" s="477"/>
      <c r="O277" s="37"/>
      <c r="AM277" s="5"/>
      <c r="AN277" s="5"/>
    </row>
    <row r="278" spans="1:40" ht="283.5" x14ac:dyDescent="0.25">
      <c r="A278" s="377">
        <v>31</v>
      </c>
      <c r="B278" s="395" t="str">
        <f t="shared" si="12"/>
        <v/>
      </c>
      <c r="C278" s="396" t="str">
        <f ca="1">TEXT(IFERROR(INDEX('Overview - Section A'!$A$37:$A$44,MATCH(G278,'Overview - Section A'!$U$37:$U$44,0)),""),"d-mmm-yy") &amp;" to " &amp; TEXT(IFERROR(INDEX('Overview - Section A'!$E$37:$E$44,MATCH(G278,'Overview - Section A'!$U$37:$U$44,0)),""),"d-mmm-yy")</f>
        <v>1-Jul-22 to 30-Jun-23</v>
      </c>
      <c r="D278" s="477"/>
      <c r="E278" s="477"/>
      <c r="F278" s="478"/>
      <c r="G278" s="470" t="s">
        <v>471</v>
      </c>
      <c r="H278" s="479"/>
      <c r="I278" s="470" t="b">
        <f t="shared" si="13"/>
        <v>1</v>
      </c>
      <c r="J278" s="470" t="b">
        <f t="shared" si="14"/>
        <v>0</v>
      </c>
      <c r="K278" s="470" t="str">
        <f t="shared" si="15"/>
        <v>a1N36000009tPf9EAE</v>
      </c>
      <c r="L278" s="480" t="s">
        <v>1279</v>
      </c>
      <c r="M278" s="477"/>
      <c r="N278" s="477"/>
      <c r="O278" s="37"/>
      <c r="AM278" s="5"/>
      <c r="AN278" s="5"/>
    </row>
    <row r="279" spans="1:40" ht="283.5" x14ac:dyDescent="0.25">
      <c r="A279" s="377">
        <v>31</v>
      </c>
      <c r="B279" s="395" t="str">
        <f t="shared" si="12"/>
        <v/>
      </c>
      <c r="C279" s="396" t="str">
        <f ca="1">TEXT(IFERROR(INDEX('Overview - Section A'!$A$37:$A$44,MATCH(G279,'Overview - Section A'!$U$37:$U$44,0)),""),"d-mmm-yy") &amp;" to " &amp; TEXT(IFERROR(INDEX('Overview - Section A'!$E$37:$E$44,MATCH(G279,'Overview - Section A'!$U$37:$U$44,0)),""),"d-mmm-yy")</f>
        <v>1-Jul-23 to 30-Jun-24</v>
      </c>
      <c r="D279" s="477"/>
      <c r="E279" s="477"/>
      <c r="F279" s="478"/>
      <c r="G279" s="470" t="s">
        <v>473</v>
      </c>
      <c r="H279" s="479"/>
      <c r="I279" s="470" t="b">
        <f t="shared" si="13"/>
        <v>1</v>
      </c>
      <c r="J279" s="470" t="b">
        <f t="shared" si="14"/>
        <v>0</v>
      </c>
      <c r="K279" s="470" t="str">
        <f t="shared" si="15"/>
        <v>a1N36000009tPf9EAE</v>
      </c>
      <c r="L279" s="480" t="s">
        <v>1280</v>
      </c>
      <c r="M279" s="477"/>
      <c r="N279" s="477"/>
      <c r="O279" s="37"/>
      <c r="AM279" s="5"/>
      <c r="AN279" s="5"/>
    </row>
    <row r="280" spans="1:40" ht="283.5" x14ac:dyDescent="0.25">
      <c r="A280" s="377">
        <v>32</v>
      </c>
      <c r="B280" s="395" t="str">
        <f t="shared" si="12"/>
        <v/>
      </c>
      <c r="C280" s="396" t="str">
        <f ca="1">TEXT(IFERROR(INDEX('Overview - Section A'!$A$37:$A$44,MATCH(G280,'Overview - Section A'!$U$37:$U$44,0)),""),"d-mmm-yy") &amp;" to " &amp; TEXT(IFERROR(INDEX('Overview - Section A'!$E$37:$E$44,MATCH(G280,'Overview - Section A'!$U$37:$U$44,0)),""),"d-mmm-yy")</f>
        <v>1-Jul-19 to 31-Dic-19</v>
      </c>
      <c r="D280" s="477"/>
      <c r="E280" s="477"/>
      <c r="F280" s="478"/>
      <c r="G280" s="470" t="s">
        <v>463</v>
      </c>
      <c r="H280" s="479"/>
      <c r="I280" s="470" t="b">
        <f t="shared" si="13"/>
        <v>1</v>
      </c>
      <c r="J280" s="470" t="b">
        <f t="shared" si="14"/>
        <v>0</v>
      </c>
      <c r="K280" s="470" t="str">
        <f t="shared" si="15"/>
        <v>a1N36000009tPfAEAU</v>
      </c>
      <c r="L280" s="480" t="s">
        <v>1281</v>
      </c>
      <c r="M280" s="477"/>
      <c r="N280" s="477"/>
      <c r="O280" s="37"/>
      <c r="AM280" s="5"/>
      <c r="AN280" s="5"/>
    </row>
    <row r="281" spans="1:40" ht="283.5" x14ac:dyDescent="0.25">
      <c r="A281" s="377">
        <v>32</v>
      </c>
      <c r="B281" s="395" t="str">
        <f t="shared" si="12"/>
        <v/>
      </c>
      <c r="C281" s="396" t="str">
        <f ca="1">TEXT(IFERROR(INDEX('Overview - Section A'!$A$37:$A$44,MATCH(G281,'Overview - Section A'!$U$37:$U$44,0)),""),"d-mmm-yy") &amp;" to " &amp; TEXT(IFERROR(INDEX('Overview - Section A'!$E$37:$E$44,MATCH(G281,'Overview - Section A'!$U$37:$U$44,0)),""),"d-mmm-yy")</f>
        <v>1-Ene-20 to 31-Dic-20</v>
      </c>
      <c r="D281" s="477"/>
      <c r="E281" s="477"/>
      <c r="F281" s="478"/>
      <c r="G281" s="470" t="s">
        <v>465</v>
      </c>
      <c r="H281" s="479"/>
      <c r="I281" s="470" t="b">
        <f t="shared" si="13"/>
        <v>1</v>
      </c>
      <c r="J281" s="470" t="b">
        <f t="shared" si="14"/>
        <v>0</v>
      </c>
      <c r="K281" s="470" t="str">
        <f t="shared" si="15"/>
        <v>a1N36000009tPfAEAU</v>
      </c>
      <c r="L281" s="480" t="s">
        <v>1282</v>
      </c>
      <c r="M281" s="477"/>
      <c r="N281" s="477"/>
      <c r="O281" s="37"/>
      <c r="AM281" s="5"/>
      <c r="AN281" s="5"/>
    </row>
    <row r="282" spans="1:40" ht="283.5" x14ac:dyDescent="0.25">
      <c r="A282" s="377">
        <v>32</v>
      </c>
      <c r="B282" s="395" t="str">
        <f t="shared" si="12"/>
        <v/>
      </c>
      <c r="C282" s="396" t="str">
        <f ca="1">TEXT(IFERROR(INDEX('Overview - Section A'!$A$37:$A$44,MATCH(G282,'Overview - Section A'!$U$37:$U$44,0)),""),"d-mmm-yy") &amp;" to " &amp; TEXT(IFERROR(INDEX('Overview - Section A'!$E$37:$E$44,MATCH(G282,'Overview - Section A'!$U$37:$U$44,0)),""),"d-mmm-yy")</f>
        <v>1-Ene-21 to 31-Dic-21</v>
      </c>
      <c r="D282" s="477"/>
      <c r="E282" s="477"/>
      <c r="F282" s="478"/>
      <c r="G282" s="470" t="s">
        <v>467</v>
      </c>
      <c r="H282" s="479"/>
      <c r="I282" s="470" t="b">
        <f t="shared" si="13"/>
        <v>1</v>
      </c>
      <c r="J282" s="470" t="b">
        <f t="shared" si="14"/>
        <v>0</v>
      </c>
      <c r="K282" s="470" t="str">
        <f t="shared" si="15"/>
        <v>a1N36000009tPfAEAU</v>
      </c>
      <c r="L282" s="480" t="s">
        <v>1283</v>
      </c>
      <c r="M282" s="477"/>
      <c r="N282" s="477"/>
      <c r="O282" s="37"/>
      <c r="AM282" s="5"/>
      <c r="AN282" s="5"/>
    </row>
    <row r="283" spans="1:40" ht="283.5" x14ac:dyDescent="0.25">
      <c r="A283" s="377">
        <v>32</v>
      </c>
      <c r="B283" s="395" t="str">
        <f t="shared" si="12"/>
        <v/>
      </c>
      <c r="C283" s="396" t="str">
        <f ca="1">TEXT(IFERROR(INDEX('Overview - Section A'!$A$37:$A$44,MATCH(G283,'Overview - Section A'!$U$37:$U$44,0)),""),"d-mmm-yy") &amp;" to " &amp; TEXT(IFERROR(INDEX('Overview - Section A'!$E$37:$E$44,MATCH(G283,'Overview - Section A'!$U$37:$U$44,0)),""),"d-mmm-yy")</f>
        <v>1-Ene-22 to 30-Jun-22</v>
      </c>
      <c r="D283" s="477"/>
      <c r="E283" s="477"/>
      <c r="F283" s="478"/>
      <c r="G283" s="470" t="s">
        <v>469</v>
      </c>
      <c r="H283" s="479"/>
      <c r="I283" s="470" t="b">
        <f t="shared" si="13"/>
        <v>1</v>
      </c>
      <c r="J283" s="470" t="b">
        <f t="shared" si="14"/>
        <v>0</v>
      </c>
      <c r="K283" s="470" t="str">
        <f t="shared" si="15"/>
        <v>a1N36000009tPfAEAU</v>
      </c>
      <c r="L283" s="480" t="s">
        <v>1284</v>
      </c>
      <c r="M283" s="477"/>
      <c r="N283" s="477"/>
      <c r="O283" s="37"/>
      <c r="AM283" s="5"/>
      <c r="AN283" s="5"/>
    </row>
    <row r="284" spans="1:40" ht="283.5" x14ac:dyDescent="0.25">
      <c r="A284" s="377">
        <v>32</v>
      </c>
      <c r="B284" s="395" t="str">
        <f t="shared" si="12"/>
        <v/>
      </c>
      <c r="C284" s="396" t="str">
        <f ca="1">TEXT(IFERROR(INDEX('Overview - Section A'!$A$37:$A$44,MATCH(G284,'Overview - Section A'!$U$37:$U$44,0)),""),"d-mmm-yy") &amp;" to " &amp; TEXT(IFERROR(INDEX('Overview - Section A'!$E$37:$E$44,MATCH(G284,'Overview - Section A'!$U$37:$U$44,0)),""),"d-mmm-yy")</f>
        <v>1-Jul-22 to 30-Jun-23</v>
      </c>
      <c r="D284" s="477"/>
      <c r="E284" s="477"/>
      <c r="F284" s="478"/>
      <c r="G284" s="470" t="s">
        <v>471</v>
      </c>
      <c r="H284" s="479"/>
      <c r="I284" s="470" t="b">
        <f t="shared" si="13"/>
        <v>1</v>
      </c>
      <c r="J284" s="470" t="b">
        <f t="shared" si="14"/>
        <v>0</v>
      </c>
      <c r="K284" s="470" t="str">
        <f t="shared" si="15"/>
        <v>a1N36000009tPfAEAU</v>
      </c>
      <c r="L284" s="480" t="s">
        <v>1285</v>
      </c>
      <c r="M284" s="477"/>
      <c r="N284" s="477"/>
      <c r="O284" s="37"/>
      <c r="AM284" s="5"/>
      <c r="AN284" s="5"/>
    </row>
    <row r="285" spans="1:40" ht="283.5" x14ac:dyDescent="0.25">
      <c r="A285" s="377">
        <v>32</v>
      </c>
      <c r="B285" s="395" t="str">
        <f t="shared" si="12"/>
        <v/>
      </c>
      <c r="C285" s="396" t="str">
        <f ca="1">TEXT(IFERROR(INDEX('Overview - Section A'!$A$37:$A$44,MATCH(G285,'Overview - Section A'!$U$37:$U$44,0)),""),"d-mmm-yy") &amp;" to " &amp; TEXT(IFERROR(INDEX('Overview - Section A'!$E$37:$E$44,MATCH(G285,'Overview - Section A'!$U$37:$U$44,0)),""),"d-mmm-yy")</f>
        <v>1-Jul-23 to 30-Jun-24</v>
      </c>
      <c r="D285" s="477"/>
      <c r="E285" s="477"/>
      <c r="F285" s="478"/>
      <c r="G285" s="470" t="s">
        <v>473</v>
      </c>
      <c r="H285" s="479"/>
      <c r="I285" s="470" t="b">
        <f t="shared" si="13"/>
        <v>1</v>
      </c>
      <c r="J285" s="470" t="b">
        <f t="shared" si="14"/>
        <v>0</v>
      </c>
      <c r="K285" s="470" t="str">
        <f t="shared" si="15"/>
        <v>a1N36000009tPfAEAU</v>
      </c>
      <c r="L285" s="480" t="s">
        <v>1286</v>
      </c>
      <c r="M285" s="477"/>
      <c r="N285" s="477"/>
      <c r="O285" s="37"/>
      <c r="AM285" s="5"/>
      <c r="AN285" s="5"/>
    </row>
    <row r="286" spans="1:40" ht="283.5" x14ac:dyDescent="0.25">
      <c r="A286" s="377">
        <v>33</v>
      </c>
      <c r="B286" s="395" t="str">
        <f t="shared" ref="B286:B349" si="16">IF(A286=A285,"",IF(VLOOKUP(A286,$A$8:$D$90,4,FALSE)=0,"",VLOOKUP(A286,$A$8:$D$90,4,FALSE)))</f>
        <v/>
      </c>
      <c r="C286" s="396" t="str">
        <f ca="1">TEXT(IFERROR(INDEX('Overview - Section A'!$A$37:$A$44,MATCH(G286,'Overview - Section A'!$U$37:$U$44,0)),""),"d-mmm-yy") &amp;" to " &amp; TEXT(IFERROR(INDEX('Overview - Section A'!$E$37:$E$44,MATCH(G286,'Overview - Section A'!$U$37:$U$44,0)),""),"d-mmm-yy")</f>
        <v>1-Jul-19 to 31-Dic-19</v>
      </c>
      <c r="D286" s="477"/>
      <c r="E286" s="477"/>
      <c r="F286" s="478"/>
      <c r="G286" s="470" t="s">
        <v>463</v>
      </c>
      <c r="H286" s="479"/>
      <c r="I286" s="470" t="b">
        <f t="shared" ref="I286:I349" si="17">IFERROR(TRUE,FALSE)</f>
        <v>1</v>
      </c>
      <c r="J286" s="470" t="b">
        <f t="shared" ref="J286:J349" si="18">IFERROR(IF(VLOOKUP(A286,$A$8:$D$90,4,FALSE)&lt;&gt;"",TRUE,FALSE),FALSE)</f>
        <v>0</v>
      </c>
      <c r="K286" s="470" t="str">
        <f t="shared" ref="K286:K349" si="19">IFERROR(VLOOKUP(A286,$A$8:$T$90,20,FALSE),"")</f>
        <v>a1N36000009tPfBEAU</v>
      </c>
      <c r="L286" s="480" t="s">
        <v>1287</v>
      </c>
      <c r="M286" s="477"/>
      <c r="N286" s="477"/>
      <c r="O286" s="37"/>
      <c r="AM286" s="5"/>
      <c r="AN286" s="5"/>
    </row>
    <row r="287" spans="1:40" ht="283.5" x14ac:dyDescent="0.25">
      <c r="A287" s="377">
        <v>33</v>
      </c>
      <c r="B287" s="395" t="str">
        <f t="shared" si="16"/>
        <v/>
      </c>
      <c r="C287" s="396" t="str">
        <f ca="1">TEXT(IFERROR(INDEX('Overview - Section A'!$A$37:$A$44,MATCH(G287,'Overview - Section A'!$U$37:$U$44,0)),""),"d-mmm-yy") &amp;" to " &amp; TEXT(IFERROR(INDEX('Overview - Section A'!$E$37:$E$44,MATCH(G287,'Overview - Section A'!$U$37:$U$44,0)),""),"d-mmm-yy")</f>
        <v>1-Ene-20 to 31-Dic-20</v>
      </c>
      <c r="D287" s="477"/>
      <c r="E287" s="477"/>
      <c r="F287" s="478"/>
      <c r="G287" s="470" t="s">
        <v>465</v>
      </c>
      <c r="H287" s="479"/>
      <c r="I287" s="470" t="b">
        <f t="shared" si="17"/>
        <v>1</v>
      </c>
      <c r="J287" s="470" t="b">
        <f t="shared" si="18"/>
        <v>0</v>
      </c>
      <c r="K287" s="470" t="str">
        <f t="shared" si="19"/>
        <v>a1N36000009tPfBEAU</v>
      </c>
      <c r="L287" s="480" t="s">
        <v>1288</v>
      </c>
      <c r="M287" s="477"/>
      <c r="N287" s="477"/>
      <c r="O287" s="37"/>
      <c r="AM287" s="5"/>
      <c r="AN287" s="5"/>
    </row>
    <row r="288" spans="1:40" ht="283.5" x14ac:dyDescent="0.25">
      <c r="A288" s="377">
        <v>33</v>
      </c>
      <c r="B288" s="395" t="str">
        <f t="shared" si="16"/>
        <v/>
      </c>
      <c r="C288" s="396" t="str">
        <f ca="1">TEXT(IFERROR(INDEX('Overview - Section A'!$A$37:$A$44,MATCH(G288,'Overview - Section A'!$U$37:$U$44,0)),""),"d-mmm-yy") &amp;" to " &amp; TEXT(IFERROR(INDEX('Overview - Section A'!$E$37:$E$44,MATCH(G288,'Overview - Section A'!$U$37:$U$44,0)),""),"d-mmm-yy")</f>
        <v>1-Ene-21 to 31-Dic-21</v>
      </c>
      <c r="D288" s="477"/>
      <c r="E288" s="477"/>
      <c r="F288" s="478"/>
      <c r="G288" s="470" t="s">
        <v>467</v>
      </c>
      <c r="H288" s="479"/>
      <c r="I288" s="470" t="b">
        <f t="shared" si="17"/>
        <v>1</v>
      </c>
      <c r="J288" s="470" t="b">
        <f t="shared" si="18"/>
        <v>0</v>
      </c>
      <c r="K288" s="470" t="str">
        <f t="shared" si="19"/>
        <v>a1N36000009tPfBEAU</v>
      </c>
      <c r="L288" s="480" t="s">
        <v>1289</v>
      </c>
      <c r="M288" s="477"/>
      <c r="N288" s="477"/>
      <c r="O288" s="37"/>
      <c r="AM288" s="5"/>
      <c r="AN288" s="5"/>
    </row>
    <row r="289" spans="1:40" ht="283.5" x14ac:dyDescent="0.25">
      <c r="A289" s="377">
        <v>33</v>
      </c>
      <c r="B289" s="395" t="str">
        <f t="shared" si="16"/>
        <v/>
      </c>
      <c r="C289" s="396" t="str">
        <f ca="1">TEXT(IFERROR(INDEX('Overview - Section A'!$A$37:$A$44,MATCH(G289,'Overview - Section A'!$U$37:$U$44,0)),""),"d-mmm-yy") &amp;" to " &amp; TEXT(IFERROR(INDEX('Overview - Section A'!$E$37:$E$44,MATCH(G289,'Overview - Section A'!$U$37:$U$44,0)),""),"d-mmm-yy")</f>
        <v>1-Ene-22 to 30-Jun-22</v>
      </c>
      <c r="D289" s="477"/>
      <c r="E289" s="477"/>
      <c r="F289" s="478"/>
      <c r="G289" s="470" t="s">
        <v>469</v>
      </c>
      <c r="H289" s="479"/>
      <c r="I289" s="470" t="b">
        <f t="shared" si="17"/>
        <v>1</v>
      </c>
      <c r="J289" s="470" t="b">
        <f t="shared" si="18"/>
        <v>0</v>
      </c>
      <c r="K289" s="470" t="str">
        <f t="shared" si="19"/>
        <v>a1N36000009tPfBEAU</v>
      </c>
      <c r="L289" s="480" t="s">
        <v>1290</v>
      </c>
      <c r="M289" s="477"/>
      <c r="N289" s="477"/>
      <c r="O289" s="37"/>
      <c r="AM289" s="5"/>
      <c r="AN289" s="5"/>
    </row>
    <row r="290" spans="1:40" ht="283.5" x14ac:dyDescent="0.25">
      <c r="A290" s="377">
        <v>33</v>
      </c>
      <c r="B290" s="395" t="str">
        <f t="shared" si="16"/>
        <v/>
      </c>
      <c r="C290" s="396" t="str">
        <f ca="1">TEXT(IFERROR(INDEX('Overview - Section A'!$A$37:$A$44,MATCH(G290,'Overview - Section A'!$U$37:$U$44,0)),""),"d-mmm-yy") &amp;" to " &amp; TEXT(IFERROR(INDEX('Overview - Section A'!$E$37:$E$44,MATCH(G290,'Overview - Section A'!$U$37:$U$44,0)),""),"d-mmm-yy")</f>
        <v>1-Jul-22 to 30-Jun-23</v>
      </c>
      <c r="D290" s="477"/>
      <c r="E290" s="477"/>
      <c r="F290" s="478"/>
      <c r="G290" s="470" t="s">
        <v>471</v>
      </c>
      <c r="H290" s="479"/>
      <c r="I290" s="470" t="b">
        <f t="shared" si="17"/>
        <v>1</v>
      </c>
      <c r="J290" s="470" t="b">
        <f t="shared" si="18"/>
        <v>0</v>
      </c>
      <c r="K290" s="470" t="str">
        <f t="shared" si="19"/>
        <v>a1N36000009tPfBEAU</v>
      </c>
      <c r="L290" s="480" t="s">
        <v>1291</v>
      </c>
      <c r="M290" s="477"/>
      <c r="N290" s="477"/>
      <c r="O290" s="37"/>
      <c r="AM290" s="5"/>
      <c r="AN290" s="5"/>
    </row>
    <row r="291" spans="1:40" ht="283.5" x14ac:dyDescent="0.25">
      <c r="A291" s="377">
        <v>33</v>
      </c>
      <c r="B291" s="395" t="str">
        <f t="shared" si="16"/>
        <v/>
      </c>
      <c r="C291" s="396" t="str">
        <f ca="1">TEXT(IFERROR(INDEX('Overview - Section A'!$A$37:$A$44,MATCH(G291,'Overview - Section A'!$U$37:$U$44,0)),""),"d-mmm-yy") &amp;" to " &amp; TEXT(IFERROR(INDEX('Overview - Section A'!$E$37:$E$44,MATCH(G291,'Overview - Section A'!$U$37:$U$44,0)),""),"d-mmm-yy")</f>
        <v>1-Jul-23 to 30-Jun-24</v>
      </c>
      <c r="D291" s="477"/>
      <c r="E291" s="477"/>
      <c r="F291" s="478"/>
      <c r="G291" s="470" t="s">
        <v>473</v>
      </c>
      <c r="H291" s="479"/>
      <c r="I291" s="470" t="b">
        <f t="shared" si="17"/>
        <v>1</v>
      </c>
      <c r="J291" s="470" t="b">
        <f t="shared" si="18"/>
        <v>0</v>
      </c>
      <c r="K291" s="470" t="str">
        <f t="shared" si="19"/>
        <v>a1N36000009tPfBEAU</v>
      </c>
      <c r="L291" s="480" t="s">
        <v>1292</v>
      </c>
      <c r="M291" s="477"/>
      <c r="N291" s="477"/>
      <c r="O291" s="37"/>
      <c r="AM291" s="5"/>
      <c r="AN291" s="5"/>
    </row>
    <row r="292" spans="1:40" ht="283.5" x14ac:dyDescent="0.25">
      <c r="A292" s="377">
        <v>34</v>
      </c>
      <c r="B292" s="395" t="str">
        <f t="shared" si="16"/>
        <v/>
      </c>
      <c r="C292" s="396" t="str">
        <f ca="1">TEXT(IFERROR(INDEX('Overview - Section A'!$A$37:$A$44,MATCH(G292,'Overview - Section A'!$U$37:$U$44,0)),""),"d-mmm-yy") &amp;" to " &amp; TEXT(IFERROR(INDEX('Overview - Section A'!$E$37:$E$44,MATCH(G292,'Overview - Section A'!$U$37:$U$44,0)),""),"d-mmm-yy")</f>
        <v>1-Jul-19 to 31-Dic-19</v>
      </c>
      <c r="D292" s="477"/>
      <c r="E292" s="477"/>
      <c r="F292" s="478"/>
      <c r="G292" s="470" t="s">
        <v>463</v>
      </c>
      <c r="H292" s="479"/>
      <c r="I292" s="470" t="b">
        <f t="shared" si="17"/>
        <v>1</v>
      </c>
      <c r="J292" s="470" t="b">
        <f t="shared" si="18"/>
        <v>0</v>
      </c>
      <c r="K292" s="470" t="str">
        <f t="shared" si="19"/>
        <v>a1N36000009tPfCEAU</v>
      </c>
      <c r="L292" s="480" t="s">
        <v>1293</v>
      </c>
      <c r="M292" s="477"/>
      <c r="N292" s="477"/>
      <c r="O292" s="37"/>
      <c r="AM292" s="5"/>
      <c r="AN292" s="5"/>
    </row>
    <row r="293" spans="1:40" ht="283.5" x14ac:dyDescent="0.25">
      <c r="A293" s="377">
        <v>34</v>
      </c>
      <c r="B293" s="395" t="str">
        <f t="shared" si="16"/>
        <v/>
      </c>
      <c r="C293" s="396" t="str">
        <f ca="1">TEXT(IFERROR(INDEX('Overview - Section A'!$A$37:$A$44,MATCH(G293,'Overview - Section A'!$U$37:$U$44,0)),""),"d-mmm-yy") &amp;" to " &amp; TEXT(IFERROR(INDEX('Overview - Section A'!$E$37:$E$44,MATCH(G293,'Overview - Section A'!$U$37:$U$44,0)),""),"d-mmm-yy")</f>
        <v>1-Ene-20 to 31-Dic-20</v>
      </c>
      <c r="D293" s="477"/>
      <c r="E293" s="477"/>
      <c r="F293" s="478"/>
      <c r="G293" s="470" t="s">
        <v>465</v>
      </c>
      <c r="H293" s="479"/>
      <c r="I293" s="470" t="b">
        <f t="shared" si="17"/>
        <v>1</v>
      </c>
      <c r="J293" s="470" t="b">
        <f t="shared" si="18"/>
        <v>0</v>
      </c>
      <c r="K293" s="470" t="str">
        <f t="shared" si="19"/>
        <v>a1N36000009tPfCEAU</v>
      </c>
      <c r="L293" s="480" t="s">
        <v>1294</v>
      </c>
      <c r="M293" s="477"/>
      <c r="N293" s="477"/>
      <c r="O293" s="37"/>
      <c r="AM293" s="5"/>
      <c r="AN293" s="5"/>
    </row>
    <row r="294" spans="1:40" ht="283.5" x14ac:dyDescent="0.25">
      <c r="A294" s="377">
        <v>34</v>
      </c>
      <c r="B294" s="395" t="str">
        <f t="shared" si="16"/>
        <v/>
      </c>
      <c r="C294" s="396" t="str">
        <f ca="1">TEXT(IFERROR(INDEX('Overview - Section A'!$A$37:$A$44,MATCH(G294,'Overview - Section A'!$U$37:$U$44,0)),""),"d-mmm-yy") &amp;" to " &amp; TEXT(IFERROR(INDEX('Overview - Section A'!$E$37:$E$44,MATCH(G294,'Overview - Section A'!$U$37:$U$44,0)),""),"d-mmm-yy")</f>
        <v>1-Ene-21 to 31-Dic-21</v>
      </c>
      <c r="D294" s="477"/>
      <c r="E294" s="477"/>
      <c r="F294" s="478"/>
      <c r="G294" s="470" t="s">
        <v>467</v>
      </c>
      <c r="H294" s="479"/>
      <c r="I294" s="470" t="b">
        <f t="shared" si="17"/>
        <v>1</v>
      </c>
      <c r="J294" s="470" t="b">
        <f t="shared" si="18"/>
        <v>0</v>
      </c>
      <c r="K294" s="470" t="str">
        <f t="shared" si="19"/>
        <v>a1N36000009tPfCEAU</v>
      </c>
      <c r="L294" s="480" t="s">
        <v>1295</v>
      </c>
      <c r="M294" s="477"/>
      <c r="N294" s="477"/>
      <c r="O294" s="37"/>
      <c r="AM294" s="5"/>
      <c r="AN294" s="5"/>
    </row>
    <row r="295" spans="1:40" ht="283.5" x14ac:dyDescent="0.25">
      <c r="A295" s="377">
        <v>34</v>
      </c>
      <c r="B295" s="395" t="str">
        <f t="shared" si="16"/>
        <v/>
      </c>
      <c r="C295" s="396" t="str">
        <f ca="1">TEXT(IFERROR(INDEX('Overview - Section A'!$A$37:$A$44,MATCH(G295,'Overview - Section A'!$U$37:$U$44,0)),""),"d-mmm-yy") &amp;" to " &amp; TEXT(IFERROR(INDEX('Overview - Section A'!$E$37:$E$44,MATCH(G295,'Overview - Section A'!$U$37:$U$44,0)),""),"d-mmm-yy")</f>
        <v>1-Ene-22 to 30-Jun-22</v>
      </c>
      <c r="D295" s="477"/>
      <c r="E295" s="477"/>
      <c r="F295" s="478"/>
      <c r="G295" s="470" t="s">
        <v>469</v>
      </c>
      <c r="H295" s="479"/>
      <c r="I295" s="470" t="b">
        <f t="shared" si="17"/>
        <v>1</v>
      </c>
      <c r="J295" s="470" t="b">
        <f t="shared" si="18"/>
        <v>0</v>
      </c>
      <c r="K295" s="470" t="str">
        <f t="shared" si="19"/>
        <v>a1N36000009tPfCEAU</v>
      </c>
      <c r="L295" s="480" t="s">
        <v>1296</v>
      </c>
      <c r="M295" s="477"/>
      <c r="N295" s="477"/>
      <c r="O295" s="37"/>
      <c r="AM295" s="5"/>
      <c r="AN295" s="5"/>
    </row>
    <row r="296" spans="1:40" ht="283.5" x14ac:dyDescent="0.25">
      <c r="A296" s="377">
        <v>34</v>
      </c>
      <c r="B296" s="395" t="str">
        <f t="shared" si="16"/>
        <v/>
      </c>
      <c r="C296" s="396" t="str">
        <f ca="1">TEXT(IFERROR(INDEX('Overview - Section A'!$A$37:$A$44,MATCH(G296,'Overview - Section A'!$U$37:$U$44,0)),""),"d-mmm-yy") &amp;" to " &amp; TEXT(IFERROR(INDEX('Overview - Section A'!$E$37:$E$44,MATCH(G296,'Overview - Section A'!$U$37:$U$44,0)),""),"d-mmm-yy")</f>
        <v>1-Jul-22 to 30-Jun-23</v>
      </c>
      <c r="D296" s="477"/>
      <c r="E296" s="477"/>
      <c r="F296" s="478"/>
      <c r="G296" s="470" t="s">
        <v>471</v>
      </c>
      <c r="H296" s="479"/>
      <c r="I296" s="470" t="b">
        <f t="shared" si="17"/>
        <v>1</v>
      </c>
      <c r="J296" s="470" t="b">
        <f t="shared" si="18"/>
        <v>0</v>
      </c>
      <c r="K296" s="470" t="str">
        <f t="shared" si="19"/>
        <v>a1N36000009tPfCEAU</v>
      </c>
      <c r="L296" s="480" t="s">
        <v>1297</v>
      </c>
      <c r="M296" s="477"/>
      <c r="N296" s="477"/>
      <c r="O296" s="37"/>
      <c r="AM296" s="5"/>
      <c r="AN296" s="5"/>
    </row>
    <row r="297" spans="1:40" ht="283.5" x14ac:dyDescent="0.25">
      <c r="A297" s="377">
        <v>34</v>
      </c>
      <c r="B297" s="395" t="str">
        <f t="shared" si="16"/>
        <v/>
      </c>
      <c r="C297" s="396" t="str">
        <f ca="1">TEXT(IFERROR(INDEX('Overview - Section A'!$A$37:$A$44,MATCH(G297,'Overview - Section A'!$U$37:$U$44,0)),""),"d-mmm-yy") &amp;" to " &amp; TEXT(IFERROR(INDEX('Overview - Section A'!$E$37:$E$44,MATCH(G297,'Overview - Section A'!$U$37:$U$44,0)),""),"d-mmm-yy")</f>
        <v>1-Jul-23 to 30-Jun-24</v>
      </c>
      <c r="D297" s="477"/>
      <c r="E297" s="477"/>
      <c r="F297" s="478"/>
      <c r="G297" s="470" t="s">
        <v>473</v>
      </c>
      <c r="H297" s="479"/>
      <c r="I297" s="470" t="b">
        <f t="shared" si="17"/>
        <v>1</v>
      </c>
      <c r="J297" s="470" t="b">
        <f t="shared" si="18"/>
        <v>0</v>
      </c>
      <c r="K297" s="470" t="str">
        <f t="shared" si="19"/>
        <v>a1N36000009tPfCEAU</v>
      </c>
      <c r="L297" s="480" t="s">
        <v>1298</v>
      </c>
      <c r="M297" s="477"/>
      <c r="N297" s="477"/>
      <c r="O297" s="37"/>
      <c r="AM297" s="5"/>
      <c r="AN297" s="5"/>
    </row>
    <row r="298" spans="1:40" ht="283.5" x14ac:dyDescent="0.25">
      <c r="A298" s="377">
        <v>35</v>
      </c>
      <c r="B298" s="395" t="str">
        <f t="shared" si="16"/>
        <v/>
      </c>
      <c r="C298" s="396" t="str">
        <f ca="1">TEXT(IFERROR(INDEX('Overview - Section A'!$A$37:$A$44,MATCH(G298,'Overview - Section A'!$U$37:$U$44,0)),""),"d-mmm-yy") &amp;" to " &amp; TEXT(IFERROR(INDEX('Overview - Section A'!$E$37:$E$44,MATCH(G298,'Overview - Section A'!$U$37:$U$44,0)),""),"d-mmm-yy")</f>
        <v>1-Jul-19 to 31-Dic-19</v>
      </c>
      <c r="D298" s="477"/>
      <c r="E298" s="477"/>
      <c r="F298" s="478"/>
      <c r="G298" s="470" t="s">
        <v>463</v>
      </c>
      <c r="H298" s="479"/>
      <c r="I298" s="470" t="b">
        <f t="shared" si="17"/>
        <v>1</v>
      </c>
      <c r="J298" s="470" t="b">
        <f t="shared" si="18"/>
        <v>0</v>
      </c>
      <c r="K298" s="470" t="str">
        <f t="shared" si="19"/>
        <v>a1N36000009tPfDEAU</v>
      </c>
      <c r="L298" s="480" t="s">
        <v>1299</v>
      </c>
      <c r="M298" s="477"/>
      <c r="N298" s="477"/>
      <c r="O298" s="37"/>
      <c r="AM298" s="5"/>
      <c r="AN298" s="5"/>
    </row>
    <row r="299" spans="1:40" ht="283.5" x14ac:dyDescent="0.25">
      <c r="A299" s="377">
        <v>35</v>
      </c>
      <c r="B299" s="395" t="str">
        <f t="shared" si="16"/>
        <v/>
      </c>
      <c r="C299" s="396" t="str">
        <f ca="1">TEXT(IFERROR(INDEX('Overview - Section A'!$A$37:$A$44,MATCH(G299,'Overview - Section A'!$U$37:$U$44,0)),""),"d-mmm-yy") &amp;" to " &amp; TEXT(IFERROR(INDEX('Overview - Section A'!$E$37:$E$44,MATCH(G299,'Overview - Section A'!$U$37:$U$44,0)),""),"d-mmm-yy")</f>
        <v>1-Ene-20 to 31-Dic-20</v>
      </c>
      <c r="D299" s="477"/>
      <c r="E299" s="477"/>
      <c r="F299" s="478"/>
      <c r="G299" s="470" t="s">
        <v>465</v>
      </c>
      <c r="H299" s="479"/>
      <c r="I299" s="470" t="b">
        <f t="shared" si="17"/>
        <v>1</v>
      </c>
      <c r="J299" s="470" t="b">
        <f t="shared" si="18"/>
        <v>0</v>
      </c>
      <c r="K299" s="470" t="str">
        <f t="shared" si="19"/>
        <v>a1N36000009tPfDEAU</v>
      </c>
      <c r="L299" s="480" t="s">
        <v>1300</v>
      </c>
      <c r="M299" s="477"/>
      <c r="N299" s="477"/>
      <c r="O299" s="37"/>
      <c r="AM299" s="5"/>
      <c r="AN299" s="5"/>
    </row>
    <row r="300" spans="1:40" ht="283.5" x14ac:dyDescent="0.25">
      <c r="A300" s="377">
        <v>35</v>
      </c>
      <c r="B300" s="395" t="str">
        <f t="shared" si="16"/>
        <v/>
      </c>
      <c r="C300" s="396" t="str">
        <f ca="1">TEXT(IFERROR(INDEX('Overview - Section A'!$A$37:$A$44,MATCH(G300,'Overview - Section A'!$U$37:$U$44,0)),""),"d-mmm-yy") &amp;" to " &amp; TEXT(IFERROR(INDEX('Overview - Section A'!$E$37:$E$44,MATCH(G300,'Overview - Section A'!$U$37:$U$44,0)),""),"d-mmm-yy")</f>
        <v>1-Ene-21 to 31-Dic-21</v>
      </c>
      <c r="D300" s="477"/>
      <c r="E300" s="477"/>
      <c r="F300" s="478"/>
      <c r="G300" s="470" t="s">
        <v>467</v>
      </c>
      <c r="H300" s="479"/>
      <c r="I300" s="470" t="b">
        <f t="shared" si="17"/>
        <v>1</v>
      </c>
      <c r="J300" s="470" t="b">
        <f t="shared" si="18"/>
        <v>0</v>
      </c>
      <c r="K300" s="470" t="str">
        <f t="shared" si="19"/>
        <v>a1N36000009tPfDEAU</v>
      </c>
      <c r="L300" s="480" t="s">
        <v>1301</v>
      </c>
      <c r="M300" s="477"/>
      <c r="N300" s="477"/>
      <c r="O300" s="37"/>
      <c r="AM300" s="5"/>
      <c r="AN300" s="5"/>
    </row>
    <row r="301" spans="1:40" ht="283.5" x14ac:dyDescent="0.25">
      <c r="A301" s="377">
        <v>35</v>
      </c>
      <c r="B301" s="395" t="str">
        <f t="shared" si="16"/>
        <v/>
      </c>
      <c r="C301" s="396" t="str">
        <f ca="1">TEXT(IFERROR(INDEX('Overview - Section A'!$A$37:$A$44,MATCH(G301,'Overview - Section A'!$U$37:$U$44,0)),""),"d-mmm-yy") &amp;" to " &amp; TEXT(IFERROR(INDEX('Overview - Section A'!$E$37:$E$44,MATCH(G301,'Overview - Section A'!$U$37:$U$44,0)),""),"d-mmm-yy")</f>
        <v>1-Ene-22 to 30-Jun-22</v>
      </c>
      <c r="D301" s="477"/>
      <c r="E301" s="477"/>
      <c r="F301" s="478"/>
      <c r="G301" s="470" t="s">
        <v>469</v>
      </c>
      <c r="H301" s="479"/>
      <c r="I301" s="470" t="b">
        <f t="shared" si="17"/>
        <v>1</v>
      </c>
      <c r="J301" s="470" t="b">
        <f t="shared" si="18"/>
        <v>0</v>
      </c>
      <c r="K301" s="470" t="str">
        <f t="shared" si="19"/>
        <v>a1N36000009tPfDEAU</v>
      </c>
      <c r="L301" s="480" t="s">
        <v>1302</v>
      </c>
      <c r="M301" s="477"/>
      <c r="N301" s="477"/>
      <c r="O301" s="37"/>
      <c r="AM301" s="5"/>
      <c r="AN301" s="5"/>
    </row>
    <row r="302" spans="1:40" ht="283.5" x14ac:dyDescent="0.25">
      <c r="A302" s="377">
        <v>35</v>
      </c>
      <c r="B302" s="395" t="str">
        <f t="shared" si="16"/>
        <v/>
      </c>
      <c r="C302" s="396" t="str">
        <f ca="1">TEXT(IFERROR(INDEX('Overview - Section A'!$A$37:$A$44,MATCH(G302,'Overview - Section A'!$U$37:$U$44,0)),""),"d-mmm-yy") &amp;" to " &amp; TEXT(IFERROR(INDEX('Overview - Section A'!$E$37:$E$44,MATCH(G302,'Overview - Section A'!$U$37:$U$44,0)),""),"d-mmm-yy")</f>
        <v>1-Jul-22 to 30-Jun-23</v>
      </c>
      <c r="D302" s="477"/>
      <c r="E302" s="477"/>
      <c r="F302" s="478"/>
      <c r="G302" s="470" t="s">
        <v>471</v>
      </c>
      <c r="H302" s="479"/>
      <c r="I302" s="470" t="b">
        <f t="shared" si="17"/>
        <v>1</v>
      </c>
      <c r="J302" s="470" t="b">
        <f t="shared" si="18"/>
        <v>0</v>
      </c>
      <c r="K302" s="470" t="str">
        <f t="shared" si="19"/>
        <v>a1N36000009tPfDEAU</v>
      </c>
      <c r="L302" s="480" t="s">
        <v>1303</v>
      </c>
      <c r="M302" s="477"/>
      <c r="N302" s="477"/>
      <c r="O302" s="37"/>
      <c r="AM302" s="5"/>
      <c r="AN302" s="5"/>
    </row>
    <row r="303" spans="1:40" ht="283.5" x14ac:dyDescent="0.25">
      <c r="A303" s="377">
        <v>35</v>
      </c>
      <c r="B303" s="395" t="str">
        <f t="shared" si="16"/>
        <v/>
      </c>
      <c r="C303" s="396" t="str">
        <f ca="1">TEXT(IFERROR(INDEX('Overview - Section A'!$A$37:$A$44,MATCH(G303,'Overview - Section A'!$U$37:$U$44,0)),""),"d-mmm-yy") &amp;" to " &amp; TEXT(IFERROR(INDEX('Overview - Section A'!$E$37:$E$44,MATCH(G303,'Overview - Section A'!$U$37:$U$44,0)),""),"d-mmm-yy")</f>
        <v>1-Jul-23 to 30-Jun-24</v>
      </c>
      <c r="D303" s="477"/>
      <c r="E303" s="477"/>
      <c r="F303" s="478"/>
      <c r="G303" s="470" t="s">
        <v>473</v>
      </c>
      <c r="H303" s="479"/>
      <c r="I303" s="470" t="b">
        <f t="shared" si="17"/>
        <v>1</v>
      </c>
      <c r="J303" s="470" t="b">
        <f t="shared" si="18"/>
        <v>0</v>
      </c>
      <c r="K303" s="470" t="str">
        <f t="shared" si="19"/>
        <v>a1N36000009tPfDEAU</v>
      </c>
      <c r="L303" s="480" t="s">
        <v>1304</v>
      </c>
      <c r="M303" s="477"/>
      <c r="N303" s="477"/>
      <c r="O303" s="37"/>
      <c r="AM303" s="5"/>
      <c r="AN303" s="5"/>
    </row>
    <row r="304" spans="1:40" ht="283.5" x14ac:dyDescent="0.25">
      <c r="A304" s="377">
        <v>36</v>
      </c>
      <c r="B304" s="395" t="str">
        <f t="shared" si="16"/>
        <v/>
      </c>
      <c r="C304" s="396" t="str">
        <f ca="1">TEXT(IFERROR(INDEX('Overview - Section A'!$A$37:$A$44,MATCH(G304,'Overview - Section A'!$U$37:$U$44,0)),""),"d-mmm-yy") &amp;" to " &amp; TEXT(IFERROR(INDEX('Overview - Section A'!$E$37:$E$44,MATCH(G304,'Overview - Section A'!$U$37:$U$44,0)),""),"d-mmm-yy")</f>
        <v>1-Jul-19 to 31-Dic-19</v>
      </c>
      <c r="D304" s="477"/>
      <c r="E304" s="477"/>
      <c r="F304" s="478"/>
      <c r="G304" s="470" t="s">
        <v>463</v>
      </c>
      <c r="H304" s="479"/>
      <c r="I304" s="470" t="b">
        <f t="shared" si="17"/>
        <v>1</v>
      </c>
      <c r="J304" s="470" t="b">
        <f t="shared" si="18"/>
        <v>0</v>
      </c>
      <c r="K304" s="470" t="str">
        <f t="shared" si="19"/>
        <v>a1N36000009tPfEEAU</v>
      </c>
      <c r="L304" s="480" t="s">
        <v>1305</v>
      </c>
      <c r="M304" s="477"/>
      <c r="N304" s="477"/>
      <c r="O304" s="37"/>
      <c r="AM304" s="5"/>
      <c r="AN304" s="5"/>
    </row>
    <row r="305" spans="1:40" ht="283.5" x14ac:dyDescent="0.25">
      <c r="A305" s="377">
        <v>36</v>
      </c>
      <c r="B305" s="395" t="str">
        <f t="shared" si="16"/>
        <v/>
      </c>
      <c r="C305" s="396" t="str">
        <f ca="1">TEXT(IFERROR(INDEX('Overview - Section A'!$A$37:$A$44,MATCH(G305,'Overview - Section A'!$U$37:$U$44,0)),""),"d-mmm-yy") &amp;" to " &amp; TEXT(IFERROR(INDEX('Overview - Section A'!$E$37:$E$44,MATCH(G305,'Overview - Section A'!$U$37:$U$44,0)),""),"d-mmm-yy")</f>
        <v>1-Ene-20 to 31-Dic-20</v>
      </c>
      <c r="D305" s="477"/>
      <c r="E305" s="477"/>
      <c r="F305" s="478"/>
      <c r="G305" s="470" t="s">
        <v>465</v>
      </c>
      <c r="H305" s="479"/>
      <c r="I305" s="470" t="b">
        <f t="shared" si="17"/>
        <v>1</v>
      </c>
      <c r="J305" s="470" t="b">
        <f t="shared" si="18"/>
        <v>0</v>
      </c>
      <c r="K305" s="470" t="str">
        <f t="shared" si="19"/>
        <v>a1N36000009tPfEEAU</v>
      </c>
      <c r="L305" s="480" t="s">
        <v>1306</v>
      </c>
      <c r="M305" s="477"/>
      <c r="N305" s="477"/>
      <c r="O305" s="37"/>
      <c r="AM305" s="5"/>
      <c r="AN305" s="5"/>
    </row>
    <row r="306" spans="1:40" ht="283.5" x14ac:dyDescent="0.25">
      <c r="A306" s="377">
        <v>36</v>
      </c>
      <c r="B306" s="395" t="str">
        <f t="shared" si="16"/>
        <v/>
      </c>
      <c r="C306" s="396" t="str">
        <f ca="1">TEXT(IFERROR(INDEX('Overview - Section A'!$A$37:$A$44,MATCH(G306,'Overview - Section A'!$U$37:$U$44,0)),""),"d-mmm-yy") &amp;" to " &amp; TEXT(IFERROR(INDEX('Overview - Section A'!$E$37:$E$44,MATCH(G306,'Overview - Section A'!$U$37:$U$44,0)),""),"d-mmm-yy")</f>
        <v>1-Ene-21 to 31-Dic-21</v>
      </c>
      <c r="D306" s="477"/>
      <c r="E306" s="477"/>
      <c r="F306" s="478"/>
      <c r="G306" s="470" t="s">
        <v>467</v>
      </c>
      <c r="H306" s="479"/>
      <c r="I306" s="470" t="b">
        <f t="shared" si="17"/>
        <v>1</v>
      </c>
      <c r="J306" s="470" t="b">
        <f t="shared" si="18"/>
        <v>0</v>
      </c>
      <c r="K306" s="470" t="str">
        <f t="shared" si="19"/>
        <v>a1N36000009tPfEEAU</v>
      </c>
      <c r="L306" s="480" t="s">
        <v>1307</v>
      </c>
      <c r="M306" s="477"/>
      <c r="N306" s="477"/>
      <c r="O306" s="37"/>
      <c r="AM306" s="5"/>
      <c r="AN306" s="5"/>
    </row>
    <row r="307" spans="1:40" ht="283.5" x14ac:dyDescent="0.25">
      <c r="A307" s="377">
        <v>36</v>
      </c>
      <c r="B307" s="395" t="str">
        <f t="shared" si="16"/>
        <v/>
      </c>
      <c r="C307" s="396" t="str">
        <f ca="1">TEXT(IFERROR(INDEX('Overview - Section A'!$A$37:$A$44,MATCH(G307,'Overview - Section A'!$U$37:$U$44,0)),""),"d-mmm-yy") &amp;" to " &amp; TEXT(IFERROR(INDEX('Overview - Section A'!$E$37:$E$44,MATCH(G307,'Overview - Section A'!$U$37:$U$44,0)),""),"d-mmm-yy")</f>
        <v>1-Ene-22 to 30-Jun-22</v>
      </c>
      <c r="D307" s="477"/>
      <c r="E307" s="477"/>
      <c r="F307" s="478"/>
      <c r="G307" s="470" t="s">
        <v>469</v>
      </c>
      <c r="H307" s="479"/>
      <c r="I307" s="470" t="b">
        <f t="shared" si="17"/>
        <v>1</v>
      </c>
      <c r="J307" s="470" t="b">
        <f t="shared" si="18"/>
        <v>0</v>
      </c>
      <c r="K307" s="470" t="str">
        <f t="shared" si="19"/>
        <v>a1N36000009tPfEEAU</v>
      </c>
      <c r="L307" s="480" t="s">
        <v>1308</v>
      </c>
      <c r="M307" s="477"/>
      <c r="N307" s="477"/>
      <c r="O307" s="37"/>
      <c r="AM307" s="5"/>
      <c r="AN307" s="5"/>
    </row>
    <row r="308" spans="1:40" ht="283.5" x14ac:dyDescent="0.25">
      <c r="A308" s="377">
        <v>36</v>
      </c>
      <c r="B308" s="395" t="str">
        <f t="shared" si="16"/>
        <v/>
      </c>
      <c r="C308" s="396" t="str">
        <f ca="1">TEXT(IFERROR(INDEX('Overview - Section A'!$A$37:$A$44,MATCH(G308,'Overview - Section A'!$U$37:$U$44,0)),""),"d-mmm-yy") &amp;" to " &amp; TEXT(IFERROR(INDEX('Overview - Section A'!$E$37:$E$44,MATCH(G308,'Overview - Section A'!$U$37:$U$44,0)),""),"d-mmm-yy")</f>
        <v>1-Jul-22 to 30-Jun-23</v>
      </c>
      <c r="D308" s="477"/>
      <c r="E308" s="477"/>
      <c r="F308" s="478"/>
      <c r="G308" s="470" t="s">
        <v>471</v>
      </c>
      <c r="H308" s="479"/>
      <c r="I308" s="470" t="b">
        <f t="shared" si="17"/>
        <v>1</v>
      </c>
      <c r="J308" s="470" t="b">
        <f t="shared" si="18"/>
        <v>0</v>
      </c>
      <c r="K308" s="470" t="str">
        <f t="shared" si="19"/>
        <v>a1N36000009tPfEEAU</v>
      </c>
      <c r="L308" s="480" t="s">
        <v>1309</v>
      </c>
      <c r="M308" s="477"/>
      <c r="N308" s="477"/>
      <c r="O308" s="37"/>
      <c r="AM308" s="5"/>
      <c r="AN308" s="5"/>
    </row>
    <row r="309" spans="1:40" ht="283.5" x14ac:dyDescent="0.25">
      <c r="A309" s="377">
        <v>36</v>
      </c>
      <c r="B309" s="395" t="str">
        <f t="shared" si="16"/>
        <v/>
      </c>
      <c r="C309" s="396" t="str">
        <f ca="1">TEXT(IFERROR(INDEX('Overview - Section A'!$A$37:$A$44,MATCH(G309,'Overview - Section A'!$U$37:$U$44,0)),""),"d-mmm-yy") &amp;" to " &amp; TEXT(IFERROR(INDEX('Overview - Section A'!$E$37:$E$44,MATCH(G309,'Overview - Section A'!$U$37:$U$44,0)),""),"d-mmm-yy")</f>
        <v>1-Jul-23 to 30-Jun-24</v>
      </c>
      <c r="D309" s="477"/>
      <c r="E309" s="477"/>
      <c r="F309" s="478"/>
      <c r="G309" s="470" t="s">
        <v>473</v>
      </c>
      <c r="H309" s="479"/>
      <c r="I309" s="470" t="b">
        <f t="shared" si="17"/>
        <v>1</v>
      </c>
      <c r="J309" s="470" t="b">
        <f t="shared" si="18"/>
        <v>0</v>
      </c>
      <c r="K309" s="470" t="str">
        <f t="shared" si="19"/>
        <v>a1N36000009tPfEEAU</v>
      </c>
      <c r="L309" s="480" t="s">
        <v>1310</v>
      </c>
      <c r="M309" s="477"/>
      <c r="N309" s="477"/>
      <c r="O309" s="37"/>
      <c r="AM309" s="5"/>
      <c r="AN309" s="5"/>
    </row>
    <row r="310" spans="1:40" ht="283.5" x14ac:dyDescent="0.25">
      <c r="A310" s="377">
        <v>37</v>
      </c>
      <c r="B310" s="395" t="str">
        <f t="shared" si="16"/>
        <v/>
      </c>
      <c r="C310" s="396" t="str">
        <f ca="1">TEXT(IFERROR(INDEX('Overview - Section A'!$A$37:$A$44,MATCH(G310,'Overview - Section A'!$U$37:$U$44,0)),""),"d-mmm-yy") &amp;" to " &amp; TEXT(IFERROR(INDEX('Overview - Section A'!$E$37:$E$44,MATCH(G310,'Overview - Section A'!$U$37:$U$44,0)),""),"d-mmm-yy")</f>
        <v>1-Jul-19 to 31-Dic-19</v>
      </c>
      <c r="D310" s="477"/>
      <c r="E310" s="477"/>
      <c r="F310" s="478"/>
      <c r="G310" s="470" t="s">
        <v>463</v>
      </c>
      <c r="H310" s="479"/>
      <c r="I310" s="470" t="b">
        <f t="shared" si="17"/>
        <v>1</v>
      </c>
      <c r="J310" s="470" t="b">
        <f t="shared" si="18"/>
        <v>0</v>
      </c>
      <c r="K310" s="470" t="str">
        <f t="shared" si="19"/>
        <v>a1N36000009tPfFEAU</v>
      </c>
      <c r="L310" s="480" t="s">
        <v>1311</v>
      </c>
      <c r="M310" s="477"/>
      <c r="N310" s="477"/>
      <c r="O310" s="37"/>
      <c r="AM310" s="5"/>
      <c r="AN310" s="5"/>
    </row>
    <row r="311" spans="1:40" ht="283.5" x14ac:dyDescent="0.25">
      <c r="A311" s="377">
        <v>37</v>
      </c>
      <c r="B311" s="395" t="str">
        <f t="shared" si="16"/>
        <v/>
      </c>
      <c r="C311" s="396" t="str">
        <f ca="1">TEXT(IFERROR(INDEX('Overview - Section A'!$A$37:$A$44,MATCH(G311,'Overview - Section A'!$U$37:$U$44,0)),""),"d-mmm-yy") &amp;" to " &amp; TEXT(IFERROR(INDEX('Overview - Section A'!$E$37:$E$44,MATCH(G311,'Overview - Section A'!$U$37:$U$44,0)),""),"d-mmm-yy")</f>
        <v>1-Ene-20 to 31-Dic-20</v>
      </c>
      <c r="D311" s="477"/>
      <c r="E311" s="477"/>
      <c r="F311" s="478"/>
      <c r="G311" s="470" t="s">
        <v>465</v>
      </c>
      <c r="H311" s="479"/>
      <c r="I311" s="470" t="b">
        <f t="shared" si="17"/>
        <v>1</v>
      </c>
      <c r="J311" s="470" t="b">
        <f t="shared" si="18"/>
        <v>0</v>
      </c>
      <c r="K311" s="470" t="str">
        <f t="shared" si="19"/>
        <v>a1N36000009tPfFEAU</v>
      </c>
      <c r="L311" s="480" t="s">
        <v>1312</v>
      </c>
      <c r="M311" s="477"/>
      <c r="N311" s="477"/>
      <c r="O311" s="37"/>
      <c r="AM311" s="5"/>
      <c r="AN311" s="5"/>
    </row>
    <row r="312" spans="1:40" ht="283.5" x14ac:dyDescent="0.25">
      <c r="A312" s="377">
        <v>37</v>
      </c>
      <c r="B312" s="395" t="str">
        <f t="shared" si="16"/>
        <v/>
      </c>
      <c r="C312" s="396" t="str">
        <f ca="1">TEXT(IFERROR(INDEX('Overview - Section A'!$A$37:$A$44,MATCH(G312,'Overview - Section A'!$U$37:$U$44,0)),""),"d-mmm-yy") &amp;" to " &amp; TEXT(IFERROR(INDEX('Overview - Section A'!$E$37:$E$44,MATCH(G312,'Overview - Section A'!$U$37:$U$44,0)),""),"d-mmm-yy")</f>
        <v>1-Ene-21 to 31-Dic-21</v>
      </c>
      <c r="D312" s="477"/>
      <c r="E312" s="477"/>
      <c r="F312" s="478"/>
      <c r="G312" s="470" t="s">
        <v>467</v>
      </c>
      <c r="H312" s="479"/>
      <c r="I312" s="470" t="b">
        <f t="shared" si="17"/>
        <v>1</v>
      </c>
      <c r="J312" s="470" t="b">
        <f t="shared" si="18"/>
        <v>0</v>
      </c>
      <c r="K312" s="470" t="str">
        <f t="shared" si="19"/>
        <v>a1N36000009tPfFEAU</v>
      </c>
      <c r="L312" s="480" t="s">
        <v>1313</v>
      </c>
      <c r="M312" s="477"/>
      <c r="N312" s="477"/>
      <c r="O312" s="37"/>
      <c r="AM312" s="5"/>
      <c r="AN312" s="5"/>
    </row>
    <row r="313" spans="1:40" ht="283.5" x14ac:dyDescent="0.25">
      <c r="A313" s="377">
        <v>37</v>
      </c>
      <c r="B313" s="395" t="str">
        <f t="shared" si="16"/>
        <v/>
      </c>
      <c r="C313" s="396" t="str">
        <f ca="1">TEXT(IFERROR(INDEX('Overview - Section A'!$A$37:$A$44,MATCH(G313,'Overview - Section A'!$U$37:$U$44,0)),""),"d-mmm-yy") &amp;" to " &amp; TEXT(IFERROR(INDEX('Overview - Section A'!$E$37:$E$44,MATCH(G313,'Overview - Section A'!$U$37:$U$44,0)),""),"d-mmm-yy")</f>
        <v>1-Ene-22 to 30-Jun-22</v>
      </c>
      <c r="D313" s="477"/>
      <c r="E313" s="477"/>
      <c r="F313" s="478"/>
      <c r="G313" s="470" t="s">
        <v>469</v>
      </c>
      <c r="H313" s="479"/>
      <c r="I313" s="470" t="b">
        <f t="shared" si="17"/>
        <v>1</v>
      </c>
      <c r="J313" s="470" t="b">
        <f t="shared" si="18"/>
        <v>0</v>
      </c>
      <c r="K313" s="470" t="str">
        <f t="shared" si="19"/>
        <v>a1N36000009tPfFEAU</v>
      </c>
      <c r="L313" s="480" t="s">
        <v>1314</v>
      </c>
      <c r="M313" s="477"/>
      <c r="N313" s="477"/>
      <c r="O313" s="37"/>
      <c r="AM313" s="5"/>
      <c r="AN313" s="5"/>
    </row>
    <row r="314" spans="1:40" ht="283.5" x14ac:dyDescent="0.25">
      <c r="A314" s="377">
        <v>37</v>
      </c>
      <c r="B314" s="395" t="str">
        <f t="shared" si="16"/>
        <v/>
      </c>
      <c r="C314" s="396" t="str">
        <f ca="1">TEXT(IFERROR(INDEX('Overview - Section A'!$A$37:$A$44,MATCH(G314,'Overview - Section A'!$U$37:$U$44,0)),""),"d-mmm-yy") &amp;" to " &amp; TEXT(IFERROR(INDEX('Overview - Section A'!$E$37:$E$44,MATCH(G314,'Overview - Section A'!$U$37:$U$44,0)),""),"d-mmm-yy")</f>
        <v>1-Jul-22 to 30-Jun-23</v>
      </c>
      <c r="D314" s="477"/>
      <c r="E314" s="477"/>
      <c r="F314" s="478"/>
      <c r="G314" s="470" t="s">
        <v>471</v>
      </c>
      <c r="H314" s="479"/>
      <c r="I314" s="470" t="b">
        <f t="shared" si="17"/>
        <v>1</v>
      </c>
      <c r="J314" s="470" t="b">
        <f t="shared" si="18"/>
        <v>0</v>
      </c>
      <c r="K314" s="470" t="str">
        <f t="shared" si="19"/>
        <v>a1N36000009tPfFEAU</v>
      </c>
      <c r="L314" s="480" t="s">
        <v>1315</v>
      </c>
      <c r="M314" s="477"/>
      <c r="N314" s="477"/>
      <c r="O314" s="37"/>
      <c r="AM314" s="5"/>
      <c r="AN314" s="5"/>
    </row>
    <row r="315" spans="1:40" ht="283.5" x14ac:dyDescent="0.25">
      <c r="A315" s="377">
        <v>37</v>
      </c>
      <c r="B315" s="395" t="str">
        <f t="shared" si="16"/>
        <v/>
      </c>
      <c r="C315" s="396" t="str">
        <f ca="1">TEXT(IFERROR(INDEX('Overview - Section A'!$A$37:$A$44,MATCH(G315,'Overview - Section A'!$U$37:$U$44,0)),""),"d-mmm-yy") &amp;" to " &amp; TEXT(IFERROR(INDEX('Overview - Section A'!$E$37:$E$44,MATCH(G315,'Overview - Section A'!$U$37:$U$44,0)),""),"d-mmm-yy")</f>
        <v>1-Jul-23 to 30-Jun-24</v>
      </c>
      <c r="D315" s="477"/>
      <c r="E315" s="477"/>
      <c r="F315" s="478"/>
      <c r="G315" s="470" t="s">
        <v>473</v>
      </c>
      <c r="H315" s="479"/>
      <c r="I315" s="470" t="b">
        <f t="shared" si="17"/>
        <v>1</v>
      </c>
      <c r="J315" s="470" t="b">
        <f t="shared" si="18"/>
        <v>0</v>
      </c>
      <c r="K315" s="470" t="str">
        <f t="shared" si="19"/>
        <v>a1N36000009tPfFEAU</v>
      </c>
      <c r="L315" s="480" t="s">
        <v>1316</v>
      </c>
      <c r="M315" s="477"/>
      <c r="N315" s="477"/>
      <c r="O315" s="37"/>
      <c r="AM315" s="5"/>
      <c r="AN315" s="5"/>
    </row>
    <row r="316" spans="1:40" ht="283.5" x14ac:dyDescent="0.25">
      <c r="A316" s="377">
        <v>38</v>
      </c>
      <c r="B316" s="395" t="str">
        <f t="shared" si="16"/>
        <v/>
      </c>
      <c r="C316" s="396" t="str">
        <f ca="1">TEXT(IFERROR(INDEX('Overview - Section A'!$A$37:$A$44,MATCH(G316,'Overview - Section A'!$U$37:$U$44,0)),""),"d-mmm-yy") &amp;" to " &amp; TEXT(IFERROR(INDEX('Overview - Section A'!$E$37:$E$44,MATCH(G316,'Overview - Section A'!$U$37:$U$44,0)),""),"d-mmm-yy")</f>
        <v>1-Jul-19 to 31-Dic-19</v>
      </c>
      <c r="D316" s="477"/>
      <c r="E316" s="477"/>
      <c r="F316" s="478"/>
      <c r="G316" s="470" t="s">
        <v>463</v>
      </c>
      <c r="H316" s="479"/>
      <c r="I316" s="470" t="b">
        <f t="shared" si="17"/>
        <v>1</v>
      </c>
      <c r="J316" s="470" t="b">
        <f t="shared" si="18"/>
        <v>0</v>
      </c>
      <c r="K316" s="470" t="str">
        <f t="shared" si="19"/>
        <v>a1N36000009tPfGEAU</v>
      </c>
      <c r="L316" s="480" t="s">
        <v>1317</v>
      </c>
      <c r="M316" s="477"/>
      <c r="N316" s="477"/>
      <c r="O316" s="37"/>
      <c r="AM316" s="5"/>
      <c r="AN316" s="5"/>
    </row>
    <row r="317" spans="1:40" ht="283.5" x14ac:dyDescent="0.25">
      <c r="A317" s="377">
        <v>38</v>
      </c>
      <c r="B317" s="395" t="str">
        <f t="shared" si="16"/>
        <v/>
      </c>
      <c r="C317" s="396" t="str">
        <f ca="1">TEXT(IFERROR(INDEX('Overview - Section A'!$A$37:$A$44,MATCH(G317,'Overview - Section A'!$U$37:$U$44,0)),""),"d-mmm-yy") &amp;" to " &amp; TEXT(IFERROR(INDEX('Overview - Section A'!$E$37:$E$44,MATCH(G317,'Overview - Section A'!$U$37:$U$44,0)),""),"d-mmm-yy")</f>
        <v>1-Ene-20 to 31-Dic-20</v>
      </c>
      <c r="D317" s="477"/>
      <c r="E317" s="477"/>
      <c r="F317" s="478"/>
      <c r="G317" s="470" t="s">
        <v>465</v>
      </c>
      <c r="H317" s="479"/>
      <c r="I317" s="470" t="b">
        <f t="shared" si="17"/>
        <v>1</v>
      </c>
      <c r="J317" s="470" t="b">
        <f t="shared" si="18"/>
        <v>0</v>
      </c>
      <c r="K317" s="470" t="str">
        <f t="shared" si="19"/>
        <v>a1N36000009tPfGEAU</v>
      </c>
      <c r="L317" s="480" t="s">
        <v>1318</v>
      </c>
      <c r="M317" s="477"/>
      <c r="N317" s="477"/>
      <c r="O317" s="37"/>
      <c r="AM317" s="5"/>
      <c r="AN317" s="5"/>
    </row>
    <row r="318" spans="1:40" ht="283.5" x14ac:dyDescent="0.25">
      <c r="A318" s="377">
        <v>38</v>
      </c>
      <c r="B318" s="395" t="str">
        <f t="shared" si="16"/>
        <v/>
      </c>
      <c r="C318" s="396" t="str">
        <f ca="1">TEXT(IFERROR(INDEX('Overview - Section A'!$A$37:$A$44,MATCH(G318,'Overview - Section A'!$U$37:$U$44,0)),""),"d-mmm-yy") &amp;" to " &amp; TEXT(IFERROR(INDEX('Overview - Section A'!$E$37:$E$44,MATCH(G318,'Overview - Section A'!$U$37:$U$44,0)),""),"d-mmm-yy")</f>
        <v>1-Ene-21 to 31-Dic-21</v>
      </c>
      <c r="D318" s="477"/>
      <c r="E318" s="477"/>
      <c r="F318" s="478"/>
      <c r="G318" s="470" t="s">
        <v>467</v>
      </c>
      <c r="H318" s="479"/>
      <c r="I318" s="470" t="b">
        <f t="shared" si="17"/>
        <v>1</v>
      </c>
      <c r="J318" s="470" t="b">
        <f t="shared" si="18"/>
        <v>0</v>
      </c>
      <c r="K318" s="470" t="str">
        <f t="shared" si="19"/>
        <v>a1N36000009tPfGEAU</v>
      </c>
      <c r="L318" s="480" t="s">
        <v>1319</v>
      </c>
      <c r="M318" s="477"/>
      <c r="N318" s="477"/>
      <c r="O318" s="37"/>
      <c r="AM318" s="5"/>
      <c r="AN318" s="5"/>
    </row>
    <row r="319" spans="1:40" ht="283.5" x14ac:dyDescent="0.25">
      <c r="A319" s="377">
        <v>38</v>
      </c>
      <c r="B319" s="395" t="str">
        <f t="shared" si="16"/>
        <v/>
      </c>
      <c r="C319" s="396" t="str">
        <f ca="1">TEXT(IFERROR(INDEX('Overview - Section A'!$A$37:$A$44,MATCH(G319,'Overview - Section A'!$U$37:$U$44,0)),""),"d-mmm-yy") &amp;" to " &amp; TEXT(IFERROR(INDEX('Overview - Section A'!$E$37:$E$44,MATCH(G319,'Overview - Section A'!$U$37:$U$44,0)),""),"d-mmm-yy")</f>
        <v>1-Ene-22 to 30-Jun-22</v>
      </c>
      <c r="D319" s="477"/>
      <c r="E319" s="477"/>
      <c r="F319" s="478"/>
      <c r="G319" s="470" t="s">
        <v>469</v>
      </c>
      <c r="H319" s="479"/>
      <c r="I319" s="470" t="b">
        <f t="shared" si="17"/>
        <v>1</v>
      </c>
      <c r="J319" s="470" t="b">
        <f t="shared" si="18"/>
        <v>0</v>
      </c>
      <c r="K319" s="470" t="str">
        <f t="shared" si="19"/>
        <v>a1N36000009tPfGEAU</v>
      </c>
      <c r="L319" s="480" t="s">
        <v>1320</v>
      </c>
      <c r="M319" s="477"/>
      <c r="N319" s="477"/>
      <c r="O319" s="37"/>
      <c r="AM319" s="5"/>
      <c r="AN319" s="5"/>
    </row>
    <row r="320" spans="1:40" ht="283.5" x14ac:dyDescent="0.25">
      <c r="A320" s="377">
        <v>38</v>
      </c>
      <c r="B320" s="395" t="str">
        <f t="shared" si="16"/>
        <v/>
      </c>
      <c r="C320" s="396" t="str">
        <f ca="1">TEXT(IFERROR(INDEX('Overview - Section A'!$A$37:$A$44,MATCH(G320,'Overview - Section A'!$U$37:$U$44,0)),""),"d-mmm-yy") &amp;" to " &amp; TEXT(IFERROR(INDEX('Overview - Section A'!$E$37:$E$44,MATCH(G320,'Overview - Section A'!$U$37:$U$44,0)),""),"d-mmm-yy")</f>
        <v>1-Jul-22 to 30-Jun-23</v>
      </c>
      <c r="D320" s="477"/>
      <c r="E320" s="477"/>
      <c r="F320" s="478"/>
      <c r="G320" s="470" t="s">
        <v>471</v>
      </c>
      <c r="H320" s="479"/>
      <c r="I320" s="470" t="b">
        <f t="shared" si="17"/>
        <v>1</v>
      </c>
      <c r="J320" s="470" t="b">
        <f t="shared" si="18"/>
        <v>0</v>
      </c>
      <c r="K320" s="470" t="str">
        <f t="shared" si="19"/>
        <v>a1N36000009tPfGEAU</v>
      </c>
      <c r="L320" s="480" t="s">
        <v>1321</v>
      </c>
      <c r="M320" s="477"/>
      <c r="N320" s="477"/>
      <c r="O320" s="37"/>
      <c r="AM320" s="5"/>
      <c r="AN320" s="5"/>
    </row>
    <row r="321" spans="1:40" ht="283.5" x14ac:dyDescent="0.25">
      <c r="A321" s="377">
        <v>38</v>
      </c>
      <c r="B321" s="395" t="str">
        <f t="shared" si="16"/>
        <v/>
      </c>
      <c r="C321" s="396" t="str">
        <f ca="1">TEXT(IFERROR(INDEX('Overview - Section A'!$A$37:$A$44,MATCH(G321,'Overview - Section A'!$U$37:$U$44,0)),""),"d-mmm-yy") &amp;" to " &amp; TEXT(IFERROR(INDEX('Overview - Section A'!$E$37:$E$44,MATCH(G321,'Overview - Section A'!$U$37:$U$44,0)),""),"d-mmm-yy")</f>
        <v>1-Jul-23 to 30-Jun-24</v>
      </c>
      <c r="D321" s="477"/>
      <c r="E321" s="477"/>
      <c r="F321" s="478"/>
      <c r="G321" s="470" t="s">
        <v>473</v>
      </c>
      <c r="H321" s="479"/>
      <c r="I321" s="470" t="b">
        <f t="shared" si="17"/>
        <v>1</v>
      </c>
      <c r="J321" s="470" t="b">
        <f t="shared" si="18"/>
        <v>0</v>
      </c>
      <c r="K321" s="470" t="str">
        <f t="shared" si="19"/>
        <v>a1N36000009tPfGEAU</v>
      </c>
      <c r="L321" s="480" t="s">
        <v>1322</v>
      </c>
      <c r="M321" s="477"/>
      <c r="N321" s="477"/>
      <c r="O321" s="37"/>
      <c r="AM321" s="5"/>
      <c r="AN321" s="5"/>
    </row>
    <row r="322" spans="1:40" ht="283.5" x14ac:dyDescent="0.25">
      <c r="A322" s="377">
        <v>39</v>
      </c>
      <c r="B322" s="395" t="str">
        <f t="shared" si="16"/>
        <v/>
      </c>
      <c r="C322" s="396" t="str">
        <f ca="1">TEXT(IFERROR(INDEX('Overview - Section A'!$A$37:$A$44,MATCH(G322,'Overview - Section A'!$U$37:$U$44,0)),""),"d-mmm-yy") &amp;" to " &amp; TEXT(IFERROR(INDEX('Overview - Section A'!$E$37:$E$44,MATCH(G322,'Overview - Section A'!$U$37:$U$44,0)),""),"d-mmm-yy")</f>
        <v>1-Jul-19 to 31-Dic-19</v>
      </c>
      <c r="D322" s="477"/>
      <c r="E322" s="477"/>
      <c r="F322" s="478"/>
      <c r="G322" s="470" t="s">
        <v>463</v>
      </c>
      <c r="H322" s="479"/>
      <c r="I322" s="470" t="b">
        <f t="shared" si="17"/>
        <v>1</v>
      </c>
      <c r="J322" s="470" t="b">
        <f t="shared" si="18"/>
        <v>0</v>
      </c>
      <c r="K322" s="470" t="str">
        <f t="shared" si="19"/>
        <v>a1N36000009tPfHEAU</v>
      </c>
      <c r="L322" s="480" t="s">
        <v>1323</v>
      </c>
      <c r="M322" s="477"/>
      <c r="N322" s="477"/>
      <c r="O322" s="37"/>
      <c r="AM322" s="5"/>
      <c r="AN322" s="5"/>
    </row>
    <row r="323" spans="1:40" ht="283.5" x14ac:dyDescent="0.25">
      <c r="A323" s="377">
        <v>39</v>
      </c>
      <c r="B323" s="395" t="str">
        <f t="shared" si="16"/>
        <v/>
      </c>
      <c r="C323" s="396" t="str">
        <f ca="1">TEXT(IFERROR(INDEX('Overview - Section A'!$A$37:$A$44,MATCH(G323,'Overview - Section A'!$U$37:$U$44,0)),""),"d-mmm-yy") &amp;" to " &amp; TEXT(IFERROR(INDEX('Overview - Section A'!$E$37:$E$44,MATCH(G323,'Overview - Section A'!$U$37:$U$44,0)),""),"d-mmm-yy")</f>
        <v>1-Ene-20 to 31-Dic-20</v>
      </c>
      <c r="D323" s="477"/>
      <c r="E323" s="477"/>
      <c r="F323" s="478"/>
      <c r="G323" s="470" t="s">
        <v>465</v>
      </c>
      <c r="H323" s="479"/>
      <c r="I323" s="470" t="b">
        <f t="shared" si="17"/>
        <v>1</v>
      </c>
      <c r="J323" s="470" t="b">
        <f t="shared" si="18"/>
        <v>0</v>
      </c>
      <c r="K323" s="470" t="str">
        <f t="shared" si="19"/>
        <v>a1N36000009tPfHEAU</v>
      </c>
      <c r="L323" s="480" t="s">
        <v>1324</v>
      </c>
      <c r="M323" s="477"/>
      <c r="N323" s="477"/>
      <c r="O323" s="37"/>
      <c r="AM323" s="5"/>
      <c r="AN323" s="5"/>
    </row>
    <row r="324" spans="1:40" ht="283.5" x14ac:dyDescent="0.25">
      <c r="A324" s="377">
        <v>39</v>
      </c>
      <c r="B324" s="395" t="str">
        <f t="shared" si="16"/>
        <v/>
      </c>
      <c r="C324" s="396" t="str">
        <f ca="1">TEXT(IFERROR(INDEX('Overview - Section A'!$A$37:$A$44,MATCH(G324,'Overview - Section A'!$U$37:$U$44,0)),""),"d-mmm-yy") &amp;" to " &amp; TEXT(IFERROR(INDEX('Overview - Section A'!$E$37:$E$44,MATCH(G324,'Overview - Section A'!$U$37:$U$44,0)),""),"d-mmm-yy")</f>
        <v>1-Ene-21 to 31-Dic-21</v>
      </c>
      <c r="D324" s="477"/>
      <c r="E324" s="477"/>
      <c r="F324" s="478"/>
      <c r="G324" s="470" t="s">
        <v>467</v>
      </c>
      <c r="H324" s="479"/>
      <c r="I324" s="470" t="b">
        <f t="shared" si="17"/>
        <v>1</v>
      </c>
      <c r="J324" s="470" t="b">
        <f t="shared" si="18"/>
        <v>0</v>
      </c>
      <c r="K324" s="470" t="str">
        <f t="shared" si="19"/>
        <v>a1N36000009tPfHEAU</v>
      </c>
      <c r="L324" s="480" t="s">
        <v>1325</v>
      </c>
      <c r="M324" s="477"/>
      <c r="N324" s="477"/>
      <c r="O324" s="37"/>
      <c r="AM324" s="5"/>
      <c r="AN324" s="5"/>
    </row>
    <row r="325" spans="1:40" ht="283.5" x14ac:dyDescent="0.25">
      <c r="A325" s="377">
        <v>39</v>
      </c>
      <c r="B325" s="395" t="str">
        <f t="shared" si="16"/>
        <v/>
      </c>
      <c r="C325" s="396" t="str">
        <f ca="1">TEXT(IFERROR(INDEX('Overview - Section A'!$A$37:$A$44,MATCH(G325,'Overview - Section A'!$U$37:$U$44,0)),""),"d-mmm-yy") &amp;" to " &amp; TEXT(IFERROR(INDEX('Overview - Section A'!$E$37:$E$44,MATCH(G325,'Overview - Section A'!$U$37:$U$44,0)),""),"d-mmm-yy")</f>
        <v>1-Ene-22 to 30-Jun-22</v>
      </c>
      <c r="D325" s="477"/>
      <c r="E325" s="477"/>
      <c r="F325" s="478"/>
      <c r="G325" s="470" t="s">
        <v>469</v>
      </c>
      <c r="H325" s="479"/>
      <c r="I325" s="470" t="b">
        <f t="shared" si="17"/>
        <v>1</v>
      </c>
      <c r="J325" s="470" t="b">
        <f t="shared" si="18"/>
        <v>0</v>
      </c>
      <c r="K325" s="470" t="str">
        <f t="shared" si="19"/>
        <v>a1N36000009tPfHEAU</v>
      </c>
      <c r="L325" s="480" t="s">
        <v>1326</v>
      </c>
      <c r="M325" s="477"/>
      <c r="N325" s="477"/>
      <c r="O325" s="37"/>
      <c r="AM325" s="5"/>
      <c r="AN325" s="5"/>
    </row>
    <row r="326" spans="1:40" ht="283.5" x14ac:dyDescent="0.25">
      <c r="A326" s="377">
        <v>39</v>
      </c>
      <c r="B326" s="395" t="str">
        <f t="shared" si="16"/>
        <v/>
      </c>
      <c r="C326" s="396" t="str">
        <f ca="1">TEXT(IFERROR(INDEX('Overview - Section A'!$A$37:$A$44,MATCH(G326,'Overview - Section A'!$U$37:$U$44,0)),""),"d-mmm-yy") &amp;" to " &amp; TEXT(IFERROR(INDEX('Overview - Section A'!$E$37:$E$44,MATCH(G326,'Overview - Section A'!$U$37:$U$44,0)),""),"d-mmm-yy")</f>
        <v>1-Jul-22 to 30-Jun-23</v>
      </c>
      <c r="D326" s="477"/>
      <c r="E326" s="477"/>
      <c r="F326" s="478"/>
      <c r="G326" s="470" t="s">
        <v>471</v>
      </c>
      <c r="H326" s="479"/>
      <c r="I326" s="470" t="b">
        <f t="shared" si="17"/>
        <v>1</v>
      </c>
      <c r="J326" s="470" t="b">
        <f t="shared" si="18"/>
        <v>0</v>
      </c>
      <c r="K326" s="470" t="str">
        <f t="shared" si="19"/>
        <v>a1N36000009tPfHEAU</v>
      </c>
      <c r="L326" s="480" t="s">
        <v>1327</v>
      </c>
      <c r="M326" s="477"/>
      <c r="N326" s="477"/>
      <c r="O326" s="37"/>
      <c r="AM326" s="5"/>
      <c r="AN326" s="5"/>
    </row>
    <row r="327" spans="1:40" ht="283.5" x14ac:dyDescent="0.25">
      <c r="A327" s="377">
        <v>39</v>
      </c>
      <c r="B327" s="395" t="str">
        <f t="shared" si="16"/>
        <v/>
      </c>
      <c r="C327" s="396" t="str">
        <f ca="1">TEXT(IFERROR(INDEX('Overview - Section A'!$A$37:$A$44,MATCH(G327,'Overview - Section A'!$U$37:$U$44,0)),""),"d-mmm-yy") &amp;" to " &amp; TEXT(IFERROR(INDEX('Overview - Section A'!$E$37:$E$44,MATCH(G327,'Overview - Section A'!$U$37:$U$44,0)),""),"d-mmm-yy")</f>
        <v>1-Jul-23 to 30-Jun-24</v>
      </c>
      <c r="D327" s="477"/>
      <c r="E327" s="477"/>
      <c r="F327" s="478"/>
      <c r="G327" s="470" t="s">
        <v>473</v>
      </c>
      <c r="H327" s="479"/>
      <c r="I327" s="470" t="b">
        <f t="shared" si="17"/>
        <v>1</v>
      </c>
      <c r="J327" s="470" t="b">
        <f t="shared" si="18"/>
        <v>0</v>
      </c>
      <c r="K327" s="470" t="str">
        <f t="shared" si="19"/>
        <v>a1N36000009tPfHEAU</v>
      </c>
      <c r="L327" s="480" t="s">
        <v>1328</v>
      </c>
      <c r="M327" s="477"/>
      <c r="N327" s="477"/>
      <c r="O327" s="37"/>
      <c r="AM327" s="5"/>
      <c r="AN327" s="5"/>
    </row>
    <row r="328" spans="1:40" ht="283.5" x14ac:dyDescent="0.25">
      <c r="A328" s="377">
        <v>40</v>
      </c>
      <c r="B328" s="395" t="str">
        <f t="shared" si="16"/>
        <v/>
      </c>
      <c r="C328" s="396" t="str">
        <f ca="1">TEXT(IFERROR(INDEX('Overview - Section A'!$A$37:$A$44,MATCH(G328,'Overview - Section A'!$U$37:$U$44,0)),""),"d-mmm-yy") &amp;" to " &amp; TEXT(IFERROR(INDEX('Overview - Section A'!$E$37:$E$44,MATCH(G328,'Overview - Section A'!$U$37:$U$44,0)),""),"d-mmm-yy")</f>
        <v>1-Jul-19 to 31-Dic-19</v>
      </c>
      <c r="D328" s="477"/>
      <c r="E328" s="477"/>
      <c r="F328" s="478"/>
      <c r="G328" s="470" t="s">
        <v>463</v>
      </c>
      <c r="H328" s="479"/>
      <c r="I328" s="470" t="b">
        <f t="shared" si="17"/>
        <v>1</v>
      </c>
      <c r="J328" s="470" t="b">
        <f t="shared" si="18"/>
        <v>0</v>
      </c>
      <c r="K328" s="470" t="str">
        <f t="shared" si="19"/>
        <v>a1N36000009tPfIEAU</v>
      </c>
      <c r="L328" s="480" t="s">
        <v>1329</v>
      </c>
      <c r="M328" s="477"/>
      <c r="N328" s="477"/>
      <c r="O328" s="37"/>
      <c r="AM328" s="5"/>
      <c r="AN328" s="5"/>
    </row>
    <row r="329" spans="1:40" ht="283.5" x14ac:dyDescent="0.25">
      <c r="A329" s="377">
        <v>40</v>
      </c>
      <c r="B329" s="395" t="str">
        <f t="shared" si="16"/>
        <v/>
      </c>
      <c r="C329" s="396" t="str">
        <f ca="1">TEXT(IFERROR(INDEX('Overview - Section A'!$A$37:$A$44,MATCH(G329,'Overview - Section A'!$U$37:$U$44,0)),""),"d-mmm-yy") &amp;" to " &amp; TEXT(IFERROR(INDEX('Overview - Section A'!$E$37:$E$44,MATCH(G329,'Overview - Section A'!$U$37:$U$44,0)),""),"d-mmm-yy")</f>
        <v>1-Ene-20 to 31-Dic-20</v>
      </c>
      <c r="D329" s="477"/>
      <c r="E329" s="477"/>
      <c r="F329" s="478"/>
      <c r="G329" s="470" t="s">
        <v>465</v>
      </c>
      <c r="H329" s="479"/>
      <c r="I329" s="470" t="b">
        <f t="shared" si="17"/>
        <v>1</v>
      </c>
      <c r="J329" s="470" t="b">
        <f t="shared" si="18"/>
        <v>0</v>
      </c>
      <c r="K329" s="470" t="str">
        <f t="shared" si="19"/>
        <v>a1N36000009tPfIEAU</v>
      </c>
      <c r="L329" s="480" t="s">
        <v>1330</v>
      </c>
      <c r="M329" s="477"/>
      <c r="N329" s="477"/>
      <c r="O329" s="37"/>
      <c r="AM329" s="5"/>
      <c r="AN329" s="5"/>
    </row>
    <row r="330" spans="1:40" ht="283.5" x14ac:dyDescent="0.25">
      <c r="A330" s="377">
        <v>40</v>
      </c>
      <c r="B330" s="395" t="str">
        <f t="shared" si="16"/>
        <v/>
      </c>
      <c r="C330" s="396" t="str">
        <f ca="1">TEXT(IFERROR(INDEX('Overview - Section A'!$A$37:$A$44,MATCH(G330,'Overview - Section A'!$U$37:$U$44,0)),""),"d-mmm-yy") &amp;" to " &amp; TEXT(IFERROR(INDEX('Overview - Section A'!$E$37:$E$44,MATCH(G330,'Overview - Section A'!$U$37:$U$44,0)),""),"d-mmm-yy")</f>
        <v>1-Ene-21 to 31-Dic-21</v>
      </c>
      <c r="D330" s="477"/>
      <c r="E330" s="477"/>
      <c r="F330" s="478"/>
      <c r="G330" s="470" t="s">
        <v>467</v>
      </c>
      <c r="H330" s="479"/>
      <c r="I330" s="470" t="b">
        <f t="shared" si="17"/>
        <v>1</v>
      </c>
      <c r="J330" s="470" t="b">
        <f t="shared" si="18"/>
        <v>0</v>
      </c>
      <c r="K330" s="470" t="str">
        <f t="shared" si="19"/>
        <v>a1N36000009tPfIEAU</v>
      </c>
      <c r="L330" s="480" t="s">
        <v>1331</v>
      </c>
      <c r="M330" s="477"/>
      <c r="N330" s="477"/>
      <c r="O330" s="37"/>
      <c r="AM330" s="5"/>
      <c r="AN330" s="5"/>
    </row>
    <row r="331" spans="1:40" ht="283.5" x14ac:dyDescent="0.25">
      <c r="A331" s="377">
        <v>40</v>
      </c>
      <c r="B331" s="395" t="str">
        <f t="shared" si="16"/>
        <v/>
      </c>
      <c r="C331" s="396" t="str">
        <f ca="1">TEXT(IFERROR(INDEX('Overview - Section A'!$A$37:$A$44,MATCH(G331,'Overview - Section A'!$U$37:$U$44,0)),""),"d-mmm-yy") &amp;" to " &amp; TEXT(IFERROR(INDEX('Overview - Section A'!$E$37:$E$44,MATCH(G331,'Overview - Section A'!$U$37:$U$44,0)),""),"d-mmm-yy")</f>
        <v>1-Ene-22 to 30-Jun-22</v>
      </c>
      <c r="D331" s="477"/>
      <c r="E331" s="477"/>
      <c r="F331" s="478"/>
      <c r="G331" s="470" t="s">
        <v>469</v>
      </c>
      <c r="H331" s="479"/>
      <c r="I331" s="470" t="b">
        <f t="shared" si="17"/>
        <v>1</v>
      </c>
      <c r="J331" s="470" t="b">
        <f t="shared" si="18"/>
        <v>0</v>
      </c>
      <c r="K331" s="470" t="str">
        <f t="shared" si="19"/>
        <v>a1N36000009tPfIEAU</v>
      </c>
      <c r="L331" s="480" t="s">
        <v>1332</v>
      </c>
      <c r="M331" s="477"/>
      <c r="N331" s="477"/>
      <c r="O331" s="37"/>
      <c r="AM331" s="5"/>
      <c r="AN331" s="5"/>
    </row>
    <row r="332" spans="1:40" ht="283.5" x14ac:dyDescent="0.25">
      <c r="A332" s="377">
        <v>40</v>
      </c>
      <c r="B332" s="395" t="str">
        <f t="shared" si="16"/>
        <v/>
      </c>
      <c r="C332" s="396" t="str">
        <f ca="1">TEXT(IFERROR(INDEX('Overview - Section A'!$A$37:$A$44,MATCH(G332,'Overview - Section A'!$U$37:$U$44,0)),""),"d-mmm-yy") &amp;" to " &amp; TEXT(IFERROR(INDEX('Overview - Section A'!$E$37:$E$44,MATCH(G332,'Overview - Section A'!$U$37:$U$44,0)),""),"d-mmm-yy")</f>
        <v>1-Jul-22 to 30-Jun-23</v>
      </c>
      <c r="D332" s="477"/>
      <c r="E332" s="477"/>
      <c r="F332" s="478"/>
      <c r="G332" s="470" t="s">
        <v>471</v>
      </c>
      <c r="H332" s="479"/>
      <c r="I332" s="470" t="b">
        <f t="shared" si="17"/>
        <v>1</v>
      </c>
      <c r="J332" s="470" t="b">
        <f t="shared" si="18"/>
        <v>0</v>
      </c>
      <c r="K332" s="470" t="str">
        <f t="shared" si="19"/>
        <v>a1N36000009tPfIEAU</v>
      </c>
      <c r="L332" s="480" t="s">
        <v>1333</v>
      </c>
      <c r="M332" s="477"/>
      <c r="N332" s="477"/>
      <c r="O332" s="37"/>
      <c r="AM332" s="5"/>
      <c r="AN332" s="5"/>
    </row>
    <row r="333" spans="1:40" ht="283.5" x14ac:dyDescent="0.25">
      <c r="A333" s="377">
        <v>40</v>
      </c>
      <c r="B333" s="395" t="str">
        <f t="shared" si="16"/>
        <v/>
      </c>
      <c r="C333" s="396" t="str">
        <f ca="1">TEXT(IFERROR(INDEX('Overview - Section A'!$A$37:$A$44,MATCH(G333,'Overview - Section A'!$U$37:$U$44,0)),""),"d-mmm-yy") &amp;" to " &amp; TEXT(IFERROR(INDEX('Overview - Section A'!$E$37:$E$44,MATCH(G333,'Overview - Section A'!$U$37:$U$44,0)),""),"d-mmm-yy")</f>
        <v>1-Jul-23 to 30-Jun-24</v>
      </c>
      <c r="D333" s="477"/>
      <c r="E333" s="477"/>
      <c r="F333" s="478"/>
      <c r="G333" s="470" t="s">
        <v>473</v>
      </c>
      <c r="H333" s="479"/>
      <c r="I333" s="470" t="b">
        <f t="shared" si="17"/>
        <v>1</v>
      </c>
      <c r="J333" s="470" t="b">
        <f t="shared" si="18"/>
        <v>0</v>
      </c>
      <c r="K333" s="470" t="str">
        <f t="shared" si="19"/>
        <v>a1N36000009tPfIEAU</v>
      </c>
      <c r="L333" s="480" t="s">
        <v>1334</v>
      </c>
      <c r="M333" s="477"/>
      <c r="N333" s="477"/>
      <c r="O333" s="37"/>
      <c r="AM333" s="5"/>
      <c r="AN333" s="5"/>
    </row>
    <row r="334" spans="1:40" ht="283.5" x14ac:dyDescent="0.25">
      <c r="A334" s="377">
        <v>41</v>
      </c>
      <c r="B334" s="395" t="str">
        <f t="shared" si="16"/>
        <v/>
      </c>
      <c r="C334" s="396" t="str">
        <f ca="1">TEXT(IFERROR(INDEX('Overview - Section A'!$A$37:$A$44,MATCH(G334,'Overview - Section A'!$U$37:$U$44,0)),""),"d-mmm-yy") &amp;" to " &amp; TEXT(IFERROR(INDEX('Overview - Section A'!$E$37:$E$44,MATCH(G334,'Overview - Section A'!$U$37:$U$44,0)),""),"d-mmm-yy")</f>
        <v>1-Jul-19 to 31-Dic-19</v>
      </c>
      <c r="D334" s="477"/>
      <c r="E334" s="477"/>
      <c r="F334" s="478"/>
      <c r="G334" s="470" t="s">
        <v>463</v>
      </c>
      <c r="H334" s="479"/>
      <c r="I334" s="470" t="b">
        <f t="shared" si="17"/>
        <v>1</v>
      </c>
      <c r="J334" s="470" t="b">
        <f t="shared" si="18"/>
        <v>0</v>
      </c>
      <c r="K334" s="470" t="str">
        <f t="shared" si="19"/>
        <v>a1N36000009tPfJEAU</v>
      </c>
      <c r="L334" s="480" t="s">
        <v>1335</v>
      </c>
      <c r="M334" s="477"/>
      <c r="N334" s="477"/>
      <c r="O334" s="37"/>
      <c r="AM334" s="5"/>
      <c r="AN334" s="5"/>
    </row>
    <row r="335" spans="1:40" ht="283.5" x14ac:dyDescent="0.25">
      <c r="A335" s="377">
        <v>41</v>
      </c>
      <c r="B335" s="395" t="str">
        <f t="shared" si="16"/>
        <v/>
      </c>
      <c r="C335" s="396" t="str">
        <f ca="1">TEXT(IFERROR(INDEX('Overview - Section A'!$A$37:$A$44,MATCH(G335,'Overview - Section A'!$U$37:$U$44,0)),""),"d-mmm-yy") &amp;" to " &amp; TEXT(IFERROR(INDEX('Overview - Section A'!$E$37:$E$44,MATCH(G335,'Overview - Section A'!$U$37:$U$44,0)),""),"d-mmm-yy")</f>
        <v>1-Ene-20 to 31-Dic-20</v>
      </c>
      <c r="D335" s="477"/>
      <c r="E335" s="477"/>
      <c r="F335" s="478"/>
      <c r="G335" s="470" t="s">
        <v>465</v>
      </c>
      <c r="H335" s="479"/>
      <c r="I335" s="470" t="b">
        <f t="shared" si="17"/>
        <v>1</v>
      </c>
      <c r="J335" s="470" t="b">
        <f t="shared" si="18"/>
        <v>0</v>
      </c>
      <c r="K335" s="470" t="str">
        <f t="shared" si="19"/>
        <v>a1N36000009tPfJEAU</v>
      </c>
      <c r="L335" s="480" t="s">
        <v>1336</v>
      </c>
      <c r="M335" s="477"/>
      <c r="N335" s="477"/>
      <c r="O335" s="37"/>
      <c r="AM335" s="5"/>
      <c r="AN335" s="5"/>
    </row>
    <row r="336" spans="1:40" ht="283.5" x14ac:dyDescent="0.25">
      <c r="A336" s="377">
        <v>41</v>
      </c>
      <c r="B336" s="395" t="str">
        <f t="shared" si="16"/>
        <v/>
      </c>
      <c r="C336" s="396" t="str">
        <f ca="1">TEXT(IFERROR(INDEX('Overview - Section A'!$A$37:$A$44,MATCH(G336,'Overview - Section A'!$U$37:$U$44,0)),""),"d-mmm-yy") &amp;" to " &amp; TEXT(IFERROR(INDEX('Overview - Section A'!$E$37:$E$44,MATCH(G336,'Overview - Section A'!$U$37:$U$44,0)),""),"d-mmm-yy")</f>
        <v>1-Ene-21 to 31-Dic-21</v>
      </c>
      <c r="D336" s="477"/>
      <c r="E336" s="477"/>
      <c r="F336" s="478"/>
      <c r="G336" s="470" t="s">
        <v>467</v>
      </c>
      <c r="H336" s="479"/>
      <c r="I336" s="470" t="b">
        <f t="shared" si="17"/>
        <v>1</v>
      </c>
      <c r="J336" s="470" t="b">
        <f t="shared" si="18"/>
        <v>0</v>
      </c>
      <c r="K336" s="470" t="str">
        <f t="shared" si="19"/>
        <v>a1N36000009tPfJEAU</v>
      </c>
      <c r="L336" s="480" t="s">
        <v>1337</v>
      </c>
      <c r="M336" s="477"/>
      <c r="N336" s="477"/>
      <c r="O336" s="37"/>
      <c r="AM336" s="5"/>
      <c r="AN336" s="5"/>
    </row>
    <row r="337" spans="1:40" ht="283.5" x14ac:dyDescent="0.25">
      <c r="A337" s="377">
        <v>41</v>
      </c>
      <c r="B337" s="395" t="str">
        <f t="shared" si="16"/>
        <v/>
      </c>
      <c r="C337" s="396" t="str">
        <f ca="1">TEXT(IFERROR(INDEX('Overview - Section A'!$A$37:$A$44,MATCH(G337,'Overview - Section A'!$U$37:$U$44,0)),""),"d-mmm-yy") &amp;" to " &amp; TEXT(IFERROR(INDEX('Overview - Section A'!$E$37:$E$44,MATCH(G337,'Overview - Section A'!$U$37:$U$44,0)),""),"d-mmm-yy")</f>
        <v>1-Ene-22 to 30-Jun-22</v>
      </c>
      <c r="D337" s="477"/>
      <c r="E337" s="477"/>
      <c r="F337" s="478"/>
      <c r="G337" s="470" t="s">
        <v>469</v>
      </c>
      <c r="H337" s="479"/>
      <c r="I337" s="470" t="b">
        <f t="shared" si="17"/>
        <v>1</v>
      </c>
      <c r="J337" s="470" t="b">
        <f t="shared" si="18"/>
        <v>0</v>
      </c>
      <c r="K337" s="470" t="str">
        <f t="shared" si="19"/>
        <v>a1N36000009tPfJEAU</v>
      </c>
      <c r="L337" s="480" t="s">
        <v>1338</v>
      </c>
      <c r="M337" s="477"/>
      <c r="N337" s="477"/>
      <c r="O337" s="37"/>
      <c r="AM337" s="5"/>
      <c r="AN337" s="5"/>
    </row>
    <row r="338" spans="1:40" ht="283.5" x14ac:dyDescent="0.25">
      <c r="A338" s="377">
        <v>41</v>
      </c>
      <c r="B338" s="395" t="str">
        <f t="shared" si="16"/>
        <v/>
      </c>
      <c r="C338" s="396" t="str">
        <f ca="1">TEXT(IFERROR(INDEX('Overview - Section A'!$A$37:$A$44,MATCH(G338,'Overview - Section A'!$U$37:$U$44,0)),""),"d-mmm-yy") &amp;" to " &amp; TEXT(IFERROR(INDEX('Overview - Section A'!$E$37:$E$44,MATCH(G338,'Overview - Section A'!$U$37:$U$44,0)),""),"d-mmm-yy")</f>
        <v>1-Jul-22 to 30-Jun-23</v>
      </c>
      <c r="D338" s="477"/>
      <c r="E338" s="477"/>
      <c r="F338" s="478"/>
      <c r="G338" s="470" t="s">
        <v>471</v>
      </c>
      <c r="H338" s="479"/>
      <c r="I338" s="470" t="b">
        <f t="shared" si="17"/>
        <v>1</v>
      </c>
      <c r="J338" s="470" t="b">
        <f t="shared" si="18"/>
        <v>0</v>
      </c>
      <c r="K338" s="470" t="str">
        <f t="shared" si="19"/>
        <v>a1N36000009tPfJEAU</v>
      </c>
      <c r="L338" s="480" t="s">
        <v>1339</v>
      </c>
      <c r="M338" s="477"/>
      <c r="N338" s="477"/>
      <c r="O338" s="37"/>
      <c r="AM338" s="5"/>
      <c r="AN338" s="5"/>
    </row>
    <row r="339" spans="1:40" ht="283.5" x14ac:dyDescent="0.25">
      <c r="A339" s="377">
        <v>41</v>
      </c>
      <c r="B339" s="395" t="str">
        <f t="shared" si="16"/>
        <v/>
      </c>
      <c r="C339" s="396" t="str">
        <f ca="1">TEXT(IFERROR(INDEX('Overview - Section A'!$A$37:$A$44,MATCH(G339,'Overview - Section A'!$U$37:$U$44,0)),""),"d-mmm-yy") &amp;" to " &amp; TEXT(IFERROR(INDEX('Overview - Section A'!$E$37:$E$44,MATCH(G339,'Overview - Section A'!$U$37:$U$44,0)),""),"d-mmm-yy")</f>
        <v>1-Jul-23 to 30-Jun-24</v>
      </c>
      <c r="D339" s="477"/>
      <c r="E339" s="477"/>
      <c r="F339" s="478"/>
      <c r="G339" s="470" t="s">
        <v>473</v>
      </c>
      <c r="H339" s="479"/>
      <c r="I339" s="470" t="b">
        <f t="shared" si="17"/>
        <v>1</v>
      </c>
      <c r="J339" s="470" t="b">
        <f t="shared" si="18"/>
        <v>0</v>
      </c>
      <c r="K339" s="470" t="str">
        <f t="shared" si="19"/>
        <v>a1N36000009tPfJEAU</v>
      </c>
      <c r="L339" s="480" t="s">
        <v>1340</v>
      </c>
      <c r="M339" s="477"/>
      <c r="N339" s="477"/>
      <c r="O339" s="37"/>
      <c r="AM339" s="5"/>
      <c r="AN339" s="5"/>
    </row>
    <row r="340" spans="1:40" ht="283.5" x14ac:dyDescent="0.25">
      <c r="A340" s="377">
        <v>42</v>
      </c>
      <c r="B340" s="395" t="str">
        <f t="shared" si="16"/>
        <v/>
      </c>
      <c r="C340" s="396" t="str">
        <f ca="1">TEXT(IFERROR(INDEX('Overview - Section A'!$A$37:$A$44,MATCH(G340,'Overview - Section A'!$U$37:$U$44,0)),""),"d-mmm-yy") &amp;" to " &amp; TEXT(IFERROR(INDEX('Overview - Section A'!$E$37:$E$44,MATCH(G340,'Overview - Section A'!$U$37:$U$44,0)),""),"d-mmm-yy")</f>
        <v>1-Jul-19 to 31-Dic-19</v>
      </c>
      <c r="D340" s="477"/>
      <c r="E340" s="477"/>
      <c r="F340" s="478"/>
      <c r="G340" s="470" t="s">
        <v>463</v>
      </c>
      <c r="H340" s="479"/>
      <c r="I340" s="470" t="b">
        <f t="shared" si="17"/>
        <v>1</v>
      </c>
      <c r="J340" s="470" t="b">
        <f t="shared" si="18"/>
        <v>0</v>
      </c>
      <c r="K340" s="470" t="str">
        <f t="shared" si="19"/>
        <v>a1N36000009tPfKEAU</v>
      </c>
      <c r="L340" s="480" t="s">
        <v>1341</v>
      </c>
      <c r="M340" s="477"/>
      <c r="N340" s="477"/>
      <c r="O340" s="37"/>
      <c r="AM340" s="5"/>
      <c r="AN340" s="5"/>
    </row>
    <row r="341" spans="1:40" ht="283.5" x14ac:dyDescent="0.25">
      <c r="A341" s="377">
        <v>42</v>
      </c>
      <c r="B341" s="395" t="str">
        <f t="shared" si="16"/>
        <v/>
      </c>
      <c r="C341" s="396" t="str">
        <f ca="1">TEXT(IFERROR(INDEX('Overview - Section A'!$A$37:$A$44,MATCH(G341,'Overview - Section A'!$U$37:$U$44,0)),""),"d-mmm-yy") &amp;" to " &amp; TEXT(IFERROR(INDEX('Overview - Section A'!$E$37:$E$44,MATCH(G341,'Overview - Section A'!$U$37:$U$44,0)),""),"d-mmm-yy")</f>
        <v>1-Ene-20 to 31-Dic-20</v>
      </c>
      <c r="D341" s="477"/>
      <c r="E341" s="477"/>
      <c r="F341" s="478"/>
      <c r="G341" s="470" t="s">
        <v>465</v>
      </c>
      <c r="H341" s="479"/>
      <c r="I341" s="470" t="b">
        <f t="shared" si="17"/>
        <v>1</v>
      </c>
      <c r="J341" s="470" t="b">
        <f t="shared" si="18"/>
        <v>0</v>
      </c>
      <c r="K341" s="470" t="str">
        <f t="shared" si="19"/>
        <v>a1N36000009tPfKEAU</v>
      </c>
      <c r="L341" s="480" t="s">
        <v>1342</v>
      </c>
      <c r="M341" s="477"/>
      <c r="N341" s="477"/>
      <c r="O341" s="37"/>
      <c r="AM341" s="5"/>
      <c r="AN341" s="5"/>
    </row>
    <row r="342" spans="1:40" ht="283.5" x14ac:dyDescent="0.25">
      <c r="A342" s="377">
        <v>42</v>
      </c>
      <c r="B342" s="395" t="str">
        <f t="shared" si="16"/>
        <v/>
      </c>
      <c r="C342" s="396" t="str">
        <f ca="1">TEXT(IFERROR(INDEX('Overview - Section A'!$A$37:$A$44,MATCH(G342,'Overview - Section A'!$U$37:$U$44,0)),""),"d-mmm-yy") &amp;" to " &amp; TEXT(IFERROR(INDEX('Overview - Section A'!$E$37:$E$44,MATCH(G342,'Overview - Section A'!$U$37:$U$44,0)),""),"d-mmm-yy")</f>
        <v>1-Ene-21 to 31-Dic-21</v>
      </c>
      <c r="D342" s="477"/>
      <c r="E342" s="477"/>
      <c r="F342" s="478"/>
      <c r="G342" s="470" t="s">
        <v>467</v>
      </c>
      <c r="H342" s="479"/>
      <c r="I342" s="470" t="b">
        <f t="shared" si="17"/>
        <v>1</v>
      </c>
      <c r="J342" s="470" t="b">
        <f t="shared" si="18"/>
        <v>0</v>
      </c>
      <c r="K342" s="470" t="str">
        <f t="shared" si="19"/>
        <v>a1N36000009tPfKEAU</v>
      </c>
      <c r="L342" s="480" t="s">
        <v>1343</v>
      </c>
      <c r="M342" s="477"/>
      <c r="N342" s="477"/>
      <c r="O342" s="37"/>
      <c r="AM342" s="5"/>
      <c r="AN342" s="5"/>
    </row>
    <row r="343" spans="1:40" ht="283.5" x14ac:dyDescent="0.25">
      <c r="A343" s="377">
        <v>42</v>
      </c>
      <c r="B343" s="395" t="str">
        <f t="shared" si="16"/>
        <v/>
      </c>
      <c r="C343" s="396" t="str">
        <f ca="1">TEXT(IFERROR(INDEX('Overview - Section A'!$A$37:$A$44,MATCH(G343,'Overview - Section A'!$U$37:$U$44,0)),""),"d-mmm-yy") &amp;" to " &amp; TEXT(IFERROR(INDEX('Overview - Section A'!$E$37:$E$44,MATCH(G343,'Overview - Section A'!$U$37:$U$44,0)),""),"d-mmm-yy")</f>
        <v>1-Ene-22 to 30-Jun-22</v>
      </c>
      <c r="D343" s="477"/>
      <c r="E343" s="477"/>
      <c r="F343" s="478"/>
      <c r="G343" s="470" t="s">
        <v>469</v>
      </c>
      <c r="H343" s="479"/>
      <c r="I343" s="470" t="b">
        <f t="shared" si="17"/>
        <v>1</v>
      </c>
      <c r="J343" s="470" t="b">
        <f t="shared" si="18"/>
        <v>0</v>
      </c>
      <c r="K343" s="470" t="str">
        <f t="shared" si="19"/>
        <v>a1N36000009tPfKEAU</v>
      </c>
      <c r="L343" s="480" t="s">
        <v>1344</v>
      </c>
      <c r="M343" s="477"/>
      <c r="N343" s="477"/>
      <c r="O343" s="37"/>
      <c r="AM343" s="5"/>
      <c r="AN343" s="5"/>
    </row>
    <row r="344" spans="1:40" ht="283.5" x14ac:dyDescent="0.25">
      <c r="A344" s="377">
        <v>42</v>
      </c>
      <c r="B344" s="395" t="str">
        <f t="shared" si="16"/>
        <v/>
      </c>
      <c r="C344" s="396" t="str">
        <f ca="1">TEXT(IFERROR(INDEX('Overview - Section A'!$A$37:$A$44,MATCH(G344,'Overview - Section A'!$U$37:$U$44,0)),""),"d-mmm-yy") &amp;" to " &amp; TEXT(IFERROR(INDEX('Overview - Section A'!$E$37:$E$44,MATCH(G344,'Overview - Section A'!$U$37:$U$44,0)),""),"d-mmm-yy")</f>
        <v>1-Jul-22 to 30-Jun-23</v>
      </c>
      <c r="D344" s="477"/>
      <c r="E344" s="477"/>
      <c r="F344" s="478"/>
      <c r="G344" s="470" t="s">
        <v>471</v>
      </c>
      <c r="H344" s="479"/>
      <c r="I344" s="470" t="b">
        <f t="shared" si="17"/>
        <v>1</v>
      </c>
      <c r="J344" s="470" t="b">
        <f t="shared" si="18"/>
        <v>0</v>
      </c>
      <c r="K344" s="470" t="str">
        <f t="shared" si="19"/>
        <v>a1N36000009tPfKEAU</v>
      </c>
      <c r="L344" s="480" t="s">
        <v>1345</v>
      </c>
      <c r="M344" s="477"/>
      <c r="N344" s="477"/>
      <c r="O344" s="37"/>
      <c r="AM344" s="5"/>
      <c r="AN344" s="5"/>
    </row>
    <row r="345" spans="1:40" ht="283.5" x14ac:dyDescent="0.25">
      <c r="A345" s="377">
        <v>42</v>
      </c>
      <c r="B345" s="395" t="str">
        <f t="shared" si="16"/>
        <v/>
      </c>
      <c r="C345" s="396" t="str">
        <f ca="1">TEXT(IFERROR(INDEX('Overview - Section A'!$A$37:$A$44,MATCH(G345,'Overview - Section A'!$U$37:$U$44,0)),""),"d-mmm-yy") &amp;" to " &amp; TEXT(IFERROR(INDEX('Overview - Section A'!$E$37:$E$44,MATCH(G345,'Overview - Section A'!$U$37:$U$44,0)),""),"d-mmm-yy")</f>
        <v>1-Jul-23 to 30-Jun-24</v>
      </c>
      <c r="D345" s="477"/>
      <c r="E345" s="477"/>
      <c r="F345" s="478"/>
      <c r="G345" s="470" t="s">
        <v>473</v>
      </c>
      <c r="H345" s="479"/>
      <c r="I345" s="470" t="b">
        <f t="shared" si="17"/>
        <v>1</v>
      </c>
      <c r="J345" s="470" t="b">
        <f t="shared" si="18"/>
        <v>0</v>
      </c>
      <c r="K345" s="470" t="str">
        <f t="shared" si="19"/>
        <v>a1N36000009tPfKEAU</v>
      </c>
      <c r="L345" s="480" t="s">
        <v>1346</v>
      </c>
      <c r="M345" s="477"/>
      <c r="N345" s="477"/>
      <c r="O345" s="37"/>
      <c r="AM345" s="5"/>
      <c r="AN345" s="5"/>
    </row>
    <row r="346" spans="1:40" ht="283.5" x14ac:dyDescent="0.25">
      <c r="A346" s="377">
        <v>43</v>
      </c>
      <c r="B346" s="395" t="str">
        <f t="shared" si="16"/>
        <v/>
      </c>
      <c r="C346" s="396" t="str">
        <f ca="1">TEXT(IFERROR(INDEX('Overview - Section A'!$A$37:$A$44,MATCH(G346,'Overview - Section A'!$U$37:$U$44,0)),""),"d-mmm-yy") &amp;" to " &amp; TEXT(IFERROR(INDEX('Overview - Section A'!$E$37:$E$44,MATCH(G346,'Overview - Section A'!$U$37:$U$44,0)),""),"d-mmm-yy")</f>
        <v>1-Jul-19 to 31-Dic-19</v>
      </c>
      <c r="D346" s="477"/>
      <c r="E346" s="477"/>
      <c r="F346" s="478"/>
      <c r="G346" s="470" t="s">
        <v>463</v>
      </c>
      <c r="H346" s="479"/>
      <c r="I346" s="470" t="b">
        <f t="shared" si="17"/>
        <v>1</v>
      </c>
      <c r="J346" s="470" t="b">
        <f t="shared" si="18"/>
        <v>0</v>
      </c>
      <c r="K346" s="470" t="str">
        <f t="shared" si="19"/>
        <v>a1N36000009tPfLEAU</v>
      </c>
      <c r="L346" s="480" t="s">
        <v>1347</v>
      </c>
      <c r="M346" s="477"/>
      <c r="N346" s="477"/>
      <c r="O346" s="37"/>
      <c r="AM346" s="5"/>
      <c r="AN346" s="5"/>
    </row>
    <row r="347" spans="1:40" ht="283.5" x14ac:dyDescent="0.25">
      <c r="A347" s="377">
        <v>43</v>
      </c>
      <c r="B347" s="395" t="str">
        <f t="shared" si="16"/>
        <v/>
      </c>
      <c r="C347" s="396" t="str">
        <f ca="1">TEXT(IFERROR(INDEX('Overview - Section A'!$A$37:$A$44,MATCH(G347,'Overview - Section A'!$U$37:$U$44,0)),""),"d-mmm-yy") &amp;" to " &amp; TEXT(IFERROR(INDEX('Overview - Section A'!$E$37:$E$44,MATCH(G347,'Overview - Section A'!$U$37:$U$44,0)),""),"d-mmm-yy")</f>
        <v>1-Ene-20 to 31-Dic-20</v>
      </c>
      <c r="D347" s="477"/>
      <c r="E347" s="477"/>
      <c r="F347" s="478"/>
      <c r="G347" s="470" t="s">
        <v>465</v>
      </c>
      <c r="H347" s="479"/>
      <c r="I347" s="470" t="b">
        <f t="shared" si="17"/>
        <v>1</v>
      </c>
      <c r="J347" s="470" t="b">
        <f t="shared" si="18"/>
        <v>0</v>
      </c>
      <c r="K347" s="470" t="str">
        <f t="shared" si="19"/>
        <v>a1N36000009tPfLEAU</v>
      </c>
      <c r="L347" s="480" t="s">
        <v>1348</v>
      </c>
      <c r="M347" s="477"/>
      <c r="N347" s="477"/>
      <c r="O347" s="37"/>
      <c r="AM347" s="5"/>
      <c r="AN347" s="5"/>
    </row>
    <row r="348" spans="1:40" ht="283.5" x14ac:dyDescent="0.25">
      <c r="A348" s="377">
        <v>43</v>
      </c>
      <c r="B348" s="395" t="str">
        <f t="shared" si="16"/>
        <v/>
      </c>
      <c r="C348" s="396" t="str">
        <f ca="1">TEXT(IFERROR(INDEX('Overview - Section A'!$A$37:$A$44,MATCH(G348,'Overview - Section A'!$U$37:$U$44,0)),""),"d-mmm-yy") &amp;" to " &amp; TEXT(IFERROR(INDEX('Overview - Section A'!$E$37:$E$44,MATCH(G348,'Overview - Section A'!$U$37:$U$44,0)),""),"d-mmm-yy")</f>
        <v>1-Ene-21 to 31-Dic-21</v>
      </c>
      <c r="D348" s="477"/>
      <c r="E348" s="477"/>
      <c r="F348" s="478"/>
      <c r="G348" s="470" t="s">
        <v>467</v>
      </c>
      <c r="H348" s="479"/>
      <c r="I348" s="470" t="b">
        <f t="shared" si="17"/>
        <v>1</v>
      </c>
      <c r="J348" s="470" t="b">
        <f t="shared" si="18"/>
        <v>0</v>
      </c>
      <c r="K348" s="470" t="str">
        <f t="shared" si="19"/>
        <v>a1N36000009tPfLEAU</v>
      </c>
      <c r="L348" s="480" t="s">
        <v>1349</v>
      </c>
      <c r="M348" s="477"/>
      <c r="N348" s="477"/>
      <c r="O348" s="37"/>
      <c r="AM348" s="5"/>
      <c r="AN348" s="5"/>
    </row>
    <row r="349" spans="1:40" ht="283.5" x14ac:dyDescent="0.25">
      <c r="A349" s="377">
        <v>43</v>
      </c>
      <c r="B349" s="395" t="str">
        <f t="shared" si="16"/>
        <v/>
      </c>
      <c r="C349" s="396" t="str">
        <f ca="1">TEXT(IFERROR(INDEX('Overview - Section A'!$A$37:$A$44,MATCH(G349,'Overview - Section A'!$U$37:$U$44,0)),""),"d-mmm-yy") &amp;" to " &amp; TEXT(IFERROR(INDEX('Overview - Section A'!$E$37:$E$44,MATCH(G349,'Overview - Section A'!$U$37:$U$44,0)),""),"d-mmm-yy")</f>
        <v>1-Ene-22 to 30-Jun-22</v>
      </c>
      <c r="D349" s="477"/>
      <c r="E349" s="477"/>
      <c r="F349" s="478"/>
      <c r="G349" s="470" t="s">
        <v>469</v>
      </c>
      <c r="H349" s="479"/>
      <c r="I349" s="470" t="b">
        <f t="shared" si="17"/>
        <v>1</v>
      </c>
      <c r="J349" s="470" t="b">
        <f t="shared" si="18"/>
        <v>0</v>
      </c>
      <c r="K349" s="470" t="str">
        <f t="shared" si="19"/>
        <v>a1N36000009tPfLEAU</v>
      </c>
      <c r="L349" s="480" t="s">
        <v>1350</v>
      </c>
      <c r="M349" s="477"/>
      <c r="N349" s="477"/>
      <c r="O349" s="37"/>
      <c r="AM349" s="5"/>
      <c r="AN349" s="5"/>
    </row>
    <row r="350" spans="1:40" ht="283.5" x14ac:dyDescent="0.25">
      <c r="A350" s="377">
        <v>43</v>
      </c>
      <c r="B350" s="395" t="str">
        <f t="shared" ref="B350:B413" si="20">IF(A350=A349,"",IF(VLOOKUP(A350,$A$8:$D$90,4,FALSE)=0,"",VLOOKUP(A350,$A$8:$D$90,4,FALSE)))</f>
        <v/>
      </c>
      <c r="C350" s="396" t="str">
        <f ca="1">TEXT(IFERROR(INDEX('Overview - Section A'!$A$37:$A$44,MATCH(G350,'Overview - Section A'!$U$37:$U$44,0)),""),"d-mmm-yy") &amp;" to " &amp; TEXT(IFERROR(INDEX('Overview - Section A'!$E$37:$E$44,MATCH(G350,'Overview - Section A'!$U$37:$U$44,0)),""),"d-mmm-yy")</f>
        <v>1-Jul-22 to 30-Jun-23</v>
      </c>
      <c r="D350" s="477"/>
      <c r="E350" s="477"/>
      <c r="F350" s="478"/>
      <c r="G350" s="470" t="s">
        <v>471</v>
      </c>
      <c r="H350" s="479"/>
      <c r="I350" s="470" t="b">
        <f t="shared" ref="I350:I413" si="21">IFERROR(TRUE,FALSE)</f>
        <v>1</v>
      </c>
      <c r="J350" s="470" t="b">
        <f t="shared" ref="J350:J413" si="22">IFERROR(IF(VLOOKUP(A350,$A$8:$D$90,4,FALSE)&lt;&gt;"",TRUE,FALSE),FALSE)</f>
        <v>0</v>
      </c>
      <c r="K350" s="470" t="str">
        <f t="shared" ref="K350:K413" si="23">IFERROR(VLOOKUP(A350,$A$8:$T$90,20,FALSE),"")</f>
        <v>a1N36000009tPfLEAU</v>
      </c>
      <c r="L350" s="480" t="s">
        <v>1351</v>
      </c>
      <c r="M350" s="477"/>
      <c r="N350" s="477"/>
      <c r="O350" s="37"/>
      <c r="AM350" s="5"/>
      <c r="AN350" s="5"/>
    </row>
    <row r="351" spans="1:40" ht="283.5" x14ac:dyDescent="0.25">
      <c r="A351" s="377">
        <v>43</v>
      </c>
      <c r="B351" s="395" t="str">
        <f t="shared" si="20"/>
        <v/>
      </c>
      <c r="C351" s="396" t="str">
        <f ca="1">TEXT(IFERROR(INDEX('Overview - Section A'!$A$37:$A$44,MATCH(G351,'Overview - Section A'!$U$37:$U$44,0)),""),"d-mmm-yy") &amp;" to " &amp; TEXT(IFERROR(INDEX('Overview - Section A'!$E$37:$E$44,MATCH(G351,'Overview - Section A'!$U$37:$U$44,0)),""),"d-mmm-yy")</f>
        <v>1-Jul-23 to 30-Jun-24</v>
      </c>
      <c r="D351" s="477"/>
      <c r="E351" s="477"/>
      <c r="F351" s="478"/>
      <c r="G351" s="470" t="s">
        <v>473</v>
      </c>
      <c r="H351" s="479"/>
      <c r="I351" s="470" t="b">
        <f t="shared" si="21"/>
        <v>1</v>
      </c>
      <c r="J351" s="470" t="b">
        <f t="shared" si="22"/>
        <v>0</v>
      </c>
      <c r="K351" s="470" t="str">
        <f t="shared" si="23"/>
        <v>a1N36000009tPfLEAU</v>
      </c>
      <c r="L351" s="480" t="s">
        <v>1352</v>
      </c>
      <c r="M351" s="477"/>
      <c r="N351" s="477"/>
      <c r="O351" s="37"/>
      <c r="AM351" s="5"/>
      <c r="AN351" s="5"/>
    </row>
    <row r="352" spans="1:40" ht="283.5" x14ac:dyDescent="0.25">
      <c r="A352" s="377">
        <v>44</v>
      </c>
      <c r="B352" s="395" t="str">
        <f t="shared" si="20"/>
        <v/>
      </c>
      <c r="C352" s="396" t="str">
        <f ca="1">TEXT(IFERROR(INDEX('Overview - Section A'!$A$37:$A$44,MATCH(G352,'Overview - Section A'!$U$37:$U$44,0)),""),"d-mmm-yy") &amp;" to " &amp; TEXT(IFERROR(INDEX('Overview - Section A'!$E$37:$E$44,MATCH(G352,'Overview - Section A'!$U$37:$U$44,0)),""),"d-mmm-yy")</f>
        <v>1-Jul-19 to 31-Dic-19</v>
      </c>
      <c r="D352" s="477"/>
      <c r="E352" s="477"/>
      <c r="F352" s="478"/>
      <c r="G352" s="470" t="s">
        <v>463</v>
      </c>
      <c r="H352" s="479"/>
      <c r="I352" s="470" t="b">
        <f t="shared" si="21"/>
        <v>1</v>
      </c>
      <c r="J352" s="470" t="b">
        <f t="shared" si="22"/>
        <v>0</v>
      </c>
      <c r="K352" s="470" t="str">
        <f t="shared" si="23"/>
        <v>a1N36000009tPfMEAU</v>
      </c>
      <c r="L352" s="480" t="s">
        <v>1353</v>
      </c>
      <c r="M352" s="477"/>
      <c r="N352" s="477"/>
      <c r="O352" s="37"/>
      <c r="AM352" s="5"/>
      <c r="AN352" s="5"/>
    </row>
    <row r="353" spans="1:40" ht="283.5" x14ac:dyDescent="0.25">
      <c r="A353" s="377">
        <v>44</v>
      </c>
      <c r="B353" s="395" t="str">
        <f t="shared" si="20"/>
        <v/>
      </c>
      <c r="C353" s="396" t="str">
        <f ca="1">TEXT(IFERROR(INDEX('Overview - Section A'!$A$37:$A$44,MATCH(G353,'Overview - Section A'!$U$37:$U$44,0)),""),"d-mmm-yy") &amp;" to " &amp; TEXT(IFERROR(INDEX('Overview - Section A'!$E$37:$E$44,MATCH(G353,'Overview - Section A'!$U$37:$U$44,0)),""),"d-mmm-yy")</f>
        <v>1-Ene-20 to 31-Dic-20</v>
      </c>
      <c r="D353" s="477"/>
      <c r="E353" s="477"/>
      <c r="F353" s="478"/>
      <c r="G353" s="470" t="s">
        <v>465</v>
      </c>
      <c r="H353" s="479"/>
      <c r="I353" s="470" t="b">
        <f t="shared" si="21"/>
        <v>1</v>
      </c>
      <c r="J353" s="470" t="b">
        <f t="shared" si="22"/>
        <v>0</v>
      </c>
      <c r="K353" s="470" t="str">
        <f t="shared" si="23"/>
        <v>a1N36000009tPfMEAU</v>
      </c>
      <c r="L353" s="480" t="s">
        <v>1354</v>
      </c>
      <c r="M353" s="477"/>
      <c r="N353" s="477"/>
      <c r="O353" s="37"/>
      <c r="AM353" s="5"/>
      <c r="AN353" s="5"/>
    </row>
    <row r="354" spans="1:40" ht="283.5" x14ac:dyDescent="0.25">
      <c r="A354" s="377">
        <v>44</v>
      </c>
      <c r="B354" s="395" t="str">
        <f t="shared" si="20"/>
        <v/>
      </c>
      <c r="C354" s="396" t="str">
        <f ca="1">TEXT(IFERROR(INDEX('Overview - Section A'!$A$37:$A$44,MATCH(G354,'Overview - Section A'!$U$37:$U$44,0)),""),"d-mmm-yy") &amp;" to " &amp; TEXT(IFERROR(INDEX('Overview - Section A'!$E$37:$E$44,MATCH(G354,'Overview - Section A'!$U$37:$U$44,0)),""),"d-mmm-yy")</f>
        <v>1-Ene-21 to 31-Dic-21</v>
      </c>
      <c r="D354" s="477"/>
      <c r="E354" s="477"/>
      <c r="F354" s="478"/>
      <c r="G354" s="470" t="s">
        <v>467</v>
      </c>
      <c r="H354" s="479"/>
      <c r="I354" s="470" t="b">
        <f t="shared" si="21"/>
        <v>1</v>
      </c>
      <c r="J354" s="470" t="b">
        <f t="shared" si="22"/>
        <v>0</v>
      </c>
      <c r="K354" s="470" t="str">
        <f t="shared" si="23"/>
        <v>a1N36000009tPfMEAU</v>
      </c>
      <c r="L354" s="480" t="s">
        <v>1355</v>
      </c>
      <c r="M354" s="477"/>
      <c r="N354" s="477"/>
      <c r="O354" s="37"/>
      <c r="AM354" s="5"/>
      <c r="AN354" s="5"/>
    </row>
    <row r="355" spans="1:40" ht="283.5" x14ac:dyDescent="0.25">
      <c r="A355" s="377">
        <v>44</v>
      </c>
      <c r="B355" s="395" t="str">
        <f t="shared" si="20"/>
        <v/>
      </c>
      <c r="C355" s="396" t="str">
        <f ca="1">TEXT(IFERROR(INDEX('Overview - Section A'!$A$37:$A$44,MATCH(G355,'Overview - Section A'!$U$37:$U$44,0)),""),"d-mmm-yy") &amp;" to " &amp; TEXT(IFERROR(INDEX('Overview - Section A'!$E$37:$E$44,MATCH(G355,'Overview - Section A'!$U$37:$U$44,0)),""),"d-mmm-yy")</f>
        <v>1-Ene-22 to 30-Jun-22</v>
      </c>
      <c r="D355" s="477"/>
      <c r="E355" s="477"/>
      <c r="F355" s="478"/>
      <c r="G355" s="470" t="s">
        <v>469</v>
      </c>
      <c r="H355" s="479"/>
      <c r="I355" s="470" t="b">
        <f t="shared" si="21"/>
        <v>1</v>
      </c>
      <c r="J355" s="470" t="b">
        <f t="shared" si="22"/>
        <v>0</v>
      </c>
      <c r="K355" s="470" t="str">
        <f t="shared" si="23"/>
        <v>a1N36000009tPfMEAU</v>
      </c>
      <c r="L355" s="480" t="s">
        <v>1356</v>
      </c>
      <c r="M355" s="477"/>
      <c r="N355" s="477"/>
      <c r="O355" s="37"/>
      <c r="AM355" s="5"/>
      <c r="AN355" s="5"/>
    </row>
    <row r="356" spans="1:40" ht="283.5" x14ac:dyDescent="0.25">
      <c r="A356" s="377">
        <v>44</v>
      </c>
      <c r="B356" s="395" t="str">
        <f t="shared" si="20"/>
        <v/>
      </c>
      <c r="C356" s="396" t="str">
        <f ca="1">TEXT(IFERROR(INDEX('Overview - Section A'!$A$37:$A$44,MATCH(G356,'Overview - Section A'!$U$37:$U$44,0)),""),"d-mmm-yy") &amp;" to " &amp; TEXT(IFERROR(INDEX('Overview - Section A'!$E$37:$E$44,MATCH(G356,'Overview - Section A'!$U$37:$U$44,0)),""),"d-mmm-yy")</f>
        <v>1-Jul-22 to 30-Jun-23</v>
      </c>
      <c r="D356" s="477"/>
      <c r="E356" s="477"/>
      <c r="F356" s="478"/>
      <c r="G356" s="470" t="s">
        <v>471</v>
      </c>
      <c r="H356" s="479"/>
      <c r="I356" s="470" t="b">
        <f t="shared" si="21"/>
        <v>1</v>
      </c>
      <c r="J356" s="470" t="b">
        <f t="shared" si="22"/>
        <v>0</v>
      </c>
      <c r="K356" s="470" t="str">
        <f t="shared" si="23"/>
        <v>a1N36000009tPfMEAU</v>
      </c>
      <c r="L356" s="480" t="s">
        <v>1357</v>
      </c>
      <c r="M356" s="477"/>
      <c r="N356" s="477"/>
      <c r="O356" s="37"/>
      <c r="AM356" s="5"/>
      <c r="AN356" s="5"/>
    </row>
    <row r="357" spans="1:40" ht="283.5" x14ac:dyDescent="0.25">
      <c r="A357" s="377">
        <v>44</v>
      </c>
      <c r="B357" s="395" t="str">
        <f t="shared" si="20"/>
        <v/>
      </c>
      <c r="C357" s="396" t="str">
        <f ca="1">TEXT(IFERROR(INDEX('Overview - Section A'!$A$37:$A$44,MATCH(G357,'Overview - Section A'!$U$37:$U$44,0)),""),"d-mmm-yy") &amp;" to " &amp; TEXT(IFERROR(INDEX('Overview - Section A'!$E$37:$E$44,MATCH(G357,'Overview - Section A'!$U$37:$U$44,0)),""),"d-mmm-yy")</f>
        <v>1-Jul-23 to 30-Jun-24</v>
      </c>
      <c r="D357" s="477"/>
      <c r="E357" s="477"/>
      <c r="F357" s="478"/>
      <c r="G357" s="470" t="s">
        <v>473</v>
      </c>
      <c r="H357" s="479"/>
      <c r="I357" s="470" t="b">
        <f t="shared" si="21"/>
        <v>1</v>
      </c>
      <c r="J357" s="470" t="b">
        <f t="shared" si="22"/>
        <v>0</v>
      </c>
      <c r="K357" s="470" t="str">
        <f t="shared" si="23"/>
        <v>a1N36000009tPfMEAU</v>
      </c>
      <c r="L357" s="480" t="s">
        <v>1358</v>
      </c>
      <c r="M357" s="477"/>
      <c r="N357" s="477"/>
      <c r="O357" s="37"/>
      <c r="AM357" s="5"/>
      <c r="AN357" s="5"/>
    </row>
    <row r="358" spans="1:40" ht="283.5" x14ac:dyDescent="0.25">
      <c r="A358" s="377">
        <v>45</v>
      </c>
      <c r="B358" s="395" t="str">
        <f t="shared" si="20"/>
        <v/>
      </c>
      <c r="C358" s="396" t="str">
        <f ca="1">TEXT(IFERROR(INDEX('Overview - Section A'!$A$37:$A$44,MATCH(G358,'Overview - Section A'!$U$37:$U$44,0)),""),"d-mmm-yy") &amp;" to " &amp; TEXT(IFERROR(INDEX('Overview - Section A'!$E$37:$E$44,MATCH(G358,'Overview - Section A'!$U$37:$U$44,0)),""),"d-mmm-yy")</f>
        <v>1-Jul-19 to 31-Dic-19</v>
      </c>
      <c r="D358" s="477"/>
      <c r="E358" s="477"/>
      <c r="F358" s="478"/>
      <c r="G358" s="470" t="s">
        <v>463</v>
      </c>
      <c r="H358" s="479"/>
      <c r="I358" s="470" t="b">
        <f t="shared" si="21"/>
        <v>1</v>
      </c>
      <c r="J358" s="470" t="b">
        <f t="shared" si="22"/>
        <v>0</v>
      </c>
      <c r="K358" s="470" t="str">
        <f t="shared" si="23"/>
        <v>a1N36000009tPfNEAU</v>
      </c>
      <c r="L358" s="480" t="s">
        <v>1359</v>
      </c>
      <c r="M358" s="477"/>
      <c r="N358" s="477"/>
      <c r="O358" s="37"/>
      <c r="AM358" s="5"/>
      <c r="AN358" s="5"/>
    </row>
    <row r="359" spans="1:40" ht="283.5" x14ac:dyDescent="0.25">
      <c r="A359" s="377">
        <v>45</v>
      </c>
      <c r="B359" s="395" t="str">
        <f t="shared" si="20"/>
        <v/>
      </c>
      <c r="C359" s="396" t="str">
        <f ca="1">TEXT(IFERROR(INDEX('Overview - Section A'!$A$37:$A$44,MATCH(G359,'Overview - Section A'!$U$37:$U$44,0)),""),"d-mmm-yy") &amp;" to " &amp; TEXT(IFERROR(INDEX('Overview - Section A'!$E$37:$E$44,MATCH(G359,'Overview - Section A'!$U$37:$U$44,0)),""),"d-mmm-yy")</f>
        <v>1-Ene-20 to 31-Dic-20</v>
      </c>
      <c r="D359" s="477"/>
      <c r="E359" s="477"/>
      <c r="F359" s="478"/>
      <c r="G359" s="470" t="s">
        <v>465</v>
      </c>
      <c r="H359" s="479"/>
      <c r="I359" s="470" t="b">
        <f t="shared" si="21"/>
        <v>1</v>
      </c>
      <c r="J359" s="470" t="b">
        <f t="shared" si="22"/>
        <v>0</v>
      </c>
      <c r="K359" s="470" t="str">
        <f t="shared" si="23"/>
        <v>a1N36000009tPfNEAU</v>
      </c>
      <c r="L359" s="480" t="s">
        <v>1360</v>
      </c>
      <c r="M359" s="477"/>
      <c r="N359" s="477"/>
      <c r="O359" s="37"/>
      <c r="AM359" s="5"/>
      <c r="AN359" s="5"/>
    </row>
    <row r="360" spans="1:40" ht="283.5" x14ac:dyDescent="0.25">
      <c r="A360" s="377">
        <v>45</v>
      </c>
      <c r="B360" s="395" t="str">
        <f t="shared" si="20"/>
        <v/>
      </c>
      <c r="C360" s="396" t="str">
        <f ca="1">TEXT(IFERROR(INDEX('Overview - Section A'!$A$37:$A$44,MATCH(G360,'Overview - Section A'!$U$37:$U$44,0)),""),"d-mmm-yy") &amp;" to " &amp; TEXT(IFERROR(INDEX('Overview - Section A'!$E$37:$E$44,MATCH(G360,'Overview - Section A'!$U$37:$U$44,0)),""),"d-mmm-yy")</f>
        <v>1-Ene-21 to 31-Dic-21</v>
      </c>
      <c r="D360" s="477"/>
      <c r="E360" s="477"/>
      <c r="F360" s="478"/>
      <c r="G360" s="470" t="s">
        <v>467</v>
      </c>
      <c r="H360" s="479"/>
      <c r="I360" s="470" t="b">
        <f t="shared" si="21"/>
        <v>1</v>
      </c>
      <c r="J360" s="470" t="b">
        <f t="shared" si="22"/>
        <v>0</v>
      </c>
      <c r="K360" s="470" t="str">
        <f t="shared" si="23"/>
        <v>a1N36000009tPfNEAU</v>
      </c>
      <c r="L360" s="480" t="s">
        <v>1361</v>
      </c>
      <c r="M360" s="477"/>
      <c r="N360" s="477"/>
      <c r="O360" s="37"/>
      <c r="AM360" s="5"/>
      <c r="AN360" s="5"/>
    </row>
    <row r="361" spans="1:40" ht="283.5" x14ac:dyDescent="0.25">
      <c r="A361" s="377">
        <v>45</v>
      </c>
      <c r="B361" s="395" t="str">
        <f t="shared" si="20"/>
        <v/>
      </c>
      <c r="C361" s="396" t="str">
        <f ca="1">TEXT(IFERROR(INDEX('Overview - Section A'!$A$37:$A$44,MATCH(G361,'Overview - Section A'!$U$37:$U$44,0)),""),"d-mmm-yy") &amp;" to " &amp; TEXT(IFERROR(INDEX('Overview - Section A'!$E$37:$E$44,MATCH(G361,'Overview - Section A'!$U$37:$U$44,0)),""),"d-mmm-yy")</f>
        <v>1-Ene-22 to 30-Jun-22</v>
      </c>
      <c r="D361" s="477"/>
      <c r="E361" s="477"/>
      <c r="F361" s="478"/>
      <c r="G361" s="470" t="s">
        <v>469</v>
      </c>
      <c r="H361" s="479"/>
      <c r="I361" s="470" t="b">
        <f t="shared" si="21"/>
        <v>1</v>
      </c>
      <c r="J361" s="470" t="b">
        <f t="shared" si="22"/>
        <v>0</v>
      </c>
      <c r="K361" s="470" t="str">
        <f t="shared" si="23"/>
        <v>a1N36000009tPfNEAU</v>
      </c>
      <c r="L361" s="480" t="s">
        <v>1362</v>
      </c>
      <c r="M361" s="477"/>
      <c r="N361" s="477"/>
      <c r="O361" s="37"/>
      <c r="AM361" s="5"/>
      <c r="AN361" s="5"/>
    </row>
    <row r="362" spans="1:40" ht="283.5" x14ac:dyDescent="0.25">
      <c r="A362" s="377">
        <v>45</v>
      </c>
      <c r="B362" s="395" t="str">
        <f t="shared" si="20"/>
        <v/>
      </c>
      <c r="C362" s="396" t="str">
        <f ca="1">TEXT(IFERROR(INDEX('Overview - Section A'!$A$37:$A$44,MATCH(G362,'Overview - Section A'!$U$37:$U$44,0)),""),"d-mmm-yy") &amp;" to " &amp; TEXT(IFERROR(INDEX('Overview - Section A'!$E$37:$E$44,MATCH(G362,'Overview - Section A'!$U$37:$U$44,0)),""),"d-mmm-yy")</f>
        <v>1-Jul-22 to 30-Jun-23</v>
      </c>
      <c r="D362" s="477"/>
      <c r="E362" s="477"/>
      <c r="F362" s="478"/>
      <c r="G362" s="470" t="s">
        <v>471</v>
      </c>
      <c r="H362" s="479"/>
      <c r="I362" s="470" t="b">
        <f t="shared" si="21"/>
        <v>1</v>
      </c>
      <c r="J362" s="470" t="b">
        <f t="shared" si="22"/>
        <v>0</v>
      </c>
      <c r="K362" s="470" t="str">
        <f t="shared" si="23"/>
        <v>a1N36000009tPfNEAU</v>
      </c>
      <c r="L362" s="480" t="s">
        <v>1363</v>
      </c>
      <c r="M362" s="477"/>
      <c r="N362" s="477"/>
      <c r="O362" s="37"/>
      <c r="AM362" s="5"/>
      <c r="AN362" s="5"/>
    </row>
    <row r="363" spans="1:40" ht="283.5" x14ac:dyDescent="0.25">
      <c r="A363" s="377">
        <v>45</v>
      </c>
      <c r="B363" s="395" t="str">
        <f t="shared" si="20"/>
        <v/>
      </c>
      <c r="C363" s="396" t="str">
        <f ca="1">TEXT(IFERROR(INDEX('Overview - Section A'!$A$37:$A$44,MATCH(G363,'Overview - Section A'!$U$37:$U$44,0)),""),"d-mmm-yy") &amp;" to " &amp; TEXT(IFERROR(INDEX('Overview - Section A'!$E$37:$E$44,MATCH(G363,'Overview - Section A'!$U$37:$U$44,0)),""),"d-mmm-yy")</f>
        <v>1-Jul-23 to 30-Jun-24</v>
      </c>
      <c r="D363" s="477"/>
      <c r="E363" s="477"/>
      <c r="F363" s="478"/>
      <c r="G363" s="470" t="s">
        <v>473</v>
      </c>
      <c r="H363" s="479"/>
      <c r="I363" s="470" t="b">
        <f t="shared" si="21"/>
        <v>1</v>
      </c>
      <c r="J363" s="470" t="b">
        <f t="shared" si="22"/>
        <v>0</v>
      </c>
      <c r="K363" s="470" t="str">
        <f t="shared" si="23"/>
        <v>a1N36000009tPfNEAU</v>
      </c>
      <c r="L363" s="480" t="s">
        <v>1364</v>
      </c>
      <c r="M363" s="477"/>
      <c r="N363" s="477"/>
      <c r="O363" s="37"/>
      <c r="AM363" s="5"/>
      <c r="AN363" s="5"/>
    </row>
    <row r="364" spans="1:40" ht="283.5" x14ac:dyDescent="0.25">
      <c r="A364" s="377">
        <v>46</v>
      </c>
      <c r="B364" s="395" t="str">
        <f t="shared" si="20"/>
        <v/>
      </c>
      <c r="C364" s="396" t="str">
        <f ca="1">TEXT(IFERROR(INDEX('Overview - Section A'!$A$37:$A$44,MATCH(G364,'Overview - Section A'!$U$37:$U$44,0)),""),"d-mmm-yy") &amp;" to " &amp; TEXT(IFERROR(INDEX('Overview - Section A'!$E$37:$E$44,MATCH(G364,'Overview - Section A'!$U$37:$U$44,0)),""),"d-mmm-yy")</f>
        <v>1-Jul-19 to 31-Dic-19</v>
      </c>
      <c r="D364" s="477"/>
      <c r="E364" s="477"/>
      <c r="F364" s="478"/>
      <c r="G364" s="470" t="s">
        <v>463</v>
      </c>
      <c r="H364" s="479"/>
      <c r="I364" s="470" t="b">
        <f t="shared" si="21"/>
        <v>1</v>
      </c>
      <c r="J364" s="470" t="b">
        <f t="shared" si="22"/>
        <v>0</v>
      </c>
      <c r="K364" s="470" t="str">
        <f t="shared" si="23"/>
        <v>a1N36000009tPfOEAU</v>
      </c>
      <c r="L364" s="480" t="s">
        <v>1365</v>
      </c>
      <c r="M364" s="477"/>
      <c r="N364" s="477"/>
      <c r="O364" s="37"/>
      <c r="AM364" s="5"/>
      <c r="AN364" s="5"/>
    </row>
    <row r="365" spans="1:40" ht="283.5" x14ac:dyDescent="0.25">
      <c r="A365" s="377">
        <v>46</v>
      </c>
      <c r="B365" s="395" t="str">
        <f t="shared" si="20"/>
        <v/>
      </c>
      <c r="C365" s="396" t="str">
        <f ca="1">TEXT(IFERROR(INDEX('Overview - Section A'!$A$37:$A$44,MATCH(G365,'Overview - Section A'!$U$37:$U$44,0)),""),"d-mmm-yy") &amp;" to " &amp; TEXT(IFERROR(INDEX('Overview - Section A'!$E$37:$E$44,MATCH(G365,'Overview - Section A'!$U$37:$U$44,0)),""),"d-mmm-yy")</f>
        <v>1-Ene-20 to 31-Dic-20</v>
      </c>
      <c r="D365" s="477"/>
      <c r="E365" s="477"/>
      <c r="F365" s="478"/>
      <c r="G365" s="470" t="s">
        <v>465</v>
      </c>
      <c r="H365" s="479"/>
      <c r="I365" s="470" t="b">
        <f t="shared" si="21"/>
        <v>1</v>
      </c>
      <c r="J365" s="470" t="b">
        <f t="shared" si="22"/>
        <v>0</v>
      </c>
      <c r="K365" s="470" t="str">
        <f t="shared" si="23"/>
        <v>a1N36000009tPfOEAU</v>
      </c>
      <c r="L365" s="480" t="s">
        <v>1366</v>
      </c>
      <c r="M365" s="477"/>
      <c r="N365" s="477"/>
      <c r="O365" s="37"/>
      <c r="AM365" s="5"/>
      <c r="AN365" s="5"/>
    </row>
    <row r="366" spans="1:40" ht="283.5" x14ac:dyDescent="0.25">
      <c r="A366" s="377">
        <v>46</v>
      </c>
      <c r="B366" s="395" t="str">
        <f t="shared" si="20"/>
        <v/>
      </c>
      <c r="C366" s="396" t="str">
        <f ca="1">TEXT(IFERROR(INDEX('Overview - Section A'!$A$37:$A$44,MATCH(G366,'Overview - Section A'!$U$37:$U$44,0)),""),"d-mmm-yy") &amp;" to " &amp; TEXT(IFERROR(INDEX('Overview - Section A'!$E$37:$E$44,MATCH(G366,'Overview - Section A'!$U$37:$U$44,0)),""),"d-mmm-yy")</f>
        <v>1-Ene-21 to 31-Dic-21</v>
      </c>
      <c r="D366" s="477"/>
      <c r="E366" s="477"/>
      <c r="F366" s="478"/>
      <c r="G366" s="470" t="s">
        <v>467</v>
      </c>
      <c r="H366" s="479"/>
      <c r="I366" s="470" t="b">
        <f t="shared" si="21"/>
        <v>1</v>
      </c>
      <c r="J366" s="470" t="b">
        <f t="shared" si="22"/>
        <v>0</v>
      </c>
      <c r="K366" s="470" t="str">
        <f t="shared" si="23"/>
        <v>a1N36000009tPfOEAU</v>
      </c>
      <c r="L366" s="480" t="s">
        <v>1367</v>
      </c>
      <c r="M366" s="477"/>
      <c r="N366" s="477"/>
      <c r="O366" s="37"/>
      <c r="AM366" s="5"/>
      <c r="AN366" s="5"/>
    </row>
    <row r="367" spans="1:40" ht="283.5" x14ac:dyDescent="0.25">
      <c r="A367" s="377">
        <v>46</v>
      </c>
      <c r="B367" s="395" t="str">
        <f t="shared" si="20"/>
        <v/>
      </c>
      <c r="C367" s="396" t="str">
        <f ca="1">TEXT(IFERROR(INDEX('Overview - Section A'!$A$37:$A$44,MATCH(G367,'Overview - Section A'!$U$37:$U$44,0)),""),"d-mmm-yy") &amp;" to " &amp; TEXT(IFERROR(INDEX('Overview - Section A'!$E$37:$E$44,MATCH(G367,'Overview - Section A'!$U$37:$U$44,0)),""),"d-mmm-yy")</f>
        <v>1-Ene-22 to 30-Jun-22</v>
      </c>
      <c r="D367" s="477"/>
      <c r="E367" s="477"/>
      <c r="F367" s="478"/>
      <c r="G367" s="470" t="s">
        <v>469</v>
      </c>
      <c r="H367" s="479"/>
      <c r="I367" s="470" t="b">
        <f t="shared" si="21"/>
        <v>1</v>
      </c>
      <c r="J367" s="470" t="b">
        <f t="shared" si="22"/>
        <v>0</v>
      </c>
      <c r="K367" s="470" t="str">
        <f t="shared" si="23"/>
        <v>a1N36000009tPfOEAU</v>
      </c>
      <c r="L367" s="480" t="s">
        <v>1368</v>
      </c>
      <c r="M367" s="477"/>
      <c r="N367" s="477"/>
      <c r="O367" s="37"/>
      <c r="AM367" s="5"/>
      <c r="AN367" s="5"/>
    </row>
    <row r="368" spans="1:40" ht="283.5" x14ac:dyDescent="0.25">
      <c r="A368" s="377">
        <v>46</v>
      </c>
      <c r="B368" s="395" t="str">
        <f t="shared" si="20"/>
        <v/>
      </c>
      <c r="C368" s="396" t="str">
        <f ca="1">TEXT(IFERROR(INDEX('Overview - Section A'!$A$37:$A$44,MATCH(G368,'Overview - Section A'!$U$37:$U$44,0)),""),"d-mmm-yy") &amp;" to " &amp; TEXT(IFERROR(INDEX('Overview - Section A'!$E$37:$E$44,MATCH(G368,'Overview - Section A'!$U$37:$U$44,0)),""),"d-mmm-yy")</f>
        <v>1-Jul-22 to 30-Jun-23</v>
      </c>
      <c r="D368" s="477"/>
      <c r="E368" s="477"/>
      <c r="F368" s="478"/>
      <c r="G368" s="470" t="s">
        <v>471</v>
      </c>
      <c r="H368" s="479"/>
      <c r="I368" s="470" t="b">
        <f t="shared" si="21"/>
        <v>1</v>
      </c>
      <c r="J368" s="470" t="b">
        <f t="shared" si="22"/>
        <v>0</v>
      </c>
      <c r="K368" s="470" t="str">
        <f t="shared" si="23"/>
        <v>a1N36000009tPfOEAU</v>
      </c>
      <c r="L368" s="480" t="s">
        <v>1369</v>
      </c>
      <c r="M368" s="477"/>
      <c r="N368" s="477"/>
      <c r="O368" s="37"/>
      <c r="AM368" s="5"/>
      <c r="AN368" s="5"/>
    </row>
    <row r="369" spans="1:40" ht="283.5" x14ac:dyDescent="0.25">
      <c r="A369" s="377">
        <v>46</v>
      </c>
      <c r="B369" s="395" t="str">
        <f t="shared" si="20"/>
        <v/>
      </c>
      <c r="C369" s="396" t="str">
        <f ca="1">TEXT(IFERROR(INDEX('Overview - Section A'!$A$37:$A$44,MATCH(G369,'Overview - Section A'!$U$37:$U$44,0)),""),"d-mmm-yy") &amp;" to " &amp; TEXT(IFERROR(INDEX('Overview - Section A'!$E$37:$E$44,MATCH(G369,'Overview - Section A'!$U$37:$U$44,0)),""),"d-mmm-yy")</f>
        <v>1-Jul-23 to 30-Jun-24</v>
      </c>
      <c r="D369" s="477"/>
      <c r="E369" s="477"/>
      <c r="F369" s="478"/>
      <c r="G369" s="470" t="s">
        <v>473</v>
      </c>
      <c r="H369" s="479"/>
      <c r="I369" s="470" t="b">
        <f t="shared" si="21"/>
        <v>1</v>
      </c>
      <c r="J369" s="470" t="b">
        <f t="shared" si="22"/>
        <v>0</v>
      </c>
      <c r="K369" s="470" t="str">
        <f t="shared" si="23"/>
        <v>a1N36000009tPfOEAU</v>
      </c>
      <c r="L369" s="480" t="s">
        <v>1370</v>
      </c>
      <c r="M369" s="477"/>
      <c r="N369" s="477"/>
      <c r="O369" s="37"/>
      <c r="AM369" s="5"/>
      <c r="AN369" s="5"/>
    </row>
    <row r="370" spans="1:40" ht="283.5" x14ac:dyDescent="0.25">
      <c r="A370" s="377">
        <v>47</v>
      </c>
      <c r="B370" s="395" t="str">
        <f t="shared" si="20"/>
        <v/>
      </c>
      <c r="C370" s="396" t="str">
        <f ca="1">TEXT(IFERROR(INDEX('Overview - Section A'!$A$37:$A$44,MATCH(G370,'Overview - Section A'!$U$37:$U$44,0)),""),"d-mmm-yy") &amp;" to " &amp; TEXT(IFERROR(INDEX('Overview - Section A'!$E$37:$E$44,MATCH(G370,'Overview - Section A'!$U$37:$U$44,0)),""),"d-mmm-yy")</f>
        <v>1-Jul-19 to 31-Dic-19</v>
      </c>
      <c r="D370" s="477"/>
      <c r="E370" s="477"/>
      <c r="F370" s="478"/>
      <c r="G370" s="470" t="s">
        <v>463</v>
      </c>
      <c r="H370" s="479"/>
      <c r="I370" s="470" t="b">
        <f t="shared" si="21"/>
        <v>1</v>
      </c>
      <c r="J370" s="470" t="b">
        <f t="shared" si="22"/>
        <v>0</v>
      </c>
      <c r="K370" s="470" t="str">
        <f t="shared" si="23"/>
        <v>a1N36000009tPfPEAU</v>
      </c>
      <c r="L370" s="480" t="s">
        <v>1371</v>
      </c>
      <c r="M370" s="477"/>
      <c r="N370" s="477"/>
      <c r="O370" s="37"/>
      <c r="AM370" s="5"/>
      <c r="AN370" s="5"/>
    </row>
    <row r="371" spans="1:40" ht="283.5" x14ac:dyDescent="0.25">
      <c r="A371" s="377">
        <v>47</v>
      </c>
      <c r="B371" s="395" t="str">
        <f t="shared" si="20"/>
        <v/>
      </c>
      <c r="C371" s="396" t="str">
        <f ca="1">TEXT(IFERROR(INDEX('Overview - Section A'!$A$37:$A$44,MATCH(G371,'Overview - Section A'!$U$37:$U$44,0)),""),"d-mmm-yy") &amp;" to " &amp; TEXT(IFERROR(INDEX('Overview - Section A'!$E$37:$E$44,MATCH(G371,'Overview - Section A'!$U$37:$U$44,0)),""),"d-mmm-yy")</f>
        <v>1-Ene-20 to 31-Dic-20</v>
      </c>
      <c r="D371" s="477"/>
      <c r="E371" s="477"/>
      <c r="F371" s="478"/>
      <c r="G371" s="470" t="s">
        <v>465</v>
      </c>
      <c r="H371" s="479"/>
      <c r="I371" s="470" t="b">
        <f t="shared" si="21"/>
        <v>1</v>
      </c>
      <c r="J371" s="470" t="b">
        <f t="shared" si="22"/>
        <v>0</v>
      </c>
      <c r="K371" s="470" t="str">
        <f t="shared" si="23"/>
        <v>a1N36000009tPfPEAU</v>
      </c>
      <c r="L371" s="480" t="s">
        <v>1372</v>
      </c>
      <c r="M371" s="477"/>
      <c r="N371" s="477"/>
      <c r="O371" s="37"/>
      <c r="AM371" s="5"/>
      <c r="AN371" s="5"/>
    </row>
    <row r="372" spans="1:40" ht="283.5" x14ac:dyDescent="0.25">
      <c r="A372" s="377">
        <v>47</v>
      </c>
      <c r="B372" s="395" t="str">
        <f t="shared" si="20"/>
        <v/>
      </c>
      <c r="C372" s="396" t="str">
        <f ca="1">TEXT(IFERROR(INDEX('Overview - Section A'!$A$37:$A$44,MATCH(G372,'Overview - Section A'!$U$37:$U$44,0)),""),"d-mmm-yy") &amp;" to " &amp; TEXT(IFERROR(INDEX('Overview - Section A'!$E$37:$E$44,MATCH(G372,'Overview - Section A'!$U$37:$U$44,0)),""),"d-mmm-yy")</f>
        <v>1-Ene-21 to 31-Dic-21</v>
      </c>
      <c r="D372" s="477"/>
      <c r="E372" s="477"/>
      <c r="F372" s="478"/>
      <c r="G372" s="470" t="s">
        <v>467</v>
      </c>
      <c r="H372" s="479"/>
      <c r="I372" s="470" t="b">
        <f t="shared" si="21"/>
        <v>1</v>
      </c>
      <c r="J372" s="470" t="b">
        <f t="shared" si="22"/>
        <v>0</v>
      </c>
      <c r="K372" s="470" t="str">
        <f t="shared" si="23"/>
        <v>a1N36000009tPfPEAU</v>
      </c>
      <c r="L372" s="480" t="s">
        <v>1373</v>
      </c>
      <c r="M372" s="477"/>
      <c r="N372" s="477"/>
      <c r="O372" s="37"/>
      <c r="AM372" s="5"/>
      <c r="AN372" s="5"/>
    </row>
    <row r="373" spans="1:40" ht="283.5" x14ac:dyDescent="0.25">
      <c r="A373" s="377">
        <v>47</v>
      </c>
      <c r="B373" s="395" t="str">
        <f t="shared" si="20"/>
        <v/>
      </c>
      <c r="C373" s="396" t="str">
        <f ca="1">TEXT(IFERROR(INDEX('Overview - Section A'!$A$37:$A$44,MATCH(G373,'Overview - Section A'!$U$37:$U$44,0)),""),"d-mmm-yy") &amp;" to " &amp; TEXT(IFERROR(INDEX('Overview - Section A'!$E$37:$E$44,MATCH(G373,'Overview - Section A'!$U$37:$U$44,0)),""),"d-mmm-yy")</f>
        <v>1-Ene-22 to 30-Jun-22</v>
      </c>
      <c r="D373" s="477"/>
      <c r="E373" s="477"/>
      <c r="F373" s="478"/>
      <c r="G373" s="470" t="s">
        <v>469</v>
      </c>
      <c r="H373" s="479"/>
      <c r="I373" s="470" t="b">
        <f t="shared" si="21"/>
        <v>1</v>
      </c>
      <c r="J373" s="470" t="b">
        <f t="shared" si="22"/>
        <v>0</v>
      </c>
      <c r="K373" s="470" t="str">
        <f t="shared" si="23"/>
        <v>a1N36000009tPfPEAU</v>
      </c>
      <c r="L373" s="480" t="s">
        <v>1374</v>
      </c>
      <c r="M373" s="477"/>
      <c r="N373" s="477"/>
      <c r="O373" s="37"/>
      <c r="AM373" s="5"/>
      <c r="AN373" s="5"/>
    </row>
    <row r="374" spans="1:40" ht="283.5" x14ac:dyDescent="0.25">
      <c r="A374" s="377">
        <v>47</v>
      </c>
      <c r="B374" s="395" t="str">
        <f t="shared" si="20"/>
        <v/>
      </c>
      <c r="C374" s="396" t="str">
        <f ca="1">TEXT(IFERROR(INDEX('Overview - Section A'!$A$37:$A$44,MATCH(G374,'Overview - Section A'!$U$37:$U$44,0)),""),"d-mmm-yy") &amp;" to " &amp; TEXT(IFERROR(INDEX('Overview - Section A'!$E$37:$E$44,MATCH(G374,'Overview - Section A'!$U$37:$U$44,0)),""),"d-mmm-yy")</f>
        <v>1-Jul-22 to 30-Jun-23</v>
      </c>
      <c r="D374" s="477"/>
      <c r="E374" s="477"/>
      <c r="F374" s="478"/>
      <c r="G374" s="470" t="s">
        <v>471</v>
      </c>
      <c r="H374" s="479"/>
      <c r="I374" s="470" t="b">
        <f t="shared" si="21"/>
        <v>1</v>
      </c>
      <c r="J374" s="470" t="b">
        <f t="shared" si="22"/>
        <v>0</v>
      </c>
      <c r="K374" s="470" t="str">
        <f t="shared" si="23"/>
        <v>a1N36000009tPfPEAU</v>
      </c>
      <c r="L374" s="480" t="s">
        <v>1375</v>
      </c>
      <c r="M374" s="477"/>
      <c r="N374" s="477"/>
      <c r="O374" s="37"/>
      <c r="AM374" s="5"/>
      <c r="AN374" s="5"/>
    </row>
    <row r="375" spans="1:40" ht="283.5" x14ac:dyDescent="0.25">
      <c r="A375" s="377">
        <v>47</v>
      </c>
      <c r="B375" s="395" t="str">
        <f t="shared" si="20"/>
        <v/>
      </c>
      <c r="C375" s="396" t="str">
        <f ca="1">TEXT(IFERROR(INDEX('Overview - Section A'!$A$37:$A$44,MATCH(G375,'Overview - Section A'!$U$37:$U$44,0)),""),"d-mmm-yy") &amp;" to " &amp; TEXT(IFERROR(INDEX('Overview - Section A'!$E$37:$E$44,MATCH(G375,'Overview - Section A'!$U$37:$U$44,0)),""),"d-mmm-yy")</f>
        <v>1-Jul-23 to 30-Jun-24</v>
      </c>
      <c r="D375" s="477"/>
      <c r="E375" s="477"/>
      <c r="F375" s="478"/>
      <c r="G375" s="470" t="s">
        <v>473</v>
      </c>
      <c r="H375" s="479"/>
      <c r="I375" s="470" t="b">
        <f t="shared" si="21"/>
        <v>1</v>
      </c>
      <c r="J375" s="470" t="b">
        <f t="shared" si="22"/>
        <v>0</v>
      </c>
      <c r="K375" s="470" t="str">
        <f t="shared" si="23"/>
        <v>a1N36000009tPfPEAU</v>
      </c>
      <c r="L375" s="480" t="s">
        <v>1376</v>
      </c>
      <c r="M375" s="477"/>
      <c r="N375" s="477"/>
      <c r="O375" s="37"/>
      <c r="AM375" s="5"/>
      <c r="AN375" s="5"/>
    </row>
    <row r="376" spans="1:40" ht="283.5" x14ac:dyDescent="0.25">
      <c r="A376" s="377">
        <v>48</v>
      </c>
      <c r="B376" s="395" t="str">
        <f t="shared" si="20"/>
        <v/>
      </c>
      <c r="C376" s="396" t="str">
        <f ca="1">TEXT(IFERROR(INDEX('Overview - Section A'!$A$37:$A$44,MATCH(G376,'Overview - Section A'!$U$37:$U$44,0)),""),"d-mmm-yy") &amp;" to " &amp; TEXT(IFERROR(INDEX('Overview - Section A'!$E$37:$E$44,MATCH(G376,'Overview - Section A'!$U$37:$U$44,0)),""),"d-mmm-yy")</f>
        <v>1-Jul-19 to 31-Dic-19</v>
      </c>
      <c r="D376" s="477"/>
      <c r="E376" s="477"/>
      <c r="F376" s="478"/>
      <c r="G376" s="470" t="s">
        <v>463</v>
      </c>
      <c r="H376" s="479"/>
      <c r="I376" s="470" t="b">
        <f t="shared" si="21"/>
        <v>1</v>
      </c>
      <c r="J376" s="470" t="b">
        <f t="shared" si="22"/>
        <v>0</v>
      </c>
      <c r="K376" s="470" t="str">
        <f t="shared" si="23"/>
        <v>a1N36000009tPfQEAU</v>
      </c>
      <c r="L376" s="480" t="s">
        <v>1377</v>
      </c>
      <c r="M376" s="477"/>
      <c r="N376" s="477"/>
      <c r="O376" s="37"/>
      <c r="AM376" s="5"/>
      <c r="AN376" s="5"/>
    </row>
    <row r="377" spans="1:40" ht="283.5" x14ac:dyDescent="0.25">
      <c r="A377" s="377">
        <v>48</v>
      </c>
      <c r="B377" s="395" t="str">
        <f t="shared" si="20"/>
        <v/>
      </c>
      <c r="C377" s="396" t="str">
        <f ca="1">TEXT(IFERROR(INDEX('Overview - Section A'!$A$37:$A$44,MATCH(G377,'Overview - Section A'!$U$37:$U$44,0)),""),"d-mmm-yy") &amp;" to " &amp; TEXT(IFERROR(INDEX('Overview - Section A'!$E$37:$E$44,MATCH(G377,'Overview - Section A'!$U$37:$U$44,0)),""),"d-mmm-yy")</f>
        <v>1-Ene-20 to 31-Dic-20</v>
      </c>
      <c r="D377" s="477"/>
      <c r="E377" s="477"/>
      <c r="F377" s="478"/>
      <c r="G377" s="470" t="s">
        <v>465</v>
      </c>
      <c r="H377" s="479"/>
      <c r="I377" s="470" t="b">
        <f t="shared" si="21"/>
        <v>1</v>
      </c>
      <c r="J377" s="470" t="b">
        <f t="shared" si="22"/>
        <v>0</v>
      </c>
      <c r="K377" s="470" t="str">
        <f t="shared" si="23"/>
        <v>a1N36000009tPfQEAU</v>
      </c>
      <c r="L377" s="480" t="s">
        <v>1378</v>
      </c>
      <c r="M377" s="477"/>
      <c r="N377" s="477"/>
      <c r="O377" s="37"/>
      <c r="AM377" s="5"/>
      <c r="AN377" s="5"/>
    </row>
    <row r="378" spans="1:40" ht="283.5" x14ac:dyDescent="0.25">
      <c r="A378" s="377">
        <v>48</v>
      </c>
      <c r="B378" s="395" t="str">
        <f t="shared" si="20"/>
        <v/>
      </c>
      <c r="C378" s="396" t="str">
        <f ca="1">TEXT(IFERROR(INDEX('Overview - Section A'!$A$37:$A$44,MATCH(G378,'Overview - Section A'!$U$37:$U$44,0)),""),"d-mmm-yy") &amp;" to " &amp; TEXT(IFERROR(INDEX('Overview - Section A'!$E$37:$E$44,MATCH(G378,'Overview - Section A'!$U$37:$U$44,0)),""),"d-mmm-yy")</f>
        <v>1-Ene-21 to 31-Dic-21</v>
      </c>
      <c r="D378" s="477"/>
      <c r="E378" s="477"/>
      <c r="F378" s="478"/>
      <c r="G378" s="470" t="s">
        <v>467</v>
      </c>
      <c r="H378" s="479"/>
      <c r="I378" s="470" t="b">
        <f t="shared" si="21"/>
        <v>1</v>
      </c>
      <c r="J378" s="470" t="b">
        <f t="shared" si="22"/>
        <v>0</v>
      </c>
      <c r="K378" s="470" t="str">
        <f t="shared" si="23"/>
        <v>a1N36000009tPfQEAU</v>
      </c>
      <c r="L378" s="480" t="s">
        <v>1379</v>
      </c>
      <c r="M378" s="477"/>
      <c r="N378" s="477"/>
      <c r="O378" s="37"/>
      <c r="AM378" s="5"/>
      <c r="AN378" s="5"/>
    </row>
    <row r="379" spans="1:40" ht="283.5" x14ac:dyDescent="0.25">
      <c r="A379" s="377">
        <v>48</v>
      </c>
      <c r="B379" s="395" t="str">
        <f t="shared" si="20"/>
        <v/>
      </c>
      <c r="C379" s="396" t="str">
        <f ca="1">TEXT(IFERROR(INDEX('Overview - Section A'!$A$37:$A$44,MATCH(G379,'Overview - Section A'!$U$37:$U$44,0)),""),"d-mmm-yy") &amp;" to " &amp; TEXT(IFERROR(INDEX('Overview - Section A'!$E$37:$E$44,MATCH(G379,'Overview - Section A'!$U$37:$U$44,0)),""),"d-mmm-yy")</f>
        <v>1-Ene-22 to 30-Jun-22</v>
      </c>
      <c r="D379" s="477"/>
      <c r="E379" s="477"/>
      <c r="F379" s="478"/>
      <c r="G379" s="470" t="s">
        <v>469</v>
      </c>
      <c r="H379" s="479"/>
      <c r="I379" s="470" t="b">
        <f t="shared" si="21"/>
        <v>1</v>
      </c>
      <c r="J379" s="470" t="b">
        <f t="shared" si="22"/>
        <v>0</v>
      </c>
      <c r="K379" s="470" t="str">
        <f t="shared" si="23"/>
        <v>a1N36000009tPfQEAU</v>
      </c>
      <c r="L379" s="480" t="s">
        <v>1380</v>
      </c>
      <c r="M379" s="477"/>
      <c r="N379" s="477"/>
      <c r="O379" s="37"/>
      <c r="AM379" s="5"/>
      <c r="AN379" s="5"/>
    </row>
    <row r="380" spans="1:40" ht="283.5" x14ac:dyDescent="0.25">
      <c r="A380" s="377">
        <v>48</v>
      </c>
      <c r="B380" s="395" t="str">
        <f t="shared" si="20"/>
        <v/>
      </c>
      <c r="C380" s="396" t="str">
        <f ca="1">TEXT(IFERROR(INDEX('Overview - Section A'!$A$37:$A$44,MATCH(G380,'Overview - Section A'!$U$37:$U$44,0)),""),"d-mmm-yy") &amp;" to " &amp; TEXT(IFERROR(INDEX('Overview - Section A'!$E$37:$E$44,MATCH(G380,'Overview - Section A'!$U$37:$U$44,0)),""),"d-mmm-yy")</f>
        <v>1-Jul-22 to 30-Jun-23</v>
      </c>
      <c r="D380" s="477"/>
      <c r="E380" s="477"/>
      <c r="F380" s="478"/>
      <c r="G380" s="470" t="s">
        <v>471</v>
      </c>
      <c r="H380" s="479"/>
      <c r="I380" s="470" t="b">
        <f t="shared" si="21"/>
        <v>1</v>
      </c>
      <c r="J380" s="470" t="b">
        <f t="shared" si="22"/>
        <v>0</v>
      </c>
      <c r="K380" s="470" t="str">
        <f t="shared" si="23"/>
        <v>a1N36000009tPfQEAU</v>
      </c>
      <c r="L380" s="480" t="s">
        <v>1381</v>
      </c>
      <c r="M380" s="477"/>
      <c r="N380" s="477"/>
      <c r="O380" s="37"/>
      <c r="AM380" s="5"/>
      <c r="AN380" s="5"/>
    </row>
    <row r="381" spans="1:40" ht="283.5" x14ac:dyDescent="0.25">
      <c r="A381" s="377">
        <v>48</v>
      </c>
      <c r="B381" s="395" t="str">
        <f t="shared" si="20"/>
        <v/>
      </c>
      <c r="C381" s="396" t="str">
        <f ca="1">TEXT(IFERROR(INDEX('Overview - Section A'!$A$37:$A$44,MATCH(G381,'Overview - Section A'!$U$37:$U$44,0)),""),"d-mmm-yy") &amp;" to " &amp; TEXT(IFERROR(INDEX('Overview - Section A'!$E$37:$E$44,MATCH(G381,'Overview - Section A'!$U$37:$U$44,0)),""),"d-mmm-yy")</f>
        <v>1-Jul-23 to 30-Jun-24</v>
      </c>
      <c r="D381" s="477"/>
      <c r="E381" s="477"/>
      <c r="F381" s="478"/>
      <c r="G381" s="470" t="s">
        <v>473</v>
      </c>
      <c r="H381" s="479"/>
      <c r="I381" s="470" t="b">
        <f t="shared" si="21"/>
        <v>1</v>
      </c>
      <c r="J381" s="470" t="b">
        <f t="shared" si="22"/>
        <v>0</v>
      </c>
      <c r="K381" s="470" t="str">
        <f t="shared" si="23"/>
        <v>a1N36000009tPfQEAU</v>
      </c>
      <c r="L381" s="480" t="s">
        <v>1382</v>
      </c>
      <c r="M381" s="477"/>
      <c r="N381" s="477"/>
      <c r="O381" s="37"/>
      <c r="AM381" s="5"/>
      <c r="AN381" s="5"/>
    </row>
    <row r="382" spans="1:40" ht="283.5" x14ac:dyDescent="0.25">
      <c r="A382" s="377">
        <v>49</v>
      </c>
      <c r="B382" s="395" t="str">
        <f t="shared" si="20"/>
        <v/>
      </c>
      <c r="C382" s="396" t="str">
        <f ca="1">TEXT(IFERROR(INDEX('Overview - Section A'!$A$37:$A$44,MATCH(G382,'Overview - Section A'!$U$37:$U$44,0)),""),"d-mmm-yy") &amp;" to " &amp; TEXT(IFERROR(INDEX('Overview - Section A'!$E$37:$E$44,MATCH(G382,'Overview - Section A'!$U$37:$U$44,0)),""),"d-mmm-yy")</f>
        <v>1-Jul-19 to 31-Dic-19</v>
      </c>
      <c r="D382" s="477"/>
      <c r="E382" s="477"/>
      <c r="F382" s="478"/>
      <c r="G382" s="470" t="s">
        <v>463</v>
      </c>
      <c r="H382" s="479"/>
      <c r="I382" s="470" t="b">
        <f t="shared" si="21"/>
        <v>1</v>
      </c>
      <c r="J382" s="470" t="b">
        <f t="shared" si="22"/>
        <v>0</v>
      </c>
      <c r="K382" s="470" t="str">
        <f t="shared" si="23"/>
        <v>a1N36000009tPfREAU</v>
      </c>
      <c r="L382" s="480" t="s">
        <v>1383</v>
      </c>
      <c r="M382" s="477"/>
      <c r="N382" s="477"/>
      <c r="O382" s="37"/>
      <c r="AM382" s="5"/>
      <c r="AN382" s="5"/>
    </row>
    <row r="383" spans="1:40" ht="283.5" x14ac:dyDescent="0.25">
      <c r="A383" s="377">
        <v>49</v>
      </c>
      <c r="B383" s="395" t="str">
        <f t="shared" si="20"/>
        <v/>
      </c>
      <c r="C383" s="396" t="str">
        <f ca="1">TEXT(IFERROR(INDEX('Overview - Section A'!$A$37:$A$44,MATCH(G383,'Overview - Section A'!$U$37:$U$44,0)),""),"d-mmm-yy") &amp;" to " &amp; TEXT(IFERROR(INDEX('Overview - Section A'!$E$37:$E$44,MATCH(G383,'Overview - Section A'!$U$37:$U$44,0)),""),"d-mmm-yy")</f>
        <v>1-Ene-20 to 31-Dic-20</v>
      </c>
      <c r="D383" s="477"/>
      <c r="E383" s="477"/>
      <c r="F383" s="478"/>
      <c r="G383" s="470" t="s">
        <v>465</v>
      </c>
      <c r="H383" s="479"/>
      <c r="I383" s="470" t="b">
        <f t="shared" si="21"/>
        <v>1</v>
      </c>
      <c r="J383" s="470" t="b">
        <f t="shared" si="22"/>
        <v>0</v>
      </c>
      <c r="K383" s="470" t="str">
        <f t="shared" si="23"/>
        <v>a1N36000009tPfREAU</v>
      </c>
      <c r="L383" s="480" t="s">
        <v>1384</v>
      </c>
      <c r="M383" s="477"/>
      <c r="N383" s="477"/>
      <c r="O383" s="37"/>
      <c r="AM383" s="5"/>
      <c r="AN383" s="5"/>
    </row>
    <row r="384" spans="1:40" ht="283.5" x14ac:dyDescent="0.25">
      <c r="A384" s="377">
        <v>49</v>
      </c>
      <c r="B384" s="395" t="str">
        <f t="shared" si="20"/>
        <v/>
      </c>
      <c r="C384" s="396" t="str">
        <f ca="1">TEXT(IFERROR(INDEX('Overview - Section A'!$A$37:$A$44,MATCH(G384,'Overview - Section A'!$U$37:$U$44,0)),""),"d-mmm-yy") &amp;" to " &amp; TEXT(IFERROR(INDEX('Overview - Section A'!$E$37:$E$44,MATCH(G384,'Overview - Section A'!$U$37:$U$44,0)),""),"d-mmm-yy")</f>
        <v>1-Ene-21 to 31-Dic-21</v>
      </c>
      <c r="D384" s="477"/>
      <c r="E384" s="477"/>
      <c r="F384" s="478"/>
      <c r="G384" s="470" t="s">
        <v>467</v>
      </c>
      <c r="H384" s="479"/>
      <c r="I384" s="470" t="b">
        <f t="shared" si="21"/>
        <v>1</v>
      </c>
      <c r="J384" s="470" t="b">
        <f t="shared" si="22"/>
        <v>0</v>
      </c>
      <c r="K384" s="470" t="str">
        <f t="shared" si="23"/>
        <v>a1N36000009tPfREAU</v>
      </c>
      <c r="L384" s="480" t="s">
        <v>1385</v>
      </c>
      <c r="M384" s="477"/>
      <c r="N384" s="477"/>
      <c r="O384" s="37"/>
      <c r="AM384" s="5"/>
      <c r="AN384" s="5"/>
    </row>
    <row r="385" spans="1:40" ht="283.5" x14ac:dyDescent="0.25">
      <c r="A385" s="377">
        <v>49</v>
      </c>
      <c r="B385" s="395" t="str">
        <f t="shared" si="20"/>
        <v/>
      </c>
      <c r="C385" s="396" t="str">
        <f ca="1">TEXT(IFERROR(INDEX('Overview - Section A'!$A$37:$A$44,MATCH(G385,'Overview - Section A'!$U$37:$U$44,0)),""),"d-mmm-yy") &amp;" to " &amp; TEXT(IFERROR(INDEX('Overview - Section A'!$E$37:$E$44,MATCH(G385,'Overview - Section A'!$U$37:$U$44,0)),""),"d-mmm-yy")</f>
        <v>1-Ene-22 to 30-Jun-22</v>
      </c>
      <c r="D385" s="477"/>
      <c r="E385" s="477"/>
      <c r="F385" s="478"/>
      <c r="G385" s="470" t="s">
        <v>469</v>
      </c>
      <c r="H385" s="479"/>
      <c r="I385" s="470" t="b">
        <f t="shared" si="21"/>
        <v>1</v>
      </c>
      <c r="J385" s="470" t="b">
        <f t="shared" si="22"/>
        <v>0</v>
      </c>
      <c r="K385" s="470" t="str">
        <f t="shared" si="23"/>
        <v>a1N36000009tPfREAU</v>
      </c>
      <c r="L385" s="480" t="s">
        <v>1386</v>
      </c>
      <c r="M385" s="477"/>
      <c r="N385" s="477"/>
      <c r="O385" s="37"/>
      <c r="AM385" s="5"/>
      <c r="AN385" s="5"/>
    </row>
    <row r="386" spans="1:40" ht="283.5" x14ac:dyDescent="0.25">
      <c r="A386" s="377">
        <v>49</v>
      </c>
      <c r="B386" s="395" t="str">
        <f t="shared" si="20"/>
        <v/>
      </c>
      <c r="C386" s="396" t="str">
        <f ca="1">TEXT(IFERROR(INDEX('Overview - Section A'!$A$37:$A$44,MATCH(G386,'Overview - Section A'!$U$37:$U$44,0)),""),"d-mmm-yy") &amp;" to " &amp; TEXT(IFERROR(INDEX('Overview - Section A'!$E$37:$E$44,MATCH(G386,'Overview - Section A'!$U$37:$U$44,0)),""),"d-mmm-yy")</f>
        <v>1-Jul-22 to 30-Jun-23</v>
      </c>
      <c r="D386" s="477"/>
      <c r="E386" s="477"/>
      <c r="F386" s="478"/>
      <c r="G386" s="470" t="s">
        <v>471</v>
      </c>
      <c r="H386" s="479"/>
      <c r="I386" s="470" t="b">
        <f t="shared" si="21"/>
        <v>1</v>
      </c>
      <c r="J386" s="470" t="b">
        <f t="shared" si="22"/>
        <v>0</v>
      </c>
      <c r="K386" s="470" t="str">
        <f t="shared" si="23"/>
        <v>a1N36000009tPfREAU</v>
      </c>
      <c r="L386" s="480" t="s">
        <v>1387</v>
      </c>
      <c r="M386" s="477"/>
      <c r="N386" s="477"/>
      <c r="O386" s="37"/>
      <c r="AM386" s="5"/>
      <c r="AN386" s="5"/>
    </row>
    <row r="387" spans="1:40" ht="283.5" x14ac:dyDescent="0.25">
      <c r="A387" s="377">
        <v>49</v>
      </c>
      <c r="B387" s="395" t="str">
        <f t="shared" si="20"/>
        <v/>
      </c>
      <c r="C387" s="396" t="str">
        <f ca="1">TEXT(IFERROR(INDEX('Overview - Section A'!$A$37:$A$44,MATCH(G387,'Overview - Section A'!$U$37:$U$44,0)),""),"d-mmm-yy") &amp;" to " &amp; TEXT(IFERROR(INDEX('Overview - Section A'!$E$37:$E$44,MATCH(G387,'Overview - Section A'!$U$37:$U$44,0)),""),"d-mmm-yy")</f>
        <v>1-Jul-23 to 30-Jun-24</v>
      </c>
      <c r="D387" s="477"/>
      <c r="E387" s="477"/>
      <c r="F387" s="478"/>
      <c r="G387" s="470" t="s">
        <v>473</v>
      </c>
      <c r="H387" s="479"/>
      <c r="I387" s="470" t="b">
        <f t="shared" si="21"/>
        <v>1</v>
      </c>
      <c r="J387" s="470" t="b">
        <f t="shared" si="22"/>
        <v>0</v>
      </c>
      <c r="K387" s="470" t="str">
        <f t="shared" si="23"/>
        <v>a1N36000009tPfREAU</v>
      </c>
      <c r="L387" s="480" t="s">
        <v>1388</v>
      </c>
      <c r="M387" s="477"/>
      <c r="N387" s="477"/>
      <c r="O387" s="37"/>
      <c r="AM387" s="5"/>
      <c r="AN387" s="5"/>
    </row>
    <row r="388" spans="1:40" ht="283.5" x14ac:dyDescent="0.25">
      <c r="A388" s="377">
        <v>50</v>
      </c>
      <c r="B388" s="395" t="str">
        <f t="shared" si="20"/>
        <v/>
      </c>
      <c r="C388" s="396" t="str">
        <f ca="1">TEXT(IFERROR(INDEX('Overview - Section A'!$A$37:$A$44,MATCH(G388,'Overview - Section A'!$U$37:$U$44,0)),""),"d-mmm-yy") &amp;" to " &amp; TEXT(IFERROR(INDEX('Overview - Section A'!$E$37:$E$44,MATCH(G388,'Overview - Section A'!$U$37:$U$44,0)),""),"d-mmm-yy")</f>
        <v>1-Jul-19 to 31-Dic-19</v>
      </c>
      <c r="D388" s="477"/>
      <c r="E388" s="477"/>
      <c r="F388" s="478"/>
      <c r="G388" s="470" t="s">
        <v>463</v>
      </c>
      <c r="H388" s="479"/>
      <c r="I388" s="470" t="b">
        <f t="shared" si="21"/>
        <v>1</v>
      </c>
      <c r="J388" s="470" t="b">
        <f t="shared" si="22"/>
        <v>0</v>
      </c>
      <c r="K388" s="470" t="str">
        <f t="shared" si="23"/>
        <v>a1N36000009tPfSEAU</v>
      </c>
      <c r="L388" s="480" t="s">
        <v>1389</v>
      </c>
      <c r="M388" s="477"/>
      <c r="N388" s="477"/>
      <c r="O388" s="37"/>
      <c r="AM388" s="5"/>
      <c r="AN388" s="5"/>
    </row>
    <row r="389" spans="1:40" ht="283.5" x14ac:dyDescent="0.25">
      <c r="A389" s="377">
        <v>50</v>
      </c>
      <c r="B389" s="395" t="str">
        <f t="shared" si="20"/>
        <v/>
      </c>
      <c r="C389" s="396" t="str">
        <f ca="1">TEXT(IFERROR(INDEX('Overview - Section A'!$A$37:$A$44,MATCH(G389,'Overview - Section A'!$U$37:$U$44,0)),""),"d-mmm-yy") &amp;" to " &amp; TEXT(IFERROR(INDEX('Overview - Section A'!$E$37:$E$44,MATCH(G389,'Overview - Section A'!$U$37:$U$44,0)),""),"d-mmm-yy")</f>
        <v>1-Ene-20 to 31-Dic-20</v>
      </c>
      <c r="D389" s="477"/>
      <c r="E389" s="477"/>
      <c r="F389" s="478"/>
      <c r="G389" s="470" t="s">
        <v>465</v>
      </c>
      <c r="H389" s="479"/>
      <c r="I389" s="470" t="b">
        <f t="shared" si="21"/>
        <v>1</v>
      </c>
      <c r="J389" s="470" t="b">
        <f t="shared" si="22"/>
        <v>0</v>
      </c>
      <c r="K389" s="470" t="str">
        <f t="shared" si="23"/>
        <v>a1N36000009tPfSEAU</v>
      </c>
      <c r="L389" s="480" t="s">
        <v>1390</v>
      </c>
      <c r="M389" s="477"/>
      <c r="N389" s="477"/>
      <c r="O389" s="37"/>
      <c r="AM389" s="5"/>
      <c r="AN389" s="5"/>
    </row>
    <row r="390" spans="1:40" ht="283.5" x14ac:dyDescent="0.25">
      <c r="A390" s="377">
        <v>50</v>
      </c>
      <c r="B390" s="395" t="str">
        <f t="shared" si="20"/>
        <v/>
      </c>
      <c r="C390" s="396" t="str">
        <f ca="1">TEXT(IFERROR(INDEX('Overview - Section A'!$A$37:$A$44,MATCH(G390,'Overview - Section A'!$U$37:$U$44,0)),""),"d-mmm-yy") &amp;" to " &amp; TEXT(IFERROR(INDEX('Overview - Section A'!$E$37:$E$44,MATCH(G390,'Overview - Section A'!$U$37:$U$44,0)),""),"d-mmm-yy")</f>
        <v>1-Ene-21 to 31-Dic-21</v>
      </c>
      <c r="D390" s="477"/>
      <c r="E390" s="477"/>
      <c r="F390" s="478"/>
      <c r="G390" s="470" t="s">
        <v>467</v>
      </c>
      <c r="H390" s="479"/>
      <c r="I390" s="470" t="b">
        <f t="shared" si="21"/>
        <v>1</v>
      </c>
      <c r="J390" s="470" t="b">
        <f t="shared" si="22"/>
        <v>0</v>
      </c>
      <c r="K390" s="470" t="str">
        <f t="shared" si="23"/>
        <v>a1N36000009tPfSEAU</v>
      </c>
      <c r="L390" s="480" t="s">
        <v>1391</v>
      </c>
      <c r="M390" s="477"/>
      <c r="N390" s="477"/>
      <c r="O390" s="37"/>
      <c r="AM390" s="5"/>
      <c r="AN390" s="5"/>
    </row>
    <row r="391" spans="1:40" ht="283.5" x14ac:dyDescent="0.25">
      <c r="A391" s="377">
        <v>50</v>
      </c>
      <c r="B391" s="395" t="str">
        <f t="shared" si="20"/>
        <v/>
      </c>
      <c r="C391" s="396" t="str">
        <f ca="1">TEXT(IFERROR(INDEX('Overview - Section A'!$A$37:$A$44,MATCH(G391,'Overview - Section A'!$U$37:$U$44,0)),""),"d-mmm-yy") &amp;" to " &amp; TEXT(IFERROR(INDEX('Overview - Section A'!$E$37:$E$44,MATCH(G391,'Overview - Section A'!$U$37:$U$44,0)),""),"d-mmm-yy")</f>
        <v>1-Ene-22 to 30-Jun-22</v>
      </c>
      <c r="D391" s="477"/>
      <c r="E391" s="477"/>
      <c r="F391" s="478"/>
      <c r="G391" s="470" t="s">
        <v>469</v>
      </c>
      <c r="H391" s="479"/>
      <c r="I391" s="470" t="b">
        <f t="shared" si="21"/>
        <v>1</v>
      </c>
      <c r="J391" s="470" t="b">
        <f t="shared" si="22"/>
        <v>0</v>
      </c>
      <c r="K391" s="470" t="str">
        <f t="shared" si="23"/>
        <v>a1N36000009tPfSEAU</v>
      </c>
      <c r="L391" s="480" t="s">
        <v>1392</v>
      </c>
      <c r="M391" s="477"/>
      <c r="N391" s="477"/>
      <c r="O391" s="37"/>
      <c r="AM391" s="5"/>
      <c r="AN391" s="5"/>
    </row>
    <row r="392" spans="1:40" ht="283.5" x14ac:dyDescent="0.25">
      <c r="A392" s="377">
        <v>50</v>
      </c>
      <c r="B392" s="395" t="str">
        <f t="shared" si="20"/>
        <v/>
      </c>
      <c r="C392" s="396" t="str">
        <f ca="1">TEXT(IFERROR(INDEX('Overview - Section A'!$A$37:$A$44,MATCH(G392,'Overview - Section A'!$U$37:$U$44,0)),""),"d-mmm-yy") &amp;" to " &amp; TEXT(IFERROR(INDEX('Overview - Section A'!$E$37:$E$44,MATCH(G392,'Overview - Section A'!$U$37:$U$44,0)),""),"d-mmm-yy")</f>
        <v>1-Jul-22 to 30-Jun-23</v>
      </c>
      <c r="D392" s="477"/>
      <c r="E392" s="477"/>
      <c r="F392" s="478"/>
      <c r="G392" s="470" t="s">
        <v>471</v>
      </c>
      <c r="H392" s="479"/>
      <c r="I392" s="470" t="b">
        <f t="shared" si="21"/>
        <v>1</v>
      </c>
      <c r="J392" s="470" t="b">
        <f t="shared" si="22"/>
        <v>0</v>
      </c>
      <c r="K392" s="470" t="str">
        <f t="shared" si="23"/>
        <v>a1N36000009tPfSEAU</v>
      </c>
      <c r="L392" s="480" t="s">
        <v>1393</v>
      </c>
      <c r="M392" s="477"/>
      <c r="N392" s="477"/>
      <c r="O392" s="37"/>
      <c r="AM392" s="5"/>
      <c r="AN392" s="5"/>
    </row>
    <row r="393" spans="1:40" ht="283.5" x14ac:dyDescent="0.25">
      <c r="A393" s="377">
        <v>50</v>
      </c>
      <c r="B393" s="395" t="str">
        <f t="shared" si="20"/>
        <v/>
      </c>
      <c r="C393" s="396" t="str">
        <f ca="1">TEXT(IFERROR(INDEX('Overview - Section A'!$A$37:$A$44,MATCH(G393,'Overview - Section A'!$U$37:$U$44,0)),""),"d-mmm-yy") &amp;" to " &amp; TEXT(IFERROR(INDEX('Overview - Section A'!$E$37:$E$44,MATCH(G393,'Overview - Section A'!$U$37:$U$44,0)),""),"d-mmm-yy")</f>
        <v>1-Jul-23 to 30-Jun-24</v>
      </c>
      <c r="D393" s="477"/>
      <c r="E393" s="477"/>
      <c r="F393" s="478"/>
      <c r="G393" s="470" t="s">
        <v>473</v>
      </c>
      <c r="H393" s="479"/>
      <c r="I393" s="470" t="b">
        <f t="shared" si="21"/>
        <v>1</v>
      </c>
      <c r="J393" s="470" t="b">
        <f t="shared" si="22"/>
        <v>0</v>
      </c>
      <c r="K393" s="470" t="str">
        <f t="shared" si="23"/>
        <v>a1N36000009tPfSEAU</v>
      </c>
      <c r="L393" s="480" t="s">
        <v>1394</v>
      </c>
      <c r="M393" s="477"/>
      <c r="N393" s="477"/>
      <c r="O393" s="37"/>
      <c r="AM393" s="5"/>
      <c r="AN393" s="5"/>
    </row>
    <row r="394" spans="1:40" ht="283.5" x14ac:dyDescent="0.25">
      <c r="A394" s="377">
        <v>51</v>
      </c>
      <c r="B394" s="395" t="str">
        <f t="shared" si="20"/>
        <v/>
      </c>
      <c r="C394" s="396" t="str">
        <f ca="1">TEXT(IFERROR(INDEX('Overview - Section A'!$A$37:$A$44,MATCH(G394,'Overview - Section A'!$U$37:$U$44,0)),""),"d-mmm-yy") &amp;" to " &amp; TEXT(IFERROR(INDEX('Overview - Section A'!$E$37:$E$44,MATCH(G394,'Overview - Section A'!$U$37:$U$44,0)),""),"d-mmm-yy")</f>
        <v>1-Jul-19 to 31-Dic-19</v>
      </c>
      <c r="D394" s="477"/>
      <c r="E394" s="477"/>
      <c r="F394" s="478"/>
      <c r="G394" s="470" t="s">
        <v>463</v>
      </c>
      <c r="H394" s="479"/>
      <c r="I394" s="470" t="b">
        <f t="shared" si="21"/>
        <v>1</v>
      </c>
      <c r="J394" s="470" t="b">
        <f t="shared" si="22"/>
        <v>0</v>
      </c>
      <c r="K394" s="470" t="str">
        <f t="shared" si="23"/>
        <v>a1N36000009tPfTEAU</v>
      </c>
      <c r="L394" s="480" t="s">
        <v>1395</v>
      </c>
      <c r="M394" s="477"/>
      <c r="N394" s="477"/>
      <c r="O394" s="37"/>
      <c r="AM394" s="5"/>
      <c r="AN394" s="5"/>
    </row>
    <row r="395" spans="1:40" ht="283.5" x14ac:dyDescent="0.25">
      <c r="A395" s="377">
        <v>51</v>
      </c>
      <c r="B395" s="395" t="str">
        <f t="shared" si="20"/>
        <v/>
      </c>
      <c r="C395" s="396" t="str">
        <f ca="1">TEXT(IFERROR(INDEX('Overview - Section A'!$A$37:$A$44,MATCH(G395,'Overview - Section A'!$U$37:$U$44,0)),""),"d-mmm-yy") &amp;" to " &amp; TEXT(IFERROR(INDEX('Overview - Section A'!$E$37:$E$44,MATCH(G395,'Overview - Section A'!$U$37:$U$44,0)),""),"d-mmm-yy")</f>
        <v>1-Ene-20 to 31-Dic-20</v>
      </c>
      <c r="D395" s="477"/>
      <c r="E395" s="477"/>
      <c r="F395" s="478"/>
      <c r="G395" s="470" t="s">
        <v>465</v>
      </c>
      <c r="H395" s="479"/>
      <c r="I395" s="470" t="b">
        <f t="shared" si="21"/>
        <v>1</v>
      </c>
      <c r="J395" s="470" t="b">
        <f t="shared" si="22"/>
        <v>0</v>
      </c>
      <c r="K395" s="470" t="str">
        <f t="shared" si="23"/>
        <v>a1N36000009tPfTEAU</v>
      </c>
      <c r="L395" s="480" t="s">
        <v>1396</v>
      </c>
      <c r="M395" s="477"/>
      <c r="N395" s="477"/>
      <c r="O395" s="37"/>
      <c r="AM395" s="5"/>
      <c r="AN395" s="5"/>
    </row>
    <row r="396" spans="1:40" ht="283.5" x14ac:dyDescent="0.25">
      <c r="A396" s="377">
        <v>51</v>
      </c>
      <c r="B396" s="395" t="str">
        <f t="shared" si="20"/>
        <v/>
      </c>
      <c r="C396" s="396" t="str">
        <f ca="1">TEXT(IFERROR(INDEX('Overview - Section A'!$A$37:$A$44,MATCH(G396,'Overview - Section A'!$U$37:$U$44,0)),""),"d-mmm-yy") &amp;" to " &amp; TEXT(IFERROR(INDEX('Overview - Section A'!$E$37:$E$44,MATCH(G396,'Overview - Section A'!$U$37:$U$44,0)),""),"d-mmm-yy")</f>
        <v>1-Ene-21 to 31-Dic-21</v>
      </c>
      <c r="D396" s="477"/>
      <c r="E396" s="477"/>
      <c r="F396" s="478"/>
      <c r="G396" s="470" t="s">
        <v>467</v>
      </c>
      <c r="H396" s="479"/>
      <c r="I396" s="470" t="b">
        <f t="shared" si="21"/>
        <v>1</v>
      </c>
      <c r="J396" s="470" t="b">
        <f t="shared" si="22"/>
        <v>0</v>
      </c>
      <c r="K396" s="470" t="str">
        <f t="shared" si="23"/>
        <v>a1N36000009tPfTEAU</v>
      </c>
      <c r="L396" s="480" t="s">
        <v>1397</v>
      </c>
      <c r="M396" s="477"/>
      <c r="N396" s="477"/>
      <c r="O396" s="37"/>
      <c r="AM396" s="5"/>
      <c r="AN396" s="5"/>
    </row>
    <row r="397" spans="1:40" ht="283.5" x14ac:dyDescent="0.25">
      <c r="A397" s="377">
        <v>51</v>
      </c>
      <c r="B397" s="395" t="str">
        <f t="shared" si="20"/>
        <v/>
      </c>
      <c r="C397" s="396" t="str">
        <f ca="1">TEXT(IFERROR(INDEX('Overview - Section A'!$A$37:$A$44,MATCH(G397,'Overview - Section A'!$U$37:$U$44,0)),""),"d-mmm-yy") &amp;" to " &amp; TEXT(IFERROR(INDEX('Overview - Section A'!$E$37:$E$44,MATCH(G397,'Overview - Section A'!$U$37:$U$44,0)),""),"d-mmm-yy")</f>
        <v>1-Ene-22 to 30-Jun-22</v>
      </c>
      <c r="D397" s="477"/>
      <c r="E397" s="477"/>
      <c r="F397" s="478"/>
      <c r="G397" s="470" t="s">
        <v>469</v>
      </c>
      <c r="H397" s="479"/>
      <c r="I397" s="470" t="b">
        <f t="shared" si="21"/>
        <v>1</v>
      </c>
      <c r="J397" s="470" t="b">
        <f t="shared" si="22"/>
        <v>0</v>
      </c>
      <c r="K397" s="470" t="str">
        <f t="shared" si="23"/>
        <v>a1N36000009tPfTEAU</v>
      </c>
      <c r="L397" s="480" t="s">
        <v>1398</v>
      </c>
      <c r="M397" s="477"/>
      <c r="N397" s="477"/>
      <c r="O397" s="37"/>
      <c r="AM397" s="5"/>
      <c r="AN397" s="5"/>
    </row>
    <row r="398" spans="1:40" ht="283.5" x14ac:dyDescent="0.25">
      <c r="A398" s="377">
        <v>51</v>
      </c>
      <c r="B398" s="395" t="str">
        <f t="shared" si="20"/>
        <v/>
      </c>
      <c r="C398" s="396" t="str">
        <f ca="1">TEXT(IFERROR(INDEX('Overview - Section A'!$A$37:$A$44,MATCH(G398,'Overview - Section A'!$U$37:$U$44,0)),""),"d-mmm-yy") &amp;" to " &amp; TEXT(IFERROR(INDEX('Overview - Section A'!$E$37:$E$44,MATCH(G398,'Overview - Section A'!$U$37:$U$44,0)),""),"d-mmm-yy")</f>
        <v>1-Jul-22 to 30-Jun-23</v>
      </c>
      <c r="D398" s="477"/>
      <c r="E398" s="477"/>
      <c r="F398" s="478"/>
      <c r="G398" s="470" t="s">
        <v>471</v>
      </c>
      <c r="H398" s="479"/>
      <c r="I398" s="470" t="b">
        <f t="shared" si="21"/>
        <v>1</v>
      </c>
      <c r="J398" s="470" t="b">
        <f t="shared" si="22"/>
        <v>0</v>
      </c>
      <c r="K398" s="470" t="str">
        <f t="shared" si="23"/>
        <v>a1N36000009tPfTEAU</v>
      </c>
      <c r="L398" s="480" t="s">
        <v>1399</v>
      </c>
      <c r="M398" s="477"/>
      <c r="N398" s="477"/>
      <c r="O398" s="37"/>
      <c r="AM398" s="5"/>
      <c r="AN398" s="5"/>
    </row>
    <row r="399" spans="1:40" ht="283.5" x14ac:dyDescent="0.25">
      <c r="A399" s="377">
        <v>51</v>
      </c>
      <c r="B399" s="395" t="str">
        <f t="shared" si="20"/>
        <v/>
      </c>
      <c r="C399" s="396" t="str">
        <f ca="1">TEXT(IFERROR(INDEX('Overview - Section A'!$A$37:$A$44,MATCH(G399,'Overview - Section A'!$U$37:$U$44,0)),""),"d-mmm-yy") &amp;" to " &amp; TEXT(IFERROR(INDEX('Overview - Section A'!$E$37:$E$44,MATCH(G399,'Overview - Section A'!$U$37:$U$44,0)),""),"d-mmm-yy")</f>
        <v>1-Jul-23 to 30-Jun-24</v>
      </c>
      <c r="D399" s="477"/>
      <c r="E399" s="477"/>
      <c r="F399" s="478"/>
      <c r="G399" s="470" t="s">
        <v>473</v>
      </c>
      <c r="H399" s="479"/>
      <c r="I399" s="470" t="b">
        <f t="shared" si="21"/>
        <v>1</v>
      </c>
      <c r="J399" s="470" t="b">
        <f t="shared" si="22"/>
        <v>0</v>
      </c>
      <c r="K399" s="470" t="str">
        <f t="shared" si="23"/>
        <v>a1N36000009tPfTEAU</v>
      </c>
      <c r="L399" s="480" t="s">
        <v>1400</v>
      </c>
      <c r="M399" s="477"/>
      <c r="N399" s="477"/>
      <c r="O399" s="37"/>
      <c r="AM399" s="5"/>
      <c r="AN399" s="5"/>
    </row>
    <row r="400" spans="1:40" ht="283.5" x14ac:dyDescent="0.25">
      <c r="A400" s="377">
        <v>52</v>
      </c>
      <c r="B400" s="395" t="str">
        <f t="shared" si="20"/>
        <v/>
      </c>
      <c r="C400" s="396" t="str">
        <f ca="1">TEXT(IFERROR(INDEX('Overview - Section A'!$A$37:$A$44,MATCH(G400,'Overview - Section A'!$U$37:$U$44,0)),""),"d-mmm-yy") &amp;" to " &amp; TEXT(IFERROR(INDEX('Overview - Section A'!$E$37:$E$44,MATCH(G400,'Overview - Section A'!$U$37:$U$44,0)),""),"d-mmm-yy")</f>
        <v>1-Jul-19 to 31-Dic-19</v>
      </c>
      <c r="D400" s="477"/>
      <c r="E400" s="477"/>
      <c r="F400" s="478"/>
      <c r="G400" s="470" t="s">
        <v>463</v>
      </c>
      <c r="H400" s="479"/>
      <c r="I400" s="470" t="b">
        <f t="shared" si="21"/>
        <v>1</v>
      </c>
      <c r="J400" s="470" t="b">
        <f t="shared" si="22"/>
        <v>0</v>
      </c>
      <c r="K400" s="470" t="str">
        <f t="shared" si="23"/>
        <v>a1N36000009tPfUEAU</v>
      </c>
      <c r="L400" s="480" t="s">
        <v>1401</v>
      </c>
      <c r="M400" s="477"/>
      <c r="N400" s="477"/>
      <c r="O400" s="37"/>
      <c r="AM400" s="5"/>
      <c r="AN400" s="5"/>
    </row>
    <row r="401" spans="1:40" ht="283.5" x14ac:dyDescent="0.25">
      <c r="A401" s="377">
        <v>52</v>
      </c>
      <c r="B401" s="395" t="str">
        <f t="shared" si="20"/>
        <v/>
      </c>
      <c r="C401" s="396" t="str">
        <f ca="1">TEXT(IFERROR(INDEX('Overview - Section A'!$A$37:$A$44,MATCH(G401,'Overview - Section A'!$U$37:$U$44,0)),""),"d-mmm-yy") &amp;" to " &amp; TEXT(IFERROR(INDEX('Overview - Section A'!$E$37:$E$44,MATCH(G401,'Overview - Section A'!$U$37:$U$44,0)),""),"d-mmm-yy")</f>
        <v>1-Ene-20 to 31-Dic-20</v>
      </c>
      <c r="D401" s="477"/>
      <c r="E401" s="477"/>
      <c r="F401" s="478"/>
      <c r="G401" s="470" t="s">
        <v>465</v>
      </c>
      <c r="H401" s="479"/>
      <c r="I401" s="470" t="b">
        <f t="shared" si="21"/>
        <v>1</v>
      </c>
      <c r="J401" s="470" t="b">
        <f t="shared" si="22"/>
        <v>0</v>
      </c>
      <c r="K401" s="470" t="str">
        <f t="shared" si="23"/>
        <v>a1N36000009tPfUEAU</v>
      </c>
      <c r="L401" s="480" t="s">
        <v>1402</v>
      </c>
      <c r="M401" s="477"/>
      <c r="N401" s="477"/>
      <c r="O401" s="37"/>
      <c r="AM401" s="5"/>
      <c r="AN401" s="5"/>
    </row>
    <row r="402" spans="1:40" ht="283.5" x14ac:dyDescent="0.25">
      <c r="A402" s="377">
        <v>52</v>
      </c>
      <c r="B402" s="395" t="str">
        <f t="shared" si="20"/>
        <v/>
      </c>
      <c r="C402" s="396" t="str">
        <f ca="1">TEXT(IFERROR(INDEX('Overview - Section A'!$A$37:$A$44,MATCH(G402,'Overview - Section A'!$U$37:$U$44,0)),""),"d-mmm-yy") &amp;" to " &amp; TEXT(IFERROR(INDEX('Overview - Section A'!$E$37:$E$44,MATCH(G402,'Overview - Section A'!$U$37:$U$44,0)),""),"d-mmm-yy")</f>
        <v>1-Ene-21 to 31-Dic-21</v>
      </c>
      <c r="D402" s="477"/>
      <c r="E402" s="477"/>
      <c r="F402" s="478"/>
      <c r="G402" s="470" t="s">
        <v>467</v>
      </c>
      <c r="H402" s="479"/>
      <c r="I402" s="470" t="b">
        <f t="shared" si="21"/>
        <v>1</v>
      </c>
      <c r="J402" s="470" t="b">
        <f t="shared" si="22"/>
        <v>0</v>
      </c>
      <c r="K402" s="470" t="str">
        <f t="shared" si="23"/>
        <v>a1N36000009tPfUEAU</v>
      </c>
      <c r="L402" s="480" t="s">
        <v>1403</v>
      </c>
      <c r="M402" s="477"/>
      <c r="N402" s="477"/>
      <c r="O402" s="37"/>
      <c r="AM402" s="5"/>
      <c r="AN402" s="5"/>
    </row>
    <row r="403" spans="1:40" ht="283.5" x14ac:dyDescent="0.25">
      <c r="A403" s="377">
        <v>52</v>
      </c>
      <c r="B403" s="395" t="str">
        <f t="shared" si="20"/>
        <v/>
      </c>
      <c r="C403" s="396" t="str">
        <f ca="1">TEXT(IFERROR(INDEX('Overview - Section A'!$A$37:$A$44,MATCH(G403,'Overview - Section A'!$U$37:$U$44,0)),""),"d-mmm-yy") &amp;" to " &amp; TEXT(IFERROR(INDEX('Overview - Section A'!$E$37:$E$44,MATCH(G403,'Overview - Section A'!$U$37:$U$44,0)),""),"d-mmm-yy")</f>
        <v>1-Ene-22 to 30-Jun-22</v>
      </c>
      <c r="D403" s="477"/>
      <c r="E403" s="477"/>
      <c r="F403" s="478"/>
      <c r="G403" s="470" t="s">
        <v>469</v>
      </c>
      <c r="H403" s="479"/>
      <c r="I403" s="470" t="b">
        <f t="shared" si="21"/>
        <v>1</v>
      </c>
      <c r="J403" s="470" t="b">
        <f t="shared" si="22"/>
        <v>0</v>
      </c>
      <c r="K403" s="470" t="str">
        <f t="shared" si="23"/>
        <v>a1N36000009tPfUEAU</v>
      </c>
      <c r="L403" s="480" t="s">
        <v>1404</v>
      </c>
      <c r="M403" s="477"/>
      <c r="N403" s="477"/>
      <c r="O403" s="37"/>
      <c r="AM403" s="5"/>
      <c r="AN403" s="5"/>
    </row>
    <row r="404" spans="1:40" ht="283.5" x14ac:dyDescent="0.25">
      <c r="A404" s="377">
        <v>52</v>
      </c>
      <c r="B404" s="395" t="str">
        <f t="shared" si="20"/>
        <v/>
      </c>
      <c r="C404" s="396" t="str">
        <f ca="1">TEXT(IFERROR(INDEX('Overview - Section A'!$A$37:$A$44,MATCH(G404,'Overview - Section A'!$U$37:$U$44,0)),""),"d-mmm-yy") &amp;" to " &amp; TEXT(IFERROR(INDEX('Overview - Section A'!$E$37:$E$44,MATCH(G404,'Overview - Section A'!$U$37:$U$44,0)),""),"d-mmm-yy")</f>
        <v>1-Jul-22 to 30-Jun-23</v>
      </c>
      <c r="D404" s="477"/>
      <c r="E404" s="477"/>
      <c r="F404" s="478"/>
      <c r="G404" s="470" t="s">
        <v>471</v>
      </c>
      <c r="H404" s="479"/>
      <c r="I404" s="470" t="b">
        <f t="shared" si="21"/>
        <v>1</v>
      </c>
      <c r="J404" s="470" t="b">
        <f t="shared" si="22"/>
        <v>0</v>
      </c>
      <c r="K404" s="470" t="str">
        <f t="shared" si="23"/>
        <v>a1N36000009tPfUEAU</v>
      </c>
      <c r="L404" s="480" t="s">
        <v>1405</v>
      </c>
      <c r="M404" s="477"/>
      <c r="N404" s="477"/>
      <c r="O404" s="37"/>
      <c r="AM404" s="5"/>
      <c r="AN404" s="5"/>
    </row>
    <row r="405" spans="1:40" ht="283.5" x14ac:dyDescent="0.25">
      <c r="A405" s="377">
        <v>52</v>
      </c>
      <c r="B405" s="395" t="str">
        <f t="shared" si="20"/>
        <v/>
      </c>
      <c r="C405" s="396" t="str">
        <f ca="1">TEXT(IFERROR(INDEX('Overview - Section A'!$A$37:$A$44,MATCH(G405,'Overview - Section A'!$U$37:$U$44,0)),""),"d-mmm-yy") &amp;" to " &amp; TEXT(IFERROR(INDEX('Overview - Section A'!$E$37:$E$44,MATCH(G405,'Overview - Section A'!$U$37:$U$44,0)),""),"d-mmm-yy")</f>
        <v>1-Jul-23 to 30-Jun-24</v>
      </c>
      <c r="D405" s="477"/>
      <c r="E405" s="477"/>
      <c r="F405" s="478"/>
      <c r="G405" s="470" t="s">
        <v>473</v>
      </c>
      <c r="H405" s="479"/>
      <c r="I405" s="470" t="b">
        <f t="shared" si="21"/>
        <v>1</v>
      </c>
      <c r="J405" s="470" t="b">
        <f t="shared" si="22"/>
        <v>0</v>
      </c>
      <c r="K405" s="470" t="str">
        <f t="shared" si="23"/>
        <v>a1N36000009tPfUEAU</v>
      </c>
      <c r="L405" s="480" t="s">
        <v>1406</v>
      </c>
      <c r="M405" s="477"/>
      <c r="N405" s="477"/>
      <c r="O405" s="37"/>
      <c r="AM405" s="5"/>
      <c r="AN405" s="5"/>
    </row>
    <row r="406" spans="1:40" ht="283.5" x14ac:dyDescent="0.25">
      <c r="A406" s="377">
        <v>53</v>
      </c>
      <c r="B406" s="395" t="str">
        <f t="shared" si="20"/>
        <v/>
      </c>
      <c r="C406" s="396" t="str">
        <f ca="1">TEXT(IFERROR(INDEX('Overview - Section A'!$A$37:$A$44,MATCH(G406,'Overview - Section A'!$U$37:$U$44,0)),""),"d-mmm-yy") &amp;" to " &amp; TEXT(IFERROR(INDEX('Overview - Section A'!$E$37:$E$44,MATCH(G406,'Overview - Section A'!$U$37:$U$44,0)),""),"d-mmm-yy")</f>
        <v>1-Jul-19 to 31-Dic-19</v>
      </c>
      <c r="D406" s="477"/>
      <c r="E406" s="477"/>
      <c r="F406" s="478"/>
      <c r="G406" s="470" t="s">
        <v>463</v>
      </c>
      <c r="H406" s="479"/>
      <c r="I406" s="470" t="b">
        <f t="shared" si="21"/>
        <v>1</v>
      </c>
      <c r="J406" s="470" t="b">
        <f t="shared" si="22"/>
        <v>0</v>
      </c>
      <c r="K406" s="470" t="str">
        <f t="shared" si="23"/>
        <v>a1N36000009tPfVEAU</v>
      </c>
      <c r="L406" s="480" t="s">
        <v>1407</v>
      </c>
      <c r="M406" s="477"/>
      <c r="N406" s="477"/>
      <c r="O406" s="37"/>
      <c r="AM406" s="5"/>
      <c r="AN406" s="5"/>
    </row>
    <row r="407" spans="1:40" ht="283.5" x14ac:dyDescent="0.25">
      <c r="A407" s="377">
        <v>53</v>
      </c>
      <c r="B407" s="395" t="str">
        <f t="shared" si="20"/>
        <v/>
      </c>
      <c r="C407" s="396" t="str">
        <f ca="1">TEXT(IFERROR(INDEX('Overview - Section A'!$A$37:$A$44,MATCH(G407,'Overview - Section A'!$U$37:$U$44,0)),""),"d-mmm-yy") &amp;" to " &amp; TEXT(IFERROR(INDEX('Overview - Section A'!$E$37:$E$44,MATCH(G407,'Overview - Section A'!$U$37:$U$44,0)),""),"d-mmm-yy")</f>
        <v>1-Ene-20 to 31-Dic-20</v>
      </c>
      <c r="D407" s="477"/>
      <c r="E407" s="477"/>
      <c r="F407" s="478"/>
      <c r="G407" s="470" t="s">
        <v>465</v>
      </c>
      <c r="H407" s="479"/>
      <c r="I407" s="470" t="b">
        <f t="shared" si="21"/>
        <v>1</v>
      </c>
      <c r="J407" s="470" t="b">
        <f t="shared" si="22"/>
        <v>0</v>
      </c>
      <c r="K407" s="470" t="str">
        <f t="shared" si="23"/>
        <v>a1N36000009tPfVEAU</v>
      </c>
      <c r="L407" s="480" t="s">
        <v>1408</v>
      </c>
      <c r="M407" s="477"/>
      <c r="N407" s="477"/>
      <c r="O407" s="37"/>
      <c r="AM407" s="5"/>
      <c r="AN407" s="5"/>
    </row>
    <row r="408" spans="1:40" ht="283.5" x14ac:dyDescent="0.25">
      <c r="A408" s="377">
        <v>53</v>
      </c>
      <c r="B408" s="395" t="str">
        <f t="shared" si="20"/>
        <v/>
      </c>
      <c r="C408" s="396" t="str">
        <f ca="1">TEXT(IFERROR(INDEX('Overview - Section A'!$A$37:$A$44,MATCH(G408,'Overview - Section A'!$U$37:$U$44,0)),""),"d-mmm-yy") &amp;" to " &amp; TEXT(IFERROR(INDEX('Overview - Section A'!$E$37:$E$44,MATCH(G408,'Overview - Section A'!$U$37:$U$44,0)),""),"d-mmm-yy")</f>
        <v>1-Ene-21 to 31-Dic-21</v>
      </c>
      <c r="D408" s="477"/>
      <c r="E408" s="477"/>
      <c r="F408" s="478"/>
      <c r="G408" s="470" t="s">
        <v>467</v>
      </c>
      <c r="H408" s="479"/>
      <c r="I408" s="470" t="b">
        <f t="shared" si="21"/>
        <v>1</v>
      </c>
      <c r="J408" s="470" t="b">
        <f t="shared" si="22"/>
        <v>0</v>
      </c>
      <c r="K408" s="470" t="str">
        <f t="shared" si="23"/>
        <v>a1N36000009tPfVEAU</v>
      </c>
      <c r="L408" s="480" t="s">
        <v>1409</v>
      </c>
      <c r="M408" s="477"/>
      <c r="N408" s="477"/>
      <c r="O408" s="37"/>
      <c r="AM408" s="5"/>
      <c r="AN408" s="5"/>
    </row>
    <row r="409" spans="1:40" ht="283.5" x14ac:dyDescent="0.25">
      <c r="A409" s="377">
        <v>53</v>
      </c>
      <c r="B409" s="395" t="str">
        <f t="shared" si="20"/>
        <v/>
      </c>
      <c r="C409" s="396" t="str">
        <f ca="1">TEXT(IFERROR(INDEX('Overview - Section A'!$A$37:$A$44,MATCH(G409,'Overview - Section A'!$U$37:$U$44,0)),""),"d-mmm-yy") &amp;" to " &amp; TEXT(IFERROR(INDEX('Overview - Section A'!$E$37:$E$44,MATCH(G409,'Overview - Section A'!$U$37:$U$44,0)),""),"d-mmm-yy")</f>
        <v>1-Ene-22 to 30-Jun-22</v>
      </c>
      <c r="D409" s="477"/>
      <c r="E409" s="477"/>
      <c r="F409" s="478"/>
      <c r="G409" s="470" t="s">
        <v>469</v>
      </c>
      <c r="H409" s="479"/>
      <c r="I409" s="470" t="b">
        <f t="shared" si="21"/>
        <v>1</v>
      </c>
      <c r="J409" s="470" t="b">
        <f t="shared" si="22"/>
        <v>0</v>
      </c>
      <c r="K409" s="470" t="str">
        <f t="shared" si="23"/>
        <v>a1N36000009tPfVEAU</v>
      </c>
      <c r="L409" s="480" t="s">
        <v>1410</v>
      </c>
      <c r="M409" s="477"/>
      <c r="N409" s="477"/>
      <c r="O409" s="37"/>
      <c r="AM409" s="5"/>
      <c r="AN409" s="5"/>
    </row>
    <row r="410" spans="1:40" ht="283.5" x14ac:dyDescent="0.25">
      <c r="A410" s="377">
        <v>53</v>
      </c>
      <c r="B410" s="395" t="str">
        <f t="shared" si="20"/>
        <v/>
      </c>
      <c r="C410" s="396" t="str">
        <f ca="1">TEXT(IFERROR(INDEX('Overview - Section A'!$A$37:$A$44,MATCH(G410,'Overview - Section A'!$U$37:$U$44,0)),""),"d-mmm-yy") &amp;" to " &amp; TEXT(IFERROR(INDEX('Overview - Section A'!$E$37:$E$44,MATCH(G410,'Overview - Section A'!$U$37:$U$44,0)),""),"d-mmm-yy")</f>
        <v>1-Jul-22 to 30-Jun-23</v>
      </c>
      <c r="D410" s="477"/>
      <c r="E410" s="477"/>
      <c r="F410" s="478"/>
      <c r="G410" s="470" t="s">
        <v>471</v>
      </c>
      <c r="H410" s="479"/>
      <c r="I410" s="470" t="b">
        <f t="shared" si="21"/>
        <v>1</v>
      </c>
      <c r="J410" s="470" t="b">
        <f t="shared" si="22"/>
        <v>0</v>
      </c>
      <c r="K410" s="470" t="str">
        <f t="shared" si="23"/>
        <v>a1N36000009tPfVEAU</v>
      </c>
      <c r="L410" s="480" t="s">
        <v>1411</v>
      </c>
      <c r="M410" s="477"/>
      <c r="N410" s="477"/>
      <c r="O410" s="37"/>
      <c r="AM410" s="5"/>
      <c r="AN410" s="5"/>
    </row>
    <row r="411" spans="1:40" ht="283.5" x14ac:dyDescent="0.25">
      <c r="A411" s="377">
        <v>53</v>
      </c>
      <c r="B411" s="395" t="str">
        <f t="shared" si="20"/>
        <v/>
      </c>
      <c r="C411" s="396" t="str">
        <f ca="1">TEXT(IFERROR(INDEX('Overview - Section A'!$A$37:$A$44,MATCH(G411,'Overview - Section A'!$U$37:$U$44,0)),""),"d-mmm-yy") &amp;" to " &amp; TEXT(IFERROR(INDEX('Overview - Section A'!$E$37:$E$44,MATCH(G411,'Overview - Section A'!$U$37:$U$44,0)),""),"d-mmm-yy")</f>
        <v>1-Jul-23 to 30-Jun-24</v>
      </c>
      <c r="D411" s="477"/>
      <c r="E411" s="477"/>
      <c r="F411" s="478"/>
      <c r="G411" s="470" t="s">
        <v>473</v>
      </c>
      <c r="H411" s="479"/>
      <c r="I411" s="470" t="b">
        <f t="shared" si="21"/>
        <v>1</v>
      </c>
      <c r="J411" s="470" t="b">
        <f t="shared" si="22"/>
        <v>0</v>
      </c>
      <c r="K411" s="470" t="str">
        <f t="shared" si="23"/>
        <v>a1N36000009tPfVEAU</v>
      </c>
      <c r="L411" s="480" t="s">
        <v>1412</v>
      </c>
      <c r="M411" s="477"/>
      <c r="N411" s="477"/>
      <c r="O411" s="37"/>
      <c r="AM411" s="5"/>
      <c r="AN411" s="5"/>
    </row>
    <row r="412" spans="1:40" ht="283.5" x14ac:dyDescent="0.25">
      <c r="A412" s="377">
        <v>54</v>
      </c>
      <c r="B412" s="395" t="str">
        <f t="shared" si="20"/>
        <v/>
      </c>
      <c r="C412" s="396" t="str">
        <f ca="1">TEXT(IFERROR(INDEX('Overview - Section A'!$A$37:$A$44,MATCH(G412,'Overview - Section A'!$U$37:$U$44,0)),""),"d-mmm-yy") &amp;" to " &amp; TEXT(IFERROR(INDEX('Overview - Section A'!$E$37:$E$44,MATCH(G412,'Overview - Section A'!$U$37:$U$44,0)),""),"d-mmm-yy")</f>
        <v>1-Jul-19 to 31-Dic-19</v>
      </c>
      <c r="D412" s="477"/>
      <c r="E412" s="477"/>
      <c r="F412" s="478"/>
      <c r="G412" s="470" t="s">
        <v>463</v>
      </c>
      <c r="H412" s="479"/>
      <c r="I412" s="470" t="b">
        <f t="shared" si="21"/>
        <v>1</v>
      </c>
      <c r="J412" s="470" t="b">
        <f t="shared" si="22"/>
        <v>0</v>
      </c>
      <c r="K412" s="470" t="str">
        <f t="shared" si="23"/>
        <v>a1N36000009tPfWEAU</v>
      </c>
      <c r="L412" s="480" t="s">
        <v>1413</v>
      </c>
      <c r="M412" s="477"/>
      <c r="N412" s="477"/>
      <c r="O412" s="37"/>
      <c r="AM412" s="5"/>
      <c r="AN412" s="5"/>
    </row>
    <row r="413" spans="1:40" ht="283.5" x14ac:dyDescent="0.25">
      <c r="A413" s="377">
        <v>54</v>
      </c>
      <c r="B413" s="395" t="str">
        <f t="shared" si="20"/>
        <v/>
      </c>
      <c r="C413" s="396" t="str">
        <f ca="1">TEXT(IFERROR(INDEX('Overview - Section A'!$A$37:$A$44,MATCH(G413,'Overview - Section A'!$U$37:$U$44,0)),""),"d-mmm-yy") &amp;" to " &amp; TEXT(IFERROR(INDEX('Overview - Section A'!$E$37:$E$44,MATCH(G413,'Overview - Section A'!$U$37:$U$44,0)),""),"d-mmm-yy")</f>
        <v>1-Ene-20 to 31-Dic-20</v>
      </c>
      <c r="D413" s="477"/>
      <c r="E413" s="477"/>
      <c r="F413" s="478"/>
      <c r="G413" s="470" t="s">
        <v>465</v>
      </c>
      <c r="H413" s="479"/>
      <c r="I413" s="470" t="b">
        <f t="shared" si="21"/>
        <v>1</v>
      </c>
      <c r="J413" s="470" t="b">
        <f t="shared" si="22"/>
        <v>0</v>
      </c>
      <c r="K413" s="470" t="str">
        <f t="shared" si="23"/>
        <v>a1N36000009tPfWEAU</v>
      </c>
      <c r="L413" s="480" t="s">
        <v>1414</v>
      </c>
      <c r="M413" s="477"/>
      <c r="N413" s="477"/>
      <c r="O413" s="37"/>
      <c r="AM413" s="5"/>
      <c r="AN413" s="5"/>
    </row>
    <row r="414" spans="1:40" ht="283.5" x14ac:dyDescent="0.25">
      <c r="A414" s="377">
        <v>54</v>
      </c>
      <c r="B414" s="395" t="str">
        <f t="shared" ref="B414:B477" si="24">IF(A414=A413,"",IF(VLOOKUP(A414,$A$8:$D$90,4,FALSE)=0,"",VLOOKUP(A414,$A$8:$D$90,4,FALSE)))</f>
        <v/>
      </c>
      <c r="C414" s="396" t="str">
        <f ca="1">TEXT(IFERROR(INDEX('Overview - Section A'!$A$37:$A$44,MATCH(G414,'Overview - Section A'!$U$37:$U$44,0)),""),"d-mmm-yy") &amp;" to " &amp; TEXT(IFERROR(INDEX('Overview - Section A'!$E$37:$E$44,MATCH(G414,'Overview - Section A'!$U$37:$U$44,0)),""),"d-mmm-yy")</f>
        <v>1-Ene-21 to 31-Dic-21</v>
      </c>
      <c r="D414" s="477"/>
      <c r="E414" s="477"/>
      <c r="F414" s="478"/>
      <c r="G414" s="470" t="s">
        <v>467</v>
      </c>
      <c r="H414" s="479"/>
      <c r="I414" s="470" t="b">
        <f t="shared" ref="I414:I477" si="25">IFERROR(TRUE,FALSE)</f>
        <v>1</v>
      </c>
      <c r="J414" s="470" t="b">
        <f t="shared" ref="J414:J477" si="26">IFERROR(IF(VLOOKUP(A414,$A$8:$D$90,4,FALSE)&lt;&gt;"",TRUE,FALSE),FALSE)</f>
        <v>0</v>
      </c>
      <c r="K414" s="470" t="str">
        <f t="shared" ref="K414:K477" si="27">IFERROR(VLOOKUP(A414,$A$8:$T$90,20,FALSE),"")</f>
        <v>a1N36000009tPfWEAU</v>
      </c>
      <c r="L414" s="480" t="s">
        <v>1415</v>
      </c>
      <c r="M414" s="477"/>
      <c r="N414" s="477"/>
      <c r="O414" s="37"/>
      <c r="AM414" s="5"/>
      <c r="AN414" s="5"/>
    </row>
    <row r="415" spans="1:40" ht="283.5" x14ac:dyDescent="0.25">
      <c r="A415" s="377">
        <v>54</v>
      </c>
      <c r="B415" s="395" t="str">
        <f t="shared" si="24"/>
        <v/>
      </c>
      <c r="C415" s="396" t="str">
        <f ca="1">TEXT(IFERROR(INDEX('Overview - Section A'!$A$37:$A$44,MATCH(G415,'Overview - Section A'!$U$37:$U$44,0)),""),"d-mmm-yy") &amp;" to " &amp; TEXT(IFERROR(INDEX('Overview - Section A'!$E$37:$E$44,MATCH(G415,'Overview - Section A'!$U$37:$U$44,0)),""),"d-mmm-yy")</f>
        <v>1-Ene-22 to 30-Jun-22</v>
      </c>
      <c r="D415" s="477"/>
      <c r="E415" s="477"/>
      <c r="F415" s="478"/>
      <c r="G415" s="470" t="s">
        <v>469</v>
      </c>
      <c r="H415" s="479"/>
      <c r="I415" s="470" t="b">
        <f t="shared" si="25"/>
        <v>1</v>
      </c>
      <c r="J415" s="470" t="b">
        <f t="shared" si="26"/>
        <v>0</v>
      </c>
      <c r="K415" s="470" t="str">
        <f t="shared" si="27"/>
        <v>a1N36000009tPfWEAU</v>
      </c>
      <c r="L415" s="480" t="s">
        <v>1416</v>
      </c>
      <c r="M415" s="477"/>
      <c r="N415" s="477"/>
      <c r="O415" s="37"/>
      <c r="AM415" s="5"/>
      <c r="AN415" s="5"/>
    </row>
    <row r="416" spans="1:40" ht="283.5" x14ac:dyDescent="0.25">
      <c r="A416" s="377">
        <v>54</v>
      </c>
      <c r="B416" s="395" t="str">
        <f t="shared" si="24"/>
        <v/>
      </c>
      <c r="C416" s="396" t="str">
        <f ca="1">TEXT(IFERROR(INDEX('Overview - Section A'!$A$37:$A$44,MATCH(G416,'Overview - Section A'!$U$37:$U$44,0)),""),"d-mmm-yy") &amp;" to " &amp; TEXT(IFERROR(INDEX('Overview - Section A'!$E$37:$E$44,MATCH(G416,'Overview - Section A'!$U$37:$U$44,0)),""),"d-mmm-yy")</f>
        <v>1-Jul-22 to 30-Jun-23</v>
      </c>
      <c r="D416" s="477"/>
      <c r="E416" s="477"/>
      <c r="F416" s="478"/>
      <c r="G416" s="470" t="s">
        <v>471</v>
      </c>
      <c r="H416" s="479"/>
      <c r="I416" s="470" t="b">
        <f t="shared" si="25"/>
        <v>1</v>
      </c>
      <c r="J416" s="470" t="b">
        <f t="shared" si="26"/>
        <v>0</v>
      </c>
      <c r="K416" s="470" t="str">
        <f t="shared" si="27"/>
        <v>a1N36000009tPfWEAU</v>
      </c>
      <c r="L416" s="480" t="s">
        <v>1417</v>
      </c>
      <c r="M416" s="477"/>
      <c r="N416" s="477"/>
      <c r="O416" s="37"/>
      <c r="AM416" s="5"/>
      <c r="AN416" s="5"/>
    </row>
    <row r="417" spans="1:40" ht="283.5" x14ac:dyDescent="0.25">
      <c r="A417" s="377">
        <v>54</v>
      </c>
      <c r="B417" s="395" t="str">
        <f t="shared" si="24"/>
        <v/>
      </c>
      <c r="C417" s="396" t="str">
        <f ca="1">TEXT(IFERROR(INDEX('Overview - Section A'!$A$37:$A$44,MATCH(G417,'Overview - Section A'!$U$37:$U$44,0)),""),"d-mmm-yy") &amp;" to " &amp; TEXT(IFERROR(INDEX('Overview - Section A'!$E$37:$E$44,MATCH(G417,'Overview - Section A'!$U$37:$U$44,0)),""),"d-mmm-yy")</f>
        <v>1-Jul-23 to 30-Jun-24</v>
      </c>
      <c r="D417" s="477"/>
      <c r="E417" s="477"/>
      <c r="F417" s="478"/>
      <c r="G417" s="470" t="s">
        <v>473</v>
      </c>
      <c r="H417" s="479"/>
      <c r="I417" s="470" t="b">
        <f t="shared" si="25"/>
        <v>1</v>
      </c>
      <c r="J417" s="470" t="b">
        <f t="shared" si="26"/>
        <v>0</v>
      </c>
      <c r="K417" s="470" t="str">
        <f t="shared" si="27"/>
        <v>a1N36000009tPfWEAU</v>
      </c>
      <c r="L417" s="480" t="s">
        <v>1418</v>
      </c>
      <c r="M417" s="477"/>
      <c r="N417" s="477"/>
      <c r="O417" s="37"/>
      <c r="AM417" s="5"/>
      <c r="AN417" s="5"/>
    </row>
    <row r="418" spans="1:40" ht="283.5" x14ac:dyDescent="0.25">
      <c r="A418" s="377">
        <v>55</v>
      </c>
      <c r="B418" s="395" t="str">
        <f t="shared" si="24"/>
        <v/>
      </c>
      <c r="C418" s="396" t="str">
        <f ca="1">TEXT(IFERROR(INDEX('Overview - Section A'!$A$37:$A$44,MATCH(G418,'Overview - Section A'!$U$37:$U$44,0)),""),"d-mmm-yy") &amp;" to " &amp; TEXT(IFERROR(INDEX('Overview - Section A'!$E$37:$E$44,MATCH(G418,'Overview - Section A'!$U$37:$U$44,0)),""),"d-mmm-yy")</f>
        <v>1-Jul-19 to 31-Dic-19</v>
      </c>
      <c r="D418" s="477"/>
      <c r="E418" s="477"/>
      <c r="F418" s="478"/>
      <c r="G418" s="470" t="s">
        <v>463</v>
      </c>
      <c r="H418" s="479"/>
      <c r="I418" s="470" t="b">
        <f t="shared" si="25"/>
        <v>1</v>
      </c>
      <c r="J418" s="470" t="b">
        <f t="shared" si="26"/>
        <v>0</v>
      </c>
      <c r="K418" s="470" t="str">
        <f t="shared" si="27"/>
        <v>a1N36000009tPfXEAU</v>
      </c>
      <c r="L418" s="480" t="s">
        <v>1419</v>
      </c>
      <c r="M418" s="477"/>
      <c r="N418" s="477"/>
      <c r="O418" s="37"/>
      <c r="AM418" s="5"/>
      <c r="AN418" s="5"/>
    </row>
    <row r="419" spans="1:40" ht="283.5" x14ac:dyDescent="0.25">
      <c r="A419" s="377">
        <v>55</v>
      </c>
      <c r="B419" s="395" t="str">
        <f t="shared" si="24"/>
        <v/>
      </c>
      <c r="C419" s="396" t="str">
        <f ca="1">TEXT(IFERROR(INDEX('Overview - Section A'!$A$37:$A$44,MATCH(G419,'Overview - Section A'!$U$37:$U$44,0)),""),"d-mmm-yy") &amp;" to " &amp; TEXT(IFERROR(INDEX('Overview - Section A'!$E$37:$E$44,MATCH(G419,'Overview - Section A'!$U$37:$U$44,0)),""),"d-mmm-yy")</f>
        <v>1-Ene-20 to 31-Dic-20</v>
      </c>
      <c r="D419" s="477"/>
      <c r="E419" s="477"/>
      <c r="F419" s="478"/>
      <c r="G419" s="470" t="s">
        <v>465</v>
      </c>
      <c r="H419" s="479"/>
      <c r="I419" s="470" t="b">
        <f t="shared" si="25"/>
        <v>1</v>
      </c>
      <c r="J419" s="470" t="b">
        <f t="shared" si="26"/>
        <v>0</v>
      </c>
      <c r="K419" s="470" t="str">
        <f t="shared" si="27"/>
        <v>a1N36000009tPfXEAU</v>
      </c>
      <c r="L419" s="480" t="s">
        <v>1420</v>
      </c>
      <c r="M419" s="477"/>
      <c r="N419" s="477"/>
      <c r="O419" s="37"/>
      <c r="AM419" s="5"/>
      <c r="AN419" s="5"/>
    </row>
    <row r="420" spans="1:40" ht="283.5" x14ac:dyDescent="0.25">
      <c r="A420" s="377">
        <v>55</v>
      </c>
      <c r="B420" s="395" t="str">
        <f t="shared" si="24"/>
        <v/>
      </c>
      <c r="C420" s="396" t="str">
        <f ca="1">TEXT(IFERROR(INDEX('Overview - Section A'!$A$37:$A$44,MATCH(G420,'Overview - Section A'!$U$37:$U$44,0)),""),"d-mmm-yy") &amp;" to " &amp; TEXT(IFERROR(INDEX('Overview - Section A'!$E$37:$E$44,MATCH(G420,'Overview - Section A'!$U$37:$U$44,0)),""),"d-mmm-yy")</f>
        <v>1-Ene-21 to 31-Dic-21</v>
      </c>
      <c r="D420" s="477"/>
      <c r="E420" s="477"/>
      <c r="F420" s="478"/>
      <c r="G420" s="470" t="s">
        <v>467</v>
      </c>
      <c r="H420" s="479"/>
      <c r="I420" s="470" t="b">
        <f t="shared" si="25"/>
        <v>1</v>
      </c>
      <c r="J420" s="470" t="b">
        <f t="shared" si="26"/>
        <v>0</v>
      </c>
      <c r="K420" s="470" t="str">
        <f t="shared" si="27"/>
        <v>a1N36000009tPfXEAU</v>
      </c>
      <c r="L420" s="480" t="s">
        <v>1421</v>
      </c>
      <c r="M420" s="477"/>
      <c r="N420" s="477"/>
      <c r="O420" s="37"/>
      <c r="AM420" s="5"/>
      <c r="AN420" s="5"/>
    </row>
    <row r="421" spans="1:40" ht="283.5" x14ac:dyDescent="0.25">
      <c r="A421" s="377">
        <v>55</v>
      </c>
      <c r="B421" s="395" t="str">
        <f t="shared" si="24"/>
        <v/>
      </c>
      <c r="C421" s="396" t="str">
        <f ca="1">TEXT(IFERROR(INDEX('Overview - Section A'!$A$37:$A$44,MATCH(G421,'Overview - Section A'!$U$37:$U$44,0)),""),"d-mmm-yy") &amp;" to " &amp; TEXT(IFERROR(INDEX('Overview - Section A'!$E$37:$E$44,MATCH(G421,'Overview - Section A'!$U$37:$U$44,0)),""),"d-mmm-yy")</f>
        <v>1-Ene-22 to 30-Jun-22</v>
      </c>
      <c r="D421" s="477"/>
      <c r="E421" s="477"/>
      <c r="F421" s="478"/>
      <c r="G421" s="470" t="s">
        <v>469</v>
      </c>
      <c r="H421" s="479"/>
      <c r="I421" s="470" t="b">
        <f t="shared" si="25"/>
        <v>1</v>
      </c>
      <c r="J421" s="470" t="b">
        <f t="shared" si="26"/>
        <v>0</v>
      </c>
      <c r="K421" s="470" t="str">
        <f t="shared" si="27"/>
        <v>a1N36000009tPfXEAU</v>
      </c>
      <c r="L421" s="480" t="s">
        <v>1422</v>
      </c>
      <c r="M421" s="477"/>
      <c r="N421" s="477"/>
      <c r="O421" s="37"/>
      <c r="AM421" s="5"/>
      <c r="AN421" s="5"/>
    </row>
    <row r="422" spans="1:40" ht="283.5" x14ac:dyDescent="0.25">
      <c r="A422" s="377">
        <v>55</v>
      </c>
      <c r="B422" s="395" t="str">
        <f t="shared" si="24"/>
        <v/>
      </c>
      <c r="C422" s="396" t="str">
        <f ca="1">TEXT(IFERROR(INDEX('Overview - Section A'!$A$37:$A$44,MATCH(G422,'Overview - Section A'!$U$37:$U$44,0)),""),"d-mmm-yy") &amp;" to " &amp; TEXT(IFERROR(INDEX('Overview - Section A'!$E$37:$E$44,MATCH(G422,'Overview - Section A'!$U$37:$U$44,0)),""),"d-mmm-yy")</f>
        <v>1-Jul-22 to 30-Jun-23</v>
      </c>
      <c r="D422" s="477"/>
      <c r="E422" s="477"/>
      <c r="F422" s="478"/>
      <c r="G422" s="470" t="s">
        <v>471</v>
      </c>
      <c r="H422" s="479"/>
      <c r="I422" s="470" t="b">
        <f t="shared" si="25"/>
        <v>1</v>
      </c>
      <c r="J422" s="470" t="b">
        <f t="shared" si="26"/>
        <v>0</v>
      </c>
      <c r="K422" s="470" t="str">
        <f t="shared" si="27"/>
        <v>a1N36000009tPfXEAU</v>
      </c>
      <c r="L422" s="480" t="s">
        <v>1423</v>
      </c>
      <c r="M422" s="477"/>
      <c r="N422" s="477"/>
      <c r="O422" s="37"/>
      <c r="AM422" s="5"/>
      <c r="AN422" s="5"/>
    </row>
    <row r="423" spans="1:40" ht="283.5" x14ac:dyDescent="0.25">
      <c r="A423" s="377">
        <v>55</v>
      </c>
      <c r="B423" s="395" t="str">
        <f t="shared" si="24"/>
        <v/>
      </c>
      <c r="C423" s="396" t="str">
        <f ca="1">TEXT(IFERROR(INDEX('Overview - Section A'!$A$37:$A$44,MATCH(G423,'Overview - Section A'!$U$37:$U$44,0)),""),"d-mmm-yy") &amp;" to " &amp; TEXT(IFERROR(INDEX('Overview - Section A'!$E$37:$E$44,MATCH(G423,'Overview - Section A'!$U$37:$U$44,0)),""),"d-mmm-yy")</f>
        <v>1-Jul-23 to 30-Jun-24</v>
      </c>
      <c r="D423" s="477"/>
      <c r="E423" s="477"/>
      <c r="F423" s="478"/>
      <c r="G423" s="470" t="s">
        <v>473</v>
      </c>
      <c r="H423" s="479"/>
      <c r="I423" s="470" t="b">
        <f t="shared" si="25"/>
        <v>1</v>
      </c>
      <c r="J423" s="470" t="b">
        <f t="shared" si="26"/>
        <v>0</v>
      </c>
      <c r="K423" s="470" t="str">
        <f t="shared" si="27"/>
        <v>a1N36000009tPfXEAU</v>
      </c>
      <c r="L423" s="480" t="s">
        <v>1424</v>
      </c>
      <c r="M423" s="477"/>
      <c r="N423" s="477"/>
      <c r="O423" s="37"/>
      <c r="AM423" s="5"/>
      <c r="AN423" s="5"/>
    </row>
    <row r="424" spans="1:40" ht="283.5" x14ac:dyDescent="0.25">
      <c r="A424" s="377">
        <v>56</v>
      </c>
      <c r="B424" s="395" t="str">
        <f t="shared" si="24"/>
        <v/>
      </c>
      <c r="C424" s="396" t="str">
        <f ca="1">TEXT(IFERROR(INDEX('Overview - Section A'!$A$37:$A$44,MATCH(G424,'Overview - Section A'!$U$37:$U$44,0)),""),"d-mmm-yy") &amp;" to " &amp; TEXT(IFERROR(INDEX('Overview - Section A'!$E$37:$E$44,MATCH(G424,'Overview - Section A'!$U$37:$U$44,0)),""),"d-mmm-yy")</f>
        <v>1-Jul-19 to 31-Dic-19</v>
      </c>
      <c r="D424" s="477"/>
      <c r="E424" s="477"/>
      <c r="F424" s="478"/>
      <c r="G424" s="470" t="s">
        <v>463</v>
      </c>
      <c r="H424" s="479"/>
      <c r="I424" s="470" t="b">
        <f t="shared" si="25"/>
        <v>1</v>
      </c>
      <c r="J424" s="470" t="b">
        <f t="shared" si="26"/>
        <v>0</v>
      </c>
      <c r="K424" s="470" t="str">
        <f t="shared" si="27"/>
        <v>a1N36000009tPfYEAU</v>
      </c>
      <c r="L424" s="480" t="s">
        <v>1425</v>
      </c>
      <c r="M424" s="477"/>
      <c r="N424" s="477"/>
      <c r="O424" s="37"/>
      <c r="AM424" s="5"/>
      <c r="AN424" s="5"/>
    </row>
    <row r="425" spans="1:40" ht="283.5" x14ac:dyDescent="0.25">
      <c r="A425" s="377">
        <v>56</v>
      </c>
      <c r="B425" s="395" t="str">
        <f t="shared" si="24"/>
        <v/>
      </c>
      <c r="C425" s="396" t="str">
        <f ca="1">TEXT(IFERROR(INDEX('Overview - Section A'!$A$37:$A$44,MATCH(G425,'Overview - Section A'!$U$37:$U$44,0)),""),"d-mmm-yy") &amp;" to " &amp; TEXT(IFERROR(INDEX('Overview - Section A'!$E$37:$E$44,MATCH(G425,'Overview - Section A'!$U$37:$U$44,0)),""),"d-mmm-yy")</f>
        <v>1-Ene-20 to 31-Dic-20</v>
      </c>
      <c r="D425" s="477"/>
      <c r="E425" s="477"/>
      <c r="F425" s="478"/>
      <c r="G425" s="470" t="s">
        <v>465</v>
      </c>
      <c r="H425" s="479"/>
      <c r="I425" s="470" t="b">
        <f t="shared" si="25"/>
        <v>1</v>
      </c>
      <c r="J425" s="470" t="b">
        <f t="shared" si="26"/>
        <v>0</v>
      </c>
      <c r="K425" s="470" t="str">
        <f t="shared" si="27"/>
        <v>a1N36000009tPfYEAU</v>
      </c>
      <c r="L425" s="480" t="s">
        <v>1426</v>
      </c>
      <c r="M425" s="477"/>
      <c r="N425" s="477"/>
      <c r="O425" s="37"/>
      <c r="AM425" s="5"/>
      <c r="AN425" s="5"/>
    </row>
    <row r="426" spans="1:40" ht="283.5" x14ac:dyDescent="0.25">
      <c r="A426" s="377">
        <v>56</v>
      </c>
      <c r="B426" s="395" t="str">
        <f t="shared" si="24"/>
        <v/>
      </c>
      <c r="C426" s="396" t="str">
        <f ca="1">TEXT(IFERROR(INDEX('Overview - Section A'!$A$37:$A$44,MATCH(G426,'Overview - Section A'!$U$37:$U$44,0)),""),"d-mmm-yy") &amp;" to " &amp; TEXT(IFERROR(INDEX('Overview - Section A'!$E$37:$E$44,MATCH(G426,'Overview - Section A'!$U$37:$U$44,0)),""),"d-mmm-yy")</f>
        <v>1-Ene-21 to 31-Dic-21</v>
      </c>
      <c r="D426" s="477"/>
      <c r="E426" s="477"/>
      <c r="F426" s="478"/>
      <c r="G426" s="470" t="s">
        <v>467</v>
      </c>
      <c r="H426" s="479"/>
      <c r="I426" s="470" t="b">
        <f t="shared" si="25"/>
        <v>1</v>
      </c>
      <c r="J426" s="470" t="b">
        <f t="shared" si="26"/>
        <v>0</v>
      </c>
      <c r="K426" s="470" t="str">
        <f t="shared" si="27"/>
        <v>a1N36000009tPfYEAU</v>
      </c>
      <c r="L426" s="480" t="s">
        <v>1427</v>
      </c>
      <c r="M426" s="477"/>
      <c r="N426" s="477"/>
      <c r="O426" s="37"/>
      <c r="AM426" s="5"/>
      <c r="AN426" s="5"/>
    </row>
    <row r="427" spans="1:40" ht="283.5" x14ac:dyDescent="0.25">
      <c r="A427" s="377">
        <v>56</v>
      </c>
      <c r="B427" s="395" t="str">
        <f t="shared" si="24"/>
        <v/>
      </c>
      <c r="C427" s="396" t="str">
        <f ca="1">TEXT(IFERROR(INDEX('Overview - Section A'!$A$37:$A$44,MATCH(G427,'Overview - Section A'!$U$37:$U$44,0)),""),"d-mmm-yy") &amp;" to " &amp; TEXT(IFERROR(INDEX('Overview - Section A'!$E$37:$E$44,MATCH(G427,'Overview - Section A'!$U$37:$U$44,0)),""),"d-mmm-yy")</f>
        <v>1-Ene-22 to 30-Jun-22</v>
      </c>
      <c r="D427" s="477"/>
      <c r="E427" s="477"/>
      <c r="F427" s="478"/>
      <c r="G427" s="470" t="s">
        <v>469</v>
      </c>
      <c r="H427" s="479"/>
      <c r="I427" s="470" t="b">
        <f t="shared" si="25"/>
        <v>1</v>
      </c>
      <c r="J427" s="470" t="b">
        <f t="shared" si="26"/>
        <v>0</v>
      </c>
      <c r="K427" s="470" t="str">
        <f t="shared" si="27"/>
        <v>a1N36000009tPfYEAU</v>
      </c>
      <c r="L427" s="480" t="s">
        <v>1428</v>
      </c>
      <c r="M427" s="477"/>
      <c r="N427" s="477"/>
      <c r="O427" s="37"/>
      <c r="AM427" s="5"/>
      <c r="AN427" s="5"/>
    </row>
    <row r="428" spans="1:40" ht="283.5" x14ac:dyDescent="0.25">
      <c r="A428" s="377">
        <v>56</v>
      </c>
      <c r="B428" s="395" t="str">
        <f t="shared" si="24"/>
        <v/>
      </c>
      <c r="C428" s="396" t="str">
        <f ca="1">TEXT(IFERROR(INDEX('Overview - Section A'!$A$37:$A$44,MATCH(G428,'Overview - Section A'!$U$37:$U$44,0)),""),"d-mmm-yy") &amp;" to " &amp; TEXT(IFERROR(INDEX('Overview - Section A'!$E$37:$E$44,MATCH(G428,'Overview - Section A'!$U$37:$U$44,0)),""),"d-mmm-yy")</f>
        <v>1-Jul-22 to 30-Jun-23</v>
      </c>
      <c r="D428" s="477"/>
      <c r="E428" s="477"/>
      <c r="F428" s="478"/>
      <c r="G428" s="470" t="s">
        <v>471</v>
      </c>
      <c r="H428" s="479"/>
      <c r="I428" s="470" t="b">
        <f t="shared" si="25"/>
        <v>1</v>
      </c>
      <c r="J428" s="470" t="b">
        <f t="shared" si="26"/>
        <v>0</v>
      </c>
      <c r="K428" s="470" t="str">
        <f t="shared" si="27"/>
        <v>a1N36000009tPfYEAU</v>
      </c>
      <c r="L428" s="480" t="s">
        <v>1429</v>
      </c>
      <c r="M428" s="477"/>
      <c r="N428" s="477"/>
      <c r="O428" s="37"/>
      <c r="AM428" s="5"/>
      <c r="AN428" s="5"/>
    </row>
    <row r="429" spans="1:40" ht="283.5" x14ac:dyDescent="0.25">
      <c r="A429" s="377">
        <v>56</v>
      </c>
      <c r="B429" s="395" t="str">
        <f t="shared" si="24"/>
        <v/>
      </c>
      <c r="C429" s="396" t="str">
        <f ca="1">TEXT(IFERROR(INDEX('Overview - Section A'!$A$37:$A$44,MATCH(G429,'Overview - Section A'!$U$37:$U$44,0)),""),"d-mmm-yy") &amp;" to " &amp; TEXT(IFERROR(INDEX('Overview - Section A'!$E$37:$E$44,MATCH(G429,'Overview - Section A'!$U$37:$U$44,0)),""),"d-mmm-yy")</f>
        <v>1-Jul-23 to 30-Jun-24</v>
      </c>
      <c r="D429" s="477"/>
      <c r="E429" s="477"/>
      <c r="F429" s="478"/>
      <c r="G429" s="470" t="s">
        <v>473</v>
      </c>
      <c r="H429" s="479"/>
      <c r="I429" s="470" t="b">
        <f t="shared" si="25"/>
        <v>1</v>
      </c>
      <c r="J429" s="470" t="b">
        <f t="shared" si="26"/>
        <v>0</v>
      </c>
      <c r="K429" s="470" t="str">
        <f t="shared" si="27"/>
        <v>a1N36000009tPfYEAU</v>
      </c>
      <c r="L429" s="480" t="s">
        <v>1430</v>
      </c>
      <c r="M429" s="477"/>
      <c r="N429" s="477"/>
      <c r="O429" s="37"/>
      <c r="AM429" s="5"/>
      <c r="AN429" s="5"/>
    </row>
    <row r="430" spans="1:40" ht="283.5" x14ac:dyDescent="0.25">
      <c r="A430" s="377">
        <v>57</v>
      </c>
      <c r="B430" s="395" t="str">
        <f t="shared" si="24"/>
        <v/>
      </c>
      <c r="C430" s="396" t="str">
        <f ca="1">TEXT(IFERROR(INDEX('Overview - Section A'!$A$37:$A$44,MATCH(G430,'Overview - Section A'!$U$37:$U$44,0)),""),"d-mmm-yy") &amp;" to " &amp; TEXT(IFERROR(INDEX('Overview - Section A'!$E$37:$E$44,MATCH(G430,'Overview - Section A'!$U$37:$U$44,0)),""),"d-mmm-yy")</f>
        <v>1-Jul-19 to 31-Dic-19</v>
      </c>
      <c r="D430" s="477"/>
      <c r="E430" s="477"/>
      <c r="F430" s="478"/>
      <c r="G430" s="470" t="s">
        <v>463</v>
      </c>
      <c r="H430" s="479"/>
      <c r="I430" s="470" t="b">
        <f t="shared" si="25"/>
        <v>1</v>
      </c>
      <c r="J430" s="470" t="b">
        <f t="shared" si="26"/>
        <v>0</v>
      </c>
      <c r="K430" s="470" t="str">
        <f t="shared" si="27"/>
        <v>a1N36000009tPfZEAU</v>
      </c>
      <c r="L430" s="480" t="s">
        <v>1431</v>
      </c>
      <c r="M430" s="477"/>
      <c r="N430" s="477"/>
      <c r="O430" s="37"/>
      <c r="AM430" s="5"/>
      <c r="AN430" s="5"/>
    </row>
    <row r="431" spans="1:40" ht="283.5" x14ac:dyDescent="0.25">
      <c r="A431" s="377">
        <v>57</v>
      </c>
      <c r="B431" s="395" t="str">
        <f t="shared" si="24"/>
        <v/>
      </c>
      <c r="C431" s="396" t="str">
        <f ca="1">TEXT(IFERROR(INDEX('Overview - Section A'!$A$37:$A$44,MATCH(G431,'Overview - Section A'!$U$37:$U$44,0)),""),"d-mmm-yy") &amp;" to " &amp; TEXT(IFERROR(INDEX('Overview - Section A'!$E$37:$E$44,MATCH(G431,'Overview - Section A'!$U$37:$U$44,0)),""),"d-mmm-yy")</f>
        <v>1-Ene-20 to 31-Dic-20</v>
      </c>
      <c r="D431" s="477"/>
      <c r="E431" s="477"/>
      <c r="F431" s="478"/>
      <c r="G431" s="470" t="s">
        <v>465</v>
      </c>
      <c r="H431" s="479"/>
      <c r="I431" s="470" t="b">
        <f t="shared" si="25"/>
        <v>1</v>
      </c>
      <c r="J431" s="470" t="b">
        <f t="shared" si="26"/>
        <v>0</v>
      </c>
      <c r="K431" s="470" t="str">
        <f t="shared" si="27"/>
        <v>a1N36000009tPfZEAU</v>
      </c>
      <c r="L431" s="480" t="s">
        <v>1432</v>
      </c>
      <c r="M431" s="477"/>
      <c r="N431" s="477"/>
      <c r="O431" s="37"/>
      <c r="AM431" s="5"/>
      <c r="AN431" s="5"/>
    </row>
    <row r="432" spans="1:40" ht="283.5" x14ac:dyDescent="0.25">
      <c r="A432" s="377">
        <v>57</v>
      </c>
      <c r="B432" s="395" t="str">
        <f t="shared" si="24"/>
        <v/>
      </c>
      <c r="C432" s="396" t="str">
        <f ca="1">TEXT(IFERROR(INDEX('Overview - Section A'!$A$37:$A$44,MATCH(G432,'Overview - Section A'!$U$37:$U$44,0)),""),"d-mmm-yy") &amp;" to " &amp; TEXT(IFERROR(INDEX('Overview - Section A'!$E$37:$E$44,MATCH(G432,'Overview - Section A'!$U$37:$U$44,0)),""),"d-mmm-yy")</f>
        <v>1-Ene-21 to 31-Dic-21</v>
      </c>
      <c r="D432" s="477"/>
      <c r="E432" s="477"/>
      <c r="F432" s="478"/>
      <c r="G432" s="470" t="s">
        <v>467</v>
      </c>
      <c r="H432" s="479"/>
      <c r="I432" s="470" t="b">
        <f t="shared" si="25"/>
        <v>1</v>
      </c>
      <c r="J432" s="470" t="b">
        <f t="shared" si="26"/>
        <v>0</v>
      </c>
      <c r="K432" s="470" t="str">
        <f t="shared" si="27"/>
        <v>a1N36000009tPfZEAU</v>
      </c>
      <c r="L432" s="480" t="s">
        <v>1433</v>
      </c>
      <c r="M432" s="477"/>
      <c r="N432" s="477"/>
      <c r="O432" s="37"/>
      <c r="AM432" s="5"/>
      <c r="AN432" s="5"/>
    </row>
    <row r="433" spans="1:40" ht="283.5" x14ac:dyDescent="0.25">
      <c r="A433" s="377">
        <v>57</v>
      </c>
      <c r="B433" s="395" t="str">
        <f t="shared" si="24"/>
        <v/>
      </c>
      <c r="C433" s="396" t="str">
        <f ca="1">TEXT(IFERROR(INDEX('Overview - Section A'!$A$37:$A$44,MATCH(G433,'Overview - Section A'!$U$37:$U$44,0)),""),"d-mmm-yy") &amp;" to " &amp; TEXT(IFERROR(INDEX('Overview - Section A'!$E$37:$E$44,MATCH(G433,'Overview - Section A'!$U$37:$U$44,0)),""),"d-mmm-yy")</f>
        <v>1-Ene-22 to 30-Jun-22</v>
      </c>
      <c r="D433" s="477"/>
      <c r="E433" s="477"/>
      <c r="F433" s="478"/>
      <c r="G433" s="470" t="s">
        <v>469</v>
      </c>
      <c r="H433" s="479"/>
      <c r="I433" s="470" t="b">
        <f t="shared" si="25"/>
        <v>1</v>
      </c>
      <c r="J433" s="470" t="b">
        <f t="shared" si="26"/>
        <v>0</v>
      </c>
      <c r="K433" s="470" t="str">
        <f t="shared" si="27"/>
        <v>a1N36000009tPfZEAU</v>
      </c>
      <c r="L433" s="480" t="s">
        <v>1434</v>
      </c>
      <c r="M433" s="477"/>
      <c r="N433" s="477"/>
      <c r="O433" s="37"/>
      <c r="AM433" s="5"/>
      <c r="AN433" s="5"/>
    </row>
    <row r="434" spans="1:40" ht="283.5" x14ac:dyDescent="0.25">
      <c r="A434" s="377">
        <v>57</v>
      </c>
      <c r="B434" s="395" t="str">
        <f t="shared" si="24"/>
        <v/>
      </c>
      <c r="C434" s="396" t="str">
        <f ca="1">TEXT(IFERROR(INDEX('Overview - Section A'!$A$37:$A$44,MATCH(G434,'Overview - Section A'!$U$37:$U$44,0)),""),"d-mmm-yy") &amp;" to " &amp; TEXT(IFERROR(INDEX('Overview - Section A'!$E$37:$E$44,MATCH(G434,'Overview - Section A'!$U$37:$U$44,0)),""),"d-mmm-yy")</f>
        <v>1-Jul-22 to 30-Jun-23</v>
      </c>
      <c r="D434" s="477"/>
      <c r="E434" s="477"/>
      <c r="F434" s="478"/>
      <c r="G434" s="470" t="s">
        <v>471</v>
      </c>
      <c r="H434" s="479"/>
      <c r="I434" s="470" t="b">
        <f t="shared" si="25"/>
        <v>1</v>
      </c>
      <c r="J434" s="470" t="b">
        <f t="shared" si="26"/>
        <v>0</v>
      </c>
      <c r="K434" s="470" t="str">
        <f t="shared" si="27"/>
        <v>a1N36000009tPfZEAU</v>
      </c>
      <c r="L434" s="480" t="s">
        <v>1435</v>
      </c>
      <c r="M434" s="477"/>
      <c r="N434" s="477"/>
      <c r="O434" s="37"/>
      <c r="AM434" s="5"/>
      <c r="AN434" s="5"/>
    </row>
    <row r="435" spans="1:40" ht="283.5" x14ac:dyDescent="0.25">
      <c r="A435" s="377">
        <v>57</v>
      </c>
      <c r="B435" s="395" t="str">
        <f t="shared" si="24"/>
        <v/>
      </c>
      <c r="C435" s="396" t="str">
        <f ca="1">TEXT(IFERROR(INDEX('Overview - Section A'!$A$37:$A$44,MATCH(G435,'Overview - Section A'!$U$37:$U$44,0)),""),"d-mmm-yy") &amp;" to " &amp; TEXT(IFERROR(INDEX('Overview - Section A'!$E$37:$E$44,MATCH(G435,'Overview - Section A'!$U$37:$U$44,0)),""),"d-mmm-yy")</f>
        <v>1-Jul-23 to 30-Jun-24</v>
      </c>
      <c r="D435" s="477"/>
      <c r="E435" s="477"/>
      <c r="F435" s="478"/>
      <c r="G435" s="470" t="s">
        <v>473</v>
      </c>
      <c r="H435" s="479"/>
      <c r="I435" s="470" t="b">
        <f t="shared" si="25"/>
        <v>1</v>
      </c>
      <c r="J435" s="470" t="b">
        <f t="shared" si="26"/>
        <v>0</v>
      </c>
      <c r="K435" s="470" t="str">
        <f t="shared" si="27"/>
        <v>a1N36000009tPfZEAU</v>
      </c>
      <c r="L435" s="480" t="s">
        <v>1436</v>
      </c>
      <c r="M435" s="477"/>
      <c r="N435" s="477"/>
      <c r="O435" s="37"/>
      <c r="AM435" s="5"/>
      <c r="AN435" s="5"/>
    </row>
    <row r="436" spans="1:40" ht="283.5" x14ac:dyDescent="0.25">
      <c r="A436" s="377">
        <v>58</v>
      </c>
      <c r="B436" s="395" t="str">
        <f t="shared" si="24"/>
        <v/>
      </c>
      <c r="C436" s="396" t="str">
        <f ca="1">TEXT(IFERROR(INDEX('Overview - Section A'!$A$37:$A$44,MATCH(G436,'Overview - Section A'!$U$37:$U$44,0)),""),"d-mmm-yy") &amp;" to " &amp; TEXT(IFERROR(INDEX('Overview - Section A'!$E$37:$E$44,MATCH(G436,'Overview - Section A'!$U$37:$U$44,0)),""),"d-mmm-yy")</f>
        <v>1-Jul-19 to 31-Dic-19</v>
      </c>
      <c r="D436" s="477"/>
      <c r="E436" s="477"/>
      <c r="F436" s="478"/>
      <c r="G436" s="470" t="s">
        <v>463</v>
      </c>
      <c r="H436" s="479"/>
      <c r="I436" s="470" t="b">
        <f t="shared" si="25"/>
        <v>1</v>
      </c>
      <c r="J436" s="470" t="b">
        <f t="shared" si="26"/>
        <v>0</v>
      </c>
      <c r="K436" s="470" t="str">
        <f t="shared" si="27"/>
        <v>a1N36000009tPfaEAE</v>
      </c>
      <c r="L436" s="480" t="s">
        <v>1437</v>
      </c>
      <c r="M436" s="477"/>
      <c r="N436" s="477"/>
      <c r="O436" s="37"/>
      <c r="AM436" s="5"/>
      <c r="AN436" s="5"/>
    </row>
    <row r="437" spans="1:40" ht="283.5" x14ac:dyDescent="0.25">
      <c r="A437" s="377">
        <v>58</v>
      </c>
      <c r="B437" s="395" t="str">
        <f t="shared" si="24"/>
        <v/>
      </c>
      <c r="C437" s="396" t="str">
        <f ca="1">TEXT(IFERROR(INDEX('Overview - Section A'!$A$37:$A$44,MATCH(G437,'Overview - Section A'!$U$37:$U$44,0)),""),"d-mmm-yy") &amp;" to " &amp; TEXT(IFERROR(INDEX('Overview - Section A'!$E$37:$E$44,MATCH(G437,'Overview - Section A'!$U$37:$U$44,0)),""),"d-mmm-yy")</f>
        <v>1-Ene-20 to 31-Dic-20</v>
      </c>
      <c r="D437" s="477"/>
      <c r="E437" s="477"/>
      <c r="F437" s="478"/>
      <c r="G437" s="470" t="s">
        <v>465</v>
      </c>
      <c r="H437" s="479"/>
      <c r="I437" s="470" t="b">
        <f t="shared" si="25"/>
        <v>1</v>
      </c>
      <c r="J437" s="470" t="b">
        <f t="shared" si="26"/>
        <v>0</v>
      </c>
      <c r="K437" s="470" t="str">
        <f t="shared" si="27"/>
        <v>a1N36000009tPfaEAE</v>
      </c>
      <c r="L437" s="480" t="s">
        <v>1438</v>
      </c>
      <c r="M437" s="477"/>
      <c r="N437" s="477"/>
      <c r="O437" s="37"/>
      <c r="AM437" s="5"/>
      <c r="AN437" s="5"/>
    </row>
    <row r="438" spans="1:40" ht="283.5" x14ac:dyDescent="0.25">
      <c r="A438" s="377">
        <v>58</v>
      </c>
      <c r="B438" s="395" t="str">
        <f t="shared" si="24"/>
        <v/>
      </c>
      <c r="C438" s="396" t="str">
        <f ca="1">TEXT(IFERROR(INDEX('Overview - Section A'!$A$37:$A$44,MATCH(G438,'Overview - Section A'!$U$37:$U$44,0)),""),"d-mmm-yy") &amp;" to " &amp; TEXT(IFERROR(INDEX('Overview - Section A'!$E$37:$E$44,MATCH(G438,'Overview - Section A'!$U$37:$U$44,0)),""),"d-mmm-yy")</f>
        <v>1-Ene-21 to 31-Dic-21</v>
      </c>
      <c r="D438" s="477"/>
      <c r="E438" s="477"/>
      <c r="F438" s="478"/>
      <c r="G438" s="470" t="s">
        <v>467</v>
      </c>
      <c r="H438" s="479"/>
      <c r="I438" s="470" t="b">
        <f t="shared" si="25"/>
        <v>1</v>
      </c>
      <c r="J438" s="470" t="b">
        <f t="shared" si="26"/>
        <v>0</v>
      </c>
      <c r="K438" s="470" t="str">
        <f t="shared" si="27"/>
        <v>a1N36000009tPfaEAE</v>
      </c>
      <c r="L438" s="480" t="s">
        <v>1439</v>
      </c>
      <c r="M438" s="477"/>
      <c r="N438" s="477"/>
      <c r="O438" s="37"/>
      <c r="AM438" s="5"/>
      <c r="AN438" s="5"/>
    </row>
    <row r="439" spans="1:40" ht="283.5" x14ac:dyDescent="0.25">
      <c r="A439" s="377">
        <v>58</v>
      </c>
      <c r="B439" s="395" t="str">
        <f t="shared" si="24"/>
        <v/>
      </c>
      <c r="C439" s="396" t="str">
        <f ca="1">TEXT(IFERROR(INDEX('Overview - Section A'!$A$37:$A$44,MATCH(G439,'Overview - Section A'!$U$37:$U$44,0)),""),"d-mmm-yy") &amp;" to " &amp; TEXT(IFERROR(INDEX('Overview - Section A'!$E$37:$E$44,MATCH(G439,'Overview - Section A'!$U$37:$U$44,0)),""),"d-mmm-yy")</f>
        <v>1-Ene-22 to 30-Jun-22</v>
      </c>
      <c r="D439" s="477"/>
      <c r="E439" s="477"/>
      <c r="F439" s="478"/>
      <c r="G439" s="470" t="s">
        <v>469</v>
      </c>
      <c r="H439" s="479"/>
      <c r="I439" s="470" t="b">
        <f t="shared" si="25"/>
        <v>1</v>
      </c>
      <c r="J439" s="470" t="b">
        <f t="shared" si="26"/>
        <v>0</v>
      </c>
      <c r="K439" s="470" t="str">
        <f t="shared" si="27"/>
        <v>a1N36000009tPfaEAE</v>
      </c>
      <c r="L439" s="480" t="s">
        <v>1440</v>
      </c>
      <c r="M439" s="477"/>
      <c r="N439" s="477"/>
      <c r="O439" s="37"/>
      <c r="AM439" s="5"/>
      <c r="AN439" s="5"/>
    </row>
    <row r="440" spans="1:40" ht="283.5" x14ac:dyDescent="0.25">
      <c r="A440" s="377">
        <v>58</v>
      </c>
      <c r="B440" s="395" t="str">
        <f t="shared" si="24"/>
        <v/>
      </c>
      <c r="C440" s="396" t="str">
        <f ca="1">TEXT(IFERROR(INDEX('Overview - Section A'!$A$37:$A$44,MATCH(G440,'Overview - Section A'!$U$37:$U$44,0)),""),"d-mmm-yy") &amp;" to " &amp; TEXT(IFERROR(INDEX('Overview - Section A'!$E$37:$E$44,MATCH(G440,'Overview - Section A'!$U$37:$U$44,0)),""),"d-mmm-yy")</f>
        <v>1-Jul-22 to 30-Jun-23</v>
      </c>
      <c r="D440" s="477"/>
      <c r="E440" s="477"/>
      <c r="F440" s="478"/>
      <c r="G440" s="470" t="s">
        <v>471</v>
      </c>
      <c r="H440" s="479"/>
      <c r="I440" s="470" t="b">
        <f t="shared" si="25"/>
        <v>1</v>
      </c>
      <c r="J440" s="470" t="b">
        <f t="shared" si="26"/>
        <v>0</v>
      </c>
      <c r="K440" s="470" t="str">
        <f t="shared" si="27"/>
        <v>a1N36000009tPfaEAE</v>
      </c>
      <c r="L440" s="480" t="s">
        <v>1441</v>
      </c>
      <c r="M440" s="477"/>
      <c r="N440" s="477"/>
      <c r="O440" s="37"/>
      <c r="AM440" s="5"/>
      <c r="AN440" s="5"/>
    </row>
    <row r="441" spans="1:40" ht="283.5" x14ac:dyDescent="0.25">
      <c r="A441" s="377">
        <v>58</v>
      </c>
      <c r="B441" s="395" t="str">
        <f t="shared" si="24"/>
        <v/>
      </c>
      <c r="C441" s="396" t="str">
        <f ca="1">TEXT(IFERROR(INDEX('Overview - Section A'!$A$37:$A$44,MATCH(G441,'Overview - Section A'!$U$37:$U$44,0)),""),"d-mmm-yy") &amp;" to " &amp; TEXT(IFERROR(INDEX('Overview - Section A'!$E$37:$E$44,MATCH(G441,'Overview - Section A'!$U$37:$U$44,0)),""),"d-mmm-yy")</f>
        <v>1-Jul-23 to 30-Jun-24</v>
      </c>
      <c r="D441" s="477"/>
      <c r="E441" s="477"/>
      <c r="F441" s="478"/>
      <c r="G441" s="470" t="s">
        <v>473</v>
      </c>
      <c r="H441" s="479"/>
      <c r="I441" s="470" t="b">
        <f t="shared" si="25"/>
        <v>1</v>
      </c>
      <c r="J441" s="470" t="b">
        <f t="shared" si="26"/>
        <v>0</v>
      </c>
      <c r="K441" s="470" t="str">
        <f t="shared" si="27"/>
        <v>a1N36000009tPfaEAE</v>
      </c>
      <c r="L441" s="480" t="s">
        <v>1442</v>
      </c>
      <c r="M441" s="477"/>
      <c r="N441" s="477"/>
      <c r="O441" s="37"/>
      <c r="AM441" s="5"/>
      <c r="AN441" s="5"/>
    </row>
    <row r="442" spans="1:40" ht="283.5" x14ac:dyDescent="0.25">
      <c r="A442" s="377">
        <v>59</v>
      </c>
      <c r="B442" s="395" t="str">
        <f t="shared" si="24"/>
        <v/>
      </c>
      <c r="C442" s="396" t="str">
        <f ca="1">TEXT(IFERROR(INDEX('Overview - Section A'!$A$37:$A$44,MATCH(G442,'Overview - Section A'!$U$37:$U$44,0)),""),"d-mmm-yy") &amp;" to " &amp; TEXT(IFERROR(INDEX('Overview - Section A'!$E$37:$E$44,MATCH(G442,'Overview - Section A'!$U$37:$U$44,0)),""),"d-mmm-yy")</f>
        <v>1-Jul-19 to 31-Dic-19</v>
      </c>
      <c r="D442" s="477"/>
      <c r="E442" s="477"/>
      <c r="F442" s="478"/>
      <c r="G442" s="470" t="s">
        <v>463</v>
      </c>
      <c r="H442" s="479"/>
      <c r="I442" s="470" t="b">
        <f t="shared" si="25"/>
        <v>1</v>
      </c>
      <c r="J442" s="470" t="b">
        <f t="shared" si="26"/>
        <v>0</v>
      </c>
      <c r="K442" s="470" t="str">
        <f t="shared" si="27"/>
        <v>a1N36000009tPfbEAE</v>
      </c>
      <c r="L442" s="480" t="s">
        <v>1443</v>
      </c>
      <c r="M442" s="477"/>
      <c r="N442" s="477"/>
      <c r="O442" s="37"/>
      <c r="AM442" s="5"/>
      <c r="AN442" s="5"/>
    </row>
    <row r="443" spans="1:40" ht="283.5" x14ac:dyDescent="0.25">
      <c r="A443" s="377">
        <v>59</v>
      </c>
      <c r="B443" s="395" t="str">
        <f t="shared" si="24"/>
        <v/>
      </c>
      <c r="C443" s="396" t="str">
        <f ca="1">TEXT(IFERROR(INDEX('Overview - Section A'!$A$37:$A$44,MATCH(G443,'Overview - Section A'!$U$37:$U$44,0)),""),"d-mmm-yy") &amp;" to " &amp; TEXT(IFERROR(INDEX('Overview - Section A'!$E$37:$E$44,MATCH(G443,'Overview - Section A'!$U$37:$U$44,0)),""),"d-mmm-yy")</f>
        <v>1-Ene-20 to 31-Dic-20</v>
      </c>
      <c r="D443" s="477"/>
      <c r="E443" s="477"/>
      <c r="F443" s="478"/>
      <c r="G443" s="470" t="s">
        <v>465</v>
      </c>
      <c r="H443" s="479"/>
      <c r="I443" s="470" t="b">
        <f t="shared" si="25"/>
        <v>1</v>
      </c>
      <c r="J443" s="470" t="b">
        <f t="shared" si="26"/>
        <v>0</v>
      </c>
      <c r="K443" s="470" t="str">
        <f t="shared" si="27"/>
        <v>a1N36000009tPfbEAE</v>
      </c>
      <c r="L443" s="480" t="s">
        <v>1444</v>
      </c>
      <c r="M443" s="477"/>
      <c r="N443" s="477"/>
      <c r="O443" s="37"/>
      <c r="AM443" s="5"/>
      <c r="AN443" s="5"/>
    </row>
    <row r="444" spans="1:40" ht="283.5" x14ac:dyDescent="0.25">
      <c r="A444" s="377">
        <v>59</v>
      </c>
      <c r="B444" s="395" t="str">
        <f t="shared" si="24"/>
        <v/>
      </c>
      <c r="C444" s="396" t="str">
        <f ca="1">TEXT(IFERROR(INDEX('Overview - Section A'!$A$37:$A$44,MATCH(G444,'Overview - Section A'!$U$37:$U$44,0)),""),"d-mmm-yy") &amp;" to " &amp; TEXT(IFERROR(INDEX('Overview - Section A'!$E$37:$E$44,MATCH(G444,'Overview - Section A'!$U$37:$U$44,0)),""),"d-mmm-yy")</f>
        <v>1-Ene-21 to 31-Dic-21</v>
      </c>
      <c r="D444" s="477"/>
      <c r="E444" s="477"/>
      <c r="F444" s="478"/>
      <c r="G444" s="470" t="s">
        <v>467</v>
      </c>
      <c r="H444" s="479"/>
      <c r="I444" s="470" t="b">
        <f t="shared" si="25"/>
        <v>1</v>
      </c>
      <c r="J444" s="470" t="b">
        <f t="shared" si="26"/>
        <v>0</v>
      </c>
      <c r="K444" s="470" t="str">
        <f t="shared" si="27"/>
        <v>a1N36000009tPfbEAE</v>
      </c>
      <c r="L444" s="480" t="s">
        <v>1445</v>
      </c>
      <c r="M444" s="477"/>
      <c r="N444" s="477"/>
      <c r="O444" s="37"/>
      <c r="AM444" s="5"/>
      <c r="AN444" s="5"/>
    </row>
    <row r="445" spans="1:40" ht="283.5" x14ac:dyDescent="0.25">
      <c r="A445" s="377">
        <v>59</v>
      </c>
      <c r="B445" s="395" t="str">
        <f t="shared" si="24"/>
        <v/>
      </c>
      <c r="C445" s="396" t="str">
        <f ca="1">TEXT(IFERROR(INDEX('Overview - Section A'!$A$37:$A$44,MATCH(G445,'Overview - Section A'!$U$37:$U$44,0)),""),"d-mmm-yy") &amp;" to " &amp; TEXT(IFERROR(INDEX('Overview - Section A'!$E$37:$E$44,MATCH(G445,'Overview - Section A'!$U$37:$U$44,0)),""),"d-mmm-yy")</f>
        <v>1-Ene-22 to 30-Jun-22</v>
      </c>
      <c r="D445" s="477"/>
      <c r="E445" s="477"/>
      <c r="F445" s="478"/>
      <c r="G445" s="470" t="s">
        <v>469</v>
      </c>
      <c r="H445" s="479"/>
      <c r="I445" s="470" t="b">
        <f t="shared" si="25"/>
        <v>1</v>
      </c>
      <c r="J445" s="470" t="b">
        <f t="shared" si="26"/>
        <v>0</v>
      </c>
      <c r="K445" s="470" t="str">
        <f t="shared" si="27"/>
        <v>a1N36000009tPfbEAE</v>
      </c>
      <c r="L445" s="480" t="s">
        <v>1446</v>
      </c>
      <c r="M445" s="477"/>
      <c r="N445" s="477"/>
      <c r="O445" s="37"/>
      <c r="AM445" s="5"/>
      <c r="AN445" s="5"/>
    </row>
    <row r="446" spans="1:40" ht="283.5" x14ac:dyDescent="0.25">
      <c r="A446" s="377">
        <v>59</v>
      </c>
      <c r="B446" s="395" t="str">
        <f t="shared" si="24"/>
        <v/>
      </c>
      <c r="C446" s="396" t="str">
        <f ca="1">TEXT(IFERROR(INDEX('Overview - Section A'!$A$37:$A$44,MATCH(G446,'Overview - Section A'!$U$37:$U$44,0)),""),"d-mmm-yy") &amp;" to " &amp; TEXT(IFERROR(INDEX('Overview - Section A'!$E$37:$E$44,MATCH(G446,'Overview - Section A'!$U$37:$U$44,0)),""),"d-mmm-yy")</f>
        <v>1-Jul-22 to 30-Jun-23</v>
      </c>
      <c r="D446" s="477"/>
      <c r="E446" s="477"/>
      <c r="F446" s="478"/>
      <c r="G446" s="470" t="s">
        <v>471</v>
      </c>
      <c r="H446" s="479"/>
      <c r="I446" s="470" t="b">
        <f t="shared" si="25"/>
        <v>1</v>
      </c>
      <c r="J446" s="470" t="b">
        <f t="shared" si="26"/>
        <v>0</v>
      </c>
      <c r="K446" s="470" t="str">
        <f t="shared" si="27"/>
        <v>a1N36000009tPfbEAE</v>
      </c>
      <c r="L446" s="480" t="s">
        <v>1447</v>
      </c>
      <c r="M446" s="477"/>
      <c r="N446" s="477"/>
      <c r="O446" s="37"/>
      <c r="AM446" s="5"/>
      <c r="AN446" s="5"/>
    </row>
    <row r="447" spans="1:40" ht="283.5" x14ac:dyDescent="0.25">
      <c r="A447" s="377">
        <v>59</v>
      </c>
      <c r="B447" s="395" t="str">
        <f t="shared" si="24"/>
        <v/>
      </c>
      <c r="C447" s="396" t="str">
        <f ca="1">TEXT(IFERROR(INDEX('Overview - Section A'!$A$37:$A$44,MATCH(G447,'Overview - Section A'!$U$37:$U$44,0)),""),"d-mmm-yy") &amp;" to " &amp; TEXT(IFERROR(INDEX('Overview - Section A'!$E$37:$E$44,MATCH(G447,'Overview - Section A'!$U$37:$U$44,0)),""),"d-mmm-yy")</f>
        <v>1-Jul-23 to 30-Jun-24</v>
      </c>
      <c r="D447" s="477"/>
      <c r="E447" s="477"/>
      <c r="F447" s="478"/>
      <c r="G447" s="470" t="s">
        <v>473</v>
      </c>
      <c r="H447" s="479"/>
      <c r="I447" s="470" t="b">
        <f t="shared" si="25"/>
        <v>1</v>
      </c>
      <c r="J447" s="470" t="b">
        <f t="shared" si="26"/>
        <v>0</v>
      </c>
      <c r="K447" s="470" t="str">
        <f t="shared" si="27"/>
        <v>a1N36000009tPfbEAE</v>
      </c>
      <c r="L447" s="480" t="s">
        <v>1448</v>
      </c>
      <c r="M447" s="477"/>
      <c r="N447" s="477"/>
      <c r="O447" s="37"/>
      <c r="AM447" s="5"/>
      <c r="AN447" s="5"/>
    </row>
    <row r="448" spans="1:40" ht="283.5" x14ac:dyDescent="0.25">
      <c r="A448" s="377">
        <v>60</v>
      </c>
      <c r="B448" s="395" t="str">
        <f t="shared" si="24"/>
        <v/>
      </c>
      <c r="C448" s="396" t="str">
        <f ca="1">TEXT(IFERROR(INDEX('Overview - Section A'!$A$37:$A$44,MATCH(G448,'Overview - Section A'!$U$37:$U$44,0)),""),"d-mmm-yy") &amp;" to " &amp; TEXT(IFERROR(INDEX('Overview - Section A'!$E$37:$E$44,MATCH(G448,'Overview - Section A'!$U$37:$U$44,0)),""),"d-mmm-yy")</f>
        <v>1-Jul-19 to 31-Dic-19</v>
      </c>
      <c r="D448" s="477"/>
      <c r="E448" s="477"/>
      <c r="F448" s="478"/>
      <c r="G448" s="470" t="s">
        <v>463</v>
      </c>
      <c r="H448" s="479"/>
      <c r="I448" s="470" t="b">
        <f t="shared" si="25"/>
        <v>1</v>
      </c>
      <c r="J448" s="470" t="b">
        <f t="shared" si="26"/>
        <v>0</v>
      </c>
      <c r="K448" s="470" t="str">
        <f t="shared" si="27"/>
        <v>a1N36000009tPfcEAE</v>
      </c>
      <c r="L448" s="480" t="s">
        <v>1449</v>
      </c>
      <c r="M448" s="477"/>
      <c r="N448" s="477"/>
      <c r="O448" s="37"/>
      <c r="AM448" s="5"/>
      <c r="AN448" s="5"/>
    </row>
    <row r="449" spans="1:40" ht="283.5" x14ac:dyDescent="0.25">
      <c r="A449" s="377">
        <v>60</v>
      </c>
      <c r="B449" s="395" t="str">
        <f t="shared" si="24"/>
        <v/>
      </c>
      <c r="C449" s="396" t="str">
        <f ca="1">TEXT(IFERROR(INDEX('Overview - Section A'!$A$37:$A$44,MATCH(G449,'Overview - Section A'!$U$37:$U$44,0)),""),"d-mmm-yy") &amp;" to " &amp; TEXT(IFERROR(INDEX('Overview - Section A'!$E$37:$E$44,MATCH(G449,'Overview - Section A'!$U$37:$U$44,0)),""),"d-mmm-yy")</f>
        <v>1-Ene-20 to 31-Dic-20</v>
      </c>
      <c r="D449" s="477"/>
      <c r="E449" s="477"/>
      <c r="F449" s="478"/>
      <c r="G449" s="470" t="s">
        <v>465</v>
      </c>
      <c r="H449" s="479"/>
      <c r="I449" s="470" t="b">
        <f t="shared" si="25"/>
        <v>1</v>
      </c>
      <c r="J449" s="470" t="b">
        <f t="shared" si="26"/>
        <v>0</v>
      </c>
      <c r="K449" s="470" t="str">
        <f t="shared" si="27"/>
        <v>a1N36000009tPfcEAE</v>
      </c>
      <c r="L449" s="480" t="s">
        <v>1450</v>
      </c>
      <c r="M449" s="477"/>
      <c r="N449" s="477"/>
      <c r="O449" s="37"/>
      <c r="AM449" s="5"/>
      <c r="AN449" s="5"/>
    </row>
    <row r="450" spans="1:40" ht="283.5" x14ac:dyDescent="0.25">
      <c r="A450" s="377">
        <v>60</v>
      </c>
      <c r="B450" s="395" t="str">
        <f t="shared" si="24"/>
        <v/>
      </c>
      <c r="C450" s="396" t="str">
        <f ca="1">TEXT(IFERROR(INDEX('Overview - Section A'!$A$37:$A$44,MATCH(G450,'Overview - Section A'!$U$37:$U$44,0)),""),"d-mmm-yy") &amp;" to " &amp; TEXT(IFERROR(INDEX('Overview - Section A'!$E$37:$E$44,MATCH(G450,'Overview - Section A'!$U$37:$U$44,0)),""),"d-mmm-yy")</f>
        <v>1-Ene-21 to 31-Dic-21</v>
      </c>
      <c r="D450" s="477"/>
      <c r="E450" s="477"/>
      <c r="F450" s="478"/>
      <c r="G450" s="470" t="s">
        <v>467</v>
      </c>
      <c r="H450" s="479"/>
      <c r="I450" s="470" t="b">
        <f t="shared" si="25"/>
        <v>1</v>
      </c>
      <c r="J450" s="470" t="b">
        <f t="shared" si="26"/>
        <v>0</v>
      </c>
      <c r="K450" s="470" t="str">
        <f t="shared" si="27"/>
        <v>a1N36000009tPfcEAE</v>
      </c>
      <c r="L450" s="480" t="s">
        <v>1451</v>
      </c>
      <c r="M450" s="477"/>
      <c r="N450" s="477"/>
      <c r="O450" s="37"/>
      <c r="AM450" s="5"/>
      <c r="AN450" s="5"/>
    </row>
    <row r="451" spans="1:40" ht="283.5" x14ac:dyDescent="0.25">
      <c r="A451" s="377">
        <v>60</v>
      </c>
      <c r="B451" s="395" t="str">
        <f t="shared" si="24"/>
        <v/>
      </c>
      <c r="C451" s="396" t="str">
        <f ca="1">TEXT(IFERROR(INDEX('Overview - Section A'!$A$37:$A$44,MATCH(G451,'Overview - Section A'!$U$37:$U$44,0)),""),"d-mmm-yy") &amp;" to " &amp; TEXT(IFERROR(INDEX('Overview - Section A'!$E$37:$E$44,MATCH(G451,'Overview - Section A'!$U$37:$U$44,0)),""),"d-mmm-yy")</f>
        <v>1-Ene-22 to 30-Jun-22</v>
      </c>
      <c r="D451" s="477"/>
      <c r="E451" s="477"/>
      <c r="F451" s="478"/>
      <c r="G451" s="470" t="s">
        <v>469</v>
      </c>
      <c r="H451" s="479"/>
      <c r="I451" s="470" t="b">
        <f t="shared" si="25"/>
        <v>1</v>
      </c>
      <c r="J451" s="470" t="b">
        <f t="shared" si="26"/>
        <v>0</v>
      </c>
      <c r="K451" s="470" t="str">
        <f t="shared" si="27"/>
        <v>a1N36000009tPfcEAE</v>
      </c>
      <c r="L451" s="480" t="s">
        <v>1452</v>
      </c>
      <c r="M451" s="477"/>
      <c r="N451" s="477"/>
      <c r="O451" s="37"/>
      <c r="AM451" s="5"/>
      <c r="AN451" s="5"/>
    </row>
    <row r="452" spans="1:40" ht="283.5" x14ac:dyDescent="0.25">
      <c r="A452" s="377">
        <v>60</v>
      </c>
      <c r="B452" s="395" t="str">
        <f t="shared" si="24"/>
        <v/>
      </c>
      <c r="C452" s="396" t="str">
        <f ca="1">TEXT(IFERROR(INDEX('Overview - Section A'!$A$37:$A$44,MATCH(G452,'Overview - Section A'!$U$37:$U$44,0)),""),"d-mmm-yy") &amp;" to " &amp; TEXT(IFERROR(INDEX('Overview - Section A'!$E$37:$E$44,MATCH(G452,'Overview - Section A'!$U$37:$U$44,0)),""),"d-mmm-yy")</f>
        <v>1-Jul-22 to 30-Jun-23</v>
      </c>
      <c r="D452" s="477"/>
      <c r="E452" s="477"/>
      <c r="F452" s="478"/>
      <c r="G452" s="470" t="s">
        <v>471</v>
      </c>
      <c r="H452" s="479"/>
      <c r="I452" s="470" t="b">
        <f t="shared" si="25"/>
        <v>1</v>
      </c>
      <c r="J452" s="470" t="b">
        <f t="shared" si="26"/>
        <v>0</v>
      </c>
      <c r="K452" s="470" t="str">
        <f t="shared" si="27"/>
        <v>a1N36000009tPfcEAE</v>
      </c>
      <c r="L452" s="480" t="s">
        <v>1453</v>
      </c>
      <c r="M452" s="477"/>
      <c r="N452" s="477"/>
      <c r="O452" s="37"/>
      <c r="AM452" s="5"/>
      <c r="AN452" s="5"/>
    </row>
    <row r="453" spans="1:40" ht="283.5" x14ac:dyDescent="0.25">
      <c r="A453" s="377">
        <v>60</v>
      </c>
      <c r="B453" s="395" t="str">
        <f t="shared" si="24"/>
        <v/>
      </c>
      <c r="C453" s="396" t="str">
        <f ca="1">TEXT(IFERROR(INDEX('Overview - Section A'!$A$37:$A$44,MATCH(G453,'Overview - Section A'!$U$37:$U$44,0)),""),"d-mmm-yy") &amp;" to " &amp; TEXT(IFERROR(INDEX('Overview - Section A'!$E$37:$E$44,MATCH(G453,'Overview - Section A'!$U$37:$U$44,0)),""),"d-mmm-yy")</f>
        <v>1-Jul-23 to 30-Jun-24</v>
      </c>
      <c r="D453" s="477"/>
      <c r="E453" s="477"/>
      <c r="F453" s="478"/>
      <c r="G453" s="470" t="s">
        <v>473</v>
      </c>
      <c r="H453" s="479"/>
      <c r="I453" s="470" t="b">
        <f t="shared" si="25"/>
        <v>1</v>
      </c>
      <c r="J453" s="470" t="b">
        <f t="shared" si="26"/>
        <v>0</v>
      </c>
      <c r="K453" s="470" t="str">
        <f t="shared" si="27"/>
        <v>a1N36000009tPfcEAE</v>
      </c>
      <c r="L453" s="480" t="s">
        <v>1454</v>
      </c>
      <c r="M453" s="477"/>
      <c r="N453" s="477"/>
      <c r="O453" s="37"/>
      <c r="AM453" s="5"/>
      <c r="AN453" s="5"/>
    </row>
    <row r="454" spans="1:40" ht="283.5" x14ac:dyDescent="0.25">
      <c r="A454" s="377">
        <v>61</v>
      </c>
      <c r="B454" s="395" t="str">
        <f t="shared" si="24"/>
        <v/>
      </c>
      <c r="C454" s="396" t="str">
        <f ca="1">TEXT(IFERROR(INDEX('Overview - Section A'!$A$37:$A$44,MATCH(G454,'Overview - Section A'!$U$37:$U$44,0)),""),"d-mmm-yy") &amp;" to " &amp; TEXT(IFERROR(INDEX('Overview - Section A'!$E$37:$E$44,MATCH(G454,'Overview - Section A'!$U$37:$U$44,0)),""),"d-mmm-yy")</f>
        <v>1-Jul-19 to 31-Dic-19</v>
      </c>
      <c r="D454" s="477"/>
      <c r="E454" s="477"/>
      <c r="F454" s="478"/>
      <c r="G454" s="470" t="s">
        <v>463</v>
      </c>
      <c r="H454" s="479"/>
      <c r="I454" s="470" t="b">
        <f t="shared" si="25"/>
        <v>1</v>
      </c>
      <c r="J454" s="470" t="b">
        <f t="shared" si="26"/>
        <v>0</v>
      </c>
      <c r="K454" s="470" t="str">
        <f t="shared" si="27"/>
        <v>a1N36000009tPfdEAE</v>
      </c>
      <c r="L454" s="480" t="s">
        <v>1455</v>
      </c>
      <c r="M454" s="477"/>
      <c r="N454" s="477"/>
      <c r="O454" s="37"/>
      <c r="AM454" s="5"/>
      <c r="AN454" s="5"/>
    </row>
    <row r="455" spans="1:40" ht="283.5" x14ac:dyDescent="0.25">
      <c r="A455" s="377">
        <v>61</v>
      </c>
      <c r="B455" s="395" t="str">
        <f t="shared" si="24"/>
        <v/>
      </c>
      <c r="C455" s="396" t="str">
        <f ca="1">TEXT(IFERROR(INDEX('Overview - Section A'!$A$37:$A$44,MATCH(G455,'Overview - Section A'!$U$37:$U$44,0)),""),"d-mmm-yy") &amp;" to " &amp; TEXT(IFERROR(INDEX('Overview - Section A'!$E$37:$E$44,MATCH(G455,'Overview - Section A'!$U$37:$U$44,0)),""),"d-mmm-yy")</f>
        <v>1-Ene-20 to 31-Dic-20</v>
      </c>
      <c r="D455" s="477"/>
      <c r="E455" s="477"/>
      <c r="F455" s="478"/>
      <c r="G455" s="470" t="s">
        <v>465</v>
      </c>
      <c r="H455" s="479"/>
      <c r="I455" s="470" t="b">
        <f t="shared" si="25"/>
        <v>1</v>
      </c>
      <c r="J455" s="470" t="b">
        <f t="shared" si="26"/>
        <v>0</v>
      </c>
      <c r="K455" s="470" t="str">
        <f t="shared" si="27"/>
        <v>a1N36000009tPfdEAE</v>
      </c>
      <c r="L455" s="480" t="s">
        <v>1456</v>
      </c>
      <c r="M455" s="477"/>
      <c r="N455" s="477"/>
      <c r="O455" s="37"/>
      <c r="AM455" s="5"/>
      <c r="AN455" s="5"/>
    </row>
    <row r="456" spans="1:40" ht="283.5" x14ac:dyDescent="0.25">
      <c r="A456" s="377">
        <v>61</v>
      </c>
      <c r="B456" s="395" t="str">
        <f t="shared" si="24"/>
        <v/>
      </c>
      <c r="C456" s="396" t="str">
        <f ca="1">TEXT(IFERROR(INDEX('Overview - Section A'!$A$37:$A$44,MATCH(G456,'Overview - Section A'!$U$37:$U$44,0)),""),"d-mmm-yy") &amp;" to " &amp; TEXT(IFERROR(INDEX('Overview - Section A'!$E$37:$E$44,MATCH(G456,'Overview - Section A'!$U$37:$U$44,0)),""),"d-mmm-yy")</f>
        <v>1-Ene-21 to 31-Dic-21</v>
      </c>
      <c r="D456" s="477"/>
      <c r="E456" s="477"/>
      <c r="F456" s="478"/>
      <c r="G456" s="470" t="s">
        <v>467</v>
      </c>
      <c r="H456" s="479"/>
      <c r="I456" s="470" t="b">
        <f t="shared" si="25"/>
        <v>1</v>
      </c>
      <c r="J456" s="470" t="b">
        <f t="shared" si="26"/>
        <v>0</v>
      </c>
      <c r="K456" s="470" t="str">
        <f t="shared" si="27"/>
        <v>a1N36000009tPfdEAE</v>
      </c>
      <c r="L456" s="480" t="s">
        <v>1457</v>
      </c>
      <c r="M456" s="477"/>
      <c r="N456" s="477"/>
      <c r="O456" s="37"/>
      <c r="AM456" s="5"/>
      <c r="AN456" s="5"/>
    </row>
    <row r="457" spans="1:40" ht="283.5" x14ac:dyDescent="0.25">
      <c r="A457" s="377">
        <v>61</v>
      </c>
      <c r="B457" s="395" t="str">
        <f t="shared" si="24"/>
        <v/>
      </c>
      <c r="C457" s="396" t="str">
        <f ca="1">TEXT(IFERROR(INDEX('Overview - Section A'!$A$37:$A$44,MATCH(G457,'Overview - Section A'!$U$37:$U$44,0)),""),"d-mmm-yy") &amp;" to " &amp; TEXT(IFERROR(INDEX('Overview - Section A'!$E$37:$E$44,MATCH(G457,'Overview - Section A'!$U$37:$U$44,0)),""),"d-mmm-yy")</f>
        <v>1-Ene-22 to 30-Jun-22</v>
      </c>
      <c r="D457" s="477"/>
      <c r="E457" s="477"/>
      <c r="F457" s="478"/>
      <c r="G457" s="470" t="s">
        <v>469</v>
      </c>
      <c r="H457" s="479"/>
      <c r="I457" s="470" t="b">
        <f t="shared" si="25"/>
        <v>1</v>
      </c>
      <c r="J457" s="470" t="b">
        <f t="shared" si="26"/>
        <v>0</v>
      </c>
      <c r="K457" s="470" t="str">
        <f t="shared" si="27"/>
        <v>a1N36000009tPfdEAE</v>
      </c>
      <c r="L457" s="480" t="s">
        <v>1458</v>
      </c>
      <c r="M457" s="477"/>
      <c r="N457" s="477"/>
      <c r="O457" s="37"/>
      <c r="AM457" s="5"/>
      <c r="AN457" s="5"/>
    </row>
    <row r="458" spans="1:40" ht="283.5" x14ac:dyDescent="0.25">
      <c r="A458" s="377">
        <v>61</v>
      </c>
      <c r="B458" s="395" t="str">
        <f t="shared" si="24"/>
        <v/>
      </c>
      <c r="C458" s="396" t="str">
        <f ca="1">TEXT(IFERROR(INDEX('Overview - Section A'!$A$37:$A$44,MATCH(G458,'Overview - Section A'!$U$37:$U$44,0)),""),"d-mmm-yy") &amp;" to " &amp; TEXT(IFERROR(INDEX('Overview - Section A'!$E$37:$E$44,MATCH(G458,'Overview - Section A'!$U$37:$U$44,0)),""),"d-mmm-yy")</f>
        <v>1-Jul-22 to 30-Jun-23</v>
      </c>
      <c r="D458" s="477"/>
      <c r="E458" s="477"/>
      <c r="F458" s="478"/>
      <c r="G458" s="470" t="s">
        <v>471</v>
      </c>
      <c r="H458" s="479"/>
      <c r="I458" s="470" t="b">
        <f t="shared" si="25"/>
        <v>1</v>
      </c>
      <c r="J458" s="470" t="b">
        <f t="shared" si="26"/>
        <v>0</v>
      </c>
      <c r="K458" s="470" t="str">
        <f t="shared" si="27"/>
        <v>a1N36000009tPfdEAE</v>
      </c>
      <c r="L458" s="480" t="s">
        <v>1459</v>
      </c>
      <c r="M458" s="477"/>
      <c r="N458" s="477"/>
      <c r="O458" s="37"/>
      <c r="AM458" s="5"/>
      <c r="AN458" s="5"/>
    </row>
    <row r="459" spans="1:40" ht="283.5" x14ac:dyDescent="0.25">
      <c r="A459" s="377">
        <v>61</v>
      </c>
      <c r="B459" s="395" t="str">
        <f t="shared" si="24"/>
        <v/>
      </c>
      <c r="C459" s="396" t="str">
        <f ca="1">TEXT(IFERROR(INDEX('Overview - Section A'!$A$37:$A$44,MATCH(G459,'Overview - Section A'!$U$37:$U$44,0)),""),"d-mmm-yy") &amp;" to " &amp; TEXT(IFERROR(INDEX('Overview - Section A'!$E$37:$E$44,MATCH(G459,'Overview - Section A'!$U$37:$U$44,0)),""),"d-mmm-yy")</f>
        <v>1-Jul-23 to 30-Jun-24</v>
      </c>
      <c r="D459" s="477"/>
      <c r="E459" s="477"/>
      <c r="F459" s="478"/>
      <c r="G459" s="470" t="s">
        <v>473</v>
      </c>
      <c r="H459" s="479"/>
      <c r="I459" s="470" t="b">
        <f t="shared" si="25"/>
        <v>1</v>
      </c>
      <c r="J459" s="470" t="b">
        <f t="shared" si="26"/>
        <v>0</v>
      </c>
      <c r="K459" s="470" t="str">
        <f t="shared" si="27"/>
        <v>a1N36000009tPfdEAE</v>
      </c>
      <c r="L459" s="480" t="s">
        <v>1460</v>
      </c>
      <c r="M459" s="477"/>
      <c r="N459" s="477"/>
      <c r="O459" s="37"/>
      <c r="AM459" s="5"/>
      <c r="AN459" s="5"/>
    </row>
    <row r="460" spans="1:40" ht="283.5" x14ac:dyDescent="0.25">
      <c r="A460" s="377">
        <v>62</v>
      </c>
      <c r="B460" s="395" t="str">
        <f t="shared" si="24"/>
        <v/>
      </c>
      <c r="C460" s="396" t="str">
        <f ca="1">TEXT(IFERROR(INDEX('Overview - Section A'!$A$37:$A$44,MATCH(G460,'Overview - Section A'!$U$37:$U$44,0)),""),"d-mmm-yy") &amp;" to " &amp; TEXT(IFERROR(INDEX('Overview - Section A'!$E$37:$E$44,MATCH(G460,'Overview - Section A'!$U$37:$U$44,0)),""),"d-mmm-yy")</f>
        <v>1-Jul-19 to 31-Dic-19</v>
      </c>
      <c r="D460" s="477"/>
      <c r="E460" s="477"/>
      <c r="F460" s="478"/>
      <c r="G460" s="470" t="s">
        <v>463</v>
      </c>
      <c r="H460" s="479"/>
      <c r="I460" s="470" t="b">
        <f t="shared" si="25"/>
        <v>1</v>
      </c>
      <c r="J460" s="470" t="b">
        <f t="shared" si="26"/>
        <v>0</v>
      </c>
      <c r="K460" s="470" t="str">
        <f t="shared" si="27"/>
        <v>a1N36000009tPfeEAE</v>
      </c>
      <c r="L460" s="480" t="s">
        <v>1461</v>
      </c>
      <c r="M460" s="477"/>
      <c r="N460" s="477"/>
      <c r="O460" s="37"/>
      <c r="AM460" s="5"/>
      <c r="AN460" s="5"/>
    </row>
    <row r="461" spans="1:40" ht="283.5" x14ac:dyDescent="0.25">
      <c r="A461" s="377">
        <v>62</v>
      </c>
      <c r="B461" s="395" t="str">
        <f t="shared" si="24"/>
        <v/>
      </c>
      <c r="C461" s="396" t="str">
        <f ca="1">TEXT(IFERROR(INDEX('Overview - Section A'!$A$37:$A$44,MATCH(G461,'Overview - Section A'!$U$37:$U$44,0)),""),"d-mmm-yy") &amp;" to " &amp; TEXT(IFERROR(INDEX('Overview - Section A'!$E$37:$E$44,MATCH(G461,'Overview - Section A'!$U$37:$U$44,0)),""),"d-mmm-yy")</f>
        <v>1-Ene-20 to 31-Dic-20</v>
      </c>
      <c r="D461" s="477"/>
      <c r="E461" s="477"/>
      <c r="F461" s="478"/>
      <c r="G461" s="470" t="s">
        <v>465</v>
      </c>
      <c r="H461" s="479"/>
      <c r="I461" s="470" t="b">
        <f t="shared" si="25"/>
        <v>1</v>
      </c>
      <c r="J461" s="470" t="b">
        <f t="shared" si="26"/>
        <v>0</v>
      </c>
      <c r="K461" s="470" t="str">
        <f t="shared" si="27"/>
        <v>a1N36000009tPfeEAE</v>
      </c>
      <c r="L461" s="480" t="s">
        <v>1462</v>
      </c>
      <c r="M461" s="477"/>
      <c r="N461" s="477"/>
      <c r="O461" s="37"/>
      <c r="AM461" s="5"/>
      <c r="AN461" s="5"/>
    </row>
    <row r="462" spans="1:40" ht="283.5" x14ac:dyDescent="0.25">
      <c r="A462" s="377">
        <v>62</v>
      </c>
      <c r="B462" s="395" t="str">
        <f t="shared" si="24"/>
        <v/>
      </c>
      <c r="C462" s="396" t="str">
        <f ca="1">TEXT(IFERROR(INDEX('Overview - Section A'!$A$37:$A$44,MATCH(G462,'Overview - Section A'!$U$37:$U$44,0)),""),"d-mmm-yy") &amp;" to " &amp; TEXT(IFERROR(INDEX('Overview - Section A'!$E$37:$E$44,MATCH(G462,'Overview - Section A'!$U$37:$U$44,0)),""),"d-mmm-yy")</f>
        <v>1-Ene-21 to 31-Dic-21</v>
      </c>
      <c r="D462" s="477"/>
      <c r="E462" s="477"/>
      <c r="F462" s="478"/>
      <c r="G462" s="470" t="s">
        <v>467</v>
      </c>
      <c r="H462" s="479"/>
      <c r="I462" s="470" t="b">
        <f t="shared" si="25"/>
        <v>1</v>
      </c>
      <c r="J462" s="470" t="b">
        <f t="shared" si="26"/>
        <v>0</v>
      </c>
      <c r="K462" s="470" t="str">
        <f t="shared" si="27"/>
        <v>a1N36000009tPfeEAE</v>
      </c>
      <c r="L462" s="480" t="s">
        <v>1463</v>
      </c>
      <c r="M462" s="477"/>
      <c r="N462" s="477"/>
      <c r="O462" s="37"/>
      <c r="AM462" s="5"/>
      <c r="AN462" s="5"/>
    </row>
    <row r="463" spans="1:40" ht="283.5" x14ac:dyDescent="0.25">
      <c r="A463" s="377">
        <v>62</v>
      </c>
      <c r="B463" s="395" t="str">
        <f t="shared" si="24"/>
        <v/>
      </c>
      <c r="C463" s="396" t="str">
        <f ca="1">TEXT(IFERROR(INDEX('Overview - Section A'!$A$37:$A$44,MATCH(G463,'Overview - Section A'!$U$37:$U$44,0)),""),"d-mmm-yy") &amp;" to " &amp; TEXT(IFERROR(INDEX('Overview - Section A'!$E$37:$E$44,MATCH(G463,'Overview - Section A'!$U$37:$U$44,0)),""),"d-mmm-yy")</f>
        <v>1-Ene-22 to 30-Jun-22</v>
      </c>
      <c r="D463" s="477"/>
      <c r="E463" s="477"/>
      <c r="F463" s="478"/>
      <c r="G463" s="470" t="s">
        <v>469</v>
      </c>
      <c r="H463" s="479"/>
      <c r="I463" s="470" t="b">
        <f t="shared" si="25"/>
        <v>1</v>
      </c>
      <c r="J463" s="470" t="b">
        <f t="shared" si="26"/>
        <v>0</v>
      </c>
      <c r="K463" s="470" t="str">
        <f t="shared" si="27"/>
        <v>a1N36000009tPfeEAE</v>
      </c>
      <c r="L463" s="480" t="s">
        <v>1464</v>
      </c>
      <c r="M463" s="477"/>
      <c r="N463" s="477"/>
      <c r="O463" s="37"/>
      <c r="AM463" s="5"/>
      <c r="AN463" s="5"/>
    </row>
    <row r="464" spans="1:40" ht="283.5" x14ac:dyDescent="0.25">
      <c r="A464" s="377">
        <v>62</v>
      </c>
      <c r="B464" s="395" t="str">
        <f t="shared" si="24"/>
        <v/>
      </c>
      <c r="C464" s="396" t="str">
        <f ca="1">TEXT(IFERROR(INDEX('Overview - Section A'!$A$37:$A$44,MATCH(G464,'Overview - Section A'!$U$37:$U$44,0)),""),"d-mmm-yy") &amp;" to " &amp; TEXT(IFERROR(INDEX('Overview - Section A'!$E$37:$E$44,MATCH(G464,'Overview - Section A'!$U$37:$U$44,0)),""),"d-mmm-yy")</f>
        <v>1-Jul-22 to 30-Jun-23</v>
      </c>
      <c r="D464" s="477"/>
      <c r="E464" s="477"/>
      <c r="F464" s="478"/>
      <c r="G464" s="470" t="s">
        <v>471</v>
      </c>
      <c r="H464" s="479"/>
      <c r="I464" s="470" t="b">
        <f t="shared" si="25"/>
        <v>1</v>
      </c>
      <c r="J464" s="470" t="b">
        <f t="shared" si="26"/>
        <v>0</v>
      </c>
      <c r="K464" s="470" t="str">
        <f t="shared" si="27"/>
        <v>a1N36000009tPfeEAE</v>
      </c>
      <c r="L464" s="480" t="s">
        <v>1465</v>
      </c>
      <c r="M464" s="477"/>
      <c r="N464" s="477"/>
      <c r="O464" s="37"/>
      <c r="AM464" s="5"/>
      <c r="AN464" s="5"/>
    </row>
    <row r="465" spans="1:40" ht="283.5" x14ac:dyDescent="0.25">
      <c r="A465" s="377">
        <v>62</v>
      </c>
      <c r="B465" s="395" t="str">
        <f t="shared" si="24"/>
        <v/>
      </c>
      <c r="C465" s="396" t="str">
        <f ca="1">TEXT(IFERROR(INDEX('Overview - Section A'!$A$37:$A$44,MATCH(G465,'Overview - Section A'!$U$37:$U$44,0)),""),"d-mmm-yy") &amp;" to " &amp; TEXT(IFERROR(INDEX('Overview - Section A'!$E$37:$E$44,MATCH(G465,'Overview - Section A'!$U$37:$U$44,0)),""),"d-mmm-yy")</f>
        <v>1-Jul-23 to 30-Jun-24</v>
      </c>
      <c r="D465" s="477"/>
      <c r="E465" s="477"/>
      <c r="F465" s="478"/>
      <c r="G465" s="470" t="s">
        <v>473</v>
      </c>
      <c r="H465" s="479"/>
      <c r="I465" s="470" t="b">
        <f t="shared" si="25"/>
        <v>1</v>
      </c>
      <c r="J465" s="470" t="b">
        <f t="shared" si="26"/>
        <v>0</v>
      </c>
      <c r="K465" s="470" t="str">
        <f t="shared" si="27"/>
        <v>a1N36000009tPfeEAE</v>
      </c>
      <c r="L465" s="480" t="s">
        <v>1466</v>
      </c>
      <c r="M465" s="477"/>
      <c r="N465" s="477"/>
      <c r="O465" s="37"/>
      <c r="AM465" s="5"/>
      <c r="AN465" s="5"/>
    </row>
    <row r="466" spans="1:40" ht="283.5" x14ac:dyDescent="0.25">
      <c r="A466" s="377">
        <v>63</v>
      </c>
      <c r="B466" s="395" t="str">
        <f t="shared" si="24"/>
        <v/>
      </c>
      <c r="C466" s="396" t="str">
        <f ca="1">TEXT(IFERROR(INDEX('Overview - Section A'!$A$37:$A$44,MATCH(G466,'Overview - Section A'!$U$37:$U$44,0)),""),"d-mmm-yy") &amp;" to " &amp; TEXT(IFERROR(INDEX('Overview - Section A'!$E$37:$E$44,MATCH(G466,'Overview - Section A'!$U$37:$U$44,0)),""),"d-mmm-yy")</f>
        <v>1-Jul-19 to 31-Dic-19</v>
      </c>
      <c r="D466" s="477"/>
      <c r="E466" s="477"/>
      <c r="F466" s="478"/>
      <c r="G466" s="470" t="s">
        <v>463</v>
      </c>
      <c r="H466" s="479"/>
      <c r="I466" s="470" t="b">
        <f t="shared" si="25"/>
        <v>1</v>
      </c>
      <c r="J466" s="470" t="b">
        <f t="shared" si="26"/>
        <v>0</v>
      </c>
      <c r="K466" s="470" t="str">
        <f t="shared" si="27"/>
        <v>a1N36000009tPffEAE</v>
      </c>
      <c r="L466" s="480" t="s">
        <v>1467</v>
      </c>
      <c r="M466" s="477"/>
      <c r="N466" s="477"/>
      <c r="O466" s="37"/>
      <c r="AM466" s="5"/>
      <c r="AN466" s="5"/>
    </row>
    <row r="467" spans="1:40" ht="283.5" x14ac:dyDescent="0.25">
      <c r="A467" s="377">
        <v>63</v>
      </c>
      <c r="B467" s="395" t="str">
        <f t="shared" si="24"/>
        <v/>
      </c>
      <c r="C467" s="396" t="str">
        <f ca="1">TEXT(IFERROR(INDEX('Overview - Section A'!$A$37:$A$44,MATCH(G467,'Overview - Section A'!$U$37:$U$44,0)),""),"d-mmm-yy") &amp;" to " &amp; TEXT(IFERROR(INDEX('Overview - Section A'!$E$37:$E$44,MATCH(G467,'Overview - Section A'!$U$37:$U$44,0)),""),"d-mmm-yy")</f>
        <v>1-Ene-20 to 31-Dic-20</v>
      </c>
      <c r="D467" s="477"/>
      <c r="E467" s="477"/>
      <c r="F467" s="478"/>
      <c r="G467" s="470" t="s">
        <v>465</v>
      </c>
      <c r="H467" s="479"/>
      <c r="I467" s="470" t="b">
        <f t="shared" si="25"/>
        <v>1</v>
      </c>
      <c r="J467" s="470" t="b">
        <f t="shared" si="26"/>
        <v>0</v>
      </c>
      <c r="K467" s="470" t="str">
        <f t="shared" si="27"/>
        <v>a1N36000009tPffEAE</v>
      </c>
      <c r="L467" s="480" t="s">
        <v>1468</v>
      </c>
      <c r="M467" s="477"/>
      <c r="N467" s="477"/>
      <c r="O467" s="37"/>
      <c r="AM467" s="5"/>
      <c r="AN467" s="5"/>
    </row>
    <row r="468" spans="1:40" ht="283.5" x14ac:dyDescent="0.25">
      <c r="A468" s="377">
        <v>63</v>
      </c>
      <c r="B468" s="395" t="str">
        <f t="shared" si="24"/>
        <v/>
      </c>
      <c r="C468" s="396" t="str">
        <f ca="1">TEXT(IFERROR(INDEX('Overview - Section A'!$A$37:$A$44,MATCH(G468,'Overview - Section A'!$U$37:$U$44,0)),""),"d-mmm-yy") &amp;" to " &amp; TEXT(IFERROR(INDEX('Overview - Section A'!$E$37:$E$44,MATCH(G468,'Overview - Section A'!$U$37:$U$44,0)),""),"d-mmm-yy")</f>
        <v>1-Ene-21 to 31-Dic-21</v>
      </c>
      <c r="D468" s="477"/>
      <c r="E468" s="477"/>
      <c r="F468" s="478"/>
      <c r="G468" s="470" t="s">
        <v>467</v>
      </c>
      <c r="H468" s="479"/>
      <c r="I468" s="470" t="b">
        <f t="shared" si="25"/>
        <v>1</v>
      </c>
      <c r="J468" s="470" t="b">
        <f t="shared" si="26"/>
        <v>0</v>
      </c>
      <c r="K468" s="470" t="str">
        <f t="shared" si="27"/>
        <v>a1N36000009tPffEAE</v>
      </c>
      <c r="L468" s="480" t="s">
        <v>1469</v>
      </c>
      <c r="M468" s="477"/>
      <c r="N468" s="477"/>
      <c r="O468" s="37"/>
      <c r="AM468" s="5"/>
      <c r="AN468" s="5"/>
    </row>
    <row r="469" spans="1:40" ht="283.5" x14ac:dyDescent="0.25">
      <c r="A469" s="377">
        <v>63</v>
      </c>
      <c r="B469" s="395" t="str">
        <f t="shared" si="24"/>
        <v/>
      </c>
      <c r="C469" s="396" t="str">
        <f ca="1">TEXT(IFERROR(INDEX('Overview - Section A'!$A$37:$A$44,MATCH(G469,'Overview - Section A'!$U$37:$U$44,0)),""),"d-mmm-yy") &amp;" to " &amp; TEXT(IFERROR(INDEX('Overview - Section A'!$E$37:$E$44,MATCH(G469,'Overview - Section A'!$U$37:$U$44,0)),""),"d-mmm-yy")</f>
        <v>1-Ene-22 to 30-Jun-22</v>
      </c>
      <c r="D469" s="477"/>
      <c r="E469" s="477"/>
      <c r="F469" s="478"/>
      <c r="G469" s="470" t="s">
        <v>469</v>
      </c>
      <c r="H469" s="479"/>
      <c r="I469" s="470" t="b">
        <f t="shared" si="25"/>
        <v>1</v>
      </c>
      <c r="J469" s="470" t="b">
        <f t="shared" si="26"/>
        <v>0</v>
      </c>
      <c r="K469" s="470" t="str">
        <f t="shared" si="27"/>
        <v>a1N36000009tPffEAE</v>
      </c>
      <c r="L469" s="480" t="s">
        <v>1470</v>
      </c>
      <c r="M469" s="477"/>
      <c r="N469" s="477"/>
      <c r="O469" s="37"/>
      <c r="AM469" s="5"/>
      <c r="AN469" s="5"/>
    </row>
    <row r="470" spans="1:40" ht="283.5" x14ac:dyDescent="0.25">
      <c r="A470" s="377">
        <v>63</v>
      </c>
      <c r="B470" s="395" t="str">
        <f t="shared" si="24"/>
        <v/>
      </c>
      <c r="C470" s="396" t="str">
        <f ca="1">TEXT(IFERROR(INDEX('Overview - Section A'!$A$37:$A$44,MATCH(G470,'Overview - Section A'!$U$37:$U$44,0)),""),"d-mmm-yy") &amp;" to " &amp; TEXT(IFERROR(INDEX('Overview - Section A'!$E$37:$E$44,MATCH(G470,'Overview - Section A'!$U$37:$U$44,0)),""),"d-mmm-yy")</f>
        <v>1-Jul-22 to 30-Jun-23</v>
      </c>
      <c r="D470" s="477"/>
      <c r="E470" s="477"/>
      <c r="F470" s="478"/>
      <c r="G470" s="470" t="s">
        <v>471</v>
      </c>
      <c r="H470" s="479"/>
      <c r="I470" s="470" t="b">
        <f t="shared" si="25"/>
        <v>1</v>
      </c>
      <c r="J470" s="470" t="b">
        <f t="shared" si="26"/>
        <v>0</v>
      </c>
      <c r="K470" s="470" t="str">
        <f t="shared" si="27"/>
        <v>a1N36000009tPffEAE</v>
      </c>
      <c r="L470" s="480" t="s">
        <v>1471</v>
      </c>
      <c r="M470" s="477"/>
      <c r="N470" s="477"/>
      <c r="O470" s="37"/>
      <c r="AM470" s="5"/>
      <c r="AN470" s="5"/>
    </row>
    <row r="471" spans="1:40" ht="283.5" x14ac:dyDescent="0.25">
      <c r="A471" s="377">
        <v>63</v>
      </c>
      <c r="B471" s="395" t="str">
        <f t="shared" si="24"/>
        <v/>
      </c>
      <c r="C471" s="396" t="str">
        <f ca="1">TEXT(IFERROR(INDEX('Overview - Section A'!$A$37:$A$44,MATCH(G471,'Overview - Section A'!$U$37:$U$44,0)),""),"d-mmm-yy") &amp;" to " &amp; TEXT(IFERROR(INDEX('Overview - Section A'!$E$37:$E$44,MATCH(G471,'Overview - Section A'!$U$37:$U$44,0)),""),"d-mmm-yy")</f>
        <v>1-Jul-23 to 30-Jun-24</v>
      </c>
      <c r="D471" s="477"/>
      <c r="E471" s="477"/>
      <c r="F471" s="478"/>
      <c r="G471" s="470" t="s">
        <v>473</v>
      </c>
      <c r="H471" s="479"/>
      <c r="I471" s="470" t="b">
        <f t="shared" si="25"/>
        <v>1</v>
      </c>
      <c r="J471" s="470" t="b">
        <f t="shared" si="26"/>
        <v>0</v>
      </c>
      <c r="K471" s="470" t="str">
        <f t="shared" si="27"/>
        <v>a1N36000009tPffEAE</v>
      </c>
      <c r="L471" s="480" t="s">
        <v>1472</v>
      </c>
      <c r="M471" s="477"/>
      <c r="N471" s="477"/>
      <c r="O471" s="37"/>
      <c r="AM471" s="5"/>
      <c r="AN471" s="5"/>
    </row>
    <row r="472" spans="1:40" ht="283.5" x14ac:dyDescent="0.25">
      <c r="A472" s="377">
        <v>64</v>
      </c>
      <c r="B472" s="395" t="str">
        <f t="shared" si="24"/>
        <v/>
      </c>
      <c r="C472" s="396" t="str">
        <f ca="1">TEXT(IFERROR(INDEX('Overview - Section A'!$A$37:$A$44,MATCH(G472,'Overview - Section A'!$U$37:$U$44,0)),""),"d-mmm-yy") &amp;" to " &amp; TEXT(IFERROR(INDEX('Overview - Section A'!$E$37:$E$44,MATCH(G472,'Overview - Section A'!$U$37:$U$44,0)),""),"d-mmm-yy")</f>
        <v>1-Jul-19 to 31-Dic-19</v>
      </c>
      <c r="D472" s="477"/>
      <c r="E472" s="477"/>
      <c r="F472" s="478"/>
      <c r="G472" s="470" t="s">
        <v>463</v>
      </c>
      <c r="H472" s="479"/>
      <c r="I472" s="470" t="b">
        <f t="shared" si="25"/>
        <v>1</v>
      </c>
      <c r="J472" s="470" t="b">
        <f t="shared" si="26"/>
        <v>0</v>
      </c>
      <c r="K472" s="470" t="str">
        <f t="shared" si="27"/>
        <v>a1N36000009tPfgEAE</v>
      </c>
      <c r="L472" s="480" t="s">
        <v>1473</v>
      </c>
      <c r="M472" s="477"/>
      <c r="N472" s="477"/>
      <c r="O472" s="37"/>
      <c r="AM472" s="5"/>
      <c r="AN472" s="5"/>
    </row>
    <row r="473" spans="1:40" ht="283.5" x14ac:dyDescent="0.25">
      <c r="A473" s="377">
        <v>64</v>
      </c>
      <c r="B473" s="395" t="str">
        <f t="shared" si="24"/>
        <v/>
      </c>
      <c r="C473" s="396" t="str">
        <f ca="1">TEXT(IFERROR(INDEX('Overview - Section A'!$A$37:$A$44,MATCH(G473,'Overview - Section A'!$U$37:$U$44,0)),""),"d-mmm-yy") &amp;" to " &amp; TEXT(IFERROR(INDEX('Overview - Section A'!$E$37:$E$44,MATCH(G473,'Overview - Section A'!$U$37:$U$44,0)),""),"d-mmm-yy")</f>
        <v>1-Ene-20 to 31-Dic-20</v>
      </c>
      <c r="D473" s="477"/>
      <c r="E473" s="477"/>
      <c r="F473" s="478"/>
      <c r="G473" s="470" t="s">
        <v>465</v>
      </c>
      <c r="H473" s="479"/>
      <c r="I473" s="470" t="b">
        <f t="shared" si="25"/>
        <v>1</v>
      </c>
      <c r="J473" s="470" t="b">
        <f t="shared" si="26"/>
        <v>0</v>
      </c>
      <c r="K473" s="470" t="str">
        <f t="shared" si="27"/>
        <v>a1N36000009tPfgEAE</v>
      </c>
      <c r="L473" s="480" t="s">
        <v>1474</v>
      </c>
      <c r="M473" s="477"/>
      <c r="N473" s="477"/>
      <c r="O473" s="37"/>
      <c r="AM473" s="5"/>
      <c r="AN473" s="5"/>
    </row>
    <row r="474" spans="1:40" ht="283.5" x14ac:dyDescent="0.25">
      <c r="A474" s="377">
        <v>64</v>
      </c>
      <c r="B474" s="395" t="str">
        <f t="shared" si="24"/>
        <v/>
      </c>
      <c r="C474" s="396" t="str">
        <f ca="1">TEXT(IFERROR(INDEX('Overview - Section A'!$A$37:$A$44,MATCH(G474,'Overview - Section A'!$U$37:$U$44,0)),""),"d-mmm-yy") &amp;" to " &amp; TEXT(IFERROR(INDEX('Overview - Section A'!$E$37:$E$44,MATCH(G474,'Overview - Section A'!$U$37:$U$44,0)),""),"d-mmm-yy")</f>
        <v>1-Ene-21 to 31-Dic-21</v>
      </c>
      <c r="D474" s="477"/>
      <c r="E474" s="477"/>
      <c r="F474" s="478"/>
      <c r="G474" s="470" t="s">
        <v>467</v>
      </c>
      <c r="H474" s="479"/>
      <c r="I474" s="470" t="b">
        <f t="shared" si="25"/>
        <v>1</v>
      </c>
      <c r="J474" s="470" t="b">
        <f t="shared" si="26"/>
        <v>0</v>
      </c>
      <c r="K474" s="470" t="str">
        <f t="shared" si="27"/>
        <v>a1N36000009tPfgEAE</v>
      </c>
      <c r="L474" s="480" t="s">
        <v>1475</v>
      </c>
      <c r="M474" s="477"/>
      <c r="N474" s="477"/>
      <c r="O474" s="37"/>
      <c r="AM474" s="5"/>
      <c r="AN474" s="5"/>
    </row>
    <row r="475" spans="1:40" ht="283.5" x14ac:dyDescent="0.25">
      <c r="A475" s="377">
        <v>64</v>
      </c>
      <c r="B475" s="395" t="str">
        <f t="shared" si="24"/>
        <v/>
      </c>
      <c r="C475" s="396" t="str">
        <f ca="1">TEXT(IFERROR(INDEX('Overview - Section A'!$A$37:$A$44,MATCH(G475,'Overview - Section A'!$U$37:$U$44,0)),""),"d-mmm-yy") &amp;" to " &amp; TEXT(IFERROR(INDEX('Overview - Section A'!$E$37:$E$44,MATCH(G475,'Overview - Section A'!$U$37:$U$44,0)),""),"d-mmm-yy")</f>
        <v>1-Ene-22 to 30-Jun-22</v>
      </c>
      <c r="D475" s="477"/>
      <c r="E475" s="477"/>
      <c r="F475" s="478"/>
      <c r="G475" s="470" t="s">
        <v>469</v>
      </c>
      <c r="H475" s="479"/>
      <c r="I475" s="470" t="b">
        <f t="shared" si="25"/>
        <v>1</v>
      </c>
      <c r="J475" s="470" t="b">
        <f t="shared" si="26"/>
        <v>0</v>
      </c>
      <c r="K475" s="470" t="str">
        <f t="shared" si="27"/>
        <v>a1N36000009tPfgEAE</v>
      </c>
      <c r="L475" s="480" t="s">
        <v>1476</v>
      </c>
      <c r="M475" s="477"/>
      <c r="N475" s="477"/>
      <c r="O475" s="37"/>
      <c r="AM475" s="5"/>
      <c r="AN475" s="5"/>
    </row>
    <row r="476" spans="1:40" ht="283.5" x14ac:dyDescent="0.25">
      <c r="A476" s="377">
        <v>64</v>
      </c>
      <c r="B476" s="395" t="str">
        <f t="shared" si="24"/>
        <v/>
      </c>
      <c r="C476" s="396" t="str">
        <f ca="1">TEXT(IFERROR(INDEX('Overview - Section A'!$A$37:$A$44,MATCH(G476,'Overview - Section A'!$U$37:$U$44,0)),""),"d-mmm-yy") &amp;" to " &amp; TEXT(IFERROR(INDEX('Overview - Section A'!$E$37:$E$44,MATCH(G476,'Overview - Section A'!$U$37:$U$44,0)),""),"d-mmm-yy")</f>
        <v>1-Jul-22 to 30-Jun-23</v>
      </c>
      <c r="D476" s="477"/>
      <c r="E476" s="477"/>
      <c r="F476" s="478"/>
      <c r="G476" s="470" t="s">
        <v>471</v>
      </c>
      <c r="H476" s="479"/>
      <c r="I476" s="470" t="b">
        <f t="shared" si="25"/>
        <v>1</v>
      </c>
      <c r="J476" s="470" t="b">
        <f t="shared" si="26"/>
        <v>0</v>
      </c>
      <c r="K476" s="470" t="str">
        <f t="shared" si="27"/>
        <v>a1N36000009tPfgEAE</v>
      </c>
      <c r="L476" s="480" t="s">
        <v>1477</v>
      </c>
      <c r="M476" s="477"/>
      <c r="N476" s="477"/>
      <c r="O476" s="37"/>
      <c r="AM476" s="5"/>
      <c r="AN476" s="5"/>
    </row>
    <row r="477" spans="1:40" ht="283.5" x14ac:dyDescent="0.25">
      <c r="A477" s="377">
        <v>64</v>
      </c>
      <c r="B477" s="395" t="str">
        <f t="shared" si="24"/>
        <v/>
      </c>
      <c r="C477" s="396" t="str">
        <f ca="1">TEXT(IFERROR(INDEX('Overview - Section A'!$A$37:$A$44,MATCH(G477,'Overview - Section A'!$U$37:$U$44,0)),""),"d-mmm-yy") &amp;" to " &amp; TEXT(IFERROR(INDEX('Overview - Section A'!$E$37:$E$44,MATCH(G477,'Overview - Section A'!$U$37:$U$44,0)),""),"d-mmm-yy")</f>
        <v>1-Jul-23 to 30-Jun-24</v>
      </c>
      <c r="D477" s="477"/>
      <c r="E477" s="477"/>
      <c r="F477" s="478"/>
      <c r="G477" s="470" t="s">
        <v>473</v>
      </c>
      <c r="H477" s="479"/>
      <c r="I477" s="470" t="b">
        <f t="shared" si="25"/>
        <v>1</v>
      </c>
      <c r="J477" s="470" t="b">
        <f t="shared" si="26"/>
        <v>0</v>
      </c>
      <c r="K477" s="470" t="str">
        <f t="shared" si="27"/>
        <v>a1N36000009tPfgEAE</v>
      </c>
      <c r="L477" s="480" t="s">
        <v>1478</v>
      </c>
      <c r="M477" s="477"/>
      <c r="N477" s="477"/>
      <c r="O477" s="37"/>
      <c r="AM477" s="5"/>
      <c r="AN477" s="5"/>
    </row>
    <row r="478" spans="1:40" ht="283.5" x14ac:dyDescent="0.25">
      <c r="A478" s="377">
        <v>65</v>
      </c>
      <c r="B478" s="395" t="str">
        <f t="shared" ref="B478:B541" si="28">IF(A478=A477,"",IF(VLOOKUP(A478,$A$8:$D$90,4,FALSE)=0,"",VLOOKUP(A478,$A$8:$D$90,4,FALSE)))</f>
        <v/>
      </c>
      <c r="C478" s="396" t="str">
        <f ca="1">TEXT(IFERROR(INDEX('Overview - Section A'!$A$37:$A$44,MATCH(G478,'Overview - Section A'!$U$37:$U$44,0)),""),"d-mmm-yy") &amp;" to " &amp; TEXT(IFERROR(INDEX('Overview - Section A'!$E$37:$E$44,MATCH(G478,'Overview - Section A'!$U$37:$U$44,0)),""),"d-mmm-yy")</f>
        <v>1-Jul-19 to 31-Dic-19</v>
      </c>
      <c r="D478" s="477"/>
      <c r="E478" s="477"/>
      <c r="F478" s="478"/>
      <c r="G478" s="470" t="s">
        <v>463</v>
      </c>
      <c r="H478" s="479"/>
      <c r="I478" s="470" t="b">
        <f t="shared" ref="I478:I541" si="29">IFERROR(TRUE,FALSE)</f>
        <v>1</v>
      </c>
      <c r="J478" s="470" t="b">
        <f t="shared" ref="J478:J541" si="30">IFERROR(IF(VLOOKUP(A478,$A$8:$D$90,4,FALSE)&lt;&gt;"",TRUE,FALSE),FALSE)</f>
        <v>0</v>
      </c>
      <c r="K478" s="470" t="str">
        <f t="shared" ref="K478:K541" si="31">IFERROR(VLOOKUP(A478,$A$8:$T$90,20,FALSE),"")</f>
        <v>a1N36000009tPfhEAE</v>
      </c>
      <c r="L478" s="480" t="s">
        <v>1479</v>
      </c>
      <c r="M478" s="477"/>
      <c r="N478" s="477"/>
      <c r="O478" s="37"/>
      <c r="AM478" s="5"/>
      <c r="AN478" s="5"/>
    </row>
    <row r="479" spans="1:40" ht="283.5" x14ac:dyDescent="0.25">
      <c r="A479" s="377">
        <v>65</v>
      </c>
      <c r="B479" s="395" t="str">
        <f t="shared" si="28"/>
        <v/>
      </c>
      <c r="C479" s="396" t="str">
        <f ca="1">TEXT(IFERROR(INDEX('Overview - Section A'!$A$37:$A$44,MATCH(G479,'Overview - Section A'!$U$37:$U$44,0)),""),"d-mmm-yy") &amp;" to " &amp; TEXT(IFERROR(INDEX('Overview - Section A'!$E$37:$E$44,MATCH(G479,'Overview - Section A'!$U$37:$U$44,0)),""),"d-mmm-yy")</f>
        <v>1-Ene-20 to 31-Dic-20</v>
      </c>
      <c r="D479" s="477"/>
      <c r="E479" s="477"/>
      <c r="F479" s="478"/>
      <c r="G479" s="470" t="s">
        <v>465</v>
      </c>
      <c r="H479" s="479"/>
      <c r="I479" s="470" t="b">
        <f t="shared" si="29"/>
        <v>1</v>
      </c>
      <c r="J479" s="470" t="b">
        <f t="shared" si="30"/>
        <v>0</v>
      </c>
      <c r="K479" s="470" t="str">
        <f t="shared" si="31"/>
        <v>a1N36000009tPfhEAE</v>
      </c>
      <c r="L479" s="480" t="s">
        <v>1480</v>
      </c>
      <c r="M479" s="477"/>
      <c r="N479" s="477"/>
      <c r="O479" s="37"/>
      <c r="AM479" s="5"/>
      <c r="AN479" s="5"/>
    </row>
    <row r="480" spans="1:40" ht="283.5" x14ac:dyDescent="0.25">
      <c r="A480" s="377">
        <v>65</v>
      </c>
      <c r="B480" s="395" t="str">
        <f t="shared" si="28"/>
        <v/>
      </c>
      <c r="C480" s="396" t="str">
        <f ca="1">TEXT(IFERROR(INDEX('Overview - Section A'!$A$37:$A$44,MATCH(G480,'Overview - Section A'!$U$37:$U$44,0)),""),"d-mmm-yy") &amp;" to " &amp; TEXT(IFERROR(INDEX('Overview - Section A'!$E$37:$E$44,MATCH(G480,'Overview - Section A'!$U$37:$U$44,0)),""),"d-mmm-yy")</f>
        <v>1-Ene-21 to 31-Dic-21</v>
      </c>
      <c r="D480" s="477"/>
      <c r="E480" s="477"/>
      <c r="F480" s="478"/>
      <c r="G480" s="470" t="s">
        <v>467</v>
      </c>
      <c r="H480" s="479"/>
      <c r="I480" s="470" t="b">
        <f t="shared" si="29"/>
        <v>1</v>
      </c>
      <c r="J480" s="470" t="b">
        <f t="shared" si="30"/>
        <v>0</v>
      </c>
      <c r="K480" s="470" t="str">
        <f t="shared" si="31"/>
        <v>a1N36000009tPfhEAE</v>
      </c>
      <c r="L480" s="480" t="s">
        <v>1481</v>
      </c>
      <c r="M480" s="477"/>
      <c r="N480" s="477"/>
      <c r="O480" s="37"/>
      <c r="AM480" s="5"/>
      <c r="AN480" s="5"/>
    </row>
    <row r="481" spans="1:40" ht="283.5" x14ac:dyDescent="0.25">
      <c r="A481" s="377">
        <v>65</v>
      </c>
      <c r="B481" s="395" t="str">
        <f t="shared" si="28"/>
        <v/>
      </c>
      <c r="C481" s="396" t="str">
        <f ca="1">TEXT(IFERROR(INDEX('Overview - Section A'!$A$37:$A$44,MATCH(G481,'Overview - Section A'!$U$37:$U$44,0)),""),"d-mmm-yy") &amp;" to " &amp; TEXT(IFERROR(INDEX('Overview - Section A'!$E$37:$E$44,MATCH(G481,'Overview - Section A'!$U$37:$U$44,0)),""),"d-mmm-yy")</f>
        <v>1-Ene-22 to 30-Jun-22</v>
      </c>
      <c r="D481" s="477"/>
      <c r="E481" s="477"/>
      <c r="F481" s="478"/>
      <c r="G481" s="470" t="s">
        <v>469</v>
      </c>
      <c r="H481" s="479"/>
      <c r="I481" s="470" t="b">
        <f t="shared" si="29"/>
        <v>1</v>
      </c>
      <c r="J481" s="470" t="b">
        <f t="shared" si="30"/>
        <v>0</v>
      </c>
      <c r="K481" s="470" t="str">
        <f t="shared" si="31"/>
        <v>a1N36000009tPfhEAE</v>
      </c>
      <c r="L481" s="480" t="s">
        <v>1482</v>
      </c>
      <c r="M481" s="477"/>
      <c r="N481" s="477"/>
      <c r="O481" s="37"/>
      <c r="AM481" s="5"/>
      <c r="AN481" s="5"/>
    </row>
    <row r="482" spans="1:40" ht="283.5" x14ac:dyDescent="0.25">
      <c r="A482" s="377">
        <v>65</v>
      </c>
      <c r="B482" s="395" t="str">
        <f t="shared" si="28"/>
        <v/>
      </c>
      <c r="C482" s="396" t="str">
        <f ca="1">TEXT(IFERROR(INDEX('Overview - Section A'!$A$37:$A$44,MATCH(G482,'Overview - Section A'!$U$37:$U$44,0)),""),"d-mmm-yy") &amp;" to " &amp; TEXT(IFERROR(INDEX('Overview - Section A'!$E$37:$E$44,MATCH(G482,'Overview - Section A'!$U$37:$U$44,0)),""),"d-mmm-yy")</f>
        <v>1-Jul-22 to 30-Jun-23</v>
      </c>
      <c r="D482" s="477"/>
      <c r="E482" s="477"/>
      <c r="F482" s="478"/>
      <c r="G482" s="470" t="s">
        <v>471</v>
      </c>
      <c r="H482" s="479"/>
      <c r="I482" s="470" t="b">
        <f t="shared" si="29"/>
        <v>1</v>
      </c>
      <c r="J482" s="470" t="b">
        <f t="shared" si="30"/>
        <v>0</v>
      </c>
      <c r="K482" s="470" t="str">
        <f t="shared" si="31"/>
        <v>a1N36000009tPfhEAE</v>
      </c>
      <c r="L482" s="480" t="s">
        <v>1483</v>
      </c>
      <c r="M482" s="477"/>
      <c r="N482" s="477"/>
      <c r="O482" s="37"/>
      <c r="AM482" s="5"/>
      <c r="AN482" s="5"/>
    </row>
    <row r="483" spans="1:40" ht="283.5" x14ac:dyDescent="0.25">
      <c r="A483" s="377">
        <v>65</v>
      </c>
      <c r="B483" s="395" t="str">
        <f t="shared" si="28"/>
        <v/>
      </c>
      <c r="C483" s="396" t="str">
        <f ca="1">TEXT(IFERROR(INDEX('Overview - Section A'!$A$37:$A$44,MATCH(G483,'Overview - Section A'!$U$37:$U$44,0)),""),"d-mmm-yy") &amp;" to " &amp; TEXT(IFERROR(INDEX('Overview - Section A'!$E$37:$E$44,MATCH(G483,'Overview - Section A'!$U$37:$U$44,0)),""),"d-mmm-yy")</f>
        <v>1-Jul-23 to 30-Jun-24</v>
      </c>
      <c r="D483" s="477"/>
      <c r="E483" s="477"/>
      <c r="F483" s="478"/>
      <c r="G483" s="470" t="s">
        <v>473</v>
      </c>
      <c r="H483" s="479"/>
      <c r="I483" s="470" t="b">
        <f t="shared" si="29"/>
        <v>1</v>
      </c>
      <c r="J483" s="470" t="b">
        <f t="shared" si="30"/>
        <v>0</v>
      </c>
      <c r="K483" s="470" t="str">
        <f t="shared" si="31"/>
        <v>a1N36000009tPfhEAE</v>
      </c>
      <c r="L483" s="480" t="s">
        <v>1484</v>
      </c>
      <c r="M483" s="477"/>
      <c r="N483" s="477"/>
      <c r="O483" s="37"/>
      <c r="AM483" s="5"/>
      <c r="AN483" s="5"/>
    </row>
    <row r="484" spans="1:40" ht="283.5" x14ac:dyDescent="0.25">
      <c r="A484" s="377">
        <v>66</v>
      </c>
      <c r="B484" s="395" t="str">
        <f t="shared" si="28"/>
        <v/>
      </c>
      <c r="C484" s="396" t="str">
        <f ca="1">TEXT(IFERROR(INDEX('Overview - Section A'!$A$37:$A$44,MATCH(G484,'Overview - Section A'!$U$37:$U$44,0)),""),"d-mmm-yy") &amp;" to " &amp; TEXT(IFERROR(INDEX('Overview - Section A'!$E$37:$E$44,MATCH(G484,'Overview - Section A'!$U$37:$U$44,0)),""),"d-mmm-yy")</f>
        <v>1-Jul-19 to 31-Dic-19</v>
      </c>
      <c r="D484" s="477"/>
      <c r="E484" s="477"/>
      <c r="F484" s="478"/>
      <c r="G484" s="470" t="s">
        <v>463</v>
      </c>
      <c r="H484" s="479"/>
      <c r="I484" s="470" t="b">
        <f t="shared" si="29"/>
        <v>1</v>
      </c>
      <c r="J484" s="470" t="b">
        <f t="shared" si="30"/>
        <v>0</v>
      </c>
      <c r="K484" s="470" t="str">
        <f t="shared" si="31"/>
        <v>a1N36000009tPfiEAE</v>
      </c>
      <c r="L484" s="480" t="s">
        <v>1485</v>
      </c>
      <c r="M484" s="477"/>
      <c r="N484" s="477"/>
      <c r="O484" s="37"/>
      <c r="AM484" s="5"/>
      <c r="AN484" s="5"/>
    </row>
    <row r="485" spans="1:40" ht="283.5" x14ac:dyDescent="0.25">
      <c r="A485" s="377">
        <v>66</v>
      </c>
      <c r="B485" s="395" t="str">
        <f t="shared" si="28"/>
        <v/>
      </c>
      <c r="C485" s="396" t="str">
        <f ca="1">TEXT(IFERROR(INDEX('Overview - Section A'!$A$37:$A$44,MATCH(G485,'Overview - Section A'!$U$37:$U$44,0)),""),"d-mmm-yy") &amp;" to " &amp; TEXT(IFERROR(INDEX('Overview - Section A'!$E$37:$E$44,MATCH(G485,'Overview - Section A'!$U$37:$U$44,0)),""),"d-mmm-yy")</f>
        <v>1-Ene-20 to 31-Dic-20</v>
      </c>
      <c r="D485" s="477"/>
      <c r="E485" s="477"/>
      <c r="F485" s="478"/>
      <c r="G485" s="470" t="s">
        <v>465</v>
      </c>
      <c r="H485" s="479"/>
      <c r="I485" s="470" t="b">
        <f t="shared" si="29"/>
        <v>1</v>
      </c>
      <c r="J485" s="470" t="b">
        <f t="shared" si="30"/>
        <v>0</v>
      </c>
      <c r="K485" s="470" t="str">
        <f t="shared" si="31"/>
        <v>a1N36000009tPfiEAE</v>
      </c>
      <c r="L485" s="480" t="s">
        <v>1486</v>
      </c>
      <c r="M485" s="477"/>
      <c r="N485" s="477"/>
      <c r="O485" s="37"/>
      <c r="AM485" s="5"/>
      <c r="AN485" s="5"/>
    </row>
    <row r="486" spans="1:40" ht="283.5" x14ac:dyDescent="0.25">
      <c r="A486" s="377">
        <v>66</v>
      </c>
      <c r="B486" s="395" t="str">
        <f t="shared" si="28"/>
        <v/>
      </c>
      <c r="C486" s="396" t="str">
        <f ca="1">TEXT(IFERROR(INDEX('Overview - Section A'!$A$37:$A$44,MATCH(G486,'Overview - Section A'!$U$37:$U$44,0)),""),"d-mmm-yy") &amp;" to " &amp; TEXT(IFERROR(INDEX('Overview - Section A'!$E$37:$E$44,MATCH(G486,'Overview - Section A'!$U$37:$U$44,0)),""),"d-mmm-yy")</f>
        <v>1-Ene-21 to 31-Dic-21</v>
      </c>
      <c r="D486" s="477"/>
      <c r="E486" s="477"/>
      <c r="F486" s="478"/>
      <c r="G486" s="470" t="s">
        <v>467</v>
      </c>
      <c r="H486" s="479"/>
      <c r="I486" s="470" t="b">
        <f t="shared" si="29"/>
        <v>1</v>
      </c>
      <c r="J486" s="470" t="b">
        <f t="shared" si="30"/>
        <v>0</v>
      </c>
      <c r="K486" s="470" t="str">
        <f t="shared" si="31"/>
        <v>a1N36000009tPfiEAE</v>
      </c>
      <c r="L486" s="480" t="s">
        <v>1487</v>
      </c>
      <c r="M486" s="477"/>
      <c r="N486" s="477"/>
      <c r="O486" s="37"/>
      <c r="AM486" s="5"/>
      <c r="AN486" s="5"/>
    </row>
    <row r="487" spans="1:40" ht="283.5" x14ac:dyDescent="0.25">
      <c r="A487" s="377">
        <v>66</v>
      </c>
      <c r="B487" s="395" t="str">
        <f t="shared" si="28"/>
        <v/>
      </c>
      <c r="C487" s="396" t="str">
        <f ca="1">TEXT(IFERROR(INDEX('Overview - Section A'!$A$37:$A$44,MATCH(G487,'Overview - Section A'!$U$37:$U$44,0)),""),"d-mmm-yy") &amp;" to " &amp; TEXT(IFERROR(INDEX('Overview - Section A'!$E$37:$E$44,MATCH(G487,'Overview - Section A'!$U$37:$U$44,0)),""),"d-mmm-yy")</f>
        <v>1-Ene-22 to 30-Jun-22</v>
      </c>
      <c r="D487" s="477"/>
      <c r="E487" s="477"/>
      <c r="F487" s="478"/>
      <c r="G487" s="470" t="s">
        <v>469</v>
      </c>
      <c r="H487" s="479"/>
      <c r="I487" s="470" t="b">
        <f t="shared" si="29"/>
        <v>1</v>
      </c>
      <c r="J487" s="470" t="b">
        <f t="shared" si="30"/>
        <v>0</v>
      </c>
      <c r="K487" s="470" t="str">
        <f t="shared" si="31"/>
        <v>a1N36000009tPfiEAE</v>
      </c>
      <c r="L487" s="480" t="s">
        <v>1488</v>
      </c>
      <c r="M487" s="477"/>
      <c r="N487" s="477"/>
      <c r="O487" s="37"/>
      <c r="AM487" s="5"/>
      <c r="AN487" s="5"/>
    </row>
    <row r="488" spans="1:40" ht="283.5" x14ac:dyDescent="0.25">
      <c r="A488" s="377">
        <v>66</v>
      </c>
      <c r="B488" s="395" t="str">
        <f t="shared" si="28"/>
        <v/>
      </c>
      <c r="C488" s="396" t="str">
        <f ca="1">TEXT(IFERROR(INDEX('Overview - Section A'!$A$37:$A$44,MATCH(G488,'Overview - Section A'!$U$37:$U$44,0)),""),"d-mmm-yy") &amp;" to " &amp; TEXT(IFERROR(INDEX('Overview - Section A'!$E$37:$E$44,MATCH(G488,'Overview - Section A'!$U$37:$U$44,0)),""),"d-mmm-yy")</f>
        <v>1-Jul-22 to 30-Jun-23</v>
      </c>
      <c r="D488" s="477"/>
      <c r="E488" s="477"/>
      <c r="F488" s="478"/>
      <c r="G488" s="470" t="s">
        <v>471</v>
      </c>
      <c r="H488" s="479"/>
      <c r="I488" s="470" t="b">
        <f t="shared" si="29"/>
        <v>1</v>
      </c>
      <c r="J488" s="470" t="b">
        <f t="shared" si="30"/>
        <v>0</v>
      </c>
      <c r="K488" s="470" t="str">
        <f t="shared" si="31"/>
        <v>a1N36000009tPfiEAE</v>
      </c>
      <c r="L488" s="480" t="s">
        <v>1489</v>
      </c>
      <c r="M488" s="477"/>
      <c r="N488" s="477"/>
      <c r="O488" s="37"/>
      <c r="AM488" s="5"/>
      <c r="AN488" s="5"/>
    </row>
    <row r="489" spans="1:40" ht="283.5" x14ac:dyDescent="0.25">
      <c r="A489" s="377">
        <v>66</v>
      </c>
      <c r="B489" s="395" t="str">
        <f t="shared" si="28"/>
        <v/>
      </c>
      <c r="C489" s="396" t="str">
        <f ca="1">TEXT(IFERROR(INDEX('Overview - Section A'!$A$37:$A$44,MATCH(G489,'Overview - Section A'!$U$37:$U$44,0)),""),"d-mmm-yy") &amp;" to " &amp; TEXT(IFERROR(INDEX('Overview - Section A'!$E$37:$E$44,MATCH(G489,'Overview - Section A'!$U$37:$U$44,0)),""),"d-mmm-yy")</f>
        <v>1-Jul-23 to 30-Jun-24</v>
      </c>
      <c r="D489" s="477"/>
      <c r="E489" s="477"/>
      <c r="F489" s="478"/>
      <c r="G489" s="470" t="s">
        <v>473</v>
      </c>
      <c r="H489" s="479"/>
      <c r="I489" s="470" t="b">
        <f t="shared" si="29"/>
        <v>1</v>
      </c>
      <c r="J489" s="470" t="b">
        <f t="shared" si="30"/>
        <v>0</v>
      </c>
      <c r="K489" s="470" t="str">
        <f t="shared" si="31"/>
        <v>a1N36000009tPfiEAE</v>
      </c>
      <c r="L489" s="480" t="s">
        <v>1490</v>
      </c>
      <c r="M489" s="477"/>
      <c r="N489" s="477"/>
      <c r="O489" s="37"/>
      <c r="AM489" s="5"/>
      <c r="AN489" s="5"/>
    </row>
    <row r="490" spans="1:40" ht="283.5" x14ac:dyDescent="0.25">
      <c r="A490" s="377">
        <v>67</v>
      </c>
      <c r="B490" s="395" t="str">
        <f t="shared" si="28"/>
        <v/>
      </c>
      <c r="C490" s="396" t="str">
        <f ca="1">TEXT(IFERROR(INDEX('Overview - Section A'!$A$37:$A$44,MATCH(G490,'Overview - Section A'!$U$37:$U$44,0)),""),"d-mmm-yy") &amp;" to " &amp; TEXT(IFERROR(INDEX('Overview - Section A'!$E$37:$E$44,MATCH(G490,'Overview - Section A'!$U$37:$U$44,0)),""),"d-mmm-yy")</f>
        <v>1-Jul-19 to 31-Dic-19</v>
      </c>
      <c r="D490" s="477"/>
      <c r="E490" s="477"/>
      <c r="F490" s="478"/>
      <c r="G490" s="470" t="s">
        <v>463</v>
      </c>
      <c r="H490" s="479"/>
      <c r="I490" s="470" t="b">
        <f t="shared" si="29"/>
        <v>1</v>
      </c>
      <c r="J490" s="470" t="b">
        <f t="shared" si="30"/>
        <v>0</v>
      </c>
      <c r="K490" s="470" t="str">
        <f t="shared" si="31"/>
        <v>a1N36000009tPfjEAE</v>
      </c>
      <c r="L490" s="480" t="s">
        <v>1491</v>
      </c>
      <c r="M490" s="477"/>
      <c r="N490" s="477"/>
      <c r="O490" s="37"/>
      <c r="AM490" s="5"/>
      <c r="AN490" s="5"/>
    </row>
    <row r="491" spans="1:40" ht="283.5" x14ac:dyDescent="0.25">
      <c r="A491" s="377">
        <v>67</v>
      </c>
      <c r="B491" s="395" t="str">
        <f t="shared" si="28"/>
        <v/>
      </c>
      <c r="C491" s="396" t="str">
        <f ca="1">TEXT(IFERROR(INDEX('Overview - Section A'!$A$37:$A$44,MATCH(G491,'Overview - Section A'!$U$37:$U$44,0)),""),"d-mmm-yy") &amp;" to " &amp; TEXT(IFERROR(INDEX('Overview - Section A'!$E$37:$E$44,MATCH(G491,'Overview - Section A'!$U$37:$U$44,0)),""),"d-mmm-yy")</f>
        <v>1-Ene-20 to 31-Dic-20</v>
      </c>
      <c r="D491" s="477"/>
      <c r="E491" s="477"/>
      <c r="F491" s="478"/>
      <c r="G491" s="470" t="s">
        <v>465</v>
      </c>
      <c r="H491" s="479"/>
      <c r="I491" s="470" t="b">
        <f t="shared" si="29"/>
        <v>1</v>
      </c>
      <c r="J491" s="470" t="b">
        <f t="shared" si="30"/>
        <v>0</v>
      </c>
      <c r="K491" s="470" t="str">
        <f t="shared" si="31"/>
        <v>a1N36000009tPfjEAE</v>
      </c>
      <c r="L491" s="480" t="s">
        <v>1492</v>
      </c>
      <c r="M491" s="477"/>
      <c r="N491" s="477"/>
      <c r="O491" s="37"/>
      <c r="AM491" s="5"/>
      <c r="AN491" s="5"/>
    </row>
    <row r="492" spans="1:40" ht="283.5" x14ac:dyDescent="0.25">
      <c r="A492" s="377">
        <v>67</v>
      </c>
      <c r="B492" s="395" t="str">
        <f t="shared" si="28"/>
        <v/>
      </c>
      <c r="C492" s="396" t="str">
        <f ca="1">TEXT(IFERROR(INDEX('Overview - Section A'!$A$37:$A$44,MATCH(G492,'Overview - Section A'!$U$37:$U$44,0)),""),"d-mmm-yy") &amp;" to " &amp; TEXT(IFERROR(INDEX('Overview - Section A'!$E$37:$E$44,MATCH(G492,'Overview - Section A'!$U$37:$U$44,0)),""),"d-mmm-yy")</f>
        <v>1-Ene-21 to 31-Dic-21</v>
      </c>
      <c r="D492" s="477"/>
      <c r="E492" s="477"/>
      <c r="F492" s="478"/>
      <c r="G492" s="470" t="s">
        <v>467</v>
      </c>
      <c r="H492" s="479"/>
      <c r="I492" s="470" t="b">
        <f t="shared" si="29"/>
        <v>1</v>
      </c>
      <c r="J492" s="470" t="b">
        <f t="shared" si="30"/>
        <v>0</v>
      </c>
      <c r="K492" s="470" t="str">
        <f t="shared" si="31"/>
        <v>a1N36000009tPfjEAE</v>
      </c>
      <c r="L492" s="480" t="s">
        <v>1493</v>
      </c>
      <c r="M492" s="477"/>
      <c r="N492" s="477"/>
      <c r="O492" s="37"/>
      <c r="AM492" s="5"/>
      <c r="AN492" s="5"/>
    </row>
    <row r="493" spans="1:40" ht="283.5" x14ac:dyDescent="0.25">
      <c r="A493" s="377">
        <v>67</v>
      </c>
      <c r="B493" s="395" t="str">
        <f t="shared" si="28"/>
        <v/>
      </c>
      <c r="C493" s="396" t="str">
        <f ca="1">TEXT(IFERROR(INDEX('Overview - Section A'!$A$37:$A$44,MATCH(G493,'Overview - Section A'!$U$37:$U$44,0)),""),"d-mmm-yy") &amp;" to " &amp; TEXT(IFERROR(INDEX('Overview - Section A'!$E$37:$E$44,MATCH(G493,'Overview - Section A'!$U$37:$U$44,0)),""),"d-mmm-yy")</f>
        <v>1-Ene-22 to 30-Jun-22</v>
      </c>
      <c r="D493" s="477"/>
      <c r="E493" s="477"/>
      <c r="F493" s="478"/>
      <c r="G493" s="470" t="s">
        <v>469</v>
      </c>
      <c r="H493" s="479"/>
      <c r="I493" s="470" t="b">
        <f t="shared" si="29"/>
        <v>1</v>
      </c>
      <c r="J493" s="470" t="b">
        <f t="shared" si="30"/>
        <v>0</v>
      </c>
      <c r="K493" s="470" t="str">
        <f t="shared" si="31"/>
        <v>a1N36000009tPfjEAE</v>
      </c>
      <c r="L493" s="480" t="s">
        <v>1494</v>
      </c>
      <c r="M493" s="477"/>
      <c r="N493" s="477"/>
      <c r="O493" s="37"/>
      <c r="AM493" s="5"/>
      <c r="AN493" s="5"/>
    </row>
    <row r="494" spans="1:40" ht="283.5" x14ac:dyDescent="0.25">
      <c r="A494" s="377">
        <v>67</v>
      </c>
      <c r="B494" s="395" t="str">
        <f t="shared" si="28"/>
        <v/>
      </c>
      <c r="C494" s="396" t="str">
        <f ca="1">TEXT(IFERROR(INDEX('Overview - Section A'!$A$37:$A$44,MATCH(G494,'Overview - Section A'!$U$37:$U$44,0)),""),"d-mmm-yy") &amp;" to " &amp; TEXT(IFERROR(INDEX('Overview - Section A'!$E$37:$E$44,MATCH(G494,'Overview - Section A'!$U$37:$U$44,0)),""),"d-mmm-yy")</f>
        <v>1-Jul-22 to 30-Jun-23</v>
      </c>
      <c r="D494" s="477"/>
      <c r="E494" s="477"/>
      <c r="F494" s="478"/>
      <c r="G494" s="470" t="s">
        <v>471</v>
      </c>
      <c r="H494" s="479"/>
      <c r="I494" s="470" t="b">
        <f t="shared" si="29"/>
        <v>1</v>
      </c>
      <c r="J494" s="470" t="b">
        <f t="shared" si="30"/>
        <v>0</v>
      </c>
      <c r="K494" s="470" t="str">
        <f t="shared" si="31"/>
        <v>a1N36000009tPfjEAE</v>
      </c>
      <c r="L494" s="480" t="s">
        <v>1495</v>
      </c>
      <c r="M494" s="477"/>
      <c r="N494" s="477"/>
      <c r="O494" s="37"/>
      <c r="AM494" s="5"/>
      <c r="AN494" s="5"/>
    </row>
    <row r="495" spans="1:40" ht="283.5" x14ac:dyDescent="0.25">
      <c r="A495" s="377">
        <v>67</v>
      </c>
      <c r="B495" s="395" t="str">
        <f t="shared" si="28"/>
        <v/>
      </c>
      <c r="C495" s="396" t="str">
        <f ca="1">TEXT(IFERROR(INDEX('Overview - Section A'!$A$37:$A$44,MATCH(G495,'Overview - Section A'!$U$37:$U$44,0)),""),"d-mmm-yy") &amp;" to " &amp; TEXT(IFERROR(INDEX('Overview - Section A'!$E$37:$E$44,MATCH(G495,'Overview - Section A'!$U$37:$U$44,0)),""),"d-mmm-yy")</f>
        <v>1-Jul-23 to 30-Jun-24</v>
      </c>
      <c r="D495" s="477"/>
      <c r="E495" s="477"/>
      <c r="F495" s="478"/>
      <c r="G495" s="470" t="s">
        <v>473</v>
      </c>
      <c r="H495" s="479"/>
      <c r="I495" s="470" t="b">
        <f t="shared" si="29"/>
        <v>1</v>
      </c>
      <c r="J495" s="470" t="b">
        <f t="shared" si="30"/>
        <v>0</v>
      </c>
      <c r="K495" s="470" t="str">
        <f t="shared" si="31"/>
        <v>a1N36000009tPfjEAE</v>
      </c>
      <c r="L495" s="480" t="s">
        <v>1496</v>
      </c>
      <c r="M495" s="477"/>
      <c r="N495" s="477"/>
      <c r="O495" s="37"/>
      <c r="AM495" s="5"/>
      <c r="AN495" s="5"/>
    </row>
    <row r="496" spans="1:40" ht="283.5" x14ac:dyDescent="0.25">
      <c r="A496" s="377">
        <v>68</v>
      </c>
      <c r="B496" s="395" t="str">
        <f t="shared" si="28"/>
        <v/>
      </c>
      <c r="C496" s="396" t="str">
        <f ca="1">TEXT(IFERROR(INDEX('Overview - Section A'!$A$37:$A$44,MATCH(G496,'Overview - Section A'!$U$37:$U$44,0)),""),"d-mmm-yy") &amp;" to " &amp; TEXT(IFERROR(INDEX('Overview - Section A'!$E$37:$E$44,MATCH(G496,'Overview - Section A'!$U$37:$U$44,0)),""),"d-mmm-yy")</f>
        <v>1-Jul-19 to 31-Dic-19</v>
      </c>
      <c r="D496" s="477"/>
      <c r="E496" s="477"/>
      <c r="F496" s="478"/>
      <c r="G496" s="470" t="s">
        <v>463</v>
      </c>
      <c r="H496" s="479"/>
      <c r="I496" s="470" t="b">
        <f t="shared" si="29"/>
        <v>1</v>
      </c>
      <c r="J496" s="470" t="b">
        <f t="shared" si="30"/>
        <v>0</v>
      </c>
      <c r="K496" s="470" t="str">
        <f t="shared" si="31"/>
        <v>a1N36000009tPfkEAE</v>
      </c>
      <c r="L496" s="480" t="s">
        <v>1497</v>
      </c>
      <c r="M496" s="477"/>
      <c r="N496" s="477"/>
      <c r="O496" s="37"/>
      <c r="AM496" s="5"/>
      <c r="AN496" s="5"/>
    </row>
    <row r="497" spans="1:40" ht="283.5" x14ac:dyDescent="0.25">
      <c r="A497" s="377">
        <v>68</v>
      </c>
      <c r="B497" s="395" t="str">
        <f t="shared" si="28"/>
        <v/>
      </c>
      <c r="C497" s="396" t="str">
        <f ca="1">TEXT(IFERROR(INDEX('Overview - Section A'!$A$37:$A$44,MATCH(G497,'Overview - Section A'!$U$37:$U$44,0)),""),"d-mmm-yy") &amp;" to " &amp; TEXT(IFERROR(INDEX('Overview - Section A'!$E$37:$E$44,MATCH(G497,'Overview - Section A'!$U$37:$U$44,0)),""),"d-mmm-yy")</f>
        <v>1-Ene-20 to 31-Dic-20</v>
      </c>
      <c r="D497" s="477"/>
      <c r="E497" s="477"/>
      <c r="F497" s="478"/>
      <c r="G497" s="470" t="s">
        <v>465</v>
      </c>
      <c r="H497" s="479"/>
      <c r="I497" s="470" t="b">
        <f t="shared" si="29"/>
        <v>1</v>
      </c>
      <c r="J497" s="470" t="b">
        <f t="shared" si="30"/>
        <v>0</v>
      </c>
      <c r="K497" s="470" t="str">
        <f t="shared" si="31"/>
        <v>a1N36000009tPfkEAE</v>
      </c>
      <c r="L497" s="480" t="s">
        <v>1498</v>
      </c>
      <c r="M497" s="477"/>
      <c r="N497" s="477"/>
      <c r="O497" s="37"/>
      <c r="AM497" s="5"/>
      <c r="AN497" s="5"/>
    </row>
    <row r="498" spans="1:40" ht="283.5" x14ac:dyDescent="0.25">
      <c r="A498" s="377">
        <v>68</v>
      </c>
      <c r="B498" s="395" t="str">
        <f t="shared" si="28"/>
        <v/>
      </c>
      <c r="C498" s="396" t="str">
        <f ca="1">TEXT(IFERROR(INDEX('Overview - Section A'!$A$37:$A$44,MATCH(G498,'Overview - Section A'!$U$37:$U$44,0)),""),"d-mmm-yy") &amp;" to " &amp; TEXT(IFERROR(INDEX('Overview - Section A'!$E$37:$E$44,MATCH(G498,'Overview - Section A'!$U$37:$U$44,0)),""),"d-mmm-yy")</f>
        <v>1-Ene-21 to 31-Dic-21</v>
      </c>
      <c r="D498" s="477"/>
      <c r="E498" s="477"/>
      <c r="F498" s="478"/>
      <c r="G498" s="470" t="s">
        <v>467</v>
      </c>
      <c r="H498" s="479"/>
      <c r="I498" s="470" t="b">
        <f t="shared" si="29"/>
        <v>1</v>
      </c>
      <c r="J498" s="470" t="b">
        <f t="shared" si="30"/>
        <v>0</v>
      </c>
      <c r="K498" s="470" t="str">
        <f t="shared" si="31"/>
        <v>a1N36000009tPfkEAE</v>
      </c>
      <c r="L498" s="480" t="s">
        <v>1499</v>
      </c>
      <c r="M498" s="477"/>
      <c r="N498" s="477"/>
      <c r="O498" s="37"/>
      <c r="AM498" s="5"/>
      <c r="AN498" s="5"/>
    </row>
    <row r="499" spans="1:40" ht="283.5" x14ac:dyDescent="0.25">
      <c r="A499" s="377">
        <v>68</v>
      </c>
      <c r="B499" s="395" t="str">
        <f t="shared" si="28"/>
        <v/>
      </c>
      <c r="C499" s="396" t="str">
        <f ca="1">TEXT(IFERROR(INDEX('Overview - Section A'!$A$37:$A$44,MATCH(G499,'Overview - Section A'!$U$37:$U$44,0)),""),"d-mmm-yy") &amp;" to " &amp; TEXT(IFERROR(INDEX('Overview - Section A'!$E$37:$E$44,MATCH(G499,'Overview - Section A'!$U$37:$U$44,0)),""),"d-mmm-yy")</f>
        <v>1-Ene-22 to 30-Jun-22</v>
      </c>
      <c r="D499" s="477"/>
      <c r="E499" s="477"/>
      <c r="F499" s="478"/>
      <c r="G499" s="470" t="s">
        <v>469</v>
      </c>
      <c r="H499" s="479"/>
      <c r="I499" s="470" t="b">
        <f t="shared" si="29"/>
        <v>1</v>
      </c>
      <c r="J499" s="470" t="b">
        <f t="shared" si="30"/>
        <v>0</v>
      </c>
      <c r="K499" s="470" t="str">
        <f t="shared" si="31"/>
        <v>a1N36000009tPfkEAE</v>
      </c>
      <c r="L499" s="480" t="s">
        <v>1500</v>
      </c>
      <c r="M499" s="477"/>
      <c r="N499" s="477"/>
      <c r="O499" s="37"/>
      <c r="AM499" s="5"/>
      <c r="AN499" s="5"/>
    </row>
    <row r="500" spans="1:40" ht="283.5" x14ac:dyDescent="0.25">
      <c r="A500" s="377">
        <v>68</v>
      </c>
      <c r="B500" s="395" t="str">
        <f t="shared" si="28"/>
        <v/>
      </c>
      <c r="C500" s="396" t="str">
        <f ca="1">TEXT(IFERROR(INDEX('Overview - Section A'!$A$37:$A$44,MATCH(G500,'Overview - Section A'!$U$37:$U$44,0)),""),"d-mmm-yy") &amp;" to " &amp; TEXT(IFERROR(INDEX('Overview - Section A'!$E$37:$E$44,MATCH(G500,'Overview - Section A'!$U$37:$U$44,0)),""),"d-mmm-yy")</f>
        <v>1-Jul-22 to 30-Jun-23</v>
      </c>
      <c r="D500" s="477"/>
      <c r="E500" s="477"/>
      <c r="F500" s="478"/>
      <c r="G500" s="470" t="s">
        <v>471</v>
      </c>
      <c r="H500" s="479"/>
      <c r="I500" s="470" t="b">
        <f t="shared" si="29"/>
        <v>1</v>
      </c>
      <c r="J500" s="470" t="b">
        <f t="shared" si="30"/>
        <v>0</v>
      </c>
      <c r="K500" s="470" t="str">
        <f t="shared" si="31"/>
        <v>a1N36000009tPfkEAE</v>
      </c>
      <c r="L500" s="480" t="s">
        <v>1501</v>
      </c>
      <c r="M500" s="477"/>
      <c r="N500" s="477"/>
      <c r="O500" s="37"/>
      <c r="AM500" s="5"/>
      <c r="AN500" s="5"/>
    </row>
    <row r="501" spans="1:40" ht="283.5" x14ac:dyDescent="0.25">
      <c r="A501" s="377">
        <v>68</v>
      </c>
      <c r="B501" s="395" t="str">
        <f t="shared" si="28"/>
        <v/>
      </c>
      <c r="C501" s="396" t="str">
        <f ca="1">TEXT(IFERROR(INDEX('Overview - Section A'!$A$37:$A$44,MATCH(G501,'Overview - Section A'!$U$37:$U$44,0)),""),"d-mmm-yy") &amp;" to " &amp; TEXT(IFERROR(INDEX('Overview - Section A'!$E$37:$E$44,MATCH(G501,'Overview - Section A'!$U$37:$U$44,0)),""),"d-mmm-yy")</f>
        <v>1-Jul-23 to 30-Jun-24</v>
      </c>
      <c r="D501" s="477"/>
      <c r="E501" s="477"/>
      <c r="F501" s="478"/>
      <c r="G501" s="470" t="s">
        <v>473</v>
      </c>
      <c r="H501" s="479"/>
      <c r="I501" s="470" t="b">
        <f t="shared" si="29"/>
        <v>1</v>
      </c>
      <c r="J501" s="470" t="b">
        <f t="shared" si="30"/>
        <v>0</v>
      </c>
      <c r="K501" s="470" t="str">
        <f t="shared" si="31"/>
        <v>a1N36000009tPfkEAE</v>
      </c>
      <c r="L501" s="480" t="s">
        <v>1502</v>
      </c>
      <c r="M501" s="477"/>
      <c r="N501" s="477"/>
      <c r="O501" s="37"/>
      <c r="AM501" s="5"/>
      <c r="AN501" s="5"/>
    </row>
    <row r="502" spans="1:40" ht="283.5" x14ac:dyDescent="0.25">
      <c r="A502" s="377">
        <v>69</v>
      </c>
      <c r="B502" s="395" t="str">
        <f t="shared" si="28"/>
        <v/>
      </c>
      <c r="C502" s="396" t="str">
        <f ca="1">TEXT(IFERROR(INDEX('Overview - Section A'!$A$37:$A$44,MATCH(G502,'Overview - Section A'!$U$37:$U$44,0)),""),"d-mmm-yy") &amp;" to " &amp; TEXT(IFERROR(INDEX('Overview - Section A'!$E$37:$E$44,MATCH(G502,'Overview - Section A'!$U$37:$U$44,0)),""),"d-mmm-yy")</f>
        <v>1-Jul-19 to 31-Dic-19</v>
      </c>
      <c r="D502" s="477"/>
      <c r="E502" s="477"/>
      <c r="F502" s="478"/>
      <c r="G502" s="470" t="s">
        <v>463</v>
      </c>
      <c r="H502" s="479"/>
      <c r="I502" s="470" t="b">
        <f t="shared" si="29"/>
        <v>1</v>
      </c>
      <c r="J502" s="470" t="b">
        <f t="shared" si="30"/>
        <v>0</v>
      </c>
      <c r="K502" s="470" t="str">
        <f t="shared" si="31"/>
        <v>a1N36000009tPflEAE</v>
      </c>
      <c r="L502" s="480" t="s">
        <v>1503</v>
      </c>
      <c r="M502" s="477"/>
      <c r="N502" s="477"/>
      <c r="O502" s="37"/>
      <c r="AM502" s="5"/>
      <c r="AN502" s="5"/>
    </row>
    <row r="503" spans="1:40" ht="283.5" x14ac:dyDescent="0.25">
      <c r="A503" s="377">
        <v>69</v>
      </c>
      <c r="B503" s="395" t="str">
        <f t="shared" si="28"/>
        <v/>
      </c>
      <c r="C503" s="396" t="str">
        <f ca="1">TEXT(IFERROR(INDEX('Overview - Section A'!$A$37:$A$44,MATCH(G503,'Overview - Section A'!$U$37:$U$44,0)),""),"d-mmm-yy") &amp;" to " &amp; TEXT(IFERROR(INDEX('Overview - Section A'!$E$37:$E$44,MATCH(G503,'Overview - Section A'!$U$37:$U$44,0)),""),"d-mmm-yy")</f>
        <v>1-Ene-20 to 31-Dic-20</v>
      </c>
      <c r="D503" s="477"/>
      <c r="E503" s="477"/>
      <c r="F503" s="478"/>
      <c r="G503" s="470" t="s">
        <v>465</v>
      </c>
      <c r="H503" s="479"/>
      <c r="I503" s="470" t="b">
        <f t="shared" si="29"/>
        <v>1</v>
      </c>
      <c r="J503" s="470" t="b">
        <f t="shared" si="30"/>
        <v>0</v>
      </c>
      <c r="K503" s="470" t="str">
        <f t="shared" si="31"/>
        <v>a1N36000009tPflEAE</v>
      </c>
      <c r="L503" s="480" t="s">
        <v>1504</v>
      </c>
      <c r="M503" s="477"/>
      <c r="N503" s="477"/>
      <c r="O503" s="37"/>
      <c r="AM503" s="5"/>
      <c r="AN503" s="5"/>
    </row>
    <row r="504" spans="1:40" ht="283.5" x14ac:dyDescent="0.25">
      <c r="A504" s="377">
        <v>69</v>
      </c>
      <c r="B504" s="395" t="str">
        <f t="shared" si="28"/>
        <v/>
      </c>
      <c r="C504" s="396" t="str">
        <f ca="1">TEXT(IFERROR(INDEX('Overview - Section A'!$A$37:$A$44,MATCH(G504,'Overview - Section A'!$U$37:$U$44,0)),""),"d-mmm-yy") &amp;" to " &amp; TEXT(IFERROR(INDEX('Overview - Section A'!$E$37:$E$44,MATCH(G504,'Overview - Section A'!$U$37:$U$44,0)),""),"d-mmm-yy")</f>
        <v>1-Ene-21 to 31-Dic-21</v>
      </c>
      <c r="D504" s="477"/>
      <c r="E504" s="477"/>
      <c r="F504" s="478"/>
      <c r="G504" s="470" t="s">
        <v>467</v>
      </c>
      <c r="H504" s="479"/>
      <c r="I504" s="470" t="b">
        <f t="shared" si="29"/>
        <v>1</v>
      </c>
      <c r="J504" s="470" t="b">
        <f t="shared" si="30"/>
        <v>0</v>
      </c>
      <c r="K504" s="470" t="str">
        <f t="shared" si="31"/>
        <v>a1N36000009tPflEAE</v>
      </c>
      <c r="L504" s="480" t="s">
        <v>1505</v>
      </c>
      <c r="M504" s="477"/>
      <c r="N504" s="477"/>
      <c r="O504" s="37"/>
      <c r="AM504" s="5"/>
      <c r="AN504" s="5"/>
    </row>
    <row r="505" spans="1:40" ht="283.5" x14ac:dyDescent="0.25">
      <c r="A505" s="377">
        <v>69</v>
      </c>
      <c r="B505" s="395" t="str">
        <f t="shared" si="28"/>
        <v/>
      </c>
      <c r="C505" s="396" t="str">
        <f ca="1">TEXT(IFERROR(INDEX('Overview - Section A'!$A$37:$A$44,MATCH(G505,'Overview - Section A'!$U$37:$U$44,0)),""),"d-mmm-yy") &amp;" to " &amp; TEXT(IFERROR(INDEX('Overview - Section A'!$E$37:$E$44,MATCH(G505,'Overview - Section A'!$U$37:$U$44,0)),""),"d-mmm-yy")</f>
        <v>1-Ene-22 to 30-Jun-22</v>
      </c>
      <c r="D505" s="477"/>
      <c r="E505" s="477"/>
      <c r="F505" s="478"/>
      <c r="G505" s="470" t="s">
        <v>469</v>
      </c>
      <c r="H505" s="479"/>
      <c r="I505" s="470" t="b">
        <f t="shared" si="29"/>
        <v>1</v>
      </c>
      <c r="J505" s="470" t="b">
        <f t="shared" si="30"/>
        <v>0</v>
      </c>
      <c r="K505" s="470" t="str">
        <f t="shared" si="31"/>
        <v>a1N36000009tPflEAE</v>
      </c>
      <c r="L505" s="480" t="s">
        <v>1506</v>
      </c>
      <c r="M505" s="477"/>
      <c r="N505" s="477"/>
      <c r="O505" s="37"/>
      <c r="AM505" s="5"/>
      <c r="AN505" s="5"/>
    </row>
    <row r="506" spans="1:40" ht="283.5" x14ac:dyDescent="0.25">
      <c r="A506" s="377">
        <v>69</v>
      </c>
      <c r="B506" s="395" t="str">
        <f t="shared" si="28"/>
        <v/>
      </c>
      <c r="C506" s="396" t="str">
        <f ca="1">TEXT(IFERROR(INDEX('Overview - Section A'!$A$37:$A$44,MATCH(G506,'Overview - Section A'!$U$37:$U$44,0)),""),"d-mmm-yy") &amp;" to " &amp; TEXT(IFERROR(INDEX('Overview - Section A'!$E$37:$E$44,MATCH(G506,'Overview - Section A'!$U$37:$U$44,0)),""),"d-mmm-yy")</f>
        <v>1-Jul-22 to 30-Jun-23</v>
      </c>
      <c r="D506" s="477"/>
      <c r="E506" s="477"/>
      <c r="F506" s="478"/>
      <c r="G506" s="470" t="s">
        <v>471</v>
      </c>
      <c r="H506" s="479"/>
      <c r="I506" s="470" t="b">
        <f t="shared" si="29"/>
        <v>1</v>
      </c>
      <c r="J506" s="470" t="b">
        <f t="shared" si="30"/>
        <v>0</v>
      </c>
      <c r="K506" s="470" t="str">
        <f t="shared" si="31"/>
        <v>a1N36000009tPflEAE</v>
      </c>
      <c r="L506" s="480" t="s">
        <v>1507</v>
      </c>
      <c r="M506" s="477"/>
      <c r="N506" s="477"/>
      <c r="O506" s="37"/>
      <c r="AM506" s="5"/>
      <c r="AN506" s="5"/>
    </row>
    <row r="507" spans="1:40" ht="283.5" x14ac:dyDescent="0.25">
      <c r="A507" s="377">
        <v>69</v>
      </c>
      <c r="B507" s="395" t="str">
        <f t="shared" si="28"/>
        <v/>
      </c>
      <c r="C507" s="396" t="str">
        <f ca="1">TEXT(IFERROR(INDEX('Overview - Section A'!$A$37:$A$44,MATCH(G507,'Overview - Section A'!$U$37:$U$44,0)),""),"d-mmm-yy") &amp;" to " &amp; TEXT(IFERROR(INDEX('Overview - Section A'!$E$37:$E$44,MATCH(G507,'Overview - Section A'!$U$37:$U$44,0)),""),"d-mmm-yy")</f>
        <v>1-Jul-23 to 30-Jun-24</v>
      </c>
      <c r="D507" s="477"/>
      <c r="E507" s="477"/>
      <c r="F507" s="478"/>
      <c r="G507" s="470" t="s">
        <v>473</v>
      </c>
      <c r="H507" s="479"/>
      <c r="I507" s="470" t="b">
        <f t="shared" si="29"/>
        <v>1</v>
      </c>
      <c r="J507" s="470" t="b">
        <f t="shared" si="30"/>
        <v>0</v>
      </c>
      <c r="K507" s="470" t="str">
        <f t="shared" si="31"/>
        <v>a1N36000009tPflEAE</v>
      </c>
      <c r="L507" s="480" t="s">
        <v>1508</v>
      </c>
      <c r="M507" s="477"/>
      <c r="N507" s="477"/>
      <c r="O507" s="37"/>
      <c r="AM507" s="5"/>
      <c r="AN507" s="5"/>
    </row>
    <row r="508" spans="1:40" ht="283.5" x14ac:dyDescent="0.25">
      <c r="A508" s="377">
        <v>70</v>
      </c>
      <c r="B508" s="395" t="str">
        <f t="shared" si="28"/>
        <v/>
      </c>
      <c r="C508" s="396" t="str">
        <f ca="1">TEXT(IFERROR(INDEX('Overview - Section A'!$A$37:$A$44,MATCH(G508,'Overview - Section A'!$U$37:$U$44,0)),""),"d-mmm-yy") &amp;" to " &amp; TEXT(IFERROR(INDEX('Overview - Section A'!$E$37:$E$44,MATCH(G508,'Overview - Section A'!$U$37:$U$44,0)),""),"d-mmm-yy")</f>
        <v>1-Jul-19 to 31-Dic-19</v>
      </c>
      <c r="D508" s="477"/>
      <c r="E508" s="477"/>
      <c r="F508" s="478"/>
      <c r="G508" s="470" t="s">
        <v>463</v>
      </c>
      <c r="H508" s="479"/>
      <c r="I508" s="470" t="b">
        <f t="shared" si="29"/>
        <v>1</v>
      </c>
      <c r="J508" s="470" t="b">
        <f t="shared" si="30"/>
        <v>0</v>
      </c>
      <c r="K508" s="470" t="str">
        <f t="shared" si="31"/>
        <v>a1N36000009tPfmEAE</v>
      </c>
      <c r="L508" s="480" t="s">
        <v>1509</v>
      </c>
      <c r="M508" s="477"/>
      <c r="N508" s="477"/>
      <c r="O508" s="37"/>
      <c r="AM508" s="5"/>
      <c r="AN508" s="5"/>
    </row>
    <row r="509" spans="1:40" ht="283.5" x14ac:dyDescent="0.25">
      <c r="A509" s="377">
        <v>70</v>
      </c>
      <c r="B509" s="395" t="str">
        <f t="shared" si="28"/>
        <v/>
      </c>
      <c r="C509" s="396" t="str">
        <f ca="1">TEXT(IFERROR(INDEX('Overview - Section A'!$A$37:$A$44,MATCH(G509,'Overview - Section A'!$U$37:$U$44,0)),""),"d-mmm-yy") &amp;" to " &amp; TEXT(IFERROR(INDEX('Overview - Section A'!$E$37:$E$44,MATCH(G509,'Overview - Section A'!$U$37:$U$44,0)),""),"d-mmm-yy")</f>
        <v>1-Ene-20 to 31-Dic-20</v>
      </c>
      <c r="D509" s="477"/>
      <c r="E509" s="477"/>
      <c r="F509" s="478"/>
      <c r="G509" s="470" t="s">
        <v>465</v>
      </c>
      <c r="H509" s="479"/>
      <c r="I509" s="470" t="b">
        <f t="shared" si="29"/>
        <v>1</v>
      </c>
      <c r="J509" s="470" t="b">
        <f t="shared" si="30"/>
        <v>0</v>
      </c>
      <c r="K509" s="470" t="str">
        <f t="shared" si="31"/>
        <v>a1N36000009tPfmEAE</v>
      </c>
      <c r="L509" s="480" t="s">
        <v>1510</v>
      </c>
      <c r="M509" s="477"/>
      <c r="N509" s="477"/>
      <c r="O509" s="37"/>
      <c r="AM509" s="5"/>
      <c r="AN509" s="5"/>
    </row>
    <row r="510" spans="1:40" ht="283.5" x14ac:dyDescent="0.25">
      <c r="A510" s="377">
        <v>70</v>
      </c>
      <c r="B510" s="395" t="str">
        <f t="shared" si="28"/>
        <v/>
      </c>
      <c r="C510" s="396" t="str">
        <f ca="1">TEXT(IFERROR(INDEX('Overview - Section A'!$A$37:$A$44,MATCH(G510,'Overview - Section A'!$U$37:$U$44,0)),""),"d-mmm-yy") &amp;" to " &amp; TEXT(IFERROR(INDEX('Overview - Section A'!$E$37:$E$44,MATCH(G510,'Overview - Section A'!$U$37:$U$44,0)),""),"d-mmm-yy")</f>
        <v>1-Ene-21 to 31-Dic-21</v>
      </c>
      <c r="D510" s="477"/>
      <c r="E510" s="477"/>
      <c r="F510" s="478"/>
      <c r="G510" s="470" t="s">
        <v>467</v>
      </c>
      <c r="H510" s="479"/>
      <c r="I510" s="470" t="b">
        <f t="shared" si="29"/>
        <v>1</v>
      </c>
      <c r="J510" s="470" t="b">
        <f t="shared" si="30"/>
        <v>0</v>
      </c>
      <c r="K510" s="470" t="str">
        <f t="shared" si="31"/>
        <v>a1N36000009tPfmEAE</v>
      </c>
      <c r="L510" s="480" t="s">
        <v>1511</v>
      </c>
      <c r="M510" s="477"/>
      <c r="N510" s="477"/>
      <c r="O510" s="37"/>
      <c r="AM510" s="5"/>
      <c r="AN510" s="5"/>
    </row>
    <row r="511" spans="1:40" ht="283.5" x14ac:dyDescent="0.25">
      <c r="A511" s="377">
        <v>70</v>
      </c>
      <c r="B511" s="395" t="str">
        <f t="shared" si="28"/>
        <v/>
      </c>
      <c r="C511" s="396" t="str">
        <f ca="1">TEXT(IFERROR(INDEX('Overview - Section A'!$A$37:$A$44,MATCH(G511,'Overview - Section A'!$U$37:$U$44,0)),""),"d-mmm-yy") &amp;" to " &amp; TEXT(IFERROR(INDEX('Overview - Section A'!$E$37:$E$44,MATCH(G511,'Overview - Section A'!$U$37:$U$44,0)),""),"d-mmm-yy")</f>
        <v>1-Ene-22 to 30-Jun-22</v>
      </c>
      <c r="D511" s="477"/>
      <c r="E511" s="477"/>
      <c r="F511" s="478"/>
      <c r="G511" s="470" t="s">
        <v>469</v>
      </c>
      <c r="H511" s="479"/>
      <c r="I511" s="470" t="b">
        <f t="shared" si="29"/>
        <v>1</v>
      </c>
      <c r="J511" s="470" t="b">
        <f t="shared" si="30"/>
        <v>0</v>
      </c>
      <c r="K511" s="470" t="str">
        <f t="shared" si="31"/>
        <v>a1N36000009tPfmEAE</v>
      </c>
      <c r="L511" s="480" t="s">
        <v>1512</v>
      </c>
      <c r="M511" s="477"/>
      <c r="N511" s="477"/>
      <c r="O511" s="37"/>
      <c r="AM511" s="5"/>
      <c r="AN511" s="5"/>
    </row>
    <row r="512" spans="1:40" ht="283.5" x14ac:dyDescent="0.25">
      <c r="A512" s="377">
        <v>70</v>
      </c>
      <c r="B512" s="395" t="str">
        <f t="shared" si="28"/>
        <v/>
      </c>
      <c r="C512" s="396" t="str">
        <f ca="1">TEXT(IFERROR(INDEX('Overview - Section A'!$A$37:$A$44,MATCH(G512,'Overview - Section A'!$U$37:$U$44,0)),""),"d-mmm-yy") &amp;" to " &amp; TEXT(IFERROR(INDEX('Overview - Section A'!$E$37:$E$44,MATCH(G512,'Overview - Section A'!$U$37:$U$44,0)),""),"d-mmm-yy")</f>
        <v>1-Jul-22 to 30-Jun-23</v>
      </c>
      <c r="D512" s="477"/>
      <c r="E512" s="477"/>
      <c r="F512" s="478"/>
      <c r="G512" s="470" t="s">
        <v>471</v>
      </c>
      <c r="H512" s="479"/>
      <c r="I512" s="470" t="b">
        <f t="shared" si="29"/>
        <v>1</v>
      </c>
      <c r="J512" s="470" t="b">
        <f t="shared" si="30"/>
        <v>0</v>
      </c>
      <c r="K512" s="470" t="str">
        <f t="shared" si="31"/>
        <v>a1N36000009tPfmEAE</v>
      </c>
      <c r="L512" s="480" t="s">
        <v>1513</v>
      </c>
      <c r="M512" s="477"/>
      <c r="N512" s="477"/>
      <c r="O512" s="37"/>
      <c r="AM512" s="5"/>
      <c r="AN512" s="5"/>
    </row>
    <row r="513" spans="1:40" ht="283.5" x14ac:dyDescent="0.25">
      <c r="A513" s="377">
        <v>70</v>
      </c>
      <c r="B513" s="395" t="str">
        <f t="shared" si="28"/>
        <v/>
      </c>
      <c r="C513" s="396" t="str">
        <f ca="1">TEXT(IFERROR(INDEX('Overview - Section A'!$A$37:$A$44,MATCH(G513,'Overview - Section A'!$U$37:$U$44,0)),""),"d-mmm-yy") &amp;" to " &amp; TEXT(IFERROR(INDEX('Overview - Section A'!$E$37:$E$44,MATCH(G513,'Overview - Section A'!$U$37:$U$44,0)),""),"d-mmm-yy")</f>
        <v>1-Jul-23 to 30-Jun-24</v>
      </c>
      <c r="D513" s="477"/>
      <c r="E513" s="477"/>
      <c r="F513" s="478"/>
      <c r="G513" s="470" t="s">
        <v>473</v>
      </c>
      <c r="H513" s="479"/>
      <c r="I513" s="470" t="b">
        <f t="shared" si="29"/>
        <v>1</v>
      </c>
      <c r="J513" s="470" t="b">
        <f t="shared" si="30"/>
        <v>0</v>
      </c>
      <c r="K513" s="470" t="str">
        <f t="shared" si="31"/>
        <v>a1N36000009tPfmEAE</v>
      </c>
      <c r="L513" s="480" t="s">
        <v>1514</v>
      </c>
      <c r="M513" s="477"/>
      <c r="N513" s="477"/>
      <c r="O513" s="37"/>
      <c r="AM513" s="5"/>
      <c r="AN513" s="5"/>
    </row>
    <row r="514" spans="1:40" ht="283.5" x14ac:dyDescent="0.25">
      <c r="A514" s="377">
        <v>71</v>
      </c>
      <c r="B514" s="395" t="str">
        <f t="shared" si="28"/>
        <v/>
      </c>
      <c r="C514" s="396" t="str">
        <f ca="1">TEXT(IFERROR(INDEX('Overview - Section A'!$A$37:$A$44,MATCH(G514,'Overview - Section A'!$U$37:$U$44,0)),""),"d-mmm-yy") &amp;" to " &amp; TEXT(IFERROR(INDEX('Overview - Section A'!$E$37:$E$44,MATCH(G514,'Overview - Section A'!$U$37:$U$44,0)),""),"d-mmm-yy")</f>
        <v>1-Jul-19 to 31-Dic-19</v>
      </c>
      <c r="D514" s="477"/>
      <c r="E514" s="477"/>
      <c r="F514" s="478"/>
      <c r="G514" s="470" t="s">
        <v>463</v>
      </c>
      <c r="H514" s="479"/>
      <c r="I514" s="470" t="b">
        <f t="shared" si="29"/>
        <v>1</v>
      </c>
      <c r="J514" s="470" t="b">
        <f t="shared" si="30"/>
        <v>0</v>
      </c>
      <c r="K514" s="470" t="str">
        <f t="shared" si="31"/>
        <v>a1N36000009tPfnEAE</v>
      </c>
      <c r="L514" s="480" t="s">
        <v>1515</v>
      </c>
      <c r="M514" s="477"/>
      <c r="N514" s="477"/>
      <c r="O514" s="37"/>
      <c r="AM514" s="5"/>
      <c r="AN514" s="5"/>
    </row>
    <row r="515" spans="1:40" ht="283.5" x14ac:dyDescent="0.25">
      <c r="A515" s="377">
        <v>71</v>
      </c>
      <c r="B515" s="395" t="str">
        <f t="shared" si="28"/>
        <v/>
      </c>
      <c r="C515" s="396" t="str">
        <f ca="1">TEXT(IFERROR(INDEX('Overview - Section A'!$A$37:$A$44,MATCH(G515,'Overview - Section A'!$U$37:$U$44,0)),""),"d-mmm-yy") &amp;" to " &amp; TEXT(IFERROR(INDEX('Overview - Section A'!$E$37:$E$44,MATCH(G515,'Overview - Section A'!$U$37:$U$44,0)),""),"d-mmm-yy")</f>
        <v>1-Ene-20 to 31-Dic-20</v>
      </c>
      <c r="D515" s="477"/>
      <c r="E515" s="477"/>
      <c r="F515" s="478"/>
      <c r="G515" s="470" t="s">
        <v>465</v>
      </c>
      <c r="H515" s="479"/>
      <c r="I515" s="470" t="b">
        <f t="shared" si="29"/>
        <v>1</v>
      </c>
      <c r="J515" s="470" t="b">
        <f t="shared" si="30"/>
        <v>0</v>
      </c>
      <c r="K515" s="470" t="str">
        <f t="shared" si="31"/>
        <v>a1N36000009tPfnEAE</v>
      </c>
      <c r="L515" s="480" t="s">
        <v>1516</v>
      </c>
      <c r="M515" s="477"/>
      <c r="N515" s="477"/>
      <c r="O515" s="37"/>
      <c r="AM515" s="5"/>
      <c r="AN515" s="5"/>
    </row>
    <row r="516" spans="1:40" ht="283.5" x14ac:dyDescent="0.25">
      <c r="A516" s="377">
        <v>71</v>
      </c>
      <c r="B516" s="395" t="str">
        <f t="shared" si="28"/>
        <v/>
      </c>
      <c r="C516" s="396" t="str">
        <f ca="1">TEXT(IFERROR(INDEX('Overview - Section A'!$A$37:$A$44,MATCH(G516,'Overview - Section A'!$U$37:$U$44,0)),""),"d-mmm-yy") &amp;" to " &amp; TEXT(IFERROR(INDEX('Overview - Section A'!$E$37:$E$44,MATCH(G516,'Overview - Section A'!$U$37:$U$44,0)),""),"d-mmm-yy")</f>
        <v>1-Ene-21 to 31-Dic-21</v>
      </c>
      <c r="D516" s="477"/>
      <c r="E516" s="477"/>
      <c r="F516" s="478"/>
      <c r="G516" s="470" t="s">
        <v>467</v>
      </c>
      <c r="H516" s="479"/>
      <c r="I516" s="470" t="b">
        <f t="shared" si="29"/>
        <v>1</v>
      </c>
      <c r="J516" s="470" t="b">
        <f t="shared" si="30"/>
        <v>0</v>
      </c>
      <c r="K516" s="470" t="str">
        <f t="shared" si="31"/>
        <v>a1N36000009tPfnEAE</v>
      </c>
      <c r="L516" s="480" t="s">
        <v>1517</v>
      </c>
      <c r="M516" s="477"/>
      <c r="N516" s="477"/>
      <c r="O516" s="37"/>
      <c r="AM516" s="5"/>
      <c r="AN516" s="5"/>
    </row>
    <row r="517" spans="1:40" ht="283.5" x14ac:dyDescent="0.25">
      <c r="A517" s="377">
        <v>71</v>
      </c>
      <c r="B517" s="395" t="str">
        <f t="shared" si="28"/>
        <v/>
      </c>
      <c r="C517" s="396" t="str">
        <f ca="1">TEXT(IFERROR(INDEX('Overview - Section A'!$A$37:$A$44,MATCH(G517,'Overview - Section A'!$U$37:$U$44,0)),""),"d-mmm-yy") &amp;" to " &amp; TEXT(IFERROR(INDEX('Overview - Section A'!$E$37:$E$44,MATCH(G517,'Overview - Section A'!$U$37:$U$44,0)),""),"d-mmm-yy")</f>
        <v>1-Ene-22 to 30-Jun-22</v>
      </c>
      <c r="D517" s="477"/>
      <c r="E517" s="477"/>
      <c r="F517" s="478"/>
      <c r="G517" s="470" t="s">
        <v>469</v>
      </c>
      <c r="H517" s="479"/>
      <c r="I517" s="470" t="b">
        <f t="shared" si="29"/>
        <v>1</v>
      </c>
      <c r="J517" s="470" t="b">
        <f t="shared" si="30"/>
        <v>0</v>
      </c>
      <c r="K517" s="470" t="str">
        <f t="shared" si="31"/>
        <v>a1N36000009tPfnEAE</v>
      </c>
      <c r="L517" s="480" t="s">
        <v>1518</v>
      </c>
      <c r="M517" s="477"/>
      <c r="N517" s="477"/>
      <c r="O517" s="37"/>
      <c r="AM517" s="5"/>
      <c r="AN517" s="5"/>
    </row>
    <row r="518" spans="1:40" ht="283.5" x14ac:dyDescent="0.25">
      <c r="A518" s="377">
        <v>71</v>
      </c>
      <c r="B518" s="395" t="str">
        <f t="shared" si="28"/>
        <v/>
      </c>
      <c r="C518" s="396" t="str">
        <f ca="1">TEXT(IFERROR(INDEX('Overview - Section A'!$A$37:$A$44,MATCH(G518,'Overview - Section A'!$U$37:$U$44,0)),""),"d-mmm-yy") &amp;" to " &amp; TEXT(IFERROR(INDEX('Overview - Section A'!$E$37:$E$44,MATCH(G518,'Overview - Section A'!$U$37:$U$44,0)),""),"d-mmm-yy")</f>
        <v>1-Jul-22 to 30-Jun-23</v>
      </c>
      <c r="D518" s="477"/>
      <c r="E518" s="477"/>
      <c r="F518" s="478"/>
      <c r="G518" s="470" t="s">
        <v>471</v>
      </c>
      <c r="H518" s="479"/>
      <c r="I518" s="470" t="b">
        <f t="shared" si="29"/>
        <v>1</v>
      </c>
      <c r="J518" s="470" t="b">
        <f t="shared" si="30"/>
        <v>0</v>
      </c>
      <c r="K518" s="470" t="str">
        <f t="shared" si="31"/>
        <v>a1N36000009tPfnEAE</v>
      </c>
      <c r="L518" s="480" t="s">
        <v>1519</v>
      </c>
      <c r="M518" s="477"/>
      <c r="N518" s="477"/>
      <c r="O518" s="37"/>
      <c r="AM518" s="5"/>
      <c r="AN518" s="5"/>
    </row>
    <row r="519" spans="1:40" ht="283.5" x14ac:dyDescent="0.25">
      <c r="A519" s="377">
        <v>71</v>
      </c>
      <c r="B519" s="395" t="str">
        <f t="shared" si="28"/>
        <v/>
      </c>
      <c r="C519" s="396" t="str">
        <f ca="1">TEXT(IFERROR(INDEX('Overview - Section A'!$A$37:$A$44,MATCH(G519,'Overview - Section A'!$U$37:$U$44,0)),""),"d-mmm-yy") &amp;" to " &amp; TEXT(IFERROR(INDEX('Overview - Section A'!$E$37:$E$44,MATCH(G519,'Overview - Section A'!$U$37:$U$44,0)),""),"d-mmm-yy")</f>
        <v>1-Jul-23 to 30-Jun-24</v>
      </c>
      <c r="D519" s="477"/>
      <c r="E519" s="477"/>
      <c r="F519" s="478"/>
      <c r="G519" s="470" t="s">
        <v>473</v>
      </c>
      <c r="H519" s="479"/>
      <c r="I519" s="470" t="b">
        <f t="shared" si="29"/>
        <v>1</v>
      </c>
      <c r="J519" s="470" t="b">
        <f t="shared" si="30"/>
        <v>0</v>
      </c>
      <c r="K519" s="470" t="str">
        <f t="shared" si="31"/>
        <v>a1N36000009tPfnEAE</v>
      </c>
      <c r="L519" s="480" t="s">
        <v>1520</v>
      </c>
      <c r="M519" s="477"/>
      <c r="N519" s="477"/>
      <c r="O519" s="37"/>
      <c r="AM519" s="5"/>
      <c r="AN519" s="5"/>
    </row>
    <row r="520" spans="1:40" ht="283.5" x14ac:dyDescent="0.25">
      <c r="A520" s="377">
        <v>72</v>
      </c>
      <c r="B520" s="395" t="str">
        <f t="shared" si="28"/>
        <v/>
      </c>
      <c r="C520" s="396" t="str">
        <f ca="1">TEXT(IFERROR(INDEX('Overview - Section A'!$A$37:$A$44,MATCH(G520,'Overview - Section A'!$U$37:$U$44,0)),""),"d-mmm-yy") &amp;" to " &amp; TEXT(IFERROR(INDEX('Overview - Section A'!$E$37:$E$44,MATCH(G520,'Overview - Section A'!$U$37:$U$44,0)),""),"d-mmm-yy")</f>
        <v>1-Jul-19 to 31-Dic-19</v>
      </c>
      <c r="D520" s="477"/>
      <c r="E520" s="477"/>
      <c r="F520" s="478"/>
      <c r="G520" s="470" t="s">
        <v>463</v>
      </c>
      <c r="H520" s="479"/>
      <c r="I520" s="470" t="b">
        <f t="shared" si="29"/>
        <v>1</v>
      </c>
      <c r="J520" s="470" t="b">
        <f t="shared" si="30"/>
        <v>0</v>
      </c>
      <c r="K520" s="470" t="str">
        <f t="shared" si="31"/>
        <v>a1N36000009tPfoEAE</v>
      </c>
      <c r="L520" s="480" t="s">
        <v>1521</v>
      </c>
      <c r="M520" s="477"/>
      <c r="N520" s="477"/>
      <c r="O520" s="37"/>
      <c r="AM520" s="5"/>
      <c r="AN520" s="5"/>
    </row>
    <row r="521" spans="1:40" ht="283.5" x14ac:dyDescent="0.25">
      <c r="A521" s="377">
        <v>72</v>
      </c>
      <c r="B521" s="395" t="str">
        <f t="shared" si="28"/>
        <v/>
      </c>
      <c r="C521" s="396" t="str">
        <f ca="1">TEXT(IFERROR(INDEX('Overview - Section A'!$A$37:$A$44,MATCH(G521,'Overview - Section A'!$U$37:$U$44,0)),""),"d-mmm-yy") &amp;" to " &amp; TEXT(IFERROR(INDEX('Overview - Section A'!$E$37:$E$44,MATCH(G521,'Overview - Section A'!$U$37:$U$44,0)),""),"d-mmm-yy")</f>
        <v>1-Ene-20 to 31-Dic-20</v>
      </c>
      <c r="D521" s="477"/>
      <c r="E521" s="477"/>
      <c r="F521" s="478"/>
      <c r="G521" s="470" t="s">
        <v>465</v>
      </c>
      <c r="H521" s="479"/>
      <c r="I521" s="470" t="b">
        <f t="shared" si="29"/>
        <v>1</v>
      </c>
      <c r="J521" s="470" t="b">
        <f t="shared" si="30"/>
        <v>0</v>
      </c>
      <c r="K521" s="470" t="str">
        <f t="shared" si="31"/>
        <v>a1N36000009tPfoEAE</v>
      </c>
      <c r="L521" s="480" t="s">
        <v>1522</v>
      </c>
      <c r="M521" s="477"/>
      <c r="N521" s="477"/>
      <c r="O521" s="37"/>
      <c r="AM521" s="5"/>
      <c r="AN521" s="5"/>
    </row>
    <row r="522" spans="1:40" ht="283.5" x14ac:dyDescent="0.25">
      <c r="A522" s="377">
        <v>72</v>
      </c>
      <c r="B522" s="395" t="str">
        <f t="shared" si="28"/>
        <v/>
      </c>
      <c r="C522" s="396" t="str">
        <f ca="1">TEXT(IFERROR(INDEX('Overview - Section A'!$A$37:$A$44,MATCH(G522,'Overview - Section A'!$U$37:$U$44,0)),""),"d-mmm-yy") &amp;" to " &amp; TEXT(IFERROR(INDEX('Overview - Section A'!$E$37:$E$44,MATCH(G522,'Overview - Section A'!$U$37:$U$44,0)),""),"d-mmm-yy")</f>
        <v>1-Ene-21 to 31-Dic-21</v>
      </c>
      <c r="D522" s="477"/>
      <c r="E522" s="477"/>
      <c r="F522" s="478"/>
      <c r="G522" s="470" t="s">
        <v>467</v>
      </c>
      <c r="H522" s="479"/>
      <c r="I522" s="470" t="b">
        <f t="shared" si="29"/>
        <v>1</v>
      </c>
      <c r="J522" s="470" t="b">
        <f t="shared" si="30"/>
        <v>0</v>
      </c>
      <c r="K522" s="470" t="str">
        <f t="shared" si="31"/>
        <v>a1N36000009tPfoEAE</v>
      </c>
      <c r="L522" s="480" t="s">
        <v>1523</v>
      </c>
      <c r="M522" s="477"/>
      <c r="N522" s="477"/>
      <c r="O522" s="37"/>
      <c r="AM522" s="5"/>
      <c r="AN522" s="5"/>
    </row>
    <row r="523" spans="1:40" ht="283.5" x14ac:dyDescent="0.25">
      <c r="A523" s="377">
        <v>72</v>
      </c>
      <c r="B523" s="395" t="str">
        <f t="shared" si="28"/>
        <v/>
      </c>
      <c r="C523" s="396" t="str">
        <f ca="1">TEXT(IFERROR(INDEX('Overview - Section A'!$A$37:$A$44,MATCH(G523,'Overview - Section A'!$U$37:$U$44,0)),""),"d-mmm-yy") &amp;" to " &amp; TEXT(IFERROR(INDEX('Overview - Section A'!$E$37:$E$44,MATCH(G523,'Overview - Section A'!$U$37:$U$44,0)),""),"d-mmm-yy")</f>
        <v>1-Ene-22 to 30-Jun-22</v>
      </c>
      <c r="D523" s="477"/>
      <c r="E523" s="477"/>
      <c r="F523" s="478"/>
      <c r="G523" s="470" t="s">
        <v>469</v>
      </c>
      <c r="H523" s="479"/>
      <c r="I523" s="470" t="b">
        <f t="shared" si="29"/>
        <v>1</v>
      </c>
      <c r="J523" s="470" t="b">
        <f t="shared" si="30"/>
        <v>0</v>
      </c>
      <c r="K523" s="470" t="str">
        <f t="shared" si="31"/>
        <v>a1N36000009tPfoEAE</v>
      </c>
      <c r="L523" s="480" t="s">
        <v>1524</v>
      </c>
      <c r="M523" s="477"/>
      <c r="N523" s="477"/>
      <c r="O523" s="37"/>
      <c r="AM523" s="5"/>
      <c r="AN523" s="5"/>
    </row>
    <row r="524" spans="1:40" ht="283.5" x14ac:dyDescent="0.25">
      <c r="A524" s="377">
        <v>72</v>
      </c>
      <c r="B524" s="395" t="str">
        <f t="shared" si="28"/>
        <v/>
      </c>
      <c r="C524" s="396" t="str">
        <f ca="1">TEXT(IFERROR(INDEX('Overview - Section A'!$A$37:$A$44,MATCH(G524,'Overview - Section A'!$U$37:$U$44,0)),""),"d-mmm-yy") &amp;" to " &amp; TEXT(IFERROR(INDEX('Overview - Section A'!$E$37:$E$44,MATCH(G524,'Overview - Section A'!$U$37:$U$44,0)),""),"d-mmm-yy")</f>
        <v>1-Jul-22 to 30-Jun-23</v>
      </c>
      <c r="D524" s="477"/>
      <c r="E524" s="477"/>
      <c r="F524" s="478"/>
      <c r="G524" s="470" t="s">
        <v>471</v>
      </c>
      <c r="H524" s="479"/>
      <c r="I524" s="470" t="b">
        <f t="shared" si="29"/>
        <v>1</v>
      </c>
      <c r="J524" s="470" t="b">
        <f t="shared" si="30"/>
        <v>0</v>
      </c>
      <c r="K524" s="470" t="str">
        <f t="shared" si="31"/>
        <v>a1N36000009tPfoEAE</v>
      </c>
      <c r="L524" s="480" t="s">
        <v>1525</v>
      </c>
      <c r="M524" s="477"/>
      <c r="N524" s="477"/>
      <c r="O524" s="37"/>
      <c r="AM524" s="5"/>
      <c r="AN524" s="5"/>
    </row>
    <row r="525" spans="1:40" ht="283.5" x14ac:dyDescent="0.25">
      <c r="A525" s="377">
        <v>72</v>
      </c>
      <c r="B525" s="395" t="str">
        <f t="shared" si="28"/>
        <v/>
      </c>
      <c r="C525" s="396" t="str">
        <f ca="1">TEXT(IFERROR(INDEX('Overview - Section A'!$A$37:$A$44,MATCH(G525,'Overview - Section A'!$U$37:$U$44,0)),""),"d-mmm-yy") &amp;" to " &amp; TEXT(IFERROR(INDEX('Overview - Section A'!$E$37:$E$44,MATCH(G525,'Overview - Section A'!$U$37:$U$44,0)),""),"d-mmm-yy")</f>
        <v>1-Jul-23 to 30-Jun-24</v>
      </c>
      <c r="D525" s="477"/>
      <c r="E525" s="477"/>
      <c r="F525" s="478"/>
      <c r="G525" s="470" t="s">
        <v>473</v>
      </c>
      <c r="H525" s="479"/>
      <c r="I525" s="470" t="b">
        <f t="shared" si="29"/>
        <v>1</v>
      </c>
      <c r="J525" s="470" t="b">
        <f t="shared" si="30"/>
        <v>0</v>
      </c>
      <c r="K525" s="470" t="str">
        <f t="shared" si="31"/>
        <v>a1N36000009tPfoEAE</v>
      </c>
      <c r="L525" s="480" t="s">
        <v>1526</v>
      </c>
      <c r="M525" s="477"/>
      <c r="N525" s="477"/>
      <c r="O525" s="37"/>
      <c r="AM525" s="5"/>
      <c r="AN525" s="5"/>
    </row>
    <row r="526" spans="1:40" ht="283.5" x14ac:dyDescent="0.25">
      <c r="A526" s="377">
        <v>73</v>
      </c>
      <c r="B526" s="395" t="str">
        <f t="shared" si="28"/>
        <v/>
      </c>
      <c r="C526" s="396" t="str">
        <f ca="1">TEXT(IFERROR(INDEX('Overview - Section A'!$A$37:$A$44,MATCH(G526,'Overview - Section A'!$U$37:$U$44,0)),""),"d-mmm-yy") &amp;" to " &amp; TEXT(IFERROR(INDEX('Overview - Section A'!$E$37:$E$44,MATCH(G526,'Overview - Section A'!$U$37:$U$44,0)),""),"d-mmm-yy")</f>
        <v>1-Jul-19 to 31-Dic-19</v>
      </c>
      <c r="D526" s="477"/>
      <c r="E526" s="477"/>
      <c r="F526" s="478"/>
      <c r="G526" s="470" t="s">
        <v>463</v>
      </c>
      <c r="H526" s="479"/>
      <c r="I526" s="470" t="b">
        <f t="shared" si="29"/>
        <v>1</v>
      </c>
      <c r="J526" s="470" t="b">
        <f t="shared" si="30"/>
        <v>0</v>
      </c>
      <c r="K526" s="470" t="str">
        <f t="shared" si="31"/>
        <v>a1N36000009tPfpEAE</v>
      </c>
      <c r="L526" s="480" t="s">
        <v>1527</v>
      </c>
      <c r="M526" s="477"/>
      <c r="N526" s="477"/>
      <c r="O526" s="37"/>
      <c r="AM526" s="5"/>
      <c r="AN526" s="5"/>
    </row>
    <row r="527" spans="1:40" ht="283.5" x14ac:dyDescent="0.25">
      <c r="A527" s="377">
        <v>73</v>
      </c>
      <c r="B527" s="395" t="str">
        <f t="shared" si="28"/>
        <v/>
      </c>
      <c r="C527" s="396" t="str">
        <f ca="1">TEXT(IFERROR(INDEX('Overview - Section A'!$A$37:$A$44,MATCH(G527,'Overview - Section A'!$U$37:$U$44,0)),""),"d-mmm-yy") &amp;" to " &amp; TEXT(IFERROR(INDEX('Overview - Section A'!$E$37:$E$44,MATCH(G527,'Overview - Section A'!$U$37:$U$44,0)),""),"d-mmm-yy")</f>
        <v>1-Ene-20 to 31-Dic-20</v>
      </c>
      <c r="D527" s="477"/>
      <c r="E527" s="477"/>
      <c r="F527" s="478"/>
      <c r="G527" s="470" t="s">
        <v>465</v>
      </c>
      <c r="H527" s="479"/>
      <c r="I527" s="470" t="b">
        <f t="shared" si="29"/>
        <v>1</v>
      </c>
      <c r="J527" s="470" t="b">
        <f t="shared" si="30"/>
        <v>0</v>
      </c>
      <c r="K527" s="470" t="str">
        <f t="shared" si="31"/>
        <v>a1N36000009tPfpEAE</v>
      </c>
      <c r="L527" s="480" t="s">
        <v>1528</v>
      </c>
      <c r="M527" s="477"/>
      <c r="N527" s="477"/>
      <c r="O527" s="37"/>
      <c r="AM527" s="5"/>
      <c r="AN527" s="5"/>
    </row>
    <row r="528" spans="1:40" ht="283.5" x14ac:dyDescent="0.25">
      <c r="A528" s="377">
        <v>73</v>
      </c>
      <c r="B528" s="395" t="str">
        <f t="shared" si="28"/>
        <v/>
      </c>
      <c r="C528" s="396" t="str">
        <f ca="1">TEXT(IFERROR(INDEX('Overview - Section A'!$A$37:$A$44,MATCH(G528,'Overview - Section A'!$U$37:$U$44,0)),""),"d-mmm-yy") &amp;" to " &amp; TEXT(IFERROR(INDEX('Overview - Section A'!$E$37:$E$44,MATCH(G528,'Overview - Section A'!$U$37:$U$44,0)),""),"d-mmm-yy")</f>
        <v>1-Ene-21 to 31-Dic-21</v>
      </c>
      <c r="D528" s="477"/>
      <c r="E528" s="477"/>
      <c r="F528" s="478"/>
      <c r="G528" s="470" t="s">
        <v>467</v>
      </c>
      <c r="H528" s="479"/>
      <c r="I528" s="470" t="b">
        <f t="shared" si="29"/>
        <v>1</v>
      </c>
      <c r="J528" s="470" t="b">
        <f t="shared" si="30"/>
        <v>0</v>
      </c>
      <c r="K528" s="470" t="str">
        <f t="shared" si="31"/>
        <v>a1N36000009tPfpEAE</v>
      </c>
      <c r="L528" s="480" t="s">
        <v>1529</v>
      </c>
      <c r="M528" s="477"/>
      <c r="N528" s="477"/>
      <c r="O528" s="37"/>
      <c r="AM528" s="5"/>
      <c r="AN528" s="5"/>
    </row>
    <row r="529" spans="1:40" ht="283.5" x14ac:dyDescent="0.25">
      <c r="A529" s="377">
        <v>73</v>
      </c>
      <c r="B529" s="395" t="str">
        <f t="shared" si="28"/>
        <v/>
      </c>
      <c r="C529" s="396" t="str">
        <f ca="1">TEXT(IFERROR(INDEX('Overview - Section A'!$A$37:$A$44,MATCH(G529,'Overview - Section A'!$U$37:$U$44,0)),""),"d-mmm-yy") &amp;" to " &amp; TEXT(IFERROR(INDEX('Overview - Section A'!$E$37:$E$44,MATCH(G529,'Overview - Section A'!$U$37:$U$44,0)),""),"d-mmm-yy")</f>
        <v>1-Ene-22 to 30-Jun-22</v>
      </c>
      <c r="D529" s="477"/>
      <c r="E529" s="477"/>
      <c r="F529" s="478"/>
      <c r="G529" s="470" t="s">
        <v>469</v>
      </c>
      <c r="H529" s="479"/>
      <c r="I529" s="470" t="b">
        <f t="shared" si="29"/>
        <v>1</v>
      </c>
      <c r="J529" s="470" t="b">
        <f t="shared" si="30"/>
        <v>0</v>
      </c>
      <c r="K529" s="470" t="str">
        <f t="shared" si="31"/>
        <v>a1N36000009tPfpEAE</v>
      </c>
      <c r="L529" s="480" t="s">
        <v>1530</v>
      </c>
      <c r="M529" s="477"/>
      <c r="N529" s="477"/>
      <c r="O529" s="37"/>
      <c r="AM529" s="5"/>
      <c r="AN529" s="5"/>
    </row>
    <row r="530" spans="1:40" ht="283.5" x14ac:dyDescent="0.25">
      <c r="A530" s="377">
        <v>73</v>
      </c>
      <c r="B530" s="395" t="str">
        <f t="shared" si="28"/>
        <v/>
      </c>
      <c r="C530" s="396" t="str">
        <f ca="1">TEXT(IFERROR(INDEX('Overview - Section A'!$A$37:$A$44,MATCH(G530,'Overview - Section A'!$U$37:$U$44,0)),""),"d-mmm-yy") &amp;" to " &amp; TEXT(IFERROR(INDEX('Overview - Section A'!$E$37:$E$44,MATCH(G530,'Overview - Section A'!$U$37:$U$44,0)),""),"d-mmm-yy")</f>
        <v>1-Jul-22 to 30-Jun-23</v>
      </c>
      <c r="D530" s="477"/>
      <c r="E530" s="477"/>
      <c r="F530" s="478"/>
      <c r="G530" s="470" t="s">
        <v>471</v>
      </c>
      <c r="H530" s="479"/>
      <c r="I530" s="470" t="b">
        <f t="shared" si="29"/>
        <v>1</v>
      </c>
      <c r="J530" s="470" t="b">
        <f t="shared" si="30"/>
        <v>0</v>
      </c>
      <c r="K530" s="470" t="str">
        <f t="shared" si="31"/>
        <v>a1N36000009tPfpEAE</v>
      </c>
      <c r="L530" s="480" t="s">
        <v>1531</v>
      </c>
      <c r="M530" s="477"/>
      <c r="N530" s="477"/>
      <c r="O530" s="37"/>
      <c r="AM530" s="5"/>
      <c r="AN530" s="5"/>
    </row>
    <row r="531" spans="1:40" ht="283.5" x14ac:dyDescent="0.25">
      <c r="A531" s="377">
        <v>73</v>
      </c>
      <c r="B531" s="395" t="str">
        <f t="shared" si="28"/>
        <v/>
      </c>
      <c r="C531" s="396" t="str">
        <f ca="1">TEXT(IFERROR(INDEX('Overview - Section A'!$A$37:$A$44,MATCH(G531,'Overview - Section A'!$U$37:$U$44,0)),""),"d-mmm-yy") &amp;" to " &amp; TEXT(IFERROR(INDEX('Overview - Section A'!$E$37:$E$44,MATCH(G531,'Overview - Section A'!$U$37:$U$44,0)),""),"d-mmm-yy")</f>
        <v>1-Jul-23 to 30-Jun-24</v>
      </c>
      <c r="D531" s="477"/>
      <c r="E531" s="477"/>
      <c r="F531" s="478"/>
      <c r="G531" s="470" t="s">
        <v>473</v>
      </c>
      <c r="H531" s="479"/>
      <c r="I531" s="470" t="b">
        <f t="shared" si="29"/>
        <v>1</v>
      </c>
      <c r="J531" s="470" t="b">
        <f t="shared" si="30"/>
        <v>0</v>
      </c>
      <c r="K531" s="470" t="str">
        <f t="shared" si="31"/>
        <v>a1N36000009tPfpEAE</v>
      </c>
      <c r="L531" s="480" t="s">
        <v>1532</v>
      </c>
      <c r="M531" s="477"/>
      <c r="N531" s="477"/>
      <c r="O531" s="37"/>
      <c r="AM531" s="5"/>
      <c r="AN531" s="5"/>
    </row>
    <row r="532" spans="1:40" ht="283.5" x14ac:dyDescent="0.25">
      <c r="A532" s="377">
        <v>74</v>
      </c>
      <c r="B532" s="395" t="str">
        <f t="shared" si="28"/>
        <v/>
      </c>
      <c r="C532" s="396" t="str">
        <f ca="1">TEXT(IFERROR(INDEX('Overview - Section A'!$A$37:$A$44,MATCH(G532,'Overview - Section A'!$U$37:$U$44,0)),""),"d-mmm-yy") &amp;" to " &amp; TEXT(IFERROR(INDEX('Overview - Section A'!$E$37:$E$44,MATCH(G532,'Overview - Section A'!$U$37:$U$44,0)),""),"d-mmm-yy")</f>
        <v>1-Jul-19 to 31-Dic-19</v>
      </c>
      <c r="D532" s="477"/>
      <c r="E532" s="477"/>
      <c r="F532" s="478"/>
      <c r="G532" s="470" t="s">
        <v>463</v>
      </c>
      <c r="H532" s="479"/>
      <c r="I532" s="470" t="b">
        <f t="shared" si="29"/>
        <v>1</v>
      </c>
      <c r="J532" s="470" t="b">
        <f t="shared" si="30"/>
        <v>0</v>
      </c>
      <c r="K532" s="470" t="str">
        <f t="shared" si="31"/>
        <v>a1N36000009tPfqEAE</v>
      </c>
      <c r="L532" s="480" t="s">
        <v>1533</v>
      </c>
      <c r="M532" s="477"/>
      <c r="N532" s="477"/>
      <c r="O532" s="37"/>
      <c r="AM532" s="5"/>
      <c r="AN532" s="5"/>
    </row>
    <row r="533" spans="1:40" ht="283.5" x14ac:dyDescent="0.25">
      <c r="A533" s="377">
        <v>74</v>
      </c>
      <c r="B533" s="395" t="str">
        <f t="shared" si="28"/>
        <v/>
      </c>
      <c r="C533" s="396" t="str">
        <f ca="1">TEXT(IFERROR(INDEX('Overview - Section A'!$A$37:$A$44,MATCH(G533,'Overview - Section A'!$U$37:$U$44,0)),""),"d-mmm-yy") &amp;" to " &amp; TEXT(IFERROR(INDEX('Overview - Section A'!$E$37:$E$44,MATCH(G533,'Overview - Section A'!$U$37:$U$44,0)),""),"d-mmm-yy")</f>
        <v>1-Ene-20 to 31-Dic-20</v>
      </c>
      <c r="D533" s="477"/>
      <c r="E533" s="477"/>
      <c r="F533" s="478"/>
      <c r="G533" s="470" t="s">
        <v>465</v>
      </c>
      <c r="H533" s="479"/>
      <c r="I533" s="470" t="b">
        <f t="shared" si="29"/>
        <v>1</v>
      </c>
      <c r="J533" s="470" t="b">
        <f t="shared" si="30"/>
        <v>0</v>
      </c>
      <c r="K533" s="470" t="str">
        <f t="shared" si="31"/>
        <v>a1N36000009tPfqEAE</v>
      </c>
      <c r="L533" s="480" t="s">
        <v>1534</v>
      </c>
      <c r="M533" s="477"/>
      <c r="N533" s="477"/>
      <c r="O533" s="37"/>
      <c r="AM533" s="5"/>
      <c r="AN533" s="5"/>
    </row>
    <row r="534" spans="1:40" ht="283.5" x14ac:dyDescent="0.25">
      <c r="A534" s="377">
        <v>74</v>
      </c>
      <c r="B534" s="395" t="str">
        <f t="shared" si="28"/>
        <v/>
      </c>
      <c r="C534" s="396" t="str">
        <f ca="1">TEXT(IFERROR(INDEX('Overview - Section A'!$A$37:$A$44,MATCH(G534,'Overview - Section A'!$U$37:$U$44,0)),""),"d-mmm-yy") &amp;" to " &amp; TEXT(IFERROR(INDEX('Overview - Section A'!$E$37:$E$44,MATCH(G534,'Overview - Section A'!$U$37:$U$44,0)),""),"d-mmm-yy")</f>
        <v>1-Ene-21 to 31-Dic-21</v>
      </c>
      <c r="D534" s="477"/>
      <c r="E534" s="477"/>
      <c r="F534" s="478"/>
      <c r="G534" s="470" t="s">
        <v>467</v>
      </c>
      <c r="H534" s="479"/>
      <c r="I534" s="470" t="b">
        <f t="shared" si="29"/>
        <v>1</v>
      </c>
      <c r="J534" s="470" t="b">
        <f t="shared" si="30"/>
        <v>0</v>
      </c>
      <c r="K534" s="470" t="str">
        <f t="shared" si="31"/>
        <v>a1N36000009tPfqEAE</v>
      </c>
      <c r="L534" s="480" t="s">
        <v>1535</v>
      </c>
      <c r="M534" s="477"/>
      <c r="N534" s="477"/>
      <c r="O534" s="37"/>
      <c r="AM534" s="5"/>
      <c r="AN534" s="5"/>
    </row>
    <row r="535" spans="1:40" ht="283.5" x14ac:dyDescent="0.25">
      <c r="A535" s="377">
        <v>74</v>
      </c>
      <c r="B535" s="395" t="str">
        <f t="shared" si="28"/>
        <v/>
      </c>
      <c r="C535" s="396" t="str">
        <f ca="1">TEXT(IFERROR(INDEX('Overview - Section A'!$A$37:$A$44,MATCH(G535,'Overview - Section A'!$U$37:$U$44,0)),""),"d-mmm-yy") &amp;" to " &amp; TEXT(IFERROR(INDEX('Overview - Section A'!$E$37:$E$44,MATCH(G535,'Overview - Section A'!$U$37:$U$44,0)),""),"d-mmm-yy")</f>
        <v>1-Ene-22 to 30-Jun-22</v>
      </c>
      <c r="D535" s="477"/>
      <c r="E535" s="477"/>
      <c r="F535" s="478"/>
      <c r="G535" s="470" t="s">
        <v>469</v>
      </c>
      <c r="H535" s="479"/>
      <c r="I535" s="470" t="b">
        <f t="shared" si="29"/>
        <v>1</v>
      </c>
      <c r="J535" s="470" t="b">
        <f t="shared" si="30"/>
        <v>0</v>
      </c>
      <c r="K535" s="470" t="str">
        <f t="shared" si="31"/>
        <v>a1N36000009tPfqEAE</v>
      </c>
      <c r="L535" s="480" t="s">
        <v>1536</v>
      </c>
      <c r="M535" s="477"/>
      <c r="N535" s="477"/>
      <c r="O535" s="37"/>
      <c r="AM535" s="5"/>
      <c r="AN535" s="5"/>
    </row>
    <row r="536" spans="1:40" ht="283.5" x14ac:dyDescent="0.25">
      <c r="A536" s="377">
        <v>74</v>
      </c>
      <c r="B536" s="395" t="str">
        <f t="shared" si="28"/>
        <v/>
      </c>
      <c r="C536" s="396" t="str">
        <f ca="1">TEXT(IFERROR(INDEX('Overview - Section A'!$A$37:$A$44,MATCH(G536,'Overview - Section A'!$U$37:$U$44,0)),""),"d-mmm-yy") &amp;" to " &amp; TEXT(IFERROR(INDEX('Overview - Section A'!$E$37:$E$44,MATCH(G536,'Overview - Section A'!$U$37:$U$44,0)),""),"d-mmm-yy")</f>
        <v>1-Jul-22 to 30-Jun-23</v>
      </c>
      <c r="D536" s="477"/>
      <c r="E536" s="477"/>
      <c r="F536" s="478"/>
      <c r="G536" s="470" t="s">
        <v>471</v>
      </c>
      <c r="H536" s="479"/>
      <c r="I536" s="470" t="b">
        <f t="shared" si="29"/>
        <v>1</v>
      </c>
      <c r="J536" s="470" t="b">
        <f t="shared" si="30"/>
        <v>0</v>
      </c>
      <c r="K536" s="470" t="str">
        <f t="shared" si="31"/>
        <v>a1N36000009tPfqEAE</v>
      </c>
      <c r="L536" s="480" t="s">
        <v>1537</v>
      </c>
      <c r="M536" s="477"/>
      <c r="N536" s="477"/>
      <c r="O536" s="37"/>
      <c r="AM536" s="5"/>
      <c r="AN536" s="5"/>
    </row>
    <row r="537" spans="1:40" ht="283.5" x14ac:dyDescent="0.25">
      <c r="A537" s="377">
        <v>74</v>
      </c>
      <c r="B537" s="395" t="str">
        <f t="shared" si="28"/>
        <v/>
      </c>
      <c r="C537" s="396" t="str">
        <f ca="1">TEXT(IFERROR(INDEX('Overview - Section A'!$A$37:$A$44,MATCH(G537,'Overview - Section A'!$U$37:$U$44,0)),""),"d-mmm-yy") &amp;" to " &amp; TEXT(IFERROR(INDEX('Overview - Section A'!$E$37:$E$44,MATCH(G537,'Overview - Section A'!$U$37:$U$44,0)),""),"d-mmm-yy")</f>
        <v>1-Jul-23 to 30-Jun-24</v>
      </c>
      <c r="D537" s="477"/>
      <c r="E537" s="477"/>
      <c r="F537" s="478"/>
      <c r="G537" s="470" t="s">
        <v>473</v>
      </c>
      <c r="H537" s="479"/>
      <c r="I537" s="470" t="b">
        <f t="shared" si="29"/>
        <v>1</v>
      </c>
      <c r="J537" s="470" t="b">
        <f t="shared" si="30"/>
        <v>0</v>
      </c>
      <c r="K537" s="470" t="str">
        <f t="shared" si="31"/>
        <v>a1N36000009tPfqEAE</v>
      </c>
      <c r="L537" s="480" t="s">
        <v>1538</v>
      </c>
      <c r="M537" s="477"/>
      <c r="N537" s="477"/>
      <c r="O537" s="37"/>
      <c r="AM537" s="5"/>
      <c r="AN537" s="5"/>
    </row>
    <row r="538" spans="1:40" ht="283.5" x14ac:dyDescent="0.25">
      <c r="A538" s="377">
        <v>75</v>
      </c>
      <c r="B538" s="395" t="str">
        <f t="shared" si="28"/>
        <v/>
      </c>
      <c r="C538" s="396" t="str">
        <f ca="1">TEXT(IFERROR(INDEX('Overview - Section A'!$A$37:$A$44,MATCH(G538,'Overview - Section A'!$U$37:$U$44,0)),""),"d-mmm-yy") &amp;" to " &amp; TEXT(IFERROR(INDEX('Overview - Section A'!$E$37:$E$44,MATCH(G538,'Overview - Section A'!$U$37:$U$44,0)),""),"d-mmm-yy")</f>
        <v>1-Jul-19 to 31-Dic-19</v>
      </c>
      <c r="D538" s="477"/>
      <c r="E538" s="477"/>
      <c r="F538" s="478"/>
      <c r="G538" s="470" t="s">
        <v>463</v>
      </c>
      <c r="H538" s="479"/>
      <c r="I538" s="470" t="b">
        <f t="shared" si="29"/>
        <v>1</v>
      </c>
      <c r="J538" s="470" t="b">
        <f t="shared" si="30"/>
        <v>0</v>
      </c>
      <c r="K538" s="470" t="str">
        <f t="shared" si="31"/>
        <v>a1N36000009tPfrEAE</v>
      </c>
      <c r="L538" s="480" t="s">
        <v>1539</v>
      </c>
      <c r="M538" s="477"/>
      <c r="N538" s="477"/>
      <c r="O538" s="37"/>
      <c r="AM538" s="5"/>
      <c r="AN538" s="5"/>
    </row>
    <row r="539" spans="1:40" ht="283.5" x14ac:dyDescent="0.25">
      <c r="A539" s="377">
        <v>75</v>
      </c>
      <c r="B539" s="395" t="str">
        <f t="shared" si="28"/>
        <v/>
      </c>
      <c r="C539" s="396" t="str">
        <f ca="1">TEXT(IFERROR(INDEX('Overview - Section A'!$A$37:$A$44,MATCH(G539,'Overview - Section A'!$U$37:$U$44,0)),""),"d-mmm-yy") &amp;" to " &amp; TEXT(IFERROR(INDEX('Overview - Section A'!$E$37:$E$44,MATCH(G539,'Overview - Section A'!$U$37:$U$44,0)),""),"d-mmm-yy")</f>
        <v>1-Ene-20 to 31-Dic-20</v>
      </c>
      <c r="D539" s="477"/>
      <c r="E539" s="477"/>
      <c r="F539" s="478"/>
      <c r="G539" s="470" t="s">
        <v>465</v>
      </c>
      <c r="H539" s="479"/>
      <c r="I539" s="470" t="b">
        <f t="shared" si="29"/>
        <v>1</v>
      </c>
      <c r="J539" s="470" t="b">
        <f t="shared" si="30"/>
        <v>0</v>
      </c>
      <c r="K539" s="470" t="str">
        <f t="shared" si="31"/>
        <v>a1N36000009tPfrEAE</v>
      </c>
      <c r="L539" s="480" t="s">
        <v>1540</v>
      </c>
      <c r="M539" s="477"/>
      <c r="N539" s="477"/>
      <c r="O539" s="37"/>
      <c r="AM539" s="5"/>
      <c r="AN539" s="5"/>
    </row>
    <row r="540" spans="1:40" ht="283.5" x14ac:dyDescent="0.25">
      <c r="A540" s="377">
        <v>75</v>
      </c>
      <c r="B540" s="395" t="str">
        <f t="shared" si="28"/>
        <v/>
      </c>
      <c r="C540" s="396" t="str">
        <f ca="1">TEXT(IFERROR(INDEX('Overview - Section A'!$A$37:$A$44,MATCH(G540,'Overview - Section A'!$U$37:$U$44,0)),""),"d-mmm-yy") &amp;" to " &amp; TEXT(IFERROR(INDEX('Overview - Section A'!$E$37:$E$44,MATCH(G540,'Overview - Section A'!$U$37:$U$44,0)),""),"d-mmm-yy")</f>
        <v>1-Ene-21 to 31-Dic-21</v>
      </c>
      <c r="D540" s="477"/>
      <c r="E540" s="477"/>
      <c r="F540" s="478"/>
      <c r="G540" s="470" t="s">
        <v>467</v>
      </c>
      <c r="H540" s="479"/>
      <c r="I540" s="470" t="b">
        <f t="shared" si="29"/>
        <v>1</v>
      </c>
      <c r="J540" s="470" t="b">
        <f t="shared" si="30"/>
        <v>0</v>
      </c>
      <c r="K540" s="470" t="str">
        <f t="shared" si="31"/>
        <v>a1N36000009tPfrEAE</v>
      </c>
      <c r="L540" s="480" t="s">
        <v>1541</v>
      </c>
      <c r="M540" s="477"/>
      <c r="N540" s="477"/>
      <c r="O540" s="37"/>
      <c r="AM540" s="5"/>
      <c r="AN540" s="5"/>
    </row>
    <row r="541" spans="1:40" ht="283.5" x14ac:dyDescent="0.25">
      <c r="A541" s="377">
        <v>75</v>
      </c>
      <c r="B541" s="395" t="str">
        <f t="shared" si="28"/>
        <v/>
      </c>
      <c r="C541" s="396" t="str">
        <f ca="1">TEXT(IFERROR(INDEX('Overview - Section A'!$A$37:$A$44,MATCH(G541,'Overview - Section A'!$U$37:$U$44,0)),""),"d-mmm-yy") &amp;" to " &amp; TEXT(IFERROR(INDEX('Overview - Section A'!$E$37:$E$44,MATCH(G541,'Overview - Section A'!$U$37:$U$44,0)),""),"d-mmm-yy")</f>
        <v>1-Ene-22 to 30-Jun-22</v>
      </c>
      <c r="D541" s="477"/>
      <c r="E541" s="477"/>
      <c r="F541" s="478"/>
      <c r="G541" s="470" t="s">
        <v>469</v>
      </c>
      <c r="H541" s="479"/>
      <c r="I541" s="470" t="b">
        <f t="shared" si="29"/>
        <v>1</v>
      </c>
      <c r="J541" s="470" t="b">
        <f t="shared" si="30"/>
        <v>0</v>
      </c>
      <c r="K541" s="470" t="str">
        <f t="shared" si="31"/>
        <v>a1N36000009tPfrEAE</v>
      </c>
      <c r="L541" s="480" t="s">
        <v>1542</v>
      </c>
      <c r="M541" s="477"/>
      <c r="N541" s="477"/>
      <c r="O541" s="37"/>
      <c r="AM541" s="5"/>
      <c r="AN541" s="5"/>
    </row>
    <row r="542" spans="1:40" ht="283.5" x14ac:dyDescent="0.25">
      <c r="A542" s="377">
        <v>75</v>
      </c>
      <c r="B542" s="395" t="str">
        <f t="shared" ref="B542:B573" si="32">IF(A542=A541,"",IF(VLOOKUP(A542,$A$8:$D$90,4,FALSE)=0,"",VLOOKUP(A542,$A$8:$D$90,4,FALSE)))</f>
        <v/>
      </c>
      <c r="C542" s="396" t="str">
        <f ca="1">TEXT(IFERROR(INDEX('Overview - Section A'!$A$37:$A$44,MATCH(G542,'Overview - Section A'!$U$37:$U$44,0)),""),"d-mmm-yy") &amp;" to " &amp; TEXT(IFERROR(INDEX('Overview - Section A'!$E$37:$E$44,MATCH(G542,'Overview - Section A'!$U$37:$U$44,0)),""),"d-mmm-yy")</f>
        <v>1-Jul-22 to 30-Jun-23</v>
      </c>
      <c r="D542" s="477"/>
      <c r="E542" s="477"/>
      <c r="F542" s="478"/>
      <c r="G542" s="470" t="s">
        <v>471</v>
      </c>
      <c r="H542" s="479"/>
      <c r="I542" s="470" t="b">
        <f t="shared" ref="I542:I573" si="33">IFERROR(TRUE,FALSE)</f>
        <v>1</v>
      </c>
      <c r="J542" s="470" t="b">
        <f t="shared" ref="J542:J573" si="34">IFERROR(IF(VLOOKUP(A542,$A$8:$D$90,4,FALSE)&lt;&gt;"",TRUE,FALSE),FALSE)</f>
        <v>0</v>
      </c>
      <c r="K542" s="470" t="str">
        <f t="shared" ref="K542:K573" si="35">IFERROR(VLOOKUP(A542,$A$8:$T$90,20,FALSE),"")</f>
        <v>a1N36000009tPfrEAE</v>
      </c>
      <c r="L542" s="480" t="s">
        <v>1543</v>
      </c>
      <c r="M542" s="477"/>
      <c r="N542" s="477"/>
      <c r="O542" s="37"/>
      <c r="AM542" s="5"/>
      <c r="AN542" s="5"/>
    </row>
    <row r="543" spans="1:40" ht="283.5" x14ac:dyDescent="0.25">
      <c r="A543" s="377">
        <v>75</v>
      </c>
      <c r="B543" s="395" t="str">
        <f t="shared" si="32"/>
        <v/>
      </c>
      <c r="C543" s="396" t="str">
        <f ca="1">TEXT(IFERROR(INDEX('Overview - Section A'!$A$37:$A$44,MATCH(G543,'Overview - Section A'!$U$37:$U$44,0)),""),"d-mmm-yy") &amp;" to " &amp; TEXT(IFERROR(INDEX('Overview - Section A'!$E$37:$E$44,MATCH(G543,'Overview - Section A'!$U$37:$U$44,0)),""),"d-mmm-yy")</f>
        <v>1-Jul-23 to 30-Jun-24</v>
      </c>
      <c r="D543" s="477"/>
      <c r="E543" s="477"/>
      <c r="F543" s="478"/>
      <c r="G543" s="470" t="s">
        <v>473</v>
      </c>
      <c r="H543" s="479"/>
      <c r="I543" s="470" t="b">
        <f t="shared" si="33"/>
        <v>1</v>
      </c>
      <c r="J543" s="470" t="b">
        <f t="shared" si="34"/>
        <v>0</v>
      </c>
      <c r="K543" s="470" t="str">
        <f t="shared" si="35"/>
        <v>a1N36000009tPfrEAE</v>
      </c>
      <c r="L543" s="480" t="s">
        <v>1544</v>
      </c>
      <c r="M543" s="477"/>
      <c r="N543" s="477"/>
      <c r="O543" s="37"/>
      <c r="AM543" s="5"/>
      <c r="AN543" s="5"/>
    </row>
    <row r="544" spans="1:40" ht="283.5" x14ac:dyDescent="0.25">
      <c r="A544" s="377">
        <v>76</v>
      </c>
      <c r="B544" s="395" t="str">
        <f t="shared" si="32"/>
        <v/>
      </c>
      <c r="C544" s="396" t="str">
        <f ca="1">TEXT(IFERROR(INDEX('Overview - Section A'!$A$37:$A$44,MATCH(G544,'Overview - Section A'!$U$37:$U$44,0)),""),"d-mmm-yy") &amp;" to " &amp; TEXT(IFERROR(INDEX('Overview - Section A'!$E$37:$E$44,MATCH(G544,'Overview - Section A'!$U$37:$U$44,0)),""),"d-mmm-yy")</f>
        <v>1-Jul-19 to 31-Dic-19</v>
      </c>
      <c r="D544" s="477"/>
      <c r="E544" s="477"/>
      <c r="F544" s="478"/>
      <c r="G544" s="470" t="s">
        <v>463</v>
      </c>
      <c r="H544" s="479"/>
      <c r="I544" s="470" t="b">
        <f t="shared" si="33"/>
        <v>1</v>
      </c>
      <c r="J544" s="470" t="b">
        <f t="shared" si="34"/>
        <v>0</v>
      </c>
      <c r="K544" s="470" t="str">
        <f t="shared" si="35"/>
        <v>a1N36000009tPfsEAE</v>
      </c>
      <c r="L544" s="480" t="s">
        <v>1545</v>
      </c>
      <c r="M544" s="477"/>
      <c r="N544" s="477"/>
      <c r="O544" s="37"/>
      <c r="AM544" s="5"/>
      <c r="AN544" s="5"/>
    </row>
    <row r="545" spans="1:40" ht="283.5" x14ac:dyDescent="0.25">
      <c r="A545" s="377">
        <v>76</v>
      </c>
      <c r="B545" s="395" t="str">
        <f t="shared" si="32"/>
        <v/>
      </c>
      <c r="C545" s="396" t="str">
        <f ca="1">TEXT(IFERROR(INDEX('Overview - Section A'!$A$37:$A$44,MATCH(G545,'Overview - Section A'!$U$37:$U$44,0)),""),"d-mmm-yy") &amp;" to " &amp; TEXT(IFERROR(INDEX('Overview - Section A'!$E$37:$E$44,MATCH(G545,'Overview - Section A'!$U$37:$U$44,0)),""),"d-mmm-yy")</f>
        <v>1-Ene-20 to 31-Dic-20</v>
      </c>
      <c r="D545" s="477"/>
      <c r="E545" s="477"/>
      <c r="F545" s="478"/>
      <c r="G545" s="470" t="s">
        <v>465</v>
      </c>
      <c r="H545" s="479"/>
      <c r="I545" s="470" t="b">
        <f t="shared" si="33"/>
        <v>1</v>
      </c>
      <c r="J545" s="470" t="b">
        <f t="shared" si="34"/>
        <v>0</v>
      </c>
      <c r="K545" s="470" t="str">
        <f t="shared" si="35"/>
        <v>a1N36000009tPfsEAE</v>
      </c>
      <c r="L545" s="480" t="s">
        <v>1546</v>
      </c>
      <c r="M545" s="477"/>
      <c r="N545" s="477"/>
      <c r="O545" s="37"/>
      <c r="AM545" s="5"/>
      <c r="AN545" s="5"/>
    </row>
    <row r="546" spans="1:40" ht="283.5" x14ac:dyDescent="0.25">
      <c r="A546" s="377">
        <v>76</v>
      </c>
      <c r="B546" s="395" t="str">
        <f t="shared" si="32"/>
        <v/>
      </c>
      <c r="C546" s="396" t="str">
        <f ca="1">TEXT(IFERROR(INDEX('Overview - Section A'!$A$37:$A$44,MATCH(G546,'Overview - Section A'!$U$37:$U$44,0)),""),"d-mmm-yy") &amp;" to " &amp; TEXT(IFERROR(INDEX('Overview - Section A'!$E$37:$E$44,MATCH(G546,'Overview - Section A'!$U$37:$U$44,0)),""),"d-mmm-yy")</f>
        <v>1-Ene-21 to 31-Dic-21</v>
      </c>
      <c r="D546" s="477"/>
      <c r="E546" s="477"/>
      <c r="F546" s="478"/>
      <c r="G546" s="470" t="s">
        <v>467</v>
      </c>
      <c r="H546" s="479"/>
      <c r="I546" s="470" t="b">
        <f t="shared" si="33"/>
        <v>1</v>
      </c>
      <c r="J546" s="470" t="b">
        <f t="shared" si="34"/>
        <v>0</v>
      </c>
      <c r="K546" s="470" t="str">
        <f t="shared" si="35"/>
        <v>a1N36000009tPfsEAE</v>
      </c>
      <c r="L546" s="480" t="s">
        <v>1547</v>
      </c>
      <c r="M546" s="477"/>
      <c r="N546" s="477"/>
      <c r="O546" s="37"/>
      <c r="AM546" s="5"/>
      <c r="AN546" s="5"/>
    </row>
    <row r="547" spans="1:40" ht="283.5" x14ac:dyDescent="0.25">
      <c r="A547" s="377">
        <v>76</v>
      </c>
      <c r="B547" s="395" t="str">
        <f t="shared" si="32"/>
        <v/>
      </c>
      <c r="C547" s="396" t="str">
        <f ca="1">TEXT(IFERROR(INDEX('Overview - Section A'!$A$37:$A$44,MATCH(G547,'Overview - Section A'!$U$37:$U$44,0)),""),"d-mmm-yy") &amp;" to " &amp; TEXT(IFERROR(INDEX('Overview - Section A'!$E$37:$E$44,MATCH(G547,'Overview - Section A'!$U$37:$U$44,0)),""),"d-mmm-yy")</f>
        <v>1-Ene-22 to 30-Jun-22</v>
      </c>
      <c r="D547" s="477"/>
      <c r="E547" s="477"/>
      <c r="F547" s="478"/>
      <c r="G547" s="470" t="s">
        <v>469</v>
      </c>
      <c r="H547" s="479"/>
      <c r="I547" s="470" t="b">
        <f t="shared" si="33"/>
        <v>1</v>
      </c>
      <c r="J547" s="470" t="b">
        <f t="shared" si="34"/>
        <v>0</v>
      </c>
      <c r="K547" s="470" t="str">
        <f t="shared" si="35"/>
        <v>a1N36000009tPfsEAE</v>
      </c>
      <c r="L547" s="480" t="s">
        <v>1548</v>
      </c>
      <c r="M547" s="477"/>
      <c r="N547" s="477"/>
      <c r="O547" s="37"/>
      <c r="AM547" s="5"/>
      <c r="AN547" s="5"/>
    </row>
    <row r="548" spans="1:40" ht="283.5" x14ac:dyDescent="0.25">
      <c r="A548" s="377">
        <v>76</v>
      </c>
      <c r="B548" s="395" t="str">
        <f t="shared" si="32"/>
        <v/>
      </c>
      <c r="C548" s="396" t="str">
        <f ca="1">TEXT(IFERROR(INDEX('Overview - Section A'!$A$37:$A$44,MATCH(G548,'Overview - Section A'!$U$37:$U$44,0)),""),"d-mmm-yy") &amp;" to " &amp; TEXT(IFERROR(INDEX('Overview - Section A'!$E$37:$E$44,MATCH(G548,'Overview - Section A'!$U$37:$U$44,0)),""),"d-mmm-yy")</f>
        <v>1-Jul-22 to 30-Jun-23</v>
      </c>
      <c r="D548" s="477"/>
      <c r="E548" s="477"/>
      <c r="F548" s="478"/>
      <c r="G548" s="470" t="s">
        <v>471</v>
      </c>
      <c r="H548" s="479"/>
      <c r="I548" s="470" t="b">
        <f t="shared" si="33"/>
        <v>1</v>
      </c>
      <c r="J548" s="470" t="b">
        <f t="shared" si="34"/>
        <v>0</v>
      </c>
      <c r="K548" s="470" t="str">
        <f t="shared" si="35"/>
        <v>a1N36000009tPfsEAE</v>
      </c>
      <c r="L548" s="480" t="s">
        <v>1549</v>
      </c>
      <c r="M548" s="477"/>
      <c r="N548" s="477"/>
      <c r="O548" s="37"/>
      <c r="AM548" s="5"/>
      <c r="AN548" s="5"/>
    </row>
    <row r="549" spans="1:40" ht="283.5" x14ac:dyDescent="0.25">
      <c r="A549" s="377">
        <v>76</v>
      </c>
      <c r="B549" s="395" t="str">
        <f t="shared" si="32"/>
        <v/>
      </c>
      <c r="C549" s="396" t="str">
        <f ca="1">TEXT(IFERROR(INDEX('Overview - Section A'!$A$37:$A$44,MATCH(G549,'Overview - Section A'!$U$37:$U$44,0)),""),"d-mmm-yy") &amp;" to " &amp; TEXT(IFERROR(INDEX('Overview - Section A'!$E$37:$E$44,MATCH(G549,'Overview - Section A'!$U$37:$U$44,0)),""),"d-mmm-yy")</f>
        <v>1-Jul-23 to 30-Jun-24</v>
      </c>
      <c r="D549" s="477"/>
      <c r="E549" s="477"/>
      <c r="F549" s="478"/>
      <c r="G549" s="470" t="s">
        <v>473</v>
      </c>
      <c r="H549" s="479"/>
      <c r="I549" s="470" t="b">
        <f t="shared" si="33"/>
        <v>1</v>
      </c>
      <c r="J549" s="470" t="b">
        <f t="shared" si="34"/>
        <v>0</v>
      </c>
      <c r="K549" s="470" t="str">
        <f t="shared" si="35"/>
        <v>a1N36000009tPfsEAE</v>
      </c>
      <c r="L549" s="480" t="s">
        <v>1550</v>
      </c>
      <c r="M549" s="477"/>
      <c r="N549" s="477"/>
      <c r="O549" s="37"/>
      <c r="AM549" s="5"/>
      <c r="AN549" s="5"/>
    </row>
    <row r="550" spans="1:40" ht="283.5" x14ac:dyDescent="0.25">
      <c r="A550" s="377">
        <v>77</v>
      </c>
      <c r="B550" s="395" t="str">
        <f t="shared" si="32"/>
        <v/>
      </c>
      <c r="C550" s="396" t="str">
        <f ca="1">TEXT(IFERROR(INDEX('Overview - Section A'!$A$37:$A$44,MATCH(G550,'Overview - Section A'!$U$37:$U$44,0)),""),"d-mmm-yy") &amp;" to " &amp; TEXT(IFERROR(INDEX('Overview - Section A'!$E$37:$E$44,MATCH(G550,'Overview - Section A'!$U$37:$U$44,0)),""),"d-mmm-yy")</f>
        <v>1-Jul-19 to 31-Dic-19</v>
      </c>
      <c r="D550" s="477"/>
      <c r="E550" s="477"/>
      <c r="F550" s="478"/>
      <c r="G550" s="470" t="s">
        <v>463</v>
      </c>
      <c r="H550" s="479"/>
      <c r="I550" s="470" t="b">
        <f t="shared" si="33"/>
        <v>1</v>
      </c>
      <c r="J550" s="470" t="b">
        <f t="shared" si="34"/>
        <v>0</v>
      </c>
      <c r="K550" s="470" t="str">
        <f t="shared" si="35"/>
        <v>a1N36000009tPftEAE</v>
      </c>
      <c r="L550" s="480" t="s">
        <v>1551</v>
      </c>
      <c r="M550" s="477"/>
      <c r="N550" s="477"/>
      <c r="O550" s="37"/>
      <c r="AM550" s="5"/>
      <c r="AN550" s="5"/>
    </row>
    <row r="551" spans="1:40" ht="283.5" x14ac:dyDescent="0.25">
      <c r="A551" s="377">
        <v>77</v>
      </c>
      <c r="B551" s="395" t="str">
        <f t="shared" si="32"/>
        <v/>
      </c>
      <c r="C551" s="396" t="str">
        <f ca="1">TEXT(IFERROR(INDEX('Overview - Section A'!$A$37:$A$44,MATCH(G551,'Overview - Section A'!$U$37:$U$44,0)),""),"d-mmm-yy") &amp;" to " &amp; TEXT(IFERROR(INDEX('Overview - Section A'!$E$37:$E$44,MATCH(G551,'Overview - Section A'!$U$37:$U$44,0)),""),"d-mmm-yy")</f>
        <v>1-Ene-20 to 31-Dic-20</v>
      </c>
      <c r="D551" s="477"/>
      <c r="E551" s="477"/>
      <c r="F551" s="478"/>
      <c r="G551" s="470" t="s">
        <v>465</v>
      </c>
      <c r="H551" s="479"/>
      <c r="I551" s="470" t="b">
        <f t="shared" si="33"/>
        <v>1</v>
      </c>
      <c r="J551" s="470" t="b">
        <f t="shared" si="34"/>
        <v>0</v>
      </c>
      <c r="K551" s="470" t="str">
        <f t="shared" si="35"/>
        <v>a1N36000009tPftEAE</v>
      </c>
      <c r="L551" s="480" t="s">
        <v>1552</v>
      </c>
      <c r="M551" s="477"/>
      <c r="N551" s="477"/>
      <c r="O551" s="37"/>
      <c r="AM551" s="5"/>
      <c r="AN551" s="5"/>
    </row>
    <row r="552" spans="1:40" ht="283.5" x14ac:dyDescent="0.25">
      <c r="A552" s="377">
        <v>77</v>
      </c>
      <c r="B552" s="395" t="str">
        <f t="shared" si="32"/>
        <v/>
      </c>
      <c r="C552" s="396" t="str">
        <f ca="1">TEXT(IFERROR(INDEX('Overview - Section A'!$A$37:$A$44,MATCH(G552,'Overview - Section A'!$U$37:$U$44,0)),""),"d-mmm-yy") &amp;" to " &amp; TEXT(IFERROR(INDEX('Overview - Section A'!$E$37:$E$44,MATCH(G552,'Overview - Section A'!$U$37:$U$44,0)),""),"d-mmm-yy")</f>
        <v>1-Ene-21 to 31-Dic-21</v>
      </c>
      <c r="D552" s="477"/>
      <c r="E552" s="477"/>
      <c r="F552" s="478"/>
      <c r="G552" s="470" t="s">
        <v>467</v>
      </c>
      <c r="H552" s="479"/>
      <c r="I552" s="470" t="b">
        <f t="shared" si="33"/>
        <v>1</v>
      </c>
      <c r="J552" s="470" t="b">
        <f t="shared" si="34"/>
        <v>0</v>
      </c>
      <c r="K552" s="470" t="str">
        <f t="shared" si="35"/>
        <v>a1N36000009tPftEAE</v>
      </c>
      <c r="L552" s="480" t="s">
        <v>1553</v>
      </c>
      <c r="M552" s="477"/>
      <c r="N552" s="477"/>
      <c r="O552" s="37"/>
      <c r="AM552" s="5"/>
      <c r="AN552" s="5"/>
    </row>
    <row r="553" spans="1:40" ht="283.5" x14ac:dyDescent="0.25">
      <c r="A553" s="377">
        <v>77</v>
      </c>
      <c r="B553" s="395" t="str">
        <f t="shared" si="32"/>
        <v/>
      </c>
      <c r="C553" s="396" t="str">
        <f ca="1">TEXT(IFERROR(INDEX('Overview - Section A'!$A$37:$A$44,MATCH(G553,'Overview - Section A'!$U$37:$U$44,0)),""),"d-mmm-yy") &amp;" to " &amp; TEXT(IFERROR(INDEX('Overview - Section A'!$E$37:$E$44,MATCH(G553,'Overview - Section A'!$U$37:$U$44,0)),""),"d-mmm-yy")</f>
        <v>1-Ene-22 to 30-Jun-22</v>
      </c>
      <c r="D553" s="477"/>
      <c r="E553" s="477"/>
      <c r="F553" s="478"/>
      <c r="G553" s="470" t="s">
        <v>469</v>
      </c>
      <c r="H553" s="479"/>
      <c r="I553" s="470" t="b">
        <f t="shared" si="33"/>
        <v>1</v>
      </c>
      <c r="J553" s="470" t="b">
        <f t="shared" si="34"/>
        <v>0</v>
      </c>
      <c r="K553" s="470" t="str">
        <f t="shared" si="35"/>
        <v>a1N36000009tPftEAE</v>
      </c>
      <c r="L553" s="480" t="s">
        <v>1554</v>
      </c>
      <c r="M553" s="477"/>
      <c r="N553" s="477"/>
      <c r="O553" s="37"/>
      <c r="AM553" s="5"/>
      <c r="AN553" s="5"/>
    </row>
    <row r="554" spans="1:40" ht="283.5" x14ac:dyDescent="0.25">
      <c r="A554" s="377">
        <v>77</v>
      </c>
      <c r="B554" s="395" t="str">
        <f t="shared" si="32"/>
        <v/>
      </c>
      <c r="C554" s="396" t="str">
        <f ca="1">TEXT(IFERROR(INDEX('Overview - Section A'!$A$37:$A$44,MATCH(G554,'Overview - Section A'!$U$37:$U$44,0)),""),"d-mmm-yy") &amp;" to " &amp; TEXT(IFERROR(INDEX('Overview - Section A'!$E$37:$E$44,MATCH(G554,'Overview - Section A'!$U$37:$U$44,0)),""),"d-mmm-yy")</f>
        <v>1-Jul-22 to 30-Jun-23</v>
      </c>
      <c r="D554" s="477"/>
      <c r="E554" s="477"/>
      <c r="F554" s="478"/>
      <c r="G554" s="470" t="s">
        <v>471</v>
      </c>
      <c r="H554" s="479"/>
      <c r="I554" s="470" t="b">
        <f t="shared" si="33"/>
        <v>1</v>
      </c>
      <c r="J554" s="470" t="b">
        <f t="shared" si="34"/>
        <v>0</v>
      </c>
      <c r="K554" s="470" t="str">
        <f t="shared" si="35"/>
        <v>a1N36000009tPftEAE</v>
      </c>
      <c r="L554" s="480" t="s">
        <v>1555</v>
      </c>
      <c r="M554" s="477"/>
      <c r="N554" s="477"/>
      <c r="O554" s="37"/>
      <c r="AM554" s="5"/>
      <c r="AN554" s="5"/>
    </row>
    <row r="555" spans="1:40" ht="283.5" x14ac:dyDescent="0.25">
      <c r="A555" s="377">
        <v>77</v>
      </c>
      <c r="B555" s="395" t="str">
        <f t="shared" si="32"/>
        <v/>
      </c>
      <c r="C555" s="396" t="str">
        <f ca="1">TEXT(IFERROR(INDEX('Overview - Section A'!$A$37:$A$44,MATCH(G555,'Overview - Section A'!$U$37:$U$44,0)),""),"d-mmm-yy") &amp;" to " &amp; TEXT(IFERROR(INDEX('Overview - Section A'!$E$37:$E$44,MATCH(G555,'Overview - Section A'!$U$37:$U$44,0)),""),"d-mmm-yy")</f>
        <v>1-Jul-23 to 30-Jun-24</v>
      </c>
      <c r="D555" s="477"/>
      <c r="E555" s="477"/>
      <c r="F555" s="478"/>
      <c r="G555" s="470" t="s">
        <v>473</v>
      </c>
      <c r="H555" s="479"/>
      <c r="I555" s="470" t="b">
        <f t="shared" si="33"/>
        <v>1</v>
      </c>
      <c r="J555" s="470" t="b">
        <f t="shared" si="34"/>
        <v>0</v>
      </c>
      <c r="K555" s="470" t="str">
        <f t="shared" si="35"/>
        <v>a1N36000009tPftEAE</v>
      </c>
      <c r="L555" s="480" t="s">
        <v>1556</v>
      </c>
      <c r="M555" s="477"/>
      <c r="N555" s="477"/>
      <c r="O555" s="37"/>
      <c r="AM555" s="5"/>
      <c r="AN555" s="5"/>
    </row>
    <row r="556" spans="1:40" ht="283.5" x14ac:dyDescent="0.25">
      <c r="A556" s="377">
        <v>78</v>
      </c>
      <c r="B556" s="395" t="str">
        <f t="shared" si="32"/>
        <v/>
      </c>
      <c r="C556" s="396" t="str">
        <f ca="1">TEXT(IFERROR(INDEX('Overview - Section A'!$A$37:$A$44,MATCH(G556,'Overview - Section A'!$U$37:$U$44,0)),""),"d-mmm-yy") &amp;" to " &amp; TEXT(IFERROR(INDEX('Overview - Section A'!$E$37:$E$44,MATCH(G556,'Overview - Section A'!$U$37:$U$44,0)),""),"d-mmm-yy")</f>
        <v>1-Jul-19 to 31-Dic-19</v>
      </c>
      <c r="D556" s="477"/>
      <c r="E556" s="477"/>
      <c r="F556" s="478"/>
      <c r="G556" s="470" t="s">
        <v>463</v>
      </c>
      <c r="H556" s="479"/>
      <c r="I556" s="470" t="b">
        <f t="shared" si="33"/>
        <v>1</v>
      </c>
      <c r="J556" s="470" t="b">
        <f t="shared" si="34"/>
        <v>0</v>
      </c>
      <c r="K556" s="470" t="str">
        <f t="shared" si="35"/>
        <v>a1N36000009tPfuEAE</v>
      </c>
      <c r="L556" s="480" t="s">
        <v>1557</v>
      </c>
      <c r="M556" s="477"/>
      <c r="N556" s="477"/>
      <c r="O556" s="37"/>
      <c r="AM556" s="5"/>
      <c r="AN556" s="5"/>
    </row>
    <row r="557" spans="1:40" ht="283.5" x14ac:dyDescent="0.25">
      <c r="A557" s="377">
        <v>78</v>
      </c>
      <c r="B557" s="395" t="str">
        <f t="shared" si="32"/>
        <v/>
      </c>
      <c r="C557" s="396" t="str">
        <f ca="1">TEXT(IFERROR(INDEX('Overview - Section A'!$A$37:$A$44,MATCH(G557,'Overview - Section A'!$U$37:$U$44,0)),""),"d-mmm-yy") &amp;" to " &amp; TEXT(IFERROR(INDEX('Overview - Section A'!$E$37:$E$44,MATCH(G557,'Overview - Section A'!$U$37:$U$44,0)),""),"d-mmm-yy")</f>
        <v>1-Ene-20 to 31-Dic-20</v>
      </c>
      <c r="D557" s="477"/>
      <c r="E557" s="477"/>
      <c r="F557" s="478"/>
      <c r="G557" s="470" t="s">
        <v>465</v>
      </c>
      <c r="H557" s="479"/>
      <c r="I557" s="470" t="b">
        <f t="shared" si="33"/>
        <v>1</v>
      </c>
      <c r="J557" s="470" t="b">
        <f t="shared" si="34"/>
        <v>0</v>
      </c>
      <c r="K557" s="470" t="str">
        <f t="shared" si="35"/>
        <v>a1N36000009tPfuEAE</v>
      </c>
      <c r="L557" s="480" t="s">
        <v>1558</v>
      </c>
      <c r="M557" s="477"/>
      <c r="N557" s="477"/>
      <c r="O557" s="37"/>
      <c r="AM557" s="5"/>
      <c r="AN557" s="5"/>
    </row>
    <row r="558" spans="1:40" ht="283.5" x14ac:dyDescent="0.25">
      <c r="A558" s="377">
        <v>78</v>
      </c>
      <c r="B558" s="395" t="str">
        <f t="shared" si="32"/>
        <v/>
      </c>
      <c r="C558" s="396" t="str">
        <f ca="1">TEXT(IFERROR(INDEX('Overview - Section A'!$A$37:$A$44,MATCH(G558,'Overview - Section A'!$U$37:$U$44,0)),""),"d-mmm-yy") &amp;" to " &amp; TEXT(IFERROR(INDEX('Overview - Section A'!$E$37:$E$44,MATCH(G558,'Overview - Section A'!$U$37:$U$44,0)),""),"d-mmm-yy")</f>
        <v>1-Ene-21 to 31-Dic-21</v>
      </c>
      <c r="D558" s="477"/>
      <c r="E558" s="477"/>
      <c r="F558" s="478"/>
      <c r="G558" s="470" t="s">
        <v>467</v>
      </c>
      <c r="H558" s="479"/>
      <c r="I558" s="470" t="b">
        <f t="shared" si="33"/>
        <v>1</v>
      </c>
      <c r="J558" s="470" t="b">
        <f t="shared" si="34"/>
        <v>0</v>
      </c>
      <c r="K558" s="470" t="str">
        <f t="shared" si="35"/>
        <v>a1N36000009tPfuEAE</v>
      </c>
      <c r="L558" s="480" t="s">
        <v>1559</v>
      </c>
      <c r="M558" s="477"/>
      <c r="N558" s="477"/>
      <c r="O558" s="37"/>
      <c r="AM558" s="5"/>
      <c r="AN558" s="5"/>
    </row>
    <row r="559" spans="1:40" ht="283.5" x14ac:dyDescent="0.25">
      <c r="A559" s="377">
        <v>78</v>
      </c>
      <c r="B559" s="395" t="str">
        <f t="shared" si="32"/>
        <v/>
      </c>
      <c r="C559" s="396" t="str">
        <f ca="1">TEXT(IFERROR(INDEX('Overview - Section A'!$A$37:$A$44,MATCH(G559,'Overview - Section A'!$U$37:$U$44,0)),""),"d-mmm-yy") &amp;" to " &amp; TEXT(IFERROR(INDEX('Overview - Section A'!$E$37:$E$44,MATCH(G559,'Overview - Section A'!$U$37:$U$44,0)),""),"d-mmm-yy")</f>
        <v>1-Ene-22 to 30-Jun-22</v>
      </c>
      <c r="D559" s="477"/>
      <c r="E559" s="477"/>
      <c r="F559" s="478"/>
      <c r="G559" s="470" t="s">
        <v>469</v>
      </c>
      <c r="H559" s="479"/>
      <c r="I559" s="470" t="b">
        <f t="shared" si="33"/>
        <v>1</v>
      </c>
      <c r="J559" s="470" t="b">
        <f t="shared" si="34"/>
        <v>0</v>
      </c>
      <c r="K559" s="470" t="str">
        <f t="shared" si="35"/>
        <v>a1N36000009tPfuEAE</v>
      </c>
      <c r="L559" s="480" t="s">
        <v>1560</v>
      </c>
      <c r="M559" s="477"/>
      <c r="N559" s="477"/>
      <c r="O559" s="37"/>
      <c r="AM559" s="5"/>
      <c r="AN559" s="5"/>
    </row>
    <row r="560" spans="1:40" ht="283.5" x14ac:dyDescent="0.25">
      <c r="A560" s="377">
        <v>78</v>
      </c>
      <c r="B560" s="395" t="str">
        <f t="shared" si="32"/>
        <v/>
      </c>
      <c r="C560" s="396" t="str">
        <f ca="1">TEXT(IFERROR(INDEX('Overview - Section A'!$A$37:$A$44,MATCH(G560,'Overview - Section A'!$U$37:$U$44,0)),""),"d-mmm-yy") &amp;" to " &amp; TEXT(IFERROR(INDEX('Overview - Section A'!$E$37:$E$44,MATCH(G560,'Overview - Section A'!$U$37:$U$44,0)),""),"d-mmm-yy")</f>
        <v>1-Jul-22 to 30-Jun-23</v>
      </c>
      <c r="D560" s="477"/>
      <c r="E560" s="477"/>
      <c r="F560" s="478"/>
      <c r="G560" s="470" t="s">
        <v>471</v>
      </c>
      <c r="H560" s="479"/>
      <c r="I560" s="470" t="b">
        <f t="shared" si="33"/>
        <v>1</v>
      </c>
      <c r="J560" s="470" t="b">
        <f t="shared" si="34"/>
        <v>0</v>
      </c>
      <c r="K560" s="470" t="str">
        <f t="shared" si="35"/>
        <v>a1N36000009tPfuEAE</v>
      </c>
      <c r="L560" s="480" t="s">
        <v>1561</v>
      </c>
      <c r="M560" s="477"/>
      <c r="N560" s="477"/>
      <c r="O560" s="37"/>
      <c r="AM560" s="5"/>
      <c r="AN560" s="5"/>
    </row>
    <row r="561" spans="1:40" ht="283.5" x14ac:dyDescent="0.25">
      <c r="A561" s="377">
        <v>78</v>
      </c>
      <c r="B561" s="395" t="str">
        <f t="shared" si="32"/>
        <v/>
      </c>
      <c r="C561" s="396" t="str">
        <f ca="1">TEXT(IFERROR(INDEX('Overview - Section A'!$A$37:$A$44,MATCH(G561,'Overview - Section A'!$U$37:$U$44,0)),""),"d-mmm-yy") &amp;" to " &amp; TEXT(IFERROR(INDEX('Overview - Section A'!$E$37:$E$44,MATCH(G561,'Overview - Section A'!$U$37:$U$44,0)),""),"d-mmm-yy")</f>
        <v>1-Jul-23 to 30-Jun-24</v>
      </c>
      <c r="D561" s="477"/>
      <c r="E561" s="477"/>
      <c r="F561" s="478"/>
      <c r="G561" s="470" t="s">
        <v>473</v>
      </c>
      <c r="H561" s="479"/>
      <c r="I561" s="470" t="b">
        <f t="shared" si="33"/>
        <v>1</v>
      </c>
      <c r="J561" s="470" t="b">
        <f t="shared" si="34"/>
        <v>0</v>
      </c>
      <c r="K561" s="470" t="str">
        <f t="shared" si="35"/>
        <v>a1N36000009tPfuEAE</v>
      </c>
      <c r="L561" s="480" t="s">
        <v>1562</v>
      </c>
      <c r="M561" s="477"/>
      <c r="N561" s="477"/>
      <c r="O561" s="37"/>
      <c r="AM561" s="5"/>
      <c r="AN561" s="5"/>
    </row>
    <row r="562" spans="1:40" ht="283.5" x14ac:dyDescent="0.25">
      <c r="A562" s="377">
        <v>79</v>
      </c>
      <c r="B562" s="395" t="str">
        <f t="shared" si="32"/>
        <v/>
      </c>
      <c r="C562" s="396" t="str">
        <f ca="1">TEXT(IFERROR(INDEX('Overview - Section A'!$A$37:$A$44,MATCH(G562,'Overview - Section A'!$U$37:$U$44,0)),""),"d-mmm-yy") &amp;" to " &amp; TEXT(IFERROR(INDEX('Overview - Section A'!$E$37:$E$44,MATCH(G562,'Overview - Section A'!$U$37:$U$44,0)),""),"d-mmm-yy")</f>
        <v>1-Jul-19 to 31-Dic-19</v>
      </c>
      <c r="D562" s="477"/>
      <c r="E562" s="477"/>
      <c r="F562" s="478"/>
      <c r="G562" s="470" t="s">
        <v>463</v>
      </c>
      <c r="H562" s="479"/>
      <c r="I562" s="470" t="b">
        <f t="shared" si="33"/>
        <v>1</v>
      </c>
      <c r="J562" s="470" t="b">
        <f t="shared" si="34"/>
        <v>0</v>
      </c>
      <c r="K562" s="470" t="str">
        <f t="shared" si="35"/>
        <v>a1N36000009tPfvEAE</v>
      </c>
      <c r="L562" s="480" t="s">
        <v>1563</v>
      </c>
      <c r="M562" s="477"/>
      <c r="N562" s="477"/>
      <c r="O562" s="37"/>
      <c r="AM562" s="5"/>
      <c r="AN562" s="5"/>
    </row>
    <row r="563" spans="1:40" ht="283.5" x14ac:dyDescent="0.25">
      <c r="A563" s="377">
        <v>79</v>
      </c>
      <c r="B563" s="395" t="str">
        <f t="shared" si="32"/>
        <v/>
      </c>
      <c r="C563" s="396" t="str">
        <f ca="1">TEXT(IFERROR(INDEX('Overview - Section A'!$A$37:$A$44,MATCH(G563,'Overview - Section A'!$U$37:$U$44,0)),""),"d-mmm-yy") &amp;" to " &amp; TEXT(IFERROR(INDEX('Overview - Section A'!$E$37:$E$44,MATCH(G563,'Overview - Section A'!$U$37:$U$44,0)),""),"d-mmm-yy")</f>
        <v>1-Ene-20 to 31-Dic-20</v>
      </c>
      <c r="D563" s="477"/>
      <c r="E563" s="477"/>
      <c r="F563" s="478"/>
      <c r="G563" s="470" t="s">
        <v>465</v>
      </c>
      <c r="H563" s="479"/>
      <c r="I563" s="470" t="b">
        <f t="shared" si="33"/>
        <v>1</v>
      </c>
      <c r="J563" s="470" t="b">
        <f t="shared" si="34"/>
        <v>0</v>
      </c>
      <c r="K563" s="470" t="str">
        <f t="shared" si="35"/>
        <v>a1N36000009tPfvEAE</v>
      </c>
      <c r="L563" s="480" t="s">
        <v>1564</v>
      </c>
      <c r="M563" s="477"/>
      <c r="N563" s="477"/>
      <c r="O563" s="37"/>
      <c r="AM563" s="5"/>
      <c r="AN563" s="5"/>
    </row>
    <row r="564" spans="1:40" ht="283.5" x14ac:dyDescent="0.25">
      <c r="A564" s="377">
        <v>79</v>
      </c>
      <c r="B564" s="395" t="str">
        <f t="shared" si="32"/>
        <v/>
      </c>
      <c r="C564" s="396" t="str">
        <f ca="1">TEXT(IFERROR(INDEX('Overview - Section A'!$A$37:$A$44,MATCH(G564,'Overview - Section A'!$U$37:$U$44,0)),""),"d-mmm-yy") &amp;" to " &amp; TEXT(IFERROR(INDEX('Overview - Section A'!$E$37:$E$44,MATCH(G564,'Overview - Section A'!$U$37:$U$44,0)),""),"d-mmm-yy")</f>
        <v>1-Ene-21 to 31-Dic-21</v>
      </c>
      <c r="D564" s="477"/>
      <c r="E564" s="477"/>
      <c r="F564" s="478"/>
      <c r="G564" s="470" t="s">
        <v>467</v>
      </c>
      <c r="H564" s="479"/>
      <c r="I564" s="470" t="b">
        <f t="shared" si="33"/>
        <v>1</v>
      </c>
      <c r="J564" s="470" t="b">
        <f t="shared" si="34"/>
        <v>0</v>
      </c>
      <c r="K564" s="470" t="str">
        <f t="shared" si="35"/>
        <v>a1N36000009tPfvEAE</v>
      </c>
      <c r="L564" s="480" t="s">
        <v>1565</v>
      </c>
      <c r="M564" s="477"/>
      <c r="N564" s="477"/>
      <c r="O564" s="37"/>
      <c r="AM564" s="5"/>
      <c r="AN564" s="5"/>
    </row>
    <row r="565" spans="1:40" ht="283.5" x14ac:dyDescent="0.25">
      <c r="A565" s="377">
        <v>79</v>
      </c>
      <c r="B565" s="395" t="str">
        <f t="shared" si="32"/>
        <v/>
      </c>
      <c r="C565" s="396" t="str">
        <f ca="1">TEXT(IFERROR(INDEX('Overview - Section A'!$A$37:$A$44,MATCH(G565,'Overview - Section A'!$U$37:$U$44,0)),""),"d-mmm-yy") &amp;" to " &amp; TEXT(IFERROR(INDEX('Overview - Section A'!$E$37:$E$44,MATCH(G565,'Overview - Section A'!$U$37:$U$44,0)),""),"d-mmm-yy")</f>
        <v>1-Ene-22 to 30-Jun-22</v>
      </c>
      <c r="D565" s="477"/>
      <c r="E565" s="477"/>
      <c r="F565" s="478"/>
      <c r="G565" s="470" t="s">
        <v>469</v>
      </c>
      <c r="H565" s="479"/>
      <c r="I565" s="470" t="b">
        <f t="shared" si="33"/>
        <v>1</v>
      </c>
      <c r="J565" s="470" t="b">
        <f t="shared" si="34"/>
        <v>0</v>
      </c>
      <c r="K565" s="470" t="str">
        <f t="shared" si="35"/>
        <v>a1N36000009tPfvEAE</v>
      </c>
      <c r="L565" s="480" t="s">
        <v>1566</v>
      </c>
      <c r="M565" s="477"/>
      <c r="N565" s="477"/>
      <c r="O565" s="37"/>
      <c r="AM565" s="5"/>
      <c r="AN565" s="5"/>
    </row>
    <row r="566" spans="1:40" ht="283.5" x14ac:dyDescent="0.25">
      <c r="A566" s="377">
        <v>79</v>
      </c>
      <c r="B566" s="395" t="str">
        <f t="shared" si="32"/>
        <v/>
      </c>
      <c r="C566" s="396" t="str">
        <f ca="1">TEXT(IFERROR(INDEX('Overview - Section A'!$A$37:$A$44,MATCH(G566,'Overview - Section A'!$U$37:$U$44,0)),""),"d-mmm-yy") &amp;" to " &amp; TEXT(IFERROR(INDEX('Overview - Section A'!$E$37:$E$44,MATCH(G566,'Overview - Section A'!$U$37:$U$44,0)),""),"d-mmm-yy")</f>
        <v>1-Jul-22 to 30-Jun-23</v>
      </c>
      <c r="D566" s="477"/>
      <c r="E566" s="477"/>
      <c r="F566" s="478"/>
      <c r="G566" s="470" t="s">
        <v>471</v>
      </c>
      <c r="H566" s="479"/>
      <c r="I566" s="470" t="b">
        <f t="shared" si="33"/>
        <v>1</v>
      </c>
      <c r="J566" s="470" t="b">
        <f t="shared" si="34"/>
        <v>0</v>
      </c>
      <c r="K566" s="470" t="str">
        <f t="shared" si="35"/>
        <v>a1N36000009tPfvEAE</v>
      </c>
      <c r="L566" s="480" t="s">
        <v>1567</v>
      </c>
      <c r="M566" s="477"/>
      <c r="N566" s="477"/>
      <c r="O566" s="37"/>
      <c r="AM566" s="5"/>
      <c r="AN566" s="5"/>
    </row>
    <row r="567" spans="1:40" ht="283.5" x14ac:dyDescent="0.25">
      <c r="A567" s="377">
        <v>79</v>
      </c>
      <c r="B567" s="395" t="str">
        <f t="shared" si="32"/>
        <v/>
      </c>
      <c r="C567" s="396" t="str">
        <f ca="1">TEXT(IFERROR(INDEX('Overview - Section A'!$A$37:$A$44,MATCH(G567,'Overview - Section A'!$U$37:$U$44,0)),""),"d-mmm-yy") &amp;" to " &amp; TEXT(IFERROR(INDEX('Overview - Section A'!$E$37:$E$44,MATCH(G567,'Overview - Section A'!$U$37:$U$44,0)),""),"d-mmm-yy")</f>
        <v>1-Jul-23 to 30-Jun-24</v>
      </c>
      <c r="D567" s="477"/>
      <c r="E567" s="477"/>
      <c r="F567" s="478"/>
      <c r="G567" s="470" t="s">
        <v>473</v>
      </c>
      <c r="H567" s="479"/>
      <c r="I567" s="470" t="b">
        <f t="shared" si="33"/>
        <v>1</v>
      </c>
      <c r="J567" s="470" t="b">
        <f t="shared" si="34"/>
        <v>0</v>
      </c>
      <c r="K567" s="470" t="str">
        <f t="shared" si="35"/>
        <v>a1N36000009tPfvEAE</v>
      </c>
      <c r="L567" s="480" t="s">
        <v>1568</v>
      </c>
      <c r="M567" s="477"/>
      <c r="N567" s="477"/>
      <c r="O567" s="37"/>
      <c r="AM567" s="5"/>
      <c r="AN567" s="5"/>
    </row>
    <row r="568" spans="1:40" ht="283.5" x14ac:dyDescent="0.25">
      <c r="A568" s="377">
        <v>80</v>
      </c>
      <c r="B568" s="395" t="str">
        <f t="shared" si="32"/>
        <v/>
      </c>
      <c r="C568" s="396" t="str">
        <f ca="1">TEXT(IFERROR(INDEX('Overview - Section A'!$A$37:$A$44,MATCH(G568,'Overview - Section A'!$U$37:$U$44,0)),""),"d-mmm-yy") &amp;" to " &amp; TEXT(IFERROR(INDEX('Overview - Section A'!$E$37:$E$44,MATCH(G568,'Overview - Section A'!$U$37:$U$44,0)),""),"d-mmm-yy")</f>
        <v>1-Jul-19 to 31-Dic-19</v>
      </c>
      <c r="D568" s="477"/>
      <c r="E568" s="477"/>
      <c r="F568" s="478"/>
      <c r="G568" s="470" t="s">
        <v>463</v>
      </c>
      <c r="H568" s="479"/>
      <c r="I568" s="470" t="b">
        <f t="shared" si="33"/>
        <v>1</v>
      </c>
      <c r="J568" s="470" t="b">
        <f t="shared" si="34"/>
        <v>0</v>
      </c>
      <c r="K568" s="470" t="str">
        <f t="shared" si="35"/>
        <v>a1N36000009tPfwEAE</v>
      </c>
      <c r="L568" s="480" t="s">
        <v>1569</v>
      </c>
      <c r="M568" s="477"/>
      <c r="N568" s="477"/>
      <c r="O568" s="37"/>
      <c r="AM568" s="5"/>
      <c r="AN568" s="5"/>
    </row>
    <row r="569" spans="1:40" ht="283.5" x14ac:dyDescent="0.25">
      <c r="A569" s="377">
        <v>80</v>
      </c>
      <c r="B569" s="395" t="str">
        <f t="shared" si="32"/>
        <v/>
      </c>
      <c r="C569" s="396" t="str">
        <f ca="1">TEXT(IFERROR(INDEX('Overview - Section A'!$A$37:$A$44,MATCH(G569,'Overview - Section A'!$U$37:$U$44,0)),""),"d-mmm-yy") &amp;" to " &amp; TEXT(IFERROR(INDEX('Overview - Section A'!$E$37:$E$44,MATCH(G569,'Overview - Section A'!$U$37:$U$44,0)),""),"d-mmm-yy")</f>
        <v>1-Ene-20 to 31-Dic-20</v>
      </c>
      <c r="D569" s="477"/>
      <c r="E569" s="477"/>
      <c r="F569" s="478"/>
      <c r="G569" s="470" t="s">
        <v>465</v>
      </c>
      <c r="H569" s="479"/>
      <c r="I569" s="470" t="b">
        <f t="shared" si="33"/>
        <v>1</v>
      </c>
      <c r="J569" s="470" t="b">
        <f t="shared" si="34"/>
        <v>0</v>
      </c>
      <c r="K569" s="470" t="str">
        <f t="shared" si="35"/>
        <v>a1N36000009tPfwEAE</v>
      </c>
      <c r="L569" s="480" t="s">
        <v>1570</v>
      </c>
      <c r="M569" s="477"/>
      <c r="N569" s="477"/>
      <c r="O569" s="37"/>
      <c r="AM569" s="5"/>
      <c r="AN569" s="5"/>
    </row>
    <row r="570" spans="1:40" ht="283.5" x14ac:dyDescent="0.25">
      <c r="A570" s="377">
        <v>80</v>
      </c>
      <c r="B570" s="395" t="str">
        <f t="shared" si="32"/>
        <v/>
      </c>
      <c r="C570" s="396" t="str">
        <f ca="1">TEXT(IFERROR(INDEX('Overview - Section A'!$A$37:$A$44,MATCH(G570,'Overview - Section A'!$U$37:$U$44,0)),""),"d-mmm-yy") &amp;" to " &amp; TEXT(IFERROR(INDEX('Overview - Section A'!$E$37:$E$44,MATCH(G570,'Overview - Section A'!$U$37:$U$44,0)),""),"d-mmm-yy")</f>
        <v>1-Ene-21 to 31-Dic-21</v>
      </c>
      <c r="D570" s="477"/>
      <c r="E570" s="477"/>
      <c r="F570" s="478"/>
      <c r="G570" s="470" t="s">
        <v>467</v>
      </c>
      <c r="H570" s="479"/>
      <c r="I570" s="470" t="b">
        <f t="shared" si="33"/>
        <v>1</v>
      </c>
      <c r="J570" s="470" t="b">
        <f t="shared" si="34"/>
        <v>0</v>
      </c>
      <c r="K570" s="470" t="str">
        <f t="shared" si="35"/>
        <v>a1N36000009tPfwEAE</v>
      </c>
      <c r="L570" s="480" t="s">
        <v>1571</v>
      </c>
      <c r="M570" s="477"/>
      <c r="N570" s="477"/>
      <c r="O570" s="37"/>
      <c r="AM570" s="5"/>
      <c r="AN570" s="5"/>
    </row>
    <row r="571" spans="1:40" ht="283.5" x14ac:dyDescent="0.25">
      <c r="A571" s="377">
        <v>80</v>
      </c>
      <c r="B571" s="395" t="str">
        <f t="shared" si="32"/>
        <v/>
      </c>
      <c r="C571" s="396" t="str">
        <f ca="1">TEXT(IFERROR(INDEX('Overview - Section A'!$A$37:$A$44,MATCH(G571,'Overview - Section A'!$U$37:$U$44,0)),""),"d-mmm-yy") &amp;" to " &amp; TEXT(IFERROR(INDEX('Overview - Section A'!$E$37:$E$44,MATCH(G571,'Overview - Section A'!$U$37:$U$44,0)),""),"d-mmm-yy")</f>
        <v>1-Ene-22 to 30-Jun-22</v>
      </c>
      <c r="D571" s="477"/>
      <c r="E571" s="477"/>
      <c r="F571" s="478"/>
      <c r="G571" s="470" t="s">
        <v>469</v>
      </c>
      <c r="H571" s="479"/>
      <c r="I571" s="470" t="b">
        <f t="shared" si="33"/>
        <v>1</v>
      </c>
      <c r="J571" s="470" t="b">
        <f t="shared" si="34"/>
        <v>0</v>
      </c>
      <c r="K571" s="470" t="str">
        <f t="shared" si="35"/>
        <v>a1N36000009tPfwEAE</v>
      </c>
      <c r="L571" s="480" t="s">
        <v>1572</v>
      </c>
      <c r="M571" s="477"/>
      <c r="N571" s="477"/>
      <c r="O571" s="37"/>
      <c r="AM571" s="5"/>
      <c r="AN571" s="5"/>
    </row>
    <row r="572" spans="1:40" ht="283.5" x14ac:dyDescent="0.25">
      <c r="A572" s="377">
        <v>80</v>
      </c>
      <c r="B572" s="395" t="str">
        <f t="shared" si="32"/>
        <v/>
      </c>
      <c r="C572" s="396" t="str">
        <f ca="1">TEXT(IFERROR(INDEX('Overview - Section A'!$A$37:$A$44,MATCH(G572,'Overview - Section A'!$U$37:$U$44,0)),""),"d-mmm-yy") &amp;" to " &amp; TEXT(IFERROR(INDEX('Overview - Section A'!$E$37:$E$44,MATCH(G572,'Overview - Section A'!$U$37:$U$44,0)),""),"d-mmm-yy")</f>
        <v>1-Jul-22 to 30-Jun-23</v>
      </c>
      <c r="D572" s="477"/>
      <c r="E572" s="477"/>
      <c r="F572" s="478"/>
      <c r="G572" s="470" t="s">
        <v>471</v>
      </c>
      <c r="H572" s="479"/>
      <c r="I572" s="470" t="b">
        <f t="shared" si="33"/>
        <v>1</v>
      </c>
      <c r="J572" s="470" t="b">
        <f t="shared" si="34"/>
        <v>0</v>
      </c>
      <c r="K572" s="470" t="str">
        <f t="shared" si="35"/>
        <v>a1N36000009tPfwEAE</v>
      </c>
      <c r="L572" s="480" t="s">
        <v>1573</v>
      </c>
      <c r="M572" s="477"/>
      <c r="N572" s="477"/>
      <c r="O572" s="37"/>
      <c r="AM572" s="5"/>
      <c r="AN572" s="5"/>
    </row>
    <row r="573" spans="1:40" ht="283.5" x14ac:dyDescent="0.25">
      <c r="A573" s="377">
        <v>80</v>
      </c>
      <c r="B573" s="395" t="str">
        <f t="shared" si="32"/>
        <v/>
      </c>
      <c r="C573" s="396" t="str">
        <f ca="1">TEXT(IFERROR(INDEX('Overview - Section A'!$A$37:$A$44,MATCH(G573,'Overview - Section A'!$U$37:$U$44,0)),""),"d-mmm-yy") &amp;" to " &amp; TEXT(IFERROR(INDEX('Overview - Section A'!$E$37:$E$44,MATCH(G573,'Overview - Section A'!$U$37:$U$44,0)),""),"d-mmm-yy")</f>
        <v>1-Jul-23 to 30-Jun-24</v>
      </c>
      <c r="D573" s="477"/>
      <c r="E573" s="477"/>
      <c r="F573" s="478"/>
      <c r="G573" s="470" t="s">
        <v>473</v>
      </c>
      <c r="H573" s="479"/>
      <c r="I573" s="470" t="b">
        <f t="shared" si="33"/>
        <v>1</v>
      </c>
      <c r="J573" s="470" t="b">
        <f t="shared" si="34"/>
        <v>0</v>
      </c>
      <c r="K573" s="470" t="str">
        <f t="shared" si="35"/>
        <v>a1N36000009tPfwEAE</v>
      </c>
      <c r="L573" s="480" t="s">
        <v>1574</v>
      </c>
      <c r="M573" s="477"/>
      <c r="N573" s="477"/>
      <c r="O573" s="37"/>
      <c r="AM573" s="5"/>
      <c r="AN573" s="5"/>
    </row>
    <row r="574" spans="1:40" ht="0.6" customHeight="1" thickBot="1" x14ac:dyDescent="0.3">
      <c r="A574" s="50"/>
      <c r="B574" s="51"/>
      <c r="C574" s="51"/>
      <c r="D574" s="51"/>
      <c r="E574" s="51"/>
      <c r="F574" s="51"/>
      <c r="G574" s="51"/>
      <c r="H574" s="51"/>
      <c r="I574" s="51"/>
      <c r="J574" s="51"/>
      <c r="K574" s="51"/>
      <c r="L574" s="51"/>
      <c r="M574" s="51"/>
      <c r="N574" s="51"/>
      <c r="O574" s="46"/>
    </row>
    <row r="578" spans="1:5" x14ac:dyDescent="0.25">
      <c r="D578" s="276"/>
      <c r="E578" s="276"/>
    </row>
    <row r="580" spans="1:5" x14ac:dyDescent="0.25">
      <c r="A580" s="52" t="s">
        <v>81</v>
      </c>
    </row>
  </sheetData>
  <sheetProtection algorithmName="SHA-512" hashValue="xYfYG1ong4JCQ7UQjmOFPUFNqtrVlNGfO7TuqJV+O/rH37jPWaRpJK6/FDxr+6oBAy3YoSWsM9MV9eclSWoSoA==" saltValue="+3xodBuRTPpJ/Hk9213eOA==" spinCount="100000" sheet="1" objects="1" scenarios="1" formatCells="0" sort="0" autoFilter="0"/>
  <dataConsolidate/>
  <mergeCells count="3">
    <mergeCell ref="A6:O6"/>
    <mergeCell ref="A91:N91"/>
    <mergeCell ref="A1:O2"/>
  </mergeCells>
  <conditionalFormatting sqref="A93:C573">
    <cfRule type="expression" dxfId="15" priority="20">
      <formula>MOD($A93,2)=0</formula>
    </cfRule>
    <cfRule type="expression" dxfId="14" priority="21">
      <formula>MOD($A93,2)=1</formula>
    </cfRule>
  </conditionalFormatting>
  <conditionalFormatting sqref="A8:AA12">
    <cfRule type="expression" dxfId="13" priority="16">
      <formula>$T8:$T89="[Record ID]"</formula>
    </cfRule>
  </conditionalFormatting>
  <conditionalFormatting sqref="A93:N93 A96:N573 A94:C95 F94:N95">
    <cfRule type="expression" dxfId="12" priority="15">
      <formula>$G93:$G574="[Record ID]"</formula>
    </cfRule>
  </conditionalFormatting>
  <conditionalFormatting sqref="A13:AA88">
    <cfRule type="expression" dxfId="11" priority="52">
      <formula>$T13:$T574="[Record ID]"</formula>
    </cfRule>
  </conditionalFormatting>
  <conditionalFormatting sqref="D95">
    <cfRule type="expression" dxfId="10" priority="9">
      <formula>$G95:$G382="[Record ID]"</formula>
    </cfRule>
  </conditionalFormatting>
  <conditionalFormatting sqref="D94">
    <cfRule type="expression" dxfId="9" priority="5">
      <formula>$G94:$G381="[Record ID]"</formula>
    </cfRule>
  </conditionalFormatting>
  <conditionalFormatting sqref="E94">
    <cfRule type="expression" dxfId="8" priority="3">
      <formula>$G94:$G381="[Record ID]"</formula>
    </cfRule>
  </conditionalFormatting>
  <conditionalFormatting sqref="E95">
    <cfRule type="expression" dxfId="7" priority="1">
      <formula>$G95:$G382="[Record ID]"</formula>
    </cfRule>
  </conditionalFormatting>
  <dataValidations count="9">
    <dataValidation type="list" allowBlank="1" showInputMessage="1" showErrorMessage="1" sqref="B8:B88" xr:uid="{00000000-0002-0000-0700-000000000000}">
      <formula1>Coverage_Module</formula1>
    </dataValidation>
    <dataValidation type="list" allowBlank="1" showInputMessage="1" showErrorMessage="1" sqref="C8:C88" xr:uid="{00000000-0002-0000-0700-000001000000}">
      <formula1>OFFSET(KeyActivityStart,MATCH(B8,KeyActivityColumn,0)-1,1,COUNTIF(KeyActivityColumn,B8),1)</formula1>
    </dataValidation>
    <dataValidation type="list" allowBlank="1" showInputMessage="1" showErrorMessage="1" sqref="E8:E88" xr:uid="{00000000-0002-0000-0700-000002000000}">
      <formula1>ResponsiblePR</formula1>
    </dataValidation>
    <dataValidation type="list" allowBlank="1" showInputMessage="1" showErrorMessage="1" sqref="M8:M88" xr:uid="{00000000-0002-0000-0700-000003000000}">
      <formula1>Country</formula1>
    </dataValidation>
    <dataValidation type="decimal" allowBlank="1" showInputMessage="1" showErrorMessage="1" errorTitle="X-Author for Excel" error="Please enter a valid numeric value. Valid range for Key Activity Milestone Number is -1E+18 to 1E+18." promptTitle="X-Author for Excel" sqref="A8:A88 A93:A573" xr:uid="{00000000-0002-0000-0700-000004000000}">
      <formula1>-1000000000000000000</formula1>
      <formula2>1000000000000000000</formula2>
    </dataValidation>
    <dataValidation type="list" allowBlank="1" showInputMessage="1" showErrorMessage="1" errorTitle="X-Author for Excel" error="Please select either TRUE or FALSE from the dropdown." promptTitle="X-Author for Excel" sqref="S8:S88 I93:J573" xr:uid="{00000000-0002-0000-0700-000005000000}">
      <formula1>"TRUE,FALSE"</formula1>
    </dataValidation>
    <dataValidation type="custom" allowBlank="1" showInputMessage="1" showErrorMessage="1" errorTitle="X-Author for Excel" error="Id and Lookup fields are not editable." promptTitle="X-Author for Excel" sqref="Z8:Z88 T8:V88 G93:G573 K93:L573" xr:uid="{00000000-0002-0000-0700-000006000000}">
      <formula1>""</formula1>
    </dataValidation>
    <dataValidation type="list" allowBlank="1" showInputMessage="1" showErrorMessage="1" errorTitle="X-Author for Excel" error="Please select a value from the drop-down." promptTitle="X-Author for Excel" sqref="AA8:AA88" xr:uid="{00000000-0002-0000-0700-000007000000}">
      <formula1>IF(IFERROR(ROWS(INDIRECT(SUBSTITUTE("AIM_Key_Activity_Milestone__c.AIM_De_activate_Key_Activity__c"," ","_"))),-1) &lt; 0, XAuthorInvalidPicklistData,INDIRECT(SUBSTITUTE("AIM_Key_Activity_Milestone__c.AIM_De_activate_Key_Activity__c"," ","_")))</formula1>
    </dataValidation>
    <dataValidation type="date" allowBlank="1" showInputMessage="1" showErrorMessage="1" errorTitle="X-Author for Excel" error="Please enter a valid date." promptTitle="X-Author for Excel" sqref="H93:H573" xr:uid="{00000000-0002-0000-0700-000008000000}">
      <formula1>36526</formula1>
      <formula2>36891</formula2>
    </dataValidation>
  </dataValidations>
  <hyperlinks>
    <hyperlink ref="B4" location="'WPTM - Section F'!A6" display="Work Plan tracking Measures" xr:uid="{00000000-0004-0000-0700-000000000000}"/>
    <hyperlink ref="C4" location="_d8b44ed0_a865_499e_aa2c_09925ed64c24" display="Milestone targets" xr:uid="{00000000-0004-0000-0700-000001000000}"/>
    <hyperlink ref="A580" location="'WPTM - Section F'!A4" display="'WPTM - Section F'!A4" xr:uid="{00000000-0004-0000-0700-000002000000}"/>
  </hyperlinks>
  <pageMargins left="0.7" right="0.7" top="0.75" bottom="0.75" header="0.3" footer="0.3"/>
  <pageSetup paperSize="8" scale="41" orientation="landscape" r:id="rId1"/>
  <extLst>
    <ext xmlns:x14="http://schemas.microsoft.com/office/spreadsheetml/2009/9/main" uri="{78C0D931-6437-407d-A8EE-F0AAD7539E65}">
      <x14:conditionalFormattings>
        <x14:conditionalFormatting xmlns:xm="http://schemas.microsoft.com/office/excel/2006/main">
          <x14:cfRule type="expression" priority="19" id="{606BD51C-FAB7-456B-922B-5FAE5AC357B5}">
            <xm:f>INDEX('Overview - Section A'!$E$35:$E$36,MATCH($G93,'Overview - Section A'!$I$35:$I$36,0))&gt;'Overview - Section A'!$E$8</xm:f>
            <x14:dxf>
              <font>
                <color theme="0" tint="-0.24994659260841701"/>
              </font>
              <fill>
                <patternFill>
                  <bgColor theme="0" tint="-0.24994659260841701"/>
                </patternFill>
              </fill>
            </x14:dxf>
          </x14:cfRule>
          <xm:sqref>A93:E93 A96:E574 A94:C95</xm:sqref>
        </x14:conditionalFormatting>
        <x14:conditionalFormatting xmlns:xm="http://schemas.microsoft.com/office/excel/2006/main">
          <x14:cfRule type="expression" priority="18" id="{BA358AE9-FD49-48F9-860F-392AF5E900A6}">
            <xm:f>OR('Overview - Section A'!$AN$5="Grant Making", 'Overview - Section A'!$AN$5="Grant Revision")</xm:f>
            <x14:dxf>
              <font>
                <color theme="0" tint="-0.24994659260841701"/>
              </font>
              <fill>
                <patternFill>
                  <bgColor theme="0" tint="-0.24994659260841701"/>
                </patternFill>
              </fill>
              <border>
                <left/>
                <right/>
                <top/>
                <bottom/>
              </border>
            </x14:dxf>
          </x14:cfRule>
          <xm:sqref>E7:E88</xm:sqref>
        </x14:conditionalFormatting>
        <x14:conditionalFormatting xmlns:xm="http://schemas.microsoft.com/office/excel/2006/main">
          <x14:cfRule type="expression" priority="17" id="{DB6B644D-D7FB-40E2-9059-FA6EADC531E6}">
            <xm:f>INDEX('Overview - Section A'!$E$35:$E$36,MATCH($G93,'Overview - Section A'!$I$35:$I$36,0))&gt;'Overview - Section A'!$E$8</xm:f>
            <x14:dxf>
              <font>
                <color theme="0" tint="-0.24994659260841701"/>
              </font>
              <fill>
                <patternFill>
                  <bgColor theme="0" tint="-0.24994659260841701"/>
                </patternFill>
              </fill>
            </x14:dxf>
          </x14:cfRule>
          <xm:sqref>M93:N573</xm:sqref>
        </x14:conditionalFormatting>
        <x14:conditionalFormatting xmlns:xm="http://schemas.microsoft.com/office/excel/2006/main">
          <x14:cfRule type="expression" priority="10" id="{AA4C7C47-01CA-4C8A-AB7C-0DC8AC10BB03}">
            <xm:f>INDEX('C:\MBARRIENTOS\NNCTB\AÑO 2019\Documentos Finales enviados a Lucrecia\[PER-T-SES_PF_02Abr2019.xlsx]Overview - Section A'!#REF!,MATCH($G95,'C:\MBARRIENTOS\NNCTB\AÑO 2019\Documentos Finales enviados a Lucrecia\[PER-T-SES_PF_02Abr2019.xlsx]Overview - Section A'!#REF!,0))&gt;'C:\MBARRIENTOS\NNCTB\AÑO 2019\Documentos Finales enviados a Lucrecia\[PER-T-SES_PF_02Abr2019.xlsx]Overview - Section A'!#REF!</xm:f>
            <x14:dxf>
              <font>
                <color theme="0" tint="-0.24994659260841701"/>
              </font>
              <fill>
                <patternFill>
                  <bgColor theme="0" tint="-0.24994659260841701"/>
                </patternFill>
              </fill>
            </x14:dxf>
          </x14:cfRule>
          <xm:sqref>D95</xm:sqref>
        </x14:conditionalFormatting>
        <x14:conditionalFormatting xmlns:xm="http://schemas.microsoft.com/office/excel/2006/main">
          <x14:cfRule type="expression" priority="6" id="{AB89C44E-593E-4D9C-9713-A70B8651026C}">
            <xm:f>INDEX('C:\MBARRIENTOS\NNCTB\AÑO 2019\Documentos Finales enviados a Lucrecia\[PER-T-SES_PF_02Abr2019.xlsx]Overview - Section A'!#REF!,MATCH($G94,'C:\MBARRIENTOS\NNCTB\AÑO 2019\Documentos Finales enviados a Lucrecia\[PER-T-SES_PF_02Abr2019.xlsx]Overview - Section A'!#REF!,0))&gt;'C:\MBARRIENTOS\NNCTB\AÑO 2019\Documentos Finales enviados a Lucrecia\[PER-T-SES_PF_02Abr2019.xlsx]Overview - Section A'!#REF!</xm:f>
            <x14:dxf>
              <font>
                <color theme="0" tint="-0.24994659260841701"/>
              </font>
              <fill>
                <patternFill>
                  <bgColor theme="0" tint="-0.24994659260841701"/>
                </patternFill>
              </fill>
            </x14:dxf>
          </x14:cfRule>
          <xm:sqref>D94</xm:sqref>
        </x14:conditionalFormatting>
        <x14:conditionalFormatting xmlns:xm="http://schemas.microsoft.com/office/excel/2006/main">
          <x14:cfRule type="expression" priority="4" id="{B35A0418-5F5F-4740-8285-391A5BCAA119}">
            <xm:f>INDEX('C:\MBARRIENTOS\NNCTB\AÑO 2019\Documentos Finales enviados a Lucrecia\[PER-T-SES_PF_02Abr2019.xlsx]Overview - Section A'!#REF!,MATCH($G94,'C:\MBARRIENTOS\NNCTB\AÑO 2019\Documentos Finales enviados a Lucrecia\[PER-T-SES_PF_02Abr2019.xlsx]Overview - Section A'!#REF!,0))&gt;'C:\MBARRIENTOS\NNCTB\AÑO 2019\Documentos Finales enviados a Lucrecia\[PER-T-SES_PF_02Abr2019.xlsx]Overview - Section A'!#REF!</xm:f>
            <x14:dxf>
              <font>
                <color theme="0" tint="-0.24994659260841701"/>
              </font>
              <fill>
                <patternFill>
                  <bgColor theme="0" tint="-0.24994659260841701"/>
                </patternFill>
              </fill>
            </x14:dxf>
          </x14:cfRule>
          <xm:sqref>E94</xm:sqref>
        </x14:conditionalFormatting>
        <x14:conditionalFormatting xmlns:xm="http://schemas.microsoft.com/office/excel/2006/main">
          <x14:cfRule type="expression" priority="2" id="{F301ADBE-43F6-42B5-AA97-E7ED67665C17}">
            <xm:f>INDEX('C:\MBARRIENTOS\NNCTB\AÑO 2019\Documentos Finales enviados a Lucrecia\[PER-T-SES_PF_02Abr2019.xlsx]Overview - Section A'!#REF!,MATCH($G95,'C:\MBARRIENTOS\NNCTB\AÑO 2019\Documentos Finales enviados a Lucrecia\[PER-T-SES_PF_02Abr2019.xlsx]Overview - Section A'!#REF!,0))&gt;'C:\MBARRIENTOS\NNCTB\AÑO 2019\Documentos Finales enviados a Lucrecia\[PER-T-SES_PF_02Abr2019.xlsx]Overview - Section A'!#REF!</xm:f>
            <x14:dxf>
              <font>
                <color theme="0" tint="-0.24994659260841701"/>
              </font>
              <fill>
                <patternFill>
                  <bgColor theme="0" tint="-0.24994659260841701"/>
                </patternFill>
              </fill>
            </x14:dxf>
          </x14:cfRule>
          <xm:sqref>E95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9000000}">
          <x14:formula1>
            <xm:f>'Overview - Section A'!$AO$25:$AO$32</xm:f>
          </x14:formula1>
          <xm:sqref>G8:L88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J363"/>
  <sheetViews>
    <sheetView topLeftCell="A76" zoomScale="40" zoomScaleNormal="40" workbookViewId="0">
      <selection activeCell="O83" sqref="O83"/>
    </sheetView>
  </sheetViews>
  <sheetFormatPr baseColWidth="10" defaultColWidth="8.75" defaultRowHeight="15.75" x14ac:dyDescent="0.25"/>
  <cols>
    <col min="1" max="1" width="9.125" customWidth="1"/>
    <col min="2" max="2" width="40.75" customWidth="1"/>
    <col min="3" max="3" width="47.625" customWidth="1"/>
    <col min="4" max="4" width="39.125" customWidth="1"/>
    <col min="5" max="5" width="15.125" customWidth="1"/>
    <col min="6" max="6" width="13.625" customWidth="1"/>
    <col min="7" max="7" width="12.5" customWidth="1"/>
    <col min="8" max="8" width="27" customWidth="1"/>
    <col min="9" max="10" width="19.75" customWidth="1"/>
    <col min="11" max="11" width="21.75" customWidth="1"/>
    <col min="12" max="12" width="15.125" customWidth="1"/>
    <col min="13" max="13" width="16.5" customWidth="1"/>
    <col min="14" max="14" width="19.25" customWidth="1"/>
    <col min="15" max="15" width="17.25" customWidth="1"/>
    <col min="16" max="16" width="15.625" customWidth="1"/>
    <col min="17" max="17" width="14.125" customWidth="1"/>
    <col min="18" max="18" width="15.625" customWidth="1"/>
    <col min="19" max="19" width="12.125" customWidth="1"/>
    <col min="20" max="20" width="16.625" customWidth="1"/>
    <col min="21" max="21" width="15" customWidth="1"/>
    <col min="22" max="22" width="13.75" customWidth="1"/>
    <col min="23" max="23" width="15.25" customWidth="1"/>
    <col min="24" max="24" width="12.625" customWidth="1"/>
    <col min="25" max="25" width="15" customWidth="1"/>
    <col min="26" max="26" width="15.625" customWidth="1"/>
    <col min="27" max="27" width="14.125" customWidth="1"/>
    <col min="28" max="28" width="15.125" customWidth="1"/>
    <col min="29" max="29" width="13.125" customWidth="1"/>
    <col min="30" max="30" width="15.125" customWidth="1"/>
    <col min="31" max="31" width="15.5" customWidth="1"/>
    <col min="32" max="32" width="14" customWidth="1"/>
    <col min="33" max="33" width="15" customWidth="1"/>
    <col min="34" max="34" width="12.5" customWidth="1"/>
    <col min="35" max="35" width="17.625" customWidth="1"/>
    <col min="36" max="36" width="93" customWidth="1"/>
  </cols>
  <sheetData>
    <row r="1" spans="1:35" ht="29.25" thickBot="1" x14ac:dyDescent="0.3">
      <c r="A1" s="650" t="str">
        <f>'Overview - Section A'!A1:D1</f>
        <v>Marco de desempeño  - Overview - Section A</v>
      </c>
      <c r="B1" s="651"/>
      <c r="C1" s="651"/>
      <c r="D1" s="651"/>
      <c r="E1" s="651"/>
      <c r="F1" s="651"/>
      <c r="G1" s="651"/>
      <c r="H1" s="651"/>
      <c r="I1" s="651"/>
      <c r="J1" s="651"/>
      <c r="K1" s="651"/>
      <c r="L1" s="651"/>
      <c r="M1" s="651"/>
      <c r="N1" s="651"/>
      <c r="O1" s="651"/>
      <c r="P1" s="651"/>
      <c r="Q1" s="651"/>
      <c r="R1" s="651"/>
      <c r="S1" s="651"/>
      <c r="T1" s="651"/>
      <c r="U1" s="651"/>
      <c r="V1" s="651"/>
      <c r="W1" s="651"/>
      <c r="X1" s="651"/>
      <c r="Y1" s="651"/>
      <c r="Z1" s="651"/>
      <c r="AA1" s="651"/>
      <c r="AB1" s="651"/>
      <c r="AC1" s="651"/>
      <c r="AD1" s="651"/>
      <c r="AE1" s="651"/>
      <c r="AF1" s="651"/>
      <c r="AG1" s="651"/>
      <c r="AH1" s="651"/>
      <c r="AI1" s="651"/>
    </row>
    <row r="2" spans="1:35" ht="36.75" thickBot="1" x14ac:dyDescent="0.6">
      <c r="A2" s="652" t="s">
        <v>120</v>
      </c>
      <c r="B2" s="653"/>
      <c r="C2" s="653"/>
      <c r="D2" s="653"/>
      <c r="E2" s="653"/>
      <c r="F2" s="653"/>
      <c r="G2" s="653"/>
      <c r="H2" s="653"/>
      <c r="I2" s="653"/>
      <c r="J2" s="653"/>
      <c r="K2" s="653"/>
      <c r="L2" s="653"/>
      <c r="M2" s="653"/>
      <c r="N2" s="653"/>
      <c r="O2" s="653"/>
      <c r="P2" s="653"/>
      <c r="Q2" s="653"/>
      <c r="R2" s="653"/>
      <c r="S2" s="653"/>
      <c r="T2" s="653"/>
      <c r="U2" s="653"/>
      <c r="V2" s="653"/>
      <c r="W2" s="653"/>
      <c r="X2" s="653"/>
      <c r="Y2" s="653"/>
      <c r="Z2" s="653"/>
      <c r="AA2" s="653"/>
      <c r="AB2" s="653"/>
      <c r="AC2" s="653"/>
      <c r="AD2" s="653"/>
      <c r="AE2" s="653"/>
      <c r="AF2" s="653"/>
      <c r="AG2" s="653"/>
      <c r="AH2" s="653"/>
      <c r="AI2" s="653"/>
    </row>
    <row r="3" spans="1:35" ht="16.5" thickBot="1" x14ac:dyDescent="0.3">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row>
    <row r="4" spans="1:35" ht="99.75" customHeight="1" thickBot="1" x14ac:dyDescent="0.3">
      <c r="A4" s="34"/>
      <c r="B4" s="115" t="str">
        <f>'Overview - Section A'!A5</f>
        <v>País / Solicitante:</v>
      </c>
      <c r="C4" s="139" t="str">
        <f>'Overview - Section A'!E5</f>
        <v>Peru</v>
      </c>
      <c r="D4" s="34"/>
      <c r="E4" s="654" t="str">
        <f>'Overview - Section A'!E24</f>
        <v>Receptores principales</v>
      </c>
      <c r="F4" s="655"/>
      <c r="G4" s="655"/>
      <c r="H4" s="656"/>
      <c r="I4" s="657" t="e">
        <f>'Overview - Section A'!#REF!</f>
        <v>#REF!</v>
      </c>
      <c r="J4" s="655"/>
      <c r="K4" s="655"/>
      <c r="L4" s="656"/>
      <c r="M4" s="34"/>
      <c r="N4" s="34"/>
      <c r="O4" s="654">
        <f>'Overview - Section A'!A33</f>
        <v>0</v>
      </c>
      <c r="P4" s="655"/>
      <c r="Q4" s="655"/>
      <c r="R4" s="656"/>
      <c r="S4" s="34"/>
      <c r="T4" s="34"/>
      <c r="U4" s="34"/>
      <c r="V4" s="34"/>
      <c r="W4" s="34"/>
      <c r="X4" s="34"/>
      <c r="Y4" s="34"/>
      <c r="Z4" s="34"/>
      <c r="AA4" s="34"/>
      <c r="AB4" s="34"/>
      <c r="AC4" s="34"/>
      <c r="AD4" s="34"/>
      <c r="AE4" s="34"/>
      <c r="AF4" s="34"/>
      <c r="AG4" s="34"/>
      <c r="AH4" s="34"/>
      <c r="AI4" s="34"/>
    </row>
    <row r="5" spans="1:35" ht="47.25" thickBot="1" x14ac:dyDescent="0.3">
      <c r="A5" s="34"/>
      <c r="B5" s="115" t="str">
        <f>'Overview - Section A'!A6</f>
        <v>Grant Name/Funding Request Name</v>
      </c>
      <c r="C5" s="139" t="str">
        <f>'Overview - Section A'!E6</f>
        <v>PER-H-CARE</v>
      </c>
      <c r="D5" s="141">
        <v>1</v>
      </c>
      <c r="E5" s="638" t="str">
        <f>IFERROR(IF(INDEX('Overview - Section A'!E$25:E$27,MATCH('Print View'!D5,'Overview - Section A'!$A$25:$A$27,0))&lt;&gt;0,(INDEX('Overview - Section A'!$E$25:$E$27,MATCH('Print View'!D5,'Overview - Section A'!$A$25:$A$27,0))),""),"")</f>
        <v/>
      </c>
      <c r="F5" s="639"/>
      <c r="G5" s="639"/>
      <c r="H5" s="640"/>
      <c r="I5" s="638" t="str">
        <f>IFERROR(IF(INDEX('Overview - Section A'!#REF!,MATCH('Print View'!D5,'Overview - Section A'!$A$25:$A$27,0))&lt;&gt;0,(INDEX('Overview - Section A'!#REF!,MATCH('Print View'!D5,'Overview - Section A'!$A$25:$A$27,0))),""),"")</f>
        <v/>
      </c>
      <c r="J5" s="639"/>
      <c r="K5" s="639"/>
      <c r="L5" s="640"/>
      <c r="M5" s="34"/>
      <c r="N5" s="141">
        <v>2</v>
      </c>
      <c r="O5" s="658" t="str">
        <f>IFERROR(IF(INDEX('Overview - Section A'!A$35:A$36,MATCH('Print View'!$N5,'Overview - Section A'!$B$35:$B$36,0))&lt;&gt;0,(INDEX('Overview - Section A'!A$35:A$36,MATCH('Print View'!$N5,'Overview - Section A'!$B$35:$B$36,0))),""),"")</f>
        <v/>
      </c>
      <c r="P5" s="659"/>
      <c r="Q5" s="660" t="str">
        <f>IFERROR(IF(INDEX('Overview - Section A'!E$35:E$36,MATCH('Print View'!$N5,'Overview - Section A'!$B$35:$B$36,0))&lt;&gt;0,(INDEX('Overview - Section A'!E$35:E$36,MATCH('Print View'!$N5,'Overview - Section A'!$B$35:$B$36,0))),""),"")</f>
        <v/>
      </c>
      <c r="R5" s="661"/>
      <c r="S5" s="34"/>
      <c r="T5" s="34"/>
      <c r="U5" s="34"/>
      <c r="V5" s="34"/>
      <c r="W5" s="34"/>
      <c r="X5" s="34"/>
      <c r="Y5" s="34"/>
      <c r="Z5" s="34"/>
      <c r="AA5" s="34"/>
      <c r="AB5" s="34"/>
      <c r="AC5" s="34"/>
      <c r="AD5" s="34"/>
      <c r="AE5" s="34"/>
      <c r="AF5" s="34"/>
      <c r="AG5" s="34"/>
      <c r="AH5" s="34"/>
      <c r="AI5" s="34"/>
    </row>
    <row r="6" spans="1:35" ht="77.25" customHeight="1" thickBot="1" x14ac:dyDescent="0.3">
      <c r="A6" s="34"/>
      <c r="B6" s="115" t="str">
        <f>'Overview - Section A'!A7</f>
        <v>Fecha de inicio del programa</v>
      </c>
      <c r="C6" s="140">
        <f>'Overview - Section A'!E7</f>
        <v>43647</v>
      </c>
      <c r="D6" s="141">
        <v>2</v>
      </c>
      <c r="E6" s="638" t="str">
        <f>IFERROR(IF(INDEX('Overview - Section A'!E$25:E$27,MATCH('Print View'!D6,'Overview - Section A'!$A$25:$A$27,0))&lt;&gt;0,(INDEX('Overview - Section A'!$E$25:$E$27,MATCH('Print View'!D6,'Overview - Section A'!$A$25:$A$27,0))),""),"")</f>
        <v/>
      </c>
      <c r="F6" s="639"/>
      <c r="G6" s="639"/>
      <c r="H6" s="640"/>
      <c r="I6" s="638" t="str">
        <f>IFERROR(IF(INDEX('Overview - Section A'!#REF!,MATCH('Print View'!D6,'Overview - Section A'!$A$25:$A$27,0))&lt;&gt;0,(INDEX('Overview - Section A'!#REF!,MATCH('Print View'!D6,'Overview - Section A'!$A$25:$A$27,0))),""),"")</f>
        <v/>
      </c>
      <c r="J6" s="639"/>
      <c r="K6" s="639"/>
      <c r="L6" s="640"/>
      <c r="M6" s="34"/>
      <c r="N6" s="141">
        <v>3</v>
      </c>
      <c r="O6" s="572" t="str">
        <f>IFERROR(IF(INDEX('Overview - Section A'!A$35:A$36,MATCH('Print View'!$N6,'Overview - Section A'!$B$35:$B$36,0))&lt;&gt;0,(INDEX('Overview - Section A'!A$35:A$36,MATCH('Print View'!$N6,'Overview - Section A'!$B$35:$B$36,0))),""),"")</f>
        <v/>
      </c>
      <c r="P6" s="573"/>
      <c r="Q6" s="646" t="str">
        <f>IFERROR(IF(INDEX('Overview - Section A'!E$35:E$36,MATCH('Print View'!$N6,'Overview - Section A'!$B$35:$B$36,0))&lt;&gt;0,(INDEX('Overview - Section A'!E$35:E$36,MATCH('Print View'!$N6,'Overview - Section A'!$B$35:$B$36,0))),""),"")</f>
        <v/>
      </c>
      <c r="R6" s="647"/>
      <c r="S6" s="34"/>
      <c r="T6" s="34"/>
      <c r="U6" s="34"/>
      <c r="V6" s="34"/>
      <c r="W6" s="34"/>
      <c r="X6" s="34"/>
      <c r="Y6" s="34"/>
      <c r="Z6" s="34"/>
      <c r="AA6" s="34"/>
      <c r="AB6" s="34"/>
      <c r="AC6" s="34"/>
      <c r="AD6" s="34"/>
      <c r="AE6" s="34"/>
      <c r="AF6" s="34"/>
      <c r="AG6" s="34"/>
      <c r="AH6" s="34"/>
      <c r="AI6" s="34"/>
    </row>
    <row r="7" spans="1:35" ht="24" thickBot="1" x14ac:dyDescent="0.3">
      <c r="A7" s="34"/>
      <c r="B7" s="115" t="str">
        <f>'Overview - Section A'!A8</f>
        <v>Fecha final del programa</v>
      </c>
      <c r="C7" s="140">
        <f>'Overview - Section A'!E8</f>
        <v>44742</v>
      </c>
      <c r="D7" s="141">
        <v>3</v>
      </c>
      <c r="E7" s="638" t="str">
        <f>IFERROR(IF(INDEX('Overview - Section A'!E$25:E$27,MATCH('Print View'!D7,'Overview - Section A'!$A$25:$A$27,0))&lt;&gt;0,(INDEX('Overview - Section A'!$E$25:$E$27,MATCH('Print View'!D7,'Overview - Section A'!$A$25:$A$27,0))),""),"")</f>
        <v/>
      </c>
      <c r="F7" s="639"/>
      <c r="G7" s="639"/>
      <c r="H7" s="640"/>
      <c r="I7" s="638" t="str">
        <f>IFERROR(IF(INDEX('Overview - Section A'!#REF!,MATCH('Print View'!D7,'Overview - Section A'!$A$25:$A$27,0))&lt;&gt;0,(INDEX('Overview - Section A'!#REF!,MATCH('Print View'!D7,'Overview - Section A'!$A$25:$A$27,0))),""),"")</f>
        <v/>
      </c>
      <c r="J7" s="639"/>
      <c r="K7" s="639"/>
      <c r="L7" s="640"/>
      <c r="M7" s="34"/>
      <c r="N7" s="141">
        <v>4</v>
      </c>
      <c r="O7" s="572" t="str">
        <f>IFERROR(IF(INDEX('Overview - Section A'!A$35:A$36,MATCH('Print View'!$N7,'Overview - Section A'!$B$35:$B$36,0))&lt;&gt;0,(INDEX('Overview - Section A'!A$35:A$36,MATCH('Print View'!$N7,'Overview - Section A'!$B$35:$B$36,0))),""),"")</f>
        <v/>
      </c>
      <c r="P7" s="573"/>
      <c r="Q7" s="646" t="str">
        <f>IFERROR(IF(INDEX('Overview - Section A'!E$35:E$36,MATCH('Print View'!$N7,'Overview - Section A'!$B$35:$B$36,0))&lt;&gt;0,(INDEX('Overview - Section A'!E$35:E$36,MATCH('Print View'!$N7,'Overview - Section A'!$B$35:$B$36,0))),""),"")</f>
        <v/>
      </c>
      <c r="R7" s="647"/>
      <c r="S7" s="34"/>
      <c r="T7" s="34"/>
      <c r="U7" s="34"/>
      <c r="V7" s="34"/>
      <c r="W7" s="34"/>
      <c r="X7" s="34"/>
      <c r="Y7" s="34"/>
      <c r="Z7" s="34"/>
      <c r="AA7" s="34"/>
      <c r="AB7" s="34"/>
      <c r="AC7" s="34"/>
      <c r="AD7" s="34"/>
      <c r="AE7" s="34"/>
      <c r="AF7" s="34"/>
      <c r="AG7" s="34"/>
      <c r="AH7" s="34"/>
      <c r="AI7" s="34"/>
    </row>
    <row r="8" spans="1:35" ht="72" customHeight="1" thickBot="1" x14ac:dyDescent="0.3">
      <c r="A8" s="34"/>
      <c r="B8" s="115" t="str">
        <f>'Overview - Section A'!A9</f>
        <v>Programmatic Report Period Frequency</v>
      </c>
      <c r="C8" s="140">
        <f>'Overview - Section A'!E9</f>
        <v>12</v>
      </c>
      <c r="D8" s="141">
        <v>4</v>
      </c>
      <c r="E8" s="638" t="str">
        <f>IFERROR(IF(INDEX('Overview - Section A'!E$25:E$27,MATCH('Print View'!D8,'Overview - Section A'!$A$25:$A$27,0))&lt;&gt;0,(INDEX('Overview - Section A'!$E$25:$E$27,MATCH('Print View'!D8,'Overview - Section A'!$A$25:$A$27,0))),""),"")</f>
        <v/>
      </c>
      <c r="F8" s="639"/>
      <c r="G8" s="639"/>
      <c r="H8" s="640"/>
      <c r="I8" s="638" t="str">
        <f>IFERROR(IF(INDEX('Overview - Section A'!#REF!,MATCH('Print View'!D8,'Overview - Section A'!$A$25:$A$27,0))&lt;&gt;0,(INDEX('Overview - Section A'!#REF!,MATCH('Print View'!D8,'Overview - Section A'!$A$25:$A$27,0))),""),"")</f>
        <v/>
      </c>
      <c r="J8" s="639"/>
      <c r="K8" s="639"/>
      <c r="L8" s="640"/>
      <c r="M8" s="34"/>
      <c r="N8" s="141">
        <v>5</v>
      </c>
      <c r="O8" s="572" t="str">
        <f>IFERROR(IF(INDEX('Overview - Section A'!A$35:A$36,MATCH('Print View'!$N8,'Overview - Section A'!$B$35:$B$36,0))&lt;&gt;0,(INDEX('Overview - Section A'!A$35:A$36,MATCH('Print View'!$N8,'Overview - Section A'!$B$35:$B$36,0))),""),"")</f>
        <v/>
      </c>
      <c r="P8" s="573"/>
      <c r="Q8" s="646" t="str">
        <f>IFERROR(IF(INDEX('Overview - Section A'!E$35:E$36,MATCH('Print View'!$N8,'Overview - Section A'!$B$35:$B$36,0))&lt;&gt;0,(INDEX('Overview - Section A'!E$35:E$36,MATCH('Print View'!$N8,'Overview - Section A'!$B$35:$B$36,0))),""),"")</f>
        <v/>
      </c>
      <c r="R8" s="647"/>
      <c r="S8" s="34"/>
      <c r="T8" s="34"/>
      <c r="U8" s="34"/>
      <c r="V8" s="34"/>
      <c r="W8" s="34"/>
      <c r="X8" s="34"/>
      <c r="Y8" s="34"/>
      <c r="Z8" s="34"/>
      <c r="AA8" s="34"/>
      <c r="AB8" s="34"/>
      <c r="AC8" s="34"/>
      <c r="AD8" s="34"/>
      <c r="AE8" s="34"/>
      <c r="AF8" s="34"/>
      <c r="AG8" s="34"/>
      <c r="AH8" s="34"/>
      <c r="AI8" s="34"/>
    </row>
    <row r="9" spans="1:35" ht="73.5" customHeight="1" thickBot="1" x14ac:dyDescent="0.3">
      <c r="A9" s="34"/>
      <c r="B9" s="115" t="str">
        <f>'Overview - Section A'!A10</f>
        <v>Allocation Utilization Period Start Date</v>
      </c>
      <c r="C9" s="140">
        <f>'Overview - Section A'!E10</f>
        <v>43647</v>
      </c>
      <c r="D9" s="141">
        <v>5</v>
      </c>
      <c r="E9" s="638" t="str">
        <f>IFERROR(IF(INDEX('Overview - Section A'!E$25:E$27,MATCH('Print View'!D9,'Overview - Section A'!$A$25:$A$27,0))&lt;&gt;0,(INDEX('Overview - Section A'!$E$25:$E$27,MATCH('Print View'!D9,'Overview - Section A'!$A$25:$A$27,0))),""),"")</f>
        <v/>
      </c>
      <c r="F9" s="639"/>
      <c r="G9" s="639"/>
      <c r="H9" s="640"/>
      <c r="I9" s="638" t="str">
        <f>IFERROR(IF(INDEX('Overview - Section A'!#REF!,MATCH('Print View'!D9,'Overview - Section A'!$A$25:$A$27,0))&lt;&gt;0,(INDEX('Overview - Section A'!#REF!,MATCH('Print View'!D9,'Overview - Section A'!$A$25:$A$27,0))),""),"")</f>
        <v/>
      </c>
      <c r="J9" s="639"/>
      <c r="K9" s="639"/>
      <c r="L9" s="640"/>
      <c r="M9" s="34"/>
      <c r="N9" s="141">
        <v>6</v>
      </c>
      <c r="O9" s="572" t="str">
        <f>IFERROR(IF(INDEX('Overview - Section A'!A$35:A$36,MATCH('Print View'!$N9,'Overview - Section A'!$B$35:$B$36,0))&lt;&gt;0,(INDEX('Overview - Section A'!A$35:A$36,MATCH('Print View'!$N9,'Overview - Section A'!$B$35:$B$36,0))),""),"")</f>
        <v/>
      </c>
      <c r="P9" s="573"/>
      <c r="Q9" s="646" t="str">
        <f>IFERROR(IF(INDEX('Overview - Section A'!E$35:E$36,MATCH('Print View'!$N9,'Overview - Section A'!$B$35:$B$36,0))&lt;&gt;0,(INDEX('Overview - Section A'!E$35:E$36,MATCH('Print View'!$N9,'Overview - Section A'!$B$35:$B$36,0))),""),"")</f>
        <v/>
      </c>
      <c r="R9" s="647"/>
      <c r="S9" s="34"/>
      <c r="T9" s="34"/>
      <c r="U9" s="34"/>
      <c r="V9" s="34"/>
      <c r="W9" s="34"/>
      <c r="X9" s="34"/>
      <c r="Y9" s="34"/>
      <c r="Z9" s="34"/>
      <c r="AA9" s="34"/>
      <c r="AB9" s="34"/>
      <c r="AC9" s="34"/>
      <c r="AD9" s="34"/>
      <c r="AE9" s="34"/>
      <c r="AF9" s="34"/>
      <c r="AG9" s="34"/>
      <c r="AH9" s="34"/>
      <c r="AI9" s="34"/>
    </row>
    <row r="10" spans="1:35" ht="24" thickBot="1" x14ac:dyDescent="0.3">
      <c r="A10" s="34"/>
      <c r="B10" s="34"/>
      <c r="C10" s="34"/>
      <c r="D10" s="141">
        <v>6</v>
      </c>
      <c r="E10" s="638" t="str">
        <f>IFERROR(IF(INDEX('Overview - Section A'!E$25:E$27,MATCH('Print View'!D10,'Overview - Section A'!$A$25:$A$27,0))&lt;&gt;0,(INDEX('Overview - Section A'!$E$25:$E$27,MATCH('Print View'!D10,'Overview - Section A'!$A$25:$A$27,0))),""),"")</f>
        <v/>
      </c>
      <c r="F10" s="639"/>
      <c r="G10" s="639"/>
      <c r="H10" s="640"/>
      <c r="I10" s="638" t="str">
        <f>IFERROR(IF(INDEX('Overview - Section A'!#REF!,MATCH('Print View'!D10,'Overview - Section A'!$A$25:$A$27,0))&lt;&gt;0,(INDEX('Overview - Section A'!#REF!,MATCH('Print View'!D10,'Overview - Section A'!$A$25:$A$27,0))),""),"")</f>
        <v/>
      </c>
      <c r="J10" s="639"/>
      <c r="K10" s="639"/>
      <c r="L10" s="640"/>
      <c r="M10" s="34"/>
      <c r="N10" s="141">
        <v>7</v>
      </c>
      <c r="O10" s="572" t="str">
        <f>IFERROR(IF(INDEX('Overview - Section A'!A$35:A$36,MATCH('Print View'!$N10,'Overview - Section A'!$B$35:$B$36,0))&lt;&gt;0,(INDEX('Overview - Section A'!A$35:A$36,MATCH('Print View'!$N10,'Overview - Section A'!$B$35:$B$36,0))),""),"")</f>
        <v/>
      </c>
      <c r="P10" s="573"/>
      <c r="Q10" s="646" t="str">
        <f>IFERROR(IF(INDEX('Overview - Section A'!E$35:E$36,MATCH('Print View'!$N10,'Overview - Section A'!$B$35:$B$36,0))&lt;&gt;0,(INDEX('Overview - Section A'!E$35:E$36,MATCH('Print View'!$N10,'Overview - Section A'!$B$35:$B$36,0))),""),"")</f>
        <v/>
      </c>
      <c r="R10" s="647"/>
      <c r="S10" s="34"/>
      <c r="T10" s="34"/>
      <c r="U10" s="34"/>
      <c r="V10" s="34"/>
      <c r="W10" s="34"/>
      <c r="X10" s="34"/>
      <c r="Y10" s="34"/>
      <c r="Z10" s="34"/>
      <c r="AA10" s="34"/>
      <c r="AB10" s="34"/>
      <c r="AC10" s="34"/>
      <c r="AD10" s="34"/>
      <c r="AE10" s="34"/>
      <c r="AF10" s="34"/>
      <c r="AG10" s="34"/>
      <c r="AH10" s="34"/>
      <c r="AI10" s="34"/>
    </row>
    <row r="11" spans="1:35" ht="24" thickBot="1" x14ac:dyDescent="0.3">
      <c r="A11" s="34"/>
      <c r="B11" s="34"/>
      <c r="C11" s="34"/>
      <c r="D11" s="141">
        <v>7</v>
      </c>
      <c r="E11" s="638" t="str">
        <f>IFERROR(IF(INDEX('Overview - Section A'!E$25:E$27,MATCH('Print View'!D11,'Overview - Section A'!$A$25:$A$27,0))&lt;&gt;0,(INDEX('Overview - Section A'!$E$25:$E$27,MATCH('Print View'!D11,'Overview - Section A'!$A$25:$A$27,0))),""),"")</f>
        <v/>
      </c>
      <c r="F11" s="639"/>
      <c r="G11" s="639"/>
      <c r="H11" s="640"/>
      <c r="I11" s="638" t="str">
        <f>IFERROR(IF(INDEX('Overview - Section A'!#REF!,MATCH('Print View'!D11,'Overview - Section A'!$A$25:$A$27,0))&lt;&gt;0,(INDEX('Overview - Section A'!#REF!,MATCH('Print View'!D11,'Overview - Section A'!$A$25:$A$27,0))),""),"")</f>
        <v/>
      </c>
      <c r="J11" s="639"/>
      <c r="K11" s="639"/>
      <c r="L11" s="640"/>
      <c r="M11" s="34"/>
      <c r="N11" s="141">
        <v>8</v>
      </c>
      <c r="O11" s="572" t="str">
        <f>IFERROR(IF(INDEX('Overview - Section A'!A$35:A$36,MATCH('Print View'!$N11,'Overview - Section A'!$B$35:$B$36,0))&lt;&gt;0,(INDEX('Overview - Section A'!A$35:A$36,MATCH('Print View'!$N11,'Overview - Section A'!$B$35:$B$36,0))),""),"")</f>
        <v/>
      </c>
      <c r="P11" s="573"/>
      <c r="Q11" s="646" t="str">
        <f>IFERROR(IF(INDEX('Overview - Section A'!E$35:E$36,MATCH('Print View'!$N11,'Overview - Section A'!$B$35:$B$36,0))&lt;&gt;0,(INDEX('Overview - Section A'!E$35:E$36,MATCH('Print View'!$N11,'Overview - Section A'!$B$35:$B$36,0))),""),"")</f>
        <v/>
      </c>
      <c r="R11" s="647"/>
      <c r="S11" s="34"/>
      <c r="T11" s="34"/>
      <c r="U11" s="34"/>
      <c r="V11" s="34"/>
      <c r="W11" s="34"/>
      <c r="X11" s="34"/>
      <c r="Y11" s="34"/>
      <c r="Z11" s="34"/>
      <c r="AA11" s="34"/>
      <c r="AB11" s="34"/>
      <c r="AC11" s="34"/>
      <c r="AD11" s="34"/>
      <c r="AE11" s="34"/>
      <c r="AF11" s="34"/>
      <c r="AG11" s="34"/>
      <c r="AH11" s="34"/>
      <c r="AI11" s="34"/>
    </row>
    <row r="12" spans="1:35" ht="24" thickBot="1" x14ac:dyDescent="0.3">
      <c r="A12" s="34"/>
      <c r="B12" s="34"/>
      <c r="C12" s="34"/>
      <c r="D12" s="141">
        <v>8</v>
      </c>
      <c r="E12" s="638" t="str">
        <f>IFERROR(IF(INDEX('Overview - Section A'!E$25:E$27,MATCH('Print View'!D12,'Overview - Section A'!$A$25:$A$27,0))&lt;&gt;0,(INDEX('Overview - Section A'!$E$25:$E$27,MATCH('Print View'!D12,'Overview - Section A'!$A$25:$A$27,0))),""),"")</f>
        <v/>
      </c>
      <c r="F12" s="639"/>
      <c r="G12" s="639"/>
      <c r="H12" s="640"/>
      <c r="I12" s="638" t="str">
        <f>IFERROR(IF(INDEX('Overview - Section A'!#REF!,MATCH('Print View'!D12,'Overview - Section A'!$A$25:$A$27,0))&lt;&gt;0,(INDEX('Overview - Section A'!#REF!,MATCH('Print View'!D12,'Overview - Section A'!$A$25:$A$27,0))),""),"")</f>
        <v/>
      </c>
      <c r="J12" s="639"/>
      <c r="K12" s="639"/>
      <c r="L12" s="640"/>
      <c r="M12" s="34"/>
      <c r="N12" s="141">
        <v>9</v>
      </c>
      <c r="O12" s="641" t="str">
        <f>IFERROR(IF(INDEX('Overview - Section A'!A$35:A$36,MATCH('Print View'!$N12,'Overview - Section A'!$B$35:$B$36,0))&lt;&gt;0,(INDEX('Overview - Section A'!A$35:A$36,MATCH('Print View'!$N12,'Overview - Section A'!$B$35:$B$36,0))),""),"")</f>
        <v/>
      </c>
      <c r="P12" s="642"/>
      <c r="Q12" s="648" t="str">
        <f>IFERROR(IF(INDEX('Overview - Section A'!E$35:E$36,MATCH('Print View'!$N12,'Overview - Section A'!$B$35:$B$36,0))&lt;&gt;0,(INDEX('Overview - Section A'!E$35:E$36,MATCH('Print View'!$N12,'Overview - Section A'!$B$35:$B$36,0))),""),"")</f>
        <v/>
      </c>
      <c r="R12" s="649"/>
      <c r="S12" s="34"/>
      <c r="T12" s="34"/>
      <c r="U12" s="34"/>
      <c r="V12" s="34"/>
      <c r="W12" s="34"/>
      <c r="X12" s="34"/>
      <c r="Y12" s="34"/>
      <c r="Z12" s="34"/>
      <c r="AA12" s="34"/>
      <c r="AB12" s="34"/>
      <c r="AC12" s="34"/>
      <c r="AD12" s="34"/>
      <c r="AE12" s="34"/>
      <c r="AF12" s="34"/>
      <c r="AG12" s="34"/>
      <c r="AH12" s="34"/>
      <c r="AI12" s="34"/>
    </row>
    <row r="13" spans="1:35" ht="24" thickBot="1" x14ac:dyDescent="0.3">
      <c r="A13" s="34"/>
      <c r="B13" s="34"/>
      <c r="C13" s="34"/>
      <c r="D13" s="141">
        <v>9</v>
      </c>
      <c r="E13" s="638" t="str">
        <f>IFERROR(IF(INDEX('Overview - Section A'!E$25:E$27,MATCH('Print View'!D13,'Overview - Section A'!$A$25:$A$27,0))&lt;&gt;0,(INDEX('Overview - Section A'!$E$25:$E$27,MATCH('Print View'!D13,'Overview - Section A'!$A$25:$A$27,0))),""),"")</f>
        <v/>
      </c>
      <c r="F13" s="639"/>
      <c r="G13" s="639"/>
      <c r="H13" s="640"/>
      <c r="I13" s="638" t="str">
        <f>IFERROR(IF(INDEX('Overview - Section A'!#REF!,MATCH('Print View'!D13,'Overview - Section A'!$A$25:$A$27,0))&lt;&gt;0,(INDEX('Overview - Section A'!#REF!,MATCH('Print View'!D13,'Overview - Section A'!$A$25:$A$27,0))),""),"")</f>
        <v/>
      </c>
      <c r="J13" s="639"/>
      <c r="K13" s="639"/>
      <c r="L13" s="640"/>
      <c r="M13" s="34"/>
      <c r="N13" s="34"/>
      <c r="O13" s="34"/>
      <c r="P13" s="34"/>
      <c r="Q13" s="34"/>
      <c r="R13" s="34"/>
      <c r="S13" s="34"/>
      <c r="T13" s="34"/>
      <c r="U13" s="34"/>
      <c r="V13" s="34"/>
      <c r="W13" s="34"/>
      <c r="X13" s="34"/>
      <c r="Y13" s="34"/>
      <c r="Z13" s="34"/>
      <c r="AA13" s="34"/>
      <c r="AB13" s="34"/>
      <c r="AC13" s="34"/>
      <c r="AD13" s="34"/>
      <c r="AE13" s="34"/>
      <c r="AF13" s="34"/>
      <c r="AG13" s="34"/>
      <c r="AH13" s="34"/>
      <c r="AI13" s="34"/>
    </row>
    <row r="14" spans="1:35" x14ac:dyDescent="0.25">
      <c r="A14" s="34"/>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row>
    <row r="15" spans="1:35" ht="16.5" thickBot="1" x14ac:dyDescent="0.3">
      <c r="A15" s="3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row>
    <row r="16" spans="1:35" ht="46.5" x14ac:dyDescent="0.25">
      <c r="A16" s="34"/>
      <c r="B16" s="643" t="str">
        <f>'Overview - Section A'!A48</f>
        <v xml:space="preserve">Metas </v>
      </c>
      <c r="C16" s="644"/>
      <c r="D16" s="644"/>
      <c r="E16" s="644"/>
      <c r="F16" s="644"/>
      <c r="G16" s="644"/>
      <c r="H16" s="644"/>
      <c r="I16" s="644"/>
      <c r="J16" s="644"/>
      <c r="K16" s="644"/>
      <c r="L16" s="645"/>
      <c r="M16" s="34"/>
      <c r="N16" s="34"/>
      <c r="O16" s="643" t="str">
        <f>'Overview - Section A'!A66</f>
        <v>Objetivos</v>
      </c>
      <c r="P16" s="644"/>
      <c r="Q16" s="644"/>
      <c r="R16" s="644"/>
      <c r="S16" s="644"/>
      <c r="T16" s="644"/>
      <c r="U16" s="644"/>
      <c r="V16" s="644"/>
      <c r="W16" s="644"/>
      <c r="X16" s="644"/>
      <c r="Y16" s="644"/>
      <c r="Z16" s="644"/>
      <c r="AA16" s="645"/>
      <c r="AB16" s="34"/>
      <c r="AC16" s="34"/>
      <c r="AD16" s="34"/>
      <c r="AE16" s="34"/>
      <c r="AF16" s="34"/>
      <c r="AG16" s="34"/>
      <c r="AH16" s="34"/>
      <c r="AI16" s="34"/>
    </row>
    <row r="17" spans="1:35" ht="32.25" x14ac:dyDescent="0.25">
      <c r="A17" s="141">
        <v>1</v>
      </c>
      <c r="B17" s="585" t="str">
        <f>IFERROR(IF(INDEX('Overview - Section A'!$E$50:$E$63,MATCH('Print View'!$A17,'Overview - Section A'!$A$50:$A$63,0))&lt;&gt;0,INDEX('Overview - Section A'!$E$50:$E$63,MATCH('Print View'!$A17,'Overview - Section A'!$A$50:$A$63,0)),""),"")</f>
        <v>Contribute to the reduction of new cases of HIV in key and vulnerable populations in Peru.</v>
      </c>
      <c r="C17" s="586"/>
      <c r="D17" s="586"/>
      <c r="E17" s="586"/>
      <c r="F17" s="586"/>
      <c r="G17" s="586"/>
      <c r="H17" s="586"/>
      <c r="I17" s="586"/>
      <c r="J17" s="586"/>
      <c r="K17" s="586"/>
      <c r="L17" s="587"/>
      <c r="M17" s="192"/>
      <c r="N17" s="192"/>
      <c r="O17" s="585" t="str">
        <f>IFERROR(IF(INDEX('Overview - Section A'!$E$68:$E$81,MATCH('Print View'!$A17,'Overview - Section A'!$A$68:$A$81,0))&lt;&gt;0,INDEX('Overview - Section A'!$E$68:$E$81,MATCH('Print View'!$A17,'Overview - Section A'!$A$68:$A$81,0)),""),"")</f>
        <v>Improve access to prevention, diagnosis, linkage and HIV care services for MT and MSM populations</v>
      </c>
      <c r="P17" s="586"/>
      <c r="Q17" s="586"/>
      <c r="R17" s="586"/>
      <c r="S17" s="586"/>
      <c r="T17" s="586"/>
      <c r="U17" s="586"/>
      <c r="V17" s="586"/>
      <c r="W17" s="586"/>
      <c r="X17" s="586"/>
      <c r="Y17" s="586"/>
      <c r="Z17" s="586"/>
      <c r="AA17" s="587"/>
      <c r="AB17" s="34"/>
      <c r="AC17" s="34"/>
      <c r="AD17" s="34"/>
      <c r="AE17" s="34"/>
      <c r="AF17" s="34"/>
      <c r="AG17" s="34"/>
      <c r="AH17" s="34"/>
      <c r="AI17" s="34"/>
    </row>
    <row r="18" spans="1:35" ht="32.25" x14ac:dyDescent="0.25">
      <c r="A18" s="141">
        <v>2</v>
      </c>
      <c r="B18" s="585" t="str">
        <f>IFERROR(IF(INDEX('Overview - Section A'!$E$50:$E$63,MATCH('Print View'!$A18,'Overview - Section A'!$A$50:$A$63,0))&lt;&gt;0,INDEX('Overview - Section A'!$E$50:$E$63,MATCH('Print View'!$A18,'Overview - Section A'!$A$50:$A$63,0)),""),"")</f>
        <v/>
      </c>
      <c r="C18" s="586"/>
      <c r="D18" s="586"/>
      <c r="E18" s="586"/>
      <c r="F18" s="586"/>
      <c r="G18" s="586"/>
      <c r="H18" s="586"/>
      <c r="I18" s="586"/>
      <c r="J18" s="586"/>
      <c r="K18" s="586"/>
      <c r="L18" s="587"/>
      <c r="M18" s="192"/>
      <c r="N18" s="192"/>
      <c r="O18" s="585" t="str">
        <f>IFERROR(IF(INDEX('Overview - Section A'!$E$68:$E$81,MATCH('Print View'!$A18,'Overview - Section A'!$A$68:$A$81,0))&lt;&gt;0,INDEX('Overview - Section A'!$E$68:$E$81,MATCH('Print View'!$A18,'Overview - Section A'!$A$68:$A$81,0)),""),"")</f>
        <v>Improve access to services for prevention, diagnosis, linkage and HIV care for the Amazonian indigenous population</v>
      </c>
      <c r="P18" s="586"/>
      <c r="Q18" s="586"/>
      <c r="R18" s="586"/>
      <c r="S18" s="586"/>
      <c r="T18" s="586"/>
      <c r="U18" s="586"/>
      <c r="V18" s="586"/>
      <c r="W18" s="586"/>
      <c r="X18" s="586"/>
      <c r="Y18" s="586"/>
      <c r="Z18" s="586"/>
      <c r="AA18" s="587"/>
      <c r="AB18" s="34"/>
      <c r="AC18" s="34"/>
      <c r="AD18" s="34"/>
      <c r="AE18" s="34"/>
      <c r="AF18" s="34"/>
      <c r="AG18" s="34"/>
      <c r="AH18" s="34"/>
      <c r="AI18" s="34"/>
    </row>
    <row r="19" spans="1:35" ht="32.25" x14ac:dyDescent="0.25">
      <c r="A19" s="141">
        <v>3</v>
      </c>
      <c r="B19" s="585" t="str">
        <f>IFERROR(IF(INDEX('Overview - Section A'!$E$50:$E$63,MATCH('Print View'!$A19,'Overview - Section A'!$A$50:$A$63,0))&lt;&gt;0,INDEX('Overview - Section A'!$E$50:$E$63,MATCH('Print View'!$A19,'Overview - Section A'!$A$50:$A$63,0)),""),"")</f>
        <v/>
      </c>
      <c r="C19" s="586"/>
      <c r="D19" s="586"/>
      <c r="E19" s="586"/>
      <c r="F19" s="586"/>
      <c r="G19" s="586"/>
      <c r="H19" s="586"/>
      <c r="I19" s="586"/>
      <c r="J19" s="586"/>
      <c r="K19" s="586"/>
      <c r="L19" s="587"/>
      <c r="M19" s="192"/>
      <c r="N19" s="192"/>
      <c r="O19" s="585" t="str">
        <f>IFERROR(IF(INDEX('Overview - Section A'!$E$68:$E$81,MATCH('Print View'!$A19,'Overview - Section A'!$A$68:$A$81,0))&lt;&gt;0,INDEX('Overview - Section A'!$E$68:$E$81,MATCH('Print View'!$A19,'Overview - Section A'!$A$68:$A$81,0)),""),"")</f>
        <v>Improve the Continuum of Care for PLWH (goal 90 90 90)</v>
      </c>
      <c r="P19" s="586"/>
      <c r="Q19" s="586"/>
      <c r="R19" s="586"/>
      <c r="S19" s="586"/>
      <c r="T19" s="586"/>
      <c r="U19" s="586"/>
      <c r="V19" s="586"/>
      <c r="W19" s="586"/>
      <c r="X19" s="586"/>
      <c r="Y19" s="586"/>
      <c r="Z19" s="586"/>
      <c r="AA19" s="587"/>
      <c r="AB19" s="34"/>
      <c r="AC19" s="34"/>
      <c r="AD19" s="34"/>
      <c r="AE19" s="34"/>
      <c r="AF19" s="34"/>
      <c r="AG19" s="34"/>
      <c r="AH19" s="34"/>
      <c r="AI19" s="34"/>
    </row>
    <row r="20" spans="1:35" ht="32.25" x14ac:dyDescent="0.25">
      <c r="A20" s="141">
        <v>4</v>
      </c>
      <c r="B20" s="585" t="str">
        <f>IFERROR(IF(INDEX('Overview - Section A'!$E$50:$E$63,MATCH('Print View'!$A20,'Overview - Section A'!$A$50:$A$63,0))&lt;&gt;0,INDEX('Overview - Section A'!$E$50:$E$63,MATCH('Print View'!$A20,'Overview - Section A'!$A$50:$A$63,0)),""),"")</f>
        <v/>
      </c>
      <c r="C20" s="586"/>
      <c r="D20" s="586"/>
      <c r="E20" s="586"/>
      <c r="F20" s="586"/>
      <c r="G20" s="586"/>
      <c r="H20" s="586"/>
      <c r="I20" s="586"/>
      <c r="J20" s="586"/>
      <c r="K20" s="586"/>
      <c r="L20" s="587"/>
      <c r="M20" s="192"/>
      <c r="N20" s="192"/>
      <c r="O20" s="585" t="str">
        <f>IFERROR(IF(INDEX('Overview - Section A'!$E$68:$E$81,MATCH('Print View'!$A20,'Overview - Section A'!$A$68:$A$81,0))&lt;&gt;0,INDEX('Overview - Section A'!$E$68:$E$81,MATCH('Print View'!$A20,'Overview - Section A'!$A$68:$A$81,0)),""),"")</f>
        <v>Strengthen community response from key and vulnerable population</v>
      </c>
      <c r="P20" s="586"/>
      <c r="Q20" s="586"/>
      <c r="R20" s="586"/>
      <c r="S20" s="586"/>
      <c r="T20" s="586"/>
      <c r="U20" s="586"/>
      <c r="V20" s="586"/>
      <c r="W20" s="586"/>
      <c r="X20" s="586"/>
      <c r="Y20" s="586"/>
      <c r="Z20" s="586"/>
      <c r="AA20" s="587"/>
      <c r="AB20" s="34"/>
      <c r="AC20" s="34"/>
      <c r="AD20" s="34"/>
      <c r="AE20" s="34"/>
      <c r="AF20" s="34"/>
      <c r="AG20" s="34"/>
      <c r="AH20" s="34"/>
      <c r="AI20" s="34"/>
    </row>
    <row r="21" spans="1:35" ht="32.25" x14ac:dyDescent="0.25">
      <c r="A21" s="141">
        <v>5</v>
      </c>
      <c r="B21" s="585" t="str">
        <f>IFERROR(IF(INDEX('Overview - Section A'!$E$50:$E$63,MATCH('Print View'!$A21,'Overview - Section A'!$A$50:$A$63,0))&lt;&gt;0,INDEX('Overview - Section A'!$E$50:$E$63,MATCH('Print View'!$A21,'Overview - Section A'!$A$50:$A$63,0)),""),"")</f>
        <v/>
      </c>
      <c r="C21" s="586"/>
      <c r="D21" s="586"/>
      <c r="E21" s="586"/>
      <c r="F21" s="586"/>
      <c r="G21" s="586"/>
      <c r="H21" s="586"/>
      <c r="I21" s="586"/>
      <c r="J21" s="586"/>
      <c r="K21" s="586"/>
      <c r="L21" s="587"/>
      <c r="M21" s="192"/>
      <c r="N21" s="192"/>
      <c r="O21" s="585" t="str">
        <f>IFERROR(IF(INDEX('Overview - Section A'!$E$68:$E$81,MATCH('Print View'!$A21,'Overview - Section A'!$A$68:$A$81,0))&lt;&gt;0,INDEX('Overview - Section A'!$E$68:$E$81,MATCH('Print View'!$A21,'Overview - Section A'!$A$68:$A$81,0)),""),"")</f>
        <v/>
      </c>
      <c r="P21" s="586"/>
      <c r="Q21" s="586"/>
      <c r="R21" s="586"/>
      <c r="S21" s="586"/>
      <c r="T21" s="586"/>
      <c r="U21" s="586"/>
      <c r="V21" s="586"/>
      <c r="W21" s="586"/>
      <c r="X21" s="586"/>
      <c r="Y21" s="586"/>
      <c r="Z21" s="586"/>
      <c r="AA21" s="587"/>
      <c r="AB21" s="34"/>
      <c r="AC21" s="34"/>
      <c r="AD21" s="34"/>
      <c r="AE21" s="34"/>
      <c r="AF21" s="34"/>
      <c r="AG21" s="34"/>
      <c r="AH21" s="34"/>
      <c r="AI21" s="34"/>
    </row>
    <row r="22" spans="1:35" ht="32.25" x14ac:dyDescent="0.25">
      <c r="A22" s="141">
        <v>6</v>
      </c>
      <c r="B22" s="585" t="str">
        <f>IFERROR(IF(INDEX('Overview - Section A'!$E$50:$E$63,MATCH('Print View'!$A22,'Overview - Section A'!$A$50:$A$63,0))&lt;&gt;0,INDEX('Overview - Section A'!$E$50:$E$63,MATCH('Print View'!$A22,'Overview - Section A'!$A$50:$A$63,0)),""),"")</f>
        <v/>
      </c>
      <c r="C22" s="586"/>
      <c r="D22" s="586"/>
      <c r="E22" s="586"/>
      <c r="F22" s="586"/>
      <c r="G22" s="586"/>
      <c r="H22" s="586"/>
      <c r="I22" s="586"/>
      <c r="J22" s="586"/>
      <c r="K22" s="586"/>
      <c r="L22" s="587"/>
      <c r="M22" s="192"/>
      <c r="N22" s="192"/>
      <c r="O22" s="585" t="str">
        <f>IFERROR(IF(INDEX('Overview - Section A'!$E$68:$E$81,MATCH('Print View'!$A22,'Overview - Section A'!$A$68:$A$81,0))&lt;&gt;0,INDEX('Overview - Section A'!$E$68:$E$81,MATCH('Print View'!$A22,'Overview - Section A'!$A$68:$A$81,0)),""),"")</f>
        <v/>
      </c>
      <c r="P22" s="586"/>
      <c r="Q22" s="586"/>
      <c r="R22" s="586"/>
      <c r="S22" s="586"/>
      <c r="T22" s="586"/>
      <c r="U22" s="586"/>
      <c r="V22" s="586"/>
      <c r="W22" s="586"/>
      <c r="X22" s="586"/>
      <c r="Y22" s="586"/>
      <c r="Z22" s="586"/>
      <c r="AA22" s="587"/>
      <c r="AB22" s="34"/>
      <c r="AC22" s="34"/>
      <c r="AD22" s="34"/>
      <c r="AE22" s="34"/>
      <c r="AF22" s="34"/>
      <c r="AG22" s="34"/>
      <c r="AH22" s="34"/>
      <c r="AI22" s="34"/>
    </row>
    <row r="23" spans="1:35" ht="32.25" x14ac:dyDescent="0.25">
      <c r="A23" s="141">
        <v>7</v>
      </c>
      <c r="B23" s="585" t="str">
        <f>IFERROR(IF(INDEX('Overview - Section A'!$E$50:$E$63,MATCH('Print View'!$A23,'Overview - Section A'!$A$50:$A$63,0))&lt;&gt;0,INDEX('Overview - Section A'!$E$50:$E$63,MATCH('Print View'!$A23,'Overview - Section A'!$A$50:$A$63,0)),""),"")</f>
        <v/>
      </c>
      <c r="C23" s="586"/>
      <c r="D23" s="586"/>
      <c r="E23" s="586"/>
      <c r="F23" s="586"/>
      <c r="G23" s="586"/>
      <c r="H23" s="586"/>
      <c r="I23" s="586"/>
      <c r="J23" s="586"/>
      <c r="K23" s="586"/>
      <c r="L23" s="587"/>
      <c r="M23" s="192"/>
      <c r="N23" s="192"/>
      <c r="O23" s="585" t="str">
        <f>IFERROR(IF(INDEX('Overview - Section A'!$E$68:$E$81,MATCH('Print View'!$A23,'Overview - Section A'!$A$68:$A$81,0))&lt;&gt;0,INDEX('Overview - Section A'!$E$68:$E$81,MATCH('Print View'!$A23,'Overview - Section A'!$A$68:$A$81,0)),""),"")</f>
        <v/>
      </c>
      <c r="P23" s="586"/>
      <c r="Q23" s="586"/>
      <c r="R23" s="586"/>
      <c r="S23" s="586"/>
      <c r="T23" s="586"/>
      <c r="U23" s="586"/>
      <c r="V23" s="586"/>
      <c r="W23" s="586"/>
      <c r="X23" s="586"/>
      <c r="Y23" s="586"/>
      <c r="Z23" s="586"/>
      <c r="AA23" s="587"/>
      <c r="AB23" s="34"/>
      <c r="AC23" s="34"/>
      <c r="AD23" s="34"/>
      <c r="AE23" s="34"/>
      <c r="AF23" s="34"/>
      <c r="AG23" s="34"/>
      <c r="AH23" s="34"/>
      <c r="AI23" s="34"/>
    </row>
    <row r="24" spans="1:35" ht="32.25" x14ac:dyDescent="0.25">
      <c r="A24" s="141">
        <v>8</v>
      </c>
      <c r="B24" s="585" t="str">
        <f>IFERROR(IF(INDEX('Overview - Section A'!$E$50:$E$63,MATCH('Print View'!$A24,'Overview - Section A'!$A$50:$A$63,0))&lt;&gt;0,INDEX('Overview - Section A'!$E$50:$E$63,MATCH('Print View'!$A24,'Overview - Section A'!$A$50:$A$63,0)),""),"")</f>
        <v/>
      </c>
      <c r="C24" s="586"/>
      <c r="D24" s="586"/>
      <c r="E24" s="586"/>
      <c r="F24" s="586"/>
      <c r="G24" s="586"/>
      <c r="H24" s="586"/>
      <c r="I24" s="586"/>
      <c r="J24" s="586"/>
      <c r="K24" s="586"/>
      <c r="L24" s="587"/>
      <c r="M24" s="192"/>
      <c r="N24" s="192"/>
      <c r="O24" s="585" t="str">
        <f>IFERROR(IF(INDEX('Overview - Section A'!$E$68:$E$81,MATCH('Print View'!$A24,'Overview - Section A'!$A$68:$A$81,0))&lt;&gt;0,INDEX('Overview - Section A'!$E$68:$E$81,MATCH('Print View'!$A24,'Overview - Section A'!$A$68:$A$81,0)),""),"")</f>
        <v/>
      </c>
      <c r="P24" s="586"/>
      <c r="Q24" s="586"/>
      <c r="R24" s="586"/>
      <c r="S24" s="586"/>
      <c r="T24" s="586"/>
      <c r="U24" s="586"/>
      <c r="V24" s="586"/>
      <c r="W24" s="586"/>
      <c r="X24" s="586"/>
      <c r="Y24" s="586"/>
      <c r="Z24" s="586"/>
      <c r="AA24" s="587"/>
      <c r="AB24" s="34"/>
      <c r="AC24" s="34"/>
      <c r="AD24" s="34"/>
      <c r="AE24" s="34"/>
      <c r="AF24" s="34"/>
      <c r="AG24" s="34"/>
      <c r="AH24" s="34"/>
      <c r="AI24" s="34"/>
    </row>
    <row r="25" spans="1:35" ht="32.25" x14ac:dyDescent="0.25">
      <c r="A25" s="141">
        <v>9</v>
      </c>
      <c r="B25" s="585" t="str">
        <f>IFERROR(IF(INDEX('Overview - Section A'!$E$50:$E$63,MATCH('Print View'!$A25,'Overview - Section A'!$A$50:$A$63,0))&lt;&gt;0,INDEX('Overview - Section A'!$E$50:$E$63,MATCH('Print View'!$A25,'Overview - Section A'!$A$50:$A$63,0)),""),"")</f>
        <v/>
      </c>
      <c r="C25" s="586"/>
      <c r="D25" s="586"/>
      <c r="E25" s="586"/>
      <c r="F25" s="586"/>
      <c r="G25" s="586"/>
      <c r="H25" s="586"/>
      <c r="I25" s="586"/>
      <c r="J25" s="586"/>
      <c r="K25" s="586"/>
      <c r="L25" s="587"/>
      <c r="M25" s="192"/>
      <c r="N25" s="192"/>
      <c r="O25" s="585" t="str">
        <f>IFERROR(IF(INDEX('Overview - Section A'!$E$68:$E$81,MATCH('Print View'!$A25,'Overview - Section A'!$A$68:$A$81,0))&lt;&gt;0,INDEX('Overview - Section A'!$E$68:$E$81,MATCH('Print View'!$A25,'Overview - Section A'!$A$68:$A$81,0)),""),"")</f>
        <v/>
      </c>
      <c r="P25" s="586"/>
      <c r="Q25" s="586"/>
      <c r="R25" s="586"/>
      <c r="S25" s="586"/>
      <c r="T25" s="586"/>
      <c r="U25" s="586"/>
      <c r="V25" s="586"/>
      <c r="W25" s="586"/>
      <c r="X25" s="586"/>
      <c r="Y25" s="586"/>
      <c r="Z25" s="586"/>
      <c r="AA25" s="587"/>
      <c r="AB25" s="34"/>
      <c r="AC25" s="34"/>
      <c r="AD25" s="34"/>
      <c r="AE25" s="34"/>
      <c r="AF25" s="34"/>
      <c r="AG25" s="34"/>
      <c r="AH25" s="34"/>
      <c r="AI25" s="34"/>
    </row>
    <row r="26" spans="1:35" ht="32.25" x14ac:dyDescent="0.25">
      <c r="A26" s="141">
        <v>10</v>
      </c>
      <c r="B26" s="585" t="str">
        <f>IFERROR(IF(INDEX('Overview - Section A'!$E$50:$E$63,MATCH('Print View'!$A26,'Overview - Section A'!$A$50:$A$63,0))&lt;&gt;0,INDEX('Overview - Section A'!$E$50:$E$63,MATCH('Print View'!$A26,'Overview - Section A'!$A$50:$A$63,0)),""),"")</f>
        <v/>
      </c>
      <c r="C26" s="586"/>
      <c r="D26" s="586"/>
      <c r="E26" s="586"/>
      <c r="F26" s="586"/>
      <c r="G26" s="586"/>
      <c r="H26" s="586"/>
      <c r="I26" s="586"/>
      <c r="J26" s="586"/>
      <c r="K26" s="586"/>
      <c r="L26" s="587"/>
      <c r="M26" s="192"/>
      <c r="N26" s="192"/>
      <c r="O26" s="585" t="str">
        <f>IFERROR(IF(INDEX('Overview - Section A'!$E$68:$E$81,MATCH('Print View'!$A26,'Overview - Section A'!$A$68:$A$81,0))&lt;&gt;0,INDEX('Overview - Section A'!$E$68:$E$81,MATCH('Print View'!$A26,'Overview - Section A'!$A$68:$A$81,0)),""),"")</f>
        <v/>
      </c>
      <c r="P26" s="586"/>
      <c r="Q26" s="586"/>
      <c r="R26" s="586"/>
      <c r="S26" s="586"/>
      <c r="T26" s="586"/>
      <c r="U26" s="586"/>
      <c r="V26" s="586"/>
      <c r="W26" s="586"/>
      <c r="X26" s="586"/>
      <c r="Y26" s="586"/>
      <c r="Z26" s="586"/>
      <c r="AA26" s="587"/>
      <c r="AB26" s="34"/>
      <c r="AC26" s="34"/>
      <c r="AD26" s="34"/>
      <c r="AE26" s="34"/>
      <c r="AF26" s="34"/>
      <c r="AG26" s="34"/>
      <c r="AH26" s="34"/>
      <c r="AI26" s="34"/>
    </row>
    <row r="27" spans="1:35" ht="32.25" x14ac:dyDescent="0.25">
      <c r="A27" s="141">
        <v>11</v>
      </c>
      <c r="B27" s="585" t="str">
        <f>IFERROR(IF(INDEX('Overview - Section A'!$E$50:$E$63,MATCH('Print View'!$A27,'Overview - Section A'!$A$50:$A$63,0))&lt;&gt;0,INDEX('Overview - Section A'!$E$50:$E$63,MATCH('Print View'!$A27,'Overview - Section A'!$A$50:$A$63,0)),""),"")</f>
        <v/>
      </c>
      <c r="C27" s="586"/>
      <c r="D27" s="586"/>
      <c r="E27" s="586"/>
      <c r="F27" s="586"/>
      <c r="G27" s="586"/>
      <c r="H27" s="586"/>
      <c r="I27" s="586"/>
      <c r="J27" s="586"/>
      <c r="K27" s="586"/>
      <c r="L27" s="587"/>
      <c r="M27" s="192"/>
      <c r="N27" s="192"/>
      <c r="O27" s="585" t="str">
        <f>IFERROR(IF(INDEX('Overview - Section A'!$E$68:$E$81,MATCH('Print View'!$A27,'Overview - Section A'!$A$68:$A$81,0))&lt;&gt;0,INDEX('Overview - Section A'!$E$68:$E$81,MATCH('Print View'!$A27,'Overview - Section A'!$A$68:$A$81,0)),""),"")</f>
        <v/>
      </c>
      <c r="P27" s="586"/>
      <c r="Q27" s="586"/>
      <c r="R27" s="586"/>
      <c r="S27" s="586"/>
      <c r="T27" s="586"/>
      <c r="U27" s="586"/>
      <c r="V27" s="586"/>
      <c r="W27" s="586"/>
      <c r="X27" s="586"/>
      <c r="Y27" s="586"/>
      <c r="Z27" s="586"/>
      <c r="AA27" s="587"/>
      <c r="AB27" s="34"/>
      <c r="AC27" s="34"/>
      <c r="AD27" s="34"/>
      <c r="AE27" s="34"/>
      <c r="AF27" s="34"/>
      <c r="AG27" s="34"/>
      <c r="AH27" s="34"/>
      <c r="AI27" s="34"/>
    </row>
    <row r="28" spans="1:35" ht="32.25" x14ac:dyDescent="0.25">
      <c r="A28" s="141">
        <v>12</v>
      </c>
      <c r="B28" s="585" t="str">
        <f>IFERROR(IF(INDEX('Overview - Section A'!$E$50:$E$63,MATCH('Print View'!$A28,'Overview - Section A'!$A$50:$A$63,0))&lt;&gt;0,INDEX('Overview - Section A'!$E$50:$E$63,MATCH('Print View'!$A28,'Overview - Section A'!$A$50:$A$63,0)),""),"")</f>
        <v/>
      </c>
      <c r="C28" s="586"/>
      <c r="D28" s="586"/>
      <c r="E28" s="586"/>
      <c r="F28" s="586"/>
      <c r="G28" s="586"/>
      <c r="H28" s="586"/>
      <c r="I28" s="586"/>
      <c r="J28" s="586"/>
      <c r="K28" s="586"/>
      <c r="L28" s="587"/>
      <c r="M28" s="192"/>
      <c r="N28" s="192"/>
      <c r="O28" s="585" t="str">
        <f>IFERROR(IF(INDEX('Overview - Section A'!$E$68:$E$81,MATCH('Print View'!$A28,'Overview - Section A'!$A$68:$A$81,0))&lt;&gt;0,INDEX('Overview - Section A'!$E$68:$E$81,MATCH('Print View'!$A28,'Overview - Section A'!$A$68:$A$81,0)),""),"")</f>
        <v/>
      </c>
      <c r="P28" s="586"/>
      <c r="Q28" s="586"/>
      <c r="R28" s="586"/>
      <c r="S28" s="586"/>
      <c r="T28" s="586"/>
      <c r="U28" s="586"/>
      <c r="V28" s="586"/>
      <c r="W28" s="586"/>
      <c r="X28" s="586"/>
      <c r="Y28" s="586"/>
      <c r="Z28" s="586"/>
      <c r="AA28" s="587"/>
      <c r="AB28" s="34"/>
      <c r="AC28" s="34"/>
      <c r="AD28" s="34"/>
      <c r="AE28" s="34"/>
      <c r="AF28" s="34"/>
      <c r="AG28" s="34"/>
      <c r="AH28" s="34"/>
      <c r="AI28" s="34"/>
    </row>
    <row r="29" spans="1:35" x14ac:dyDescent="0.25">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row>
    <row r="30" spans="1:35" x14ac:dyDescent="0.25">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row>
    <row r="31" spans="1:35" x14ac:dyDescent="0.25">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row>
    <row r="32" spans="1:35" ht="16.5" thickBot="1" x14ac:dyDescent="0.3">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row>
    <row r="33" spans="1:36" ht="47.25" thickBot="1" x14ac:dyDescent="0.3">
      <c r="A33" s="608" t="str">
        <f>'Impact Indicators - Section B'!A7:J7</f>
        <v>Impact Indicators</v>
      </c>
      <c r="B33" s="609"/>
      <c r="C33" s="609"/>
      <c r="D33" s="609"/>
      <c r="E33" s="609"/>
      <c r="F33" s="609"/>
      <c r="G33" s="609"/>
      <c r="H33" s="609"/>
      <c r="I33" s="610"/>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row>
    <row r="34" spans="1:36" ht="16.5" thickBot="1" x14ac:dyDescent="0.3">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row>
    <row r="35" spans="1:36" ht="29.25" thickBot="1" x14ac:dyDescent="0.3">
      <c r="A35" s="632" t="s">
        <v>124</v>
      </c>
      <c r="B35" s="634" t="str">
        <f>'Impact Indicators - Section B'!B8</f>
        <v xml:space="preserve">Indicador de impacto estándar </v>
      </c>
      <c r="C35" s="634" t="str">
        <f>'Impact Indicators - Section B'!C8</f>
        <v>Indicador personalizado</v>
      </c>
      <c r="D35" s="634" t="str">
        <f>'Impact Indicators - Section B'!D8</f>
        <v>Línea de base valor</v>
      </c>
      <c r="E35" s="634" t="str">
        <f>'Impact Indicators - Section B'!E8</f>
        <v>Línea de base año</v>
      </c>
      <c r="F35" s="634" t="str">
        <f>'Impact Indicators - Section B'!F8</f>
        <v>Línea de base año fuente</v>
      </c>
      <c r="G35" s="634" t="str">
        <f>'Impact Indicators - Section B'!G8</f>
        <v>Desglose requerido</v>
      </c>
      <c r="H35" s="634" t="str">
        <f>'Impact Indicators - Section B'!H8</f>
        <v>Receptor principales</v>
      </c>
      <c r="I35" s="636">
        <f>'Impact Indicators - Section B'!O8</f>
        <v>0</v>
      </c>
      <c r="J35" s="588"/>
      <c r="K35" s="589"/>
      <c r="L35" s="589"/>
      <c r="M35" s="589"/>
      <c r="N35" s="590"/>
      <c r="O35" s="591"/>
      <c r="P35" s="592"/>
      <c r="Q35" s="592"/>
      <c r="R35" s="592"/>
      <c r="S35" s="593"/>
      <c r="T35" s="591"/>
      <c r="U35" s="592"/>
      <c r="V35" s="592"/>
      <c r="W35" s="592"/>
      <c r="X35" s="593"/>
      <c r="Y35" s="591"/>
      <c r="Z35" s="592"/>
      <c r="AA35" s="592"/>
      <c r="AB35" s="592"/>
      <c r="AC35" s="593"/>
      <c r="AD35" s="591"/>
      <c r="AE35" s="592"/>
      <c r="AF35" s="592"/>
      <c r="AG35" s="592"/>
      <c r="AH35" s="593"/>
      <c r="AI35" s="198"/>
      <c r="AJ35" s="577">
        <f>'Impact Indicators - Section B'!P8</f>
        <v>0</v>
      </c>
    </row>
    <row r="36" spans="1:36" ht="143.25" thickBot="1" x14ac:dyDescent="0.3">
      <c r="A36" s="633"/>
      <c r="B36" s="635"/>
      <c r="C36" s="635"/>
      <c r="D36" s="635"/>
      <c r="E36" s="635"/>
      <c r="F36" s="635"/>
      <c r="G36" s="635"/>
      <c r="H36" s="635"/>
      <c r="I36" s="637"/>
      <c r="J36" s="199" t="str">
        <f>'Impact Indicators - Section B'!D28</f>
        <v>Meta N#</v>
      </c>
      <c r="K36" s="200" t="str">
        <f>'Impact Indicators - Section B'!E28</f>
        <v>Meta D#</v>
      </c>
      <c r="L36" s="200" t="str">
        <f>'Impact Indicators - Section B'!F28</f>
        <v>Meta %</v>
      </c>
      <c r="M36" s="200" t="str">
        <f>'Impact Indicators - Section B'!G28</f>
        <v>Fecha prevista del informe</v>
      </c>
      <c r="N36" s="201" t="str">
        <f>'Impact Indicators - Section B'!H28</f>
        <v>Mark if target is TBD?</v>
      </c>
      <c r="O36" s="199" t="str">
        <f>'Impact Indicators - Section B'!D28</f>
        <v>Meta N#</v>
      </c>
      <c r="P36" s="200" t="str">
        <f>'Impact Indicators - Section B'!E28</f>
        <v>Meta D#</v>
      </c>
      <c r="Q36" s="200" t="str">
        <f>'Impact Indicators - Section B'!F28</f>
        <v>Meta %</v>
      </c>
      <c r="R36" s="200" t="str">
        <f>'Impact Indicators - Section B'!G28</f>
        <v>Fecha prevista del informe</v>
      </c>
      <c r="S36" s="201" t="str">
        <f>'Impact Indicators - Section B'!H28</f>
        <v>Mark if target is TBD?</v>
      </c>
      <c r="T36" s="199" t="str">
        <f>'Impact Indicators - Section B'!D28</f>
        <v>Meta N#</v>
      </c>
      <c r="U36" s="200" t="str">
        <f>'Impact Indicators - Section B'!E28</f>
        <v>Meta D#</v>
      </c>
      <c r="V36" s="200" t="str">
        <f>'Impact Indicators - Section B'!F28</f>
        <v>Meta %</v>
      </c>
      <c r="W36" s="200" t="str">
        <f>'Impact Indicators - Section B'!G28</f>
        <v>Fecha prevista del informe</v>
      </c>
      <c r="X36" s="201" t="str">
        <f>'Impact Indicators - Section B'!H28</f>
        <v>Mark if target is TBD?</v>
      </c>
      <c r="Y36" s="199" t="str">
        <f>'Impact Indicators - Section B'!D28</f>
        <v>Meta N#</v>
      </c>
      <c r="Z36" s="200" t="str">
        <f>'Impact Indicators - Section B'!E28</f>
        <v>Meta D#</v>
      </c>
      <c r="AA36" s="200" t="str">
        <f>'Impact Indicators - Section B'!F28</f>
        <v>Meta %</v>
      </c>
      <c r="AB36" s="200" t="str">
        <f>'Impact Indicators - Section B'!G28</f>
        <v>Fecha prevista del informe</v>
      </c>
      <c r="AC36" s="202" t="str">
        <f>'Impact Indicators - Section B'!H28</f>
        <v>Mark if target is TBD?</v>
      </c>
      <c r="AD36" s="199" t="str">
        <f>'Impact Indicators - Section B'!D28</f>
        <v>Meta N#</v>
      </c>
      <c r="AE36" s="200" t="str">
        <f>'Impact Indicators - Section B'!E28</f>
        <v>Meta D#</v>
      </c>
      <c r="AF36" s="200" t="str">
        <f>'Impact Indicators - Section B'!F28</f>
        <v>Meta %</v>
      </c>
      <c r="AG36" s="200" t="str">
        <f>'Impact Indicators - Section B'!G28</f>
        <v>Fecha prevista del informe</v>
      </c>
      <c r="AH36" s="201" t="str">
        <f>'Impact Indicators - Section B'!H28</f>
        <v>Mark if target is TBD?</v>
      </c>
      <c r="AI36" s="203"/>
      <c r="AJ36" s="578"/>
    </row>
    <row r="37" spans="1:36" s="156" customFormat="1" ht="142.5" x14ac:dyDescent="0.45">
      <c r="A37" s="238">
        <v>1</v>
      </c>
      <c r="B37" s="204" t="str">
        <f>IFERROR(IF(INDEX('Impact Indicators - Section B'!B$9:B$25,MATCH('Print View'!$A37,'Impact Indicators - Section B'!$A$9:$A$25,0))&lt;&gt;0,INDEX('Impact Indicators - Section B'!B$9:B$25,MATCH('Print View'!$A37,'Impact Indicators - Section B'!$A$9:$A$25,0)),""),"")</f>
        <v>HIV I-9a(M): Porcentaje de hombres que tienen relaciones sexuales con hombres y viven con el VIH</v>
      </c>
      <c r="C37" s="204" t="str">
        <f>IFERROR(IF(INDEX('Impact Indicators - Section B'!C$9:C$25,MATCH('Print View'!$A37,'Impact Indicators - Section B'!$A$9:$A$25,0))&lt;&gt;0,INDEX('Impact Indicators - Section B'!C$9:C$25,MATCH('Print View'!$A37,'Impact Indicators - Section B'!$A$9:$A$25,0)),""),"")</f>
        <v/>
      </c>
      <c r="D37" s="204" t="str">
        <f>IFERROR(IF(INDEX('Impact Indicators - Section B'!D$9:D$25,MATCH('Print View'!$A37,'Impact Indicators - Section B'!$A$9:$A$25,0))&lt;&gt;0,INDEX('Impact Indicators - Section B'!D$9:D$25,MATCH('Print View'!$A37,'Impact Indicators - Section B'!$A$9:$A$25,0)),""),"")</f>
        <v>12.2</v>
      </c>
      <c r="E37" s="204" t="str">
        <f>IFERROR(IF(INDEX('Impact Indicators - Section B'!E$9:E$25,MATCH('Print View'!$A37,'Impact Indicators - Section B'!$A$9:$A$25,0))&lt;&gt;0,INDEX('Impact Indicators - Section B'!E$9:E$25,MATCH('Print View'!$A37,'Impact Indicators - Section B'!$A$9:$A$25,0)),""),"")</f>
        <v>2017</v>
      </c>
      <c r="F37" s="204" t="str">
        <f>IFERROR(IF(INDEX('Impact Indicators - Section B'!F$9:F$25,MATCH('Print View'!$A37,'Impact Indicators - Section B'!$A$9:$A$25,0))&lt;&gt;0,INDEX('Impact Indicators - Section B'!F$9:F$25,MATCH('Print View'!$A37,'Impact Indicators - Section B'!$A$9:$A$25,0)),""),"")</f>
        <v>HMIS</v>
      </c>
      <c r="G37" s="204" t="str">
        <f>IFERROR(IF(INDEX('Impact Indicators - Section B'!G$9:G$25,MATCH('Print View'!$A37,'Impact Indicators - Section B'!$A$9:$A$25,0))&lt;&gt;0,INDEX('Impact Indicators - Section B'!G$9:G$25,MATCH('Print View'!$A37,'Impact Indicators - Section B'!$A$9:$A$25,0)),""),"")</f>
        <v>Edad</v>
      </c>
      <c r="H37" s="204" t="str">
        <f>IFERROR(IF(INDEX('Impact Indicators - Section B'!H$9:H$25,MATCH('Print View'!$A37,'Impact Indicators - Section B'!$A$9:$A$25,0))&lt;&gt;0,INDEX('Impact Indicators - Section B'!H$9:H$25,MATCH('Print View'!$A37,'Impact Indicators - Section B'!$A$9:$A$25,0)),""),"")</f>
        <v>Care International</v>
      </c>
      <c r="I37" s="204" t="str">
        <f>IFERROR(IF(INDEX('Impact Indicators - Section B'!O$9:O$25,MATCH('Print View'!H37,'Impact Indicators - Section B'!$A$9:$A$25,0))&lt;&gt;0,INDEX('Impact Indicators - Section B'!O$9:O$25,MATCH('Print View'!$A37,'Impact Indicators - Section B'!$A$9:$A$25,0)),""),"")</f>
        <v/>
      </c>
      <c r="J37" s="205"/>
      <c r="K37" s="206"/>
      <c r="L37" s="206"/>
      <c r="M37" s="206"/>
      <c r="N37" s="207"/>
      <c r="O37" s="205"/>
      <c r="P37" s="206"/>
      <c r="Q37" s="206"/>
      <c r="R37" s="206"/>
      <c r="S37" s="207"/>
      <c r="T37" s="205"/>
      <c r="U37" s="206"/>
      <c r="V37" s="206"/>
      <c r="W37" s="206"/>
      <c r="X37" s="208"/>
      <c r="Y37" s="209"/>
      <c r="Z37" s="206"/>
      <c r="AA37" s="206"/>
      <c r="AB37" s="206"/>
      <c r="AC37" s="210"/>
      <c r="AD37" s="205"/>
      <c r="AE37" s="206"/>
      <c r="AF37" s="206"/>
      <c r="AG37" s="204"/>
      <c r="AH37" s="211"/>
      <c r="AI37" s="212"/>
      <c r="AJ37" s="213" t="str">
        <f>IFERROR(IF(INDEX('Impact Indicators - Section B'!P$9:P$25,MATCH('Print View'!H37,'Impact Indicators - Section B'!$A$9:$A$25,0))&lt;&gt;0,INDEX('Impact Indicators - Section B'!P$9:P$25,MATCH('Print View'!$A37,'Impact Indicators - Section B'!$A$9:$A$25,0)),""),"")</f>
        <v/>
      </c>
    </row>
    <row r="38" spans="1:36" s="156" customFormat="1" ht="85.5" x14ac:dyDescent="0.45">
      <c r="A38" s="239">
        <v>2</v>
      </c>
      <c r="B38" s="240" t="str">
        <f>IFERROR(IF(INDEX('Impact Indicators - Section B'!B$9:B$25,MATCH('Print View'!$A38,'Impact Indicators - Section B'!$A$9:$A$25,0))&lt;&gt;0,INDEX('Impact Indicators - Section B'!B$9:B$25,MATCH('Print View'!$A38,'Impact Indicators - Section B'!$A$9:$A$25,0)),""),"")</f>
        <v>HIV I-9b(M): Porcentaje de personas transgénero que viven con el VIH</v>
      </c>
      <c r="C38" s="240" t="str">
        <f>IFERROR(IF(INDEX('Impact Indicators - Section B'!C$9:C$25,MATCH('Print View'!$A38,'Impact Indicators - Section B'!$A$9:$A$25,0))&lt;&gt;0,INDEX('Impact Indicators - Section B'!C$9:C$25,MATCH('Print View'!$A38,'Impact Indicators - Section B'!$A$9:$A$25,0)),""),"")</f>
        <v/>
      </c>
      <c r="D38" s="240" t="str">
        <f>IFERROR(IF(INDEX('Impact Indicators - Section B'!D$9:D$25,MATCH('Print View'!$A38,'Impact Indicators - Section B'!$A$9:$A$25,0))&lt;&gt;0,INDEX('Impact Indicators - Section B'!D$9:D$25,MATCH('Print View'!$A38,'Impact Indicators - Section B'!$A$9:$A$25,0)),""),"")</f>
        <v>15.6</v>
      </c>
      <c r="E38" s="240" t="str">
        <f>IFERROR(IF(INDEX('Impact Indicators - Section B'!E$9:E$25,MATCH('Print View'!$A38,'Impact Indicators - Section B'!$A$9:$A$25,0))&lt;&gt;0,INDEX('Impact Indicators - Section B'!E$9:E$25,MATCH('Print View'!$A38,'Impact Indicators - Section B'!$A$9:$A$25,0)),""),"")</f>
        <v>2017</v>
      </c>
      <c r="F38" s="240" t="str">
        <f>IFERROR(IF(INDEX('Impact Indicators - Section B'!F$9:F$25,MATCH('Print View'!$A38,'Impact Indicators - Section B'!$A$9:$A$25,0))&lt;&gt;0,INDEX('Impact Indicators - Section B'!F$9:F$25,MATCH('Print View'!$A38,'Impact Indicators - Section B'!$A$9:$A$25,0)),""),"")</f>
        <v>HMIS</v>
      </c>
      <c r="G38" s="240" t="str">
        <f>IFERROR(IF(INDEX('Impact Indicators - Section B'!G$9:G$25,MATCH('Print View'!$A38,'Impact Indicators - Section B'!$A$9:$A$25,0))&lt;&gt;0,INDEX('Impact Indicators - Section B'!G$9:G$25,MATCH('Print View'!$A38,'Impact Indicators - Section B'!$A$9:$A$25,0)),""),"")</f>
        <v>Edad</v>
      </c>
      <c r="H38" s="240" t="str">
        <f>IFERROR(IF(INDEX('Impact Indicators - Section B'!H$9:H$25,MATCH('Print View'!$A38,'Impact Indicators - Section B'!$A$9:$A$25,0))&lt;&gt;0,INDEX('Impact Indicators - Section B'!H$9:H$25,MATCH('Print View'!$A38,'Impact Indicators - Section B'!$A$9:$A$25,0)),""),"")</f>
        <v>Care International</v>
      </c>
      <c r="I38" s="240" t="str">
        <f>IFERROR(IF(INDEX('Impact Indicators - Section B'!O$9:O$25,MATCH('Print View'!H38,'Impact Indicators - Section B'!$A$9:$A$25,0))&lt;&gt;0,INDEX('Impact Indicators - Section B'!O$9:O$25,MATCH('Print View'!$A38,'Impact Indicators - Section B'!$A$9:$A$25,0)),""),"")</f>
        <v/>
      </c>
      <c r="J38" s="241"/>
      <c r="K38" s="242"/>
      <c r="L38" s="242"/>
      <c r="M38" s="242"/>
      <c r="N38" s="243"/>
      <c r="O38" s="241"/>
      <c r="P38" s="242"/>
      <c r="Q38" s="242"/>
      <c r="R38" s="242"/>
      <c r="S38" s="243"/>
      <c r="T38" s="241"/>
      <c r="U38" s="242"/>
      <c r="V38" s="242"/>
      <c r="W38" s="242"/>
      <c r="X38" s="244"/>
      <c r="Y38" s="245"/>
      <c r="Z38" s="242"/>
      <c r="AA38" s="242"/>
      <c r="AB38" s="242"/>
      <c r="AC38" s="246"/>
      <c r="AD38" s="241"/>
      <c r="AE38" s="242"/>
      <c r="AF38" s="242"/>
      <c r="AG38" s="247"/>
      <c r="AH38" s="248"/>
      <c r="AI38" s="212"/>
      <c r="AJ38" s="249" t="str">
        <f>IFERROR(IF(INDEX('Impact Indicators - Section B'!P$9:P$25,MATCH('Print View'!H38,'Impact Indicators - Section B'!$A$9:$A$25,0))&lt;&gt;0,INDEX('Impact Indicators - Section B'!P$9:P$25,MATCH('Print View'!$A38,'Impact Indicators - Section B'!$A$9:$A$25,0)),""),"")</f>
        <v/>
      </c>
    </row>
    <row r="39" spans="1:36" s="156" customFormat="1" ht="28.5" x14ac:dyDescent="0.45">
      <c r="A39" s="239">
        <v>3</v>
      </c>
      <c r="B39" s="204" t="str">
        <f>IFERROR(IF(INDEX('Impact Indicators - Section B'!B$9:B$25,MATCH('Print View'!$A39,'Impact Indicators - Section B'!$A$9:$A$25,0))&lt;&gt;0,INDEX('Impact Indicators - Section B'!B$9:B$25,MATCH('Print View'!$A39,'Impact Indicators - Section B'!$A$9:$A$25,0)),""),"")</f>
        <v/>
      </c>
      <c r="C39" s="204" t="str">
        <f>IFERROR(IF(INDEX('Impact Indicators - Section B'!C$9:C$25,MATCH('Print View'!$A39,'Impact Indicators - Section B'!$A$9:$A$25,0))&lt;&gt;0,INDEX('Impact Indicators - Section B'!C$9:C$25,MATCH('Print View'!$A39,'Impact Indicators - Section B'!$A$9:$A$25,0)),""),"")</f>
        <v/>
      </c>
      <c r="D39" s="204" t="str">
        <f>IFERROR(IF(INDEX('Impact Indicators - Section B'!D$9:D$25,MATCH('Print View'!$A39,'Impact Indicators - Section B'!$A$9:$A$25,0))&lt;&gt;0,INDEX('Impact Indicators - Section B'!D$9:D$25,MATCH('Print View'!$A39,'Impact Indicators - Section B'!$A$9:$A$25,0)),""),"")</f>
        <v/>
      </c>
      <c r="E39" s="204" t="str">
        <f>IFERROR(IF(INDEX('Impact Indicators - Section B'!E$9:E$25,MATCH('Print View'!$A39,'Impact Indicators - Section B'!$A$9:$A$25,0))&lt;&gt;0,INDEX('Impact Indicators - Section B'!E$9:E$25,MATCH('Print View'!$A39,'Impact Indicators - Section B'!$A$9:$A$25,0)),""),"")</f>
        <v/>
      </c>
      <c r="F39" s="204" t="str">
        <f>IFERROR(IF(INDEX('Impact Indicators - Section B'!F$9:F$25,MATCH('Print View'!$A39,'Impact Indicators - Section B'!$A$9:$A$25,0))&lt;&gt;0,INDEX('Impact Indicators - Section B'!F$9:F$25,MATCH('Print View'!$A39,'Impact Indicators - Section B'!$A$9:$A$25,0)),""),"")</f>
        <v/>
      </c>
      <c r="G39" s="204" t="str">
        <f>IFERROR(IF(INDEX('Impact Indicators - Section B'!G$9:G$25,MATCH('Print View'!$A39,'Impact Indicators - Section B'!$A$9:$A$25,0))&lt;&gt;0,INDEX('Impact Indicators - Section B'!G$9:G$25,MATCH('Print View'!$A39,'Impact Indicators - Section B'!$A$9:$A$25,0)),""),"")</f>
        <v/>
      </c>
      <c r="H39" s="204" t="str">
        <f>IFERROR(IF(INDEX('Impact Indicators - Section B'!H$9:H$25,MATCH('Print View'!$A39,'Impact Indicators - Section B'!$A$9:$A$25,0))&lt;&gt;0,INDEX('Impact Indicators - Section B'!H$9:H$25,MATCH('Print View'!$A39,'Impact Indicators - Section B'!$A$9:$A$25,0)),""),"")</f>
        <v/>
      </c>
      <c r="I39" s="204" t="str">
        <f>IFERROR(IF(INDEX('Impact Indicators - Section B'!O$9:O$25,MATCH('Print View'!H39,'Impact Indicators - Section B'!$A$9:$A$25,0))&lt;&gt;0,INDEX('Impact Indicators - Section B'!O$9:O$25,MATCH('Print View'!$A39,'Impact Indicators - Section B'!$A$9:$A$25,0)),""),"")</f>
        <v/>
      </c>
      <c r="J39" s="214"/>
      <c r="K39" s="215"/>
      <c r="L39" s="215"/>
      <c r="M39" s="215"/>
      <c r="N39" s="216"/>
      <c r="O39" s="214"/>
      <c r="P39" s="215"/>
      <c r="Q39" s="215"/>
      <c r="R39" s="215"/>
      <c r="S39" s="216"/>
      <c r="T39" s="214"/>
      <c r="U39" s="215"/>
      <c r="V39" s="215"/>
      <c r="W39" s="215"/>
      <c r="X39" s="217"/>
      <c r="Y39" s="218"/>
      <c r="Z39" s="215"/>
      <c r="AA39" s="215"/>
      <c r="AB39" s="215"/>
      <c r="AC39" s="219"/>
      <c r="AD39" s="214"/>
      <c r="AE39" s="215"/>
      <c r="AF39" s="215"/>
      <c r="AG39" s="220"/>
      <c r="AH39" s="221"/>
      <c r="AI39" s="212"/>
      <c r="AJ39" s="213" t="str">
        <f>IFERROR(IF(INDEX('Impact Indicators - Section B'!P$9:P$25,MATCH('Print View'!H39,'Impact Indicators - Section B'!$A$9:$A$25,0))&lt;&gt;0,INDEX('Impact Indicators - Section B'!P$9:P$25,MATCH('Print View'!$A39,'Impact Indicators - Section B'!$A$9:$A$25,0)),""),"")</f>
        <v/>
      </c>
    </row>
    <row r="40" spans="1:36" s="156" customFormat="1" ht="28.5" x14ac:dyDescent="0.45">
      <c r="A40" s="239">
        <v>4</v>
      </c>
      <c r="B40" s="240" t="str">
        <f>IFERROR(IF(INDEX('Impact Indicators - Section B'!B$9:B$25,MATCH('Print View'!$A40,'Impact Indicators - Section B'!$A$9:$A$25,0))&lt;&gt;0,INDEX('Impact Indicators - Section B'!B$9:B$25,MATCH('Print View'!$A40,'Impact Indicators - Section B'!$A$9:$A$25,0)),""),"")</f>
        <v/>
      </c>
      <c r="C40" s="240" t="str">
        <f>IFERROR(IF(INDEX('Impact Indicators - Section B'!C$9:C$25,MATCH('Print View'!$A40,'Impact Indicators - Section B'!$A$9:$A$25,0))&lt;&gt;0,INDEX('Impact Indicators - Section B'!C$9:C$25,MATCH('Print View'!$A40,'Impact Indicators - Section B'!$A$9:$A$25,0)),""),"")</f>
        <v/>
      </c>
      <c r="D40" s="240" t="str">
        <f>IFERROR(IF(INDEX('Impact Indicators - Section B'!D$9:D$25,MATCH('Print View'!$A40,'Impact Indicators - Section B'!$A$9:$A$25,0))&lt;&gt;0,INDEX('Impact Indicators - Section B'!D$9:D$25,MATCH('Print View'!$A40,'Impact Indicators - Section B'!$A$9:$A$25,0)),""),"")</f>
        <v/>
      </c>
      <c r="E40" s="240" t="str">
        <f>IFERROR(IF(INDEX('Impact Indicators - Section B'!E$9:E$25,MATCH('Print View'!$A40,'Impact Indicators - Section B'!$A$9:$A$25,0))&lt;&gt;0,INDEX('Impact Indicators - Section B'!E$9:E$25,MATCH('Print View'!$A40,'Impact Indicators - Section B'!$A$9:$A$25,0)),""),"")</f>
        <v/>
      </c>
      <c r="F40" s="240" t="str">
        <f>IFERROR(IF(INDEX('Impact Indicators - Section B'!F$9:F$25,MATCH('Print View'!$A40,'Impact Indicators - Section B'!$A$9:$A$25,0))&lt;&gt;0,INDEX('Impact Indicators - Section B'!F$9:F$25,MATCH('Print View'!$A40,'Impact Indicators - Section B'!$A$9:$A$25,0)),""),"")</f>
        <v/>
      </c>
      <c r="G40" s="240" t="str">
        <f>IFERROR(IF(INDEX('Impact Indicators - Section B'!G$9:G$25,MATCH('Print View'!$A40,'Impact Indicators - Section B'!$A$9:$A$25,0))&lt;&gt;0,INDEX('Impact Indicators - Section B'!G$9:G$25,MATCH('Print View'!$A40,'Impact Indicators - Section B'!$A$9:$A$25,0)),""),"")</f>
        <v/>
      </c>
      <c r="H40" s="240" t="str">
        <f>IFERROR(IF(INDEX('Impact Indicators - Section B'!H$9:H$25,MATCH('Print View'!$A40,'Impact Indicators - Section B'!$A$9:$A$25,0))&lt;&gt;0,INDEX('Impact Indicators - Section B'!H$9:H$25,MATCH('Print View'!$A40,'Impact Indicators - Section B'!$A$9:$A$25,0)),""),"")</f>
        <v/>
      </c>
      <c r="I40" s="240" t="str">
        <f>IFERROR(IF(INDEX('Impact Indicators - Section B'!O$9:O$25,MATCH('Print View'!H40,'Impact Indicators - Section B'!$A$9:$A$25,0))&lt;&gt;0,INDEX('Impact Indicators - Section B'!O$9:O$25,MATCH('Print View'!$A40,'Impact Indicators - Section B'!$A$9:$A$25,0)),""),"")</f>
        <v/>
      </c>
      <c r="J40" s="241"/>
      <c r="K40" s="242"/>
      <c r="L40" s="242"/>
      <c r="M40" s="242"/>
      <c r="N40" s="243"/>
      <c r="O40" s="241"/>
      <c r="P40" s="242"/>
      <c r="Q40" s="242"/>
      <c r="R40" s="242"/>
      <c r="S40" s="243"/>
      <c r="T40" s="241"/>
      <c r="U40" s="242"/>
      <c r="V40" s="242"/>
      <c r="W40" s="242"/>
      <c r="X40" s="244"/>
      <c r="Y40" s="245"/>
      <c r="Z40" s="242"/>
      <c r="AA40" s="242"/>
      <c r="AB40" s="242"/>
      <c r="AC40" s="246"/>
      <c r="AD40" s="241"/>
      <c r="AE40" s="242"/>
      <c r="AF40" s="242"/>
      <c r="AG40" s="247"/>
      <c r="AH40" s="248"/>
      <c r="AI40" s="212"/>
      <c r="AJ40" s="249" t="str">
        <f>IFERROR(IF(INDEX('Impact Indicators - Section B'!P$9:P$25,MATCH('Print View'!H40,'Impact Indicators - Section B'!$A$9:$A$25,0))&lt;&gt;0,INDEX('Impact Indicators - Section B'!P$9:P$25,MATCH('Print View'!$A40,'Impact Indicators - Section B'!$A$9:$A$25,0)),""),"")</f>
        <v/>
      </c>
    </row>
    <row r="41" spans="1:36" s="156" customFormat="1" ht="28.5" x14ac:dyDescent="0.45">
      <c r="A41" s="239">
        <v>5</v>
      </c>
      <c r="B41" s="204" t="str">
        <f>IFERROR(IF(INDEX('Impact Indicators - Section B'!B$9:B$25,MATCH('Print View'!$A41,'Impact Indicators - Section B'!$A$9:$A$25,0))&lt;&gt;0,INDEX('Impact Indicators - Section B'!B$9:B$25,MATCH('Print View'!$A41,'Impact Indicators - Section B'!$A$9:$A$25,0)),""),"")</f>
        <v/>
      </c>
      <c r="C41" s="204" t="str">
        <f>IFERROR(IF(INDEX('Impact Indicators - Section B'!C$9:C$25,MATCH('Print View'!$A41,'Impact Indicators - Section B'!$A$9:$A$25,0))&lt;&gt;0,INDEX('Impact Indicators - Section B'!C$9:C$25,MATCH('Print View'!$A41,'Impact Indicators - Section B'!$A$9:$A$25,0)),""),"")</f>
        <v/>
      </c>
      <c r="D41" s="204" t="str">
        <f>IFERROR(IF(INDEX('Impact Indicators - Section B'!D$9:D$25,MATCH('Print View'!$A41,'Impact Indicators - Section B'!$A$9:$A$25,0))&lt;&gt;0,INDEX('Impact Indicators - Section B'!D$9:D$25,MATCH('Print View'!$A41,'Impact Indicators - Section B'!$A$9:$A$25,0)),""),"")</f>
        <v/>
      </c>
      <c r="E41" s="204" t="str">
        <f>IFERROR(IF(INDEX('Impact Indicators - Section B'!E$9:E$25,MATCH('Print View'!$A41,'Impact Indicators - Section B'!$A$9:$A$25,0))&lt;&gt;0,INDEX('Impact Indicators - Section B'!E$9:E$25,MATCH('Print View'!$A41,'Impact Indicators - Section B'!$A$9:$A$25,0)),""),"")</f>
        <v/>
      </c>
      <c r="F41" s="204" t="str">
        <f>IFERROR(IF(INDEX('Impact Indicators - Section B'!F$9:F$25,MATCH('Print View'!$A41,'Impact Indicators - Section B'!$A$9:$A$25,0))&lt;&gt;0,INDEX('Impact Indicators - Section B'!F$9:F$25,MATCH('Print View'!$A41,'Impact Indicators - Section B'!$A$9:$A$25,0)),""),"")</f>
        <v/>
      </c>
      <c r="G41" s="204" t="str">
        <f>IFERROR(IF(INDEX('Impact Indicators - Section B'!G$9:G$25,MATCH('Print View'!$A41,'Impact Indicators - Section B'!$A$9:$A$25,0))&lt;&gt;0,INDEX('Impact Indicators - Section B'!G$9:G$25,MATCH('Print View'!$A41,'Impact Indicators - Section B'!$A$9:$A$25,0)),""),"")</f>
        <v/>
      </c>
      <c r="H41" s="204" t="str">
        <f>IFERROR(IF(INDEX('Impact Indicators - Section B'!H$9:H$25,MATCH('Print View'!$A41,'Impact Indicators - Section B'!$A$9:$A$25,0))&lt;&gt;0,INDEX('Impact Indicators - Section B'!H$9:H$25,MATCH('Print View'!$A41,'Impact Indicators - Section B'!$A$9:$A$25,0)),""),"")</f>
        <v/>
      </c>
      <c r="I41" s="204" t="str">
        <f>IFERROR(IF(INDEX('Impact Indicators - Section B'!O$9:O$25,MATCH('Print View'!H41,'Impact Indicators - Section B'!$A$9:$A$25,0))&lt;&gt;0,INDEX('Impact Indicators - Section B'!O$9:O$25,MATCH('Print View'!$A41,'Impact Indicators - Section B'!$A$9:$A$25,0)),""),"")</f>
        <v/>
      </c>
      <c r="J41" s="214"/>
      <c r="K41" s="215"/>
      <c r="L41" s="215"/>
      <c r="M41" s="215"/>
      <c r="N41" s="216"/>
      <c r="O41" s="214"/>
      <c r="P41" s="215"/>
      <c r="Q41" s="215"/>
      <c r="R41" s="215"/>
      <c r="S41" s="216"/>
      <c r="T41" s="214"/>
      <c r="U41" s="215"/>
      <c r="V41" s="215"/>
      <c r="W41" s="215"/>
      <c r="X41" s="217"/>
      <c r="Y41" s="214"/>
      <c r="Z41" s="215"/>
      <c r="AA41" s="215"/>
      <c r="AB41" s="215"/>
      <c r="AC41" s="219"/>
      <c r="AD41" s="214"/>
      <c r="AE41" s="215"/>
      <c r="AF41" s="215"/>
      <c r="AG41" s="220"/>
      <c r="AH41" s="221"/>
      <c r="AI41" s="212"/>
      <c r="AJ41" s="213" t="str">
        <f>IFERROR(IF(INDEX('Impact Indicators - Section B'!P$9:P$25,MATCH('Print View'!H41,'Impact Indicators - Section B'!$A$9:$A$25,0))&lt;&gt;0,INDEX('Impact Indicators - Section B'!P$9:P$25,MATCH('Print View'!$A41,'Impact Indicators - Section B'!$A$9:$A$25,0)),""),"")</f>
        <v/>
      </c>
    </row>
    <row r="42" spans="1:36" s="156" customFormat="1" ht="28.5" x14ac:dyDescent="0.45">
      <c r="A42" s="238">
        <v>6</v>
      </c>
      <c r="B42" s="240" t="str">
        <f>IFERROR(IF(INDEX('Impact Indicators - Section B'!B$9:B$25,MATCH('Print View'!$A42,'Impact Indicators - Section B'!$A$9:$A$25,0))&lt;&gt;0,INDEX('Impact Indicators - Section B'!B$9:B$25,MATCH('Print View'!$A42,'Impact Indicators - Section B'!$A$9:$A$25,0)),""),"")</f>
        <v/>
      </c>
      <c r="C42" s="240" t="str">
        <f>IFERROR(IF(INDEX('Impact Indicators - Section B'!C$9:C$25,MATCH('Print View'!$A42,'Impact Indicators - Section B'!$A$9:$A$25,0))&lt;&gt;0,INDEX('Impact Indicators - Section B'!C$9:C$25,MATCH('Print View'!$A42,'Impact Indicators - Section B'!$A$9:$A$25,0)),""),"")</f>
        <v/>
      </c>
      <c r="D42" s="240" t="str">
        <f>IFERROR(IF(INDEX('Impact Indicators - Section B'!D$9:D$25,MATCH('Print View'!$A42,'Impact Indicators - Section B'!$A$9:$A$25,0))&lt;&gt;0,INDEX('Impact Indicators - Section B'!D$9:D$25,MATCH('Print View'!$A42,'Impact Indicators - Section B'!$A$9:$A$25,0)),""),"")</f>
        <v/>
      </c>
      <c r="E42" s="240" t="str">
        <f>IFERROR(IF(INDEX('Impact Indicators - Section B'!E$9:E$25,MATCH('Print View'!$A42,'Impact Indicators - Section B'!$A$9:$A$25,0))&lt;&gt;0,INDEX('Impact Indicators - Section B'!E$9:E$25,MATCH('Print View'!$A42,'Impact Indicators - Section B'!$A$9:$A$25,0)),""),"")</f>
        <v/>
      </c>
      <c r="F42" s="240" t="str">
        <f>IFERROR(IF(INDEX('Impact Indicators - Section B'!F$9:F$25,MATCH('Print View'!$A42,'Impact Indicators - Section B'!$A$9:$A$25,0))&lt;&gt;0,INDEX('Impact Indicators - Section B'!F$9:F$25,MATCH('Print View'!$A42,'Impact Indicators - Section B'!$A$9:$A$25,0)),""),"")</f>
        <v/>
      </c>
      <c r="G42" s="240" t="str">
        <f>IFERROR(IF(INDEX('Impact Indicators - Section B'!G$9:G$25,MATCH('Print View'!$A42,'Impact Indicators - Section B'!$A$9:$A$25,0))&lt;&gt;0,INDEX('Impact Indicators - Section B'!G$9:G$25,MATCH('Print View'!$A42,'Impact Indicators - Section B'!$A$9:$A$25,0)),""),"")</f>
        <v/>
      </c>
      <c r="H42" s="240" t="str">
        <f>IFERROR(IF(INDEX('Impact Indicators - Section B'!H$9:H$25,MATCH('Print View'!$A42,'Impact Indicators - Section B'!$A$9:$A$25,0))&lt;&gt;0,INDEX('Impact Indicators - Section B'!H$9:H$25,MATCH('Print View'!$A42,'Impact Indicators - Section B'!$A$9:$A$25,0)),""),"")</f>
        <v/>
      </c>
      <c r="I42" s="240" t="str">
        <f>IFERROR(IF(INDEX('Impact Indicators - Section B'!O$9:O$25,MATCH('Print View'!H42,'Impact Indicators - Section B'!$A$9:$A$25,0))&lt;&gt;0,INDEX('Impact Indicators - Section B'!O$9:O$25,MATCH('Print View'!$A42,'Impact Indicators - Section B'!$A$9:$A$25,0)),""),"")</f>
        <v/>
      </c>
      <c r="J42" s="241"/>
      <c r="K42" s="242"/>
      <c r="L42" s="242"/>
      <c r="M42" s="242"/>
      <c r="N42" s="243"/>
      <c r="O42" s="241"/>
      <c r="P42" s="242"/>
      <c r="Q42" s="242"/>
      <c r="R42" s="242"/>
      <c r="S42" s="243"/>
      <c r="T42" s="241"/>
      <c r="U42" s="242"/>
      <c r="V42" s="242"/>
      <c r="W42" s="242"/>
      <c r="X42" s="244"/>
      <c r="Y42" s="241"/>
      <c r="Z42" s="242"/>
      <c r="AA42" s="242"/>
      <c r="AB42" s="242"/>
      <c r="AC42" s="246"/>
      <c r="AD42" s="241"/>
      <c r="AE42" s="242"/>
      <c r="AF42" s="242"/>
      <c r="AG42" s="247"/>
      <c r="AH42" s="248"/>
      <c r="AI42" s="212"/>
      <c r="AJ42" s="249" t="str">
        <f>IFERROR(IF(INDEX('Impact Indicators - Section B'!P$9:P$25,MATCH('Print View'!H42,'Impact Indicators - Section B'!$A$9:$A$25,0))&lt;&gt;0,INDEX('Impact Indicators - Section B'!P$9:P$25,MATCH('Print View'!$A42,'Impact Indicators - Section B'!$A$9:$A$25,0)),""),"")</f>
        <v/>
      </c>
    </row>
    <row r="43" spans="1:36" s="156" customFormat="1" ht="28.5" x14ac:dyDescent="0.45">
      <c r="A43" s="239">
        <v>7</v>
      </c>
      <c r="B43" s="204" t="str">
        <f>IFERROR(IF(INDEX('Impact Indicators - Section B'!B$9:B$25,MATCH('Print View'!$A43,'Impact Indicators - Section B'!$A$9:$A$25,0))&lt;&gt;0,INDEX('Impact Indicators - Section B'!B$9:B$25,MATCH('Print View'!$A43,'Impact Indicators - Section B'!$A$9:$A$25,0)),""),"")</f>
        <v/>
      </c>
      <c r="C43" s="204" t="str">
        <f>IFERROR(IF(INDEX('Impact Indicators - Section B'!C$9:C$25,MATCH('Print View'!$A43,'Impact Indicators - Section B'!$A$9:$A$25,0))&lt;&gt;0,INDEX('Impact Indicators - Section B'!C$9:C$25,MATCH('Print View'!$A43,'Impact Indicators - Section B'!$A$9:$A$25,0)),""),"")</f>
        <v/>
      </c>
      <c r="D43" s="204" t="str">
        <f>IFERROR(IF(INDEX('Impact Indicators - Section B'!D$9:D$25,MATCH('Print View'!$A43,'Impact Indicators - Section B'!$A$9:$A$25,0))&lt;&gt;0,INDEX('Impact Indicators - Section B'!D$9:D$25,MATCH('Print View'!$A43,'Impact Indicators - Section B'!$A$9:$A$25,0)),""),"")</f>
        <v/>
      </c>
      <c r="E43" s="204" t="str">
        <f>IFERROR(IF(INDEX('Impact Indicators - Section B'!E$9:E$25,MATCH('Print View'!$A43,'Impact Indicators - Section B'!$A$9:$A$25,0))&lt;&gt;0,INDEX('Impact Indicators - Section B'!E$9:E$25,MATCH('Print View'!$A43,'Impact Indicators - Section B'!$A$9:$A$25,0)),""),"")</f>
        <v/>
      </c>
      <c r="F43" s="204" t="str">
        <f>IFERROR(IF(INDEX('Impact Indicators - Section B'!F$9:F$25,MATCH('Print View'!$A43,'Impact Indicators - Section B'!$A$9:$A$25,0))&lt;&gt;0,INDEX('Impact Indicators - Section B'!F$9:F$25,MATCH('Print View'!$A43,'Impact Indicators - Section B'!$A$9:$A$25,0)),""),"")</f>
        <v/>
      </c>
      <c r="G43" s="204" t="str">
        <f>IFERROR(IF(INDEX('Impact Indicators - Section B'!G$9:G$25,MATCH('Print View'!$A43,'Impact Indicators - Section B'!$A$9:$A$25,0))&lt;&gt;0,INDEX('Impact Indicators - Section B'!G$9:G$25,MATCH('Print View'!$A43,'Impact Indicators - Section B'!$A$9:$A$25,0)),""),"")</f>
        <v/>
      </c>
      <c r="H43" s="204" t="str">
        <f>IFERROR(IF(INDEX('Impact Indicators - Section B'!H$9:H$25,MATCH('Print View'!$A43,'Impact Indicators - Section B'!$A$9:$A$25,0))&lt;&gt;0,INDEX('Impact Indicators - Section B'!H$9:H$25,MATCH('Print View'!$A43,'Impact Indicators - Section B'!$A$9:$A$25,0)),""),"")</f>
        <v/>
      </c>
      <c r="I43" s="204" t="str">
        <f>IFERROR(IF(INDEX('Impact Indicators - Section B'!O$9:O$25,MATCH('Print View'!H43,'Impact Indicators - Section B'!$A$9:$A$25,0))&lt;&gt;0,INDEX('Impact Indicators - Section B'!O$9:O$25,MATCH('Print View'!$A43,'Impact Indicators - Section B'!$A$9:$A$25,0)),""),"")</f>
        <v/>
      </c>
      <c r="J43" s="214"/>
      <c r="K43" s="215"/>
      <c r="L43" s="215"/>
      <c r="M43" s="215"/>
      <c r="N43" s="216"/>
      <c r="O43" s="214"/>
      <c r="P43" s="215"/>
      <c r="Q43" s="215"/>
      <c r="R43" s="215"/>
      <c r="S43" s="216"/>
      <c r="T43" s="214"/>
      <c r="U43" s="215"/>
      <c r="V43" s="215"/>
      <c r="W43" s="215"/>
      <c r="X43" s="217"/>
      <c r="Y43" s="214"/>
      <c r="Z43" s="215"/>
      <c r="AA43" s="215"/>
      <c r="AB43" s="215"/>
      <c r="AC43" s="219"/>
      <c r="AD43" s="214"/>
      <c r="AE43" s="215"/>
      <c r="AF43" s="215"/>
      <c r="AG43" s="220"/>
      <c r="AH43" s="221"/>
      <c r="AI43" s="212"/>
      <c r="AJ43" s="213" t="str">
        <f>IFERROR(IF(INDEX('Impact Indicators - Section B'!P$9:P$25,MATCH('Print View'!H43,'Impact Indicators - Section B'!$A$9:$A$25,0))&lt;&gt;0,INDEX('Impact Indicators - Section B'!P$9:P$25,MATCH('Print View'!$A43,'Impact Indicators - Section B'!$A$9:$A$25,0)),""),"")</f>
        <v/>
      </c>
    </row>
    <row r="44" spans="1:36" s="156" customFormat="1" ht="28.5" x14ac:dyDescent="0.45">
      <c r="A44" s="239">
        <v>8</v>
      </c>
      <c r="B44" s="240" t="str">
        <f>IFERROR(IF(INDEX('Impact Indicators - Section B'!B$9:B$25,MATCH('Print View'!$A44,'Impact Indicators - Section B'!$A$9:$A$25,0))&lt;&gt;0,INDEX('Impact Indicators - Section B'!B$9:B$25,MATCH('Print View'!$A44,'Impact Indicators - Section B'!$A$9:$A$25,0)),""),"")</f>
        <v/>
      </c>
      <c r="C44" s="240" t="str">
        <f>IFERROR(IF(INDEX('Impact Indicators - Section B'!C$9:C$25,MATCH('Print View'!$A44,'Impact Indicators - Section B'!$A$9:$A$25,0))&lt;&gt;0,INDEX('Impact Indicators - Section B'!C$9:C$25,MATCH('Print View'!$A44,'Impact Indicators - Section B'!$A$9:$A$25,0)),""),"")</f>
        <v/>
      </c>
      <c r="D44" s="240" t="str">
        <f>IFERROR(IF(INDEX('Impact Indicators - Section B'!D$9:D$25,MATCH('Print View'!$A44,'Impact Indicators - Section B'!$A$9:$A$25,0))&lt;&gt;0,INDEX('Impact Indicators - Section B'!D$9:D$25,MATCH('Print View'!$A44,'Impact Indicators - Section B'!$A$9:$A$25,0)),""),"")</f>
        <v/>
      </c>
      <c r="E44" s="240" t="str">
        <f>IFERROR(IF(INDEX('Impact Indicators - Section B'!E$9:E$25,MATCH('Print View'!$A44,'Impact Indicators - Section B'!$A$9:$A$25,0))&lt;&gt;0,INDEX('Impact Indicators - Section B'!E$9:E$25,MATCH('Print View'!$A44,'Impact Indicators - Section B'!$A$9:$A$25,0)),""),"")</f>
        <v/>
      </c>
      <c r="F44" s="240" t="str">
        <f>IFERROR(IF(INDEX('Impact Indicators - Section B'!F$9:F$25,MATCH('Print View'!$A44,'Impact Indicators - Section B'!$A$9:$A$25,0))&lt;&gt;0,INDEX('Impact Indicators - Section B'!F$9:F$25,MATCH('Print View'!$A44,'Impact Indicators - Section B'!$A$9:$A$25,0)),""),"")</f>
        <v/>
      </c>
      <c r="G44" s="240" t="str">
        <f>IFERROR(IF(INDEX('Impact Indicators - Section B'!G$9:G$25,MATCH('Print View'!$A44,'Impact Indicators - Section B'!$A$9:$A$25,0))&lt;&gt;0,INDEX('Impact Indicators - Section B'!G$9:G$25,MATCH('Print View'!$A44,'Impact Indicators - Section B'!$A$9:$A$25,0)),""),"")</f>
        <v/>
      </c>
      <c r="H44" s="240" t="str">
        <f>IFERROR(IF(INDEX('Impact Indicators - Section B'!H$9:H$25,MATCH('Print View'!$A44,'Impact Indicators - Section B'!$A$9:$A$25,0))&lt;&gt;0,INDEX('Impact Indicators - Section B'!H$9:H$25,MATCH('Print View'!$A44,'Impact Indicators - Section B'!$A$9:$A$25,0)),""),"")</f>
        <v/>
      </c>
      <c r="I44" s="240" t="str">
        <f>IFERROR(IF(INDEX('Impact Indicators - Section B'!O$9:O$25,MATCH('Print View'!H44,'Impact Indicators - Section B'!$A$9:$A$25,0))&lt;&gt;0,INDEX('Impact Indicators - Section B'!O$9:O$25,MATCH('Print View'!$A44,'Impact Indicators - Section B'!$A$9:$A$25,0)),""),"")</f>
        <v/>
      </c>
      <c r="J44" s="241"/>
      <c r="K44" s="242"/>
      <c r="L44" s="242"/>
      <c r="M44" s="242"/>
      <c r="N44" s="243"/>
      <c r="O44" s="241"/>
      <c r="P44" s="242"/>
      <c r="Q44" s="242"/>
      <c r="R44" s="242"/>
      <c r="S44" s="243"/>
      <c r="T44" s="241"/>
      <c r="U44" s="242"/>
      <c r="V44" s="242"/>
      <c r="W44" s="242"/>
      <c r="X44" s="244"/>
      <c r="Y44" s="241"/>
      <c r="Z44" s="242"/>
      <c r="AA44" s="242"/>
      <c r="AB44" s="242"/>
      <c r="AC44" s="246"/>
      <c r="AD44" s="241"/>
      <c r="AE44" s="242"/>
      <c r="AF44" s="242"/>
      <c r="AG44" s="247"/>
      <c r="AH44" s="248"/>
      <c r="AI44" s="212"/>
      <c r="AJ44" s="249" t="str">
        <f>IFERROR(IF(INDEX('Impact Indicators - Section B'!P$9:P$25,MATCH('Print View'!H44,'Impact Indicators - Section B'!$A$9:$A$25,0))&lt;&gt;0,INDEX('Impact Indicators - Section B'!P$9:P$25,MATCH('Print View'!$A44,'Impact Indicators - Section B'!$A$9:$A$25,0)),""),"")</f>
        <v/>
      </c>
    </row>
    <row r="45" spans="1:36" s="156" customFormat="1" ht="28.5" x14ac:dyDescent="0.45">
      <c r="A45" s="239">
        <v>9</v>
      </c>
      <c r="B45" s="204" t="str">
        <f>IFERROR(IF(INDEX('Impact Indicators - Section B'!B$9:B$25,MATCH('Print View'!$A45,'Impact Indicators - Section B'!$A$9:$A$25,0))&lt;&gt;0,INDEX('Impact Indicators - Section B'!B$9:B$25,MATCH('Print View'!$A45,'Impact Indicators - Section B'!$A$9:$A$25,0)),""),"")</f>
        <v/>
      </c>
      <c r="C45" s="204" t="str">
        <f>IFERROR(IF(INDEX('Impact Indicators - Section B'!C$9:C$25,MATCH('Print View'!$A45,'Impact Indicators - Section B'!$A$9:$A$25,0))&lt;&gt;0,INDEX('Impact Indicators - Section B'!C$9:C$25,MATCH('Print View'!$A45,'Impact Indicators - Section B'!$A$9:$A$25,0)),""),"")</f>
        <v/>
      </c>
      <c r="D45" s="204" t="str">
        <f>IFERROR(IF(INDEX('Impact Indicators - Section B'!D$9:D$25,MATCH('Print View'!$A45,'Impact Indicators - Section B'!$A$9:$A$25,0))&lt;&gt;0,INDEX('Impact Indicators - Section B'!D$9:D$25,MATCH('Print View'!$A45,'Impact Indicators - Section B'!$A$9:$A$25,0)),""),"")</f>
        <v/>
      </c>
      <c r="E45" s="204" t="str">
        <f>IFERROR(IF(INDEX('Impact Indicators - Section B'!E$9:E$25,MATCH('Print View'!$A45,'Impact Indicators - Section B'!$A$9:$A$25,0))&lt;&gt;0,INDEX('Impact Indicators - Section B'!E$9:E$25,MATCH('Print View'!$A45,'Impact Indicators - Section B'!$A$9:$A$25,0)),""),"")</f>
        <v/>
      </c>
      <c r="F45" s="204" t="str">
        <f>IFERROR(IF(INDEX('Impact Indicators - Section B'!F$9:F$25,MATCH('Print View'!$A45,'Impact Indicators - Section B'!$A$9:$A$25,0))&lt;&gt;0,INDEX('Impact Indicators - Section B'!F$9:F$25,MATCH('Print View'!$A45,'Impact Indicators - Section B'!$A$9:$A$25,0)),""),"")</f>
        <v/>
      </c>
      <c r="G45" s="204" t="str">
        <f>IFERROR(IF(INDEX('Impact Indicators - Section B'!G$9:G$25,MATCH('Print View'!$A45,'Impact Indicators - Section B'!$A$9:$A$25,0))&lt;&gt;0,INDEX('Impact Indicators - Section B'!G$9:G$25,MATCH('Print View'!$A45,'Impact Indicators - Section B'!$A$9:$A$25,0)),""),"")</f>
        <v/>
      </c>
      <c r="H45" s="204" t="str">
        <f>IFERROR(IF(INDEX('Impact Indicators - Section B'!H$9:H$25,MATCH('Print View'!$A45,'Impact Indicators - Section B'!$A$9:$A$25,0))&lt;&gt;0,INDEX('Impact Indicators - Section B'!H$9:H$25,MATCH('Print View'!$A45,'Impact Indicators - Section B'!$A$9:$A$25,0)),""),"")</f>
        <v/>
      </c>
      <c r="I45" s="204" t="str">
        <f>IFERROR(IF(INDEX('Impact Indicators - Section B'!O$9:O$25,MATCH('Print View'!H45,'Impact Indicators - Section B'!$A$9:$A$25,0))&lt;&gt;0,INDEX('Impact Indicators - Section B'!O$9:O$25,MATCH('Print View'!$A45,'Impact Indicators - Section B'!$A$9:$A$25,0)),""),"")</f>
        <v/>
      </c>
      <c r="J45" s="214"/>
      <c r="K45" s="215"/>
      <c r="L45" s="215"/>
      <c r="M45" s="215"/>
      <c r="N45" s="216"/>
      <c r="O45" s="214"/>
      <c r="P45" s="215"/>
      <c r="Q45" s="215"/>
      <c r="R45" s="215"/>
      <c r="S45" s="216"/>
      <c r="T45" s="214"/>
      <c r="U45" s="215"/>
      <c r="V45" s="215"/>
      <c r="W45" s="215"/>
      <c r="X45" s="217"/>
      <c r="Y45" s="214"/>
      <c r="Z45" s="242"/>
      <c r="AA45" s="215"/>
      <c r="AB45" s="215"/>
      <c r="AC45" s="219"/>
      <c r="AD45" s="214"/>
      <c r="AE45" s="215"/>
      <c r="AF45" s="215"/>
      <c r="AG45" s="220"/>
      <c r="AH45" s="221"/>
      <c r="AI45" s="212"/>
      <c r="AJ45" s="213" t="str">
        <f>IFERROR(IF(INDEX('Impact Indicators - Section B'!P$9:P$25,MATCH('Print View'!H45,'Impact Indicators - Section B'!$A$9:$A$25,0))&lt;&gt;0,INDEX('Impact Indicators - Section B'!P$9:P$25,MATCH('Print View'!$A45,'Impact Indicators - Section B'!$A$9:$A$25,0)),""),"")</f>
        <v/>
      </c>
    </row>
    <row r="46" spans="1:36" s="156" customFormat="1" ht="28.5" x14ac:dyDescent="0.45">
      <c r="A46" s="239">
        <v>10</v>
      </c>
      <c r="B46" s="240" t="str">
        <f>IFERROR(IF(INDEX('Impact Indicators - Section B'!B$9:B$25,MATCH('Print View'!$A46,'Impact Indicators - Section B'!$A$9:$A$25,0))&lt;&gt;0,INDEX('Impact Indicators - Section B'!B$9:B$25,MATCH('Print View'!$A46,'Impact Indicators - Section B'!$A$9:$A$25,0)),""),"")</f>
        <v/>
      </c>
      <c r="C46" s="240" t="str">
        <f>IFERROR(IF(INDEX('Impact Indicators - Section B'!C$9:C$25,MATCH('Print View'!$A46,'Impact Indicators - Section B'!$A$9:$A$25,0))&lt;&gt;0,INDEX('Impact Indicators - Section B'!C$9:C$25,MATCH('Print View'!$A46,'Impact Indicators - Section B'!$A$9:$A$25,0)),""),"")</f>
        <v/>
      </c>
      <c r="D46" s="240" t="str">
        <f>IFERROR(IF(INDEX('Impact Indicators - Section B'!D$9:D$25,MATCH('Print View'!$A46,'Impact Indicators - Section B'!$A$9:$A$25,0))&lt;&gt;0,INDEX('Impact Indicators - Section B'!D$9:D$25,MATCH('Print View'!$A46,'Impact Indicators - Section B'!$A$9:$A$25,0)),""),"")</f>
        <v/>
      </c>
      <c r="E46" s="240" t="str">
        <f>IFERROR(IF(INDEX('Impact Indicators - Section B'!E$9:E$25,MATCH('Print View'!$A46,'Impact Indicators - Section B'!$A$9:$A$25,0))&lt;&gt;0,INDEX('Impact Indicators - Section B'!E$9:E$25,MATCH('Print View'!$A46,'Impact Indicators - Section B'!$A$9:$A$25,0)),""),"")</f>
        <v/>
      </c>
      <c r="F46" s="240" t="str">
        <f>IFERROR(IF(INDEX('Impact Indicators - Section B'!F$9:F$25,MATCH('Print View'!$A46,'Impact Indicators - Section B'!$A$9:$A$25,0))&lt;&gt;0,INDEX('Impact Indicators - Section B'!F$9:F$25,MATCH('Print View'!$A46,'Impact Indicators - Section B'!$A$9:$A$25,0)),""),"")</f>
        <v/>
      </c>
      <c r="G46" s="240" t="str">
        <f>IFERROR(IF(INDEX('Impact Indicators - Section B'!G$9:G$25,MATCH('Print View'!$A46,'Impact Indicators - Section B'!$A$9:$A$25,0))&lt;&gt;0,INDEX('Impact Indicators - Section B'!G$9:G$25,MATCH('Print View'!$A46,'Impact Indicators - Section B'!$A$9:$A$25,0)),""),"")</f>
        <v/>
      </c>
      <c r="H46" s="240" t="str">
        <f>IFERROR(IF(INDEX('Impact Indicators - Section B'!H$9:H$25,MATCH('Print View'!$A46,'Impact Indicators - Section B'!$A$9:$A$25,0))&lt;&gt;0,INDEX('Impact Indicators - Section B'!H$9:H$25,MATCH('Print View'!$A46,'Impact Indicators - Section B'!$A$9:$A$25,0)),""),"")</f>
        <v/>
      </c>
      <c r="I46" s="240" t="str">
        <f>IFERROR(IF(INDEX('Impact Indicators - Section B'!O$9:O$25,MATCH('Print View'!H46,'Impact Indicators - Section B'!$A$9:$A$25,0))&lt;&gt;0,INDEX('Impact Indicators - Section B'!O$9:O$25,MATCH('Print View'!$A46,'Impact Indicators - Section B'!$A$9:$A$25,0)),""),"")</f>
        <v/>
      </c>
      <c r="J46" s="241"/>
      <c r="K46" s="242"/>
      <c r="L46" s="242"/>
      <c r="M46" s="242"/>
      <c r="N46" s="243"/>
      <c r="O46" s="241"/>
      <c r="P46" s="242"/>
      <c r="Q46" s="242"/>
      <c r="R46" s="242"/>
      <c r="S46" s="243"/>
      <c r="T46" s="241"/>
      <c r="U46" s="242"/>
      <c r="V46" s="242"/>
      <c r="W46" s="242"/>
      <c r="X46" s="244"/>
      <c r="Y46" s="241"/>
      <c r="Z46" s="242"/>
      <c r="AA46" s="242"/>
      <c r="AB46" s="242"/>
      <c r="AC46" s="246"/>
      <c r="AD46" s="241"/>
      <c r="AE46" s="242"/>
      <c r="AF46" s="242"/>
      <c r="AG46" s="247"/>
      <c r="AH46" s="248"/>
      <c r="AI46" s="212"/>
      <c r="AJ46" s="249" t="str">
        <f>IFERROR(IF(INDEX('Impact Indicators - Section B'!P$9:P$25,MATCH('Print View'!H46,'Impact Indicators - Section B'!$A$9:$A$25,0))&lt;&gt;0,INDEX('Impact Indicators - Section B'!P$9:P$25,MATCH('Print View'!$A46,'Impact Indicators - Section B'!$A$9:$A$25,0)),""),"")</f>
        <v/>
      </c>
    </row>
    <row r="47" spans="1:36" s="156" customFormat="1" ht="28.5" x14ac:dyDescent="0.45">
      <c r="A47" s="238">
        <v>11</v>
      </c>
      <c r="B47" s="204" t="str">
        <f>IFERROR(IF(INDEX('Impact Indicators - Section B'!B$9:B$25,MATCH('Print View'!$A47,'Impact Indicators - Section B'!$A$9:$A$25,0))&lt;&gt;0,INDEX('Impact Indicators - Section B'!B$9:B$25,MATCH('Print View'!$A47,'Impact Indicators - Section B'!$A$9:$A$25,0)),""),"")</f>
        <v/>
      </c>
      <c r="C47" s="204" t="str">
        <f>IFERROR(IF(INDEX('Impact Indicators - Section B'!C$9:C$25,MATCH('Print View'!$A47,'Impact Indicators - Section B'!$A$9:$A$25,0))&lt;&gt;0,INDEX('Impact Indicators - Section B'!C$9:C$25,MATCH('Print View'!$A47,'Impact Indicators - Section B'!$A$9:$A$25,0)),""),"")</f>
        <v/>
      </c>
      <c r="D47" s="204" t="str">
        <f>IFERROR(IF(INDEX('Impact Indicators - Section B'!D$9:D$25,MATCH('Print View'!$A47,'Impact Indicators - Section B'!$A$9:$A$25,0))&lt;&gt;0,INDEX('Impact Indicators - Section B'!D$9:D$25,MATCH('Print View'!$A47,'Impact Indicators - Section B'!$A$9:$A$25,0)),""),"")</f>
        <v/>
      </c>
      <c r="E47" s="204" t="str">
        <f>IFERROR(IF(INDEX('Impact Indicators - Section B'!E$9:E$25,MATCH('Print View'!$A47,'Impact Indicators - Section B'!$A$9:$A$25,0))&lt;&gt;0,INDEX('Impact Indicators - Section B'!E$9:E$25,MATCH('Print View'!$A47,'Impact Indicators - Section B'!$A$9:$A$25,0)),""),"")</f>
        <v/>
      </c>
      <c r="F47" s="204" t="str">
        <f>IFERROR(IF(INDEX('Impact Indicators - Section B'!F$9:F$25,MATCH('Print View'!$A47,'Impact Indicators - Section B'!$A$9:$A$25,0))&lt;&gt;0,INDEX('Impact Indicators - Section B'!F$9:F$25,MATCH('Print View'!$A47,'Impact Indicators - Section B'!$A$9:$A$25,0)),""),"")</f>
        <v/>
      </c>
      <c r="G47" s="204" t="str">
        <f>IFERROR(IF(INDEX('Impact Indicators - Section B'!G$9:G$25,MATCH('Print View'!$A47,'Impact Indicators - Section B'!$A$9:$A$25,0))&lt;&gt;0,INDEX('Impact Indicators - Section B'!G$9:G$25,MATCH('Print View'!$A47,'Impact Indicators - Section B'!$A$9:$A$25,0)),""),"")</f>
        <v/>
      </c>
      <c r="H47" s="204" t="str">
        <f>IFERROR(IF(INDEX('Impact Indicators - Section B'!H$9:H$25,MATCH('Print View'!$A47,'Impact Indicators - Section B'!$A$9:$A$25,0))&lt;&gt;0,INDEX('Impact Indicators - Section B'!H$9:H$25,MATCH('Print View'!$A47,'Impact Indicators - Section B'!$A$9:$A$25,0)),""),"")</f>
        <v/>
      </c>
      <c r="I47" s="204" t="str">
        <f>IFERROR(IF(INDEX('Impact Indicators - Section B'!O$9:O$25,MATCH('Print View'!H47,'Impact Indicators - Section B'!$A$9:$A$25,0))&lt;&gt;0,INDEX('Impact Indicators - Section B'!O$9:O$25,MATCH('Print View'!$A47,'Impact Indicators - Section B'!$A$9:$A$25,0)),""),"")</f>
        <v/>
      </c>
      <c r="J47" s="214"/>
      <c r="K47" s="215"/>
      <c r="L47" s="215"/>
      <c r="M47" s="215"/>
      <c r="N47" s="216"/>
      <c r="O47" s="214"/>
      <c r="P47" s="215"/>
      <c r="Q47" s="215"/>
      <c r="R47" s="215"/>
      <c r="S47" s="216"/>
      <c r="T47" s="214"/>
      <c r="U47" s="215"/>
      <c r="V47" s="215"/>
      <c r="W47" s="215"/>
      <c r="X47" s="217"/>
      <c r="Y47" s="214"/>
      <c r="Z47" s="215"/>
      <c r="AA47" s="215"/>
      <c r="AB47" s="215"/>
      <c r="AC47" s="219"/>
      <c r="AD47" s="214"/>
      <c r="AE47" s="215"/>
      <c r="AF47" s="215"/>
      <c r="AG47" s="220"/>
      <c r="AH47" s="221"/>
      <c r="AI47" s="212"/>
      <c r="AJ47" s="213" t="str">
        <f>IFERROR(IF(INDEX('Impact Indicators - Section B'!P$9:P$25,MATCH('Print View'!H47,'Impact Indicators - Section B'!$A$9:$A$25,0))&lt;&gt;0,INDEX('Impact Indicators - Section B'!P$9:P$25,MATCH('Print View'!$A47,'Impact Indicators - Section B'!$A$9:$A$25,0)),""),"")</f>
        <v/>
      </c>
    </row>
    <row r="48" spans="1:36" s="156" customFormat="1" ht="28.5" x14ac:dyDescent="0.45">
      <c r="A48" s="239">
        <v>12</v>
      </c>
      <c r="B48" s="240" t="str">
        <f>IFERROR(IF(INDEX('Impact Indicators - Section B'!B$9:B$25,MATCH('Print View'!$A48,'Impact Indicators - Section B'!$A$9:$A$25,0))&lt;&gt;0,INDEX('Impact Indicators - Section B'!B$9:B$25,MATCH('Print View'!$A48,'Impact Indicators - Section B'!$A$9:$A$25,0)),""),"")</f>
        <v/>
      </c>
      <c r="C48" s="240" t="str">
        <f>IFERROR(IF(INDEX('Impact Indicators - Section B'!C$9:C$25,MATCH('Print View'!$A48,'Impact Indicators - Section B'!$A$9:$A$25,0))&lt;&gt;0,INDEX('Impact Indicators - Section B'!C$9:C$25,MATCH('Print View'!$A48,'Impact Indicators - Section B'!$A$9:$A$25,0)),""),"")</f>
        <v/>
      </c>
      <c r="D48" s="240" t="str">
        <f>IFERROR(IF(INDEX('Impact Indicators - Section B'!D$9:D$25,MATCH('Print View'!$A48,'Impact Indicators - Section B'!$A$9:$A$25,0))&lt;&gt;0,INDEX('Impact Indicators - Section B'!D$9:D$25,MATCH('Print View'!$A48,'Impact Indicators - Section B'!$A$9:$A$25,0)),""),"")</f>
        <v/>
      </c>
      <c r="E48" s="240" t="str">
        <f>IFERROR(IF(INDEX('Impact Indicators - Section B'!E$9:E$25,MATCH('Print View'!$A48,'Impact Indicators - Section B'!$A$9:$A$25,0))&lt;&gt;0,INDEX('Impact Indicators - Section B'!E$9:E$25,MATCH('Print View'!$A48,'Impact Indicators - Section B'!$A$9:$A$25,0)),""),"")</f>
        <v/>
      </c>
      <c r="F48" s="240" t="str">
        <f>IFERROR(IF(INDEX('Impact Indicators - Section B'!F$9:F$25,MATCH('Print View'!$A48,'Impact Indicators - Section B'!$A$9:$A$25,0))&lt;&gt;0,INDEX('Impact Indicators - Section B'!F$9:F$25,MATCH('Print View'!$A48,'Impact Indicators - Section B'!$A$9:$A$25,0)),""),"")</f>
        <v/>
      </c>
      <c r="G48" s="240" t="str">
        <f>IFERROR(IF(INDEX('Impact Indicators - Section B'!G$9:G$25,MATCH('Print View'!$A48,'Impact Indicators - Section B'!$A$9:$A$25,0))&lt;&gt;0,INDEX('Impact Indicators - Section B'!G$9:G$25,MATCH('Print View'!$A48,'Impact Indicators - Section B'!$A$9:$A$25,0)),""),"")</f>
        <v/>
      </c>
      <c r="H48" s="240" t="str">
        <f>IFERROR(IF(INDEX('Impact Indicators - Section B'!H$9:H$25,MATCH('Print View'!$A48,'Impact Indicators - Section B'!$A$9:$A$25,0))&lt;&gt;0,INDEX('Impact Indicators - Section B'!H$9:H$25,MATCH('Print View'!$A48,'Impact Indicators - Section B'!$A$9:$A$25,0)),""),"")</f>
        <v/>
      </c>
      <c r="I48" s="240" t="str">
        <f>IFERROR(IF(INDEX('Impact Indicators - Section B'!O$9:O$25,MATCH('Print View'!H48,'Impact Indicators - Section B'!$A$9:$A$25,0))&lt;&gt;0,INDEX('Impact Indicators - Section B'!O$9:O$25,MATCH('Print View'!$A48,'Impact Indicators - Section B'!$A$9:$A$25,0)),""),"")</f>
        <v/>
      </c>
      <c r="J48" s="241"/>
      <c r="K48" s="242"/>
      <c r="L48" s="242"/>
      <c r="M48" s="242"/>
      <c r="N48" s="243"/>
      <c r="O48" s="241"/>
      <c r="P48" s="242"/>
      <c r="Q48" s="242"/>
      <c r="R48" s="242"/>
      <c r="S48" s="243"/>
      <c r="T48" s="241"/>
      <c r="U48" s="242"/>
      <c r="V48" s="242"/>
      <c r="W48" s="242"/>
      <c r="X48" s="244"/>
      <c r="Y48" s="241"/>
      <c r="Z48" s="242"/>
      <c r="AA48" s="242"/>
      <c r="AB48" s="242"/>
      <c r="AC48" s="246"/>
      <c r="AD48" s="241"/>
      <c r="AE48" s="242"/>
      <c r="AF48" s="242"/>
      <c r="AG48" s="247"/>
      <c r="AH48" s="248"/>
      <c r="AI48" s="212"/>
      <c r="AJ48" s="249" t="str">
        <f>IFERROR(IF(INDEX('Impact Indicators - Section B'!P$9:P$25,MATCH('Print View'!H48,'Impact Indicators - Section B'!$A$9:$A$25,0))&lt;&gt;0,INDEX('Impact Indicators - Section B'!P$9:P$25,MATCH('Print View'!$A48,'Impact Indicators - Section B'!$A$9:$A$25,0)),""),"")</f>
        <v/>
      </c>
    </row>
    <row r="49" spans="1:36" s="156" customFormat="1" ht="28.5" x14ac:dyDescent="0.45">
      <c r="A49" s="239">
        <v>13</v>
      </c>
      <c r="B49" s="204" t="str">
        <f>IFERROR(IF(INDEX('Impact Indicators - Section B'!B$9:B$25,MATCH('Print View'!$A49,'Impact Indicators - Section B'!$A$9:$A$25,0))&lt;&gt;0,INDEX('Impact Indicators - Section B'!B$9:B$25,MATCH('Print View'!$A49,'Impact Indicators - Section B'!$A$9:$A$25,0)),""),"")</f>
        <v/>
      </c>
      <c r="C49" s="204" t="str">
        <f>IFERROR(IF(INDEX('Impact Indicators - Section B'!C$9:C$25,MATCH('Print View'!$A49,'Impact Indicators - Section B'!$A$9:$A$25,0))&lt;&gt;0,INDEX('Impact Indicators - Section B'!C$9:C$25,MATCH('Print View'!$A49,'Impact Indicators - Section B'!$A$9:$A$25,0)),""),"")</f>
        <v/>
      </c>
      <c r="D49" s="204" t="str">
        <f>IFERROR(IF(INDEX('Impact Indicators - Section B'!D$9:D$25,MATCH('Print View'!$A49,'Impact Indicators - Section B'!$A$9:$A$25,0))&lt;&gt;0,INDEX('Impact Indicators - Section B'!D$9:D$25,MATCH('Print View'!$A49,'Impact Indicators - Section B'!$A$9:$A$25,0)),""),"")</f>
        <v/>
      </c>
      <c r="E49" s="204" t="str">
        <f>IFERROR(IF(INDEX('Impact Indicators - Section B'!E$9:E$25,MATCH('Print View'!$A49,'Impact Indicators - Section B'!$A$9:$A$25,0))&lt;&gt;0,INDEX('Impact Indicators - Section B'!E$9:E$25,MATCH('Print View'!$A49,'Impact Indicators - Section B'!$A$9:$A$25,0)),""),"")</f>
        <v/>
      </c>
      <c r="F49" s="204" t="str">
        <f>IFERROR(IF(INDEX('Impact Indicators - Section B'!F$9:F$25,MATCH('Print View'!$A49,'Impact Indicators - Section B'!$A$9:$A$25,0))&lt;&gt;0,INDEX('Impact Indicators - Section B'!F$9:F$25,MATCH('Print View'!$A49,'Impact Indicators - Section B'!$A$9:$A$25,0)),""),"")</f>
        <v/>
      </c>
      <c r="G49" s="204" t="str">
        <f>IFERROR(IF(INDEX('Impact Indicators - Section B'!G$9:G$25,MATCH('Print View'!$A49,'Impact Indicators - Section B'!$A$9:$A$25,0))&lt;&gt;0,INDEX('Impact Indicators - Section B'!G$9:G$25,MATCH('Print View'!$A49,'Impact Indicators - Section B'!$A$9:$A$25,0)),""),"")</f>
        <v/>
      </c>
      <c r="H49" s="204" t="str">
        <f>IFERROR(IF(INDEX('Impact Indicators - Section B'!H$9:H$25,MATCH('Print View'!$A49,'Impact Indicators - Section B'!$A$9:$A$25,0))&lt;&gt;0,INDEX('Impact Indicators - Section B'!H$9:H$25,MATCH('Print View'!$A49,'Impact Indicators - Section B'!$A$9:$A$25,0)),""),"")</f>
        <v/>
      </c>
      <c r="I49" s="204" t="str">
        <f>IFERROR(IF(INDEX('Impact Indicators - Section B'!O$9:O$25,MATCH('Print View'!H49,'Impact Indicators - Section B'!$A$9:$A$25,0))&lt;&gt;0,INDEX('Impact Indicators - Section B'!O$9:O$25,MATCH('Print View'!$A49,'Impact Indicators - Section B'!$A$9:$A$25,0)),""),"")</f>
        <v/>
      </c>
      <c r="J49" s="214"/>
      <c r="K49" s="215"/>
      <c r="L49" s="215"/>
      <c r="M49" s="215"/>
      <c r="N49" s="216"/>
      <c r="O49" s="214"/>
      <c r="P49" s="215"/>
      <c r="Q49" s="215"/>
      <c r="R49" s="215"/>
      <c r="S49" s="216"/>
      <c r="T49" s="214"/>
      <c r="U49" s="215"/>
      <c r="V49" s="215"/>
      <c r="W49" s="215"/>
      <c r="X49" s="217"/>
      <c r="Y49" s="214"/>
      <c r="Z49" s="215"/>
      <c r="AA49" s="215"/>
      <c r="AB49" s="215"/>
      <c r="AC49" s="219"/>
      <c r="AD49" s="214"/>
      <c r="AE49" s="215"/>
      <c r="AF49" s="215"/>
      <c r="AG49" s="220"/>
      <c r="AH49" s="221"/>
      <c r="AI49" s="212"/>
      <c r="AJ49" s="213" t="str">
        <f>IFERROR(IF(INDEX('Impact Indicators - Section B'!P$9:P$25,MATCH('Print View'!H49,'Impact Indicators - Section B'!$A$9:$A$25,0))&lt;&gt;0,INDEX('Impact Indicators - Section B'!P$9:P$25,MATCH('Print View'!$A49,'Impact Indicators - Section B'!$A$9:$A$25,0)),""),"")</f>
        <v/>
      </c>
    </row>
    <row r="50" spans="1:36" s="156" customFormat="1" ht="28.5" x14ac:dyDescent="0.45">
      <c r="A50" s="239">
        <v>14</v>
      </c>
      <c r="B50" s="240" t="str">
        <f>IFERROR(IF(INDEX('Impact Indicators - Section B'!B$9:B$25,MATCH('Print View'!$A50,'Impact Indicators - Section B'!$A$9:$A$25,0))&lt;&gt;0,INDEX('Impact Indicators - Section B'!B$9:B$25,MATCH('Print View'!$A50,'Impact Indicators - Section B'!$A$9:$A$25,0)),""),"")</f>
        <v/>
      </c>
      <c r="C50" s="240" t="str">
        <f>IFERROR(IF(INDEX('Impact Indicators - Section B'!C$9:C$25,MATCH('Print View'!$A50,'Impact Indicators - Section B'!$A$9:$A$25,0))&lt;&gt;0,INDEX('Impact Indicators - Section B'!C$9:C$25,MATCH('Print View'!$A50,'Impact Indicators - Section B'!$A$9:$A$25,0)),""),"")</f>
        <v/>
      </c>
      <c r="D50" s="240" t="str">
        <f>IFERROR(IF(INDEX('Impact Indicators - Section B'!D$9:D$25,MATCH('Print View'!$A50,'Impact Indicators - Section B'!$A$9:$A$25,0))&lt;&gt;0,INDEX('Impact Indicators - Section B'!D$9:D$25,MATCH('Print View'!$A50,'Impact Indicators - Section B'!$A$9:$A$25,0)),""),"")</f>
        <v/>
      </c>
      <c r="E50" s="240" t="str">
        <f>IFERROR(IF(INDEX('Impact Indicators - Section B'!E$9:E$25,MATCH('Print View'!$A50,'Impact Indicators - Section B'!$A$9:$A$25,0))&lt;&gt;0,INDEX('Impact Indicators - Section B'!E$9:E$25,MATCH('Print View'!$A50,'Impact Indicators - Section B'!$A$9:$A$25,0)),""),"")</f>
        <v/>
      </c>
      <c r="F50" s="240" t="str">
        <f>IFERROR(IF(INDEX('Impact Indicators - Section B'!F$9:F$25,MATCH('Print View'!$A50,'Impact Indicators - Section B'!$A$9:$A$25,0))&lt;&gt;0,INDEX('Impact Indicators - Section B'!F$9:F$25,MATCH('Print View'!$A50,'Impact Indicators - Section B'!$A$9:$A$25,0)),""),"")</f>
        <v/>
      </c>
      <c r="G50" s="240" t="str">
        <f>IFERROR(IF(INDEX('Impact Indicators - Section B'!G$9:G$25,MATCH('Print View'!$A50,'Impact Indicators - Section B'!$A$9:$A$25,0))&lt;&gt;0,INDEX('Impact Indicators - Section B'!G$9:G$25,MATCH('Print View'!$A50,'Impact Indicators - Section B'!$A$9:$A$25,0)),""),"")</f>
        <v/>
      </c>
      <c r="H50" s="240" t="str">
        <f>IFERROR(IF(INDEX('Impact Indicators - Section B'!H$9:H$25,MATCH('Print View'!$A50,'Impact Indicators - Section B'!$A$9:$A$25,0))&lt;&gt;0,INDEX('Impact Indicators - Section B'!H$9:H$25,MATCH('Print View'!$A50,'Impact Indicators - Section B'!$A$9:$A$25,0)),""),"")</f>
        <v/>
      </c>
      <c r="I50" s="240" t="str">
        <f>IFERROR(IF(INDEX('Impact Indicators - Section B'!O$9:O$25,MATCH('Print View'!H50,'Impact Indicators - Section B'!$A$9:$A$25,0))&lt;&gt;0,INDEX('Impact Indicators - Section B'!O$9:O$25,MATCH('Print View'!$A50,'Impact Indicators - Section B'!$A$9:$A$25,0)),""),"")</f>
        <v/>
      </c>
      <c r="J50" s="241"/>
      <c r="K50" s="242"/>
      <c r="L50" s="242"/>
      <c r="M50" s="242"/>
      <c r="N50" s="243"/>
      <c r="O50" s="241"/>
      <c r="P50" s="242"/>
      <c r="Q50" s="242"/>
      <c r="R50" s="242"/>
      <c r="S50" s="243"/>
      <c r="T50" s="241"/>
      <c r="U50" s="242"/>
      <c r="V50" s="242"/>
      <c r="W50" s="242"/>
      <c r="X50" s="244"/>
      <c r="Y50" s="241"/>
      <c r="Z50" s="242"/>
      <c r="AA50" s="242"/>
      <c r="AB50" s="242"/>
      <c r="AC50" s="246"/>
      <c r="AD50" s="241"/>
      <c r="AE50" s="242"/>
      <c r="AF50" s="242"/>
      <c r="AG50" s="247"/>
      <c r="AH50" s="248"/>
      <c r="AI50" s="212"/>
      <c r="AJ50" s="249" t="str">
        <f>IFERROR(IF(INDEX('Impact Indicators - Section B'!P$9:P$25,MATCH('Print View'!H50,'Impact Indicators - Section B'!$A$9:$A$25,0))&lt;&gt;0,INDEX('Impact Indicators - Section B'!P$9:P$25,MATCH('Print View'!$A50,'Impact Indicators - Section B'!$A$9:$A$25,0)),""),"")</f>
        <v/>
      </c>
    </row>
    <row r="51" spans="1:36" s="156" customFormat="1" ht="29.25" thickBot="1" x14ac:dyDescent="0.5">
      <c r="A51" s="239">
        <v>15</v>
      </c>
      <c r="B51" s="204" t="str">
        <f>IFERROR(IF(INDEX('Impact Indicators - Section B'!B$9:B$25,MATCH('Print View'!$A51,'Impact Indicators - Section B'!$A$9:$A$25,0))&lt;&gt;0,INDEX('Impact Indicators - Section B'!B$9:B$25,MATCH('Print View'!$A51,'Impact Indicators - Section B'!$A$9:$A$25,0)),""),"")</f>
        <v/>
      </c>
      <c r="C51" s="204" t="str">
        <f>IFERROR(IF(INDEX('Impact Indicators - Section B'!C$9:C$25,MATCH('Print View'!$A51,'Impact Indicators - Section B'!$A$9:$A$25,0))&lt;&gt;0,INDEX('Impact Indicators - Section B'!C$9:C$25,MATCH('Print View'!$A51,'Impact Indicators - Section B'!$A$9:$A$25,0)),""),"")</f>
        <v/>
      </c>
      <c r="D51" s="204" t="str">
        <f>IFERROR(IF(INDEX('Impact Indicators - Section B'!D$9:D$25,MATCH('Print View'!$A51,'Impact Indicators - Section B'!$A$9:$A$25,0))&lt;&gt;0,INDEX('Impact Indicators - Section B'!D$9:D$25,MATCH('Print View'!$A51,'Impact Indicators - Section B'!$A$9:$A$25,0)),""),"")</f>
        <v/>
      </c>
      <c r="E51" s="204" t="str">
        <f>IFERROR(IF(INDEX('Impact Indicators - Section B'!E$9:E$25,MATCH('Print View'!$A51,'Impact Indicators - Section B'!$A$9:$A$25,0))&lt;&gt;0,INDEX('Impact Indicators - Section B'!E$9:E$25,MATCH('Print View'!$A51,'Impact Indicators - Section B'!$A$9:$A$25,0)),""),"")</f>
        <v/>
      </c>
      <c r="F51" s="204" t="str">
        <f>IFERROR(IF(INDEX('Impact Indicators - Section B'!F$9:F$25,MATCH('Print View'!$A51,'Impact Indicators - Section B'!$A$9:$A$25,0))&lt;&gt;0,INDEX('Impact Indicators - Section B'!F$9:F$25,MATCH('Print View'!$A51,'Impact Indicators - Section B'!$A$9:$A$25,0)),""),"")</f>
        <v/>
      </c>
      <c r="G51" s="204" t="str">
        <f>IFERROR(IF(INDEX('Impact Indicators - Section B'!G$9:G$25,MATCH('Print View'!$A51,'Impact Indicators - Section B'!$A$9:$A$25,0))&lt;&gt;0,INDEX('Impact Indicators - Section B'!G$9:G$25,MATCH('Print View'!$A51,'Impact Indicators - Section B'!$A$9:$A$25,0)),""),"")</f>
        <v/>
      </c>
      <c r="H51" s="204" t="str">
        <f>IFERROR(IF(INDEX('Impact Indicators - Section B'!H$9:H$25,MATCH('Print View'!$A51,'Impact Indicators - Section B'!$A$9:$A$25,0))&lt;&gt;0,INDEX('Impact Indicators - Section B'!H$9:H$25,MATCH('Print View'!$A51,'Impact Indicators - Section B'!$A$9:$A$25,0)),""),"")</f>
        <v/>
      </c>
      <c r="I51" s="204" t="str">
        <f>IFERROR(IF(INDEX('Impact Indicators - Section B'!O$9:O$25,MATCH('Print View'!H51,'Impact Indicators - Section B'!$A$9:$A$25,0))&lt;&gt;0,INDEX('Impact Indicators - Section B'!O$9:O$25,MATCH('Print View'!$A51,'Impact Indicators - Section B'!$A$9:$A$25,0)),""),"")</f>
        <v/>
      </c>
      <c r="J51" s="222"/>
      <c r="K51" s="223"/>
      <c r="L51" s="223"/>
      <c r="M51" s="223"/>
      <c r="N51" s="224"/>
      <c r="O51" s="222"/>
      <c r="P51" s="223"/>
      <c r="Q51" s="223"/>
      <c r="R51" s="223"/>
      <c r="S51" s="224"/>
      <c r="T51" s="222"/>
      <c r="U51" s="223"/>
      <c r="V51" s="223"/>
      <c r="W51" s="223"/>
      <c r="X51" s="225"/>
      <c r="Y51" s="222"/>
      <c r="Z51" s="223"/>
      <c r="AA51" s="223"/>
      <c r="AB51" s="223"/>
      <c r="AC51" s="226"/>
      <c r="AD51" s="222"/>
      <c r="AE51" s="223"/>
      <c r="AF51" s="223"/>
      <c r="AG51" s="227"/>
      <c r="AH51" s="228"/>
      <c r="AI51" s="229"/>
      <c r="AJ51" s="213" t="str">
        <f>IFERROR(IF(INDEX('Impact Indicators - Section B'!P$9:P$25,MATCH('Print View'!H51,'Impact Indicators - Section B'!$A$9:$A$25,0))&lt;&gt;0,INDEX('Impact Indicators - Section B'!P$9:P$25,MATCH('Print View'!$A51,'Impact Indicators - Section B'!$A$9:$A$25,0)),""),"")</f>
        <v/>
      </c>
    </row>
    <row r="52" spans="1:36" x14ac:dyDescent="0.25">
      <c r="A52" s="34"/>
      <c r="B52" s="34"/>
      <c r="C52" s="34"/>
      <c r="D52" s="34"/>
      <c r="E52" s="34"/>
      <c r="F52" s="34"/>
      <c r="G52" s="34"/>
      <c r="H52" s="34"/>
      <c r="I52" s="34"/>
      <c r="J52" s="34"/>
      <c r="K52" s="34"/>
      <c r="L52" s="34"/>
      <c r="M52" s="34"/>
      <c r="N52" s="124"/>
      <c r="O52" s="34"/>
      <c r="P52" s="34"/>
      <c r="Q52" s="34"/>
      <c r="R52" s="34"/>
      <c r="S52" s="34"/>
      <c r="T52" s="34"/>
      <c r="U52" s="34"/>
      <c r="V52" s="34"/>
      <c r="W52" s="34"/>
      <c r="X52" s="34"/>
      <c r="Y52" s="34"/>
      <c r="Z52" s="34"/>
      <c r="AA52" s="34"/>
      <c r="AB52" s="34"/>
      <c r="AC52" s="34"/>
      <c r="AD52" s="34"/>
      <c r="AE52" s="34"/>
      <c r="AF52" s="34"/>
      <c r="AG52" s="34"/>
      <c r="AH52" s="34"/>
      <c r="AI52" s="34"/>
      <c r="AJ52" s="34"/>
    </row>
    <row r="53" spans="1:36" ht="16.5" thickBot="1" x14ac:dyDescent="0.3">
      <c r="A53" s="34"/>
      <c r="B53" s="34"/>
      <c r="C53" s="34"/>
      <c r="D53" s="34"/>
      <c r="E53" s="34"/>
      <c r="F53" s="34"/>
      <c r="G53" s="34"/>
      <c r="H53" s="34"/>
      <c r="I53" s="34"/>
      <c r="J53" s="34"/>
      <c r="K53" s="34"/>
      <c r="L53" s="34"/>
      <c r="M53" s="34"/>
      <c r="N53" s="124"/>
      <c r="O53" s="34"/>
      <c r="P53" s="34"/>
      <c r="Q53" s="34"/>
      <c r="R53" s="34"/>
      <c r="S53" s="34"/>
      <c r="T53" s="34"/>
      <c r="U53" s="34"/>
      <c r="V53" s="34"/>
      <c r="W53" s="34"/>
      <c r="X53" s="34"/>
      <c r="Y53" s="34"/>
      <c r="Z53" s="34"/>
      <c r="AA53" s="34"/>
      <c r="AB53" s="34"/>
      <c r="AC53" s="34"/>
      <c r="AD53" s="34"/>
      <c r="AE53" s="34"/>
      <c r="AF53" s="34"/>
      <c r="AG53" s="34"/>
      <c r="AH53" s="34"/>
      <c r="AI53" s="34"/>
      <c r="AJ53" s="34"/>
    </row>
    <row r="54" spans="1:36" ht="47.25" thickBot="1" x14ac:dyDescent="0.3">
      <c r="A54" s="608" t="str">
        <f>'Outcome Indicators - Section C'!A8:N8</f>
        <v xml:space="preserve">Indicador de resultados </v>
      </c>
      <c r="B54" s="609"/>
      <c r="C54" s="609"/>
      <c r="D54" s="609"/>
      <c r="E54" s="609"/>
      <c r="F54" s="609"/>
      <c r="G54" s="609"/>
      <c r="H54" s="609"/>
      <c r="I54" s="610"/>
      <c r="J54" s="34"/>
      <c r="K54" s="34"/>
      <c r="L54" s="34"/>
      <c r="M54" s="34"/>
      <c r="N54" s="124"/>
      <c r="O54" s="34"/>
      <c r="P54" s="34"/>
      <c r="Q54" s="34"/>
      <c r="R54" s="34"/>
      <c r="S54" s="34"/>
      <c r="T54" s="34"/>
      <c r="U54" s="34"/>
      <c r="V54" s="34"/>
      <c r="W54" s="34"/>
      <c r="X54" s="34"/>
      <c r="Y54" s="34"/>
      <c r="Z54" s="34"/>
      <c r="AA54" s="34"/>
      <c r="AB54" s="34"/>
      <c r="AC54" s="34"/>
      <c r="AD54" s="34"/>
      <c r="AE54" s="34"/>
      <c r="AF54" s="34"/>
      <c r="AG54" s="34"/>
      <c r="AH54" s="34"/>
      <c r="AI54" s="34"/>
      <c r="AJ54" s="34"/>
    </row>
    <row r="55" spans="1:36" ht="16.5" thickBot="1" x14ac:dyDescent="0.3">
      <c r="A55" s="34"/>
      <c r="B55" s="34"/>
      <c r="C55" s="34"/>
      <c r="D55" s="34"/>
      <c r="E55" s="34"/>
      <c r="F55" s="34"/>
      <c r="G55" s="34"/>
      <c r="H55" s="34"/>
      <c r="I55" s="34"/>
      <c r="J55" s="34"/>
      <c r="K55" s="34"/>
      <c r="L55" s="34"/>
      <c r="M55" s="34"/>
      <c r="N55" s="124"/>
      <c r="O55" s="34"/>
      <c r="P55" s="34"/>
      <c r="Q55" s="34"/>
      <c r="R55" s="34"/>
      <c r="S55" s="34"/>
      <c r="T55" s="34"/>
      <c r="U55" s="34"/>
      <c r="V55" s="34"/>
      <c r="W55" s="34"/>
      <c r="X55" s="34"/>
      <c r="Y55" s="34"/>
      <c r="Z55" s="34"/>
      <c r="AA55" s="34"/>
      <c r="AB55" s="34"/>
      <c r="AC55" s="34"/>
      <c r="AD55" s="34"/>
      <c r="AE55" s="34"/>
      <c r="AF55" s="34"/>
      <c r="AG55" s="34"/>
      <c r="AH55" s="34"/>
      <c r="AI55" s="34"/>
      <c r="AJ55" s="34"/>
    </row>
    <row r="56" spans="1:36" ht="26.25" customHeight="1" thickBot="1" x14ac:dyDescent="0.3">
      <c r="A56" s="630" t="s">
        <v>124</v>
      </c>
      <c r="B56" s="626" t="str">
        <f>'Outcome Indicators - Section C'!B9</f>
        <v>Indicador de resultados estándar</v>
      </c>
      <c r="C56" s="626" t="str">
        <f>'Outcome Indicators - Section C'!C9</f>
        <v>Indicador personalizado</v>
      </c>
      <c r="D56" s="626" t="str">
        <f>'Outcome Indicators - Section C'!D9</f>
        <v>Línea de base valor</v>
      </c>
      <c r="E56" s="626" t="str">
        <f>'Outcome Indicators - Section C'!E9</f>
        <v>Línea de base año</v>
      </c>
      <c r="F56" s="626" t="str">
        <f>'Outcome Indicators - Section C'!F9</f>
        <v>Línea de base año fuente</v>
      </c>
      <c r="G56" s="626" t="str">
        <f>'Outcome Indicators - Section C'!G9</f>
        <v>Desglose requerido</v>
      </c>
      <c r="H56" s="626" t="str">
        <f>'Outcome Indicators - Section C'!H9</f>
        <v>Receptor principales</v>
      </c>
      <c r="I56" s="628">
        <f>'Outcome Indicators - Section C'!O9</f>
        <v>0</v>
      </c>
      <c r="J56" s="579"/>
      <c r="K56" s="580"/>
      <c r="L56" s="580"/>
      <c r="M56" s="580"/>
      <c r="N56" s="581"/>
      <c r="O56" s="579"/>
      <c r="P56" s="580"/>
      <c r="Q56" s="580"/>
      <c r="R56" s="580"/>
      <c r="S56" s="581"/>
      <c r="T56" s="579"/>
      <c r="U56" s="580"/>
      <c r="V56" s="580"/>
      <c r="W56" s="580"/>
      <c r="X56" s="581"/>
      <c r="Y56" s="579"/>
      <c r="Z56" s="580"/>
      <c r="AA56" s="580"/>
      <c r="AB56" s="580"/>
      <c r="AC56" s="581"/>
      <c r="AD56" s="582"/>
      <c r="AE56" s="580"/>
      <c r="AF56" s="580"/>
      <c r="AG56" s="580"/>
      <c r="AH56" s="581"/>
      <c r="AI56" s="163"/>
      <c r="AJ56" s="583">
        <f>'Outcome Indicators - Section C'!P9</f>
        <v>0</v>
      </c>
    </row>
    <row r="57" spans="1:36" ht="288.75" customHeight="1" thickBot="1" x14ac:dyDescent="0.3">
      <c r="A57" s="631"/>
      <c r="B57" s="627"/>
      <c r="C57" s="627"/>
      <c r="D57" s="627"/>
      <c r="E57" s="627"/>
      <c r="F57" s="627"/>
      <c r="G57" s="627"/>
      <c r="H57" s="627"/>
      <c r="I57" s="629"/>
      <c r="J57" s="162" t="str">
        <f>'Outcome Indicators - Section C'!D29</f>
        <v>Meta N#</v>
      </c>
      <c r="K57" s="158" t="str">
        <f>'Outcome Indicators - Section C'!E29</f>
        <v>Meta D#</v>
      </c>
      <c r="L57" s="158" t="str">
        <f>'Outcome Indicators - Section C'!F29</f>
        <v>Meta %</v>
      </c>
      <c r="M57" s="158" t="str">
        <f>'Outcome Indicators - Section C'!G29</f>
        <v>Fecha prevista del informe</v>
      </c>
      <c r="N57" s="159" t="str">
        <f>'Outcome Indicators - Section C'!H29</f>
        <v>Mark if target is TBD?</v>
      </c>
      <c r="O57" s="162" t="str">
        <f>'Outcome Indicators - Section C'!D29</f>
        <v>Meta N#</v>
      </c>
      <c r="P57" s="158" t="str">
        <f>'Outcome Indicators - Section C'!E29</f>
        <v>Meta D#</v>
      </c>
      <c r="Q57" s="158" t="str">
        <f>'Outcome Indicators - Section C'!F29</f>
        <v>Meta %</v>
      </c>
      <c r="R57" s="158" t="str">
        <f>'Outcome Indicators - Section C'!G29</f>
        <v>Fecha prevista del informe</v>
      </c>
      <c r="S57" s="159" t="str">
        <f>'Outcome Indicators - Section C'!H29</f>
        <v>Mark if target is TBD?</v>
      </c>
      <c r="T57" s="162" t="str">
        <f>'Outcome Indicators - Section C'!D29</f>
        <v>Meta N#</v>
      </c>
      <c r="U57" s="158" t="str">
        <f>'Outcome Indicators - Section C'!E29</f>
        <v>Meta D#</v>
      </c>
      <c r="V57" s="158" t="str">
        <f>'Outcome Indicators - Section C'!F29</f>
        <v>Meta %</v>
      </c>
      <c r="W57" s="158" t="str">
        <f>'Outcome Indicators - Section C'!G29</f>
        <v>Fecha prevista del informe</v>
      </c>
      <c r="X57" s="159" t="str">
        <f>'Outcome Indicators - Section C'!H29</f>
        <v>Mark if target is TBD?</v>
      </c>
      <c r="Y57" s="162" t="str">
        <f>'Outcome Indicators - Section C'!D29</f>
        <v>Meta N#</v>
      </c>
      <c r="Z57" s="158" t="str">
        <f>'Outcome Indicators - Section C'!E29</f>
        <v>Meta D#</v>
      </c>
      <c r="AA57" s="158" t="str">
        <f>'Outcome Indicators - Section C'!F29</f>
        <v>Meta %</v>
      </c>
      <c r="AB57" s="158" t="str">
        <f>'Outcome Indicators - Section C'!G29</f>
        <v>Fecha prevista del informe</v>
      </c>
      <c r="AC57" s="159" t="str">
        <f>'Outcome Indicators - Section C'!H29</f>
        <v>Mark if target is TBD?</v>
      </c>
      <c r="AD57" s="157" t="str">
        <f>'Outcome Indicators - Section C'!D29</f>
        <v>Meta N#</v>
      </c>
      <c r="AE57" s="158" t="str">
        <f>'Outcome Indicators - Section C'!E29</f>
        <v>Meta D#</v>
      </c>
      <c r="AF57" s="158" t="str">
        <f>'Outcome Indicators - Section C'!F29</f>
        <v>Meta %</v>
      </c>
      <c r="AG57" s="158" t="str">
        <f>'Outcome Indicators - Section C'!G29</f>
        <v>Fecha prevista del informe</v>
      </c>
      <c r="AH57" s="159" t="str">
        <f>'Outcome Indicators - Section C'!H29</f>
        <v>Mark if target is TBD?</v>
      </c>
      <c r="AI57" s="164"/>
      <c r="AJ57" s="584"/>
    </row>
    <row r="58" spans="1:36" ht="139.5" x14ac:dyDescent="0.25">
      <c r="A58" s="193">
        <v>1</v>
      </c>
      <c r="B58" s="151" t="str">
        <f>IFERROR(IF(INDEX('Outcome Indicators - Section C'!B$10:B$26,MATCH('Print View'!$A58,'Outcome Indicators - Section C'!$A$10:$A$26,0))&lt;&gt;0,INDEX('Outcome Indicators - Section C'!B$10:B$26,MATCH('Print View'!$A58,'Outcome Indicators - Section C'!$A$10:$A$26,0)),""),"")</f>
        <v>HIV O-4.1b(M): Porcentaje de personas transgénero que reportan uso de condón la última vez que sostuvieron relaciones sexuales con una pareja</v>
      </c>
      <c r="C58" s="151" t="str">
        <f>IFERROR(IF(INDEX('Outcome Indicators - Section C'!C$10:C$26,MATCH('Print View'!$A58,'Outcome Indicators - Section C'!B$10:B$26,0))&lt;&gt;0,INDEX('Outcome Indicators - Section C'!C$10:C$26,MATCH('Print View'!$A58,'Outcome Indicators - Section C'!B$10:B$26,0)),""),"")</f>
        <v/>
      </c>
      <c r="D58" s="151" t="str">
        <f>IFERROR(IF(INDEX('Outcome Indicators - Section C'!D$10:D$26,MATCH('Print View'!$A58,'Outcome Indicators - Section C'!C$10:C$26,0))&lt;&gt;0,INDEX('Outcome Indicators - Section C'!D$10:D$26,MATCH('Print View'!$A58,'Outcome Indicators - Section C'!C$10:C$26,0)),""),"")</f>
        <v/>
      </c>
      <c r="E58" s="151" t="str">
        <f>IFERROR(IF(INDEX('Outcome Indicators - Section C'!E$10:E$26,MATCH('Print View'!$A58,'Outcome Indicators - Section C'!D$10:D$26,0))&lt;&gt;0,INDEX('Outcome Indicators - Section C'!E$10:E$26,MATCH('Print View'!$A58,'Outcome Indicators - Section C'!D$10:D$26,0)),""),"")</f>
        <v/>
      </c>
      <c r="F58" s="151" t="str">
        <f>IFERROR(IF(INDEX('Outcome Indicators - Section C'!F$10:F$26,MATCH('Print View'!$A58,'Outcome Indicators - Section C'!E$10:E$26,0))&lt;&gt;0,INDEX('Outcome Indicators - Section C'!F$10:F$26,MATCH('Print View'!$A58,'Outcome Indicators - Section C'!E$10:E$26,0)),""),"")</f>
        <v/>
      </c>
      <c r="G58" s="151" t="str">
        <f>IFERROR(IF(INDEX('Outcome Indicators - Section C'!G$10:G$26,MATCH('Print View'!$A58,'Outcome Indicators - Section C'!F$10:F$26,0))&lt;&gt;0,INDEX('Outcome Indicators - Section C'!G$10:G$26,MATCH('Print View'!$A58,'Outcome Indicators - Section C'!F$10:F$26,0)),""),"")</f>
        <v/>
      </c>
      <c r="H58" s="151" t="str">
        <f>IFERROR(IF(INDEX('Outcome Indicators - Section C'!H$10:H$26,MATCH('Print View'!$A58,'Outcome Indicators - Section C'!G$10:G$26,0))&lt;&gt;0,INDEX('Outcome Indicators - Section C'!H$10:H$26,MATCH('Print View'!$A58,'Outcome Indicators - Section C'!G$10:G$26,0)),""),"")</f>
        <v/>
      </c>
      <c r="I58" s="151" t="str">
        <f>IFERROR(IF(INDEX('Outcome Indicators - Section C'!O$10:O$26,MATCH('Print View'!$A58,'Outcome Indicators - Section C'!H$10:H$26,0))&lt;&gt;0,INDEX('Outcome Indicators - Section C'!O$10:O$26,MATCH('Print View'!$A58,'Outcome Indicators - Section C'!H$10:H$26,0)),""),"")</f>
        <v/>
      </c>
      <c r="J58" s="152"/>
      <c r="K58" s="142"/>
      <c r="L58" s="142"/>
      <c r="M58" s="142"/>
      <c r="N58" s="154"/>
      <c r="O58" s="160"/>
      <c r="P58" s="142"/>
      <c r="Q58" s="142"/>
      <c r="R58" s="142"/>
      <c r="S58" s="153"/>
      <c r="T58" s="160"/>
      <c r="U58" s="142"/>
      <c r="V58" s="142"/>
      <c r="W58" s="142"/>
      <c r="X58" s="154"/>
      <c r="Y58" s="161"/>
      <c r="Z58" s="142"/>
      <c r="AA58" s="142"/>
      <c r="AB58" s="142"/>
      <c r="AC58" s="154"/>
      <c r="AD58" s="152"/>
      <c r="AE58" s="142"/>
      <c r="AF58" s="142"/>
      <c r="AG58" s="142"/>
      <c r="AH58" s="167"/>
      <c r="AI58" s="165"/>
      <c r="AJ58" s="155" t="str">
        <f>IFERROR(IF(INDEX('Outcome Indicators - Section C'!P$10:P$26,MATCH('Print View'!$A58,'Outcome Indicators - Section C'!H$10:H$26,0))&lt;&gt;0,INDEX('Outcome Indicators - Section C'!P$10:P$26,MATCH('Print View'!$A58,'Outcome Indicators - Section C'!H$10:H$26,0)),""),"")</f>
        <v/>
      </c>
    </row>
    <row r="59" spans="1:36" ht="116.25" x14ac:dyDescent="0.25">
      <c r="A59" s="193">
        <v>2</v>
      </c>
      <c r="B59" s="230" t="str">
        <f>IFERROR(IF(INDEX('Outcome Indicators - Section C'!B$10:B$26,MATCH('Print View'!$A59,'Outcome Indicators - Section C'!$A$10:$A$26,0))&lt;&gt;0,INDEX('Outcome Indicators - Section C'!B$10:B$26,MATCH('Print View'!$A59,'Outcome Indicators - Section C'!$A$10:$A$26,0)),""),"")</f>
        <v>HIV O-4a(M): Porcentaje de hombres que afirman haber utilizado preservativo en su última relación de sexo anal con otro hombre</v>
      </c>
      <c r="C59" s="230" t="str">
        <f>IFERROR(IF(INDEX('Outcome Indicators - Section C'!C$10:C$26,MATCH('Print View'!$A59,'Outcome Indicators - Section C'!B$10:B$26,0))&lt;&gt;0,INDEX('Outcome Indicators - Section C'!C$10:C$26,MATCH('Print View'!$A59,'Outcome Indicators - Section C'!B$10:B$26,0)),""),"")</f>
        <v/>
      </c>
      <c r="D59" s="230" t="str">
        <f>IFERROR(IF(INDEX('Outcome Indicators - Section C'!D$10:D$26,MATCH('Print View'!$A59,'Outcome Indicators - Section C'!C$10:C$26,0))&lt;&gt;0,INDEX('Outcome Indicators - Section C'!D$10:D$26,MATCH('Print View'!$A59,'Outcome Indicators - Section C'!C$10:C$26,0)),""),"")</f>
        <v/>
      </c>
      <c r="E59" s="230" t="str">
        <f>IFERROR(IF(INDEX('Outcome Indicators - Section C'!E$10:E$26,MATCH('Print View'!$A59,'Outcome Indicators - Section C'!D$10:D$26,0))&lt;&gt;0,INDEX('Outcome Indicators - Section C'!E$10:E$26,MATCH('Print View'!$A59,'Outcome Indicators - Section C'!D$10:D$26,0)),""),"")</f>
        <v/>
      </c>
      <c r="F59" s="230" t="str">
        <f>IFERROR(IF(INDEX('Outcome Indicators - Section C'!F$10:F$26,MATCH('Print View'!$A59,'Outcome Indicators - Section C'!E$10:E$26,0))&lt;&gt;0,INDEX('Outcome Indicators - Section C'!F$10:F$26,MATCH('Print View'!$A59,'Outcome Indicators - Section C'!E$10:E$26,0)),""),"")</f>
        <v/>
      </c>
      <c r="G59" s="230" t="str">
        <f>IFERROR(IF(INDEX('Outcome Indicators - Section C'!G$10:G$26,MATCH('Print View'!$A59,'Outcome Indicators - Section C'!F$10:F$26,0))&lt;&gt;0,INDEX('Outcome Indicators - Section C'!G$10:G$26,MATCH('Print View'!$A59,'Outcome Indicators - Section C'!F$10:F$26,0)),""),"")</f>
        <v/>
      </c>
      <c r="H59" s="230" t="str">
        <f>IFERROR(IF(INDEX('Outcome Indicators - Section C'!H$10:H$26,MATCH('Print View'!$A59,'Outcome Indicators - Section C'!G$10:G$26,0))&lt;&gt;0,INDEX('Outcome Indicators - Section C'!H$10:H$26,MATCH('Print View'!$A59,'Outcome Indicators - Section C'!G$10:G$26,0)),""),"")</f>
        <v/>
      </c>
      <c r="I59" s="230" t="str">
        <f>IFERROR(IF(INDEX('Outcome Indicators - Section C'!O$10:O$26,MATCH('Print View'!$A59,'Outcome Indicators - Section C'!H$10:H$26,0))&lt;&gt;0,INDEX('Outcome Indicators - Section C'!O$10:O$26,MATCH('Print View'!$A59,'Outcome Indicators - Section C'!H$10:H$26,0)),""),"")</f>
        <v/>
      </c>
      <c r="J59" s="231"/>
      <c r="K59" s="232"/>
      <c r="L59" s="232"/>
      <c r="M59" s="232"/>
      <c r="N59" s="233"/>
      <c r="O59" s="234"/>
      <c r="P59" s="232"/>
      <c r="Q59" s="232"/>
      <c r="R59" s="232"/>
      <c r="S59" s="235"/>
      <c r="T59" s="234"/>
      <c r="U59" s="232"/>
      <c r="V59" s="232"/>
      <c r="W59" s="232"/>
      <c r="X59" s="233"/>
      <c r="Y59" s="197"/>
      <c r="Z59" s="232"/>
      <c r="AA59" s="232"/>
      <c r="AB59" s="232"/>
      <c r="AC59" s="233"/>
      <c r="AD59" s="231"/>
      <c r="AE59" s="232"/>
      <c r="AF59" s="232"/>
      <c r="AG59" s="232"/>
      <c r="AH59" s="236"/>
      <c r="AI59" s="165"/>
      <c r="AJ59" s="237" t="str">
        <f>IFERROR(IF(INDEX('Outcome Indicators - Section C'!P$10:P$26,MATCH('Print View'!$A59,'Outcome Indicators - Section C'!H$10:H$26,0))&lt;&gt;0,INDEX('Outcome Indicators - Section C'!P$10:P$26,MATCH('Print View'!$A59,'Outcome Indicators - Section C'!H$10:H$26,0)),""),"")</f>
        <v/>
      </c>
    </row>
    <row r="60" spans="1:36" ht="139.5" x14ac:dyDescent="0.25">
      <c r="A60" s="193">
        <v>3</v>
      </c>
      <c r="B60" s="151" t="str">
        <f>IFERROR(IF(INDEX('Outcome Indicators - Section C'!B$10:B$26,MATCH('Print View'!$A60,'Outcome Indicators - Section C'!$A$10:$A$26,0))&lt;&gt;0,INDEX('Outcome Indicators - Section C'!B$10:B$26,MATCH('Print View'!$A60,'Outcome Indicators - Section C'!$A$10:$A$26,0)),""),"")</f>
        <v>HIV O-1(M): Porcentaje de adultos y niños con VIH que se sabe que continúan con el tratamiento 12 meses después de iniciar la terapia antirretroviral</v>
      </c>
      <c r="C60" s="151" t="str">
        <f>IFERROR(IF(INDEX('Outcome Indicators - Section C'!C$10:C$26,MATCH('Print View'!$A60,'Outcome Indicators - Section C'!B$10:B$26,0))&lt;&gt;0,INDEX('Outcome Indicators - Section C'!C$10:C$26,MATCH('Print View'!$A60,'Outcome Indicators - Section C'!B$10:B$26,0)),""),"")</f>
        <v/>
      </c>
      <c r="D60" s="151" t="str">
        <f>IFERROR(IF(INDEX('Outcome Indicators - Section C'!D$10:D$26,MATCH('Print View'!$A60,'Outcome Indicators - Section C'!C$10:C$26,0))&lt;&gt;0,INDEX('Outcome Indicators - Section C'!D$10:D$26,MATCH('Print View'!$A60,'Outcome Indicators - Section C'!C$10:C$26,0)),""),"")</f>
        <v/>
      </c>
      <c r="E60" s="151" t="str">
        <f>IFERROR(IF(INDEX('Outcome Indicators - Section C'!E$10:E$26,MATCH('Print View'!$A60,'Outcome Indicators - Section C'!D$10:D$26,0))&lt;&gt;0,INDEX('Outcome Indicators - Section C'!E$10:E$26,MATCH('Print View'!$A60,'Outcome Indicators - Section C'!D$10:D$26,0)),""),"")</f>
        <v/>
      </c>
      <c r="F60" s="151" t="str">
        <f>IFERROR(IF(INDEX('Outcome Indicators - Section C'!F$10:F$26,MATCH('Print View'!$A60,'Outcome Indicators - Section C'!E$10:E$26,0))&lt;&gt;0,INDEX('Outcome Indicators - Section C'!F$10:F$26,MATCH('Print View'!$A60,'Outcome Indicators - Section C'!E$10:E$26,0)),""),"")</f>
        <v/>
      </c>
      <c r="G60" s="151" t="str">
        <f>IFERROR(IF(INDEX('Outcome Indicators - Section C'!G$10:G$26,MATCH('Print View'!$A60,'Outcome Indicators - Section C'!F$10:F$26,0))&lt;&gt;0,INDEX('Outcome Indicators - Section C'!G$10:G$26,MATCH('Print View'!$A60,'Outcome Indicators - Section C'!F$10:F$26,0)),""),"")</f>
        <v/>
      </c>
      <c r="H60" s="151" t="str">
        <f>IFERROR(IF(INDEX('Outcome Indicators - Section C'!H$10:H$26,MATCH('Print View'!$A60,'Outcome Indicators - Section C'!G$10:G$26,0))&lt;&gt;0,INDEX('Outcome Indicators - Section C'!H$10:H$26,MATCH('Print View'!$A60,'Outcome Indicators - Section C'!G$10:G$26,0)),""),"")</f>
        <v/>
      </c>
      <c r="I60" s="151" t="str">
        <f>IFERROR(IF(INDEX('Outcome Indicators - Section C'!O$10:O$26,MATCH('Print View'!$A60,'Outcome Indicators - Section C'!H$10:H$26,0))&lt;&gt;0,INDEX('Outcome Indicators - Section C'!O$10:O$26,MATCH('Print View'!$A60,'Outcome Indicators - Section C'!H$10:H$26,0)),""),"")</f>
        <v/>
      </c>
      <c r="J60" s="118"/>
      <c r="K60" s="116"/>
      <c r="L60" s="116"/>
      <c r="M60" s="116"/>
      <c r="N60" s="117"/>
      <c r="O60" s="119"/>
      <c r="P60" s="116"/>
      <c r="Q60" s="116"/>
      <c r="R60" s="116"/>
      <c r="S60" s="143"/>
      <c r="T60" s="119"/>
      <c r="U60" s="116"/>
      <c r="V60" s="116"/>
      <c r="W60" s="116"/>
      <c r="X60" s="117"/>
      <c r="Y60" s="145"/>
      <c r="Z60" s="116"/>
      <c r="AA60" s="116"/>
      <c r="AB60" s="116"/>
      <c r="AC60" s="117"/>
      <c r="AD60" s="118"/>
      <c r="AE60" s="116"/>
      <c r="AF60" s="116"/>
      <c r="AG60" s="116"/>
      <c r="AH60" s="125"/>
      <c r="AI60" s="165"/>
      <c r="AJ60" s="155" t="str">
        <f>IFERROR(IF(INDEX('Outcome Indicators - Section C'!P$10:P$26,MATCH('Print View'!$A60,'Outcome Indicators - Section C'!H$10:H$26,0))&lt;&gt;0,INDEX('Outcome Indicators - Section C'!P$10:P$26,MATCH('Print View'!$A60,'Outcome Indicators - Section C'!H$10:H$26,0)),""),"")</f>
        <v/>
      </c>
    </row>
    <row r="61" spans="1:36" ht="23.25" x14ac:dyDescent="0.25">
      <c r="A61" s="193">
        <v>4</v>
      </c>
      <c r="B61" s="230" t="str">
        <f>IFERROR(IF(INDEX('Outcome Indicators - Section C'!B$10:B$26,MATCH('Print View'!$A61,'Outcome Indicators - Section C'!$A$10:$A$26,0))&lt;&gt;0,INDEX('Outcome Indicators - Section C'!B$10:B$26,MATCH('Print View'!$A61,'Outcome Indicators - Section C'!$A$10:$A$26,0)),""),"")</f>
        <v/>
      </c>
      <c r="C61" s="230" t="str">
        <f>IFERROR(IF(INDEX('Outcome Indicators - Section C'!C$10:C$26,MATCH('Print View'!$A61,'Outcome Indicators - Section C'!B$10:B$26,0))&lt;&gt;0,INDEX('Outcome Indicators - Section C'!C$10:C$26,MATCH('Print View'!$A61,'Outcome Indicators - Section C'!B$10:B$26,0)),""),"")</f>
        <v/>
      </c>
      <c r="D61" s="230" t="str">
        <f>IFERROR(IF(INDEX('Outcome Indicators - Section C'!D$10:D$26,MATCH('Print View'!$A61,'Outcome Indicators - Section C'!C$10:C$26,0))&lt;&gt;0,INDEX('Outcome Indicators - Section C'!D$10:D$26,MATCH('Print View'!$A61,'Outcome Indicators - Section C'!C$10:C$26,0)),""),"")</f>
        <v/>
      </c>
      <c r="E61" s="230" t="str">
        <f>IFERROR(IF(INDEX('Outcome Indicators - Section C'!E$10:E$26,MATCH('Print View'!$A61,'Outcome Indicators - Section C'!D$10:D$26,0))&lt;&gt;0,INDEX('Outcome Indicators - Section C'!E$10:E$26,MATCH('Print View'!$A61,'Outcome Indicators - Section C'!D$10:D$26,0)),""),"")</f>
        <v/>
      </c>
      <c r="F61" s="230" t="str">
        <f>IFERROR(IF(INDEX('Outcome Indicators - Section C'!F$10:F$26,MATCH('Print View'!$A61,'Outcome Indicators - Section C'!E$10:E$26,0))&lt;&gt;0,INDEX('Outcome Indicators - Section C'!F$10:F$26,MATCH('Print View'!$A61,'Outcome Indicators - Section C'!E$10:E$26,0)),""),"")</f>
        <v/>
      </c>
      <c r="G61" s="230" t="str">
        <f>IFERROR(IF(INDEX('Outcome Indicators - Section C'!G$10:G$26,MATCH('Print View'!$A61,'Outcome Indicators - Section C'!F$10:F$26,0))&lt;&gt;0,INDEX('Outcome Indicators - Section C'!G$10:G$26,MATCH('Print View'!$A61,'Outcome Indicators - Section C'!F$10:F$26,0)),""),"")</f>
        <v/>
      </c>
      <c r="H61" s="230" t="str">
        <f>IFERROR(IF(INDEX('Outcome Indicators - Section C'!H$10:H$26,MATCH('Print View'!$A61,'Outcome Indicators - Section C'!G$10:G$26,0))&lt;&gt;0,INDEX('Outcome Indicators - Section C'!H$10:H$26,MATCH('Print View'!$A61,'Outcome Indicators - Section C'!G$10:G$26,0)),""),"")</f>
        <v/>
      </c>
      <c r="I61" s="230" t="str">
        <f>IFERROR(IF(INDEX('Outcome Indicators - Section C'!O$10:O$26,MATCH('Print View'!$A61,'Outcome Indicators - Section C'!H$10:H$26,0))&lt;&gt;0,INDEX('Outcome Indicators - Section C'!O$10:O$26,MATCH('Print View'!$A61,'Outcome Indicators - Section C'!H$10:H$26,0)),""),"")</f>
        <v/>
      </c>
      <c r="J61" s="231"/>
      <c r="K61" s="232"/>
      <c r="L61" s="232"/>
      <c r="M61" s="232"/>
      <c r="N61" s="233"/>
      <c r="O61" s="234"/>
      <c r="P61" s="232"/>
      <c r="Q61" s="232"/>
      <c r="R61" s="232"/>
      <c r="S61" s="235"/>
      <c r="T61" s="234"/>
      <c r="U61" s="232"/>
      <c r="V61" s="232"/>
      <c r="W61" s="232"/>
      <c r="X61" s="233"/>
      <c r="Y61" s="197"/>
      <c r="Z61" s="232"/>
      <c r="AA61" s="232"/>
      <c r="AB61" s="232"/>
      <c r="AC61" s="233"/>
      <c r="AD61" s="231"/>
      <c r="AE61" s="232"/>
      <c r="AF61" s="232"/>
      <c r="AG61" s="232"/>
      <c r="AH61" s="236"/>
      <c r="AI61" s="165"/>
      <c r="AJ61" s="237" t="str">
        <f>IFERROR(IF(INDEX('Outcome Indicators - Section C'!P$10:P$26,MATCH('Print View'!$A61,'Outcome Indicators - Section C'!H$10:H$26,0))&lt;&gt;0,INDEX('Outcome Indicators - Section C'!P$10:P$26,MATCH('Print View'!$A61,'Outcome Indicators - Section C'!H$10:H$26,0)),""),"")</f>
        <v/>
      </c>
    </row>
    <row r="62" spans="1:36" ht="23.25" x14ac:dyDescent="0.25">
      <c r="A62" s="193">
        <v>5</v>
      </c>
      <c r="B62" s="151" t="str">
        <f>IFERROR(IF(INDEX('Outcome Indicators - Section C'!B$10:B$26,MATCH('Print View'!$A62,'Outcome Indicators - Section C'!$A$10:$A$26,0))&lt;&gt;0,INDEX('Outcome Indicators - Section C'!B$10:B$26,MATCH('Print View'!$A62,'Outcome Indicators - Section C'!$A$10:$A$26,0)),""),"")</f>
        <v/>
      </c>
      <c r="C62" s="151" t="str">
        <f>IFERROR(IF(INDEX('Outcome Indicators - Section C'!C$10:C$26,MATCH('Print View'!$A62,'Outcome Indicators - Section C'!B$10:B$26,0))&lt;&gt;0,INDEX('Outcome Indicators - Section C'!C$10:C$26,MATCH('Print View'!$A62,'Outcome Indicators - Section C'!B$10:B$26,0)),""),"")</f>
        <v/>
      </c>
      <c r="D62" s="151" t="str">
        <f>IFERROR(IF(INDEX('Outcome Indicators - Section C'!D$10:D$26,MATCH('Print View'!$A62,'Outcome Indicators - Section C'!C$10:C$26,0))&lt;&gt;0,INDEX('Outcome Indicators - Section C'!D$10:D$26,MATCH('Print View'!$A62,'Outcome Indicators - Section C'!C$10:C$26,0)),""),"")</f>
        <v/>
      </c>
      <c r="E62" s="151" t="str">
        <f>IFERROR(IF(INDEX('Outcome Indicators - Section C'!E$10:E$26,MATCH('Print View'!$A62,'Outcome Indicators - Section C'!D$10:D$26,0))&lt;&gt;0,INDEX('Outcome Indicators - Section C'!E$10:E$26,MATCH('Print View'!$A62,'Outcome Indicators - Section C'!D$10:D$26,0)),""),"")</f>
        <v/>
      </c>
      <c r="F62" s="151" t="str">
        <f>IFERROR(IF(INDEX('Outcome Indicators - Section C'!F$10:F$26,MATCH('Print View'!$A62,'Outcome Indicators - Section C'!E$10:E$26,0))&lt;&gt;0,INDEX('Outcome Indicators - Section C'!F$10:F$26,MATCH('Print View'!$A62,'Outcome Indicators - Section C'!E$10:E$26,0)),""),"")</f>
        <v/>
      </c>
      <c r="G62" s="151" t="str">
        <f>IFERROR(IF(INDEX('Outcome Indicators - Section C'!G$10:G$26,MATCH('Print View'!$A62,'Outcome Indicators - Section C'!F$10:F$26,0))&lt;&gt;0,INDEX('Outcome Indicators - Section C'!G$10:G$26,MATCH('Print View'!$A62,'Outcome Indicators - Section C'!F$10:F$26,0)),""),"")</f>
        <v/>
      </c>
      <c r="H62" s="151" t="str">
        <f>IFERROR(IF(INDEX('Outcome Indicators - Section C'!H$10:H$26,MATCH('Print View'!$A62,'Outcome Indicators - Section C'!G$10:G$26,0))&lt;&gt;0,INDEX('Outcome Indicators - Section C'!H$10:H$26,MATCH('Print View'!$A62,'Outcome Indicators - Section C'!G$10:G$26,0)),""),"")</f>
        <v/>
      </c>
      <c r="I62" s="151" t="str">
        <f>IFERROR(IF(INDEX('Outcome Indicators - Section C'!O$10:O$26,MATCH('Print View'!$A62,'Outcome Indicators - Section C'!H$10:H$26,0))&lt;&gt;0,INDEX('Outcome Indicators - Section C'!O$10:O$26,MATCH('Print View'!$A62,'Outcome Indicators - Section C'!H$10:H$26,0)),""),"")</f>
        <v/>
      </c>
      <c r="J62" s="118"/>
      <c r="K62" s="116"/>
      <c r="L62" s="116"/>
      <c r="M62" s="116"/>
      <c r="N62" s="117"/>
      <c r="O62" s="119"/>
      <c r="P62" s="116"/>
      <c r="Q62" s="116"/>
      <c r="R62" s="116"/>
      <c r="S62" s="143"/>
      <c r="T62" s="119"/>
      <c r="U62" s="116"/>
      <c r="V62" s="116"/>
      <c r="W62" s="116"/>
      <c r="X62" s="117"/>
      <c r="Y62" s="145"/>
      <c r="Z62" s="116"/>
      <c r="AA62" s="116"/>
      <c r="AB62" s="116"/>
      <c r="AC62" s="117"/>
      <c r="AD62" s="118"/>
      <c r="AE62" s="116"/>
      <c r="AF62" s="116"/>
      <c r="AG62" s="116"/>
      <c r="AH62" s="125"/>
      <c r="AI62" s="165"/>
      <c r="AJ62" s="155" t="str">
        <f>IFERROR(IF(INDEX('Outcome Indicators - Section C'!P$10:P$26,MATCH('Print View'!$A62,'Outcome Indicators - Section C'!H$10:H$26,0))&lt;&gt;0,INDEX('Outcome Indicators - Section C'!P$10:P$26,MATCH('Print View'!$A62,'Outcome Indicators - Section C'!H$10:H$26,0)),""),"")</f>
        <v/>
      </c>
    </row>
    <row r="63" spans="1:36" ht="23.25" x14ac:dyDescent="0.25">
      <c r="A63" s="193">
        <v>6</v>
      </c>
      <c r="B63" s="230" t="str">
        <f>IFERROR(IF(INDEX('Outcome Indicators - Section C'!B$10:B$26,MATCH('Print View'!$A63,'Outcome Indicators - Section C'!$A$10:$A$26,0))&lt;&gt;0,INDEX('Outcome Indicators - Section C'!B$10:B$26,MATCH('Print View'!$A63,'Outcome Indicators - Section C'!$A$10:$A$26,0)),""),"")</f>
        <v/>
      </c>
      <c r="C63" s="230" t="str">
        <f>IFERROR(IF(INDEX('Outcome Indicators - Section C'!C$10:C$26,MATCH('Print View'!$A63,'Outcome Indicators - Section C'!B$10:B$26,0))&lt;&gt;0,INDEX('Outcome Indicators - Section C'!C$10:C$26,MATCH('Print View'!$A63,'Outcome Indicators - Section C'!B$10:B$26,0)),""),"")</f>
        <v/>
      </c>
      <c r="D63" s="230" t="str">
        <f>IFERROR(IF(INDEX('Outcome Indicators - Section C'!D$10:D$26,MATCH('Print View'!$A63,'Outcome Indicators - Section C'!C$10:C$26,0))&lt;&gt;0,INDEX('Outcome Indicators - Section C'!D$10:D$26,MATCH('Print View'!$A63,'Outcome Indicators - Section C'!C$10:C$26,0)),""),"")</f>
        <v/>
      </c>
      <c r="E63" s="230" t="str">
        <f>IFERROR(IF(INDEX('Outcome Indicators - Section C'!E$10:E$26,MATCH('Print View'!$A63,'Outcome Indicators - Section C'!D$10:D$26,0))&lt;&gt;0,INDEX('Outcome Indicators - Section C'!E$10:E$26,MATCH('Print View'!$A63,'Outcome Indicators - Section C'!D$10:D$26,0)),""),"")</f>
        <v/>
      </c>
      <c r="F63" s="230" t="str">
        <f>IFERROR(IF(INDEX('Outcome Indicators - Section C'!F$10:F$26,MATCH('Print View'!$A63,'Outcome Indicators - Section C'!E$10:E$26,0))&lt;&gt;0,INDEX('Outcome Indicators - Section C'!F$10:F$26,MATCH('Print View'!$A63,'Outcome Indicators - Section C'!E$10:E$26,0)),""),"")</f>
        <v/>
      </c>
      <c r="G63" s="230" t="str">
        <f>IFERROR(IF(INDEX('Outcome Indicators - Section C'!G$10:G$26,MATCH('Print View'!$A63,'Outcome Indicators - Section C'!F$10:F$26,0))&lt;&gt;0,INDEX('Outcome Indicators - Section C'!G$10:G$26,MATCH('Print View'!$A63,'Outcome Indicators - Section C'!F$10:F$26,0)),""),"")</f>
        <v/>
      </c>
      <c r="H63" s="230" t="str">
        <f>IFERROR(IF(INDEX('Outcome Indicators - Section C'!H$10:H$26,MATCH('Print View'!$A63,'Outcome Indicators - Section C'!G$10:G$26,0))&lt;&gt;0,INDEX('Outcome Indicators - Section C'!H$10:H$26,MATCH('Print View'!$A63,'Outcome Indicators - Section C'!G$10:G$26,0)),""),"")</f>
        <v/>
      </c>
      <c r="I63" s="230" t="str">
        <f>IFERROR(IF(INDEX('Outcome Indicators - Section C'!O$10:O$26,MATCH('Print View'!$A63,'Outcome Indicators - Section C'!H$10:H$26,0))&lt;&gt;0,INDEX('Outcome Indicators - Section C'!O$10:O$26,MATCH('Print View'!$A63,'Outcome Indicators - Section C'!H$10:H$26,0)),""),"")</f>
        <v/>
      </c>
      <c r="J63" s="231"/>
      <c r="K63" s="232"/>
      <c r="L63" s="232"/>
      <c r="M63" s="232"/>
      <c r="N63" s="233"/>
      <c r="O63" s="234"/>
      <c r="P63" s="232"/>
      <c r="Q63" s="232"/>
      <c r="R63" s="232"/>
      <c r="S63" s="235"/>
      <c r="T63" s="234"/>
      <c r="U63" s="232"/>
      <c r="V63" s="232"/>
      <c r="W63" s="232"/>
      <c r="X63" s="233"/>
      <c r="Y63" s="197"/>
      <c r="Z63" s="232"/>
      <c r="AA63" s="232"/>
      <c r="AB63" s="232"/>
      <c r="AC63" s="233"/>
      <c r="AD63" s="231"/>
      <c r="AE63" s="232"/>
      <c r="AF63" s="232"/>
      <c r="AG63" s="232"/>
      <c r="AH63" s="236"/>
      <c r="AI63" s="165"/>
      <c r="AJ63" s="237" t="str">
        <f>IFERROR(IF(INDEX('Outcome Indicators - Section C'!P$10:P$26,MATCH('Print View'!$A63,'Outcome Indicators - Section C'!H$10:H$26,0))&lt;&gt;0,INDEX('Outcome Indicators - Section C'!P$10:P$26,MATCH('Print View'!$A63,'Outcome Indicators - Section C'!H$10:H$26,0)),""),"")</f>
        <v/>
      </c>
    </row>
    <row r="64" spans="1:36" ht="23.25" x14ac:dyDescent="0.25">
      <c r="A64" s="193">
        <v>7</v>
      </c>
      <c r="B64" s="151" t="str">
        <f>IFERROR(IF(INDEX('Outcome Indicators - Section C'!B$10:B$26,MATCH('Print View'!$A64,'Outcome Indicators - Section C'!$A$10:$A$26,0))&lt;&gt;0,INDEX('Outcome Indicators - Section C'!B$10:B$26,MATCH('Print View'!$A64,'Outcome Indicators - Section C'!$A$10:$A$26,0)),""),"")</f>
        <v/>
      </c>
      <c r="C64" s="151" t="str">
        <f>IFERROR(IF(INDEX('Outcome Indicators - Section C'!C$10:C$26,MATCH('Print View'!$A64,'Outcome Indicators - Section C'!B$10:B$26,0))&lt;&gt;0,INDEX('Outcome Indicators - Section C'!C$10:C$26,MATCH('Print View'!$A64,'Outcome Indicators - Section C'!B$10:B$26,0)),""),"")</f>
        <v/>
      </c>
      <c r="D64" s="151" t="str">
        <f>IFERROR(IF(INDEX('Outcome Indicators - Section C'!D$10:D$26,MATCH('Print View'!$A64,'Outcome Indicators - Section C'!C$10:C$26,0))&lt;&gt;0,INDEX('Outcome Indicators - Section C'!D$10:D$26,MATCH('Print View'!$A64,'Outcome Indicators - Section C'!C$10:C$26,0)),""),"")</f>
        <v/>
      </c>
      <c r="E64" s="151" t="str">
        <f>IFERROR(IF(INDEX('Outcome Indicators - Section C'!E$10:E$26,MATCH('Print View'!$A64,'Outcome Indicators - Section C'!D$10:D$26,0))&lt;&gt;0,INDEX('Outcome Indicators - Section C'!E$10:E$26,MATCH('Print View'!$A64,'Outcome Indicators - Section C'!D$10:D$26,0)),""),"")</f>
        <v/>
      </c>
      <c r="F64" s="151" t="str">
        <f>IFERROR(IF(INDEX('Outcome Indicators - Section C'!F$10:F$26,MATCH('Print View'!$A64,'Outcome Indicators - Section C'!E$10:E$26,0))&lt;&gt;0,INDEX('Outcome Indicators - Section C'!F$10:F$26,MATCH('Print View'!$A64,'Outcome Indicators - Section C'!E$10:E$26,0)),""),"")</f>
        <v/>
      </c>
      <c r="G64" s="151" t="str">
        <f>IFERROR(IF(INDEX('Outcome Indicators - Section C'!G$10:G$26,MATCH('Print View'!$A64,'Outcome Indicators - Section C'!F$10:F$26,0))&lt;&gt;0,INDEX('Outcome Indicators - Section C'!G$10:G$26,MATCH('Print View'!$A64,'Outcome Indicators - Section C'!F$10:F$26,0)),""),"")</f>
        <v/>
      </c>
      <c r="H64" s="151" t="str">
        <f>IFERROR(IF(INDEX('Outcome Indicators - Section C'!H$10:H$26,MATCH('Print View'!$A64,'Outcome Indicators - Section C'!G$10:G$26,0))&lt;&gt;0,INDEX('Outcome Indicators - Section C'!H$10:H$26,MATCH('Print View'!$A64,'Outcome Indicators - Section C'!G$10:G$26,0)),""),"")</f>
        <v/>
      </c>
      <c r="I64" s="151" t="str">
        <f>IFERROR(IF(INDEX('Outcome Indicators - Section C'!O$10:O$26,MATCH('Print View'!$A64,'Outcome Indicators - Section C'!H$10:H$26,0))&lt;&gt;0,INDEX('Outcome Indicators - Section C'!O$10:O$26,MATCH('Print View'!$A64,'Outcome Indicators - Section C'!H$10:H$26,0)),""),"")</f>
        <v/>
      </c>
      <c r="J64" s="118"/>
      <c r="K64" s="116"/>
      <c r="L64" s="116"/>
      <c r="M64" s="116"/>
      <c r="N64" s="117"/>
      <c r="O64" s="119"/>
      <c r="P64" s="116"/>
      <c r="Q64" s="116"/>
      <c r="R64" s="116"/>
      <c r="S64" s="143"/>
      <c r="T64" s="119"/>
      <c r="U64" s="116"/>
      <c r="V64" s="116"/>
      <c r="W64" s="116"/>
      <c r="X64" s="117"/>
      <c r="Y64" s="145"/>
      <c r="Z64" s="116"/>
      <c r="AA64" s="116"/>
      <c r="AB64" s="116"/>
      <c r="AC64" s="117"/>
      <c r="AD64" s="118"/>
      <c r="AE64" s="116"/>
      <c r="AF64" s="116"/>
      <c r="AG64" s="116"/>
      <c r="AH64" s="125"/>
      <c r="AI64" s="165"/>
      <c r="AJ64" s="155" t="str">
        <f>IFERROR(IF(INDEX('Outcome Indicators - Section C'!P$10:P$26,MATCH('Print View'!$A64,'Outcome Indicators - Section C'!H$10:H$26,0))&lt;&gt;0,INDEX('Outcome Indicators - Section C'!P$10:P$26,MATCH('Print View'!$A64,'Outcome Indicators - Section C'!H$10:H$26,0)),""),"")</f>
        <v/>
      </c>
    </row>
    <row r="65" spans="1:36" ht="23.25" x14ac:dyDescent="0.25">
      <c r="A65" s="193">
        <v>8</v>
      </c>
      <c r="B65" s="230" t="str">
        <f>IFERROR(IF(INDEX('Outcome Indicators - Section C'!B$10:B$26,MATCH('Print View'!$A65,'Outcome Indicators - Section C'!$A$10:$A$26,0))&lt;&gt;0,INDEX('Outcome Indicators - Section C'!B$10:B$26,MATCH('Print View'!$A65,'Outcome Indicators - Section C'!$A$10:$A$26,0)),""),"")</f>
        <v/>
      </c>
      <c r="C65" s="230" t="str">
        <f>IFERROR(IF(INDEX('Outcome Indicators - Section C'!C$10:C$26,MATCH('Print View'!$A65,'Outcome Indicators - Section C'!B$10:B$26,0))&lt;&gt;0,INDEX('Outcome Indicators - Section C'!C$10:C$26,MATCH('Print View'!$A65,'Outcome Indicators - Section C'!B$10:B$26,0)),""),"")</f>
        <v/>
      </c>
      <c r="D65" s="230" t="str">
        <f>IFERROR(IF(INDEX('Outcome Indicators - Section C'!D$10:D$26,MATCH('Print View'!$A65,'Outcome Indicators - Section C'!C$10:C$26,0))&lt;&gt;0,INDEX('Outcome Indicators - Section C'!D$10:D$26,MATCH('Print View'!$A65,'Outcome Indicators - Section C'!C$10:C$26,0)),""),"")</f>
        <v/>
      </c>
      <c r="E65" s="230" t="str">
        <f>IFERROR(IF(INDEX('Outcome Indicators - Section C'!E$10:E$26,MATCH('Print View'!$A65,'Outcome Indicators - Section C'!D$10:D$26,0))&lt;&gt;0,INDEX('Outcome Indicators - Section C'!E$10:E$26,MATCH('Print View'!$A65,'Outcome Indicators - Section C'!D$10:D$26,0)),""),"")</f>
        <v/>
      </c>
      <c r="F65" s="230" t="str">
        <f>IFERROR(IF(INDEX('Outcome Indicators - Section C'!F$10:F$26,MATCH('Print View'!$A65,'Outcome Indicators - Section C'!E$10:E$26,0))&lt;&gt;0,INDEX('Outcome Indicators - Section C'!F$10:F$26,MATCH('Print View'!$A65,'Outcome Indicators - Section C'!E$10:E$26,0)),""),"")</f>
        <v/>
      </c>
      <c r="G65" s="230" t="str">
        <f>IFERROR(IF(INDEX('Outcome Indicators - Section C'!G$10:G$26,MATCH('Print View'!$A65,'Outcome Indicators - Section C'!F$10:F$26,0))&lt;&gt;0,INDEX('Outcome Indicators - Section C'!G$10:G$26,MATCH('Print View'!$A65,'Outcome Indicators - Section C'!F$10:F$26,0)),""),"")</f>
        <v/>
      </c>
      <c r="H65" s="230" t="str">
        <f>IFERROR(IF(INDEX('Outcome Indicators - Section C'!H$10:H$26,MATCH('Print View'!$A65,'Outcome Indicators - Section C'!G$10:G$26,0))&lt;&gt;0,INDEX('Outcome Indicators - Section C'!H$10:H$26,MATCH('Print View'!$A65,'Outcome Indicators - Section C'!G$10:G$26,0)),""),"")</f>
        <v/>
      </c>
      <c r="I65" s="230" t="str">
        <f>IFERROR(IF(INDEX('Outcome Indicators - Section C'!O$10:O$26,MATCH('Print View'!$A65,'Outcome Indicators - Section C'!H$10:H$26,0))&lt;&gt;0,INDEX('Outcome Indicators - Section C'!O$10:O$26,MATCH('Print View'!$A65,'Outcome Indicators - Section C'!H$10:H$26,0)),""),"")</f>
        <v/>
      </c>
      <c r="J65" s="231"/>
      <c r="K65" s="232"/>
      <c r="L65" s="232"/>
      <c r="M65" s="232"/>
      <c r="N65" s="233"/>
      <c r="O65" s="234"/>
      <c r="P65" s="232"/>
      <c r="Q65" s="232"/>
      <c r="R65" s="232"/>
      <c r="S65" s="235"/>
      <c r="T65" s="234"/>
      <c r="U65" s="232"/>
      <c r="V65" s="232"/>
      <c r="W65" s="232"/>
      <c r="X65" s="233"/>
      <c r="Y65" s="197"/>
      <c r="Z65" s="232"/>
      <c r="AA65" s="232"/>
      <c r="AB65" s="232"/>
      <c r="AC65" s="233"/>
      <c r="AD65" s="231"/>
      <c r="AE65" s="232"/>
      <c r="AF65" s="232"/>
      <c r="AG65" s="232"/>
      <c r="AH65" s="236"/>
      <c r="AI65" s="165"/>
      <c r="AJ65" s="237" t="str">
        <f>IFERROR(IF(INDEX('Outcome Indicators - Section C'!P$10:P$26,MATCH('Print View'!$A65,'Outcome Indicators - Section C'!H$10:H$26,0))&lt;&gt;0,INDEX('Outcome Indicators - Section C'!P$10:P$26,MATCH('Print View'!$A65,'Outcome Indicators - Section C'!H$10:H$26,0)),""),"")</f>
        <v/>
      </c>
    </row>
    <row r="66" spans="1:36" ht="23.25" x14ac:dyDescent="0.25">
      <c r="A66" s="193">
        <v>9</v>
      </c>
      <c r="B66" s="151" t="str">
        <f>IFERROR(IF(INDEX('Outcome Indicators - Section C'!B$10:B$26,MATCH('Print View'!$A66,'Outcome Indicators - Section C'!$A$10:$A$26,0))&lt;&gt;0,INDEX('Outcome Indicators - Section C'!B$10:B$26,MATCH('Print View'!$A66,'Outcome Indicators - Section C'!$A$10:$A$26,0)),""),"")</f>
        <v/>
      </c>
      <c r="C66" s="151" t="str">
        <f>IFERROR(IF(INDEX('Outcome Indicators - Section C'!C$10:C$26,MATCH('Print View'!$A66,'Outcome Indicators - Section C'!B$10:B$26,0))&lt;&gt;0,INDEX('Outcome Indicators - Section C'!C$10:C$26,MATCH('Print View'!$A66,'Outcome Indicators - Section C'!B$10:B$26,0)),""),"")</f>
        <v/>
      </c>
      <c r="D66" s="151" t="str">
        <f>IFERROR(IF(INDEX('Outcome Indicators - Section C'!D$10:D$26,MATCH('Print View'!$A66,'Outcome Indicators - Section C'!C$10:C$26,0))&lt;&gt;0,INDEX('Outcome Indicators - Section C'!D$10:D$26,MATCH('Print View'!$A66,'Outcome Indicators - Section C'!C$10:C$26,0)),""),"")</f>
        <v/>
      </c>
      <c r="E66" s="151" t="str">
        <f>IFERROR(IF(INDEX('Outcome Indicators - Section C'!E$10:E$26,MATCH('Print View'!$A66,'Outcome Indicators - Section C'!D$10:D$26,0))&lt;&gt;0,INDEX('Outcome Indicators - Section C'!E$10:E$26,MATCH('Print View'!$A66,'Outcome Indicators - Section C'!D$10:D$26,0)),""),"")</f>
        <v/>
      </c>
      <c r="F66" s="151" t="str">
        <f>IFERROR(IF(INDEX('Outcome Indicators - Section C'!F$10:F$26,MATCH('Print View'!$A66,'Outcome Indicators - Section C'!E$10:E$26,0))&lt;&gt;0,INDEX('Outcome Indicators - Section C'!F$10:F$26,MATCH('Print View'!$A66,'Outcome Indicators - Section C'!E$10:E$26,0)),""),"")</f>
        <v/>
      </c>
      <c r="G66" s="151" t="str">
        <f>IFERROR(IF(INDEX('Outcome Indicators - Section C'!G$10:G$26,MATCH('Print View'!$A66,'Outcome Indicators - Section C'!F$10:F$26,0))&lt;&gt;0,INDEX('Outcome Indicators - Section C'!G$10:G$26,MATCH('Print View'!$A66,'Outcome Indicators - Section C'!F$10:F$26,0)),""),"")</f>
        <v/>
      </c>
      <c r="H66" s="151" t="str">
        <f>IFERROR(IF(INDEX('Outcome Indicators - Section C'!H$10:H$26,MATCH('Print View'!$A66,'Outcome Indicators - Section C'!G$10:G$26,0))&lt;&gt;0,INDEX('Outcome Indicators - Section C'!H$10:H$26,MATCH('Print View'!$A66,'Outcome Indicators - Section C'!G$10:G$26,0)),""),"")</f>
        <v/>
      </c>
      <c r="I66" s="151" t="str">
        <f>IFERROR(IF(INDEX('Outcome Indicators - Section C'!O$10:O$26,MATCH('Print View'!$A66,'Outcome Indicators - Section C'!H$10:H$26,0))&lt;&gt;0,INDEX('Outcome Indicators - Section C'!O$10:O$26,MATCH('Print View'!$A66,'Outcome Indicators - Section C'!H$10:H$26,0)),""),"")</f>
        <v/>
      </c>
      <c r="J66" s="118"/>
      <c r="K66" s="116"/>
      <c r="L66" s="116"/>
      <c r="M66" s="116"/>
      <c r="N66" s="117"/>
      <c r="O66" s="119"/>
      <c r="P66" s="116"/>
      <c r="Q66" s="116"/>
      <c r="R66" s="116"/>
      <c r="S66" s="143"/>
      <c r="T66" s="119"/>
      <c r="U66" s="116"/>
      <c r="V66" s="116"/>
      <c r="W66" s="116"/>
      <c r="X66" s="117"/>
      <c r="Y66" s="145"/>
      <c r="Z66" s="116"/>
      <c r="AA66" s="116"/>
      <c r="AB66" s="116"/>
      <c r="AC66" s="117"/>
      <c r="AD66" s="118"/>
      <c r="AE66" s="116"/>
      <c r="AF66" s="116"/>
      <c r="AG66" s="116"/>
      <c r="AH66" s="125"/>
      <c r="AI66" s="165"/>
      <c r="AJ66" s="155" t="str">
        <f>IFERROR(IF(INDEX('Outcome Indicators - Section C'!P$10:P$26,MATCH('Print View'!$A66,'Outcome Indicators - Section C'!H$10:H$26,0))&lt;&gt;0,INDEX('Outcome Indicators - Section C'!P$10:P$26,MATCH('Print View'!$A66,'Outcome Indicators - Section C'!H$10:H$26,0)),""),"")</f>
        <v/>
      </c>
    </row>
    <row r="67" spans="1:36" ht="23.25" x14ac:dyDescent="0.25">
      <c r="A67" s="193">
        <v>10</v>
      </c>
      <c r="B67" s="230" t="str">
        <f>IFERROR(IF(INDEX('Outcome Indicators - Section C'!B$10:B$26,MATCH('Print View'!$A67,'Outcome Indicators - Section C'!$A$10:$A$26,0))&lt;&gt;0,INDEX('Outcome Indicators - Section C'!B$10:B$26,MATCH('Print View'!$A67,'Outcome Indicators - Section C'!$A$10:$A$26,0)),""),"")</f>
        <v/>
      </c>
      <c r="C67" s="230" t="str">
        <f>IFERROR(IF(INDEX('Outcome Indicators - Section C'!C$10:C$26,MATCH('Print View'!$A67,'Outcome Indicators - Section C'!B$10:B$26,0))&lt;&gt;0,INDEX('Outcome Indicators - Section C'!C$10:C$26,MATCH('Print View'!$A67,'Outcome Indicators - Section C'!B$10:B$26,0)),""),"")</f>
        <v/>
      </c>
      <c r="D67" s="230" t="str">
        <f>IFERROR(IF(INDEX('Outcome Indicators - Section C'!D$10:D$26,MATCH('Print View'!$A67,'Outcome Indicators - Section C'!C$10:C$26,0))&lt;&gt;0,INDEX('Outcome Indicators - Section C'!D$10:D$26,MATCH('Print View'!$A67,'Outcome Indicators - Section C'!C$10:C$26,0)),""),"")</f>
        <v/>
      </c>
      <c r="E67" s="230" t="str">
        <f>IFERROR(IF(INDEX('Outcome Indicators - Section C'!E$10:E$26,MATCH('Print View'!$A67,'Outcome Indicators - Section C'!D$10:D$26,0))&lt;&gt;0,INDEX('Outcome Indicators - Section C'!E$10:E$26,MATCH('Print View'!$A67,'Outcome Indicators - Section C'!D$10:D$26,0)),""),"")</f>
        <v/>
      </c>
      <c r="F67" s="230" t="str">
        <f>IFERROR(IF(INDEX('Outcome Indicators - Section C'!F$10:F$26,MATCH('Print View'!$A67,'Outcome Indicators - Section C'!E$10:E$26,0))&lt;&gt;0,INDEX('Outcome Indicators - Section C'!F$10:F$26,MATCH('Print View'!$A67,'Outcome Indicators - Section C'!E$10:E$26,0)),""),"")</f>
        <v/>
      </c>
      <c r="G67" s="230" t="str">
        <f>IFERROR(IF(INDEX('Outcome Indicators - Section C'!G$10:G$26,MATCH('Print View'!$A67,'Outcome Indicators - Section C'!F$10:F$26,0))&lt;&gt;0,INDEX('Outcome Indicators - Section C'!G$10:G$26,MATCH('Print View'!$A67,'Outcome Indicators - Section C'!F$10:F$26,0)),""),"")</f>
        <v/>
      </c>
      <c r="H67" s="230" t="str">
        <f>IFERROR(IF(INDEX('Outcome Indicators - Section C'!H$10:H$26,MATCH('Print View'!$A67,'Outcome Indicators - Section C'!G$10:G$26,0))&lt;&gt;0,INDEX('Outcome Indicators - Section C'!H$10:H$26,MATCH('Print View'!$A67,'Outcome Indicators - Section C'!G$10:G$26,0)),""),"")</f>
        <v/>
      </c>
      <c r="I67" s="230" t="str">
        <f>IFERROR(IF(INDEX('Outcome Indicators - Section C'!O$10:O$26,MATCH('Print View'!$A67,'Outcome Indicators - Section C'!H$10:H$26,0))&lt;&gt;0,INDEX('Outcome Indicators - Section C'!O$10:O$26,MATCH('Print View'!$A67,'Outcome Indicators - Section C'!H$10:H$26,0)),""),"")</f>
        <v/>
      </c>
      <c r="J67" s="231"/>
      <c r="K67" s="232"/>
      <c r="L67" s="232"/>
      <c r="M67" s="232"/>
      <c r="N67" s="233"/>
      <c r="O67" s="234"/>
      <c r="P67" s="232"/>
      <c r="Q67" s="232"/>
      <c r="R67" s="232"/>
      <c r="S67" s="235"/>
      <c r="T67" s="234"/>
      <c r="U67" s="232"/>
      <c r="V67" s="232"/>
      <c r="W67" s="232"/>
      <c r="X67" s="233"/>
      <c r="Y67" s="197"/>
      <c r="Z67" s="232"/>
      <c r="AA67" s="232"/>
      <c r="AB67" s="232"/>
      <c r="AC67" s="233"/>
      <c r="AD67" s="231"/>
      <c r="AE67" s="232"/>
      <c r="AF67" s="232"/>
      <c r="AG67" s="232"/>
      <c r="AH67" s="236"/>
      <c r="AI67" s="165"/>
      <c r="AJ67" s="237" t="str">
        <f>IFERROR(IF(INDEX('Outcome Indicators - Section C'!P$10:P$26,MATCH('Print View'!$A67,'Outcome Indicators - Section C'!H$10:H$26,0))&lt;&gt;0,INDEX('Outcome Indicators - Section C'!P$10:P$26,MATCH('Print View'!$A67,'Outcome Indicators - Section C'!H$10:H$26,0)),""),"")</f>
        <v/>
      </c>
    </row>
    <row r="68" spans="1:36" ht="23.25" x14ac:dyDescent="0.25">
      <c r="A68" s="193">
        <v>11</v>
      </c>
      <c r="B68" s="151" t="str">
        <f>IFERROR(IF(INDEX('Outcome Indicators - Section C'!B$10:B$26,MATCH('Print View'!$A68,'Outcome Indicators - Section C'!$A$10:$A$26,0))&lt;&gt;0,INDEX('Outcome Indicators - Section C'!B$10:B$26,MATCH('Print View'!$A68,'Outcome Indicators - Section C'!$A$10:$A$26,0)),""),"")</f>
        <v/>
      </c>
      <c r="C68" s="151" t="str">
        <f>IFERROR(IF(INDEX('Outcome Indicators - Section C'!C$10:C$26,MATCH('Print View'!$A68,'Outcome Indicators - Section C'!B$10:B$26,0))&lt;&gt;0,INDEX('Outcome Indicators - Section C'!C$10:C$26,MATCH('Print View'!$A68,'Outcome Indicators - Section C'!B$10:B$26,0)),""),"")</f>
        <v/>
      </c>
      <c r="D68" s="151" t="str">
        <f>IFERROR(IF(INDEX('Outcome Indicators - Section C'!D$10:D$26,MATCH('Print View'!$A68,'Outcome Indicators - Section C'!C$10:C$26,0))&lt;&gt;0,INDEX('Outcome Indicators - Section C'!D$10:D$26,MATCH('Print View'!$A68,'Outcome Indicators - Section C'!C$10:C$26,0)),""),"")</f>
        <v/>
      </c>
      <c r="E68" s="151" t="str">
        <f>IFERROR(IF(INDEX('Outcome Indicators - Section C'!E$10:E$26,MATCH('Print View'!$A68,'Outcome Indicators - Section C'!D$10:D$26,0))&lt;&gt;0,INDEX('Outcome Indicators - Section C'!E$10:E$26,MATCH('Print View'!$A68,'Outcome Indicators - Section C'!D$10:D$26,0)),""),"")</f>
        <v/>
      </c>
      <c r="F68" s="151" t="str">
        <f>IFERROR(IF(INDEX('Outcome Indicators - Section C'!F$10:F$26,MATCH('Print View'!$A68,'Outcome Indicators - Section C'!E$10:E$26,0))&lt;&gt;0,INDEX('Outcome Indicators - Section C'!F$10:F$26,MATCH('Print View'!$A68,'Outcome Indicators - Section C'!E$10:E$26,0)),""),"")</f>
        <v/>
      </c>
      <c r="G68" s="151" t="str">
        <f>IFERROR(IF(INDEX('Outcome Indicators - Section C'!G$10:G$26,MATCH('Print View'!$A68,'Outcome Indicators - Section C'!F$10:F$26,0))&lt;&gt;0,INDEX('Outcome Indicators - Section C'!G$10:G$26,MATCH('Print View'!$A68,'Outcome Indicators - Section C'!F$10:F$26,0)),""),"")</f>
        <v/>
      </c>
      <c r="H68" s="151" t="str">
        <f>IFERROR(IF(INDEX('Outcome Indicators - Section C'!H$10:H$26,MATCH('Print View'!$A68,'Outcome Indicators - Section C'!G$10:G$26,0))&lt;&gt;0,INDEX('Outcome Indicators - Section C'!H$10:H$26,MATCH('Print View'!$A68,'Outcome Indicators - Section C'!G$10:G$26,0)),""),"")</f>
        <v/>
      </c>
      <c r="I68" s="151" t="str">
        <f>IFERROR(IF(INDEX('Outcome Indicators - Section C'!O$10:O$26,MATCH('Print View'!$A68,'Outcome Indicators - Section C'!H$10:H$26,0))&lt;&gt;0,INDEX('Outcome Indicators - Section C'!O$10:O$26,MATCH('Print View'!$A68,'Outcome Indicators - Section C'!H$10:H$26,0)),""),"")</f>
        <v/>
      </c>
      <c r="J68" s="118"/>
      <c r="K68" s="116"/>
      <c r="L68" s="116"/>
      <c r="M68" s="116"/>
      <c r="N68" s="117"/>
      <c r="O68" s="119"/>
      <c r="P68" s="116"/>
      <c r="Q68" s="116"/>
      <c r="R68" s="116"/>
      <c r="S68" s="143"/>
      <c r="T68" s="119"/>
      <c r="U68" s="116"/>
      <c r="V68" s="116"/>
      <c r="W68" s="116"/>
      <c r="X68" s="117"/>
      <c r="Y68" s="145"/>
      <c r="Z68" s="116"/>
      <c r="AA68" s="116"/>
      <c r="AB68" s="116"/>
      <c r="AC68" s="117"/>
      <c r="AD68" s="118"/>
      <c r="AE68" s="116"/>
      <c r="AF68" s="116"/>
      <c r="AG68" s="116"/>
      <c r="AH68" s="125"/>
      <c r="AI68" s="165"/>
      <c r="AJ68" s="155" t="str">
        <f>IFERROR(IF(INDEX('Outcome Indicators - Section C'!P$10:P$26,MATCH('Print View'!$A68,'Outcome Indicators - Section C'!H$10:H$26,0))&lt;&gt;0,INDEX('Outcome Indicators - Section C'!P$10:P$26,MATCH('Print View'!$A68,'Outcome Indicators - Section C'!H$10:H$26,0)),""),"")</f>
        <v/>
      </c>
    </row>
    <row r="69" spans="1:36" ht="23.25" x14ac:dyDescent="0.25">
      <c r="A69" s="193">
        <v>12</v>
      </c>
      <c r="B69" s="230" t="str">
        <f>IFERROR(IF(INDEX('Outcome Indicators - Section C'!B$10:B$26,MATCH('Print View'!$A69,'Outcome Indicators - Section C'!$A$10:$A$26,0))&lt;&gt;0,INDEX('Outcome Indicators - Section C'!B$10:B$26,MATCH('Print View'!$A69,'Outcome Indicators - Section C'!$A$10:$A$26,0)),""),"")</f>
        <v/>
      </c>
      <c r="C69" s="230" t="str">
        <f>IFERROR(IF(INDEX('Outcome Indicators - Section C'!C$10:C$26,MATCH('Print View'!$A69,'Outcome Indicators - Section C'!B$10:B$26,0))&lt;&gt;0,INDEX('Outcome Indicators - Section C'!C$10:C$26,MATCH('Print View'!$A69,'Outcome Indicators - Section C'!B$10:B$26,0)),""),"")</f>
        <v/>
      </c>
      <c r="D69" s="230" t="str">
        <f>IFERROR(IF(INDEX('Outcome Indicators - Section C'!D$10:D$26,MATCH('Print View'!$A69,'Outcome Indicators - Section C'!C$10:C$26,0))&lt;&gt;0,INDEX('Outcome Indicators - Section C'!D$10:D$26,MATCH('Print View'!$A69,'Outcome Indicators - Section C'!C$10:C$26,0)),""),"")</f>
        <v/>
      </c>
      <c r="E69" s="230" t="str">
        <f>IFERROR(IF(INDEX('Outcome Indicators - Section C'!E$10:E$26,MATCH('Print View'!$A69,'Outcome Indicators - Section C'!D$10:D$26,0))&lt;&gt;0,INDEX('Outcome Indicators - Section C'!E$10:E$26,MATCH('Print View'!$A69,'Outcome Indicators - Section C'!D$10:D$26,0)),""),"")</f>
        <v/>
      </c>
      <c r="F69" s="230" t="str">
        <f>IFERROR(IF(INDEX('Outcome Indicators - Section C'!F$10:F$26,MATCH('Print View'!$A69,'Outcome Indicators - Section C'!E$10:E$26,0))&lt;&gt;0,INDEX('Outcome Indicators - Section C'!F$10:F$26,MATCH('Print View'!$A69,'Outcome Indicators - Section C'!E$10:E$26,0)),""),"")</f>
        <v/>
      </c>
      <c r="G69" s="230" t="str">
        <f>IFERROR(IF(INDEX('Outcome Indicators - Section C'!G$10:G$26,MATCH('Print View'!$A69,'Outcome Indicators - Section C'!F$10:F$26,0))&lt;&gt;0,INDEX('Outcome Indicators - Section C'!G$10:G$26,MATCH('Print View'!$A69,'Outcome Indicators - Section C'!F$10:F$26,0)),""),"")</f>
        <v/>
      </c>
      <c r="H69" s="230" t="str">
        <f>IFERROR(IF(INDEX('Outcome Indicators - Section C'!H$10:H$26,MATCH('Print View'!$A69,'Outcome Indicators - Section C'!G$10:G$26,0))&lt;&gt;0,INDEX('Outcome Indicators - Section C'!H$10:H$26,MATCH('Print View'!$A69,'Outcome Indicators - Section C'!G$10:G$26,0)),""),"")</f>
        <v/>
      </c>
      <c r="I69" s="230" t="str">
        <f>IFERROR(IF(INDEX('Outcome Indicators - Section C'!O$10:O$26,MATCH('Print View'!$A69,'Outcome Indicators - Section C'!H$10:H$26,0))&lt;&gt;0,INDEX('Outcome Indicators - Section C'!O$10:O$26,MATCH('Print View'!$A69,'Outcome Indicators - Section C'!H$10:H$26,0)),""),"")</f>
        <v/>
      </c>
      <c r="J69" s="231"/>
      <c r="K69" s="232"/>
      <c r="L69" s="232"/>
      <c r="M69" s="232"/>
      <c r="N69" s="233"/>
      <c r="O69" s="234"/>
      <c r="P69" s="232"/>
      <c r="Q69" s="232"/>
      <c r="R69" s="232"/>
      <c r="S69" s="235"/>
      <c r="T69" s="234"/>
      <c r="U69" s="232"/>
      <c r="V69" s="232"/>
      <c r="W69" s="232"/>
      <c r="X69" s="233"/>
      <c r="Y69" s="197"/>
      <c r="Z69" s="232"/>
      <c r="AA69" s="232"/>
      <c r="AB69" s="232"/>
      <c r="AC69" s="233"/>
      <c r="AD69" s="231"/>
      <c r="AE69" s="232"/>
      <c r="AF69" s="232"/>
      <c r="AG69" s="232"/>
      <c r="AH69" s="236"/>
      <c r="AI69" s="165"/>
      <c r="AJ69" s="237" t="str">
        <f>IFERROR(IF(INDEX('Outcome Indicators - Section C'!P$10:P$26,MATCH('Print View'!$A69,'Outcome Indicators - Section C'!H$10:H$26,0))&lt;&gt;0,INDEX('Outcome Indicators - Section C'!P$10:P$26,MATCH('Print View'!$A69,'Outcome Indicators - Section C'!H$10:H$26,0)),""),"")</f>
        <v/>
      </c>
    </row>
    <row r="70" spans="1:36" ht="23.25" x14ac:dyDescent="0.25">
      <c r="A70" s="193">
        <v>13</v>
      </c>
      <c r="B70" s="151" t="str">
        <f>IFERROR(IF(INDEX('Outcome Indicators - Section C'!B$10:B$26,MATCH('Print View'!$A70,'Outcome Indicators - Section C'!$A$10:$A$26,0))&lt;&gt;0,INDEX('Outcome Indicators - Section C'!B$10:B$26,MATCH('Print View'!$A70,'Outcome Indicators - Section C'!$A$10:$A$26,0)),""),"")</f>
        <v/>
      </c>
      <c r="C70" s="151" t="str">
        <f>IFERROR(IF(INDEX('Outcome Indicators - Section C'!C$10:C$26,MATCH('Print View'!$A70,'Outcome Indicators - Section C'!B$10:B$26,0))&lt;&gt;0,INDEX('Outcome Indicators - Section C'!C$10:C$26,MATCH('Print View'!$A70,'Outcome Indicators - Section C'!B$10:B$26,0)),""),"")</f>
        <v/>
      </c>
      <c r="D70" s="151" t="str">
        <f>IFERROR(IF(INDEX('Outcome Indicators - Section C'!D$10:D$26,MATCH('Print View'!$A70,'Outcome Indicators - Section C'!C$10:C$26,0))&lt;&gt;0,INDEX('Outcome Indicators - Section C'!D$10:D$26,MATCH('Print View'!$A70,'Outcome Indicators - Section C'!C$10:C$26,0)),""),"")</f>
        <v/>
      </c>
      <c r="E70" s="151" t="str">
        <f>IFERROR(IF(INDEX('Outcome Indicators - Section C'!E$10:E$26,MATCH('Print View'!$A70,'Outcome Indicators - Section C'!D$10:D$26,0))&lt;&gt;0,INDEX('Outcome Indicators - Section C'!E$10:E$26,MATCH('Print View'!$A70,'Outcome Indicators - Section C'!D$10:D$26,0)),""),"")</f>
        <v/>
      </c>
      <c r="F70" s="151" t="str">
        <f>IFERROR(IF(INDEX('Outcome Indicators - Section C'!F$10:F$26,MATCH('Print View'!$A70,'Outcome Indicators - Section C'!E$10:E$26,0))&lt;&gt;0,INDEX('Outcome Indicators - Section C'!F$10:F$26,MATCH('Print View'!$A70,'Outcome Indicators - Section C'!E$10:E$26,0)),""),"")</f>
        <v/>
      </c>
      <c r="G70" s="151" t="str">
        <f>IFERROR(IF(INDEX('Outcome Indicators - Section C'!G$10:G$26,MATCH('Print View'!$A70,'Outcome Indicators - Section C'!F$10:F$26,0))&lt;&gt;0,INDEX('Outcome Indicators - Section C'!G$10:G$26,MATCH('Print View'!$A70,'Outcome Indicators - Section C'!F$10:F$26,0)),""),"")</f>
        <v/>
      </c>
      <c r="H70" s="151" t="str">
        <f>IFERROR(IF(INDEX('Outcome Indicators - Section C'!H$10:H$26,MATCH('Print View'!$A70,'Outcome Indicators - Section C'!G$10:G$26,0))&lt;&gt;0,INDEX('Outcome Indicators - Section C'!H$10:H$26,MATCH('Print View'!$A70,'Outcome Indicators - Section C'!G$10:G$26,0)),""),"")</f>
        <v/>
      </c>
      <c r="I70" s="151" t="str">
        <f>IFERROR(IF(INDEX('Outcome Indicators - Section C'!O$10:O$26,MATCH('Print View'!$A70,'Outcome Indicators - Section C'!H$10:H$26,0))&lt;&gt;0,INDEX('Outcome Indicators - Section C'!O$10:O$26,MATCH('Print View'!$A70,'Outcome Indicators - Section C'!H$10:H$26,0)),""),"")</f>
        <v/>
      </c>
      <c r="J70" s="118"/>
      <c r="K70" s="116"/>
      <c r="L70" s="116"/>
      <c r="M70" s="116"/>
      <c r="N70" s="117"/>
      <c r="O70" s="119"/>
      <c r="P70" s="116"/>
      <c r="Q70" s="116"/>
      <c r="R70" s="116"/>
      <c r="S70" s="143"/>
      <c r="T70" s="119"/>
      <c r="U70" s="116"/>
      <c r="V70" s="116"/>
      <c r="W70" s="116"/>
      <c r="X70" s="117"/>
      <c r="Y70" s="145"/>
      <c r="Z70" s="116"/>
      <c r="AA70" s="116"/>
      <c r="AB70" s="116"/>
      <c r="AC70" s="117"/>
      <c r="AD70" s="118"/>
      <c r="AE70" s="116"/>
      <c r="AF70" s="116"/>
      <c r="AG70" s="116"/>
      <c r="AH70" s="125"/>
      <c r="AI70" s="165"/>
      <c r="AJ70" s="155" t="str">
        <f>IFERROR(IF(INDEX('Outcome Indicators - Section C'!P$10:P$26,MATCH('Print View'!$A70,'Outcome Indicators - Section C'!H$10:H$26,0))&lt;&gt;0,INDEX('Outcome Indicators - Section C'!P$10:P$26,MATCH('Print View'!$A70,'Outcome Indicators - Section C'!H$10:H$26,0)),""),"")</f>
        <v/>
      </c>
    </row>
    <row r="71" spans="1:36" ht="23.25" x14ac:dyDescent="0.25">
      <c r="A71" s="193">
        <v>14</v>
      </c>
      <c r="B71" s="230" t="str">
        <f>IFERROR(IF(INDEX('Outcome Indicators - Section C'!B$10:B$26,MATCH('Print View'!$A71,'Outcome Indicators - Section C'!$A$10:$A$26,0))&lt;&gt;0,INDEX('Outcome Indicators - Section C'!B$10:B$26,MATCH('Print View'!$A71,'Outcome Indicators - Section C'!$A$10:$A$26,0)),""),"")</f>
        <v/>
      </c>
      <c r="C71" s="230" t="str">
        <f>IFERROR(IF(INDEX('Outcome Indicators - Section C'!C$10:C$26,MATCH('Print View'!$A71,'Outcome Indicators - Section C'!B$10:B$26,0))&lt;&gt;0,INDEX('Outcome Indicators - Section C'!C$10:C$26,MATCH('Print View'!$A71,'Outcome Indicators - Section C'!B$10:B$26,0)),""),"")</f>
        <v/>
      </c>
      <c r="D71" s="230" t="str">
        <f>IFERROR(IF(INDEX('Outcome Indicators - Section C'!D$10:D$26,MATCH('Print View'!$A71,'Outcome Indicators - Section C'!C$10:C$26,0))&lt;&gt;0,INDEX('Outcome Indicators - Section C'!D$10:D$26,MATCH('Print View'!$A71,'Outcome Indicators - Section C'!C$10:C$26,0)),""),"")</f>
        <v/>
      </c>
      <c r="E71" s="230" t="str">
        <f>IFERROR(IF(INDEX('Outcome Indicators - Section C'!E$10:E$26,MATCH('Print View'!$A71,'Outcome Indicators - Section C'!D$10:D$26,0))&lt;&gt;0,INDEX('Outcome Indicators - Section C'!E$10:E$26,MATCH('Print View'!$A71,'Outcome Indicators - Section C'!D$10:D$26,0)),""),"")</f>
        <v/>
      </c>
      <c r="F71" s="230" t="str">
        <f>IFERROR(IF(INDEX('Outcome Indicators - Section C'!F$10:F$26,MATCH('Print View'!$A71,'Outcome Indicators - Section C'!E$10:E$26,0))&lt;&gt;0,INDEX('Outcome Indicators - Section C'!F$10:F$26,MATCH('Print View'!$A71,'Outcome Indicators - Section C'!E$10:E$26,0)),""),"")</f>
        <v/>
      </c>
      <c r="G71" s="230" t="str">
        <f>IFERROR(IF(INDEX('Outcome Indicators - Section C'!G$10:G$26,MATCH('Print View'!$A71,'Outcome Indicators - Section C'!F$10:F$26,0))&lt;&gt;0,INDEX('Outcome Indicators - Section C'!G$10:G$26,MATCH('Print View'!$A71,'Outcome Indicators - Section C'!F$10:F$26,0)),""),"")</f>
        <v/>
      </c>
      <c r="H71" s="230" t="str">
        <f>IFERROR(IF(INDEX('Outcome Indicators - Section C'!H$10:H$26,MATCH('Print View'!$A71,'Outcome Indicators - Section C'!G$10:G$26,0))&lt;&gt;0,INDEX('Outcome Indicators - Section C'!H$10:H$26,MATCH('Print View'!$A71,'Outcome Indicators - Section C'!G$10:G$26,0)),""),"")</f>
        <v/>
      </c>
      <c r="I71" s="230" t="str">
        <f>IFERROR(IF(INDEX('Outcome Indicators - Section C'!O$10:O$26,MATCH('Print View'!$A71,'Outcome Indicators - Section C'!H$10:H$26,0))&lt;&gt;0,INDEX('Outcome Indicators - Section C'!O$10:O$26,MATCH('Print View'!$A71,'Outcome Indicators - Section C'!H$10:H$26,0)),""),"")</f>
        <v/>
      </c>
      <c r="J71" s="231"/>
      <c r="K71" s="232"/>
      <c r="L71" s="232"/>
      <c r="M71" s="232"/>
      <c r="N71" s="233"/>
      <c r="O71" s="234"/>
      <c r="P71" s="232"/>
      <c r="Q71" s="232"/>
      <c r="R71" s="232"/>
      <c r="S71" s="235"/>
      <c r="T71" s="234"/>
      <c r="U71" s="232"/>
      <c r="V71" s="232"/>
      <c r="W71" s="232"/>
      <c r="X71" s="233"/>
      <c r="Y71" s="197"/>
      <c r="Z71" s="232"/>
      <c r="AA71" s="232"/>
      <c r="AB71" s="232"/>
      <c r="AC71" s="233"/>
      <c r="AD71" s="231"/>
      <c r="AE71" s="232"/>
      <c r="AF71" s="232"/>
      <c r="AG71" s="232"/>
      <c r="AH71" s="236"/>
      <c r="AI71" s="165"/>
      <c r="AJ71" s="237" t="str">
        <f>IFERROR(IF(INDEX('Outcome Indicators - Section C'!P$10:P$26,MATCH('Print View'!$A71,'Outcome Indicators - Section C'!H$10:H$26,0))&lt;&gt;0,INDEX('Outcome Indicators - Section C'!P$10:P$26,MATCH('Print View'!$A71,'Outcome Indicators - Section C'!H$10:H$26,0)),""),"")</f>
        <v/>
      </c>
    </row>
    <row r="72" spans="1:36" ht="24" thickBot="1" x14ac:dyDescent="0.3">
      <c r="A72" s="193">
        <v>15</v>
      </c>
      <c r="B72" s="151" t="str">
        <f>IFERROR(IF(INDEX('Outcome Indicators - Section C'!B$10:B$26,MATCH('Print View'!$A72,'Outcome Indicators - Section C'!$A$10:$A$26,0))&lt;&gt;0,INDEX('Outcome Indicators - Section C'!B$10:B$26,MATCH('Print View'!$A72,'Outcome Indicators - Section C'!$A$10:$A$26,0)),""),"")</f>
        <v/>
      </c>
      <c r="C72" s="151" t="str">
        <f>IFERROR(IF(INDEX('Outcome Indicators - Section C'!C$10:C$26,MATCH('Print View'!$A72,'Outcome Indicators - Section C'!B$10:B$26,0))&lt;&gt;0,INDEX('Outcome Indicators - Section C'!C$10:C$26,MATCH('Print View'!$A72,'Outcome Indicators - Section C'!B$10:B$26,0)),""),"")</f>
        <v/>
      </c>
      <c r="D72" s="151" t="str">
        <f>IFERROR(IF(INDEX('Outcome Indicators - Section C'!D$10:D$26,MATCH('Print View'!$A72,'Outcome Indicators - Section C'!C$10:C$26,0))&lt;&gt;0,INDEX('Outcome Indicators - Section C'!D$10:D$26,MATCH('Print View'!$A72,'Outcome Indicators - Section C'!C$10:C$26,0)),""),"")</f>
        <v/>
      </c>
      <c r="E72" s="151" t="str">
        <f>IFERROR(IF(INDEX('Outcome Indicators - Section C'!E$10:E$26,MATCH('Print View'!$A72,'Outcome Indicators - Section C'!D$10:D$26,0))&lt;&gt;0,INDEX('Outcome Indicators - Section C'!E$10:E$26,MATCH('Print View'!$A72,'Outcome Indicators - Section C'!D$10:D$26,0)),""),"")</f>
        <v/>
      </c>
      <c r="F72" s="151" t="str">
        <f>IFERROR(IF(INDEX('Outcome Indicators - Section C'!F$10:F$26,MATCH('Print View'!$A72,'Outcome Indicators - Section C'!E$10:E$26,0))&lt;&gt;0,INDEX('Outcome Indicators - Section C'!F$10:F$26,MATCH('Print View'!$A72,'Outcome Indicators - Section C'!E$10:E$26,0)),""),"")</f>
        <v/>
      </c>
      <c r="G72" s="151" t="str">
        <f>IFERROR(IF(INDEX('Outcome Indicators - Section C'!G$10:G$26,MATCH('Print View'!$A72,'Outcome Indicators - Section C'!F$10:F$26,0))&lt;&gt;0,INDEX('Outcome Indicators - Section C'!G$10:G$26,MATCH('Print View'!$A72,'Outcome Indicators - Section C'!F$10:F$26,0)),""),"")</f>
        <v/>
      </c>
      <c r="H72" s="151" t="str">
        <f>IFERROR(IF(INDEX('Outcome Indicators - Section C'!H$10:H$26,MATCH('Print View'!$A72,'Outcome Indicators - Section C'!G$10:G$26,0))&lt;&gt;0,INDEX('Outcome Indicators - Section C'!H$10:H$26,MATCH('Print View'!$A72,'Outcome Indicators - Section C'!G$10:G$26,0)),""),"")</f>
        <v/>
      </c>
      <c r="I72" s="151" t="str">
        <f>IFERROR(IF(INDEX('Outcome Indicators - Section C'!O$10:O$26,MATCH('Print View'!$A72,'Outcome Indicators - Section C'!H$10:H$26,0))&lt;&gt;0,INDEX('Outcome Indicators - Section C'!O$10:O$26,MATCH('Print View'!$A72,'Outcome Indicators - Section C'!H$10:H$26,0)),""),"")</f>
        <v/>
      </c>
      <c r="J72" s="122"/>
      <c r="K72" s="120"/>
      <c r="L72" s="120"/>
      <c r="M72" s="120"/>
      <c r="N72" s="121"/>
      <c r="O72" s="123"/>
      <c r="P72" s="120"/>
      <c r="Q72" s="120"/>
      <c r="R72" s="120"/>
      <c r="S72" s="144"/>
      <c r="T72" s="123"/>
      <c r="U72" s="120"/>
      <c r="V72" s="120"/>
      <c r="W72" s="120"/>
      <c r="X72" s="121"/>
      <c r="Y72" s="146"/>
      <c r="Z72" s="120"/>
      <c r="AA72" s="120"/>
      <c r="AB72" s="120"/>
      <c r="AC72" s="121"/>
      <c r="AD72" s="122"/>
      <c r="AE72" s="120"/>
      <c r="AF72" s="120"/>
      <c r="AG72" s="120"/>
      <c r="AH72" s="126"/>
      <c r="AI72" s="166"/>
      <c r="AJ72" s="155" t="str">
        <f>IFERROR(IF(INDEX('Outcome Indicators - Section C'!P$10:P$26,MATCH('Print View'!$A72,'Outcome Indicators - Section C'!H$10:H$26,0))&lt;&gt;0,INDEX('Outcome Indicators - Section C'!P$10:P$26,MATCH('Print View'!$A72,'Outcome Indicators - Section C'!H$10:H$26,0)),""),"")</f>
        <v/>
      </c>
    </row>
    <row r="73" spans="1:36" x14ac:dyDescent="0.25">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row>
    <row r="74" spans="1:36" ht="16.5" thickBot="1" x14ac:dyDescent="0.3">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row>
    <row r="75" spans="1:36" ht="47.25" thickBot="1" x14ac:dyDescent="0.3">
      <c r="A75" s="608" t="str">
        <f>'Coverage Indicators - Section D'!A8:W8</f>
        <v>Indicador de cobertura/producto</v>
      </c>
      <c r="B75" s="609"/>
      <c r="C75" s="609"/>
      <c r="D75" s="609"/>
      <c r="E75" s="609"/>
      <c r="F75" s="609"/>
      <c r="G75" s="609"/>
      <c r="H75" s="609"/>
      <c r="I75" s="610"/>
      <c r="J75" s="34"/>
      <c r="K75" s="34"/>
      <c r="L75" s="34"/>
      <c r="M75" s="34"/>
      <c r="N75" s="124"/>
      <c r="O75" s="34"/>
      <c r="P75" s="34"/>
      <c r="Q75" s="34"/>
      <c r="R75" s="34"/>
      <c r="S75" s="34"/>
      <c r="T75" s="34"/>
      <c r="U75" s="34"/>
      <c r="V75" s="34"/>
      <c r="W75" s="34"/>
      <c r="X75" s="34"/>
      <c r="Y75" s="34"/>
      <c r="Z75" s="34"/>
      <c r="AA75" s="34"/>
      <c r="AB75" s="34"/>
      <c r="AC75" s="34"/>
      <c r="AD75" s="34"/>
      <c r="AE75" s="34"/>
      <c r="AF75" s="34"/>
      <c r="AG75" s="34"/>
      <c r="AH75" s="34"/>
      <c r="AI75" s="34"/>
    </row>
    <row r="76" spans="1:36" ht="16.5" thickBot="1" x14ac:dyDescent="0.3">
      <c r="A76" s="34"/>
      <c r="B76" s="34"/>
      <c r="C76" s="34"/>
      <c r="D76" s="34"/>
      <c r="E76" s="34"/>
      <c r="F76" s="34"/>
      <c r="G76" s="34"/>
      <c r="H76" s="34"/>
      <c r="I76" s="34"/>
      <c r="J76" s="34"/>
      <c r="K76" s="34"/>
      <c r="L76" s="34"/>
      <c r="M76" s="34"/>
      <c r="N76" s="124"/>
      <c r="O76" s="34"/>
      <c r="P76" s="34">
        <v>2</v>
      </c>
      <c r="Q76" s="34" t="str">
        <f>IFERROR(IF(INDEX('Overview - Section A'!I$35:I$36,MATCH('Print View'!$P76,'Overview - Section A'!$B$35:$B$36,0))&lt;&gt;0,(INDEX('Overview - Section A'!I$35:I$36,MATCH('Print View'!$P76,'Overview - Section A'!$B$35:$B$36,0))),""),"")</f>
        <v/>
      </c>
      <c r="R76" s="34"/>
      <c r="S76" s="34"/>
      <c r="T76" s="34">
        <v>3</v>
      </c>
      <c r="U76" s="34" t="str">
        <f>IFERROR(IF(INDEX('Overview - Section A'!I$35:I$36,MATCH('Print View'!$T76,'Overview - Section A'!$B$35:$B$36,0))&lt;&gt;0,(INDEX('Overview - Section A'!I$35:I$36,MATCH('Print View'!$T76,'Overview - Section A'!$B$35:$B$36,0))),""),"")</f>
        <v/>
      </c>
      <c r="V76" s="34"/>
      <c r="W76" s="34"/>
      <c r="X76" s="34">
        <v>4</v>
      </c>
      <c r="Y76" s="34" t="str">
        <f>IFERROR(IF(INDEX('Overview - Section A'!I$35:I$36,MATCH('Print View'!$X76,'Overview - Section A'!$B$35:$B$36,0))&lt;&gt;0,(INDEX('Overview - Section A'!I$35:I$36,MATCH('Print View'!$X76,'Overview - Section A'!$B$35:$B$36,0))),""),"")</f>
        <v/>
      </c>
      <c r="Z76" s="34"/>
      <c r="AA76" s="34"/>
      <c r="AB76" s="34">
        <v>5</v>
      </c>
      <c r="AC76" s="34" t="str">
        <f>IFERROR(IF(INDEX('Overview - Section A'!I$35:I$36,MATCH('Print View'!$AB76,'Overview - Section A'!$B$35:$B$36,0))&lt;&gt;0,(INDEX('Overview - Section A'!I$35:I$36,MATCH('Print View'!$AB76,'Overview - Section A'!$B$35:$B$36,0))),""),"")</f>
        <v/>
      </c>
      <c r="AD76" s="34"/>
      <c r="AE76" s="34"/>
      <c r="AF76" s="34">
        <v>6</v>
      </c>
      <c r="AG76" s="34" t="str">
        <f>IFERROR(IF(INDEX('Overview - Section A'!I$35:I$36,MATCH('Print View'!$AF76,'Overview - Section A'!$B$35:$B$36,0))&lt;&gt;0,(INDEX('Overview - Section A'!I$35:I$36,MATCH('Print View'!$AF76,'Overview - Section A'!$B$35:$B$36,0))),""),"")</f>
        <v/>
      </c>
      <c r="AH76" s="34"/>
      <c r="AI76" s="34"/>
    </row>
    <row r="77" spans="1:36" ht="26.25" customHeight="1" x14ac:dyDescent="0.4">
      <c r="A77" s="624" t="s">
        <v>124</v>
      </c>
      <c r="B77" s="613" t="str">
        <f>'Coverage Indicators - Section D'!B9</f>
        <v>Módulos</v>
      </c>
      <c r="C77" s="613" t="str">
        <f>'Coverage Indicators - Section D'!C9</f>
        <v>Indicador de cobertura/producto estándar</v>
      </c>
      <c r="D77" s="613" t="str">
        <f>'Coverage Indicators - Section D'!D9</f>
        <v>Indicador personalizado</v>
      </c>
      <c r="E77" s="613" t="str">
        <f>'Coverage Indicators - Section D'!E9</f>
        <v>Línea de base N#</v>
      </c>
      <c r="F77" s="613" t="str">
        <f>'Coverage Indicators - Section D'!F9</f>
        <v>Línea de base D#</v>
      </c>
      <c r="G77" s="613" t="str">
        <f>'Coverage Indicators - Section D'!G9</f>
        <v>Línea de base %</v>
      </c>
      <c r="H77" s="613" t="str">
        <f>'Coverage Indicators - Section D'!H9</f>
        <v>Línea de base año</v>
      </c>
      <c r="I77" s="613" t="str">
        <f>'Coverage Indicators - Section D'!P9</f>
        <v>Línea de base año fuente</v>
      </c>
      <c r="J77" s="613" t="str">
        <f>'Coverage Indicators - Section D'!Q9</f>
        <v>Desglose requerido</v>
      </c>
      <c r="K77" s="613" t="str">
        <f>'Coverage Indicators - Section D'!R9</f>
        <v>Es un subconjunto de otro indicador (si procede)</v>
      </c>
      <c r="L77" s="613" t="e">
        <f>'Coverage Indicators - Section D'!#REF!</f>
        <v>#REF!</v>
      </c>
      <c r="M77" s="613" t="e">
        <f>'Coverage Indicators - Section D'!#REF!</f>
        <v>#REF!</v>
      </c>
      <c r="N77" s="613" t="e">
        <f>'Coverage Indicators - Section D'!#REF!</f>
        <v>#REF!</v>
      </c>
      <c r="O77" s="594" t="e">
        <f>'Coverage Indicators - Section D'!#REF!</f>
        <v>#REF!</v>
      </c>
      <c r="P77" s="574" t="str">
        <f>IFERROR(IF(INDEX(P$5:P$12,MATCH($P$76,$O5:$O12,0))&lt;&gt;0,INDEX(P$5:P$12,MATCH($P$76,$O5:$O12,0)),""),"")</f>
        <v/>
      </c>
      <c r="Q77" s="575"/>
      <c r="R77" s="574" t="str">
        <f>IFERROR(IF(INDEX(R$5:R$12,MATCH($P$76,$O5:$O12,0))&lt;&gt;0,INDEX(R$5:R$12,MATCH($P$76,$O5:$O12,0)),""),"")</f>
        <v/>
      </c>
      <c r="S77" s="576"/>
      <c r="T77" s="617" t="str">
        <f>IFERROR(IF(INDEX(P$5:P$12,MATCH($T$76,$O5:$O12,0))&lt;&gt;0,INDEX(P$5:P$12,MATCH($T$76,$O5:$O12,0)),""),"")</f>
        <v/>
      </c>
      <c r="U77" s="618"/>
      <c r="V77" s="617" t="str">
        <f>IFERROR(IF(INDEX(R$5:R$12,MATCH($T$76,$O5:$O12,0))&lt;&gt;0,INDEX(R$5:R$12,MATCH($T$76,$O5:$O12,0)),""),"")</f>
        <v/>
      </c>
      <c r="W77" s="618"/>
      <c r="X77" s="617" t="str">
        <f>IFERROR(IF(INDEX(P$5:P$12,MATCH($X$76,$O5:$O12,0))&lt;&gt;0,INDEX(P$5:P$12,MATCH($X$76,$O5:$O12,0)),""),"")</f>
        <v/>
      </c>
      <c r="Y77" s="618"/>
      <c r="Z77" s="617" t="str">
        <f>IFERROR(IF(INDEX(R$5:R$12,MATCH($Z$76,$O5:$O12,0))&lt;&gt;0,INDEX(R$5:R$12,MATCH($Z$76,$O5:$O12,0)),""),"")</f>
        <v/>
      </c>
      <c r="AA77" s="622"/>
      <c r="AB77" s="623" t="str">
        <f>IFERROR(IF(INDEX(P$5:P$12,MATCH($AB$76,$O5:$O12,0))&lt;&gt;0,INDEX(P$5:P$12,MATCH($AB$76,$O5:$O12,0)),""),"")</f>
        <v/>
      </c>
      <c r="AC77" s="618"/>
      <c r="AD77" s="617" t="str">
        <f>IFERROR(IF(INDEX(R$5:R$12,MATCH($AB$76,$O5:$O12,0))&lt;&gt;0,INDEX(R$5:R$12,MATCH($AB$76,$O5:$O12,0)),""),"")</f>
        <v/>
      </c>
      <c r="AE77" s="622"/>
      <c r="AF77" s="619" t="str">
        <f>IFERROR(IF(INDEX(P$5:P$12,MATCH($AF$76,$O5:$O12,0))&lt;&gt;0,INDEX(P$5:P$12,MATCH($AF$76,$O5:$O12,0)),""),"")</f>
        <v/>
      </c>
      <c r="AG77" s="620"/>
      <c r="AH77" s="620" t="str">
        <f>IFERROR(IF(INDEX(R$5:R$12,MATCH($AF$76,$O5:$O12,0))&lt;&gt;0,INDEX(R$5:R$12,MATCH($AF$76,$O5:$O12,0)),""),"")</f>
        <v/>
      </c>
      <c r="AI77" s="621"/>
      <c r="AJ77" s="615" t="str">
        <f>'Coverage Indicators - Section D'!W9</f>
        <v>Comentarios</v>
      </c>
    </row>
    <row r="78" spans="1:36" ht="288.75" customHeight="1" thickBot="1" x14ac:dyDescent="0.3">
      <c r="A78" s="625"/>
      <c r="B78" s="614"/>
      <c r="C78" s="614"/>
      <c r="D78" s="614"/>
      <c r="E78" s="614"/>
      <c r="F78" s="614"/>
      <c r="G78" s="614"/>
      <c r="H78" s="614"/>
      <c r="I78" s="614"/>
      <c r="J78" s="614"/>
      <c r="K78" s="614"/>
      <c r="L78" s="614"/>
      <c r="M78" s="614"/>
      <c r="N78" s="614"/>
      <c r="O78" s="595"/>
      <c r="P78" s="190" t="str">
        <f>'Coverage Indicators - Section D'!E44</f>
        <v>Meta N#</v>
      </c>
      <c r="Q78" s="188" t="str">
        <f>'Coverage Indicators - Section D'!F44</f>
        <v>Meta D#</v>
      </c>
      <c r="R78" s="188" t="str">
        <f>'Coverage Indicators - Section D'!G44</f>
        <v>Meta %</v>
      </c>
      <c r="S78" s="189" t="str">
        <f>'Coverage Indicators - Section D'!H44</f>
        <v>Mark if target is TBD?</v>
      </c>
      <c r="T78" s="169" t="str">
        <f>'Coverage Indicators - Section D'!E44</f>
        <v>Meta N#</v>
      </c>
      <c r="U78" s="188" t="str">
        <f>'Coverage Indicators - Section D'!F44</f>
        <v>Meta D#</v>
      </c>
      <c r="V78" s="188" t="str">
        <f>'Coverage Indicators - Section D'!G44</f>
        <v>Meta %</v>
      </c>
      <c r="W78" s="189" t="str">
        <f>'Coverage Indicators - Section D'!H44</f>
        <v>Mark if target is TBD?</v>
      </c>
      <c r="X78" s="169" t="str">
        <f>'Coverage Indicators - Section D'!E44</f>
        <v>Meta N#</v>
      </c>
      <c r="Y78" s="188" t="str">
        <f>'Coverage Indicators - Section D'!F44</f>
        <v>Meta D#</v>
      </c>
      <c r="Z78" s="188" t="str">
        <f>'Coverage Indicators - Section D'!G44</f>
        <v>Meta %</v>
      </c>
      <c r="AA78" s="189" t="str">
        <f>'Coverage Indicators - Section D'!H44</f>
        <v>Mark if target is TBD?</v>
      </c>
      <c r="AB78" s="169" t="str">
        <f>'Coverage Indicators - Section D'!E44</f>
        <v>Meta N#</v>
      </c>
      <c r="AC78" s="188" t="str">
        <f>'Coverage Indicators - Section D'!F44</f>
        <v>Meta D#</v>
      </c>
      <c r="AD78" s="188" t="str">
        <f>'Coverage Indicators - Section D'!G44</f>
        <v>Meta %</v>
      </c>
      <c r="AE78" s="189" t="str">
        <f>'Coverage Indicators - Section D'!H44</f>
        <v>Mark if target is TBD?</v>
      </c>
      <c r="AF78" s="169" t="str">
        <f>'Coverage Indicators - Section D'!E44</f>
        <v>Meta N#</v>
      </c>
      <c r="AG78" s="188" t="str">
        <f>'Coverage Indicators - Section D'!F44</f>
        <v>Meta D#</v>
      </c>
      <c r="AH78" s="188" t="str">
        <f>'Coverage Indicators - Section D'!G44</f>
        <v>Meta %</v>
      </c>
      <c r="AI78" s="189" t="str">
        <f>'Coverage Indicators - Section D'!H44</f>
        <v>Mark if target is TBD?</v>
      </c>
      <c r="AJ78" s="616"/>
    </row>
    <row r="79" spans="1:36" s="178" customFormat="1" ht="116.25" x14ac:dyDescent="0.25">
      <c r="A79" s="193">
        <v>1</v>
      </c>
      <c r="B79" s="168" t="str">
        <f>IFERROR(IF(INDEX('Coverage Indicators - Section D'!B$10:B$41,MATCH('Print View'!$A79,'Coverage Indicators - Section D'!$A$10:$A$41,0))&lt;&gt;0,INDEX('Coverage Indicators - Section D'!B$10:B$41,MATCH('Print View'!$A79,'Coverage Indicators - Section D'!$A$10:$A$41,0)),""),"")</f>
        <v>Programas de prevención integral para hombres que tienen relaciones sexuales con hombres</v>
      </c>
      <c r="C79" s="168" t="str">
        <f>IFERROR(IF(INDEX('Coverage Indicators - Section D'!C$10:C$41,MATCH('Print View'!$A79,'Coverage Indicators - Section D'!$A$10:$A$41,0))&lt;&gt;0,INDEX('Coverage Indicators - Section D'!C$10:C$41,MATCH('Print View'!$A79,'Coverage Indicators - Section D'!$A$10:$A$41,0)),""),"")</f>
        <v>KP-1a(M): Porcentaje de hombres que tienen relaciones sexuales con hombres cubiertos por programas de prevención del VIH (paquetes definidos de servicios)</v>
      </c>
      <c r="D79" s="168" t="str">
        <f>IFERROR(IF(INDEX('Coverage Indicators - Section D'!D$10:D$41,MATCH('Print View'!$A79,'Coverage Indicators - Section D'!$A$10:$A$41,0))&lt;&gt;0,INDEX('Coverage Indicators - Section D'!D$10:D$41,MATCH('Print View'!$A79,'Coverage Indicators - Section D'!$A$10:$A$41,0)),""),"")</f>
        <v/>
      </c>
      <c r="E79" s="168">
        <f>IFERROR(IF(INDEX('Coverage Indicators - Section D'!E$10:E$41,MATCH('Print View'!$A79,'Coverage Indicators - Section D'!$A$10:$A$41,0))&lt;&gt;0,INDEX('Coverage Indicators - Section D'!E$10:E$41,MATCH('Print View'!$A79,'Coverage Indicators - Section D'!$A$10:$A$41,0)),""),"")</f>
        <v>60796</v>
      </c>
      <c r="F79" s="168">
        <f>IFERROR(IF(INDEX('Coverage Indicators - Section D'!F$10:F$41,MATCH('Print View'!$A79,'Coverage Indicators - Section D'!$A$10:$A$41,0))&lt;&gt;0,INDEX('Coverage Indicators - Section D'!F$10:F$41,MATCH('Print View'!$A79,'Coverage Indicators - Section D'!$A$10:$A$41,0)),""),"")</f>
        <v>252004</v>
      </c>
      <c r="G79" s="168">
        <f>IFERROR(IF(INDEX('Coverage Indicators - Section D'!G$10:G$41,MATCH('Print View'!$A79,'Coverage Indicators - Section D'!$A$10:$A$41,0))&lt;&gt;0,INDEX('Coverage Indicators - Section D'!G$10:G$41,MATCH('Print View'!$A79,'Coverage Indicators - Section D'!$A$10:$A$41,0)),""),"")</f>
        <v>24.125013888668434</v>
      </c>
      <c r="H79" s="168" t="str">
        <f>IFERROR(IF(INDEX('Coverage Indicators - Section D'!H$10:H$41,MATCH('Print View'!$A79,'Coverage Indicators - Section D'!$A$10:$A$41,0))&lt;&gt;0,INDEX('Coverage Indicators - Section D'!H$10:H$41,MATCH('Print View'!$A79,'Coverage Indicators - Section D'!$A$10:$A$41,0)),""),"")</f>
        <v>2018</v>
      </c>
      <c r="I79" s="168" t="str">
        <f>IFERROR(IF(INDEX('Coverage Indicators - Section D'!P$10:P$41,MATCH('Print View'!$A79,'Coverage Indicators - Section D'!$A$10:$A$41,0))&lt;&gt;0,INDEX('Coverage Indicators - Section D'!P$10:P$41,MATCH('Print View'!$A79,'Coverage Indicators - Section D'!$A$10:$A$41,0)),""),"")</f>
        <v>HMIS</v>
      </c>
      <c r="J79" s="168" t="str">
        <f>IFERROR(IF(INDEX('Coverage Indicators - Section D'!Q$10:Q$41,MATCH('Print View'!$A79,'Coverage Indicators - Section D'!$A$10:$A$41,0))&lt;&gt;0,INDEX('Coverage Indicators - Section D'!Q$10:Q$41,MATCH('Print View'!$A79,'Coverage Indicators - Section D'!$A$10:$A$41,0)),""),"")</f>
        <v/>
      </c>
      <c r="K79" s="168" t="str">
        <f>IFERROR(IF(INDEX('Coverage Indicators - Section D'!R$10:R$41,MATCH('Print View'!$A79,'Coverage Indicators - Section D'!$A$10:$A$41,0))&lt;&gt;0,INDEX('Coverage Indicators - Section D'!R$10:R$41,MATCH('Print View'!$A79,'Coverage Indicators - Section D'!$A$10:$A$41,0)),""),"")</f>
        <v/>
      </c>
      <c r="L79" s="168" t="str">
        <f>IFERROR(IF(INDEX('Coverage Indicators - Section D'!S$10:S$41,MATCH('Print View'!$A79,'Coverage Indicators - Section D'!$A$10:$A$41,0))&lt;&gt;0,INDEX('Coverage Indicators - Section D'!S$10:S$41,MATCH('Print View'!$A79,'Coverage Indicators - Section D'!$A$10:$A$41,0)),""),"")</f>
        <v>Care International</v>
      </c>
      <c r="M79" s="168" t="str">
        <f>IFERROR(IF(INDEX('Coverage Indicators - Section D'!#REF!,MATCH('Print View'!$A79,'Coverage Indicators - Section D'!$A$10:$A$41,0))&lt;&gt;0,INDEX('Coverage Indicators - Section D'!#REF!,MATCH('Print View'!$A79,'Coverage Indicators - Section D'!$A$10:$A$41,0)),""),"")</f>
        <v/>
      </c>
      <c r="N79" s="168" t="str">
        <f>IFERROR(IF(INDEX('Coverage Indicators - Section D'!U$10:U$41,MATCH('Print View'!$A79,'Coverage Indicators - Section D'!$A$10:$A$41,0))&lt;&gt;0,INDEX('Coverage Indicators - Section D'!U$10:U$41,MATCH('Print View'!$A79,'Coverage Indicators - Section D'!$A$10:$A$41,0)),""),"")</f>
        <v>Nacional</v>
      </c>
      <c r="O79" s="168" t="str">
        <f>IFERROR(IF(INDEX('Coverage Indicators - Section D'!V$10:V$41,MATCH('Print View'!$A79,'Coverage Indicators - Section D'!$A$10:$A$41,0))&lt;&gt;0,INDEX('Coverage Indicators - Section D'!V$10:V$41,MATCH('Print View'!$A79,'Coverage Indicators - Section D'!$A$10:$A$41,0)),""),"")</f>
        <v>Y- Cumulative annually</v>
      </c>
      <c r="P79" s="187">
        <f t="array" ref="P79">IFERROR(IF(INDEX('Coverage Indicators - Section D'!E$45:E$226,MATCH('Print View'!$A79&amp;'Print View'!$Q$76,'Coverage Indicators - Section D'!$B$45:$B$226&amp;'Coverage Indicators - Section D'!$I$45:$I$226,0))&lt;&gt;0,INDEX('Coverage Indicators - Section D'!E$45:E$226,MATCH('Print View'!$A79&amp;'Print View'!$Q$76,'Coverage Indicators - Section D'!$B$45:$B$226&amp;'Coverage Indicators - Section D'!$I$45:$I$226,0)),""),"")</f>
        <v>69915</v>
      </c>
      <c r="Q79" s="174">
        <f t="array" ref="Q79">IFERROR(IF(INDEX('Coverage Indicators - Section D'!F$45:F$226,MATCH('Print View'!$A79&amp;'Print View'!$Q$76,'Coverage Indicators - Section D'!$B$45:$B$226&amp;'Coverage Indicators - Section D'!$I$45:$I$226,0))&lt;&gt;0,INDEX('Coverage Indicators - Section D'!F$45:F$226,MATCH('Print View'!$A79&amp;'Print View'!$Q$76,'Coverage Indicators - Section D'!$B$45:$B$226&amp;'Coverage Indicators - Section D'!$I$45:$I$226,0)),""),"")</f>
        <v>254341</v>
      </c>
      <c r="R79" s="174">
        <f t="array" ref="R79">IFERROR(IF(INDEX('Coverage Indicators - Section D'!G$45:G$226,MATCH('Print View'!$A79&amp;'Print View'!$Q$76,'Coverage Indicators - Section D'!$B$45:$B$226&amp;'Coverage Indicators - Section D'!$I$45:$I$226,0))&lt;&gt;0,INDEX('Coverage Indicators - Section D'!G$45:G$226,MATCH('Print View'!$A79&amp;'Print View'!$Q$76,'Coverage Indicators - Section D'!$B$45:$B$226&amp;'Coverage Indicators - Section D'!$I$45:$I$226,0)),""),"")</f>
        <v>27.488686448508105</v>
      </c>
      <c r="S79" s="176" t="str">
        <f t="array" ref="S79">IFERROR(IF(INDEX('Coverage Indicators - Section D'!H$45:H$226,MATCH('Print View'!$A79&amp;'Print View'!$Q$76,'Coverage Indicators - Section D'!$B$45:$B$226&amp;'Coverage Indicators - Section D'!$I$45:$I$226,0))&lt;&gt;0,INDEX('Coverage Indicators - Section D'!H$45:H$226,MATCH('Print View'!$A79&amp;'Print View'!$Q$76,'Coverage Indicators - Section D'!$B$45:$B$226&amp;'Coverage Indicators - Section D'!$I$45:$I$226,0)),""),"")</f>
        <v/>
      </c>
      <c r="T79" s="173">
        <f t="array" ref="T79">IFERROR(IF(INDEX('Coverage Indicators - Section D'!E$45:E$226,MATCH('Print View'!$A79&amp;'Print View'!$U$76,'Coverage Indicators - Section D'!$B$45:$B$226&amp;'Coverage Indicators - Section D'!$I$45:$I$226,0))&lt;&gt;0,INDEX('Coverage Indicators - Section D'!E$45:E$226,MATCH('Print View'!$A79&amp;'Print View'!$U$76,'Coverage Indicators - Section D'!$B$45:$B$226&amp;'Coverage Indicators - Section D'!$I$45:$I$226,0)),""),"")</f>
        <v>69915</v>
      </c>
      <c r="U79" s="174">
        <f t="array" ref="U79">IFERROR(IF(INDEX('Coverage Indicators - Section D'!F$45:F$226,MATCH('Print View'!$A79&amp;'Print View'!$U$76,'Coverage Indicators - Section D'!$B$45:$B$226&amp;'Coverage Indicators - Section D'!$I$45:$I$226,0))&lt;&gt;0,INDEX('Coverage Indicators - Section D'!F$45:F$226,MATCH('Print View'!$A79&amp;'Print View'!$U$76,'Coverage Indicators - Section D'!$B$45:$B$226&amp;'Coverage Indicators - Section D'!$I$45:$I$226,0)),""),"")</f>
        <v>254341</v>
      </c>
      <c r="V79" s="174">
        <f t="array" ref="V79">IFERROR(IF(INDEX('Coverage Indicators - Section D'!G$45:G$226,MATCH('Print View'!$A79&amp;'Print View'!$U$76,'Coverage Indicators - Section D'!$B$45:$B$226&amp;'Coverage Indicators - Section D'!$I$45:$I$226,0))&lt;&gt;0,INDEX('Coverage Indicators - Section D'!G$45:G$226,MATCH('Print View'!$A79&amp;'Print View'!$U$76,'Coverage Indicators - Section D'!$B$45:$B$226&amp;'Coverage Indicators - Section D'!$I$45:$I$226,0)),""),"")</f>
        <v>27.488686448508105</v>
      </c>
      <c r="W79" s="176" t="str">
        <f t="array" ref="W79">IFERROR(IF(INDEX('Coverage Indicators - Section D'!H$45:H$226,MATCH('Print View'!$A79&amp;'Print View'!$U$76,'Coverage Indicators - Section D'!$B$45:$B$226&amp;'Coverage Indicators - Section D'!$I$45:$I$226,0))&lt;&gt;0,INDEX('Coverage Indicators - Section D'!H$45:H$226,MATCH('Print View'!$A79&amp;'Print View'!$U$76,'Coverage Indicators - Section D'!$B$45:$B$226&amp;'Coverage Indicators - Section D'!$I$45:$I$226,0)),""),"")</f>
        <v/>
      </c>
      <c r="X79" s="173"/>
      <c r="Y79" s="174"/>
      <c r="Z79" s="174"/>
      <c r="AA79" s="176"/>
      <c r="AB79" s="173"/>
      <c r="AC79" s="174"/>
      <c r="AD79" s="174"/>
      <c r="AE79" s="176"/>
      <c r="AF79" s="173"/>
      <c r="AG79" s="174"/>
      <c r="AH79" s="175"/>
      <c r="AI79" s="176"/>
      <c r="AJ79" s="177" t="str">
        <f>IFERROR(IF(INDEX('Coverage Indicators - Section D'!W$10:W$41,MATCH('Print View'!$A79,'Coverage Indicators - Section D'!$A$10:$A$41,0))&lt;&gt;0,INDEX('Coverage Indicators - Section D'!W$10:W$41,MATCH('Print View'!$A79,'Coverage Indicators - Section D'!$A$10:$A$41,0)),""),"")</f>
        <v>El paquete incluye: Consejería para reducción de riesgo, oferta de prueba para VIH, 20 condones, 10 lubricantes, diagnóstico y tratamiento de ITS.
Las fuentes de información son diversas e incluyen: en las BMU y MCC al aplicativo BMU, que incluye variables de condones y lubricantes entregados y en la Oferta Fija, la hoja de monitoreo para prevención y control del VIH</v>
      </c>
    </row>
    <row r="80" spans="1:36" s="178" customFormat="1" ht="116.25" x14ac:dyDescent="0.25">
      <c r="A80" s="194">
        <v>2</v>
      </c>
      <c r="B80" s="230" t="str">
        <f>IFERROR(IF(INDEX('Coverage Indicators - Section D'!B$10:B$41,MATCH('Print View'!$A80,'Coverage Indicators - Section D'!$A$10:$A$41,0))&lt;&gt;0,INDEX('Coverage Indicators - Section D'!B$10:B$41,MATCH('Print View'!$A80,'Coverage Indicators - Section D'!$A$10:$A$41,0)),""),"")</f>
        <v>Programas de prevención integral para hombres que tienen relaciones sexuales con hombres</v>
      </c>
      <c r="C80" s="230" t="str">
        <f>IFERROR(IF(INDEX('Coverage Indicators - Section D'!C$10:C$41,MATCH('Print View'!$A80,'Coverage Indicators - Section D'!$A$10:$A$41,0))&lt;&gt;0,INDEX('Coverage Indicators - Section D'!C$10:C$41,MATCH('Print View'!$A80,'Coverage Indicators - Section D'!$A$10:$A$41,0)),""),"")</f>
        <v>KP-3a(M): Porcentaje de hombres que tienen relaciones sexuales con hombres que se han sometido a pruebas de VIH durante el período de informe y conocen los resultados</v>
      </c>
      <c r="D80" s="230" t="str">
        <f>IFERROR(IF(INDEX('Coverage Indicators - Section D'!D$10:D$41,MATCH('Print View'!$A80,'Coverage Indicators - Section D'!$A$10:$A$41,0))&lt;&gt;0,INDEX('Coverage Indicators - Section D'!D$10:D$41,MATCH('Print View'!$A80,'Coverage Indicators - Section D'!$A$10:$A$41,0)),""),"")</f>
        <v/>
      </c>
      <c r="E80" s="230">
        <f>IFERROR(IF(INDEX('Coverage Indicators - Section D'!E$10:E$41,MATCH('Print View'!$A80,'Coverage Indicators - Section D'!$A$10:$A$41,0))&lt;&gt;0,INDEX('Coverage Indicators - Section D'!E$10:E$41,MATCH('Print View'!$A80,'Coverage Indicators - Section D'!$A$10:$A$41,0)),""),"")</f>
        <v>59503</v>
      </c>
      <c r="F80" s="230">
        <f>IFERROR(IF(INDEX('Coverage Indicators - Section D'!F$10:F$41,MATCH('Print View'!$A80,'Coverage Indicators - Section D'!$A$10:$A$41,0))&lt;&gt;0,INDEX('Coverage Indicators - Section D'!F$10:F$41,MATCH('Print View'!$A80,'Coverage Indicators - Section D'!$A$10:$A$41,0)),""),"")</f>
        <v>252004</v>
      </c>
      <c r="G80" s="230">
        <f>IFERROR(IF(INDEX('Coverage Indicators - Section D'!G$10:G$41,MATCH('Print View'!$A80,'Coverage Indicators - Section D'!$A$10:$A$41,0))&lt;&gt;0,INDEX('Coverage Indicators - Section D'!G$10:G$41,MATCH('Print View'!$A80,'Coverage Indicators - Section D'!$A$10:$A$41,0)),""),"")</f>
        <v>23.611926794812781</v>
      </c>
      <c r="H80" s="230" t="str">
        <f>IFERROR(IF(INDEX('Coverage Indicators - Section D'!H$10:H$41,MATCH('Print View'!$A80,'Coverage Indicators - Section D'!$A$10:$A$41,0))&lt;&gt;0,INDEX('Coverage Indicators - Section D'!H$10:H$41,MATCH('Print View'!$A80,'Coverage Indicators - Section D'!$A$10:$A$41,0)),""),"")</f>
        <v>2018</v>
      </c>
      <c r="I80" s="230" t="str">
        <f>IFERROR(IF(INDEX('Coverage Indicators - Section D'!P$10:P$41,MATCH('Print View'!$A80,'Coverage Indicators - Section D'!$A$10:$A$41,0))&lt;&gt;0,INDEX('Coverage Indicators - Section D'!P$10:P$41,MATCH('Print View'!$A80,'Coverage Indicators - Section D'!$A$10:$A$41,0)),""),"")</f>
        <v>HMIS</v>
      </c>
      <c r="J80" s="230" t="str">
        <f>IFERROR(IF(INDEX('Coverage Indicators - Section D'!Q$10:Q$41,MATCH('Print View'!$A80,'Coverage Indicators - Section D'!$A$10:$A$41,0))&lt;&gt;0,INDEX('Coverage Indicators - Section D'!Q$10:Q$41,MATCH('Print View'!$A80,'Coverage Indicators - Section D'!$A$10:$A$41,0)),""),"")</f>
        <v/>
      </c>
      <c r="K80" s="230" t="str">
        <f>IFERROR(IF(INDEX('Coverage Indicators - Section D'!R$10:R$41,MATCH('Print View'!$A80,'Coverage Indicators - Section D'!$A$10:$A$41,0))&lt;&gt;0,INDEX('Coverage Indicators - Section D'!R$10:R$41,MATCH('Print View'!$A80,'Coverage Indicators - Section D'!$A$10:$A$41,0)),""),"")</f>
        <v/>
      </c>
      <c r="L80" s="230" t="str">
        <f>IFERROR(IF(INDEX('Coverage Indicators - Section D'!S$10:S$41,MATCH('Print View'!$A80,'Coverage Indicators - Section D'!$A$10:$A$41,0))&lt;&gt;0,INDEX('Coverage Indicators - Section D'!S$10:S$41,MATCH('Print View'!$A80,'Coverage Indicators - Section D'!$A$10:$A$41,0)),""),"")</f>
        <v>Care International</v>
      </c>
      <c r="M80" s="230" t="str">
        <f>IFERROR(IF(INDEX('Coverage Indicators - Section D'!#REF!,MATCH('Print View'!$A80,'Coverage Indicators - Section D'!$A$10:$A$41,0))&lt;&gt;0,INDEX('Coverage Indicators - Section D'!#REF!,MATCH('Print View'!$A80,'Coverage Indicators - Section D'!$A$10:$A$41,0)),""),"")</f>
        <v/>
      </c>
      <c r="N80" s="230" t="str">
        <f>IFERROR(IF(INDEX('Coverage Indicators - Section D'!U$10:U$41,MATCH('Print View'!$A80,'Coverage Indicators - Section D'!$A$10:$A$41,0))&lt;&gt;0,INDEX('Coverage Indicators - Section D'!U$10:U$41,MATCH('Print View'!$A80,'Coverage Indicators - Section D'!$A$10:$A$41,0)),""),"")</f>
        <v>Nacional</v>
      </c>
      <c r="O80" s="230" t="str">
        <f>IFERROR(IF(INDEX('Coverage Indicators - Section D'!V$10:V$41,MATCH('Print View'!$A80,'Coverage Indicators - Section D'!$A$10:$A$41,0))&lt;&gt;0,INDEX('Coverage Indicators - Section D'!V$10:V$41,MATCH('Print View'!$A80,'Coverage Indicators - Section D'!$A$10:$A$41,0)),""),"")</f>
        <v>Y- Cumulative annually</v>
      </c>
      <c r="P80" s="250">
        <f t="array" ref="P80">IFERROR(IF(INDEX('Coverage Indicators - Section D'!E$45:E$226,MATCH('Print View'!$A80&amp;'Print View'!$Q$76,'Coverage Indicators - Section D'!$B$45:$B$226&amp;'Coverage Indicators - Section D'!$I$45:$I$226,0))&lt;&gt;0,INDEX('Coverage Indicators - Section D'!E$45:E$226,MATCH('Print View'!$A80&amp;'Print View'!$Q$76,'Coverage Indicators - Section D'!$B$45:$B$226&amp;'Coverage Indicators - Section D'!$I$45:$I$226,0)),""),"")</f>
        <v>65453</v>
      </c>
      <c r="Q80" s="251">
        <f t="array" ref="Q80">IFERROR(IF(INDEX('Coverage Indicators - Section D'!F$45:F$226,MATCH('Print View'!$A80&amp;'Print View'!$Q$76,'Coverage Indicators - Section D'!$B$45:$B$226&amp;'Coverage Indicators - Section D'!$I$45:$I$226,0))&lt;&gt;0,INDEX('Coverage Indicators - Section D'!F$45:F$226,MATCH('Print View'!$A80&amp;'Print View'!$Q$76,'Coverage Indicators - Section D'!$B$45:$B$226&amp;'Coverage Indicators - Section D'!$I$45:$I$226,0)),""),"")</f>
        <v>254341</v>
      </c>
      <c r="R80" s="251">
        <f t="array" ref="R80">IFERROR(IF(INDEX('Coverage Indicators - Section D'!G$45:G$226,MATCH('Print View'!$A80&amp;'Print View'!$Q$76,'Coverage Indicators - Section D'!$B$45:$B$226&amp;'Coverage Indicators - Section D'!$I$45:$I$226,0))&lt;&gt;0,INDEX('Coverage Indicators - Section D'!G$45:G$226,MATCH('Print View'!$A80&amp;'Print View'!$Q$76,'Coverage Indicators - Section D'!$B$45:$B$226&amp;'Coverage Indicators - Section D'!$I$45:$I$226,0)),""),"")</f>
        <v>25.734348767992575</v>
      </c>
      <c r="S80" s="252" t="str">
        <f t="array" ref="S80">IFERROR(IF(INDEX('Coverage Indicators - Section D'!H$45:H$226,MATCH('Print View'!$A80&amp;'Print View'!$Q$76,'Coverage Indicators - Section D'!$B$45:$B$226&amp;'Coverage Indicators - Section D'!$I$45:$I$226,0))&lt;&gt;0,INDEX('Coverage Indicators - Section D'!H$45:H$226,MATCH('Print View'!$A80&amp;'Print View'!$Q$76,'Coverage Indicators - Section D'!$B$45:$B$226&amp;'Coverage Indicators - Section D'!$I$45:$I$226,0)),""),"")</f>
        <v/>
      </c>
      <c r="T80" s="253">
        <f t="array" ref="T80">IFERROR(IF(INDEX('Coverage Indicators - Section D'!E$45:E$226,MATCH('Print View'!$A80&amp;'Print View'!$U$76,'Coverage Indicators - Section D'!$B$45:$B$226&amp;'Coverage Indicators - Section D'!$I$45:$I$226,0))&lt;&gt;0,INDEX('Coverage Indicators - Section D'!E$45:E$226,MATCH('Print View'!$A80&amp;'Print View'!$U$76,'Coverage Indicators - Section D'!$B$45:$B$226&amp;'Coverage Indicators - Section D'!$I$45:$I$226,0)),""),"")</f>
        <v>65453</v>
      </c>
      <c r="U80" s="251">
        <f t="array" ref="U80">IFERROR(IF(INDEX('Coverage Indicators - Section D'!F$45:F$226,MATCH('Print View'!$A80&amp;'Print View'!$U$76,'Coverage Indicators - Section D'!$B$45:$B$226&amp;'Coverage Indicators - Section D'!$I$45:$I$226,0))&lt;&gt;0,INDEX('Coverage Indicators - Section D'!F$45:F$226,MATCH('Print View'!$A80&amp;'Print View'!$U$76,'Coverage Indicators - Section D'!$B$45:$B$226&amp;'Coverage Indicators - Section D'!$I$45:$I$226,0)),""),"")</f>
        <v>254341</v>
      </c>
      <c r="V80" s="251">
        <f t="array" ref="V80">IFERROR(IF(INDEX('Coverage Indicators - Section D'!G$45:G$226,MATCH('Print View'!$A80&amp;'Print View'!$U$76,'Coverage Indicators - Section D'!$B$45:$B$226&amp;'Coverage Indicators - Section D'!$I$45:$I$226,0))&lt;&gt;0,INDEX('Coverage Indicators - Section D'!G$45:G$226,MATCH('Print View'!$A80&amp;'Print View'!$U$76,'Coverage Indicators - Section D'!$B$45:$B$226&amp;'Coverage Indicators - Section D'!$I$45:$I$226,0)),""),"")</f>
        <v>25.734348767992575</v>
      </c>
      <c r="W80" s="252" t="str">
        <f t="array" ref="W80">IFERROR(IF(INDEX('Coverage Indicators - Section D'!H$45:H$226,MATCH('Print View'!$A80&amp;'Print View'!$U$76,'Coverage Indicators - Section D'!$B$45:$B$226&amp;'Coverage Indicators - Section D'!$I$45:$I$226,0))&lt;&gt;0,INDEX('Coverage Indicators - Section D'!H$45:H$226,MATCH('Print View'!$A80&amp;'Print View'!$U$76,'Coverage Indicators - Section D'!$B$45:$B$226&amp;'Coverage Indicators - Section D'!$I$45:$I$226,0)),""),"")</f>
        <v/>
      </c>
      <c r="X80" s="254"/>
      <c r="Y80" s="255"/>
      <c r="Z80" s="255"/>
      <c r="AA80" s="256"/>
      <c r="AB80" s="254"/>
      <c r="AC80" s="255"/>
      <c r="AD80" s="255"/>
      <c r="AE80" s="256"/>
      <c r="AF80" s="254"/>
      <c r="AG80" s="255"/>
      <c r="AH80" s="257"/>
      <c r="AI80" s="256"/>
      <c r="AJ80" s="258" t="str">
        <f>IFERROR(IF(INDEX('Coverage Indicators - Section D'!W$10:W$41,MATCH('Print View'!$A80,'Coverage Indicators - Section D'!$A$10:$A$41,0))&lt;&gt;0,INDEX('Coverage Indicators - Section D'!W$10:W$41,MATCH('Print View'!$A80,'Coverage Indicators - Section D'!$A$10:$A$41,0)),""),"")</f>
        <v>El denominador se ajusta cada año basado en proyecciones del pais.
El ultimo periodo es de 6 meses, por ello las metas corresponden al logro de la primera mitad del año, pero se alinean con las metas del PEN.</v>
      </c>
    </row>
    <row r="81" spans="1:36" s="178" customFormat="1" ht="93" x14ac:dyDescent="0.25">
      <c r="A81" s="194">
        <v>3</v>
      </c>
      <c r="B81" s="168" t="str">
        <f>IFERROR(IF(INDEX('Coverage Indicators - Section D'!B$10:B$41,MATCH('Print View'!$A81,'Coverage Indicators - Section D'!$A$10:$A$41,0))&lt;&gt;0,INDEX('Coverage Indicators - Section D'!B$10:B$41,MATCH('Print View'!$A81,'Coverage Indicators - Section D'!$A$10:$A$41,0)),""),"")</f>
        <v>Programas de prevención integral para personas transgénero</v>
      </c>
      <c r="C81" s="168" t="str">
        <f>IFERROR(IF(INDEX('Coverage Indicators - Section D'!C$10:C$41,MATCH('Print View'!$A81,'Coverage Indicators - Section D'!$A$10:$A$41,0))&lt;&gt;0,INDEX('Coverage Indicators - Section D'!C$10:C$41,MATCH('Print View'!$A81,'Coverage Indicators - Section D'!$A$10:$A$41,0)),""),"")</f>
        <v>KP-1b(M): Porcentaje de personas transgénero cubiertas por programas de prevención del VIH; paquete definido de servicios</v>
      </c>
      <c r="D81" s="168" t="str">
        <f>IFERROR(IF(INDEX('Coverage Indicators - Section D'!D$10:D$41,MATCH('Print View'!$A81,'Coverage Indicators - Section D'!$A$10:$A$41,0))&lt;&gt;0,INDEX('Coverage Indicators - Section D'!D$10:D$41,MATCH('Print View'!$A81,'Coverage Indicators - Section D'!$A$10:$A$41,0)),""),"")</f>
        <v/>
      </c>
      <c r="E81" s="168">
        <f>IFERROR(IF(INDEX('Coverage Indicators - Section D'!E$10:E$41,MATCH('Print View'!$A81,'Coverage Indicators - Section D'!$A$10:$A$41,0))&lt;&gt;0,INDEX('Coverage Indicators - Section D'!E$10:E$41,MATCH('Print View'!$A81,'Coverage Indicators - Section D'!$A$10:$A$41,0)),""),"")</f>
        <v>6367</v>
      </c>
      <c r="F81" s="168">
        <f>IFERROR(IF(INDEX('Coverage Indicators - Section D'!F$10:F$41,MATCH('Print View'!$A81,'Coverage Indicators - Section D'!$A$10:$A$41,0))&lt;&gt;0,INDEX('Coverage Indicators - Section D'!F$10:F$41,MATCH('Print View'!$A81,'Coverage Indicators - Section D'!$A$10:$A$41,0)),""),"")</f>
        <v>33640</v>
      </c>
      <c r="G81" s="168">
        <f>IFERROR(IF(INDEX('Coverage Indicators - Section D'!G$10:G$41,MATCH('Print View'!$A81,'Coverage Indicators - Section D'!$A$10:$A$41,0))&lt;&gt;0,INDEX('Coverage Indicators - Section D'!G$10:G$41,MATCH('Print View'!$A81,'Coverage Indicators - Section D'!$A$10:$A$41,0)),""),"")</f>
        <v>18.926872770511295</v>
      </c>
      <c r="H81" s="168" t="str">
        <f>IFERROR(IF(INDEX('Coverage Indicators - Section D'!H$10:H$41,MATCH('Print View'!$A81,'Coverage Indicators - Section D'!$A$10:$A$41,0))&lt;&gt;0,INDEX('Coverage Indicators - Section D'!H$10:H$41,MATCH('Print View'!$A81,'Coverage Indicators - Section D'!$A$10:$A$41,0)),""),"")</f>
        <v>2018</v>
      </c>
      <c r="I81" s="168" t="str">
        <f>IFERROR(IF(INDEX('Coverage Indicators - Section D'!P$10:P$41,MATCH('Print View'!$A81,'Coverage Indicators - Section D'!$A$10:$A$41,0))&lt;&gt;0,INDEX('Coverage Indicators - Section D'!P$10:P$41,MATCH('Print View'!$A81,'Coverage Indicators - Section D'!$A$10:$A$41,0)),""),"")</f>
        <v>HMIS</v>
      </c>
      <c r="J81" s="168" t="str">
        <f>IFERROR(IF(INDEX('Coverage Indicators - Section D'!Q$10:Q$41,MATCH('Print View'!$A81,'Coverage Indicators - Section D'!$A$10:$A$41,0))&lt;&gt;0,INDEX('Coverage Indicators - Section D'!Q$10:Q$41,MATCH('Print View'!$A81,'Coverage Indicators - Section D'!$A$10:$A$41,0)),""),"")</f>
        <v/>
      </c>
      <c r="K81" s="168" t="str">
        <f>IFERROR(IF(INDEX('Coverage Indicators - Section D'!R$10:R$41,MATCH('Print View'!$A81,'Coverage Indicators - Section D'!$A$10:$A$41,0))&lt;&gt;0,INDEX('Coverage Indicators - Section D'!R$10:R$41,MATCH('Print View'!$A81,'Coverage Indicators - Section D'!$A$10:$A$41,0)),""),"")</f>
        <v/>
      </c>
      <c r="L81" s="168" t="str">
        <f>IFERROR(IF(INDEX('Coverage Indicators - Section D'!S$10:S$41,MATCH('Print View'!$A81,'Coverage Indicators - Section D'!$A$10:$A$41,0))&lt;&gt;0,INDEX('Coverage Indicators - Section D'!S$10:S$41,MATCH('Print View'!$A81,'Coverage Indicators - Section D'!$A$10:$A$41,0)),""),"")</f>
        <v>Care International</v>
      </c>
      <c r="M81" s="168" t="str">
        <f>IFERROR(IF(INDEX('Coverage Indicators - Section D'!#REF!,MATCH('Print View'!$A81,'Coverage Indicators - Section D'!$A$10:$A$41,0))&lt;&gt;0,INDEX('Coverage Indicators - Section D'!#REF!,MATCH('Print View'!$A81,'Coverage Indicators - Section D'!$A$10:$A$41,0)),""),"")</f>
        <v/>
      </c>
      <c r="N81" s="168" t="str">
        <f>IFERROR(IF(INDEX('Coverage Indicators - Section D'!U$10:U$41,MATCH('Print View'!$A81,'Coverage Indicators - Section D'!$A$10:$A$41,0))&lt;&gt;0,INDEX('Coverage Indicators - Section D'!U$10:U$41,MATCH('Print View'!$A81,'Coverage Indicators - Section D'!$A$10:$A$41,0)),""),"")</f>
        <v>Nacional</v>
      </c>
      <c r="O81" s="168" t="str">
        <f>IFERROR(IF(INDEX('Coverage Indicators - Section D'!V$10:V$41,MATCH('Print View'!$A81,'Coverage Indicators - Section D'!$A$10:$A$41,0))&lt;&gt;0,INDEX('Coverage Indicators - Section D'!V$10:V$41,MATCH('Print View'!$A81,'Coverage Indicators - Section D'!$A$10:$A$41,0)),""),"")</f>
        <v>Y- Cumulative annually</v>
      </c>
      <c r="P81" s="187">
        <f t="array" ref="P81">IFERROR(IF(INDEX('Coverage Indicators - Section D'!E$45:E$226,MATCH('Print View'!$A81&amp;'Print View'!$Q$76,'Coverage Indicators - Section D'!$B$45:$B$226&amp;'Coverage Indicators - Section D'!$I$45:$I$226,0))&lt;&gt;0,INDEX('Coverage Indicators - Section D'!E$45:E$226,MATCH('Print View'!$A81&amp;'Print View'!$Q$76,'Coverage Indicators - Section D'!$B$45:$B$226&amp;'Coverage Indicators - Section D'!$I$45:$I$226,0)),""),"")</f>
        <v>7322</v>
      </c>
      <c r="Q81" s="174">
        <f t="array" ref="Q81">IFERROR(IF(INDEX('Coverage Indicators - Section D'!F$45:F$226,MATCH('Print View'!$A81&amp;'Print View'!$Q$76,'Coverage Indicators - Section D'!$B$45:$B$226&amp;'Coverage Indicators - Section D'!$I$45:$I$226,0))&lt;&gt;0,INDEX('Coverage Indicators - Section D'!F$45:F$226,MATCH('Print View'!$A81&amp;'Print View'!$Q$76,'Coverage Indicators - Section D'!$B$45:$B$226&amp;'Coverage Indicators - Section D'!$I$45:$I$226,0)),""),"")</f>
        <v>34246</v>
      </c>
      <c r="R81" s="174">
        <f t="array" ref="R81">IFERROR(IF(INDEX('Coverage Indicators - Section D'!G$45:G$226,MATCH('Print View'!$A81&amp;'Print View'!$Q$76,'Coverage Indicators - Section D'!$B$45:$B$226&amp;'Coverage Indicators - Section D'!$I$45:$I$226,0))&lt;&gt;0,INDEX('Coverage Indicators - Section D'!G$45:G$226,MATCH('Print View'!$A81&amp;'Print View'!$Q$76,'Coverage Indicators - Section D'!$B$45:$B$226&amp;'Coverage Indicators - Section D'!$I$45:$I$226,0)),""),"")</f>
        <v>21.380599194066459</v>
      </c>
      <c r="S81" s="176" t="str">
        <f t="array" ref="S81">IFERROR(IF(INDEX('Coverage Indicators - Section D'!H$45:H$226,MATCH('Print View'!$A81&amp;'Print View'!$Q$76,'Coverage Indicators - Section D'!$B$45:$B$226&amp;'Coverage Indicators - Section D'!$I$45:$I$226,0))&lt;&gt;0,INDEX('Coverage Indicators - Section D'!H$45:H$226,MATCH('Print View'!$A81&amp;'Print View'!$Q$76,'Coverage Indicators - Section D'!$B$45:$B$226&amp;'Coverage Indicators - Section D'!$I$45:$I$226,0)),""),"")</f>
        <v/>
      </c>
      <c r="T81" s="173">
        <f t="array" ref="T81">IFERROR(IF(INDEX('Coverage Indicators - Section D'!E$45:E$226,MATCH('Print View'!$A81&amp;'Print View'!$U$76,'Coverage Indicators - Section D'!$B$45:$B$226&amp;'Coverage Indicators - Section D'!$I$45:$I$226,0))&lt;&gt;0,INDEX('Coverage Indicators - Section D'!E$45:E$226,MATCH('Print View'!$A81&amp;'Print View'!$U$76,'Coverage Indicators - Section D'!$B$45:$B$226&amp;'Coverage Indicators - Section D'!$I$45:$I$226,0)),""),"")</f>
        <v>7322</v>
      </c>
      <c r="U81" s="174">
        <f t="array" ref="U81">IFERROR(IF(INDEX('Coverage Indicators - Section D'!F$45:F$226,MATCH('Print View'!$A81&amp;'Print View'!$U$76,'Coverage Indicators - Section D'!$B$45:$B$226&amp;'Coverage Indicators - Section D'!$I$45:$I$226,0))&lt;&gt;0,INDEX('Coverage Indicators - Section D'!F$45:F$226,MATCH('Print View'!$A81&amp;'Print View'!$U$76,'Coverage Indicators - Section D'!$B$45:$B$226&amp;'Coverage Indicators - Section D'!$I$45:$I$226,0)),""),"")</f>
        <v>34246</v>
      </c>
      <c r="V81" s="174">
        <f t="array" ref="V81">IFERROR(IF(INDEX('Coverage Indicators - Section D'!G$45:G$226,MATCH('Print View'!$A81&amp;'Print View'!$U$76,'Coverage Indicators - Section D'!$B$45:$B$226&amp;'Coverage Indicators - Section D'!$I$45:$I$226,0))&lt;&gt;0,INDEX('Coverage Indicators - Section D'!G$45:G$226,MATCH('Print View'!$A81&amp;'Print View'!$U$76,'Coverage Indicators - Section D'!$B$45:$B$226&amp;'Coverage Indicators - Section D'!$I$45:$I$226,0)),""),"")</f>
        <v>21.380599194066459</v>
      </c>
      <c r="W81" s="176" t="str">
        <f t="array" ref="W81">IFERROR(IF(INDEX('Coverage Indicators - Section D'!H$45:H$226,MATCH('Print View'!$A81&amp;'Print View'!$U$76,'Coverage Indicators - Section D'!$B$45:$B$226&amp;'Coverage Indicators - Section D'!$I$45:$I$226,0))&lt;&gt;0,INDEX('Coverage Indicators - Section D'!H$45:H$226,MATCH('Print View'!$A81&amp;'Print View'!$U$76,'Coverage Indicators - Section D'!$B$45:$B$226&amp;'Coverage Indicators - Section D'!$I$45:$I$226,0)),""),"")</f>
        <v/>
      </c>
      <c r="X81" s="172"/>
      <c r="Y81" s="170"/>
      <c r="Z81" s="170"/>
      <c r="AA81" s="171"/>
      <c r="AB81" s="172"/>
      <c r="AC81" s="170"/>
      <c r="AD81" s="170"/>
      <c r="AE81" s="171"/>
      <c r="AF81" s="172"/>
      <c r="AG81" s="170"/>
      <c r="AH81" s="179"/>
      <c r="AI81" s="171"/>
      <c r="AJ81" s="177" t="str">
        <f>IFERROR(IF(INDEX('Coverage Indicators - Section D'!W$10:W$41,MATCH('Print View'!$A81,'Coverage Indicators - Section D'!$A$10:$A$41,0))&lt;&gt;0,INDEX('Coverage Indicators - Section D'!W$10:W$41,MATCH('Print View'!$A81,'Coverage Indicators - Section D'!$A$10:$A$41,0)),""),"")</f>
        <v>El paquete incluye: Consejería para reducción de riesgo, oferta de prueba para VIH, 20 condones, 10 lubricantes, diagnóstico y tratamiento de ITS.
Las fuentes de información son diversas e incluyen: en las BMU y MCC al aplicativo BMU, que incluye variables de condones y lubricantes entregados y en la Oferta Fija, la hoja de monitoreo para prevención y control del VIH</v>
      </c>
    </row>
    <row r="82" spans="1:36" s="178" customFormat="1" ht="93" x14ac:dyDescent="0.25">
      <c r="A82" s="194">
        <v>4</v>
      </c>
      <c r="B82" s="230" t="str">
        <f>IFERROR(IF(INDEX('Coverage Indicators - Section D'!B$10:B$41,MATCH('Print View'!$A82,'Coverage Indicators - Section D'!$A$10:$A$41,0))&lt;&gt;0,INDEX('Coverage Indicators - Section D'!B$10:B$41,MATCH('Print View'!$A82,'Coverage Indicators - Section D'!$A$10:$A$41,0)),""),"")</f>
        <v>Programas de prevención integral para personas transgénero</v>
      </c>
      <c r="C82" s="230" t="str">
        <f>IFERROR(IF(INDEX('Coverage Indicators - Section D'!C$10:C$41,MATCH('Print View'!$A82,'Coverage Indicators - Section D'!$A$10:$A$41,0))&lt;&gt;0,INDEX('Coverage Indicators - Section D'!C$10:C$41,MATCH('Print View'!$A82,'Coverage Indicators - Section D'!$A$10:$A$41,0)),""),"")</f>
        <v>KP-3b(M): Porcentaje de personas transgénero que se han sometido a pruebas de VIH durante el período de informe y conocen los resultados</v>
      </c>
      <c r="D82" s="230" t="str">
        <f>IFERROR(IF(INDEX('Coverage Indicators - Section D'!D$10:D$41,MATCH('Print View'!$A82,'Coverage Indicators - Section D'!$A$10:$A$41,0))&lt;&gt;0,INDEX('Coverage Indicators - Section D'!D$10:D$41,MATCH('Print View'!$A82,'Coverage Indicators - Section D'!$A$10:$A$41,0)),""),"")</f>
        <v/>
      </c>
      <c r="E82" s="230">
        <f>IFERROR(IF(INDEX('Coverage Indicators - Section D'!E$10:E$41,MATCH('Print View'!$A82,'Coverage Indicators - Section D'!$A$10:$A$41,0))&lt;&gt;0,INDEX('Coverage Indicators - Section D'!E$10:E$41,MATCH('Print View'!$A82,'Coverage Indicators - Section D'!$A$10:$A$41,0)),""),"")</f>
        <v>5756</v>
      </c>
      <c r="F82" s="230">
        <f>IFERROR(IF(INDEX('Coverage Indicators - Section D'!F$10:F$41,MATCH('Print View'!$A82,'Coverage Indicators - Section D'!$A$10:$A$41,0))&lt;&gt;0,INDEX('Coverage Indicators - Section D'!F$10:F$41,MATCH('Print View'!$A82,'Coverage Indicators - Section D'!$A$10:$A$41,0)),""),"")</f>
        <v>33640</v>
      </c>
      <c r="G82" s="230">
        <f>IFERROR(IF(INDEX('Coverage Indicators - Section D'!G$10:G$41,MATCH('Print View'!$A82,'Coverage Indicators - Section D'!$A$10:$A$41,0))&lt;&gt;0,INDEX('Coverage Indicators - Section D'!G$10:G$41,MATCH('Print View'!$A82,'Coverage Indicators - Section D'!$A$10:$A$41,0)),""),"")</f>
        <v>17.110582639714625</v>
      </c>
      <c r="H82" s="230" t="str">
        <f>IFERROR(IF(INDEX('Coverage Indicators - Section D'!H$10:H$41,MATCH('Print View'!$A82,'Coverage Indicators - Section D'!$A$10:$A$41,0))&lt;&gt;0,INDEX('Coverage Indicators - Section D'!H$10:H$41,MATCH('Print View'!$A82,'Coverage Indicators - Section D'!$A$10:$A$41,0)),""),"")</f>
        <v>2018</v>
      </c>
      <c r="I82" s="230" t="str">
        <f>IFERROR(IF(INDEX('Coverage Indicators - Section D'!P$10:P$41,MATCH('Print View'!$A82,'Coverage Indicators - Section D'!$A$10:$A$41,0))&lt;&gt;0,INDEX('Coverage Indicators - Section D'!P$10:P$41,MATCH('Print View'!$A82,'Coverage Indicators - Section D'!$A$10:$A$41,0)),""),"")</f>
        <v>HMIS</v>
      </c>
      <c r="J82" s="230" t="str">
        <f>IFERROR(IF(INDEX('Coverage Indicators - Section D'!Q$10:Q$41,MATCH('Print View'!$A82,'Coverage Indicators - Section D'!$A$10:$A$41,0))&lt;&gt;0,INDEX('Coverage Indicators - Section D'!Q$10:Q$41,MATCH('Print View'!$A82,'Coverage Indicators - Section D'!$A$10:$A$41,0)),""),"")</f>
        <v/>
      </c>
      <c r="K82" s="230" t="str">
        <f>IFERROR(IF(INDEX('Coverage Indicators - Section D'!R$10:R$41,MATCH('Print View'!$A82,'Coverage Indicators - Section D'!$A$10:$A$41,0))&lt;&gt;0,INDEX('Coverage Indicators - Section D'!R$10:R$41,MATCH('Print View'!$A82,'Coverage Indicators - Section D'!$A$10:$A$41,0)),""),"")</f>
        <v/>
      </c>
      <c r="L82" s="230" t="str">
        <f>IFERROR(IF(INDEX('Coverage Indicators - Section D'!S$10:S$41,MATCH('Print View'!$A82,'Coverage Indicators - Section D'!$A$10:$A$41,0))&lt;&gt;0,INDEX('Coverage Indicators - Section D'!S$10:S$41,MATCH('Print View'!$A82,'Coverage Indicators - Section D'!$A$10:$A$41,0)),""),"")</f>
        <v>Care International</v>
      </c>
      <c r="M82" s="230" t="str">
        <f>IFERROR(IF(INDEX('Coverage Indicators - Section D'!#REF!,MATCH('Print View'!$A82,'Coverage Indicators - Section D'!$A$10:$A$41,0))&lt;&gt;0,INDEX('Coverage Indicators - Section D'!#REF!,MATCH('Print View'!$A82,'Coverage Indicators - Section D'!$A$10:$A$41,0)),""),"")</f>
        <v/>
      </c>
      <c r="N82" s="230" t="str">
        <f>IFERROR(IF(INDEX('Coverage Indicators - Section D'!U$10:U$41,MATCH('Print View'!$A82,'Coverage Indicators - Section D'!$A$10:$A$41,0))&lt;&gt;0,INDEX('Coverage Indicators - Section D'!U$10:U$41,MATCH('Print View'!$A82,'Coverage Indicators - Section D'!$A$10:$A$41,0)),""),"")</f>
        <v>Nacional</v>
      </c>
      <c r="O82" s="230" t="str">
        <f>IFERROR(IF(INDEX('Coverage Indicators - Section D'!V$10:V$41,MATCH('Print View'!$A82,'Coverage Indicators - Section D'!$A$10:$A$41,0))&lt;&gt;0,INDEX('Coverage Indicators - Section D'!V$10:V$41,MATCH('Print View'!$A82,'Coverage Indicators - Section D'!$A$10:$A$41,0)),""),"")</f>
        <v>Y- Cumulative annually</v>
      </c>
      <c r="P82" s="250">
        <f t="array" ref="P82">IFERROR(IF(INDEX('Coverage Indicators - Section D'!E$45:E$226,MATCH('Print View'!$A82&amp;'Print View'!$Q$76,'Coverage Indicators - Section D'!$B$45:$B$226&amp;'Coverage Indicators - Section D'!$I$45:$I$226,0))&lt;&gt;0,INDEX('Coverage Indicators - Section D'!E$45:E$226,MATCH('Print View'!$A82&amp;'Print View'!$Q$76,'Coverage Indicators - Section D'!$B$45:$B$226&amp;'Coverage Indicators - Section D'!$I$45:$I$226,0)),""),"")</f>
        <v>6907</v>
      </c>
      <c r="Q82" s="251">
        <f t="array" ref="Q82">IFERROR(IF(INDEX('Coverage Indicators - Section D'!F$45:F$226,MATCH('Print View'!$A82&amp;'Print View'!$Q$76,'Coverage Indicators - Section D'!$B$45:$B$226&amp;'Coverage Indicators - Section D'!$I$45:$I$226,0))&lt;&gt;0,INDEX('Coverage Indicators - Section D'!F$45:F$226,MATCH('Print View'!$A82&amp;'Print View'!$Q$76,'Coverage Indicators - Section D'!$B$45:$B$226&amp;'Coverage Indicators - Section D'!$I$45:$I$226,0)),""),"")</f>
        <v>34246</v>
      </c>
      <c r="R82" s="251">
        <f t="array" ref="R82">IFERROR(IF(INDEX('Coverage Indicators - Section D'!G$45:G$226,MATCH('Print View'!$A82&amp;'Print View'!$Q$76,'Coverage Indicators - Section D'!$B$45:$B$226&amp;'Coverage Indicators - Section D'!$I$45:$I$226,0))&lt;&gt;0,INDEX('Coverage Indicators - Section D'!G$45:G$226,MATCH('Print View'!$A82&amp;'Print View'!$Q$76,'Coverage Indicators - Section D'!$B$45:$B$226&amp;'Coverage Indicators - Section D'!$I$45:$I$226,0)),""),"")</f>
        <v>20.168778835484435</v>
      </c>
      <c r="S82" s="252" t="str">
        <f t="array" ref="S82">IFERROR(IF(INDEX('Coverage Indicators - Section D'!H$45:H$226,MATCH('Print View'!$A82&amp;'Print View'!$Q$76,'Coverage Indicators - Section D'!$B$45:$B$226&amp;'Coverage Indicators - Section D'!$I$45:$I$226,0))&lt;&gt;0,INDEX('Coverage Indicators - Section D'!H$45:H$226,MATCH('Print View'!$A82&amp;'Print View'!$Q$76,'Coverage Indicators - Section D'!$B$45:$B$226&amp;'Coverage Indicators - Section D'!$I$45:$I$226,0)),""),"")</f>
        <v/>
      </c>
      <c r="T82" s="253">
        <f t="array" ref="T82">IFERROR(IF(INDEX('Coverage Indicators - Section D'!E$45:E$226,MATCH('Print View'!$A82&amp;'Print View'!$U$76,'Coverage Indicators - Section D'!$B$45:$B$226&amp;'Coverage Indicators - Section D'!$I$45:$I$226,0))&lt;&gt;0,INDEX('Coverage Indicators - Section D'!E$45:E$226,MATCH('Print View'!$A82&amp;'Print View'!$U$76,'Coverage Indicators - Section D'!$B$45:$B$226&amp;'Coverage Indicators - Section D'!$I$45:$I$226,0)),""),"")</f>
        <v>6907</v>
      </c>
      <c r="U82" s="251">
        <f t="array" ref="U82">IFERROR(IF(INDEX('Coverage Indicators - Section D'!F$45:F$226,MATCH('Print View'!$A82&amp;'Print View'!$U$76,'Coverage Indicators - Section D'!$B$45:$B$226&amp;'Coverage Indicators - Section D'!$I$45:$I$226,0))&lt;&gt;0,INDEX('Coverage Indicators - Section D'!F$45:F$226,MATCH('Print View'!$A82&amp;'Print View'!$U$76,'Coverage Indicators - Section D'!$B$45:$B$226&amp;'Coverage Indicators - Section D'!$I$45:$I$226,0)),""),"")</f>
        <v>34246</v>
      </c>
      <c r="V82" s="251">
        <f t="array" ref="V82">IFERROR(IF(INDEX('Coverage Indicators - Section D'!G$45:G$226,MATCH('Print View'!$A82&amp;'Print View'!$U$76,'Coverage Indicators - Section D'!$B$45:$B$226&amp;'Coverage Indicators - Section D'!$I$45:$I$226,0))&lt;&gt;0,INDEX('Coverage Indicators - Section D'!G$45:G$226,MATCH('Print View'!$A82&amp;'Print View'!$U$76,'Coverage Indicators - Section D'!$B$45:$B$226&amp;'Coverage Indicators - Section D'!$I$45:$I$226,0)),""),"")</f>
        <v>20.168778835484435</v>
      </c>
      <c r="W82" s="252" t="str">
        <f t="array" ref="W82">IFERROR(IF(INDEX('Coverage Indicators - Section D'!H$45:H$226,MATCH('Print View'!$A82&amp;'Print View'!$U$76,'Coverage Indicators - Section D'!$B$45:$B$226&amp;'Coverage Indicators - Section D'!$I$45:$I$226,0))&lt;&gt;0,INDEX('Coverage Indicators - Section D'!H$45:H$226,MATCH('Print View'!$A82&amp;'Print View'!$U$76,'Coverage Indicators - Section D'!$B$45:$B$226&amp;'Coverage Indicators - Section D'!$I$45:$I$226,0)),""),"")</f>
        <v/>
      </c>
      <c r="X82" s="254"/>
      <c r="Y82" s="255"/>
      <c r="Z82" s="255"/>
      <c r="AA82" s="256"/>
      <c r="AB82" s="254"/>
      <c r="AC82" s="255"/>
      <c r="AD82" s="255"/>
      <c r="AE82" s="256"/>
      <c r="AF82" s="254"/>
      <c r="AG82" s="255"/>
      <c r="AH82" s="257"/>
      <c r="AI82" s="256"/>
      <c r="AJ82" s="258" t="str">
        <f>IFERROR(IF(INDEX('Coverage Indicators - Section D'!W$10:W$41,MATCH('Print View'!$A82,'Coverage Indicators - Section D'!$A$10:$A$41,0))&lt;&gt;0,INDEX('Coverage Indicators - Section D'!W$10:W$41,MATCH('Print View'!$A82,'Coverage Indicators - Section D'!$A$10:$A$41,0)),""),"")</f>
        <v>El denominador se ajusta cada año basado en proyecciones del pais.
El ultimo periodo es de 6 meses, por ello las metas corresponden al logro de la primera mitad del año, pero se alinean con las metas del PEN.</v>
      </c>
    </row>
    <row r="83" spans="1:36" s="178" customFormat="1" ht="93" x14ac:dyDescent="0.25">
      <c r="A83" s="193">
        <v>5</v>
      </c>
      <c r="B83" s="168" t="str">
        <f>IFERROR(IF(INDEX('Coverage Indicators - Section D'!B$10:B$41,MATCH('Print View'!$A83,'Coverage Indicators - Section D'!$A$10:$A$41,0))&lt;&gt;0,INDEX('Coverage Indicators - Section D'!B$10:B$41,MATCH('Print View'!$A83,'Coverage Indicators - Section D'!$A$10:$A$41,0)),""),"")</f>
        <v>Tratamiento, atención y apoyo</v>
      </c>
      <c r="C83" s="168" t="str">
        <f>IFERROR(IF(INDEX('Coverage Indicators - Section D'!C$10:C$41,MATCH('Print View'!$A83,'Coverage Indicators - Section D'!$A$10:$A$41,0))&lt;&gt;0,INDEX('Coverage Indicators - Section D'!C$10:C$41,MATCH('Print View'!$A83,'Coverage Indicators - Section D'!$A$10:$A$41,0)),""),"")</f>
        <v>TCS-1(M): Porcentaje de personas que viven con el VIH  que actualmente reciben tratamiento antirretroviral</v>
      </c>
      <c r="D83" s="168" t="str">
        <f>IFERROR(IF(INDEX('Coverage Indicators - Section D'!D$10:D$41,MATCH('Print View'!$A83,'Coverage Indicators - Section D'!$A$10:$A$41,0))&lt;&gt;0,INDEX('Coverage Indicators - Section D'!D$10:D$41,MATCH('Print View'!$A83,'Coverage Indicators - Section D'!$A$10:$A$41,0)),""),"")</f>
        <v/>
      </c>
      <c r="E83" s="168">
        <f>IFERROR(IF(INDEX('Coverage Indicators - Section D'!E$10:E$41,MATCH('Print View'!$A83,'Coverage Indicators - Section D'!$A$10:$A$41,0))&lt;&gt;0,INDEX('Coverage Indicators - Section D'!E$10:E$41,MATCH('Print View'!$A83,'Coverage Indicators - Section D'!$A$10:$A$41,0)),""),"")</f>
        <v>55500</v>
      </c>
      <c r="F83" s="168">
        <f>IFERROR(IF(INDEX('Coverage Indicators - Section D'!F$10:F$41,MATCH('Print View'!$A83,'Coverage Indicators - Section D'!$A$10:$A$41,0))&lt;&gt;0,INDEX('Coverage Indicators - Section D'!F$10:F$41,MATCH('Print View'!$A83,'Coverage Indicators - Section D'!$A$10:$A$41,0)),""),"")</f>
        <v>72000</v>
      </c>
      <c r="G83" s="168">
        <f>IFERROR(IF(INDEX('Coverage Indicators - Section D'!G$10:G$41,MATCH('Print View'!$A83,'Coverage Indicators - Section D'!$A$10:$A$41,0))&lt;&gt;0,INDEX('Coverage Indicators - Section D'!G$10:G$41,MATCH('Print View'!$A83,'Coverage Indicators - Section D'!$A$10:$A$41,0)),""),"")</f>
        <v>77.083333333333343</v>
      </c>
      <c r="H83" s="168" t="str">
        <f>IFERROR(IF(INDEX('Coverage Indicators - Section D'!H$10:H$41,MATCH('Print View'!$A83,'Coverage Indicators - Section D'!$A$10:$A$41,0))&lt;&gt;0,INDEX('Coverage Indicators - Section D'!H$10:H$41,MATCH('Print View'!$A83,'Coverage Indicators - Section D'!$A$10:$A$41,0)),""),"")</f>
        <v>2018</v>
      </c>
      <c r="I83" s="168" t="str">
        <f>IFERROR(IF(INDEX('Coverage Indicators - Section D'!P$10:P$41,MATCH('Print View'!$A83,'Coverage Indicators - Section D'!$A$10:$A$41,0))&lt;&gt;0,INDEX('Coverage Indicators - Section D'!P$10:P$41,MATCH('Print View'!$A83,'Coverage Indicators - Section D'!$A$10:$A$41,0)),""),"")</f>
        <v>HMIS</v>
      </c>
      <c r="J83" s="168" t="str">
        <f>IFERROR(IF(INDEX('Coverage Indicators - Section D'!Q$10:Q$41,MATCH('Print View'!$A83,'Coverage Indicators - Section D'!$A$10:$A$41,0))&lt;&gt;0,INDEX('Coverage Indicators - Section D'!Q$10:Q$41,MATCH('Print View'!$A83,'Coverage Indicators - Section D'!$A$10:$A$41,0)),""),"")</f>
        <v>Grupo de riesgo objetivo,Edad,Sexo</v>
      </c>
      <c r="K83" s="168" t="str">
        <f>IFERROR(IF(INDEX('Coverage Indicators - Section D'!R$10:R$41,MATCH('Print View'!$A83,'Coverage Indicators - Section D'!$A$10:$A$41,0))&lt;&gt;0,INDEX('Coverage Indicators - Section D'!R$10:R$41,MATCH('Print View'!$A83,'Coverage Indicators - Section D'!$A$10:$A$41,0)),""),"")</f>
        <v/>
      </c>
      <c r="L83" s="168" t="str">
        <f>IFERROR(IF(INDEX('Coverage Indicators - Section D'!S$10:S$41,MATCH('Print View'!$A83,'Coverage Indicators - Section D'!$A$10:$A$41,0))&lt;&gt;0,INDEX('Coverage Indicators - Section D'!S$10:S$41,MATCH('Print View'!$A83,'Coverage Indicators - Section D'!$A$10:$A$41,0)),""),"")</f>
        <v>Care International</v>
      </c>
      <c r="M83" s="168" t="str">
        <f>IFERROR(IF(INDEX('Coverage Indicators - Section D'!#REF!,MATCH('Print View'!$A83,'Coverage Indicators - Section D'!$A$10:$A$41,0))&lt;&gt;0,INDEX('Coverage Indicators - Section D'!#REF!,MATCH('Print View'!$A83,'Coverage Indicators - Section D'!$A$10:$A$41,0)),""),"")</f>
        <v/>
      </c>
      <c r="N83" s="168" t="str">
        <f>IFERROR(IF(INDEX('Coverage Indicators - Section D'!U$10:U$41,MATCH('Print View'!$A83,'Coverage Indicators - Section D'!$A$10:$A$41,0))&lt;&gt;0,INDEX('Coverage Indicators - Section D'!U$10:U$41,MATCH('Print View'!$A83,'Coverage Indicators - Section D'!$A$10:$A$41,0)),""),"")</f>
        <v>Nacional</v>
      </c>
      <c r="O83" s="168" t="str">
        <f>IFERROR(IF(INDEX('Coverage Indicators - Section D'!V$10:V$41,MATCH('Print View'!$A83,'Coverage Indicators - Section D'!$A$10:$A$41,0))&lt;&gt;0,INDEX('Coverage Indicators - Section D'!V$10:V$41,MATCH('Print View'!$A83,'Coverage Indicators - Section D'!$A$10:$A$41,0)),""),"")</f>
        <v>N-Non -cumulative (other)</v>
      </c>
      <c r="P83" s="187">
        <f t="array" ref="P83">IFERROR(IF(INDEX('Coverage Indicators - Section D'!E$45:E$226,MATCH('Print View'!$A83&amp;'Print View'!$Q$76,'Coverage Indicators - Section D'!$B$45:$B$226&amp;'Coverage Indicators - Section D'!$I$45:$I$226,0))&lt;&gt;0,INDEX('Coverage Indicators - Section D'!E$45:E$226,MATCH('Print View'!$A83&amp;'Print View'!$Q$76,'Coverage Indicators - Section D'!$B$45:$B$226&amp;'Coverage Indicators - Section D'!$I$45:$I$226,0)),""),"")</f>
        <v>57165</v>
      </c>
      <c r="Q83" s="174">
        <f t="array" ref="Q83">IFERROR(IF(INDEX('Coverage Indicators - Section D'!F$45:F$226,MATCH('Print View'!$A83&amp;'Print View'!$Q$76,'Coverage Indicators - Section D'!$B$45:$B$226&amp;'Coverage Indicators - Section D'!$I$45:$I$226,0))&lt;&gt;0,INDEX('Coverage Indicators - Section D'!F$45:F$226,MATCH('Print View'!$A83&amp;'Print View'!$Q$76,'Coverage Indicators - Section D'!$B$45:$B$226&amp;'Coverage Indicators - Section D'!$I$45:$I$226,0)),""),"")</f>
        <v>72864</v>
      </c>
      <c r="R83" s="174">
        <f t="array" ref="R83">IFERROR(IF(INDEX('Coverage Indicators - Section D'!G$45:G$226,MATCH('Print View'!$A83&amp;'Print View'!$Q$76,'Coverage Indicators - Section D'!$B$45:$B$226&amp;'Coverage Indicators - Section D'!$I$45:$I$226,0))&lt;&gt;0,INDEX('Coverage Indicators - Section D'!G$45:G$226,MATCH('Print View'!$A83&amp;'Print View'!$Q$76,'Coverage Indicators - Section D'!$B$45:$B$226&amp;'Coverage Indicators - Section D'!$I$45:$I$226,0)),""),"")</f>
        <v>78.454380764163375</v>
      </c>
      <c r="S83" s="176" t="str">
        <f t="array" ref="S83">IFERROR(IF(INDEX('Coverage Indicators - Section D'!H$45:H$226,MATCH('Print View'!$A83&amp;'Print View'!$Q$76,'Coverage Indicators - Section D'!$B$45:$B$226&amp;'Coverage Indicators - Section D'!$I$45:$I$226,0))&lt;&gt;0,INDEX('Coverage Indicators - Section D'!H$45:H$226,MATCH('Print View'!$A83&amp;'Print View'!$Q$76,'Coverage Indicators - Section D'!$B$45:$B$226&amp;'Coverage Indicators - Section D'!$I$45:$I$226,0)),""),"")</f>
        <v/>
      </c>
      <c r="T83" s="173">
        <f t="array" ref="T83">IFERROR(IF(INDEX('Coverage Indicators - Section D'!E$45:E$226,MATCH('Print View'!$A83&amp;'Print View'!$U$76,'Coverage Indicators - Section D'!$B$45:$B$226&amp;'Coverage Indicators - Section D'!$I$45:$I$226,0))&lt;&gt;0,INDEX('Coverage Indicators - Section D'!E$45:E$226,MATCH('Print View'!$A83&amp;'Print View'!$U$76,'Coverage Indicators - Section D'!$B$45:$B$226&amp;'Coverage Indicators - Section D'!$I$45:$I$226,0)),""),"")</f>
        <v>57165</v>
      </c>
      <c r="U83" s="174">
        <f t="array" ref="U83">IFERROR(IF(INDEX('Coverage Indicators - Section D'!F$45:F$226,MATCH('Print View'!$A83&amp;'Print View'!$U$76,'Coverage Indicators - Section D'!$B$45:$B$226&amp;'Coverage Indicators - Section D'!$I$45:$I$226,0))&lt;&gt;0,INDEX('Coverage Indicators - Section D'!F$45:F$226,MATCH('Print View'!$A83&amp;'Print View'!$U$76,'Coverage Indicators - Section D'!$B$45:$B$226&amp;'Coverage Indicators - Section D'!$I$45:$I$226,0)),""),"")</f>
        <v>72864</v>
      </c>
      <c r="V83" s="174">
        <f t="array" ref="V83">IFERROR(IF(INDEX('Coverage Indicators - Section D'!G$45:G$226,MATCH('Print View'!$A83&amp;'Print View'!$U$76,'Coverage Indicators - Section D'!$B$45:$B$226&amp;'Coverage Indicators - Section D'!$I$45:$I$226,0))&lt;&gt;0,INDEX('Coverage Indicators - Section D'!G$45:G$226,MATCH('Print View'!$A83&amp;'Print View'!$U$76,'Coverage Indicators - Section D'!$B$45:$B$226&amp;'Coverage Indicators - Section D'!$I$45:$I$226,0)),""),"")</f>
        <v>78.454380764163375</v>
      </c>
      <c r="W83" s="176" t="str">
        <f t="array" ref="W83">IFERROR(IF(INDEX('Coverage Indicators - Section D'!H$45:H$226,MATCH('Print View'!$A83&amp;'Print View'!$U$76,'Coverage Indicators - Section D'!$B$45:$B$226&amp;'Coverage Indicators - Section D'!$I$45:$I$226,0))&lt;&gt;0,INDEX('Coverage Indicators - Section D'!H$45:H$226,MATCH('Print View'!$A83&amp;'Print View'!$U$76,'Coverage Indicators - Section D'!$B$45:$B$226&amp;'Coverage Indicators - Section D'!$I$45:$I$226,0)),""),"")</f>
        <v/>
      </c>
      <c r="X83" s="172"/>
      <c r="Y83" s="170"/>
      <c r="Z83" s="170"/>
      <c r="AA83" s="171"/>
      <c r="AB83" s="172"/>
      <c r="AC83" s="170"/>
      <c r="AD83" s="170"/>
      <c r="AE83" s="171"/>
      <c r="AF83" s="172"/>
      <c r="AG83" s="170"/>
      <c r="AH83" s="179"/>
      <c r="AI83" s="171"/>
      <c r="AJ83" s="177" t="str">
        <f>IFERROR(IF(INDEX('Coverage Indicators - Section D'!W$10:W$41,MATCH('Print View'!$A83,'Coverage Indicators - Section D'!$A$10:$A$41,0))&lt;&gt;0,INDEX('Coverage Indicators - Section D'!W$10:W$41,MATCH('Print View'!$A83,'Coverage Indicators - Section D'!$A$10:$A$41,0)),""),"")</f>
        <v>Numerador del indicador: numero total de adultos y ninos recibiendo tratamiento actualmente de acuerdo a las guias nacionales. Denominador: Total de adultos y ninos viviendo con VIH estimados.</v>
      </c>
    </row>
    <row r="84" spans="1:36" s="178" customFormat="1" ht="93" x14ac:dyDescent="0.25">
      <c r="A84" s="194">
        <v>6</v>
      </c>
      <c r="B84" s="230" t="str">
        <f>IFERROR(IF(INDEX('Coverage Indicators - Section D'!B$10:B$41,MATCH('Print View'!$A84,'Coverage Indicators - Section D'!$A$10:$A$41,0))&lt;&gt;0,INDEX('Coverage Indicators - Section D'!B$10:B$41,MATCH('Print View'!$A84,'Coverage Indicators - Section D'!$A$10:$A$41,0)),""),"")</f>
        <v>TB/VIH</v>
      </c>
      <c r="C84" s="230" t="str">
        <f>IFERROR(IF(INDEX('Coverage Indicators - Section D'!C$10:C$41,MATCH('Print View'!$A84,'Coverage Indicators - Section D'!$A$10:$A$41,0))&lt;&gt;0,INDEX('Coverage Indicators - Section D'!C$10:C$41,MATCH('Print View'!$A84,'Coverage Indicators - Section D'!$A$10:$A$41,0)),""),"")</f>
        <v>TB/HIV-6(M): Porcentaje de casos de TB nuevos y recaídas VIH+ en TARV durante el tratamiento para la tuberculosis</v>
      </c>
      <c r="D84" s="230" t="str">
        <f>IFERROR(IF(INDEX('Coverage Indicators - Section D'!D$10:D$41,MATCH('Print View'!$A84,'Coverage Indicators - Section D'!$A$10:$A$41,0))&lt;&gt;0,INDEX('Coverage Indicators - Section D'!D$10:D$41,MATCH('Print View'!$A84,'Coverage Indicators - Section D'!$A$10:$A$41,0)),""),"")</f>
        <v/>
      </c>
      <c r="E84" s="230">
        <f>IFERROR(IF(INDEX('Coverage Indicators - Section D'!E$10:E$41,MATCH('Print View'!$A84,'Coverage Indicators - Section D'!$A$10:$A$41,0))&lt;&gt;0,INDEX('Coverage Indicators - Section D'!E$10:E$41,MATCH('Print View'!$A84,'Coverage Indicators - Section D'!$A$10:$A$41,0)),""),"")</f>
        <v>935</v>
      </c>
      <c r="F84" s="230">
        <f>IFERROR(IF(INDEX('Coverage Indicators - Section D'!F$10:F$41,MATCH('Print View'!$A84,'Coverage Indicators - Section D'!$A$10:$A$41,0))&lt;&gt;0,INDEX('Coverage Indicators - Section D'!F$10:F$41,MATCH('Print View'!$A84,'Coverage Indicators - Section D'!$A$10:$A$41,0)),""),"")</f>
        <v>1847</v>
      </c>
      <c r="G84" s="230">
        <f>IFERROR(IF(INDEX('Coverage Indicators - Section D'!G$10:G$41,MATCH('Print View'!$A84,'Coverage Indicators - Section D'!$A$10:$A$41,0))&lt;&gt;0,INDEX('Coverage Indicators - Section D'!G$10:G$41,MATCH('Print View'!$A84,'Coverage Indicators - Section D'!$A$10:$A$41,0)),""),"")</f>
        <v>50.622631293990253</v>
      </c>
      <c r="H84" s="230" t="str">
        <f>IFERROR(IF(INDEX('Coverage Indicators - Section D'!H$10:H$41,MATCH('Print View'!$A84,'Coverage Indicators - Section D'!$A$10:$A$41,0))&lt;&gt;0,INDEX('Coverage Indicators - Section D'!H$10:H$41,MATCH('Print View'!$A84,'Coverage Indicators - Section D'!$A$10:$A$41,0)),""),"")</f>
        <v>2018</v>
      </c>
      <c r="I84" s="230" t="str">
        <f>IFERROR(IF(INDEX('Coverage Indicators - Section D'!P$10:P$41,MATCH('Print View'!$A84,'Coverage Indicators - Section D'!$A$10:$A$41,0))&lt;&gt;0,INDEX('Coverage Indicators - Section D'!P$10:P$41,MATCH('Print View'!$A84,'Coverage Indicators - Section D'!$A$10:$A$41,0)),""),"")</f>
        <v>HMIS</v>
      </c>
      <c r="J84" s="230" t="str">
        <f>IFERROR(IF(INDEX('Coverage Indicators - Section D'!Q$10:Q$41,MATCH('Print View'!$A84,'Coverage Indicators - Section D'!$A$10:$A$41,0))&lt;&gt;0,INDEX('Coverage Indicators - Section D'!Q$10:Q$41,MATCH('Print View'!$A84,'Coverage Indicators - Section D'!$A$10:$A$41,0)),""),"")</f>
        <v/>
      </c>
      <c r="K84" s="230" t="str">
        <f>IFERROR(IF(INDEX('Coverage Indicators - Section D'!R$10:R$41,MATCH('Print View'!$A84,'Coverage Indicators - Section D'!$A$10:$A$41,0))&lt;&gt;0,INDEX('Coverage Indicators - Section D'!R$10:R$41,MATCH('Print View'!$A84,'Coverage Indicators - Section D'!$A$10:$A$41,0)),""),"")</f>
        <v/>
      </c>
      <c r="L84" s="230" t="str">
        <f>IFERROR(IF(INDEX('Coverage Indicators - Section D'!S$10:S$41,MATCH('Print View'!$A84,'Coverage Indicators - Section D'!$A$10:$A$41,0))&lt;&gt;0,INDEX('Coverage Indicators - Section D'!S$10:S$41,MATCH('Print View'!$A84,'Coverage Indicators - Section D'!$A$10:$A$41,0)),""),"")</f>
        <v>Care International</v>
      </c>
      <c r="M84" s="230" t="str">
        <f>IFERROR(IF(INDEX('Coverage Indicators - Section D'!#REF!,MATCH('Print View'!$A84,'Coverage Indicators - Section D'!$A$10:$A$41,0))&lt;&gt;0,INDEX('Coverage Indicators - Section D'!#REF!,MATCH('Print View'!$A84,'Coverage Indicators - Section D'!$A$10:$A$41,0)),""),"")</f>
        <v/>
      </c>
      <c r="N84" s="230" t="str">
        <f>IFERROR(IF(INDEX('Coverage Indicators - Section D'!U$10:U$41,MATCH('Print View'!$A84,'Coverage Indicators - Section D'!$A$10:$A$41,0))&lt;&gt;0,INDEX('Coverage Indicators - Section D'!U$10:U$41,MATCH('Print View'!$A84,'Coverage Indicators - Section D'!$A$10:$A$41,0)),""),"")</f>
        <v>Nacional</v>
      </c>
      <c r="O84" s="230" t="str">
        <f>IFERROR(IF(INDEX('Coverage Indicators - Section D'!V$10:V$41,MATCH('Print View'!$A84,'Coverage Indicators - Section D'!$A$10:$A$41,0))&lt;&gt;0,INDEX('Coverage Indicators - Section D'!V$10:V$41,MATCH('Print View'!$A84,'Coverage Indicators - Section D'!$A$10:$A$41,0)),""),"")</f>
        <v>N-Non -cumulative (other)</v>
      </c>
      <c r="P84" s="250">
        <f t="array" ref="P84">IFERROR(IF(INDEX('Coverage Indicators - Section D'!E$45:E$226,MATCH('Print View'!$A84&amp;'Print View'!$Q$76,'Coverage Indicators - Section D'!$B$45:$B$226&amp;'Coverage Indicators - Section D'!$I$45:$I$226,0))&lt;&gt;0,INDEX('Coverage Indicators - Section D'!E$45:E$226,MATCH('Print View'!$A84&amp;'Print View'!$Q$76,'Coverage Indicators - Section D'!$B$45:$B$226&amp;'Coverage Indicators - Section D'!$I$45:$I$226,0)),""),"")</f>
        <v>1029</v>
      </c>
      <c r="Q84" s="251">
        <f t="array" ref="Q84">IFERROR(IF(INDEX('Coverage Indicators - Section D'!F$45:F$226,MATCH('Print View'!$A84&amp;'Print View'!$Q$76,'Coverage Indicators - Section D'!$B$45:$B$226&amp;'Coverage Indicators - Section D'!$I$45:$I$226,0))&lt;&gt;0,INDEX('Coverage Indicators - Section D'!F$45:F$226,MATCH('Print View'!$A84&amp;'Print View'!$Q$76,'Coverage Indicators - Section D'!$B$45:$B$226&amp;'Coverage Indicators - Section D'!$I$45:$I$226,0)),""),"")</f>
        <v>1850</v>
      </c>
      <c r="R84" s="251">
        <f t="array" ref="R84">IFERROR(IF(INDEX('Coverage Indicators - Section D'!G$45:G$226,MATCH('Print View'!$A84&amp;'Print View'!$Q$76,'Coverage Indicators - Section D'!$B$45:$B$226&amp;'Coverage Indicators - Section D'!$I$45:$I$226,0))&lt;&gt;0,INDEX('Coverage Indicators - Section D'!G$45:G$226,MATCH('Print View'!$A84&amp;'Print View'!$Q$76,'Coverage Indicators - Section D'!$B$45:$B$226&amp;'Coverage Indicators - Section D'!$I$45:$I$226,0)),""),"")</f>
        <v>55.621621621621621</v>
      </c>
      <c r="S84" s="252" t="str">
        <f t="array" ref="S84">IFERROR(IF(INDEX('Coverage Indicators - Section D'!H$45:H$226,MATCH('Print View'!$A84&amp;'Print View'!$Q$76,'Coverage Indicators - Section D'!$B$45:$B$226&amp;'Coverage Indicators - Section D'!$I$45:$I$226,0))&lt;&gt;0,INDEX('Coverage Indicators - Section D'!H$45:H$226,MATCH('Print View'!$A84&amp;'Print View'!$Q$76,'Coverage Indicators - Section D'!$B$45:$B$226&amp;'Coverage Indicators - Section D'!$I$45:$I$226,0)),""),"")</f>
        <v/>
      </c>
      <c r="T84" s="253">
        <f t="array" ref="T84">IFERROR(IF(INDEX('Coverage Indicators - Section D'!E$45:E$226,MATCH('Print View'!$A84&amp;'Print View'!$U$76,'Coverage Indicators - Section D'!$B$45:$B$226&amp;'Coverage Indicators - Section D'!$I$45:$I$226,0))&lt;&gt;0,INDEX('Coverage Indicators - Section D'!E$45:E$226,MATCH('Print View'!$A84&amp;'Print View'!$U$76,'Coverage Indicators - Section D'!$B$45:$B$226&amp;'Coverage Indicators - Section D'!$I$45:$I$226,0)),""),"")</f>
        <v>1029</v>
      </c>
      <c r="U84" s="251">
        <f t="array" ref="U84">IFERROR(IF(INDEX('Coverage Indicators - Section D'!F$45:F$226,MATCH('Print View'!$A84&amp;'Print View'!$U$76,'Coverage Indicators - Section D'!$B$45:$B$226&amp;'Coverage Indicators - Section D'!$I$45:$I$226,0))&lt;&gt;0,INDEX('Coverage Indicators - Section D'!F$45:F$226,MATCH('Print View'!$A84&amp;'Print View'!$U$76,'Coverage Indicators - Section D'!$B$45:$B$226&amp;'Coverage Indicators - Section D'!$I$45:$I$226,0)),""),"")</f>
        <v>1850</v>
      </c>
      <c r="V84" s="251">
        <f t="array" ref="V84">IFERROR(IF(INDEX('Coverage Indicators - Section D'!G$45:G$226,MATCH('Print View'!$A84&amp;'Print View'!$U$76,'Coverage Indicators - Section D'!$B$45:$B$226&amp;'Coverage Indicators - Section D'!$I$45:$I$226,0))&lt;&gt;0,INDEX('Coverage Indicators - Section D'!G$45:G$226,MATCH('Print View'!$A84&amp;'Print View'!$U$76,'Coverage Indicators - Section D'!$B$45:$B$226&amp;'Coverage Indicators - Section D'!$I$45:$I$226,0)),""),"")</f>
        <v>55.621621621621621</v>
      </c>
      <c r="W84" s="252" t="str">
        <f t="array" ref="W84">IFERROR(IF(INDEX('Coverage Indicators - Section D'!H$45:H$226,MATCH('Print View'!$A84&amp;'Print View'!$U$76,'Coverage Indicators - Section D'!$B$45:$B$226&amp;'Coverage Indicators - Section D'!$I$45:$I$226,0))&lt;&gt;0,INDEX('Coverage Indicators - Section D'!H$45:H$226,MATCH('Print View'!$A84&amp;'Print View'!$U$76,'Coverage Indicators - Section D'!$B$45:$B$226&amp;'Coverage Indicators - Section D'!$I$45:$I$226,0)),""),"")</f>
        <v/>
      </c>
      <c r="X84" s="254"/>
      <c r="Y84" s="255"/>
      <c r="Z84" s="255"/>
      <c r="AA84" s="256"/>
      <c r="AB84" s="254"/>
      <c r="AC84" s="255"/>
      <c r="AD84" s="255"/>
      <c r="AE84" s="256"/>
      <c r="AF84" s="254"/>
      <c r="AG84" s="255"/>
      <c r="AH84" s="257"/>
      <c r="AI84" s="256"/>
      <c r="AJ84" s="258" t="str">
        <f>IFERROR(IF(INDEX('Coverage Indicators - Section D'!W$10:W$41,MATCH('Print View'!$A84,'Coverage Indicators - Section D'!$A$10:$A$41,0))&lt;&gt;0,INDEX('Coverage Indicators - Section D'!W$10:W$41,MATCH('Print View'!$A84,'Coverage Indicators - Section D'!$A$10:$A$41,0)),""),"")</f>
        <v>El ultimo periodo es de 6 meses, por ello las metas corresponden al logro de la primera mitad del año, pero se alinean con las metas del PEN.</v>
      </c>
    </row>
    <row r="85" spans="1:36" s="178" customFormat="1" ht="93" x14ac:dyDescent="0.25">
      <c r="A85" s="194">
        <v>7</v>
      </c>
      <c r="B85" s="168" t="str">
        <f>IFERROR(IF(INDEX('Coverage Indicators - Section D'!B$10:B$41,MATCH('Print View'!$A85,'Coverage Indicators - Section D'!$A$10:$A$41,0))&lt;&gt;0,INDEX('Coverage Indicators - Section D'!B$10:B$41,MATCH('Print View'!$A85,'Coverage Indicators - Section D'!$A$10:$A$41,0)),""),"")</f>
        <v>Tratamiento, atención y apoyo</v>
      </c>
      <c r="C85" s="168" t="str">
        <f>IFERROR(IF(INDEX('Coverage Indicators - Section D'!C$10:C$41,MATCH('Print View'!$A85,'Coverage Indicators - Section D'!$A$10:$A$41,0))&lt;&gt;0,INDEX('Coverage Indicators - Section D'!C$10:C$41,MATCH('Print View'!$A85,'Coverage Indicators - Section D'!$A$10:$A$41,0)),""),"")</f>
        <v>TCS-7: Porcentaje de nuevas personas diagnosticadas con VIH que son vinculadas a la atención (vinculación individual)</v>
      </c>
      <c r="D85" s="168" t="str">
        <f>IFERROR(IF(INDEX('Coverage Indicators - Section D'!D$10:D$41,MATCH('Print View'!$A85,'Coverage Indicators - Section D'!$A$10:$A$41,0))&lt;&gt;0,INDEX('Coverage Indicators - Section D'!D$10:D$41,MATCH('Print View'!$A85,'Coverage Indicators - Section D'!$A$10:$A$41,0)),""),"")</f>
        <v/>
      </c>
      <c r="E85" s="168">
        <f>IFERROR(IF(INDEX('Coverage Indicators - Section D'!E$10:E$41,MATCH('Print View'!$A85,'Coverage Indicators - Section D'!$A$10:$A$41,0))&lt;&gt;0,INDEX('Coverage Indicators - Section D'!E$10:E$41,MATCH('Print View'!$A85,'Coverage Indicators - Section D'!$A$10:$A$41,0)),""),"")</f>
        <v>3446</v>
      </c>
      <c r="F85" s="168">
        <f>IFERROR(IF(INDEX('Coverage Indicators - Section D'!F$10:F$41,MATCH('Print View'!$A85,'Coverage Indicators - Section D'!$A$10:$A$41,0))&lt;&gt;0,INDEX('Coverage Indicators - Section D'!F$10:F$41,MATCH('Print View'!$A85,'Coverage Indicators - Section D'!$A$10:$A$41,0)),""),"")</f>
        <v>4300</v>
      </c>
      <c r="G85" s="168">
        <f>IFERROR(IF(INDEX('Coverage Indicators - Section D'!G$10:G$41,MATCH('Print View'!$A85,'Coverage Indicators - Section D'!$A$10:$A$41,0))&lt;&gt;0,INDEX('Coverage Indicators - Section D'!G$10:G$41,MATCH('Print View'!$A85,'Coverage Indicators - Section D'!$A$10:$A$41,0)),""),"")</f>
        <v>80.139534883720927</v>
      </c>
      <c r="H85" s="168" t="str">
        <f>IFERROR(IF(INDEX('Coverage Indicators - Section D'!H$10:H$41,MATCH('Print View'!$A85,'Coverage Indicators - Section D'!$A$10:$A$41,0))&lt;&gt;0,INDEX('Coverage Indicators - Section D'!H$10:H$41,MATCH('Print View'!$A85,'Coverage Indicators - Section D'!$A$10:$A$41,0)),""),"")</f>
        <v>2018</v>
      </c>
      <c r="I85" s="168" t="str">
        <f>IFERROR(IF(INDEX('Coverage Indicators - Section D'!P$10:P$41,MATCH('Print View'!$A85,'Coverage Indicators - Section D'!$A$10:$A$41,0))&lt;&gt;0,INDEX('Coverage Indicators - Section D'!P$10:P$41,MATCH('Print View'!$A85,'Coverage Indicators - Section D'!$A$10:$A$41,0)),""),"")</f>
        <v>HMIS</v>
      </c>
      <c r="J85" s="168" t="str">
        <f>IFERROR(IF(INDEX('Coverage Indicators - Section D'!Q$10:Q$41,MATCH('Print View'!$A85,'Coverage Indicators - Section D'!$A$10:$A$41,0))&lt;&gt;0,INDEX('Coverage Indicators - Section D'!Q$10:Q$41,MATCH('Print View'!$A85,'Coverage Indicators - Section D'!$A$10:$A$41,0)),""),"")</f>
        <v/>
      </c>
      <c r="K85" s="168" t="str">
        <f>IFERROR(IF(INDEX('Coverage Indicators - Section D'!R$10:R$41,MATCH('Print View'!$A85,'Coverage Indicators - Section D'!$A$10:$A$41,0))&lt;&gt;0,INDEX('Coverage Indicators - Section D'!R$10:R$41,MATCH('Print View'!$A85,'Coverage Indicators - Section D'!$A$10:$A$41,0)),""),"")</f>
        <v/>
      </c>
      <c r="L85" s="168" t="str">
        <f>IFERROR(IF(INDEX('Coverage Indicators - Section D'!S$10:S$41,MATCH('Print View'!$A85,'Coverage Indicators - Section D'!$A$10:$A$41,0))&lt;&gt;0,INDEX('Coverage Indicators - Section D'!S$10:S$41,MATCH('Print View'!$A85,'Coverage Indicators - Section D'!$A$10:$A$41,0)),""),"")</f>
        <v>Care International</v>
      </c>
      <c r="M85" s="168" t="str">
        <f>IFERROR(IF(INDEX('Coverage Indicators - Section D'!#REF!,MATCH('Print View'!$A85,'Coverage Indicators - Section D'!$A$10:$A$41,0))&lt;&gt;0,INDEX('Coverage Indicators - Section D'!#REF!,MATCH('Print View'!$A85,'Coverage Indicators - Section D'!$A$10:$A$41,0)),""),"")</f>
        <v/>
      </c>
      <c r="N85" s="168" t="str">
        <f>IFERROR(IF(INDEX('Coverage Indicators - Section D'!U$10:U$41,MATCH('Print View'!$A85,'Coverage Indicators - Section D'!$A$10:$A$41,0))&lt;&gt;0,INDEX('Coverage Indicators - Section D'!U$10:U$41,MATCH('Print View'!$A85,'Coverage Indicators - Section D'!$A$10:$A$41,0)),""),"")</f>
        <v>Nacional</v>
      </c>
      <c r="O85" s="168" t="str">
        <f>IFERROR(IF(INDEX('Coverage Indicators - Section D'!V$10:V$41,MATCH('Print View'!$A85,'Coverage Indicators - Section D'!$A$10:$A$41,0))&lt;&gt;0,INDEX('Coverage Indicators - Section D'!V$10:V$41,MATCH('Print View'!$A85,'Coverage Indicators - Section D'!$A$10:$A$41,0)),""),"")</f>
        <v>Y- Cumulative annually</v>
      </c>
      <c r="P85" s="187">
        <f t="array" ref="P85">IFERROR(IF(INDEX('Coverage Indicators - Section D'!E$45:E$226,MATCH('Print View'!$A85&amp;'Print View'!$Q$76,'Coverage Indicators - Section D'!$B$45:$B$226&amp;'Coverage Indicators - Section D'!$I$45:$I$226,0))&lt;&gt;0,INDEX('Coverage Indicators - Section D'!E$45:E$226,MATCH('Print View'!$A85&amp;'Print View'!$Q$76,'Coverage Indicators - Section D'!$B$45:$B$226&amp;'Coverage Indicators - Section D'!$I$45:$I$226,0)),""),"")</f>
        <v>4200</v>
      </c>
      <c r="Q85" s="174">
        <f t="array" ref="Q85">IFERROR(IF(INDEX('Coverage Indicators - Section D'!F$45:F$226,MATCH('Print View'!$A85&amp;'Print View'!$Q$76,'Coverage Indicators - Section D'!$B$45:$B$226&amp;'Coverage Indicators - Section D'!$I$45:$I$226,0))&lt;&gt;0,INDEX('Coverage Indicators - Section D'!F$45:F$226,MATCH('Print View'!$A85&amp;'Print View'!$Q$76,'Coverage Indicators - Section D'!$B$45:$B$226&amp;'Coverage Indicators - Section D'!$I$45:$I$226,0)),""),"")</f>
        <v>5071</v>
      </c>
      <c r="R85" s="174">
        <f t="array" ref="R85">IFERROR(IF(INDEX('Coverage Indicators - Section D'!G$45:G$226,MATCH('Print View'!$A85&amp;'Print View'!$Q$76,'Coverage Indicators - Section D'!$B$45:$B$226&amp;'Coverage Indicators - Section D'!$I$45:$I$226,0))&lt;&gt;0,INDEX('Coverage Indicators - Section D'!G$45:G$226,MATCH('Print View'!$A85&amp;'Print View'!$Q$76,'Coverage Indicators - Section D'!$B$45:$B$226&amp;'Coverage Indicators - Section D'!$I$45:$I$226,0)),""),"")</f>
        <v>82.823900611319274</v>
      </c>
      <c r="S85" s="176" t="str">
        <f t="array" ref="S85">IFERROR(IF(INDEX('Coverage Indicators - Section D'!H$45:H$226,MATCH('Print View'!$A85&amp;'Print View'!$Q$76,'Coverage Indicators - Section D'!$B$45:$B$226&amp;'Coverage Indicators - Section D'!$I$45:$I$226,0))&lt;&gt;0,INDEX('Coverage Indicators - Section D'!H$45:H$226,MATCH('Print View'!$A85&amp;'Print View'!$Q$76,'Coverage Indicators - Section D'!$B$45:$B$226&amp;'Coverage Indicators - Section D'!$I$45:$I$226,0)),""),"")</f>
        <v/>
      </c>
      <c r="T85" s="173">
        <f t="array" ref="T85">IFERROR(IF(INDEX('Coverage Indicators - Section D'!E$45:E$226,MATCH('Print View'!$A85&amp;'Print View'!$U$76,'Coverage Indicators - Section D'!$B$45:$B$226&amp;'Coverage Indicators - Section D'!$I$45:$I$226,0))&lt;&gt;0,INDEX('Coverage Indicators - Section D'!E$45:E$226,MATCH('Print View'!$A85&amp;'Print View'!$U$76,'Coverage Indicators - Section D'!$B$45:$B$226&amp;'Coverage Indicators - Section D'!$I$45:$I$226,0)),""),"")</f>
        <v>4200</v>
      </c>
      <c r="U85" s="174">
        <f t="array" ref="U85">IFERROR(IF(INDEX('Coverage Indicators - Section D'!F$45:F$226,MATCH('Print View'!$A85&amp;'Print View'!$U$76,'Coverage Indicators - Section D'!$B$45:$B$226&amp;'Coverage Indicators - Section D'!$I$45:$I$226,0))&lt;&gt;0,INDEX('Coverage Indicators - Section D'!F$45:F$226,MATCH('Print View'!$A85&amp;'Print View'!$U$76,'Coverage Indicators - Section D'!$B$45:$B$226&amp;'Coverage Indicators - Section D'!$I$45:$I$226,0)),""),"")</f>
        <v>5071</v>
      </c>
      <c r="V85" s="174">
        <f t="array" ref="V85">IFERROR(IF(INDEX('Coverage Indicators - Section D'!G$45:G$226,MATCH('Print View'!$A85&amp;'Print View'!$U$76,'Coverage Indicators - Section D'!$B$45:$B$226&amp;'Coverage Indicators - Section D'!$I$45:$I$226,0))&lt;&gt;0,INDEX('Coverage Indicators - Section D'!G$45:G$226,MATCH('Print View'!$A85&amp;'Print View'!$U$76,'Coverage Indicators - Section D'!$B$45:$B$226&amp;'Coverage Indicators - Section D'!$I$45:$I$226,0)),""),"")</f>
        <v>82.823900611319274</v>
      </c>
      <c r="W85" s="176" t="str">
        <f t="array" ref="W85">IFERROR(IF(INDEX('Coverage Indicators - Section D'!H$45:H$226,MATCH('Print View'!$A85&amp;'Print View'!$U$76,'Coverage Indicators - Section D'!$B$45:$B$226&amp;'Coverage Indicators - Section D'!$I$45:$I$226,0))&lt;&gt;0,INDEX('Coverage Indicators - Section D'!H$45:H$226,MATCH('Print View'!$A85&amp;'Print View'!$U$76,'Coverage Indicators - Section D'!$B$45:$B$226&amp;'Coverage Indicators - Section D'!$I$45:$I$226,0)),""),"")</f>
        <v/>
      </c>
      <c r="X85" s="172"/>
      <c r="Y85" s="170"/>
      <c r="Z85" s="170"/>
      <c r="AA85" s="171"/>
      <c r="AB85" s="172"/>
      <c r="AC85" s="170"/>
      <c r="AD85" s="170"/>
      <c r="AE85" s="171"/>
      <c r="AF85" s="172"/>
      <c r="AG85" s="170"/>
      <c r="AH85" s="179"/>
      <c r="AI85" s="171"/>
      <c r="AJ85" s="177" t="str">
        <f>IFERROR(IF(INDEX('Coverage Indicators - Section D'!W$10:W$41,MATCH('Print View'!$A85,'Coverage Indicators - Section D'!$A$10:$A$41,0))&lt;&gt;0,INDEX('Coverage Indicators - Section D'!W$10:W$41,MATCH('Print View'!$A85,'Coverage Indicators - Section D'!$A$10:$A$41,0)),""),"")</f>
        <v>El ultimo periodo es de 6 meses, por ello las metas corresponden al logro de la primera mitad del año, pero se alinean con las metas del PEN.</v>
      </c>
    </row>
    <row r="86" spans="1:36" s="178" customFormat="1" ht="23.25" x14ac:dyDescent="0.25">
      <c r="A86" s="194">
        <v>8</v>
      </c>
      <c r="B86" s="230" t="str">
        <f>IFERROR(IF(INDEX('Coverage Indicators - Section D'!B$10:B$41,MATCH('Print View'!$A86,'Coverage Indicators - Section D'!$A$10:$A$41,0))&lt;&gt;0,INDEX('Coverage Indicators - Section D'!B$10:B$41,MATCH('Print View'!$A86,'Coverage Indicators - Section D'!$A$10:$A$41,0)),""),"")</f>
        <v/>
      </c>
      <c r="C86" s="230" t="str">
        <f>IFERROR(IF(INDEX('Coverage Indicators - Section D'!C$10:C$41,MATCH('Print View'!$A86,'Coverage Indicators - Section D'!$A$10:$A$41,0))&lt;&gt;0,INDEX('Coverage Indicators - Section D'!C$10:C$41,MATCH('Print View'!$A86,'Coverage Indicators - Section D'!$A$10:$A$41,0)),""),"")</f>
        <v/>
      </c>
      <c r="D86" s="230" t="str">
        <f>IFERROR(IF(INDEX('Coverage Indicators - Section D'!D$10:D$41,MATCH('Print View'!$A86,'Coverage Indicators - Section D'!$A$10:$A$41,0))&lt;&gt;0,INDEX('Coverage Indicators - Section D'!D$10:D$41,MATCH('Print View'!$A86,'Coverage Indicators - Section D'!$A$10:$A$41,0)),""),"")</f>
        <v/>
      </c>
      <c r="E86" s="230" t="str">
        <f>IFERROR(IF(INDEX('Coverage Indicators - Section D'!E$10:E$41,MATCH('Print View'!$A86,'Coverage Indicators - Section D'!$A$10:$A$41,0))&lt;&gt;0,INDEX('Coverage Indicators - Section D'!E$10:E$41,MATCH('Print View'!$A86,'Coverage Indicators - Section D'!$A$10:$A$41,0)),""),"")</f>
        <v/>
      </c>
      <c r="F86" s="230" t="str">
        <f>IFERROR(IF(INDEX('Coverage Indicators - Section D'!F$10:F$41,MATCH('Print View'!$A86,'Coverage Indicators - Section D'!$A$10:$A$41,0))&lt;&gt;0,INDEX('Coverage Indicators - Section D'!F$10:F$41,MATCH('Print View'!$A86,'Coverage Indicators - Section D'!$A$10:$A$41,0)),""),"")</f>
        <v/>
      </c>
      <c r="G86" s="230" t="str">
        <f>IFERROR(IF(INDEX('Coverage Indicators - Section D'!G$10:G$41,MATCH('Print View'!$A86,'Coverage Indicators - Section D'!$A$10:$A$41,0))&lt;&gt;0,INDEX('Coverage Indicators - Section D'!G$10:G$41,MATCH('Print View'!$A86,'Coverage Indicators - Section D'!$A$10:$A$41,0)),""),"")</f>
        <v/>
      </c>
      <c r="H86" s="230" t="str">
        <f>IFERROR(IF(INDEX('Coverage Indicators - Section D'!H$10:H$41,MATCH('Print View'!$A86,'Coverage Indicators - Section D'!$A$10:$A$41,0))&lt;&gt;0,INDEX('Coverage Indicators - Section D'!H$10:H$41,MATCH('Print View'!$A86,'Coverage Indicators - Section D'!$A$10:$A$41,0)),""),"")</f>
        <v/>
      </c>
      <c r="I86" s="230" t="str">
        <f>IFERROR(IF(INDEX('Coverage Indicators - Section D'!P$10:P$41,MATCH('Print View'!$A86,'Coverage Indicators - Section D'!$A$10:$A$41,0))&lt;&gt;0,INDEX('Coverage Indicators - Section D'!P$10:P$41,MATCH('Print View'!$A86,'Coverage Indicators - Section D'!$A$10:$A$41,0)),""),"")</f>
        <v/>
      </c>
      <c r="J86" s="230" t="str">
        <f>IFERROR(IF(INDEX('Coverage Indicators - Section D'!Q$10:Q$41,MATCH('Print View'!$A86,'Coverage Indicators - Section D'!$A$10:$A$41,0))&lt;&gt;0,INDEX('Coverage Indicators - Section D'!Q$10:Q$41,MATCH('Print View'!$A86,'Coverage Indicators - Section D'!$A$10:$A$41,0)),""),"")</f>
        <v/>
      </c>
      <c r="K86" s="230" t="str">
        <f>IFERROR(IF(INDEX('Coverage Indicators - Section D'!R$10:R$41,MATCH('Print View'!$A86,'Coverage Indicators - Section D'!$A$10:$A$41,0))&lt;&gt;0,INDEX('Coverage Indicators - Section D'!R$10:R$41,MATCH('Print View'!$A86,'Coverage Indicators - Section D'!$A$10:$A$41,0)),""),"")</f>
        <v/>
      </c>
      <c r="L86" s="230" t="str">
        <f>IFERROR(IF(INDEX('Coverage Indicators - Section D'!S$10:S$41,MATCH('Print View'!$A86,'Coverage Indicators - Section D'!$A$10:$A$41,0))&lt;&gt;0,INDEX('Coverage Indicators - Section D'!S$10:S$41,MATCH('Print View'!$A86,'Coverage Indicators - Section D'!$A$10:$A$41,0)),""),"")</f>
        <v/>
      </c>
      <c r="M86" s="230" t="str">
        <f>IFERROR(IF(INDEX('Coverage Indicators - Section D'!#REF!,MATCH('Print View'!$A86,'Coverage Indicators - Section D'!$A$10:$A$41,0))&lt;&gt;0,INDEX('Coverage Indicators - Section D'!#REF!,MATCH('Print View'!$A86,'Coverage Indicators - Section D'!$A$10:$A$41,0)),""),"")</f>
        <v/>
      </c>
      <c r="N86" s="230" t="str">
        <f>IFERROR(IF(INDEX('Coverage Indicators - Section D'!U$10:U$41,MATCH('Print View'!$A86,'Coverage Indicators - Section D'!$A$10:$A$41,0))&lt;&gt;0,INDEX('Coverage Indicators - Section D'!U$10:U$41,MATCH('Print View'!$A86,'Coverage Indicators - Section D'!$A$10:$A$41,0)),""),"")</f>
        <v/>
      </c>
      <c r="O86" s="230" t="str">
        <f>IFERROR(IF(INDEX('Coverage Indicators - Section D'!V$10:V$41,MATCH('Print View'!$A86,'Coverage Indicators - Section D'!$A$10:$A$41,0))&lt;&gt;0,INDEX('Coverage Indicators - Section D'!V$10:V$41,MATCH('Print View'!$A86,'Coverage Indicators - Section D'!$A$10:$A$41,0)),""),"")</f>
        <v/>
      </c>
      <c r="P86" s="250" t="str">
        <f t="array" ref="P86">IFERROR(IF(INDEX('Coverage Indicators - Section D'!E$45:E$226,MATCH('Print View'!$A86&amp;'Print View'!$Q$76,'Coverage Indicators - Section D'!$B$45:$B$226&amp;'Coverage Indicators - Section D'!$I$45:$I$226,0))&lt;&gt;0,INDEX('Coverage Indicators - Section D'!E$45:E$226,MATCH('Print View'!$A86&amp;'Print View'!$Q$76,'Coverage Indicators - Section D'!$B$45:$B$226&amp;'Coverage Indicators - Section D'!$I$45:$I$226,0)),""),"")</f>
        <v/>
      </c>
      <c r="Q86" s="251" t="str">
        <f t="array" ref="Q86">IFERROR(IF(INDEX('Coverage Indicators - Section D'!F$45:F$226,MATCH('Print View'!$A86&amp;'Print View'!$Q$76,'Coverage Indicators - Section D'!$B$45:$B$226&amp;'Coverage Indicators - Section D'!$I$45:$I$226,0))&lt;&gt;0,INDEX('Coverage Indicators - Section D'!F$45:F$226,MATCH('Print View'!$A86&amp;'Print View'!$Q$76,'Coverage Indicators - Section D'!$B$45:$B$226&amp;'Coverage Indicators - Section D'!$I$45:$I$226,0)),""),"")</f>
        <v/>
      </c>
      <c r="R86" s="251" t="str">
        <f t="array" ref="R86">IFERROR(IF(INDEX('Coverage Indicators - Section D'!G$45:G$226,MATCH('Print View'!$A86&amp;'Print View'!$Q$76,'Coverage Indicators - Section D'!$B$45:$B$226&amp;'Coverage Indicators - Section D'!$I$45:$I$226,0))&lt;&gt;0,INDEX('Coverage Indicators - Section D'!G$45:G$226,MATCH('Print View'!$A86&amp;'Print View'!$Q$76,'Coverage Indicators - Section D'!$B$45:$B$226&amp;'Coverage Indicators - Section D'!$I$45:$I$226,0)),""),"")</f>
        <v/>
      </c>
      <c r="S86" s="252" t="str">
        <f t="array" ref="S86">IFERROR(IF(INDEX('Coverage Indicators - Section D'!H$45:H$226,MATCH('Print View'!$A86&amp;'Print View'!$Q$76,'Coverage Indicators - Section D'!$B$45:$B$226&amp;'Coverage Indicators - Section D'!$I$45:$I$226,0))&lt;&gt;0,INDEX('Coverage Indicators - Section D'!H$45:H$226,MATCH('Print View'!$A86&amp;'Print View'!$Q$76,'Coverage Indicators - Section D'!$B$45:$B$226&amp;'Coverage Indicators - Section D'!$I$45:$I$226,0)),""),"")</f>
        <v/>
      </c>
      <c r="T86" s="253" t="str">
        <f t="array" ref="T86">IFERROR(IF(INDEX('Coverage Indicators - Section D'!E$45:E$226,MATCH('Print View'!$A86&amp;'Print View'!$U$76,'Coverage Indicators - Section D'!$B$45:$B$226&amp;'Coverage Indicators - Section D'!$I$45:$I$226,0))&lt;&gt;0,INDEX('Coverage Indicators - Section D'!E$45:E$226,MATCH('Print View'!$A86&amp;'Print View'!$U$76,'Coverage Indicators - Section D'!$B$45:$B$226&amp;'Coverage Indicators - Section D'!$I$45:$I$226,0)),""),"")</f>
        <v/>
      </c>
      <c r="U86" s="251" t="str">
        <f t="array" ref="U86">IFERROR(IF(INDEX('Coverage Indicators - Section D'!F$45:F$226,MATCH('Print View'!$A86&amp;'Print View'!$U$76,'Coverage Indicators - Section D'!$B$45:$B$226&amp;'Coverage Indicators - Section D'!$I$45:$I$226,0))&lt;&gt;0,INDEX('Coverage Indicators - Section D'!F$45:F$226,MATCH('Print View'!$A86&amp;'Print View'!$U$76,'Coverage Indicators - Section D'!$B$45:$B$226&amp;'Coverage Indicators - Section D'!$I$45:$I$226,0)),""),"")</f>
        <v/>
      </c>
      <c r="V86" s="251" t="str">
        <f t="array" ref="V86">IFERROR(IF(INDEX('Coverage Indicators - Section D'!G$45:G$226,MATCH('Print View'!$A86&amp;'Print View'!$U$76,'Coverage Indicators - Section D'!$B$45:$B$226&amp;'Coverage Indicators - Section D'!$I$45:$I$226,0))&lt;&gt;0,INDEX('Coverage Indicators - Section D'!G$45:G$226,MATCH('Print View'!$A86&amp;'Print View'!$U$76,'Coverage Indicators - Section D'!$B$45:$B$226&amp;'Coverage Indicators - Section D'!$I$45:$I$226,0)),""),"")</f>
        <v/>
      </c>
      <c r="W86" s="252" t="str">
        <f t="array" ref="W86">IFERROR(IF(INDEX('Coverage Indicators - Section D'!H$45:H$226,MATCH('Print View'!$A86&amp;'Print View'!$U$76,'Coverage Indicators - Section D'!$B$45:$B$226&amp;'Coverage Indicators - Section D'!$I$45:$I$226,0))&lt;&gt;0,INDEX('Coverage Indicators - Section D'!H$45:H$226,MATCH('Print View'!$A86&amp;'Print View'!$U$76,'Coverage Indicators - Section D'!$B$45:$B$226&amp;'Coverage Indicators - Section D'!$I$45:$I$226,0)),""),"")</f>
        <v/>
      </c>
      <c r="X86" s="254"/>
      <c r="Y86" s="255"/>
      <c r="Z86" s="255"/>
      <c r="AA86" s="256"/>
      <c r="AB86" s="254"/>
      <c r="AC86" s="255"/>
      <c r="AD86" s="255"/>
      <c r="AE86" s="256"/>
      <c r="AF86" s="254"/>
      <c r="AG86" s="255"/>
      <c r="AH86" s="257"/>
      <c r="AI86" s="256"/>
      <c r="AJ86" s="258" t="str">
        <f>IFERROR(IF(INDEX('Coverage Indicators - Section D'!W$10:W$41,MATCH('Print View'!$A86,'Coverage Indicators - Section D'!$A$10:$A$41,0))&lt;&gt;0,INDEX('Coverage Indicators - Section D'!W$10:W$41,MATCH('Print View'!$A86,'Coverage Indicators - Section D'!$A$10:$A$41,0)),""),"")</f>
        <v/>
      </c>
    </row>
    <row r="87" spans="1:36" s="178" customFormat="1" ht="23.25" x14ac:dyDescent="0.25">
      <c r="A87" s="193">
        <v>9</v>
      </c>
      <c r="B87" s="168" t="str">
        <f>IFERROR(IF(INDEX('Coverage Indicators - Section D'!B$10:B$41,MATCH('Print View'!$A87,'Coverage Indicators - Section D'!$A$10:$A$41,0))&lt;&gt;0,INDEX('Coverage Indicators - Section D'!B$10:B$41,MATCH('Print View'!$A87,'Coverage Indicators - Section D'!$A$10:$A$41,0)),""),"")</f>
        <v/>
      </c>
      <c r="C87" s="168" t="str">
        <f>IFERROR(IF(INDEX('Coverage Indicators - Section D'!C$10:C$41,MATCH('Print View'!$A87,'Coverage Indicators - Section D'!$A$10:$A$41,0))&lt;&gt;0,INDEX('Coverage Indicators - Section D'!C$10:C$41,MATCH('Print View'!$A87,'Coverage Indicators - Section D'!$A$10:$A$41,0)),""),"")</f>
        <v/>
      </c>
      <c r="D87" s="168" t="str">
        <f>IFERROR(IF(INDEX('Coverage Indicators - Section D'!D$10:D$41,MATCH('Print View'!$A87,'Coverage Indicators - Section D'!$A$10:$A$41,0))&lt;&gt;0,INDEX('Coverage Indicators - Section D'!D$10:D$41,MATCH('Print View'!$A87,'Coverage Indicators - Section D'!$A$10:$A$41,0)),""),"")</f>
        <v/>
      </c>
      <c r="E87" s="168" t="str">
        <f>IFERROR(IF(INDEX('Coverage Indicators - Section D'!E$10:E$41,MATCH('Print View'!$A87,'Coverage Indicators - Section D'!$A$10:$A$41,0))&lt;&gt;0,INDEX('Coverage Indicators - Section D'!E$10:E$41,MATCH('Print View'!$A87,'Coverage Indicators - Section D'!$A$10:$A$41,0)),""),"")</f>
        <v/>
      </c>
      <c r="F87" s="168" t="str">
        <f>IFERROR(IF(INDEX('Coverage Indicators - Section D'!F$10:F$41,MATCH('Print View'!$A87,'Coverage Indicators - Section D'!$A$10:$A$41,0))&lt;&gt;0,INDEX('Coverage Indicators - Section D'!F$10:F$41,MATCH('Print View'!$A87,'Coverage Indicators - Section D'!$A$10:$A$41,0)),""),"")</f>
        <v/>
      </c>
      <c r="G87" s="168" t="str">
        <f>IFERROR(IF(INDEX('Coverage Indicators - Section D'!G$10:G$41,MATCH('Print View'!$A87,'Coverage Indicators - Section D'!$A$10:$A$41,0))&lt;&gt;0,INDEX('Coverage Indicators - Section D'!G$10:G$41,MATCH('Print View'!$A87,'Coverage Indicators - Section D'!$A$10:$A$41,0)),""),"")</f>
        <v/>
      </c>
      <c r="H87" s="168" t="str">
        <f>IFERROR(IF(INDEX('Coverage Indicators - Section D'!H$10:H$41,MATCH('Print View'!$A87,'Coverage Indicators - Section D'!$A$10:$A$41,0))&lt;&gt;0,INDEX('Coverage Indicators - Section D'!H$10:H$41,MATCH('Print View'!$A87,'Coverage Indicators - Section D'!$A$10:$A$41,0)),""),"")</f>
        <v/>
      </c>
      <c r="I87" s="168" t="str">
        <f>IFERROR(IF(INDEX('Coverage Indicators - Section D'!P$10:P$41,MATCH('Print View'!$A87,'Coverage Indicators - Section D'!$A$10:$A$41,0))&lt;&gt;0,INDEX('Coverage Indicators - Section D'!P$10:P$41,MATCH('Print View'!$A87,'Coverage Indicators - Section D'!$A$10:$A$41,0)),""),"")</f>
        <v/>
      </c>
      <c r="J87" s="168" t="str">
        <f>IFERROR(IF(INDEX('Coverage Indicators - Section D'!Q$10:Q$41,MATCH('Print View'!$A87,'Coverage Indicators - Section D'!$A$10:$A$41,0))&lt;&gt;0,INDEX('Coverage Indicators - Section D'!Q$10:Q$41,MATCH('Print View'!$A87,'Coverage Indicators - Section D'!$A$10:$A$41,0)),""),"")</f>
        <v/>
      </c>
      <c r="K87" s="168" t="str">
        <f>IFERROR(IF(INDEX('Coverage Indicators - Section D'!R$10:R$41,MATCH('Print View'!$A87,'Coverage Indicators - Section D'!$A$10:$A$41,0))&lt;&gt;0,INDEX('Coverage Indicators - Section D'!R$10:R$41,MATCH('Print View'!$A87,'Coverage Indicators - Section D'!$A$10:$A$41,0)),""),"")</f>
        <v/>
      </c>
      <c r="L87" s="168" t="str">
        <f>IFERROR(IF(INDEX('Coverage Indicators - Section D'!S$10:S$41,MATCH('Print View'!$A87,'Coverage Indicators - Section D'!$A$10:$A$41,0))&lt;&gt;0,INDEX('Coverage Indicators - Section D'!S$10:S$41,MATCH('Print View'!$A87,'Coverage Indicators - Section D'!$A$10:$A$41,0)),""),"")</f>
        <v/>
      </c>
      <c r="M87" s="168" t="str">
        <f>IFERROR(IF(INDEX('Coverage Indicators - Section D'!#REF!,MATCH('Print View'!$A87,'Coverage Indicators - Section D'!$A$10:$A$41,0))&lt;&gt;0,INDEX('Coverage Indicators - Section D'!#REF!,MATCH('Print View'!$A87,'Coverage Indicators - Section D'!$A$10:$A$41,0)),""),"")</f>
        <v/>
      </c>
      <c r="N87" s="168" t="str">
        <f>IFERROR(IF(INDEX('Coverage Indicators - Section D'!U$10:U$41,MATCH('Print View'!$A87,'Coverage Indicators - Section D'!$A$10:$A$41,0))&lt;&gt;0,INDEX('Coverage Indicators - Section D'!U$10:U$41,MATCH('Print View'!$A87,'Coverage Indicators - Section D'!$A$10:$A$41,0)),""),"")</f>
        <v/>
      </c>
      <c r="O87" s="168" t="str">
        <f>IFERROR(IF(INDEX('Coverage Indicators - Section D'!V$10:V$41,MATCH('Print View'!$A87,'Coverage Indicators - Section D'!$A$10:$A$41,0))&lt;&gt;0,INDEX('Coverage Indicators - Section D'!V$10:V$41,MATCH('Print View'!$A87,'Coverage Indicators - Section D'!$A$10:$A$41,0)),""),"")</f>
        <v/>
      </c>
      <c r="P87" s="187" t="str">
        <f t="array" ref="P87">IFERROR(IF(INDEX('Coverage Indicators - Section D'!E$45:E$226,MATCH('Print View'!$A87&amp;'Print View'!$Q$76,'Coverage Indicators - Section D'!$B$45:$B$226&amp;'Coverage Indicators - Section D'!$I$45:$I$226,0))&lt;&gt;0,INDEX('Coverage Indicators - Section D'!E$45:E$226,MATCH('Print View'!$A87&amp;'Print View'!$Q$76,'Coverage Indicators - Section D'!$B$45:$B$226&amp;'Coverage Indicators - Section D'!$I$45:$I$226,0)),""),"")</f>
        <v/>
      </c>
      <c r="Q87" s="174" t="str">
        <f t="array" ref="Q87">IFERROR(IF(INDEX('Coverage Indicators - Section D'!F$45:F$226,MATCH('Print View'!$A87&amp;'Print View'!$Q$76,'Coverage Indicators - Section D'!$B$45:$B$226&amp;'Coverage Indicators - Section D'!$I$45:$I$226,0))&lt;&gt;0,INDEX('Coverage Indicators - Section D'!F$45:F$226,MATCH('Print View'!$A87&amp;'Print View'!$Q$76,'Coverage Indicators - Section D'!$B$45:$B$226&amp;'Coverage Indicators - Section D'!$I$45:$I$226,0)),""),"")</f>
        <v/>
      </c>
      <c r="R87" s="174" t="str">
        <f t="array" ref="R87">IFERROR(IF(INDEX('Coverage Indicators - Section D'!G$45:G$226,MATCH('Print View'!$A87&amp;'Print View'!$Q$76,'Coverage Indicators - Section D'!$B$45:$B$226&amp;'Coverage Indicators - Section D'!$I$45:$I$226,0))&lt;&gt;0,INDEX('Coverage Indicators - Section D'!G$45:G$226,MATCH('Print View'!$A87&amp;'Print View'!$Q$76,'Coverage Indicators - Section D'!$B$45:$B$226&amp;'Coverage Indicators - Section D'!$I$45:$I$226,0)),""),"")</f>
        <v/>
      </c>
      <c r="S87" s="176" t="str">
        <f t="array" ref="S87">IFERROR(IF(INDEX('Coverage Indicators - Section D'!H$45:H$226,MATCH('Print View'!$A87&amp;'Print View'!$Q$76,'Coverage Indicators - Section D'!$B$45:$B$226&amp;'Coverage Indicators - Section D'!$I$45:$I$226,0))&lt;&gt;0,INDEX('Coverage Indicators - Section D'!H$45:H$226,MATCH('Print View'!$A87&amp;'Print View'!$Q$76,'Coverage Indicators - Section D'!$B$45:$B$226&amp;'Coverage Indicators - Section D'!$I$45:$I$226,0)),""),"")</f>
        <v/>
      </c>
      <c r="T87" s="173" t="str">
        <f t="array" ref="T87">IFERROR(IF(INDEX('Coverage Indicators - Section D'!E$45:E$226,MATCH('Print View'!$A87&amp;'Print View'!$U$76,'Coverage Indicators - Section D'!$B$45:$B$226&amp;'Coverage Indicators - Section D'!$I$45:$I$226,0))&lt;&gt;0,INDEX('Coverage Indicators - Section D'!E$45:E$226,MATCH('Print View'!$A87&amp;'Print View'!$U$76,'Coverage Indicators - Section D'!$B$45:$B$226&amp;'Coverage Indicators - Section D'!$I$45:$I$226,0)),""),"")</f>
        <v/>
      </c>
      <c r="U87" s="174" t="str">
        <f t="array" ref="U87">IFERROR(IF(INDEX('Coverage Indicators - Section D'!F$45:F$226,MATCH('Print View'!$A87&amp;'Print View'!$U$76,'Coverage Indicators - Section D'!$B$45:$B$226&amp;'Coverage Indicators - Section D'!$I$45:$I$226,0))&lt;&gt;0,INDEX('Coverage Indicators - Section D'!F$45:F$226,MATCH('Print View'!$A87&amp;'Print View'!$U$76,'Coverage Indicators - Section D'!$B$45:$B$226&amp;'Coverage Indicators - Section D'!$I$45:$I$226,0)),""),"")</f>
        <v/>
      </c>
      <c r="V87" s="174" t="str">
        <f t="array" ref="V87">IFERROR(IF(INDEX('Coverage Indicators - Section D'!G$45:G$226,MATCH('Print View'!$A87&amp;'Print View'!$U$76,'Coverage Indicators - Section D'!$B$45:$B$226&amp;'Coverage Indicators - Section D'!$I$45:$I$226,0))&lt;&gt;0,INDEX('Coverage Indicators - Section D'!G$45:G$226,MATCH('Print View'!$A87&amp;'Print View'!$U$76,'Coverage Indicators - Section D'!$B$45:$B$226&amp;'Coverage Indicators - Section D'!$I$45:$I$226,0)),""),"")</f>
        <v/>
      </c>
      <c r="W87" s="176" t="str">
        <f t="array" ref="W87">IFERROR(IF(INDEX('Coverage Indicators - Section D'!H$45:H$226,MATCH('Print View'!$A87&amp;'Print View'!$U$76,'Coverage Indicators - Section D'!$B$45:$B$226&amp;'Coverage Indicators - Section D'!$I$45:$I$226,0))&lt;&gt;0,INDEX('Coverage Indicators - Section D'!H$45:H$226,MATCH('Print View'!$A87&amp;'Print View'!$U$76,'Coverage Indicators - Section D'!$B$45:$B$226&amp;'Coverage Indicators - Section D'!$I$45:$I$226,0)),""),"")</f>
        <v/>
      </c>
      <c r="X87" s="172"/>
      <c r="Y87" s="170"/>
      <c r="Z87" s="170"/>
      <c r="AA87" s="171"/>
      <c r="AB87" s="172"/>
      <c r="AC87" s="170"/>
      <c r="AD87" s="170"/>
      <c r="AE87" s="171"/>
      <c r="AF87" s="172"/>
      <c r="AG87" s="170"/>
      <c r="AH87" s="179"/>
      <c r="AI87" s="171"/>
      <c r="AJ87" s="177" t="str">
        <f>IFERROR(IF(INDEX('Coverage Indicators - Section D'!W$10:W$41,MATCH('Print View'!$A87,'Coverage Indicators - Section D'!$A$10:$A$41,0))&lt;&gt;0,INDEX('Coverage Indicators - Section D'!W$10:W$41,MATCH('Print View'!$A87,'Coverage Indicators - Section D'!$A$10:$A$41,0)),""),"")</f>
        <v/>
      </c>
    </row>
    <row r="88" spans="1:36" s="178" customFormat="1" ht="23.25" x14ac:dyDescent="0.25">
      <c r="A88" s="194">
        <v>10</v>
      </c>
      <c r="B88" s="230" t="str">
        <f>IFERROR(IF(INDEX('Coverage Indicators - Section D'!B$10:B$41,MATCH('Print View'!$A88,'Coverage Indicators - Section D'!$A$10:$A$41,0))&lt;&gt;0,INDEX('Coverage Indicators - Section D'!B$10:B$41,MATCH('Print View'!$A88,'Coverage Indicators - Section D'!$A$10:$A$41,0)),""),"")</f>
        <v/>
      </c>
      <c r="C88" s="230" t="str">
        <f>IFERROR(IF(INDEX('Coverage Indicators - Section D'!C$10:C$41,MATCH('Print View'!$A88,'Coverage Indicators - Section D'!$A$10:$A$41,0))&lt;&gt;0,INDEX('Coverage Indicators - Section D'!C$10:C$41,MATCH('Print View'!$A88,'Coverage Indicators - Section D'!$A$10:$A$41,0)),""),"")</f>
        <v/>
      </c>
      <c r="D88" s="230" t="str">
        <f>IFERROR(IF(INDEX('Coverage Indicators - Section D'!D$10:D$41,MATCH('Print View'!$A88,'Coverage Indicators - Section D'!$A$10:$A$41,0))&lt;&gt;0,INDEX('Coverage Indicators - Section D'!D$10:D$41,MATCH('Print View'!$A88,'Coverage Indicators - Section D'!$A$10:$A$41,0)),""),"")</f>
        <v/>
      </c>
      <c r="E88" s="230" t="str">
        <f>IFERROR(IF(INDEX('Coverage Indicators - Section D'!E$10:E$41,MATCH('Print View'!$A88,'Coverage Indicators - Section D'!$A$10:$A$41,0))&lt;&gt;0,INDEX('Coverage Indicators - Section D'!E$10:E$41,MATCH('Print View'!$A88,'Coverage Indicators - Section D'!$A$10:$A$41,0)),""),"")</f>
        <v/>
      </c>
      <c r="F88" s="230" t="str">
        <f>IFERROR(IF(INDEX('Coverage Indicators - Section D'!F$10:F$41,MATCH('Print View'!$A88,'Coverage Indicators - Section D'!$A$10:$A$41,0))&lt;&gt;0,INDEX('Coverage Indicators - Section D'!F$10:F$41,MATCH('Print View'!$A88,'Coverage Indicators - Section D'!$A$10:$A$41,0)),""),"")</f>
        <v/>
      </c>
      <c r="G88" s="230" t="str">
        <f>IFERROR(IF(INDEX('Coverage Indicators - Section D'!G$10:G$41,MATCH('Print View'!$A88,'Coverage Indicators - Section D'!$A$10:$A$41,0))&lt;&gt;0,INDEX('Coverage Indicators - Section D'!G$10:G$41,MATCH('Print View'!$A88,'Coverage Indicators - Section D'!$A$10:$A$41,0)),""),"")</f>
        <v/>
      </c>
      <c r="H88" s="230" t="str">
        <f>IFERROR(IF(INDEX('Coverage Indicators - Section D'!H$10:H$41,MATCH('Print View'!$A88,'Coverage Indicators - Section D'!$A$10:$A$41,0))&lt;&gt;0,INDEX('Coverage Indicators - Section D'!H$10:H$41,MATCH('Print View'!$A88,'Coverage Indicators - Section D'!$A$10:$A$41,0)),""),"")</f>
        <v/>
      </c>
      <c r="I88" s="230" t="str">
        <f>IFERROR(IF(INDEX('Coverage Indicators - Section D'!P$10:P$41,MATCH('Print View'!$A88,'Coverage Indicators - Section D'!$A$10:$A$41,0))&lt;&gt;0,INDEX('Coverage Indicators - Section D'!P$10:P$41,MATCH('Print View'!$A88,'Coverage Indicators - Section D'!$A$10:$A$41,0)),""),"")</f>
        <v/>
      </c>
      <c r="J88" s="230" t="str">
        <f>IFERROR(IF(INDEX('Coverage Indicators - Section D'!Q$10:Q$41,MATCH('Print View'!$A88,'Coverage Indicators - Section D'!$A$10:$A$41,0))&lt;&gt;0,INDEX('Coverage Indicators - Section D'!Q$10:Q$41,MATCH('Print View'!$A88,'Coverage Indicators - Section D'!$A$10:$A$41,0)),""),"")</f>
        <v/>
      </c>
      <c r="K88" s="230" t="str">
        <f>IFERROR(IF(INDEX('Coverage Indicators - Section D'!R$10:R$41,MATCH('Print View'!$A88,'Coverage Indicators - Section D'!$A$10:$A$41,0))&lt;&gt;0,INDEX('Coverage Indicators - Section D'!R$10:R$41,MATCH('Print View'!$A88,'Coverage Indicators - Section D'!$A$10:$A$41,0)),""),"")</f>
        <v/>
      </c>
      <c r="L88" s="230" t="str">
        <f>IFERROR(IF(INDEX('Coverage Indicators - Section D'!S$10:S$41,MATCH('Print View'!$A88,'Coverage Indicators - Section D'!$A$10:$A$41,0))&lt;&gt;0,INDEX('Coverage Indicators - Section D'!S$10:S$41,MATCH('Print View'!$A88,'Coverage Indicators - Section D'!$A$10:$A$41,0)),""),"")</f>
        <v/>
      </c>
      <c r="M88" s="230" t="str">
        <f>IFERROR(IF(INDEX('Coverage Indicators - Section D'!#REF!,MATCH('Print View'!$A88,'Coverage Indicators - Section D'!$A$10:$A$41,0))&lt;&gt;0,INDEX('Coverage Indicators - Section D'!#REF!,MATCH('Print View'!$A88,'Coverage Indicators - Section D'!$A$10:$A$41,0)),""),"")</f>
        <v/>
      </c>
      <c r="N88" s="230" t="str">
        <f>IFERROR(IF(INDEX('Coverage Indicators - Section D'!U$10:U$41,MATCH('Print View'!$A88,'Coverage Indicators - Section D'!$A$10:$A$41,0))&lt;&gt;0,INDEX('Coverage Indicators - Section D'!U$10:U$41,MATCH('Print View'!$A88,'Coverage Indicators - Section D'!$A$10:$A$41,0)),""),"")</f>
        <v/>
      </c>
      <c r="O88" s="230" t="str">
        <f>IFERROR(IF(INDEX('Coverage Indicators - Section D'!V$10:V$41,MATCH('Print View'!$A88,'Coverage Indicators - Section D'!$A$10:$A$41,0))&lt;&gt;0,INDEX('Coverage Indicators - Section D'!V$10:V$41,MATCH('Print View'!$A88,'Coverage Indicators - Section D'!$A$10:$A$41,0)),""),"")</f>
        <v/>
      </c>
      <c r="P88" s="250" t="str">
        <f t="array" ref="P88">IFERROR(IF(INDEX('Coverage Indicators - Section D'!E$45:E$226,MATCH('Print View'!$A88&amp;'Print View'!$Q$76,'Coverage Indicators - Section D'!$B$45:$B$226&amp;'Coverage Indicators - Section D'!$I$45:$I$226,0))&lt;&gt;0,INDEX('Coverage Indicators - Section D'!E$45:E$226,MATCH('Print View'!$A88&amp;'Print View'!$Q$76,'Coverage Indicators - Section D'!$B$45:$B$226&amp;'Coverage Indicators - Section D'!$I$45:$I$226,0)),""),"")</f>
        <v/>
      </c>
      <c r="Q88" s="251" t="str">
        <f t="array" ref="Q88">IFERROR(IF(INDEX('Coverage Indicators - Section D'!F$45:F$226,MATCH('Print View'!$A88&amp;'Print View'!$Q$76,'Coverage Indicators - Section D'!$B$45:$B$226&amp;'Coverage Indicators - Section D'!$I$45:$I$226,0))&lt;&gt;0,INDEX('Coverage Indicators - Section D'!F$45:F$226,MATCH('Print View'!$A88&amp;'Print View'!$Q$76,'Coverage Indicators - Section D'!$B$45:$B$226&amp;'Coverage Indicators - Section D'!$I$45:$I$226,0)),""),"")</f>
        <v/>
      </c>
      <c r="R88" s="251" t="str">
        <f t="array" ref="R88">IFERROR(IF(INDEX('Coverage Indicators - Section D'!G$45:G$226,MATCH('Print View'!$A88&amp;'Print View'!$Q$76,'Coverage Indicators - Section D'!$B$45:$B$226&amp;'Coverage Indicators - Section D'!$I$45:$I$226,0))&lt;&gt;0,INDEX('Coverage Indicators - Section D'!G$45:G$226,MATCH('Print View'!$A88&amp;'Print View'!$Q$76,'Coverage Indicators - Section D'!$B$45:$B$226&amp;'Coverage Indicators - Section D'!$I$45:$I$226,0)),""),"")</f>
        <v/>
      </c>
      <c r="S88" s="252" t="str">
        <f t="array" ref="S88">IFERROR(IF(INDEX('Coverage Indicators - Section D'!H$45:H$226,MATCH('Print View'!$A88&amp;'Print View'!$Q$76,'Coverage Indicators - Section D'!$B$45:$B$226&amp;'Coverage Indicators - Section D'!$I$45:$I$226,0))&lt;&gt;0,INDEX('Coverage Indicators - Section D'!H$45:H$226,MATCH('Print View'!$A88&amp;'Print View'!$Q$76,'Coverage Indicators - Section D'!$B$45:$B$226&amp;'Coverage Indicators - Section D'!$I$45:$I$226,0)),""),"")</f>
        <v/>
      </c>
      <c r="T88" s="253" t="str">
        <f t="array" ref="T88">IFERROR(IF(INDEX('Coverage Indicators - Section D'!E$45:E$226,MATCH('Print View'!$A88&amp;'Print View'!$U$76,'Coverage Indicators - Section D'!$B$45:$B$226&amp;'Coverage Indicators - Section D'!$I$45:$I$226,0))&lt;&gt;0,INDEX('Coverage Indicators - Section D'!E$45:E$226,MATCH('Print View'!$A88&amp;'Print View'!$U$76,'Coverage Indicators - Section D'!$B$45:$B$226&amp;'Coverage Indicators - Section D'!$I$45:$I$226,0)),""),"")</f>
        <v/>
      </c>
      <c r="U88" s="251" t="str">
        <f t="array" ref="U88">IFERROR(IF(INDEX('Coverage Indicators - Section D'!F$45:F$226,MATCH('Print View'!$A88&amp;'Print View'!$U$76,'Coverage Indicators - Section D'!$B$45:$B$226&amp;'Coverage Indicators - Section D'!$I$45:$I$226,0))&lt;&gt;0,INDEX('Coverage Indicators - Section D'!F$45:F$226,MATCH('Print View'!$A88&amp;'Print View'!$U$76,'Coverage Indicators - Section D'!$B$45:$B$226&amp;'Coverage Indicators - Section D'!$I$45:$I$226,0)),""),"")</f>
        <v/>
      </c>
      <c r="V88" s="251" t="str">
        <f t="array" ref="V88">IFERROR(IF(INDEX('Coverage Indicators - Section D'!G$45:G$226,MATCH('Print View'!$A88&amp;'Print View'!$U$76,'Coverage Indicators - Section D'!$B$45:$B$226&amp;'Coverage Indicators - Section D'!$I$45:$I$226,0))&lt;&gt;0,INDEX('Coverage Indicators - Section D'!G$45:G$226,MATCH('Print View'!$A88&amp;'Print View'!$U$76,'Coverage Indicators - Section D'!$B$45:$B$226&amp;'Coverage Indicators - Section D'!$I$45:$I$226,0)),""),"")</f>
        <v/>
      </c>
      <c r="W88" s="252" t="str">
        <f t="array" ref="W88">IFERROR(IF(INDEX('Coverage Indicators - Section D'!H$45:H$226,MATCH('Print View'!$A88&amp;'Print View'!$U$76,'Coverage Indicators - Section D'!$B$45:$B$226&amp;'Coverage Indicators - Section D'!$I$45:$I$226,0))&lt;&gt;0,INDEX('Coverage Indicators - Section D'!H$45:H$226,MATCH('Print View'!$A88&amp;'Print View'!$U$76,'Coverage Indicators - Section D'!$B$45:$B$226&amp;'Coverage Indicators - Section D'!$I$45:$I$226,0)),""),"")</f>
        <v/>
      </c>
      <c r="X88" s="254"/>
      <c r="Y88" s="255"/>
      <c r="Z88" s="255"/>
      <c r="AA88" s="256"/>
      <c r="AB88" s="254"/>
      <c r="AC88" s="255"/>
      <c r="AD88" s="255"/>
      <c r="AE88" s="256"/>
      <c r="AF88" s="254"/>
      <c r="AG88" s="255"/>
      <c r="AH88" s="257"/>
      <c r="AI88" s="256"/>
      <c r="AJ88" s="258" t="str">
        <f>IFERROR(IF(INDEX('Coverage Indicators - Section D'!W$10:W$41,MATCH('Print View'!$A88,'Coverage Indicators - Section D'!$A$10:$A$41,0))&lt;&gt;0,INDEX('Coverage Indicators - Section D'!W$10:W$41,MATCH('Print View'!$A88,'Coverage Indicators - Section D'!$A$10:$A$41,0)),""),"")</f>
        <v/>
      </c>
    </row>
    <row r="89" spans="1:36" s="178" customFormat="1" ht="23.25" x14ac:dyDescent="0.25">
      <c r="A89" s="194">
        <v>11</v>
      </c>
      <c r="B89" s="168" t="str">
        <f>IFERROR(IF(INDEX('Coverage Indicators - Section D'!B$10:B$41,MATCH('Print View'!$A89,'Coverage Indicators - Section D'!$A$10:$A$41,0))&lt;&gt;0,INDEX('Coverage Indicators - Section D'!B$10:B$41,MATCH('Print View'!$A89,'Coverage Indicators - Section D'!$A$10:$A$41,0)),""),"")</f>
        <v/>
      </c>
      <c r="C89" s="168" t="str">
        <f>IFERROR(IF(INDEX('Coverage Indicators - Section D'!C$10:C$41,MATCH('Print View'!$A89,'Coverage Indicators - Section D'!$A$10:$A$41,0))&lt;&gt;0,INDEX('Coverage Indicators - Section D'!C$10:C$41,MATCH('Print View'!$A89,'Coverage Indicators - Section D'!$A$10:$A$41,0)),""),"")</f>
        <v/>
      </c>
      <c r="D89" s="168" t="str">
        <f>IFERROR(IF(INDEX('Coverage Indicators - Section D'!D$10:D$41,MATCH('Print View'!$A89,'Coverage Indicators - Section D'!$A$10:$A$41,0))&lt;&gt;0,INDEX('Coverage Indicators - Section D'!D$10:D$41,MATCH('Print View'!$A89,'Coverage Indicators - Section D'!$A$10:$A$41,0)),""),"")</f>
        <v/>
      </c>
      <c r="E89" s="168" t="str">
        <f>IFERROR(IF(INDEX('Coverage Indicators - Section D'!E$10:E$41,MATCH('Print View'!$A89,'Coverage Indicators - Section D'!$A$10:$A$41,0))&lt;&gt;0,INDEX('Coverage Indicators - Section D'!E$10:E$41,MATCH('Print View'!$A89,'Coverage Indicators - Section D'!$A$10:$A$41,0)),""),"")</f>
        <v/>
      </c>
      <c r="F89" s="168" t="str">
        <f>IFERROR(IF(INDEX('Coverage Indicators - Section D'!F$10:F$41,MATCH('Print View'!$A89,'Coverage Indicators - Section D'!$A$10:$A$41,0))&lt;&gt;0,INDEX('Coverage Indicators - Section D'!F$10:F$41,MATCH('Print View'!$A89,'Coverage Indicators - Section D'!$A$10:$A$41,0)),""),"")</f>
        <v/>
      </c>
      <c r="G89" s="168" t="str">
        <f>IFERROR(IF(INDEX('Coverage Indicators - Section D'!G$10:G$41,MATCH('Print View'!$A89,'Coverage Indicators - Section D'!$A$10:$A$41,0))&lt;&gt;0,INDEX('Coverage Indicators - Section D'!G$10:G$41,MATCH('Print View'!$A89,'Coverage Indicators - Section D'!$A$10:$A$41,0)),""),"")</f>
        <v/>
      </c>
      <c r="H89" s="168" t="str">
        <f>IFERROR(IF(INDEX('Coverage Indicators - Section D'!H$10:H$41,MATCH('Print View'!$A89,'Coverage Indicators - Section D'!$A$10:$A$41,0))&lt;&gt;0,INDEX('Coverage Indicators - Section D'!H$10:H$41,MATCH('Print View'!$A89,'Coverage Indicators - Section D'!$A$10:$A$41,0)),""),"")</f>
        <v/>
      </c>
      <c r="I89" s="168" t="str">
        <f>IFERROR(IF(INDEX('Coverage Indicators - Section D'!P$10:P$41,MATCH('Print View'!$A89,'Coverage Indicators - Section D'!$A$10:$A$41,0))&lt;&gt;0,INDEX('Coverage Indicators - Section D'!P$10:P$41,MATCH('Print View'!$A89,'Coverage Indicators - Section D'!$A$10:$A$41,0)),""),"")</f>
        <v/>
      </c>
      <c r="J89" s="168" t="str">
        <f>IFERROR(IF(INDEX('Coverage Indicators - Section D'!Q$10:Q$41,MATCH('Print View'!$A89,'Coverage Indicators - Section D'!$A$10:$A$41,0))&lt;&gt;0,INDEX('Coverage Indicators - Section D'!Q$10:Q$41,MATCH('Print View'!$A89,'Coverage Indicators - Section D'!$A$10:$A$41,0)),""),"")</f>
        <v/>
      </c>
      <c r="K89" s="168" t="str">
        <f>IFERROR(IF(INDEX('Coverage Indicators - Section D'!R$10:R$41,MATCH('Print View'!$A89,'Coverage Indicators - Section D'!$A$10:$A$41,0))&lt;&gt;0,INDEX('Coverage Indicators - Section D'!R$10:R$41,MATCH('Print View'!$A89,'Coverage Indicators - Section D'!$A$10:$A$41,0)),""),"")</f>
        <v/>
      </c>
      <c r="L89" s="168" t="str">
        <f>IFERROR(IF(INDEX('Coverage Indicators - Section D'!S$10:S$41,MATCH('Print View'!$A89,'Coverage Indicators - Section D'!$A$10:$A$41,0))&lt;&gt;0,INDEX('Coverage Indicators - Section D'!S$10:S$41,MATCH('Print View'!$A89,'Coverage Indicators - Section D'!$A$10:$A$41,0)),""),"")</f>
        <v/>
      </c>
      <c r="M89" s="168" t="str">
        <f>IFERROR(IF(INDEX('Coverage Indicators - Section D'!#REF!,MATCH('Print View'!$A89,'Coverage Indicators - Section D'!$A$10:$A$41,0))&lt;&gt;0,INDEX('Coverage Indicators - Section D'!#REF!,MATCH('Print View'!$A89,'Coverage Indicators - Section D'!$A$10:$A$41,0)),""),"")</f>
        <v/>
      </c>
      <c r="N89" s="168" t="str">
        <f>IFERROR(IF(INDEX('Coverage Indicators - Section D'!U$10:U$41,MATCH('Print View'!$A89,'Coverage Indicators - Section D'!$A$10:$A$41,0))&lt;&gt;0,INDEX('Coverage Indicators - Section D'!U$10:U$41,MATCH('Print View'!$A89,'Coverage Indicators - Section D'!$A$10:$A$41,0)),""),"")</f>
        <v/>
      </c>
      <c r="O89" s="168" t="str">
        <f>IFERROR(IF(INDEX('Coverage Indicators - Section D'!V$10:V$41,MATCH('Print View'!$A89,'Coverage Indicators - Section D'!$A$10:$A$41,0))&lt;&gt;0,INDEX('Coverage Indicators - Section D'!V$10:V$41,MATCH('Print View'!$A89,'Coverage Indicators - Section D'!$A$10:$A$41,0)),""),"")</f>
        <v/>
      </c>
      <c r="P89" s="187" t="str">
        <f t="array" ref="P89">IFERROR(IF(INDEX('Coverage Indicators - Section D'!E$45:E$226,MATCH('Print View'!$A89&amp;'Print View'!$Q$76,'Coverage Indicators - Section D'!$B$45:$B$226&amp;'Coverage Indicators - Section D'!$I$45:$I$226,0))&lt;&gt;0,INDEX('Coverage Indicators - Section D'!E$45:E$226,MATCH('Print View'!$A89&amp;'Print View'!$Q$76,'Coverage Indicators - Section D'!$B$45:$B$226&amp;'Coverage Indicators - Section D'!$I$45:$I$226,0)),""),"")</f>
        <v/>
      </c>
      <c r="Q89" s="174" t="str">
        <f t="array" ref="Q89">IFERROR(IF(INDEX('Coverage Indicators - Section D'!F$45:F$226,MATCH('Print View'!$A89&amp;'Print View'!$Q$76,'Coverage Indicators - Section D'!$B$45:$B$226&amp;'Coverage Indicators - Section D'!$I$45:$I$226,0))&lt;&gt;0,INDEX('Coverage Indicators - Section D'!F$45:F$226,MATCH('Print View'!$A89&amp;'Print View'!$Q$76,'Coverage Indicators - Section D'!$B$45:$B$226&amp;'Coverage Indicators - Section D'!$I$45:$I$226,0)),""),"")</f>
        <v/>
      </c>
      <c r="R89" s="174" t="str">
        <f t="array" ref="R89">IFERROR(IF(INDEX('Coverage Indicators - Section D'!G$45:G$226,MATCH('Print View'!$A89&amp;'Print View'!$Q$76,'Coverage Indicators - Section D'!$B$45:$B$226&amp;'Coverage Indicators - Section D'!$I$45:$I$226,0))&lt;&gt;0,INDEX('Coverage Indicators - Section D'!G$45:G$226,MATCH('Print View'!$A89&amp;'Print View'!$Q$76,'Coverage Indicators - Section D'!$B$45:$B$226&amp;'Coverage Indicators - Section D'!$I$45:$I$226,0)),""),"")</f>
        <v/>
      </c>
      <c r="S89" s="176" t="str">
        <f t="array" ref="S89">IFERROR(IF(INDEX('Coverage Indicators - Section D'!H$45:H$226,MATCH('Print View'!$A89&amp;'Print View'!$Q$76,'Coverage Indicators - Section D'!$B$45:$B$226&amp;'Coverage Indicators - Section D'!$I$45:$I$226,0))&lt;&gt;0,INDEX('Coverage Indicators - Section D'!H$45:H$226,MATCH('Print View'!$A89&amp;'Print View'!$Q$76,'Coverage Indicators - Section D'!$B$45:$B$226&amp;'Coverage Indicators - Section D'!$I$45:$I$226,0)),""),"")</f>
        <v/>
      </c>
      <c r="T89" s="173" t="str">
        <f t="array" ref="T89">IFERROR(IF(INDEX('Coverage Indicators - Section D'!E$45:E$226,MATCH('Print View'!$A89&amp;'Print View'!$U$76,'Coverage Indicators - Section D'!$B$45:$B$226&amp;'Coverage Indicators - Section D'!$I$45:$I$226,0))&lt;&gt;0,INDEX('Coverage Indicators - Section D'!E$45:E$226,MATCH('Print View'!$A89&amp;'Print View'!$U$76,'Coverage Indicators - Section D'!$B$45:$B$226&amp;'Coverage Indicators - Section D'!$I$45:$I$226,0)),""),"")</f>
        <v/>
      </c>
      <c r="U89" s="174" t="str">
        <f t="array" ref="U89">IFERROR(IF(INDEX('Coverage Indicators - Section D'!F$45:F$226,MATCH('Print View'!$A89&amp;'Print View'!$U$76,'Coverage Indicators - Section D'!$B$45:$B$226&amp;'Coverage Indicators - Section D'!$I$45:$I$226,0))&lt;&gt;0,INDEX('Coverage Indicators - Section D'!F$45:F$226,MATCH('Print View'!$A89&amp;'Print View'!$U$76,'Coverage Indicators - Section D'!$B$45:$B$226&amp;'Coverage Indicators - Section D'!$I$45:$I$226,0)),""),"")</f>
        <v/>
      </c>
      <c r="V89" s="174" t="str">
        <f t="array" ref="V89">IFERROR(IF(INDEX('Coverage Indicators - Section D'!G$45:G$226,MATCH('Print View'!$A89&amp;'Print View'!$U$76,'Coverage Indicators - Section D'!$B$45:$B$226&amp;'Coverage Indicators - Section D'!$I$45:$I$226,0))&lt;&gt;0,INDEX('Coverage Indicators - Section D'!G$45:G$226,MATCH('Print View'!$A89&amp;'Print View'!$U$76,'Coverage Indicators - Section D'!$B$45:$B$226&amp;'Coverage Indicators - Section D'!$I$45:$I$226,0)),""),"")</f>
        <v/>
      </c>
      <c r="W89" s="176" t="str">
        <f t="array" ref="W89">IFERROR(IF(INDEX('Coverage Indicators - Section D'!H$45:H$226,MATCH('Print View'!$A89&amp;'Print View'!$U$76,'Coverage Indicators - Section D'!$B$45:$B$226&amp;'Coverage Indicators - Section D'!$I$45:$I$226,0))&lt;&gt;0,INDEX('Coverage Indicators - Section D'!H$45:H$226,MATCH('Print View'!$A89&amp;'Print View'!$U$76,'Coverage Indicators - Section D'!$B$45:$B$226&amp;'Coverage Indicators - Section D'!$I$45:$I$226,0)),""),"")</f>
        <v/>
      </c>
      <c r="X89" s="172"/>
      <c r="Y89" s="170"/>
      <c r="Z89" s="170"/>
      <c r="AA89" s="171"/>
      <c r="AB89" s="172"/>
      <c r="AC89" s="170"/>
      <c r="AD89" s="170"/>
      <c r="AE89" s="171"/>
      <c r="AF89" s="172"/>
      <c r="AG89" s="170"/>
      <c r="AH89" s="179"/>
      <c r="AI89" s="171"/>
      <c r="AJ89" s="177" t="str">
        <f>IFERROR(IF(INDEX('Coverage Indicators - Section D'!W$10:W$41,MATCH('Print View'!$A89,'Coverage Indicators - Section D'!$A$10:$A$41,0))&lt;&gt;0,INDEX('Coverage Indicators - Section D'!W$10:W$41,MATCH('Print View'!$A89,'Coverage Indicators - Section D'!$A$10:$A$41,0)),""),"")</f>
        <v/>
      </c>
    </row>
    <row r="90" spans="1:36" s="178" customFormat="1" ht="23.25" x14ac:dyDescent="0.25">
      <c r="A90" s="194">
        <v>12</v>
      </c>
      <c r="B90" s="230" t="str">
        <f>IFERROR(IF(INDEX('Coverage Indicators - Section D'!B$10:B$41,MATCH('Print View'!$A90,'Coverage Indicators - Section D'!$A$10:$A$41,0))&lt;&gt;0,INDEX('Coverage Indicators - Section D'!B$10:B$41,MATCH('Print View'!$A90,'Coverage Indicators - Section D'!$A$10:$A$41,0)),""),"")</f>
        <v/>
      </c>
      <c r="C90" s="230" t="str">
        <f>IFERROR(IF(INDEX('Coverage Indicators - Section D'!C$10:C$41,MATCH('Print View'!$A90,'Coverage Indicators - Section D'!$A$10:$A$41,0))&lt;&gt;0,INDEX('Coverage Indicators - Section D'!C$10:C$41,MATCH('Print View'!$A90,'Coverage Indicators - Section D'!$A$10:$A$41,0)),""),"")</f>
        <v/>
      </c>
      <c r="D90" s="230" t="str">
        <f>IFERROR(IF(INDEX('Coverage Indicators - Section D'!D$10:D$41,MATCH('Print View'!$A90,'Coverage Indicators - Section D'!$A$10:$A$41,0))&lt;&gt;0,INDEX('Coverage Indicators - Section D'!D$10:D$41,MATCH('Print View'!$A90,'Coverage Indicators - Section D'!$A$10:$A$41,0)),""),"")</f>
        <v/>
      </c>
      <c r="E90" s="230" t="str">
        <f>IFERROR(IF(INDEX('Coverage Indicators - Section D'!E$10:E$41,MATCH('Print View'!$A90,'Coverage Indicators - Section D'!$A$10:$A$41,0))&lt;&gt;0,INDEX('Coverage Indicators - Section D'!E$10:E$41,MATCH('Print View'!$A90,'Coverage Indicators - Section D'!$A$10:$A$41,0)),""),"")</f>
        <v/>
      </c>
      <c r="F90" s="230" t="str">
        <f>IFERROR(IF(INDEX('Coverage Indicators - Section D'!F$10:F$41,MATCH('Print View'!$A90,'Coverage Indicators - Section D'!$A$10:$A$41,0))&lt;&gt;0,INDEX('Coverage Indicators - Section D'!F$10:F$41,MATCH('Print View'!$A90,'Coverage Indicators - Section D'!$A$10:$A$41,0)),""),"")</f>
        <v/>
      </c>
      <c r="G90" s="230" t="str">
        <f>IFERROR(IF(INDEX('Coverage Indicators - Section D'!G$10:G$41,MATCH('Print View'!$A90,'Coverage Indicators - Section D'!$A$10:$A$41,0))&lt;&gt;0,INDEX('Coverage Indicators - Section D'!G$10:G$41,MATCH('Print View'!$A90,'Coverage Indicators - Section D'!$A$10:$A$41,0)),""),"")</f>
        <v/>
      </c>
      <c r="H90" s="230" t="str">
        <f>IFERROR(IF(INDEX('Coverage Indicators - Section D'!H$10:H$41,MATCH('Print View'!$A90,'Coverage Indicators - Section D'!$A$10:$A$41,0))&lt;&gt;0,INDEX('Coverage Indicators - Section D'!H$10:H$41,MATCH('Print View'!$A90,'Coverage Indicators - Section D'!$A$10:$A$41,0)),""),"")</f>
        <v/>
      </c>
      <c r="I90" s="230" t="str">
        <f>IFERROR(IF(INDEX('Coverage Indicators - Section D'!P$10:P$41,MATCH('Print View'!$A90,'Coverage Indicators - Section D'!$A$10:$A$41,0))&lt;&gt;0,INDEX('Coverage Indicators - Section D'!P$10:P$41,MATCH('Print View'!$A90,'Coverage Indicators - Section D'!$A$10:$A$41,0)),""),"")</f>
        <v/>
      </c>
      <c r="J90" s="230" t="str">
        <f>IFERROR(IF(INDEX('Coverage Indicators - Section D'!Q$10:Q$41,MATCH('Print View'!$A90,'Coverage Indicators - Section D'!$A$10:$A$41,0))&lt;&gt;0,INDEX('Coverage Indicators - Section D'!Q$10:Q$41,MATCH('Print View'!$A90,'Coverage Indicators - Section D'!$A$10:$A$41,0)),""),"")</f>
        <v/>
      </c>
      <c r="K90" s="230" t="str">
        <f>IFERROR(IF(INDEX('Coverage Indicators - Section D'!R$10:R$41,MATCH('Print View'!$A90,'Coverage Indicators - Section D'!$A$10:$A$41,0))&lt;&gt;0,INDEX('Coverage Indicators - Section D'!R$10:R$41,MATCH('Print View'!$A90,'Coverage Indicators - Section D'!$A$10:$A$41,0)),""),"")</f>
        <v/>
      </c>
      <c r="L90" s="230" t="str">
        <f>IFERROR(IF(INDEX('Coverage Indicators - Section D'!S$10:S$41,MATCH('Print View'!$A90,'Coverage Indicators - Section D'!$A$10:$A$41,0))&lt;&gt;0,INDEX('Coverage Indicators - Section D'!S$10:S$41,MATCH('Print View'!$A90,'Coverage Indicators - Section D'!$A$10:$A$41,0)),""),"")</f>
        <v/>
      </c>
      <c r="M90" s="230" t="str">
        <f>IFERROR(IF(INDEX('Coverage Indicators - Section D'!#REF!,MATCH('Print View'!$A90,'Coverage Indicators - Section D'!$A$10:$A$41,0))&lt;&gt;0,INDEX('Coverage Indicators - Section D'!#REF!,MATCH('Print View'!$A90,'Coverage Indicators - Section D'!$A$10:$A$41,0)),""),"")</f>
        <v/>
      </c>
      <c r="N90" s="230" t="str">
        <f>IFERROR(IF(INDEX('Coverage Indicators - Section D'!U$10:U$41,MATCH('Print View'!$A90,'Coverage Indicators - Section D'!$A$10:$A$41,0))&lt;&gt;0,INDEX('Coverage Indicators - Section D'!U$10:U$41,MATCH('Print View'!$A90,'Coverage Indicators - Section D'!$A$10:$A$41,0)),""),"")</f>
        <v/>
      </c>
      <c r="O90" s="230" t="str">
        <f>IFERROR(IF(INDEX('Coverage Indicators - Section D'!V$10:V$41,MATCH('Print View'!$A90,'Coverage Indicators - Section D'!$A$10:$A$41,0))&lt;&gt;0,INDEX('Coverage Indicators - Section D'!V$10:V$41,MATCH('Print View'!$A90,'Coverage Indicators - Section D'!$A$10:$A$41,0)),""),"")</f>
        <v/>
      </c>
      <c r="P90" s="250" t="str">
        <f t="array" ref="P90">IFERROR(IF(INDEX('Coverage Indicators - Section D'!E$45:E$226,MATCH('Print View'!$A90&amp;'Print View'!$Q$76,'Coverage Indicators - Section D'!$B$45:$B$226&amp;'Coverage Indicators - Section D'!$I$45:$I$226,0))&lt;&gt;0,INDEX('Coverage Indicators - Section D'!E$45:E$226,MATCH('Print View'!$A90&amp;'Print View'!$Q$76,'Coverage Indicators - Section D'!$B$45:$B$226&amp;'Coverage Indicators - Section D'!$I$45:$I$226,0)),""),"")</f>
        <v/>
      </c>
      <c r="Q90" s="251" t="str">
        <f t="array" ref="Q90">IFERROR(IF(INDEX('Coverage Indicators - Section D'!F$45:F$226,MATCH('Print View'!$A90&amp;'Print View'!$Q$76,'Coverage Indicators - Section D'!$B$45:$B$226&amp;'Coverage Indicators - Section D'!$I$45:$I$226,0))&lt;&gt;0,INDEX('Coverage Indicators - Section D'!F$45:F$226,MATCH('Print View'!$A90&amp;'Print View'!$Q$76,'Coverage Indicators - Section D'!$B$45:$B$226&amp;'Coverage Indicators - Section D'!$I$45:$I$226,0)),""),"")</f>
        <v/>
      </c>
      <c r="R90" s="251" t="str">
        <f t="array" ref="R90">IFERROR(IF(INDEX('Coverage Indicators - Section D'!G$45:G$226,MATCH('Print View'!$A90&amp;'Print View'!$Q$76,'Coverage Indicators - Section D'!$B$45:$B$226&amp;'Coverage Indicators - Section D'!$I$45:$I$226,0))&lt;&gt;0,INDEX('Coverage Indicators - Section D'!G$45:G$226,MATCH('Print View'!$A90&amp;'Print View'!$Q$76,'Coverage Indicators - Section D'!$B$45:$B$226&amp;'Coverage Indicators - Section D'!$I$45:$I$226,0)),""),"")</f>
        <v/>
      </c>
      <c r="S90" s="252" t="str">
        <f t="array" ref="S90">IFERROR(IF(INDEX('Coverage Indicators - Section D'!H$45:H$226,MATCH('Print View'!$A90&amp;'Print View'!$Q$76,'Coverage Indicators - Section D'!$B$45:$B$226&amp;'Coverage Indicators - Section D'!$I$45:$I$226,0))&lt;&gt;0,INDEX('Coverage Indicators - Section D'!H$45:H$226,MATCH('Print View'!$A90&amp;'Print View'!$Q$76,'Coverage Indicators - Section D'!$B$45:$B$226&amp;'Coverage Indicators - Section D'!$I$45:$I$226,0)),""),"")</f>
        <v/>
      </c>
      <c r="T90" s="253" t="str">
        <f t="array" ref="T90">IFERROR(IF(INDEX('Coverage Indicators - Section D'!E$45:E$226,MATCH('Print View'!$A90&amp;'Print View'!$U$76,'Coverage Indicators - Section D'!$B$45:$B$226&amp;'Coverage Indicators - Section D'!$I$45:$I$226,0))&lt;&gt;0,INDEX('Coverage Indicators - Section D'!E$45:E$226,MATCH('Print View'!$A90&amp;'Print View'!$U$76,'Coverage Indicators - Section D'!$B$45:$B$226&amp;'Coverage Indicators - Section D'!$I$45:$I$226,0)),""),"")</f>
        <v/>
      </c>
      <c r="U90" s="251" t="str">
        <f t="array" ref="U90">IFERROR(IF(INDEX('Coverage Indicators - Section D'!F$45:F$226,MATCH('Print View'!$A90&amp;'Print View'!$U$76,'Coverage Indicators - Section D'!$B$45:$B$226&amp;'Coverage Indicators - Section D'!$I$45:$I$226,0))&lt;&gt;0,INDEX('Coverage Indicators - Section D'!F$45:F$226,MATCH('Print View'!$A90&amp;'Print View'!$U$76,'Coverage Indicators - Section D'!$B$45:$B$226&amp;'Coverage Indicators - Section D'!$I$45:$I$226,0)),""),"")</f>
        <v/>
      </c>
      <c r="V90" s="251" t="str">
        <f t="array" ref="V90">IFERROR(IF(INDEX('Coverage Indicators - Section D'!G$45:G$226,MATCH('Print View'!$A90&amp;'Print View'!$U$76,'Coverage Indicators - Section D'!$B$45:$B$226&amp;'Coverage Indicators - Section D'!$I$45:$I$226,0))&lt;&gt;0,INDEX('Coverage Indicators - Section D'!G$45:G$226,MATCH('Print View'!$A90&amp;'Print View'!$U$76,'Coverage Indicators - Section D'!$B$45:$B$226&amp;'Coverage Indicators - Section D'!$I$45:$I$226,0)),""),"")</f>
        <v/>
      </c>
      <c r="W90" s="252" t="str">
        <f t="array" ref="W90">IFERROR(IF(INDEX('Coverage Indicators - Section D'!H$45:H$226,MATCH('Print View'!$A90&amp;'Print View'!$U$76,'Coverage Indicators - Section D'!$B$45:$B$226&amp;'Coverage Indicators - Section D'!$I$45:$I$226,0))&lt;&gt;0,INDEX('Coverage Indicators - Section D'!H$45:H$226,MATCH('Print View'!$A90&amp;'Print View'!$U$76,'Coverage Indicators - Section D'!$B$45:$B$226&amp;'Coverage Indicators - Section D'!$I$45:$I$226,0)),""),"")</f>
        <v/>
      </c>
      <c r="X90" s="254"/>
      <c r="Y90" s="255"/>
      <c r="Z90" s="255"/>
      <c r="AA90" s="256"/>
      <c r="AB90" s="254"/>
      <c r="AC90" s="255"/>
      <c r="AD90" s="255"/>
      <c r="AE90" s="256"/>
      <c r="AF90" s="254"/>
      <c r="AG90" s="255"/>
      <c r="AH90" s="257"/>
      <c r="AI90" s="256"/>
      <c r="AJ90" s="258" t="str">
        <f>IFERROR(IF(INDEX('Coverage Indicators - Section D'!W$10:W$41,MATCH('Print View'!$A90,'Coverage Indicators - Section D'!$A$10:$A$41,0))&lt;&gt;0,INDEX('Coverage Indicators - Section D'!W$10:W$41,MATCH('Print View'!$A90,'Coverage Indicators - Section D'!$A$10:$A$41,0)),""),"")</f>
        <v/>
      </c>
    </row>
    <row r="91" spans="1:36" s="178" customFormat="1" ht="23.25" x14ac:dyDescent="0.25">
      <c r="A91" s="193">
        <v>13</v>
      </c>
      <c r="B91" s="168" t="str">
        <f>IFERROR(IF(INDEX('Coverage Indicators - Section D'!B$10:B$41,MATCH('Print View'!$A91,'Coverage Indicators - Section D'!$A$10:$A$41,0))&lt;&gt;0,INDEX('Coverage Indicators - Section D'!B$10:B$41,MATCH('Print View'!$A91,'Coverage Indicators - Section D'!$A$10:$A$41,0)),""),"")</f>
        <v/>
      </c>
      <c r="C91" s="168" t="str">
        <f>IFERROR(IF(INDEX('Coverage Indicators - Section D'!C$10:C$41,MATCH('Print View'!$A91,'Coverage Indicators - Section D'!$A$10:$A$41,0))&lt;&gt;0,INDEX('Coverage Indicators - Section D'!C$10:C$41,MATCH('Print View'!$A91,'Coverage Indicators - Section D'!$A$10:$A$41,0)),""),"")</f>
        <v/>
      </c>
      <c r="D91" s="168" t="str">
        <f>IFERROR(IF(INDEX('Coverage Indicators - Section D'!D$10:D$41,MATCH('Print View'!$A91,'Coverage Indicators - Section D'!$A$10:$A$41,0))&lt;&gt;0,INDEX('Coverage Indicators - Section D'!D$10:D$41,MATCH('Print View'!$A91,'Coverage Indicators - Section D'!$A$10:$A$41,0)),""),"")</f>
        <v/>
      </c>
      <c r="E91" s="168" t="str">
        <f>IFERROR(IF(INDEX('Coverage Indicators - Section D'!E$10:E$41,MATCH('Print View'!$A91,'Coverage Indicators - Section D'!$A$10:$A$41,0))&lt;&gt;0,INDEX('Coverage Indicators - Section D'!E$10:E$41,MATCH('Print View'!$A91,'Coverage Indicators - Section D'!$A$10:$A$41,0)),""),"")</f>
        <v/>
      </c>
      <c r="F91" s="168" t="str">
        <f>IFERROR(IF(INDEX('Coverage Indicators - Section D'!F$10:F$41,MATCH('Print View'!$A91,'Coverage Indicators - Section D'!$A$10:$A$41,0))&lt;&gt;0,INDEX('Coverage Indicators - Section D'!F$10:F$41,MATCH('Print View'!$A91,'Coverage Indicators - Section D'!$A$10:$A$41,0)),""),"")</f>
        <v/>
      </c>
      <c r="G91" s="168" t="str">
        <f>IFERROR(IF(INDEX('Coverage Indicators - Section D'!G$10:G$41,MATCH('Print View'!$A91,'Coverage Indicators - Section D'!$A$10:$A$41,0))&lt;&gt;0,INDEX('Coverage Indicators - Section D'!G$10:G$41,MATCH('Print View'!$A91,'Coverage Indicators - Section D'!$A$10:$A$41,0)),""),"")</f>
        <v/>
      </c>
      <c r="H91" s="168" t="str">
        <f>IFERROR(IF(INDEX('Coverage Indicators - Section D'!H$10:H$41,MATCH('Print View'!$A91,'Coverage Indicators - Section D'!$A$10:$A$41,0))&lt;&gt;0,INDEX('Coverage Indicators - Section D'!H$10:H$41,MATCH('Print View'!$A91,'Coverage Indicators - Section D'!$A$10:$A$41,0)),""),"")</f>
        <v/>
      </c>
      <c r="I91" s="168" t="str">
        <f>IFERROR(IF(INDEX('Coverage Indicators - Section D'!P$10:P$41,MATCH('Print View'!$A91,'Coverage Indicators - Section D'!$A$10:$A$41,0))&lt;&gt;0,INDEX('Coverage Indicators - Section D'!P$10:P$41,MATCH('Print View'!$A91,'Coverage Indicators - Section D'!$A$10:$A$41,0)),""),"")</f>
        <v/>
      </c>
      <c r="J91" s="168" t="str">
        <f>IFERROR(IF(INDEX('Coverage Indicators - Section D'!Q$10:Q$41,MATCH('Print View'!$A91,'Coverage Indicators - Section D'!$A$10:$A$41,0))&lt;&gt;0,INDEX('Coverage Indicators - Section D'!Q$10:Q$41,MATCH('Print View'!$A91,'Coverage Indicators - Section D'!$A$10:$A$41,0)),""),"")</f>
        <v/>
      </c>
      <c r="K91" s="168" t="str">
        <f>IFERROR(IF(INDEX('Coverage Indicators - Section D'!R$10:R$41,MATCH('Print View'!$A91,'Coverage Indicators - Section D'!$A$10:$A$41,0))&lt;&gt;0,INDEX('Coverage Indicators - Section D'!R$10:R$41,MATCH('Print View'!$A91,'Coverage Indicators - Section D'!$A$10:$A$41,0)),""),"")</f>
        <v/>
      </c>
      <c r="L91" s="168" t="str">
        <f>IFERROR(IF(INDEX('Coverage Indicators - Section D'!S$10:S$41,MATCH('Print View'!$A91,'Coverage Indicators - Section D'!$A$10:$A$41,0))&lt;&gt;0,INDEX('Coverage Indicators - Section D'!S$10:S$41,MATCH('Print View'!$A91,'Coverage Indicators - Section D'!$A$10:$A$41,0)),""),"")</f>
        <v/>
      </c>
      <c r="M91" s="168" t="str">
        <f>IFERROR(IF(INDEX('Coverage Indicators - Section D'!#REF!,MATCH('Print View'!$A91,'Coverage Indicators - Section D'!$A$10:$A$41,0))&lt;&gt;0,INDEX('Coverage Indicators - Section D'!#REF!,MATCH('Print View'!$A91,'Coverage Indicators - Section D'!$A$10:$A$41,0)),""),"")</f>
        <v/>
      </c>
      <c r="N91" s="168" t="str">
        <f>IFERROR(IF(INDEX('Coverage Indicators - Section D'!U$10:U$41,MATCH('Print View'!$A91,'Coverage Indicators - Section D'!$A$10:$A$41,0))&lt;&gt;0,INDEX('Coverage Indicators - Section D'!U$10:U$41,MATCH('Print View'!$A91,'Coverage Indicators - Section D'!$A$10:$A$41,0)),""),"")</f>
        <v/>
      </c>
      <c r="O91" s="168" t="str">
        <f>IFERROR(IF(INDEX('Coverage Indicators - Section D'!V$10:V$41,MATCH('Print View'!$A91,'Coverage Indicators - Section D'!$A$10:$A$41,0))&lt;&gt;0,INDEX('Coverage Indicators - Section D'!V$10:V$41,MATCH('Print View'!$A91,'Coverage Indicators - Section D'!$A$10:$A$41,0)),""),"")</f>
        <v/>
      </c>
      <c r="P91" s="187" t="str">
        <f t="array" ref="P91">IFERROR(IF(INDEX('Coverage Indicators - Section D'!E$45:E$226,MATCH('Print View'!$A91&amp;'Print View'!$Q$76,'Coverage Indicators - Section D'!$B$45:$B$226&amp;'Coverage Indicators - Section D'!$I$45:$I$226,0))&lt;&gt;0,INDEX('Coverage Indicators - Section D'!E$45:E$226,MATCH('Print View'!$A91&amp;'Print View'!$Q$76,'Coverage Indicators - Section D'!$B$45:$B$226&amp;'Coverage Indicators - Section D'!$I$45:$I$226,0)),""),"")</f>
        <v/>
      </c>
      <c r="Q91" s="174" t="str">
        <f t="array" ref="Q91">IFERROR(IF(INDEX('Coverage Indicators - Section D'!F$45:F$226,MATCH('Print View'!$A91&amp;'Print View'!$Q$76,'Coverage Indicators - Section D'!$B$45:$B$226&amp;'Coverage Indicators - Section D'!$I$45:$I$226,0))&lt;&gt;0,INDEX('Coverage Indicators - Section D'!F$45:F$226,MATCH('Print View'!$A91&amp;'Print View'!$Q$76,'Coverage Indicators - Section D'!$B$45:$B$226&amp;'Coverage Indicators - Section D'!$I$45:$I$226,0)),""),"")</f>
        <v/>
      </c>
      <c r="R91" s="174" t="str">
        <f t="array" ref="R91">IFERROR(IF(INDEX('Coverage Indicators - Section D'!G$45:G$226,MATCH('Print View'!$A91&amp;'Print View'!$Q$76,'Coverage Indicators - Section D'!$B$45:$B$226&amp;'Coverage Indicators - Section D'!$I$45:$I$226,0))&lt;&gt;0,INDEX('Coverage Indicators - Section D'!G$45:G$226,MATCH('Print View'!$A91&amp;'Print View'!$Q$76,'Coverage Indicators - Section D'!$B$45:$B$226&amp;'Coverage Indicators - Section D'!$I$45:$I$226,0)),""),"")</f>
        <v/>
      </c>
      <c r="S91" s="176" t="str">
        <f t="array" ref="S91">IFERROR(IF(INDEX('Coverage Indicators - Section D'!H$45:H$226,MATCH('Print View'!$A91&amp;'Print View'!$Q$76,'Coverage Indicators - Section D'!$B$45:$B$226&amp;'Coverage Indicators - Section D'!$I$45:$I$226,0))&lt;&gt;0,INDEX('Coverage Indicators - Section D'!H$45:H$226,MATCH('Print View'!$A91&amp;'Print View'!$Q$76,'Coverage Indicators - Section D'!$B$45:$B$226&amp;'Coverage Indicators - Section D'!$I$45:$I$226,0)),""),"")</f>
        <v/>
      </c>
      <c r="T91" s="173" t="str">
        <f t="array" ref="T91">IFERROR(IF(INDEX('Coverage Indicators - Section D'!E$45:E$226,MATCH('Print View'!$A91&amp;'Print View'!$U$76,'Coverage Indicators - Section D'!$B$45:$B$226&amp;'Coverage Indicators - Section D'!$I$45:$I$226,0))&lt;&gt;0,INDEX('Coverage Indicators - Section D'!E$45:E$226,MATCH('Print View'!$A91&amp;'Print View'!$U$76,'Coverage Indicators - Section D'!$B$45:$B$226&amp;'Coverage Indicators - Section D'!$I$45:$I$226,0)),""),"")</f>
        <v/>
      </c>
      <c r="U91" s="174" t="str">
        <f t="array" ref="U91">IFERROR(IF(INDEX('Coverage Indicators - Section D'!F$45:F$226,MATCH('Print View'!$A91&amp;'Print View'!$U$76,'Coverage Indicators - Section D'!$B$45:$B$226&amp;'Coverage Indicators - Section D'!$I$45:$I$226,0))&lt;&gt;0,INDEX('Coverage Indicators - Section D'!F$45:F$226,MATCH('Print View'!$A91&amp;'Print View'!$U$76,'Coverage Indicators - Section D'!$B$45:$B$226&amp;'Coverage Indicators - Section D'!$I$45:$I$226,0)),""),"")</f>
        <v/>
      </c>
      <c r="V91" s="174" t="str">
        <f t="array" ref="V91">IFERROR(IF(INDEX('Coverage Indicators - Section D'!G$45:G$226,MATCH('Print View'!$A91&amp;'Print View'!$U$76,'Coverage Indicators - Section D'!$B$45:$B$226&amp;'Coverage Indicators - Section D'!$I$45:$I$226,0))&lt;&gt;0,INDEX('Coverage Indicators - Section D'!G$45:G$226,MATCH('Print View'!$A91&amp;'Print View'!$U$76,'Coverage Indicators - Section D'!$B$45:$B$226&amp;'Coverage Indicators - Section D'!$I$45:$I$226,0)),""),"")</f>
        <v/>
      </c>
      <c r="W91" s="176" t="str">
        <f t="array" ref="W91">IFERROR(IF(INDEX('Coverage Indicators - Section D'!H$45:H$226,MATCH('Print View'!$A91&amp;'Print View'!$U$76,'Coverage Indicators - Section D'!$B$45:$B$226&amp;'Coverage Indicators - Section D'!$I$45:$I$226,0))&lt;&gt;0,INDEX('Coverage Indicators - Section D'!H$45:H$226,MATCH('Print View'!$A91&amp;'Print View'!$U$76,'Coverage Indicators - Section D'!$B$45:$B$226&amp;'Coverage Indicators - Section D'!$I$45:$I$226,0)),""),"")</f>
        <v/>
      </c>
      <c r="X91" s="172"/>
      <c r="Y91" s="170"/>
      <c r="Z91" s="170"/>
      <c r="AA91" s="171"/>
      <c r="AB91" s="172"/>
      <c r="AC91" s="170"/>
      <c r="AD91" s="170"/>
      <c r="AE91" s="171"/>
      <c r="AF91" s="172"/>
      <c r="AG91" s="170"/>
      <c r="AH91" s="179"/>
      <c r="AI91" s="171"/>
      <c r="AJ91" s="177" t="str">
        <f>IFERROR(IF(INDEX('Coverage Indicators - Section D'!W$10:W$41,MATCH('Print View'!$A91,'Coverage Indicators - Section D'!$A$10:$A$41,0))&lt;&gt;0,INDEX('Coverage Indicators - Section D'!W$10:W$41,MATCH('Print View'!$A91,'Coverage Indicators - Section D'!$A$10:$A$41,0)),""),"")</f>
        <v/>
      </c>
    </row>
    <row r="92" spans="1:36" s="178" customFormat="1" ht="23.25" x14ac:dyDescent="0.25">
      <c r="A92" s="194">
        <v>14</v>
      </c>
      <c r="B92" s="230" t="str">
        <f>IFERROR(IF(INDEX('Coverage Indicators - Section D'!B$10:B$41,MATCH('Print View'!$A92,'Coverage Indicators - Section D'!$A$10:$A$41,0))&lt;&gt;0,INDEX('Coverage Indicators - Section D'!B$10:B$41,MATCH('Print View'!$A92,'Coverage Indicators - Section D'!$A$10:$A$41,0)),""),"")</f>
        <v/>
      </c>
      <c r="C92" s="230" t="str">
        <f>IFERROR(IF(INDEX('Coverage Indicators - Section D'!C$10:C$41,MATCH('Print View'!$A92,'Coverage Indicators - Section D'!$A$10:$A$41,0))&lt;&gt;0,INDEX('Coverage Indicators - Section D'!C$10:C$41,MATCH('Print View'!$A92,'Coverage Indicators - Section D'!$A$10:$A$41,0)),""),"")</f>
        <v/>
      </c>
      <c r="D92" s="230" t="str">
        <f>IFERROR(IF(INDEX('Coverage Indicators - Section D'!D$10:D$41,MATCH('Print View'!$A92,'Coverage Indicators - Section D'!$A$10:$A$41,0))&lt;&gt;0,INDEX('Coverage Indicators - Section D'!D$10:D$41,MATCH('Print View'!$A92,'Coverage Indicators - Section D'!$A$10:$A$41,0)),""),"")</f>
        <v/>
      </c>
      <c r="E92" s="230" t="str">
        <f>IFERROR(IF(INDEX('Coverage Indicators - Section D'!E$10:E$41,MATCH('Print View'!$A92,'Coverage Indicators - Section D'!$A$10:$A$41,0))&lt;&gt;0,INDEX('Coverage Indicators - Section D'!E$10:E$41,MATCH('Print View'!$A92,'Coverage Indicators - Section D'!$A$10:$A$41,0)),""),"")</f>
        <v/>
      </c>
      <c r="F92" s="230" t="str">
        <f>IFERROR(IF(INDEX('Coverage Indicators - Section D'!F$10:F$41,MATCH('Print View'!$A92,'Coverage Indicators - Section D'!$A$10:$A$41,0))&lt;&gt;0,INDEX('Coverage Indicators - Section D'!F$10:F$41,MATCH('Print View'!$A92,'Coverage Indicators - Section D'!$A$10:$A$41,0)),""),"")</f>
        <v/>
      </c>
      <c r="G92" s="230" t="str">
        <f>IFERROR(IF(INDEX('Coverage Indicators - Section D'!G$10:G$41,MATCH('Print View'!$A92,'Coverage Indicators - Section D'!$A$10:$A$41,0))&lt;&gt;0,INDEX('Coverage Indicators - Section D'!G$10:G$41,MATCH('Print View'!$A92,'Coverage Indicators - Section D'!$A$10:$A$41,0)),""),"")</f>
        <v/>
      </c>
      <c r="H92" s="230" t="str">
        <f>IFERROR(IF(INDEX('Coverage Indicators - Section D'!H$10:H$41,MATCH('Print View'!$A92,'Coverage Indicators - Section D'!$A$10:$A$41,0))&lt;&gt;0,INDEX('Coverage Indicators - Section D'!H$10:H$41,MATCH('Print View'!$A92,'Coverage Indicators - Section D'!$A$10:$A$41,0)),""),"")</f>
        <v/>
      </c>
      <c r="I92" s="230" t="str">
        <f>IFERROR(IF(INDEX('Coverage Indicators - Section D'!P$10:P$41,MATCH('Print View'!$A92,'Coverage Indicators - Section D'!$A$10:$A$41,0))&lt;&gt;0,INDEX('Coverage Indicators - Section D'!P$10:P$41,MATCH('Print View'!$A92,'Coverage Indicators - Section D'!$A$10:$A$41,0)),""),"")</f>
        <v/>
      </c>
      <c r="J92" s="230" t="str">
        <f>IFERROR(IF(INDEX('Coverage Indicators - Section D'!Q$10:Q$41,MATCH('Print View'!$A92,'Coverage Indicators - Section D'!$A$10:$A$41,0))&lt;&gt;0,INDEX('Coverage Indicators - Section D'!Q$10:Q$41,MATCH('Print View'!$A92,'Coverage Indicators - Section D'!$A$10:$A$41,0)),""),"")</f>
        <v/>
      </c>
      <c r="K92" s="230" t="str">
        <f>IFERROR(IF(INDEX('Coverage Indicators - Section D'!R$10:R$41,MATCH('Print View'!$A92,'Coverage Indicators - Section D'!$A$10:$A$41,0))&lt;&gt;0,INDEX('Coverage Indicators - Section D'!R$10:R$41,MATCH('Print View'!$A92,'Coverage Indicators - Section D'!$A$10:$A$41,0)),""),"")</f>
        <v/>
      </c>
      <c r="L92" s="230" t="str">
        <f>IFERROR(IF(INDEX('Coverage Indicators - Section D'!S$10:S$41,MATCH('Print View'!$A92,'Coverage Indicators - Section D'!$A$10:$A$41,0))&lt;&gt;0,INDEX('Coverage Indicators - Section D'!S$10:S$41,MATCH('Print View'!$A92,'Coverage Indicators - Section D'!$A$10:$A$41,0)),""),"")</f>
        <v/>
      </c>
      <c r="M92" s="230" t="str">
        <f>IFERROR(IF(INDEX('Coverage Indicators - Section D'!#REF!,MATCH('Print View'!$A92,'Coverage Indicators - Section D'!$A$10:$A$41,0))&lt;&gt;0,INDEX('Coverage Indicators - Section D'!#REF!,MATCH('Print View'!$A92,'Coverage Indicators - Section D'!$A$10:$A$41,0)),""),"")</f>
        <v/>
      </c>
      <c r="N92" s="230" t="str">
        <f>IFERROR(IF(INDEX('Coverage Indicators - Section D'!U$10:U$41,MATCH('Print View'!$A92,'Coverage Indicators - Section D'!$A$10:$A$41,0))&lt;&gt;0,INDEX('Coverage Indicators - Section D'!U$10:U$41,MATCH('Print View'!$A92,'Coverage Indicators - Section D'!$A$10:$A$41,0)),""),"")</f>
        <v/>
      </c>
      <c r="O92" s="230" t="str">
        <f>IFERROR(IF(INDEX('Coverage Indicators - Section D'!V$10:V$41,MATCH('Print View'!$A92,'Coverage Indicators - Section D'!$A$10:$A$41,0))&lt;&gt;0,INDEX('Coverage Indicators - Section D'!V$10:V$41,MATCH('Print View'!$A92,'Coverage Indicators - Section D'!$A$10:$A$41,0)),""),"")</f>
        <v/>
      </c>
      <c r="P92" s="250" t="str">
        <f t="array" ref="P92">IFERROR(IF(INDEX('Coverage Indicators - Section D'!E$45:E$226,MATCH('Print View'!$A92&amp;'Print View'!$Q$76,'Coverage Indicators - Section D'!$B$45:$B$226&amp;'Coverage Indicators - Section D'!$I$45:$I$226,0))&lt;&gt;0,INDEX('Coverage Indicators - Section D'!E$45:E$226,MATCH('Print View'!$A92&amp;'Print View'!$Q$76,'Coverage Indicators - Section D'!$B$45:$B$226&amp;'Coverage Indicators - Section D'!$I$45:$I$226,0)),""),"")</f>
        <v/>
      </c>
      <c r="Q92" s="251" t="str">
        <f t="array" ref="Q92">IFERROR(IF(INDEX('Coverage Indicators - Section D'!F$45:F$226,MATCH('Print View'!$A92&amp;'Print View'!$Q$76,'Coverage Indicators - Section D'!$B$45:$B$226&amp;'Coverage Indicators - Section D'!$I$45:$I$226,0))&lt;&gt;0,INDEX('Coverage Indicators - Section D'!F$45:F$226,MATCH('Print View'!$A92&amp;'Print View'!$Q$76,'Coverage Indicators - Section D'!$B$45:$B$226&amp;'Coverage Indicators - Section D'!$I$45:$I$226,0)),""),"")</f>
        <v/>
      </c>
      <c r="R92" s="251" t="str">
        <f t="array" ref="R92">IFERROR(IF(INDEX('Coverage Indicators - Section D'!G$45:G$226,MATCH('Print View'!$A92&amp;'Print View'!$Q$76,'Coverage Indicators - Section D'!$B$45:$B$226&amp;'Coverage Indicators - Section D'!$I$45:$I$226,0))&lt;&gt;0,INDEX('Coverage Indicators - Section D'!G$45:G$226,MATCH('Print View'!$A92&amp;'Print View'!$Q$76,'Coverage Indicators - Section D'!$B$45:$B$226&amp;'Coverage Indicators - Section D'!$I$45:$I$226,0)),""),"")</f>
        <v/>
      </c>
      <c r="S92" s="252" t="str">
        <f t="array" ref="S92">IFERROR(IF(INDEX('Coverage Indicators - Section D'!H$45:H$226,MATCH('Print View'!$A92&amp;'Print View'!$Q$76,'Coverage Indicators - Section D'!$B$45:$B$226&amp;'Coverage Indicators - Section D'!$I$45:$I$226,0))&lt;&gt;0,INDEX('Coverage Indicators - Section D'!H$45:H$226,MATCH('Print View'!$A92&amp;'Print View'!$Q$76,'Coverage Indicators - Section D'!$B$45:$B$226&amp;'Coverage Indicators - Section D'!$I$45:$I$226,0)),""),"")</f>
        <v/>
      </c>
      <c r="T92" s="253" t="str">
        <f t="array" ref="T92">IFERROR(IF(INDEX('Coverage Indicators - Section D'!E$45:E$226,MATCH('Print View'!$A92&amp;'Print View'!$U$76,'Coverage Indicators - Section D'!$B$45:$B$226&amp;'Coverage Indicators - Section D'!$I$45:$I$226,0))&lt;&gt;0,INDEX('Coverage Indicators - Section D'!E$45:E$226,MATCH('Print View'!$A92&amp;'Print View'!$U$76,'Coverage Indicators - Section D'!$B$45:$B$226&amp;'Coverage Indicators - Section D'!$I$45:$I$226,0)),""),"")</f>
        <v/>
      </c>
      <c r="U92" s="251" t="str">
        <f t="array" ref="U92">IFERROR(IF(INDEX('Coverage Indicators - Section D'!F$45:F$226,MATCH('Print View'!$A92&amp;'Print View'!$U$76,'Coverage Indicators - Section D'!$B$45:$B$226&amp;'Coverage Indicators - Section D'!$I$45:$I$226,0))&lt;&gt;0,INDEX('Coverage Indicators - Section D'!F$45:F$226,MATCH('Print View'!$A92&amp;'Print View'!$U$76,'Coverage Indicators - Section D'!$B$45:$B$226&amp;'Coverage Indicators - Section D'!$I$45:$I$226,0)),""),"")</f>
        <v/>
      </c>
      <c r="V92" s="251" t="str">
        <f t="array" ref="V92">IFERROR(IF(INDEX('Coverage Indicators - Section D'!G$45:G$226,MATCH('Print View'!$A92&amp;'Print View'!$U$76,'Coverage Indicators - Section D'!$B$45:$B$226&amp;'Coverage Indicators - Section D'!$I$45:$I$226,0))&lt;&gt;0,INDEX('Coverage Indicators - Section D'!G$45:G$226,MATCH('Print View'!$A92&amp;'Print View'!$U$76,'Coverage Indicators - Section D'!$B$45:$B$226&amp;'Coverage Indicators - Section D'!$I$45:$I$226,0)),""),"")</f>
        <v/>
      </c>
      <c r="W92" s="252" t="str">
        <f t="array" ref="W92">IFERROR(IF(INDEX('Coverage Indicators - Section D'!H$45:H$226,MATCH('Print View'!$A92&amp;'Print View'!$U$76,'Coverage Indicators - Section D'!$B$45:$B$226&amp;'Coverage Indicators - Section D'!$I$45:$I$226,0))&lt;&gt;0,INDEX('Coverage Indicators - Section D'!H$45:H$226,MATCH('Print View'!$A92&amp;'Print View'!$U$76,'Coverage Indicators - Section D'!$B$45:$B$226&amp;'Coverage Indicators - Section D'!$I$45:$I$226,0)),""),"")</f>
        <v/>
      </c>
      <c r="X92" s="254"/>
      <c r="Y92" s="255"/>
      <c r="Z92" s="255"/>
      <c r="AA92" s="256"/>
      <c r="AB92" s="254"/>
      <c r="AC92" s="255"/>
      <c r="AD92" s="255"/>
      <c r="AE92" s="256"/>
      <c r="AF92" s="254"/>
      <c r="AG92" s="255"/>
      <c r="AH92" s="257"/>
      <c r="AI92" s="256"/>
      <c r="AJ92" s="258" t="str">
        <f>IFERROR(IF(INDEX('Coverage Indicators - Section D'!W$10:W$41,MATCH('Print View'!$A92,'Coverage Indicators - Section D'!$A$10:$A$41,0))&lt;&gt;0,INDEX('Coverage Indicators - Section D'!W$10:W$41,MATCH('Print View'!$A92,'Coverage Indicators - Section D'!$A$10:$A$41,0)),""),"")</f>
        <v/>
      </c>
    </row>
    <row r="93" spans="1:36" s="178" customFormat="1" ht="23.25" x14ac:dyDescent="0.25">
      <c r="A93" s="194">
        <v>15</v>
      </c>
      <c r="B93" s="168" t="str">
        <f>IFERROR(IF(INDEX('Coverage Indicators - Section D'!B$10:B$41,MATCH('Print View'!$A93,'Coverage Indicators - Section D'!$A$10:$A$41,0))&lt;&gt;0,INDEX('Coverage Indicators - Section D'!B$10:B$41,MATCH('Print View'!$A93,'Coverage Indicators - Section D'!$A$10:$A$41,0)),""),"")</f>
        <v/>
      </c>
      <c r="C93" s="168" t="str">
        <f>IFERROR(IF(INDEX('Coverage Indicators - Section D'!C$10:C$41,MATCH('Print View'!$A93,'Coverage Indicators - Section D'!$A$10:$A$41,0))&lt;&gt;0,INDEX('Coverage Indicators - Section D'!C$10:C$41,MATCH('Print View'!$A93,'Coverage Indicators - Section D'!$A$10:$A$41,0)),""),"")</f>
        <v/>
      </c>
      <c r="D93" s="168" t="str">
        <f>IFERROR(IF(INDEX('Coverage Indicators - Section D'!D$10:D$41,MATCH('Print View'!$A93,'Coverage Indicators - Section D'!$A$10:$A$41,0))&lt;&gt;0,INDEX('Coverage Indicators - Section D'!D$10:D$41,MATCH('Print View'!$A93,'Coverage Indicators - Section D'!$A$10:$A$41,0)),""),"")</f>
        <v/>
      </c>
      <c r="E93" s="168" t="str">
        <f>IFERROR(IF(INDEX('Coverage Indicators - Section D'!E$10:E$41,MATCH('Print View'!$A93,'Coverage Indicators - Section D'!$A$10:$A$41,0))&lt;&gt;0,INDEX('Coverage Indicators - Section D'!E$10:E$41,MATCH('Print View'!$A93,'Coverage Indicators - Section D'!$A$10:$A$41,0)),""),"")</f>
        <v/>
      </c>
      <c r="F93" s="168" t="str">
        <f>IFERROR(IF(INDEX('Coverage Indicators - Section D'!F$10:F$41,MATCH('Print View'!$A93,'Coverage Indicators - Section D'!$A$10:$A$41,0))&lt;&gt;0,INDEX('Coverage Indicators - Section D'!F$10:F$41,MATCH('Print View'!$A93,'Coverage Indicators - Section D'!$A$10:$A$41,0)),""),"")</f>
        <v/>
      </c>
      <c r="G93" s="168" t="str">
        <f>IFERROR(IF(INDEX('Coverage Indicators - Section D'!G$10:G$41,MATCH('Print View'!$A93,'Coverage Indicators - Section D'!$A$10:$A$41,0))&lt;&gt;0,INDEX('Coverage Indicators - Section D'!G$10:G$41,MATCH('Print View'!$A93,'Coverage Indicators - Section D'!$A$10:$A$41,0)),""),"")</f>
        <v/>
      </c>
      <c r="H93" s="168" t="str">
        <f>IFERROR(IF(INDEX('Coverage Indicators - Section D'!H$10:H$41,MATCH('Print View'!$A93,'Coverage Indicators - Section D'!$A$10:$A$41,0))&lt;&gt;0,INDEX('Coverage Indicators - Section D'!H$10:H$41,MATCH('Print View'!$A93,'Coverage Indicators - Section D'!$A$10:$A$41,0)),""),"")</f>
        <v/>
      </c>
      <c r="I93" s="168" t="str">
        <f>IFERROR(IF(INDEX('Coverage Indicators - Section D'!P$10:P$41,MATCH('Print View'!$A93,'Coverage Indicators - Section D'!$A$10:$A$41,0))&lt;&gt;0,INDEX('Coverage Indicators - Section D'!P$10:P$41,MATCH('Print View'!$A93,'Coverage Indicators - Section D'!$A$10:$A$41,0)),""),"")</f>
        <v/>
      </c>
      <c r="J93" s="168" t="str">
        <f>IFERROR(IF(INDEX('Coverage Indicators - Section D'!Q$10:Q$41,MATCH('Print View'!$A93,'Coverage Indicators - Section D'!$A$10:$A$41,0))&lt;&gt;0,INDEX('Coverage Indicators - Section D'!Q$10:Q$41,MATCH('Print View'!$A93,'Coverage Indicators - Section D'!$A$10:$A$41,0)),""),"")</f>
        <v/>
      </c>
      <c r="K93" s="168" t="str">
        <f>IFERROR(IF(INDEX('Coverage Indicators - Section D'!R$10:R$41,MATCH('Print View'!$A93,'Coverage Indicators - Section D'!$A$10:$A$41,0))&lt;&gt;0,INDEX('Coverage Indicators - Section D'!R$10:R$41,MATCH('Print View'!$A93,'Coverage Indicators - Section D'!$A$10:$A$41,0)),""),"")</f>
        <v/>
      </c>
      <c r="L93" s="168" t="str">
        <f>IFERROR(IF(INDEX('Coverage Indicators - Section D'!S$10:S$41,MATCH('Print View'!$A93,'Coverage Indicators - Section D'!$A$10:$A$41,0))&lt;&gt;0,INDEX('Coverage Indicators - Section D'!S$10:S$41,MATCH('Print View'!$A93,'Coverage Indicators - Section D'!$A$10:$A$41,0)),""),"")</f>
        <v/>
      </c>
      <c r="M93" s="168" t="str">
        <f>IFERROR(IF(INDEX('Coverage Indicators - Section D'!#REF!,MATCH('Print View'!$A93,'Coverage Indicators - Section D'!$A$10:$A$41,0))&lt;&gt;0,INDEX('Coverage Indicators - Section D'!#REF!,MATCH('Print View'!$A93,'Coverage Indicators - Section D'!$A$10:$A$41,0)),""),"")</f>
        <v/>
      </c>
      <c r="N93" s="168" t="str">
        <f>IFERROR(IF(INDEX('Coverage Indicators - Section D'!U$10:U$41,MATCH('Print View'!$A93,'Coverage Indicators - Section D'!$A$10:$A$41,0))&lt;&gt;0,INDEX('Coverage Indicators - Section D'!U$10:U$41,MATCH('Print View'!$A93,'Coverage Indicators - Section D'!$A$10:$A$41,0)),""),"")</f>
        <v/>
      </c>
      <c r="O93" s="168" t="str">
        <f>IFERROR(IF(INDEX('Coverage Indicators - Section D'!V$10:V$41,MATCH('Print View'!$A93,'Coverage Indicators - Section D'!$A$10:$A$41,0))&lt;&gt;0,INDEX('Coverage Indicators - Section D'!V$10:V$41,MATCH('Print View'!$A93,'Coverage Indicators - Section D'!$A$10:$A$41,0)),""),"")</f>
        <v/>
      </c>
      <c r="P93" s="187" t="str">
        <f t="array" ref="P93">IFERROR(IF(INDEX('Coverage Indicators - Section D'!E$45:E$226,MATCH('Print View'!$A93&amp;'Print View'!$Q$76,'Coverage Indicators - Section D'!$B$45:$B$226&amp;'Coverage Indicators - Section D'!$I$45:$I$226,0))&lt;&gt;0,INDEX('Coverage Indicators - Section D'!E$45:E$226,MATCH('Print View'!$A93&amp;'Print View'!$Q$76,'Coverage Indicators - Section D'!$B$45:$B$226&amp;'Coverage Indicators - Section D'!$I$45:$I$226,0)),""),"")</f>
        <v/>
      </c>
      <c r="Q93" s="174" t="str">
        <f t="array" ref="Q93">IFERROR(IF(INDEX('Coverage Indicators - Section D'!F$45:F$226,MATCH('Print View'!$A93&amp;'Print View'!$Q$76,'Coverage Indicators - Section D'!$B$45:$B$226&amp;'Coverage Indicators - Section D'!$I$45:$I$226,0))&lt;&gt;0,INDEX('Coverage Indicators - Section D'!F$45:F$226,MATCH('Print View'!$A93&amp;'Print View'!$Q$76,'Coverage Indicators - Section D'!$B$45:$B$226&amp;'Coverage Indicators - Section D'!$I$45:$I$226,0)),""),"")</f>
        <v/>
      </c>
      <c r="R93" s="174" t="str">
        <f t="array" ref="R93">IFERROR(IF(INDEX('Coverage Indicators - Section D'!G$45:G$226,MATCH('Print View'!$A93&amp;'Print View'!$Q$76,'Coverage Indicators - Section D'!$B$45:$B$226&amp;'Coverage Indicators - Section D'!$I$45:$I$226,0))&lt;&gt;0,INDEX('Coverage Indicators - Section D'!G$45:G$226,MATCH('Print View'!$A93&amp;'Print View'!$Q$76,'Coverage Indicators - Section D'!$B$45:$B$226&amp;'Coverage Indicators - Section D'!$I$45:$I$226,0)),""),"")</f>
        <v/>
      </c>
      <c r="S93" s="176" t="str">
        <f t="array" ref="S93">IFERROR(IF(INDEX('Coverage Indicators - Section D'!H$45:H$226,MATCH('Print View'!$A93&amp;'Print View'!$Q$76,'Coverage Indicators - Section D'!$B$45:$B$226&amp;'Coverage Indicators - Section D'!$I$45:$I$226,0))&lt;&gt;0,INDEX('Coverage Indicators - Section D'!H$45:H$226,MATCH('Print View'!$A93&amp;'Print View'!$Q$76,'Coverage Indicators - Section D'!$B$45:$B$226&amp;'Coverage Indicators - Section D'!$I$45:$I$226,0)),""),"")</f>
        <v/>
      </c>
      <c r="T93" s="173" t="str">
        <f t="array" ref="T93">IFERROR(IF(INDEX('Coverage Indicators - Section D'!E$45:E$226,MATCH('Print View'!$A93&amp;'Print View'!$U$76,'Coverage Indicators - Section D'!$B$45:$B$226&amp;'Coverage Indicators - Section D'!$I$45:$I$226,0))&lt;&gt;0,INDEX('Coverage Indicators - Section D'!E$45:E$226,MATCH('Print View'!$A93&amp;'Print View'!$U$76,'Coverage Indicators - Section D'!$B$45:$B$226&amp;'Coverage Indicators - Section D'!$I$45:$I$226,0)),""),"")</f>
        <v/>
      </c>
      <c r="U93" s="174" t="str">
        <f t="array" ref="U93">IFERROR(IF(INDEX('Coverage Indicators - Section D'!F$45:F$226,MATCH('Print View'!$A93&amp;'Print View'!$U$76,'Coverage Indicators - Section D'!$B$45:$B$226&amp;'Coverage Indicators - Section D'!$I$45:$I$226,0))&lt;&gt;0,INDEX('Coverage Indicators - Section D'!F$45:F$226,MATCH('Print View'!$A93&amp;'Print View'!$U$76,'Coverage Indicators - Section D'!$B$45:$B$226&amp;'Coverage Indicators - Section D'!$I$45:$I$226,0)),""),"")</f>
        <v/>
      </c>
      <c r="V93" s="174" t="str">
        <f t="array" ref="V93">IFERROR(IF(INDEX('Coverage Indicators - Section D'!G$45:G$226,MATCH('Print View'!$A93&amp;'Print View'!$U$76,'Coverage Indicators - Section D'!$B$45:$B$226&amp;'Coverage Indicators - Section D'!$I$45:$I$226,0))&lt;&gt;0,INDEX('Coverage Indicators - Section D'!G$45:G$226,MATCH('Print View'!$A93&amp;'Print View'!$U$76,'Coverage Indicators - Section D'!$B$45:$B$226&amp;'Coverage Indicators - Section D'!$I$45:$I$226,0)),""),"")</f>
        <v/>
      </c>
      <c r="W93" s="176" t="str">
        <f t="array" ref="W93">IFERROR(IF(INDEX('Coverage Indicators - Section D'!H$45:H$226,MATCH('Print View'!$A93&amp;'Print View'!$U$76,'Coverage Indicators - Section D'!$B$45:$B$226&amp;'Coverage Indicators - Section D'!$I$45:$I$226,0))&lt;&gt;0,INDEX('Coverage Indicators - Section D'!H$45:H$226,MATCH('Print View'!$A93&amp;'Print View'!$U$76,'Coverage Indicators - Section D'!$B$45:$B$226&amp;'Coverage Indicators - Section D'!$I$45:$I$226,0)),""),"")</f>
        <v/>
      </c>
      <c r="X93" s="172"/>
      <c r="Y93" s="170"/>
      <c r="Z93" s="170"/>
      <c r="AA93" s="171"/>
      <c r="AB93" s="172"/>
      <c r="AC93" s="170"/>
      <c r="AD93" s="170"/>
      <c r="AE93" s="171"/>
      <c r="AF93" s="172"/>
      <c r="AG93" s="170"/>
      <c r="AH93" s="179"/>
      <c r="AI93" s="171"/>
      <c r="AJ93" s="177" t="str">
        <f>IFERROR(IF(INDEX('Coverage Indicators - Section D'!W$10:W$41,MATCH('Print View'!$A93,'Coverage Indicators - Section D'!$A$10:$A$41,0))&lt;&gt;0,INDEX('Coverage Indicators - Section D'!W$10:W$41,MATCH('Print View'!$A93,'Coverage Indicators - Section D'!$A$10:$A$41,0)),""),"")</f>
        <v/>
      </c>
    </row>
    <row r="94" spans="1:36" s="178" customFormat="1" ht="23.25" x14ac:dyDescent="0.25">
      <c r="A94" s="194">
        <v>16</v>
      </c>
      <c r="B94" s="230" t="str">
        <f>IFERROR(IF(INDEX('Coverage Indicators - Section D'!B$10:B$41,MATCH('Print View'!$A94,'Coverage Indicators - Section D'!$A$10:$A$41,0))&lt;&gt;0,INDEX('Coverage Indicators - Section D'!B$10:B$41,MATCH('Print View'!$A94,'Coverage Indicators - Section D'!$A$10:$A$41,0)),""),"")</f>
        <v/>
      </c>
      <c r="C94" s="230" t="str">
        <f>IFERROR(IF(INDEX('Coverage Indicators - Section D'!C$10:C$41,MATCH('Print View'!$A94,'Coverage Indicators - Section D'!$A$10:$A$41,0))&lt;&gt;0,INDEX('Coverage Indicators - Section D'!C$10:C$41,MATCH('Print View'!$A94,'Coverage Indicators - Section D'!$A$10:$A$41,0)),""),"")</f>
        <v/>
      </c>
      <c r="D94" s="230" t="str">
        <f>IFERROR(IF(INDEX('Coverage Indicators - Section D'!D$10:D$41,MATCH('Print View'!$A94,'Coverage Indicators - Section D'!$A$10:$A$41,0))&lt;&gt;0,INDEX('Coverage Indicators - Section D'!D$10:D$41,MATCH('Print View'!$A94,'Coverage Indicators - Section D'!$A$10:$A$41,0)),""),"")</f>
        <v/>
      </c>
      <c r="E94" s="230" t="str">
        <f>IFERROR(IF(INDEX('Coverage Indicators - Section D'!E$10:E$41,MATCH('Print View'!$A94,'Coverage Indicators - Section D'!$A$10:$A$41,0))&lt;&gt;0,INDEX('Coverage Indicators - Section D'!E$10:E$41,MATCH('Print View'!$A94,'Coverage Indicators - Section D'!$A$10:$A$41,0)),""),"")</f>
        <v/>
      </c>
      <c r="F94" s="230" t="str">
        <f>IFERROR(IF(INDEX('Coverage Indicators - Section D'!F$10:F$41,MATCH('Print View'!$A94,'Coverage Indicators - Section D'!$A$10:$A$41,0))&lt;&gt;0,INDEX('Coverage Indicators - Section D'!F$10:F$41,MATCH('Print View'!$A94,'Coverage Indicators - Section D'!$A$10:$A$41,0)),""),"")</f>
        <v/>
      </c>
      <c r="G94" s="230" t="str">
        <f>IFERROR(IF(INDEX('Coverage Indicators - Section D'!G$10:G$41,MATCH('Print View'!$A94,'Coverage Indicators - Section D'!$A$10:$A$41,0))&lt;&gt;0,INDEX('Coverage Indicators - Section D'!G$10:G$41,MATCH('Print View'!$A94,'Coverage Indicators - Section D'!$A$10:$A$41,0)),""),"")</f>
        <v/>
      </c>
      <c r="H94" s="230" t="str">
        <f>IFERROR(IF(INDEX('Coverage Indicators - Section D'!H$10:H$41,MATCH('Print View'!$A94,'Coverage Indicators - Section D'!$A$10:$A$41,0))&lt;&gt;0,INDEX('Coverage Indicators - Section D'!H$10:H$41,MATCH('Print View'!$A94,'Coverage Indicators - Section D'!$A$10:$A$41,0)),""),"")</f>
        <v/>
      </c>
      <c r="I94" s="230" t="str">
        <f>IFERROR(IF(INDEX('Coverage Indicators - Section D'!P$10:P$41,MATCH('Print View'!$A94,'Coverage Indicators - Section D'!$A$10:$A$41,0))&lt;&gt;0,INDEX('Coverage Indicators - Section D'!P$10:P$41,MATCH('Print View'!$A94,'Coverage Indicators - Section D'!$A$10:$A$41,0)),""),"")</f>
        <v/>
      </c>
      <c r="J94" s="230" t="str">
        <f>IFERROR(IF(INDEX('Coverage Indicators - Section D'!Q$10:Q$41,MATCH('Print View'!$A94,'Coverage Indicators - Section D'!$A$10:$A$41,0))&lt;&gt;0,INDEX('Coverage Indicators - Section D'!Q$10:Q$41,MATCH('Print View'!$A94,'Coverage Indicators - Section D'!$A$10:$A$41,0)),""),"")</f>
        <v/>
      </c>
      <c r="K94" s="230" t="str">
        <f>IFERROR(IF(INDEX('Coverage Indicators - Section D'!R$10:R$41,MATCH('Print View'!$A94,'Coverage Indicators - Section D'!$A$10:$A$41,0))&lt;&gt;0,INDEX('Coverage Indicators - Section D'!R$10:R$41,MATCH('Print View'!$A94,'Coverage Indicators - Section D'!$A$10:$A$41,0)),""),"")</f>
        <v/>
      </c>
      <c r="L94" s="230" t="str">
        <f>IFERROR(IF(INDEX('Coverage Indicators - Section D'!S$10:S$41,MATCH('Print View'!$A94,'Coverage Indicators - Section D'!$A$10:$A$41,0))&lt;&gt;0,INDEX('Coverage Indicators - Section D'!S$10:S$41,MATCH('Print View'!$A94,'Coverage Indicators - Section D'!$A$10:$A$41,0)),""),"")</f>
        <v/>
      </c>
      <c r="M94" s="230" t="str">
        <f>IFERROR(IF(INDEX('Coverage Indicators - Section D'!#REF!,MATCH('Print View'!$A94,'Coverage Indicators - Section D'!$A$10:$A$41,0))&lt;&gt;0,INDEX('Coverage Indicators - Section D'!#REF!,MATCH('Print View'!$A94,'Coverage Indicators - Section D'!$A$10:$A$41,0)),""),"")</f>
        <v/>
      </c>
      <c r="N94" s="230" t="str">
        <f>IFERROR(IF(INDEX('Coverage Indicators - Section D'!U$10:U$41,MATCH('Print View'!$A94,'Coverage Indicators - Section D'!$A$10:$A$41,0))&lt;&gt;0,INDEX('Coverage Indicators - Section D'!U$10:U$41,MATCH('Print View'!$A94,'Coverage Indicators - Section D'!$A$10:$A$41,0)),""),"")</f>
        <v/>
      </c>
      <c r="O94" s="230" t="str">
        <f>IFERROR(IF(INDEX('Coverage Indicators - Section D'!V$10:V$41,MATCH('Print View'!$A94,'Coverage Indicators - Section D'!$A$10:$A$41,0))&lt;&gt;0,INDEX('Coverage Indicators - Section D'!V$10:V$41,MATCH('Print View'!$A94,'Coverage Indicators - Section D'!$A$10:$A$41,0)),""),"")</f>
        <v/>
      </c>
      <c r="P94" s="250" t="str">
        <f t="array" ref="P94">IFERROR(IF(INDEX('Coverage Indicators - Section D'!E$45:E$226,MATCH('Print View'!$A94&amp;'Print View'!$Q$76,'Coverage Indicators - Section D'!$B$45:$B$226&amp;'Coverage Indicators - Section D'!$I$45:$I$226,0))&lt;&gt;0,INDEX('Coverage Indicators - Section D'!E$45:E$226,MATCH('Print View'!$A94&amp;'Print View'!$Q$76,'Coverage Indicators - Section D'!$B$45:$B$226&amp;'Coverage Indicators - Section D'!$I$45:$I$226,0)),""),"")</f>
        <v/>
      </c>
      <c r="Q94" s="251" t="str">
        <f t="array" ref="Q94">IFERROR(IF(INDEX('Coverage Indicators - Section D'!F$45:F$226,MATCH('Print View'!$A94&amp;'Print View'!$Q$76,'Coverage Indicators - Section D'!$B$45:$B$226&amp;'Coverage Indicators - Section D'!$I$45:$I$226,0))&lt;&gt;0,INDEX('Coverage Indicators - Section D'!F$45:F$226,MATCH('Print View'!$A94&amp;'Print View'!$Q$76,'Coverage Indicators - Section D'!$B$45:$B$226&amp;'Coverage Indicators - Section D'!$I$45:$I$226,0)),""),"")</f>
        <v/>
      </c>
      <c r="R94" s="251" t="str">
        <f t="array" ref="R94">IFERROR(IF(INDEX('Coverage Indicators - Section D'!G$45:G$226,MATCH('Print View'!$A94&amp;'Print View'!$Q$76,'Coverage Indicators - Section D'!$B$45:$B$226&amp;'Coverage Indicators - Section D'!$I$45:$I$226,0))&lt;&gt;0,INDEX('Coverage Indicators - Section D'!G$45:G$226,MATCH('Print View'!$A94&amp;'Print View'!$Q$76,'Coverage Indicators - Section D'!$B$45:$B$226&amp;'Coverage Indicators - Section D'!$I$45:$I$226,0)),""),"")</f>
        <v/>
      </c>
      <c r="S94" s="252" t="str">
        <f t="array" ref="S94">IFERROR(IF(INDEX('Coverage Indicators - Section D'!H$45:H$226,MATCH('Print View'!$A94&amp;'Print View'!$Q$76,'Coverage Indicators - Section D'!$B$45:$B$226&amp;'Coverage Indicators - Section D'!$I$45:$I$226,0))&lt;&gt;0,INDEX('Coverage Indicators - Section D'!H$45:H$226,MATCH('Print View'!$A94&amp;'Print View'!$Q$76,'Coverage Indicators - Section D'!$B$45:$B$226&amp;'Coverage Indicators - Section D'!$I$45:$I$226,0)),""),"")</f>
        <v/>
      </c>
      <c r="T94" s="253" t="str">
        <f t="array" ref="T94">IFERROR(IF(INDEX('Coverage Indicators - Section D'!E$45:E$226,MATCH('Print View'!$A94&amp;'Print View'!$U$76,'Coverage Indicators - Section D'!$B$45:$B$226&amp;'Coverage Indicators - Section D'!$I$45:$I$226,0))&lt;&gt;0,INDEX('Coverage Indicators - Section D'!E$45:E$226,MATCH('Print View'!$A94&amp;'Print View'!$U$76,'Coverage Indicators - Section D'!$B$45:$B$226&amp;'Coverage Indicators - Section D'!$I$45:$I$226,0)),""),"")</f>
        <v/>
      </c>
      <c r="U94" s="251" t="str">
        <f t="array" ref="U94">IFERROR(IF(INDEX('Coverage Indicators - Section D'!F$45:F$226,MATCH('Print View'!$A94&amp;'Print View'!$U$76,'Coverage Indicators - Section D'!$B$45:$B$226&amp;'Coverage Indicators - Section D'!$I$45:$I$226,0))&lt;&gt;0,INDEX('Coverage Indicators - Section D'!F$45:F$226,MATCH('Print View'!$A94&amp;'Print View'!$U$76,'Coverage Indicators - Section D'!$B$45:$B$226&amp;'Coverage Indicators - Section D'!$I$45:$I$226,0)),""),"")</f>
        <v/>
      </c>
      <c r="V94" s="251" t="str">
        <f t="array" ref="V94">IFERROR(IF(INDEX('Coverage Indicators - Section D'!G$45:G$226,MATCH('Print View'!$A94&amp;'Print View'!$U$76,'Coverage Indicators - Section D'!$B$45:$B$226&amp;'Coverage Indicators - Section D'!$I$45:$I$226,0))&lt;&gt;0,INDEX('Coverage Indicators - Section D'!G$45:G$226,MATCH('Print View'!$A94&amp;'Print View'!$U$76,'Coverage Indicators - Section D'!$B$45:$B$226&amp;'Coverage Indicators - Section D'!$I$45:$I$226,0)),""),"")</f>
        <v/>
      </c>
      <c r="W94" s="252" t="str">
        <f t="array" ref="W94">IFERROR(IF(INDEX('Coverage Indicators - Section D'!H$45:H$226,MATCH('Print View'!$A94&amp;'Print View'!$U$76,'Coverage Indicators - Section D'!$B$45:$B$226&amp;'Coverage Indicators - Section D'!$I$45:$I$226,0))&lt;&gt;0,INDEX('Coverage Indicators - Section D'!H$45:H$226,MATCH('Print View'!$A94&amp;'Print View'!$U$76,'Coverage Indicators - Section D'!$B$45:$B$226&amp;'Coverage Indicators - Section D'!$I$45:$I$226,0)),""),"")</f>
        <v/>
      </c>
      <c r="X94" s="254"/>
      <c r="Y94" s="255"/>
      <c r="Z94" s="255"/>
      <c r="AA94" s="256"/>
      <c r="AB94" s="254"/>
      <c r="AC94" s="255"/>
      <c r="AD94" s="255"/>
      <c r="AE94" s="256"/>
      <c r="AF94" s="254"/>
      <c r="AG94" s="255"/>
      <c r="AH94" s="257"/>
      <c r="AI94" s="256"/>
      <c r="AJ94" s="258" t="str">
        <f>IFERROR(IF(INDEX('Coverage Indicators - Section D'!W$10:W$41,MATCH('Print View'!$A94,'Coverage Indicators - Section D'!$A$10:$A$41,0))&lt;&gt;0,INDEX('Coverage Indicators - Section D'!W$10:W$41,MATCH('Print View'!$A94,'Coverage Indicators - Section D'!$A$10:$A$41,0)),""),"")</f>
        <v/>
      </c>
    </row>
    <row r="95" spans="1:36" s="178" customFormat="1" ht="23.25" x14ac:dyDescent="0.25">
      <c r="A95" s="193">
        <v>17</v>
      </c>
      <c r="B95" s="168" t="str">
        <f>IFERROR(IF(INDEX('Coverage Indicators - Section D'!B$10:B$41,MATCH('Print View'!$A95,'Coverage Indicators - Section D'!$A$10:$A$41,0))&lt;&gt;0,INDEX('Coverage Indicators - Section D'!B$10:B$41,MATCH('Print View'!$A95,'Coverage Indicators - Section D'!$A$10:$A$41,0)),""),"")</f>
        <v/>
      </c>
      <c r="C95" s="168" t="str">
        <f>IFERROR(IF(INDEX('Coverage Indicators - Section D'!C$10:C$41,MATCH('Print View'!$A95,'Coverage Indicators - Section D'!$A$10:$A$41,0))&lt;&gt;0,INDEX('Coverage Indicators - Section D'!C$10:C$41,MATCH('Print View'!$A95,'Coverage Indicators - Section D'!$A$10:$A$41,0)),""),"")</f>
        <v/>
      </c>
      <c r="D95" s="168" t="str">
        <f>IFERROR(IF(INDEX('Coverage Indicators - Section D'!D$10:D$41,MATCH('Print View'!$A95,'Coverage Indicators - Section D'!$A$10:$A$41,0))&lt;&gt;0,INDEX('Coverage Indicators - Section D'!D$10:D$41,MATCH('Print View'!$A95,'Coverage Indicators - Section D'!$A$10:$A$41,0)),""),"")</f>
        <v/>
      </c>
      <c r="E95" s="168" t="str">
        <f>IFERROR(IF(INDEX('Coverage Indicators - Section D'!E$10:E$41,MATCH('Print View'!$A95,'Coverage Indicators - Section D'!$A$10:$A$41,0))&lt;&gt;0,INDEX('Coverage Indicators - Section D'!E$10:E$41,MATCH('Print View'!$A95,'Coverage Indicators - Section D'!$A$10:$A$41,0)),""),"")</f>
        <v/>
      </c>
      <c r="F95" s="168" t="str">
        <f>IFERROR(IF(INDEX('Coverage Indicators - Section D'!F$10:F$41,MATCH('Print View'!$A95,'Coverage Indicators - Section D'!$A$10:$A$41,0))&lt;&gt;0,INDEX('Coverage Indicators - Section D'!F$10:F$41,MATCH('Print View'!$A95,'Coverage Indicators - Section D'!$A$10:$A$41,0)),""),"")</f>
        <v/>
      </c>
      <c r="G95" s="168" t="str">
        <f>IFERROR(IF(INDEX('Coverage Indicators - Section D'!G$10:G$41,MATCH('Print View'!$A95,'Coverage Indicators - Section D'!$A$10:$A$41,0))&lt;&gt;0,INDEX('Coverage Indicators - Section D'!G$10:G$41,MATCH('Print View'!$A95,'Coverage Indicators - Section D'!$A$10:$A$41,0)),""),"")</f>
        <v/>
      </c>
      <c r="H95" s="168" t="str">
        <f>IFERROR(IF(INDEX('Coverage Indicators - Section D'!H$10:H$41,MATCH('Print View'!$A95,'Coverage Indicators - Section D'!$A$10:$A$41,0))&lt;&gt;0,INDEX('Coverage Indicators - Section D'!H$10:H$41,MATCH('Print View'!$A95,'Coverage Indicators - Section D'!$A$10:$A$41,0)),""),"")</f>
        <v/>
      </c>
      <c r="I95" s="168" t="str">
        <f>IFERROR(IF(INDEX('Coverage Indicators - Section D'!P$10:P$41,MATCH('Print View'!$A95,'Coverage Indicators - Section D'!$A$10:$A$41,0))&lt;&gt;0,INDEX('Coverage Indicators - Section D'!P$10:P$41,MATCH('Print View'!$A95,'Coverage Indicators - Section D'!$A$10:$A$41,0)),""),"")</f>
        <v/>
      </c>
      <c r="J95" s="168" t="str">
        <f>IFERROR(IF(INDEX('Coverage Indicators - Section D'!Q$10:Q$41,MATCH('Print View'!$A95,'Coverage Indicators - Section D'!$A$10:$A$41,0))&lt;&gt;0,INDEX('Coverage Indicators - Section D'!Q$10:Q$41,MATCH('Print View'!$A95,'Coverage Indicators - Section D'!$A$10:$A$41,0)),""),"")</f>
        <v/>
      </c>
      <c r="K95" s="168" t="str">
        <f>IFERROR(IF(INDEX('Coverage Indicators - Section D'!R$10:R$41,MATCH('Print View'!$A95,'Coverage Indicators - Section D'!$A$10:$A$41,0))&lt;&gt;0,INDEX('Coverage Indicators - Section D'!R$10:R$41,MATCH('Print View'!$A95,'Coverage Indicators - Section D'!$A$10:$A$41,0)),""),"")</f>
        <v/>
      </c>
      <c r="L95" s="168" t="str">
        <f>IFERROR(IF(INDEX('Coverage Indicators - Section D'!S$10:S$41,MATCH('Print View'!$A95,'Coverage Indicators - Section D'!$A$10:$A$41,0))&lt;&gt;0,INDEX('Coverage Indicators - Section D'!S$10:S$41,MATCH('Print View'!$A95,'Coverage Indicators - Section D'!$A$10:$A$41,0)),""),"")</f>
        <v/>
      </c>
      <c r="M95" s="168" t="str">
        <f>IFERROR(IF(INDEX('Coverage Indicators - Section D'!#REF!,MATCH('Print View'!$A95,'Coverage Indicators - Section D'!$A$10:$A$41,0))&lt;&gt;0,INDEX('Coverage Indicators - Section D'!#REF!,MATCH('Print View'!$A95,'Coverage Indicators - Section D'!$A$10:$A$41,0)),""),"")</f>
        <v/>
      </c>
      <c r="N95" s="168" t="str">
        <f>IFERROR(IF(INDEX('Coverage Indicators - Section D'!U$10:U$41,MATCH('Print View'!$A95,'Coverage Indicators - Section D'!$A$10:$A$41,0))&lt;&gt;0,INDEX('Coverage Indicators - Section D'!U$10:U$41,MATCH('Print View'!$A95,'Coverage Indicators - Section D'!$A$10:$A$41,0)),""),"")</f>
        <v/>
      </c>
      <c r="O95" s="168" t="str">
        <f>IFERROR(IF(INDEX('Coverage Indicators - Section D'!V$10:V$41,MATCH('Print View'!$A95,'Coverage Indicators - Section D'!$A$10:$A$41,0))&lt;&gt;0,INDEX('Coverage Indicators - Section D'!V$10:V$41,MATCH('Print View'!$A95,'Coverage Indicators - Section D'!$A$10:$A$41,0)),""),"")</f>
        <v/>
      </c>
      <c r="P95" s="187" t="str">
        <f t="array" ref="P95">IFERROR(IF(INDEX('Coverage Indicators - Section D'!E$45:E$226,MATCH('Print View'!$A95&amp;'Print View'!$Q$76,'Coverage Indicators - Section D'!$B$45:$B$226&amp;'Coverage Indicators - Section D'!$I$45:$I$226,0))&lt;&gt;0,INDEX('Coverage Indicators - Section D'!E$45:E$226,MATCH('Print View'!$A95&amp;'Print View'!$Q$76,'Coverage Indicators - Section D'!$B$45:$B$226&amp;'Coverage Indicators - Section D'!$I$45:$I$226,0)),""),"")</f>
        <v/>
      </c>
      <c r="Q95" s="174" t="str">
        <f t="array" ref="Q95">IFERROR(IF(INDEX('Coverage Indicators - Section D'!F$45:F$226,MATCH('Print View'!$A95&amp;'Print View'!$Q$76,'Coverage Indicators - Section D'!$B$45:$B$226&amp;'Coverage Indicators - Section D'!$I$45:$I$226,0))&lt;&gt;0,INDEX('Coverage Indicators - Section D'!F$45:F$226,MATCH('Print View'!$A95&amp;'Print View'!$Q$76,'Coverage Indicators - Section D'!$B$45:$B$226&amp;'Coverage Indicators - Section D'!$I$45:$I$226,0)),""),"")</f>
        <v/>
      </c>
      <c r="R95" s="174" t="str">
        <f t="array" ref="R95">IFERROR(IF(INDEX('Coverage Indicators - Section D'!G$45:G$226,MATCH('Print View'!$A95&amp;'Print View'!$Q$76,'Coverage Indicators - Section D'!$B$45:$B$226&amp;'Coverage Indicators - Section D'!$I$45:$I$226,0))&lt;&gt;0,INDEX('Coverage Indicators - Section D'!G$45:G$226,MATCH('Print View'!$A95&amp;'Print View'!$Q$76,'Coverage Indicators - Section D'!$B$45:$B$226&amp;'Coverage Indicators - Section D'!$I$45:$I$226,0)),""),"")</f>
        <v/>
      </c>
      <c r="S95" s="176" t="str">
        <f t="array" ref="S95">IFERROR(IF(INDEX('Coverage Indicators - Section D'!H$45:H$226,MATCH('Print View'!$A95&amp;'Print View'!$Q$76,'Coverage Indicators - Section D'!$B$45:$B$226&amp;'Coverage Indicators - Section D'!$I$45:$I$226,0))&lt;&gt;0,INDEX('Coverage Indicators - Section D'!H$45:H$226,MATCH('Print View'!$A95&amp;'Print View'!$Q$76,'Coverage Indicators - Section D'!$B$45:$B$226&amp;'Coverage Indicators - Section D'!$I$45:$I$226,0)),""),"")</f>
        <v/>
      </c>
      <c r="T95" s="173" t="str">
        <f t="array" ref="T95">IFERROR(IF(INDEX('Coverage Indicators - Section D'!E$45:E$226,MATCH('Print View'!$A95&amp;'Print View'!$U$76,'Coverage Indicators - Section D'!$B$45:$B$226&amp;'Coverage Indicators - Section D'!$I$45:$I$226,0))&lt;&gt;0,INDEX('Coverage Indicators - Section D'!E$45:E$226,MATCH('Print View'!$A95&amp;'Print View'!$U$76,'Coverage Indicators - Section D'!$B$45:$B$226&amp;'Coverage Indicators - Section D'!$I$45:$I$226,0)),""),"")</f>
        <v/>
      </c>
      <c r="U95" s="174" t="str">
        <f t="array" ref="U95">IFERROR(IF(INDEX('Coverage Indicators - Section D'!F$45:F$226,MATCH('Print View'!$A95&amp;'Print View'!$U$76,'Coverage Indicators - Section D'!$B$45:$B$226&amp;'Coverage Indicators - Section D'!$I$45:$I$226,0))&lt;&gt;0,INDEX('Coverage Indicators - Section D'!F$45:F$226,MATCH('Print View'!$A95&amp;'Print View'!$U$76,'Coverage Indicators - Section D'!$B$45:$B$226&amp;'Coverage Indicators - Section D'!$I$45:$I$226,0)),""),"")</f>
        <v/>
      </c>
      <c r="V95" s="174" t="str">
        <f t="array" ref="V95">IFERROR(IF(INDEX('Coverage Indicators - Section D'!G$45:G$226,MATCH('Print View'!$A95&amp;'Print View'!$U$76,'Coverage Indicators - Section D'!$B$45:$B$226&amp;'Coverage Indicators - Section D'!$I$45:$I$226,0))&lt;&gt;0,INDEX('Coverage Indicators - Section D'!G$45:G$226,MATCH('Print View'!$A95&amp;'Print View'!$U$76,'Coverage Indicators - Section D'!$B$45:$B$226&amp;'Coverage Indicators - Section D'!$I$45:$I$226,0)),""),"")</f>
        <v/>
      </c>
      <c r="W95" s="176" t="str">
        <f t="array" ref="W95">IFERROR(IF(INDEX('Coverage Indicators - Section D'!H$45:H$226,MATCH('Print View'!$A95&amp;'Print View'!$U$76,'Coverage Indicators - Section D'!$B$45:$B$226&amp;'Coverage Indicators - Section D'!$I$45:$I$226,0))&lt;&gt;0,INDEX('Coverage Indicators - Section D'!H$45:H$226,MATCH('Print View'!$A95&amp;'Print View'!$U$76,'Coverage Indicators - Section D'!$B$45:$B$226&amp;'Coverage Indicators - Section D'!$I$45:$I$226,0)),""),"")</f>
        <v/>
      </c>
      <c r="X95" s="172"/>
      <c r="Y95" s="170"/>
      <c r="Z95" s="170"/>
      <c r="AA95" s="171"/>
      <c r="AB95" s="172"/>
      <c r="AC95" s="170"/>
      <c r="AD95" s="170"/>
      <c r="AE95" s="171"/>
      <c r="AF95" s="172"/>
      <c r="AG95" s="170"/>
      <c r="AH95" s="179"/>
      <c r="AI95" s="171"/>
      <c r="AJ95" s="177" t="str">
        <f>IFERROR(IF(INDEX('Coverage Indicators - Section D'!W$10:W$41,MATCH('Print View'!$A95,'Coverage Indicators - Section D'!$A$10:$A$41,0))&lt;&gt;0,INDEX('Coverage Indicators - Section D'!W$10:W$41,MATCH('Print View'!$A95,'Coverage Indicators - Section D'!$A$10:$A$41,0)),""),"")</f>
        <v/>
      </c>
    </row>
    <row r="96" spans="1:36" s="178" customFormat="1" ht="23.25" x14ac:dyDescent="0.25">
      <c r="A96" s="194">
        <v>18</v>
      </c>
      <c r="B96" s="230" t="str">
        <f>IFERROR(IF(INDEX('Coverage Indicators - Section D'!B$10:B$41,MATCH('Print View'!$A96,'Coverage Indicators - Section D'!$A$10:$A$41,0))&lt;&gt;0,INDEX('Coverage Indicators - Section D'!B$10:B$41,MATCH('Print View'!$A96,'Coverage Indicators - Section D'!$A$10:$A$41,0)),""),"")</f>
        <v/>
      </c>
      <c r="C96" s="230" t="str">
        <f>IFERROR(IF(INDEX('Coverage Indicators - Section D'!C$10:C$41,MATCH('Print View'!$A96,'Coverage Indicators - Section D'!$A$10:$A$41,0))&lt;&gt;0,INDEX('Coverage Indicators - Section D'!C$10:C$41,MATCH('Print View'!$A96,'Coverage Indicators - Section D'!$A$10:$A$41,0)),""),"")</f>
        <v/>
      </c>
      <c r="D96" s="230" t="str">
        <f>IFERROR(IF(INDEX('Coverage Indicators - Section D'!D$10:D$41,MATCH('Print View'!$A96,'Coverage Indicators - Section D'!$A$10:$A$41,0))&lt;&gt;0,INDEX('Coverage Indicators - Section D'!D$10:D$41,MATCH('Print View'!$A96,'Coverage Indicators - Section D'!$A$10:$A$41,0)),""),"")</f>
        <v/>
      </c>
      <c r="E96" s="230" t="str">
        <f>IFERROR(IF(INDEX('Coverage Indicators - Section D'!E$10:E$41,MATCH('Print View'!$A96,'Coverage Indicators - Section D'!$A$10:$A$41,0))&lt;&gt;0,INDEX('Coverage Indicators - Section D'!E$10:E$41,MATCH('Print View'!$A96,'Coverage Indicators - Section D'!$A$10:$A$41,0)),""),"")</f>
        <v/>
      </c>
      <c r="F96" s="230" t="str">
        <f>IFERROR(IF(INDEX('Coverage Indicators - Section D'!F$10:F$41,MATCH('Print View'!$A96,'Coverage Indicators - Section D'!$A$10:$A$41,0))&lt;&gt;0,INDEX('Coverage Indicators - Section D'!F$10:F$41,MATCH('Print View'!$A96,'Coverage Indicators - Section D'!$A$10:$A$41,0)),""),"")</f>
        <v/>
      </c>
      <c r="G96" s="230" t="str">
        <f>IFERROR(IF(INDEX('Coverage Indicators - Section D'!G$10:G$41,MATCH('Print View'!$A96,'Coverage Indicators - Section D'!$A$10:$A$41,0))&lt;&gt;0,INDEX('Coverage Indicators - Section D'!G$10:G$41,MATCH('Print View'!$A96,'Coverage Indicators - Section D'!$A$10:$A$41,0)),""),"")</f>
        <v/>
      </c>
      <c r="H96" s="230" t="str">
        <f>IFERROR(IF(INDEX('Coverage Indicators - Section D'!H$10:H$41,MATCH('Print View'!$A96,'Coverage Indicators - Section D'!$A$10:$A$41,0))&lt;&gt;0,INDEX('Coverage Indicators - Section D'!H$10:H$41,MATCH('Print View'!$A96,'Coverage Indicators - Section D'!$A$10:$A$41,0)),""),"")</f>
        <v/>
      </c>
      <c r="I96" s="230" t="str">
        <f>IFERROR(IF(INDEX('Coverage Indicators - Section D'!P$10:P$41,MATCH('Print View'!$A96,'Coverage Indicators - Section D'!$A$10:$A$41,0))&lt;&gt;0,INDEX('Coverage Indicators - Section D'!P$10:P$41,MATCH('Print View'!$A96,'Coverage Indicators - Section D'!$A$10:$A$41,0)),""),"")</f>
        <v/>
      </c>
      <c r="J96" s="230" t="str">
        <f>IFERROR(IF(INDEX('Coverage Indicators - Section D'!Q$10:Q$41,MATCH('Print View'!$A96,'Coverage Indicators - Section D'!$A$10:$A$41,0))&lt;&gt;0,INDEX('Coverage Indicators - Section D'!Q$10:Q$41,MATCH('Print View'!$A96,'Coverage Indicators - Section D'!$A$10:$A$41,0)),""),"")</f>
        <v/>
      </c>
      <c r="K96" s="230" t="str">
        <f>IFERROR(IF(INDEX('Coverage Indicators - Section D'!R$10:R$41,MATCH('Print View'!$A96,'Coverage Indicators - Section D'!$A$10:$A$41,0))&lt;&gt;0,INDEX('Coverage Indicators - Section D'!R$10:R$41,MATCH('Print View'!$A96,'Coverage Indicators - Section D'!$A$10:$A$41,0)),""),"")</f>
        <v/>
      </c>
      <c r="L96" s="230" t="str">
        <f>IFERROR(IF(INDEX('Coverage Indicators - Section D'!S$10:S$41,MATCH('Print View'!$A96,'Coverage Indicators - Section D'!$A$10:$A$41,0))&lt;&gt;0,INDEX('Coverage Indicators - Section D'!S$10:S$41,MATCH('Print View'!$A96,'Coverage Indicators - Section D'!$A$10:$A$41,0)),""),"")</f>
        <v/>
      </c>
      <c r="M96" s="230" t="str">
        <f>IFERROR(IF(INDEX('Coverage Indicators - Section D'!#REF!,MATCH('Print View'!$A96,'Coverage Indicators - Section D'!$A$10:$A$41,0))&lt;&gt;0,INDEX('Coverage Indicators - Section D'!#REF!,MATCH('Print View'!$A96,'Coverage Indicators - Section D'!$A$10:$A$41,0)),""),"")</f>
        <v/>
      </c>
      <c r="N96" s="230" t="str">
        <f>IFERROR(IF(INDEX('Coverage Indicators - Section D'!U$10:U$41,MATCH('Print View'!$A96,'Coverage Indicators - Section D'!$A$10:$A$41,0))&lt;&gt;0,INDEX('Coverage Indicators - Section D'!U$10:U$41,MATCH('Print View'!$A96,'Coverage Indicators - Section D'!$A$10:$A$41,0)),""),"")</f>
        <v/>
      </c>
      <c r="O96" s="230" t="str">
        <f>IFERROR(IF(INDEX('Coverage Indicators - Section D'!V$10:V$41,MATCH('Print View'!$A96,'Coverage Indicators - Section D'!$A$10:$A$41,0))&lt;&gt;0,INDEX('Coverage Indicators - Section D'!V$10:V$41,MATCH('Print View'!$A96,'Coverage Indicators - Section D'!$A$10:$A$41,0)),""),"")</f>
        <v/>
      </c>
      <c r="P96" s="250" t="str">
        <f t="array" ref="P96">IFERROR(IF(INDEX('Coverage Indicators - Section D'!E$45:E$226,MATCH('Print View'!$A96&amp;'Print View'!$Q$76,'Coverage Indicators - Section D'!$B$45:$B$226&amp;'Coverage Indicators - Section D'!$I$45:$I$226,0))&lt;&gt;0,INDEX('Coverage Indicators - Section D'!E$45:E$226,MATCH('Print View'!$A96&amp;'Print View'!$Q$76,'Coverage Indicators - Section D'!$B$45:$B$226&amp;'Coverage Indicators - Section D'!$I$45:$I$226,0)),""),"")</f>
        <v/>
      </c>
      <c r="Q96" s="251" t="str">
        <f t="array" ref="Q96">IFERROR(IF(INDEX('Coverage Indicators - Section D'!F$45:F$226,MATCH('Print View'!$A96&amp;'Print View'!$Q$76,'Coverage Indicators - Section D'!$B$45:$B$226&amp;'Coverage Indicators - Section D'!$I$45:$I$226,0))&lt;&gt;0,INDEX('Coverage Indicators - Section D'!F$45:F$226,MATCH('Print View'!$A96&amp;'Print View'!$Q$76,'Coverage Indicators - Section D'!$B$45:$B$226&amp;'Coverage Indicators - Section D'!$I$45:$I$226,0)),""),"")</f>
        <v/>
      </c>
      <c r="R96" s="251" t="str">
        <f t="array" ref="R96">IFERROR(IF(INDEX('Coverage Indicators - Section D'!G$45:G$226,MATCH('Print View'!$A96&amp;'Print View'!$Q$76,'Coverage Indicators - Section D'!$B$45:$B$226&amp;'Coverage Indicators - Section D'!$I$45:$I$226,0))&lt;&gt;0,INDEX('Coverage Indicators - Section D'!G$45:G$226,MATCH('Print View'!$A96&amp;'Print View'!$Q$76,'Coverage Indicators - Section D'!$B$45:$B$226&amp;'Coverage Indicators - Section D'!$I$45:$I$226,0)),""),"")</f>
        <v/>
      </c>
      <c r="S96" s="252" t="str">
        <f t="array" ref="S96">IFERROR(IF(INDEX('Coverage Indicators - Section D'!H$45:H$226,MATCH('Print View'!$A96&amp;'Print View'!$Q$76,'Coverage Indicators - Section D'!$B$45:$B$226&amp;'Coverage Indicators - Section D'!$I$45:$I$226,0))&lt;&gt;0,INDEX('Coverage Indicators - Section D'!H$45:H$226,MATCH('Print View'!$A96&amp;'Print View'!$Q$76,'Coverage Indicators - Section D'!$B$45:$B$226&amp;'Coverage Indicators - Section D'!$I$45:$I$226,0)),""),"")</f>
        <v/>
      </c>
      <c r="T96" s="253" t="str">
        <f t="array" ref="T96">IFERROR(IF(INDEX('Coverage Indicators - Section D'!E$45:E$226,MATCH('Print View'!$A96&amp;'Print View'!$U$76,'Coverage Indicators - Section D'!$B$45:$B$226&amp;'Coverage Indicators - Section D'!$I$45:$I$226,0))&lt;&gt;0,INDEX('Coverage Indicators - Section D'!E$45:E$226,MATCH('Print View'!$A96&amp;'Print View'!$U$76,'Coverage Indicators - Section D'!$B$45:$B$226&amp;'Coverage Indicators - Section D'!$I$45:$I$226,0)),""),"")</f>
        <v/>
      </c>
      <c r="U96" s="251" t="str">
        <f t="array" ref="U96">IFERROR(IF(INDEX('Coverage Indicators - Section D'!F$45:F$226,MATCH('Print View'!$A96&amp;'Print View'!$U$76,'Coverage Indicators - Section D'!$B$45:$B$226&amp;'Coverage Indicators - Section D'!$I$45:$I$226,0))&lt;&gt;0,INDEX('Coverage Indicators - Section D'!F$45:F$226,MATCH('Print View'!$A96&amp;'Print View'!$U$76,'Coverage Indicators - Section D'!$B$45:$B$226&amp;'Coverage Indicators - Section D'!$I$45:$I$226,0)),""),"")</f>
        <v/>
      </c>
      <c r="V96" s="251" t="str">
        <f t="array" ref="V96">IFERROR(IF(INDEX('Coverage Indicators - Section D'!G$45:G$226,MATCH('Print View'!$A96&amp;'Print View'!$U$76,'Coverage Indicators - Section D'!$B$45:$B$226&amp;'Coverage Indicators - Section D'!$I$45:$I$226,0))&lt;&gt;0,INDEX('Coverage Indicators - Section D'!G$45:G$226,MATCH('Print View'!$A96&amp;'Print View'!$U$76,'Coverage Indicators - Section D'!$B$45:$B$226&amp;'Coverage Indicators - Section D'!$I$45:$I$226,0)),""),"")</f>
        <v/>
      </c>
      <c r="W96" s="252" t="str">
        <f t="array" ref="W96">IFERROR(IF(INDEX('Coverage Indicators - Section D'!H$45:H$226,MATCH('Print View'!$A96&amp;'Print View'!$U$76,'Coverage Indicators - Section D'!$B$45:$B$226&amp;'Coverage Indicators - Section D'!$I$45:$I$226,0))&lt;&gt;0,INDEX('Coverage Indicators - Section D'!H$45:H$226,MATCH('Print View'!$A96&amp;'Print View'!$U$76,'Coverage Indicators - Section D'!$B$45:$B$226&amp;'Coverage Indicators - Section D'!$I$45:$I$226,0)),""),"")</f>
        <v/>
      </c>
      <c r="X96" s="254"/>
      <c r="Y96" s="255"/>
      <c r="Z96" s="255"/>
      <c r="AA96" s="256"/>
      <c r="AB96" s="254"/>
      <c r="AC96" s="255"/>
      <c r="AD96" s="255"/>
      <c r="AE96" s="256"/>
      <c r="AF96" s="254"/>
      <c r="AG96" s="255"/>
      <c r="AH96" s="257"/>
      <c r="AI96" s="256"/>
      <c r="AJ96" s="258" t="str">
        <f>IFERROR(IF(INDEX('Coverage Indicators - Section D'!W$10:W$41,MATCH('Print View'!$A96,'Coverage Indicators - Section D'!$A$10:$A$41,0))&lt;&gt;0,INDEX('Coverage Indicators - Section D'!W$10:W$41,MATCH('Print View'!$A96,'Coverage Indicators - Section D'!$A$10:$A$41,0)),""),"")</f>
        <v/>
      </c>
    </row>
    <row r="97" spans="1:36" s="178" customFormat="1" ht="23.25" x14ac:dyDescent="0.25">
      <c r="A97" s="194">
        <v>19</v>
      </c>
      <c r="B97" s="168" t="str">
        <f>IFERROR(IF(INDEX('Coverage Indicators - Section D'!B$10:B$41,MATCH('Print View'!$A97,'Coverage Indicators - Section D'!$A$10:$A$41,0))&lt;&gt;0,INDEX('Coverage Indicators - Section D'!B$10:B$41,MATCH('Print View'!$A97,'Coverage Indicators - Section D'!$A$10:$A$41,0)),""),"")</f>
        <v/>
      </c>
      <c r="C97" s="168" t="str">
        <f>IFERROR(IF(INDEX('Coverage Indicators - Section D'!C$10:C$41,MATCH('Print View'!$A97,'Coverage Indicators - Section D'!$A$10:$A$41,0))&lt;&gt;0,INDEX('Coverage Indicators - Section D'!C$10:C$41,MATCH('Print View'!$A97,'Coverage Indicators - Section D'!$A$10:$A$41,0)),""),"")</f>
        <v/>
      </c>
      <c r="D97" s="168" t="str">
        <f>IFERROR(IF(INDEX('Coverage Indicators - Section D'!D$10:D$41,MATCH('Print View'!$A97,'Coverage Indicators - Section D'!$A$10:$A$41,0))&lt;&gt;0,INDEX('Coverage Indicators - Section D'!D$10:D$41,MATCH('Print View'!$A97,'Coverage Indicators - Section D'!$A$10:$A$41,0)),""),"")</f>
        <v/>
      </c>
      <c r="E97" s="168" t="str">
        <f>IFERROR(IF(INDEX('Coverage Indicators - Section D'!E$10:E$41,MATCH('Print View'!$A97,'Coverage Indicators - Section D'!$A$10:$A$41,0))&lt;&gt;0,INDEX('Coverage Indicators - Section D'!E$10:E$41,MATCH('Print View'!$A97,'Coverage Indicators - Section D'!$A$10:$A$41,0)),""),"")</f>
        <v/>
      </c>
      <c r="F97" s="168" t="str">
        <f>IFERROR(IF(INDEX('Coverage Indicators - Section D'!F$10:F$41,MATCH('Print View'!$A97,'Coverage Indicators - Section D'!$A$10:$A$41,0))&lt;&gt;0,INDEX('Coverage Indicators - Section D'!F$10:F$41,MATCH('Print View'!$A97,'Coverage Indicators - Section D'!$A$10:$A$41,0)),""),"")</f>
        <v/>
      </c>
      <c r="G97" s="168" t="str">
        <f>IFERROR(IF(INDEX('Coverage Indicators - Section D'!G$10:G$41,MATCH('Print View'!$A97,'Coverage Indicators - Section D'!$A$10:$A$41,0))&lt;&gt;0,INDEX('Coverage Indicators - Section D'!G$10:G$41,MATCH('Print View'!$A97,'Coverage Indicators - Section D'!$A$10:$A$41,0)),""),"")</f>
        <v/>
      </c>
      <c r="H97" s="168" t="str">
        <f>IFERROR(IF(INDEX('Coverage Indicators - Section D'!H$10:H$41,MATCH('Print View'!$A97,'Coverage Indicators - Section D'!$A$10:$A$41,0))&lt;&gt;0,INDEX('Coverage Indicators - Section D'!H$10:H$41,MATCH('Print View'!$A97,'Coverage Indicators - Section D'!$A$10:$A$41,0)),""),"")</f>
        <v/>
      </c>
      <c r="I97" s="168" t="str">
        <f>IFERROR(IF(INDEX('Coverage Indicators - Section D'!P$10:P$41,MATCH('Print View'!$A97,'Coverage Indicators - Section D'!$A$10:$A$41,0))&lt;&gt;0,INDEX('Coverage Indicators - Section D'!P$10:P$41,MATCH('Print View'!$A97,'Coverage Indicators - Section D'!$A$10:$A$41,0)),""),"")</f>
        <v/>
      </c>
      <c r="J97" s="168" t="str">
        <f>IFERROR(IF(INDEX('Coverage Indicators - Section D'!Q$10:Q$41,MATCH('Print View'!$A97,'Coverage Indicators - Section D'!$A$10:$A$41,0))&lt;&gt;0,INDEX('Coverage Indicators - Section D'!Q$10:Q$41,MATCH('Print View'!$A97,'Coverage Indicators - Section D'!$A$10:$A$41,0)),""),"")</f>
        <v/>
      </c>
      <c r="K97" s="168" t="str">
        <f>IFERROR(IF(INDEX('Coverage Indicators - Section D'!R$10:R$41,MATCH('Print View'!$A97,'Coverage Indicators - Section D'!$A$10:$A$41,0))&lt;&gt;0,INDEX('Coverage Indicators - Section D'!R$10:R$41,MATCH('Print View'!$A97,'Coverage Indicators - Section D'!$A$10:$A$41,0)),""),"")</f>
        <v/>
      </c>
      <c r="L97" s="168" t="str">
        <f>IFERROR(IF(INDEX('Coverage Indicators - Section D'!S$10:S$41,MATCH('Print View'!$A97,'Coverage Indicators - Section D'!$A$10:$A$41,0))&lt;&gt;0,INDEX('Coverage Indicators - Section D'!S$10:S$41,MATCH('Print View'!$A97,'Coverage Indicators - Section D'!$A$10:$A$41,0)),""),"")</f>
        <v/>
      </c>
      <c r="M97" s="168" t="str">
        <f>IFERROR(IF(INDEX('Coverage Indicators - Section D'!#REF!,MATCH('Print View'!$A97,'Coverage Indicators - Section D'!$A$10:$A$41,0))&lt;&gt;0,INDEX('Coverage Indicators - Section D'!#REF!,MATCH('Print View'!$A97,'Coverage Indicators - Section D'!$A$10:$A$41,0)),""),"")</f>
        <v/>
      </c>
      <c r="N97" s="168" t="str">
        <f>IFERROR(IF(INDEX('Coverage Indicators - Section D'!U$10:U$41,MATCH('Print View'!$A97,'Coverage Indicators - Section D'!$A$10:$A$41,0))&lt;&gt;0,INDEX('Coverage Indicators - Section D'!U$10:U$41,MATCH('Print View'!$A97,'Coverage Indicators - Section D'!$A$10:$A$41,0)),""),"")</f>
        <v/>
      </c>
      <c r="O97" s="168" t="str">
        <f>IFERROR(IF(INDEX('Coverage Indicators - Section D'!V$10:V$41,MATCH('Print View'!$A97,'Coverage Indicators - Section D'!$A$10:$A$41,0))&lt;&gt;0,INDEX('Coverage Indicators - Section D'!V$10:V$41,MATCH('Print View'!$A97,'Coverage Indicators - Section D'!$A$10:$A$41,0)),""),"")</f>
        <v/>
      </c>
      <c r="P97" s="187" t="str">
        <f t="array" ref="P97">IFERROR(IF(INDEX('Coverage Indicators - Section D'!E$45:E$226,MATCH('Print View'!$A97&amp;'Print View'!$Q$76,'Coverage Indicators - Section D'!$B$45:$B$226&amp;'Coverage Indicators - Section D'!$I$45:$I$226,0))&lt;&gt;0,INDEX('Coverage Indicators - Section D'!E$45:E$226,MATCH('Print View'!$A97&amp;'Print View'!$Q$76,'Coverage Indicators - Section D'!$B$45:$B$226&amp;'Coverage Indicators - Section D'!$I$45:$I$226,0)),""),"")</f>
        <v/>
      </c>
      <c r="Q97" s="174" t="str">
        <f t="array" ref="Q97">IFERROR(IF(INDEX('Coverage Indicators - Section D'!F$45:F$226,MATCH('Print View'!$A97&amp;'Print View'!$Q$76,'Coverage Indicators - Section D'!$B$45:$B$226&amp;'Coverage Indicators - Section D'!$I$45:$I$226,0))&lt;&gt;0,INDEX('Coverage Indicators - Section D'!F$45:F$226,MATCH('Print View'!$A97&amp;'Print View'!$Q$76,'Coverage Indicators - Section D'!$B$45:$B$226&amp;'Coverage Indicators - Section D'!$I$45:$I$226,0)),""),"")</f>
        <v/>
      </c>
      <c r="R97" s="174" t="str">
        <f t="array" ref="R97">IFERROR(IF(INDEX('Coverage Indicators - Section D'!G$45:G$226,MATCH('Print View'!$A97&amp;'Print View'!$Q$76,'Coverage Indicators - Section D'!$B$45:$B$226&amp;'Coverage Indicators - Section D'!$I$45:$I$226,0))&lt;&gt;0,INDEX('Coverage Indicators - Section D'!G$45:G$226,MATCH('Print View'!$A97&amp;'Print View'!$Q$76,'Coverage Indicators - Section D'!$B$45:$B$226&amp;'Coverage Indicators - Section D'!$I$45:$I$226,0)),""),"")</f>
        <v/>
      </c>
      <c r="S97" s="176" t="str">
        <f t="array" ref="S97">IFERROR(IF(INDEX('Coverage Indicators - Section D'!H$45:H$226,MATCH('Print View'!$A97&amp;'Print View'!$Q$76,'Coverage Indicators - Section D'!$B$45:$B$226&amp;'Coverage Indicators - Section D'!$I$45:$I$226,0))&lt;&gt;0,INDEX('Coverage Indicators - Section D'!H$45:H$226,MATCH('Print View'!$A97&amp;'Print View'!$Q$76,'Coverage Indicators - Section D'!$B$45:$B$226&amp;'Coverage Indicators - Section D'!$I$45:$I$226,0)),""),"")</f>
        <v/>
      </c>
      <c r="T97" s="173" t="str">
        <f t="array" ref="T97">IFERROR(IF(INDEX('Coverage Indicators - Section D'!E$45:E$226,MATCH('Print View'!$A97&amp;'Print View'!$U$76,'Coverage Indicators - Section D'!$B$45:$B$226&amp;'Coverage Indicators - Section D'!$I$45:$I$226,0))&lt;&gt;0,INDEX('Coverage Indicators - Section D'!E$45:E$226,MATCH('Print View'!$A97&amp;'Print View'!$U$76,'Coverage Indicators - Section D'!$B$45:$B$226&amp;'Coverage Indicators - Section D'!$I$45:$I$226,0)),""),"")</f>
        <v/>
      </c>
      <c r="U97" s="174" t="str">
        <f t="array" ref="U97">IFERROR(IF(INDEX('Coverage Indicators - Section D'!F$45:F$226,MATCH('Print View'!$A97&amp;'Print View'!$U$76,'Coverage Indicators - Section D'!$B$45:$B$226&amp;'Coverage Indicators - Section D'!$I$45:$I$226,0))&lt;&gt;0,INDEX('Coverage Indicators - Section D'!F$45:F$226,MATCH('Print View'!$A97&amp;'Print View'!$U$76,'Coverage Indicators - Section D'!$B$45:$B$226&amp;'Coverage Indicators - Section D'!$I$45:$I$226,0)),""),"")</f>
        <v/>
      </c>
      <c r="V97" s="174" t="str">
        <f t="array" ref="V97">IFERROR(IF(INDEX('Coverage Indicators - Section D'!G$45:G$226,MATCH('Print View'!$A97&amp;'Print View'!$U$76,'Coverage Indicators - Section D'!$B$45:$B$226&amp;'Coverage Indicators - Section D'!$I$45:$I$226,0))&lt;&gt;0,INDEX('Coverage Indicators - Section D'!G$45:G$226,MATCH('Print View'!$A97&amp;'Print View'!$U$76,'Coverage Indicators - Section D'!$B$45:$B$226&amp;'Coverage Indicators - Section D'!$I$45:$I$226,0)),""),"")</f>
        <v/>
      </c>
      <c r="W97" s="176" t="str">
        <f t="array" ref="W97">IFERROR(IF(INDEX('Coverage Indicators - Section D'!H$45:H$226,MATCH('Print View'!$A97&amp;'Print View'!$U$76,'Coverage Indicators - Section D'!$B$45:$B$226&amp;'Coverage Indicators - Section D'!$I$45:$I$226,0))&lt;&gt;0,INDEX('Coverage Indicators - Section D'!H$45:H$226,MATCH('Print View'!$A97&amp;'Print View'!$U$76,'Coverage Indicators - Section D'!$B$45:$B$226&amp;'Coverage Indicators - Section D'!$I$45:$I$226,0)),""),"")</f>
        <v/>
      </c>
      <c r="X97" s="172"/>
      <c r="Y97" s="170"/>
      <c r="Z97" s="170"/>
      <c r="AA97" s="171"/>
      <c r="AB97" s="172"/>
      <c r="AC97" s="170"/>
      <c r="AD97" s="170"/>
      <c r="AE97" s="171"/>
      <c r="AF97" s="172"/>
      <c r="AG97" s="170"/>
      <c r="AH97" s="179"/>
      <c r="AI97" s="171"/>
      <c r="AJ97" s="177" t="str">
        <f>IFERROR(IF(INDEX('Coverage Indicators - Section D'!W$10:W$41,MATCH('Print View'!$A97,'Coverage Indicators - Section D'!$A$10:$A$41,0))&lt;&gt;0,INDEX('Coverage Indicators - Section D'!W$10:W$41,MATCH('Print View'!$A97,'Coverage Indicators - Section D'!$A$10:$A$41,0)),""),"")</f>
        <v/>
      </c>
    </row>
    <row r="98" spans="1:36" s="178" customFormat="1" ht="23.25" x14ac:dyDescent="0.25">
      <c r="A98" s="194">
        <v>20</v>
      </c>
      <c r="B98" s="230" t="str">
        <f>IFERROR(IF(INDEX('Coverage Indicators - Section D'!B$10:B$41,MATCH('Print View'!$A98,'Coverage Indicators - Section D'!$A$10:$A$41,0))&lt;&gt;0,INDEX('Coverage Indicators - Section D'!B$10:B$41,MATCH('Print View'!$A98,'Coverage Indicators - Section D'!$A$10:$A$41,0)),""),"")</f>
        <v/>
      </c>
      <c r="C98" s="230" t="str">
        <f>IFERROR(IF(INDEX('Coverage Indicators - Section D'!C$10:C$41,MATCH('Print View'!$A98,'Coverage Indicators - Section D'!$A$10:$A$41,0))&lt;&gt;0,INDEX('Coverage Indicators - Section D'!C$10:C$41,MATCH('Print View'!$A98,'Coverage Indicators - Section D'!$A$10:$A$41,0)),""),"")</f>
        <v/>
      </c>
      <c r="D98" s="230" t="str">
        <f>IFERROR(IF(INDEX('Coverage Indicators - Section D'!D$10:D$41,MATCH('Print View'!$A98,'Coverage Indicators - Section D'!$A$10:$A$41,0))&lt;&gt;0,INDEX('Coverage Indicators - Section D'!D$10:D$41,MATCH('Print View'!$A98,'Coverage Indicators - Section D'!$A$10:$A$41,0)),""),"")</f>
        <v/>
      </c>
      <c r="E98" s="230" t="str">
        <f>IFERROR(IF(INDEX('Coverage Indicators - Section D'!E$10:E$41,MATCH('Print View'!$A98,'Coverage Indicators - Section D'!$A$10:$A$41,0))&lt;&gt;0,INDEX('Coverage Indicators - Section D'!E$10:E$41,MATCH('Print View'!$A98,'Coverage Indicators - Section D'!$A$10:$A$41,0)),""),"")</f>
        <v/>
      </c>
      <c r="F98" s="230" t="str">
        <f>IFERROR(IF(INDEX('Coverage Indicators - Section D'!F$10:F$41,MATCH('Print View'!$A98,'Coverage Indicators - Section D'!$A$10:$A$41,0))&lt;&gt;0,INDEX('Coverage Indicators - Section D'!F$10:F$41,MATCH('Print View'!$A98,'Coverage Indicators - Section D'!$A$10:$A$41,0)),""),"")</f>
        <v/>
      </c>
      <c r="G98" s="230" t="str">
        <f>IFERROR(IF(INDEX('Coverage Indicators - Section D'!G$10:G$41,MATCH('Print View'!$A98,'Coverage Indicators - Section D'!$A$10:$A$41,0))&lt;&gt;0,INDEX('Coverage Indicators - Section D'!G$10:G$41,MATCH('Print View'!$A98,'Coverage Indicators - Section D'!$A$10:$A$41,0)),""),"")</f>
        <v/>
      </c>
      <c r="H98" s="230" t="str">
        <f>IFERROR(IF(INDEX('Coverage Indicators - Section D'!H$10:H$41,MATCH('Print View'!$A98,'Coverage Indicators - Section D'!$A$10:$A$41,0))&lt;&gt;0,INDEX('Coverage Indicators - Section D'!H$10:H$41,MATCH('Print View'!$A98,'Coverage Indicators - Section D'!$A$10:$A$41,0)),""),"")</f>
        <v/>
      </c>
      <c r="I98" s="230" t="str">
        <f>IFERROR(IF(INDEX('Coverage Indicators - Section D'!P$10:P$41,MATCH('Print View'!$A98,'Coverage Indicators - Section D'!$A$10:$A$41,0))&lt;&gt;0,INDEX('Coverage Indicators - Section D'!P$10:P$41,MATCH('Print View'!$A98,'Coverage Indicators - Section D'!$A$10:$A$41,0)),""),"")</f>
        <v/>
      </c>
      <c r="J98" s="230" t="str">
        <f>IFERROR(IF(INDEX('Coverage Indicators - Section D'!Q$10:Q$41,MATCH('Print View'!$A98,'Coverage Indicators - Section D'!$A$10:$A$41,0))&lt;&gt;0,INDEX('Coverage Indicators - Section D'!Q$10:Q$41,MATCH('Print View'!$A98,'Coverage Indicators - Section D'!$A$10:$A$41,0)),""),"")</f>
        <v/>
      </c>
      <c r="K98" s="230" t="str">
        <f>IFERROR(IF(INDEX('Coverage Indicators - Section D'!R$10:R$41,MATCH('Print View'!$A98,'Coverage Indicators - Section D'!$A$10:$A$41,0))&lt;&gt;0,INDEX('Coverage Indicators - Section D'!R$10:R$41,MATCH('Print View'!$A98,'Coverage Indicators - Section D'!$A$10:$A$41,0)),""),"")</f>
        <v/>
      </c>
      <c r="L98" s="230" t="str">
        <f>IFERROR(IF(INDEX('Coverage Indicators - Section D'!S$10:S$41,MATCH('Print View'!$A98,'Coverage Indicators - Section D'!$A$10:$A$41,0))&lt;&gt;0,INDEX('Coverage Indicators - Section D'!S$10:S$41,MATCH('Print View'!$A98,'Coverage Indicators - Section D'!$A$10:$A$41,0)),""),"")</f>
        <v/>
      </c>
      <c r="M98" s="230" t="str">
        <f>IFERROR(IF(INDEX('Coverage Indicators - Section D'!#REF!,MATCH('Print View'!$A98,'Coverage Indicators - Section D'!$A$10:$A$41,0))&lt;&gt;0,INDEX('Coverage Indicators - Section D'!#REF!,MATCH('Print View'!$A98,'Coverage Indicators - Section D'!$A$10:$A$41,0)),""),"")</f>
        <v/>
      </c>
      <c r="N98" s="230" t="str">
        <f>IFERROR(IF(INDEX('Coverage Indicators - Section D'!U$10:U$41,MATCH('Print View'!$A98,'Coverage Indicators - Section D'!$A$10:$A$41,0))&lt;&gt;0,INDEX('Coverage Indicators - Section D'!U$10:U$41,MATCH('Print View'!$A98,'Coverage Indicators - Section D'!$A$10:$A$41,0)),""),"")</f>
        <v/>
      </c>
      <c r="O98" s="230" t="str">
        <f>IFERROR(IF(INDEX('Coverage Indicators - Section D'!V$10:V$41,MATCH('Print View'!$A98,'Coverage Indicators - Section D'!$A$10:$A$41,0))&lt;&gt;0,INDEX('Coverage Indicators - Section D'!V$10:V$41,MATCH('Print View'!$A98,'Coverage Indicators - Section D'!$A$10:$A$41,0)),""),"")</f>
        <v/>
      </c>
      <c r="P98" s="250" t="str">
        <f t="array" ref="P98">IFERROR(IF(INDEX('Coverage Indicators - Section D'!E$45:E$226,MATCH('Print View'!$A98&amp;'Print View'!$Q$76,'Coverage Indicators - Section D'!$B$45:$B$226&amp;'Coverage Indicators - Section D'!$I$45:$I$226,0))&lt;&gt;0,INDEX('Coverage Indicators - Section D'!E$45:E$226,MATCH('Print View'!$A98&amp;'Print View'!$Q$76,'Coverage Indicators - Section D'!$B$45:$B$226&amp;'Coverage Indicators - Section D'!$I$45:$I$226,0)),""),"")</f>
        <v/>
      </c>
      <c r="Q98" s="251" t="str">
        <f t="array" ref="Q98">IFERROR(IF(INDEX('Coverage Indicators - Section D'!F$45:F$226,MATCH('Print View'!$A98&amp;'Print View'!$Q$76,'Coverage Indicators - Section D'!$B$45:$B$226&amp;'Coverage Indicators - Section D'!$I$45:$I$226,0))&lt;&gt;0,INDEX('Coverage Indicators - Section D'!F$45:F$226,MATCH('Print View'!$A98&amp;'Print View'!$Q$76,'Coverage Indicators - Section D'!$B$45:$B$226&amp;'Coverage Indicators - Section D'!$I$45:$I$226,0)),""),"")</f>
        <v/>
      </c>
      <c r="R98" s="251" t="str">
        <f t="array" ref="R98">IFERROR(IF(INDEX('Coverage Indicators - Section D'!G$45:G$226,MATCH('Print View'!$A98&amp;'Print View'!$Q$76,'Coverage Indicators - Section D'!$B$45:$B$226&amp;'Coverage Indicators - Section D'!$I$45:$I$226,0))&lt;&gt;0,INDEX('Coverage Indicators - Section D'!G$45:G$226,MATCH('Print View'!$A98&amp;'Print View'!$Q$76,'Coverage Indicators - Section D'!$B$45:$B$226&amp;'Coverage Indicators - Section D'!$I$45:$I$226,0)),""),"")</f>
        <v/>
      </c>
      <c r="S98" s="252" t="str">
        <f t="array" ref="S98">IFERROR(IF(INDEX('Coverage Indicators - Section D'!H$45:H$226,MATCH('Print View'!$A98&amp;'Print View'!$Q$76,'Coverage Indicators - Section D'!$B$45:$B$226&amp;'Coverage Indicators - Section D'!$I$45:$I$226,0))&lt;&gt;0,INDEX('Coverage Indicators - Section D'!H$45:H$226,MATCH('Print View'!$A98&amp;'Print View'!$Q$76,'Coverage Indicators - Section D'!$B$45:$B$226&amp;'Coverage Indicators - Section D'!$I$45:$I$226,0)),""),"")</f>
        <v/>
      </c>
      <c r="T98" s="253" t="str">
        <f t="array" ref="T98">IFERROR(IF(INDEX('Coverage Indicators - Section D'!E$45:E$226,MATCH('Print View'!$A98&amp;'Print View'!$U$76,'Coverage Indicators - Section D'!$B$45:$B$226&amp;'Coverage Indicators - Section D'!$I$45:$I$226,0))&lt;&gt;0,INDEX('Coverage Indicators - Section D'!E$45:E$226,MATCH('Print View'!$A98&amp;'Print View'!$U$76,'Coverage Indicators - Section D'!$B$45:$B$226&amp;'Coverage Indicators - Section D'!$I$45:$I$226,0)),""),"")</f>
        <v/>
      </c>
      <c r="U98" s="251" t="str">
        <f t="array" ref="U98">IFERROR(IF(INDEX('Coverage Indicators - Section D'!F$45:F$226,MATCH('Print View'!$A98&amp;'Print View'!$U$76,'Coverage Indicators - Section D'!$B$45:$B$226&amp;'Coverage Indicators - Section D'!$I$45:$I$226,0))&lt;&gt;0,INDEX('Coverage Indicators - Section D'!F$45:F$226,MATCH('Print View'!$A98&amp;'Print View'!$U$76,'Coverage Indicators - Section D'!$B$45:$B$226&amp;'Coverage Indicators - Section D'!$I$45:$I$226,0)),""),"")</f>
        <v/>
      </c>
      <c r="V98" s="251" t="str">
        <f t="array" ref="V98">IFERROR(IF(INDEX('Coverage Indicators - Section D'!G$45:G$226,MATCH('Print View'!$A98&amp;'Print View'!$U$76,'Coverage Indicators - Section D'!$B$45:$B$226&amp;'Coverage Indicators - Section D'!$I$45:$I$226,0))&lt;&gt;0,INDEX('Coverage Indicators - Section D'!G$45:G$226,MATCH('Print View'!$A98&amp;'Print View'!$U$76,'Coverage Indicators - Section D'!$B$45:$B$226&amp;'Coverage Indicators - Section D'!$I$45:$I$226,0)),""),"")</f>
        <v/>
      </c>
      <c r="W98" s="252" t="str">
        <f t="array" ref="W98">IFERROR(IF(INDEX('Coverage Indicators - Section D'!H$45:H$226,MATCH('Print View'!$A98&amp;'Print View'!$U$76,'Coverage Indicators - Section D'!$B$45:$B$226&amp;'Coverage Indicators - Section D'!$I$45:$I$226,0))&lt;&gt;0,INDEX('Coverage Indicators - Section D'!H$45:H$226,MATCH('Print View'!$A98&amp;'Print View'!$U$76,'Coverage Indicators - Section D'!$B$45:$B$226&amp;'Coverage Indicators - Section D'!$I$45:$I$226,0)),""),"")</f>
        <v/>
      </c>
      <c r="X98" s="254"/>
      <c r="Y98" s="255"/>
      <c r="Z98" s="255"/>
      <c r="AA98" s="256"/>
      <c r="AB98" s="254"/>
      <c r="AC98" s="255"/>
      <c r="AD98" s="255"/>
      <c r="AE98" s="256"/>
      <c r="AF98" s="254"/>
      <c r="AG98" s="255"/>
      <c r="AH98" s="257"/>
      <c r="AI98" s="256"/>
      <c r="AJ98" s="258" t="str">
        <f>IFERROR(IF(INDEX('Coverage Indicators - Section D'!W$10:W$41,MATCH('Print View'!$A98,'Coverage Indicators - Section D'!$A$10:$A$41,0))&lt;&gt;0,INDEX('Coverage Indicators - Section D'!W$10:W$41,MATCH('Print View'!$A98,'Coverage Indicators - Section D'!$A$10:$A$41,0)),""),"")</f>
        <v/>
      </c>
    </row>
    <row r="99" spans="1:36" s="178" customFormat="1" ht="23.25" x14ac:dyDescent="0.25">
      <c r="A99" s="193">
        <v>21</v>
      </c>
      <c r="B99" s="168" t="str">
        <f>IFERROR(IF(INDEX('Coverage Indicators - Section D'!B$10:B$41,MATCH('Print View'!$A99,'Coverage Indicators - Section D'!$A$10:$A$41,0))&lt;&gt;0,INDEX('Coverage Indicators - Section D'!B$10:B$41,MATCH('Print View'!$A99,'Coverage Indicators - Section D'!$A$10:$A$41,0)),""),"")</f>
        <v/>
      </c>
      <c r="C99" s="168" t="str">
        <f>IFERROR(IF(INDEX('Coverage Indicators - Section D'!C$10:C$41,MATCH('Print View'!$A99,'Coverage Indicators - Section D'!$A$10:$A$41,0))&lt;&gt;0,INDEX('Coverage Indicators - Section D'!C$10:C$41,MATCH('Print View'!$A99,'Coverage Indicators - Section D'!$A$10:$A$41,0)),""),"")</f>
        <v/>
      </c>
      <c r="D99" s="168" t="str">
        <f>IFERROR(IF(INDEX('Coverage Indicators - Section D'!D$10:D$41,MATCH('Print View'!$A99,'Coverage Indicators - Section D'!$A$10:$A$41,0))&lt;&gt;0,INDEX('Coverage Indicators - Section D'!D$10:D$41,MATCH('Print View'!$A99,'Coverage Indicators - Section D'!$A$10:$A$41,0)),""),"")</f>
        <v/>
      </c>
      <c r="E99" s="168" t="str">
        <f>IFERROR(IF(INDEX('Coverage Indicators - Section D'!E$10:E$41,MATCH('Print View'!$A99,'Coverage Indicators - Section D'!$A$10:$A$41,0))&lt;&gt;0,INDEX('Coverage Indicators - Section D'!E$10:E$41,MATCH('Print View'!$A99,'Coverage Indicators - Section D'!$A$10:$A$41,0)),""),"")</f>
        <v/>
      </c>
      <c r="F99" s="168" t="str">
        <f>IFERROR(IF(INDEX('Coverage Indicators - Section D'!F$10:F$41,MATCH('Print View'!$A99,'Coverage Indicators - Section D'!$A$10:$A$41,0))&lt;&gt;0,INDEX('Coverage Indicators - Section D'!F$10:F$41,MATCH('Print View'!$A99,'Coverage Indicators - Section D'!$A$10:$A$41,0)),""),"")</f>
        <v/>
      </c>
      <c r="G99" s="168" t="str">
        <f>IFERROR(IF(INDEX('Coverage Indicators - Section D'!G$10:G$41,MATCH('Print View'!$A99,'Coverage Indicators - Section D'!$A$10:$A$41,0))&lt;&gt;0,INDEX('Coverage Indicators - Section D'!G$10:G$41,MATCH('Print View'!$A99,'Coverage Indicators - Section D'!$A$10:$A$41,0)),""),"")</f>
        <v/>
      </c>
      <c r="H99" s="168" t="str">
        <f>IFERROR(IF(INDEX('Coverage Indicators - Section D'!H$10:H$41,MATCH('Print View'!$A99,'Coverage Indicators - Section D'!$A$10:$A$41,0))&lt;&gt;0,INDEX('Coverage Indicators - Section D'!H$10:H$41,MATCH('Print View'!$A99,'Coverage Indicators - Section D'!$A$10:$A$41,0)),""),"")</f>
        <v/>
      </c>
      <c r="I99" s="168" t="str">
        <f>IFERROR(IF(INDEX('Coverage Indicators - Section D'!P$10:P$41,MATCH('Print View'!$A99,'Coverage Indicators - Section D'!$A$10:$A$41,0))&lt;&gt;0,INDEX('Coverage Indicators - Section D'!P$10:P$41,MATCH('Print View'!$A99,'Coverage Indicators - Section D'!$A$10:$A$41,0)),""),"")</f>
        <v/>
      </c>
      <c r="J99" s="168" t="str">
        <f>IFERROR(IF(INDEX('Coverage Indicators - Section D'!Q$10:Q$41,MATCH('Print View'!$A99,'Coverage Indicators - Section D'!$A$10:$A$41,0))&lt;&gt;0,INDEX('Coverage Indicators - Section D'!Q$10:Q$41,MATCH('Print View'!$A99,'Coverage Indicators - Section D'!$A$10:$A$41,0)),""),"")</f>
        <v/>
      </c>
      <c r="K99" s="168" t="str">
        <f>IFERROR(IF(INDEX('Coverage Indicators - Section D'!R$10:R$41,MATCH('Print View'!$A99,'Coverage Indicators - Section D'!$A$10:$A$41,0))&lt;&gt;0,INDEX('Coverage Indicators - Section D'!R$10:R$41,MATCH('Print View'!$A99,'Coverage Indicators - Section D'!$A$10:$A$41,0)),""),"")</f>
        <v/>
      </c>
      <c r="L99" s="168" t="str">
        <f>IFERROR(IF(INDEX('Coverage Indicators - Section D'!S$10:S$41,MATCH('Print View'!$A99,'Coverage Indicators - Section D'!$A$10:$A$41,0))&lt;&gt;0,INDEX('Coverage Indicators - Section D'!S$10:S$41,MATCH('Print View'!$A99,'Coverage Indicators - Section D'!$A$10:$A$41,0)),""),"")</f>
        <v/>
      </c>
      <c r="M99" s="168" t="str">
        <f>IFERROR(IF(INDEX('Coverage Indicators - Section D'!#REF!,MATCH('Print View'!$A99,'Coverage Indicators - Section D'!$A$10:$A$41,0))&lt;&gt;0,INDEX('Coverage Indicators - Section D'!#REF!,MATCH('Print View'!$A99,'Coverage Indicators - Section D'!$A$10:$A$41,0)),""),"")</f>
        <v/>
      </c>
      <c r="N99" s="168" t="str">
        <f>IFERROR(IF(INDEX('Coverage Indicators - Section D'!U$10:U$41,MATCH('Print View'!$A99,'Coverage Indicators - Section D'!$A$10:$A$41,0))&lt;&gt;0,INDEX('Coverage Indicators - Section D'!U$10:U$41,MATCH('Print View'!$A99,'Coverage Indicators - Section D'!$A$10:$A$41,0)),""),"")</f>
        <v/>
      </c>
      <c r="O99" s="168" t="str">
        <f>IFERROR(IF(INDEX('Coverage Indicators - Section D'!V$10:V$41,MATCH('Print View'!$A99,'Coverage Indicators - Section D'!$A$10:$A$41,0))&lt;&gt;0,INDEX('Coverage Indicators - Section D'!V$10:V$41,MATCH('Print View'!$A99,'Coverage Indicators - Section D'!$A$10:$A$41,0)),""),"")</f>
        <v/>
      </c>
      <c r="P99" s="187" t="str">
        <f t="array" ref="P99">IFERROR(IF(INDEX('Coverage Indicators - Section D'!E$45:E$226,MATCH('Print View'!$A99&amp;'Print View'!$Q$76,'Coverage Indicators - Section D'!$B$45:$B$226&amp;'Coverage Indicators - Section D'!$I$45:$I$226,0))&lt;&gt;0,INDEX('Coverage Indicators - Section D'!E$45:E$226,MATCH('Print View'!$A99&amp;'Print View'!$Q$76,'Coverage Indicators - Section D'!$B$45:$B$226&amp;'Coverage Indicators - Section D'!$I$45:$I$226,0)),""),"")</f>
        <v/>
      </c>
      <c r="Q99" s="174" t="str">
        <f t="array" ref="Q99">IFERROR(IF(INDEX('Coverage Indicators - Section D'!F$45:F$226,MATCH('Print View'!$A99&amp;'Print View'!$Q$76,'Coverage Indicators - Section D'!$B$45:$B$226&amp;'Coverage Indicators - Section D'!$I$45:$I$226,0))&lt;&gt;0,INDEX('Coverage Indicators - Section D'!F$45:F$226,MATCH('Print View'!$A99&amp;'Print View'!$Q$76,'Coverage Indicators - Section D'!$B$45:$B$226&amp;'Coverage Indicators - Section D'!$I$45:$I$226,0)),""),"")</f>
        <v/>
      </c>
      <c r="R99" s="174" t="str">
        <f t="array" ref="R99">IFERROR(IF(INDEX('Coverage Indicators - Section D'!G$45:G$226,MATCH('Print View'!$A99&amp;'Print View'!$Q$76,'Coverage Indicators - Section D'!$B$45:$B$226&amp;'Coverage Indicators - Section D'!$I$45:$I$226,0))&lt;&gt;0,INDEX('Coverage Indicators - Section D'!G$45:G$226,MATCH('Print View'!$A99&amp;'Print View'!$Q$76,'Coverage Indicators - Section D'!$B$45:$B$226&amp;'Coverage Indicators - Section D'!$I$45:$I$226,0)),""),"")</f>
        <v/>
      </c>
      <c r="S99" s="176" t="str">
        <f t="array" ref="S99">IFERROR(IF(INDEX('Coverage Indicators - Section D'!H$45:H$226,MATCH('Print View'!$A99&amp;'Print View'!$Q$76,'Coverage Indicators - Section D'!$B$45:$B$226&amp;'Coverage Indicators - Section D'!$I$45:$I$226,0))&lt;&gt;0,INDEX('Coverage Indicators - Section D'!H$45:H$226,MATCH('Print View'!$A99&amp;'Print View'!$Q$76,'Coverage Indicators - Section D'!$B$45:$B$226&amp;'Coverage Indicators - Section D'!$I$45:$I$226,0)),""),"")</f>
        <v/>
      </c>
      <c r="T99" s="173" t="str">
        <f t="array" ref="T99">IFERROR(IF(INDEX('Coverage Indicators - Section D'!E$45:E$226,MATCH('Print View'!$A99&amp;'Print View'!$U$76,'Coverage Indicators - Section D'!$B$45:$B$226&amp;'Coverage Indicators - Section D'!$I$45:$I$226,0))&lt;&gt;0,INDEX('Coverage Indicators - Section D'!E$45:E$226,MATCH('Print View'!$A99&amp;'Print View'!$U$76,'Coverage Indicators - Section D'!$B$45:$B$226&amp;'Coverage Indicators - Section D'!$I$45:$I$226,0)),""),"")</f>
        <v/>
      </c>
      <c r="U99" s="174" t="str">
        <f t="array" ref="U99">IFERROR(IF(INDEX('Coverage Indicators - Section D'!F$45:F$226,MATCH('Print View'!$A99&amp;'Print View'!$U$76,'Coverage Indicators - Section D'!$B$45:$B$226&amp;'Coverage Indicators - Section D'!$I$45:$I$226,0))&lt;&gt;0,INDEX('Coverage Indicators - Section D'!F$45:F$226,MATCH('Print View'!$A99&amp;'Print View'!$U$76,'Coverage Indicators - Section D'!$B$45:$B$226&amp;'Coverage Indicators - Section D'!$I$45:$I$226,0)),""),"")</f>
        <v/>
      </c>
      <c r="V99" s="174" t="str">
        <f t="array" ref="V99">IFERROR(IF(INDEX('Coverage Indicators - Section D'!G$45:G$226,MATCH('Print View'!$A99&amp;'Print View'!$U$76,'Coverage Indicators - Section D'!$B$45:$B$226&amp;'Coverage Indicators - Section D'!$I$45:$I$226,0))&lt;&gt;0,INDEX('Coverage Indicators - Section D'!G$45:G$226,MATCH('Print View'!$A99&amp;'Print View'!$U$76,'Coverage Indicators - Section D'!$B$45:$B$226&amp;'Coverage Indicators - Section D'!$I$45:$I$226,0)),""),"")</f>
        <v/>
      </c>
      <c r="W99" s="176" t="str">
        <f t="array" ref="W99">IFERROR(IF(INDEX('Coverage Indicators - Section D'!H$45:H$226,MATCH('Print View'!$A99&amp;'Print View'!$U$76,'Coverage Indicators - Section D'!$B$45:$B$226&amp;'Coverage Indicators - Section D'!$I$45:$I$226,0))&lt;&gt;0,INDEX('Coverage Indicators - Section D'!H$45:H$226,MATCH('Print View'!$A99&amp;'Print View'!$U$76,'Coverage Indicators - Section D'!$B$45:$B$226&amp;'Coverage Indicators - Section D'!$I$45:$I$226,0)),""),"")</f>
        <v/>
      </c>
      <c r="X99" s="172"/>
      <c r="Y99" s="170"/>
      <c r="Z99" s="170"/>
      <c r="AA99" s="171"/>
      <c r="AB99" s="172"/>
      <c r="AC99" s="170"/>
      <c r="AD99" s="170"/>
      <c r="AE99" s="171"/>
      <c r="AF99" s="172"/>
      <c r="AG99" s="170"/>
      <c r="AH99" s="179"/>
      <c r="AI99" s="171"/>
      <c r="AJ99" s="177" t="str">
        <f>IFERROR(IF(INDEX('Coverage Indicators - Section D'!W$10:W$41,MATCH('Print View'!$A99,'Coverage Indicators - Section D'!$A$10:$A$41,0))&lt;&gt;0,INDEX('Coverage Indicators - Section D'!W$10:W$41,MATCH('Print View'!$A99,'Coverage Indicators - Section D'!$A$10:$A$41,0)),""),"")</f>
        <v/>
      </c>
    </row>
    <row r="100" spans="1:36" s="178" customFormat="1" ht="23.25" x14ac:dyDescent="0.25">
      <c r="A100" s="194">
        <v>22</v>
      </c>
      <c r="B100" s="230" t="str">
        <f>IFERROR(IF(INDEX('Coverage Indicators - Section D'!B$10:B$41,MATCH('Print View'!$A100,'Coverage Indicators - Section D'!$A$10:$A$41,0))&lt;&gt;0,INDEX('Coverage Indicators - Section D'!B$10:B$41,MATCH('Print View'!$A100,'Coverage Indicators - Section D'!$A$10:$A$41,0)),""),"")</f>
        <v/>
      </c>
      <c r="C100" s="230" t="str">
        <f>IFERROR(IF(INDEX('Coverage Indicators - Section D'!C$10:C$41,MATCH('Print View'!$A100,'Coverage Indicators - Section D'!$A$10:$A$41,0))&lt;&gt;0,INDEX('Coverage Indicators - Section D'!C$10:C$41,MATCH('Print View'!$A100,'Coverage Indicators - Section D'!$A$10:$A$41,0)),""),"")</f>
        <v/>
      </c>
      <c r="D100" s="230" t="str">
        <f>IFERROR(IF(INDEX('Coverage Indicators - Section D'!D$10:D$41,MATCH('Print View'!$A100,'Coverage Indicators - Section D'!$A$10:$A$41,0))&lt;&gt;0,INDEX('Coverage Indicators - Section D'!D$10:D$41,MATCH('Print View'!$A100,'Coverage Indicators - Section D'!$A$10:$A$41,0)),""),"")</f>
        <v/>
      </c>
      <c r="E100" s="230" t="str">
        <f>IFERROR(IF(INDEX('Coverage Indicators - Section D'!E$10:E$41,MATCH('Print View'!$A100,'Coverage Indicators - Section D'!$A$10:$A$41,0))&lt;&gt;0,INDEX('Coverage Indicators - Section D'!E$10:E$41,MATCH('Print View'!$A100,'Coverage Indicators - Section D'!$A$10:$A$41,0)),""),"")</f>
        <v/>
      </c>
      <c r="F100" s="230" t="str">
        <f>IFERROR(IF(INDEX('Coverage Indicators - Section D'!F$10:F$41,MATCH('Print View'!$A100,'Coverage Indicators - Section D'!$A$10:$A$41,0))&lt;&gt;0,INDEX('Coverage Indicators - Section D'!F$10:F$41,MATCH('Print View'!$A100,'Coverage Indicators - Section D'!$A$10:$A$41,0)),""),"")</f>
        <v/>
      </c>
      <c r="G100" s="230" t="str">
        <f>IFERROR(IF(INDEX('Coverage Indicators - Section D'!G$10:G$41,MATCH('Print View'!$A100,'Coverage Indicators - Section D'!$A$10:$A$41,0))&lt;&gt;0,INDEX('Coverage Indicators - Section D'!G$10:G$41,MATCH('Print View'!$A100,'Coverage Indicators - Section D'!$A$10:$A$41,0)),""),"")</f>
        <v/>
      </c>
      <c r="H100" s="230" t="str">
        <f>IFERROR(IF(INDEX('Coverage Indicators - Section D'!H$10:H$41,MATCH('Print View'!$A100,'Coverage Indicators - Section D'!$A$10:$A$41,0))&lt;&gt;0,INDEX('Coverage Indicators - Section D'!H$10:H$41,MATCH('Print View'!$A100,'Coverage Indicators - Section D'!$A$10:$A$41,0)),""),"")</f>
        <v/>
      </c>
      <c r="I100" s="230" t="str">
        <f>IFERROR(IF(INDEX('Coverage Indicators - Section D'!P$10:P$41,MATCH('Print View'!$A100,'Coverage Indicators - Section D'!$A$10:$A$41,0))&lt;&gt;0,INDEX('Coverage Indicators - Section D'!P$10:P$41,MATCH('Print View'!$A100,'Coverage Indicators - Section D'!$A$10:$A$41,0)),""),"")</f>
        <v/>
      </c>
      <c r="J100" s="230" t="str">
        <f>IFERROR(IF(INDEX('Coverage Indicators - Section D'!Q$10:Q$41,MATCH('Print View'!$A100,'Coverage Indicators - Section D'!$A$10:$A$41,0))&lt;&gt;0,INDEX('Coverage Indicators - Section D'!Q$10:Q$41,MATCH('Print View'!$A100,'Coverage Indicators - Section D'!$A$10:$A$41,0)),""),"")</f>
        <v/>
      </c>
      <c r="K100" s="230" t="str">
        <f>IFERROR(IF(INDEX('Coverage Indicators - Section D'!R$10:R$41,MATCH('Print View'!$A100,'Coverage Indicators - Section D'!$A$10:$A$41,0))&lt;&gt;0,INDEX('Coverage Indicators - Section D'!R$10:R$41,MATCH('Print View'!$A100,'Coverage Indicators - Section D'!$A$10:$A$41,0)),""),"")</f>
        <v/>
      </c>
      <c r="L100" s="230" t="str">
        <f>IFERROR(IF(INDEX('Coverage Indicators - Section D'!S$10:S$41,MATCH('Print View'!$A100,'Coverage Indicators - Section D'!$A$10:$A$41,0))&lt;&gt;0,INDEX('Coverage Indicators - Section D'!S$10:S$41,MATCH('Print View'!$A100,'Coverage Indicators - Section D'!$A$10:$A$41,0)),""),"")</f>
        <v/>
      </c>
      <c r="M100" s="230" t="str">
        <f>IFERROR(IF(INDEX('Coverage Indicators - Section D'!#REF!,MATCH('Print View'!$A100,'Coverage Indicators - Section D'!$A$10:$A$41,0))&lt;&gt;0,INDEX('Coverage Indicators - Section D'!#REF!,MATCH('Print View'!$A100,'Coverage Indicators - Section D'!$A$10:$A$41,0)),""),"")</f>
        <v/>
      </c>
      <c r="N100" s="230" t="str">
        <f>IFERROR(IF(INDEX('Coverage Indicators - Section D'!U$10:U$41,MATCH('Print View'!$A100,'Coverage Indicators - Section D'!$A$10:$A$41,0))&lt;&gt;0,INDEX('Coverage Indicators - Section D'!U$10:U$41,MATCH('Print View'!$A100,'Coverage Indicators - Section D'!$A$10:$A$41,0)),""),"")</f>
        <v/>
      </c>
      <c r="O100" s="230" t="str">
        <f>IFERROR(IF(INDEX('Coverage Indicators - Section D'!V$10:V$41,MATCH('Print View'!$A100,'Coverage Indicators - Section D'!$A$10:$A$41,0))&lt;&gt;0,INDEX('Coverage Indicators - Section D'!V$10:V$41,MATCH('Print View'!$A100,'Coverage Indicators - Section D'!$A$10:$A$41,0)),""),"")</f>
        <v/>
      </c>
      <c r="P100" s="250" t="str">
        <f t="array" ref="P100">IFERROR(IF(INDEX('Coverage Indicators - Section D'!E$45:E$226,MATCH('Print View'!$A100&amp;'Print View'!$Q$76,'Coverage Indicators - Section D'!$B$45:$B$226&amp;'Coverage Indicators - Section D'!$I$45:$I$226,0))&lt;&gt;0,INDEX('Coverage Indicators - Section D'!E$45:E$226,MATCH('Print View'!$A100&amp;'Print View'!$Q$76,'Coverage Indicators - Section D'!$B$45:$B$226&amp;'Coverage Indicators - Section D'!$I$45:$I$226,0)),""),"")</f>
        <v/>
      </c>
      <c r="Q100" s="251" t="str">
        <f t="array" ref="Q100">IFERROR(IF(INDEX('Coverage Indicators - Section D'!F$45:F$226,MATCH('Print View'!$A100&amp;'Print View'!$Q$76,'Coverage Indicators - Section D'!$B$45:$B$226&amp;'Coverage Indicators - Section D'!$I$45:$I$226,0))&lt;&gt;0,INDEX('Coverage Indicators - Section D'!F$45:F$226,MATCH('Print View'!$A100&amp;'Print View'!$Q$76,'Coverage Indicators - Section D'!$B$45:$B$226&amp;'Coverage Indicators - Section D'!$I$45:$I$226,0)),""),"")</f>
        <v/>
      </c>
      <c r="R100" s="251" t="str">
        <f t="array" ref="R100">IFERROR(IF(INDEX('Coverage Indicators - Section D'!G$45:G$226,MATCH('Print View'!$A100&amp;'Print View'!$Q$76,'Coverage Indicators - Section D'!$B$45:$B$226&amp;'Coverage Indicators - Section D'!$I$45:$I$226,0))&lt;&gt;0,INDEX('Coverage Indicators - Section D'!G$45:G$226,MATCH('Print View'!$A100&amp;'Print View'!$Q$76,'Coverage Indicators - Section D'!$B$45:$B$226&amp;'Coverage Indicators - Section D'!$I$45:$I$226,0)),""),"")</f>
        <v/>
      </c>
      <c r="S100" s="252" t="str">
        <f t="array" ref="S100">IFERROR(IF(INDEX('Coverage Indicators - Section D'!H$45:H$226,MATCH('Print View'!$A100&amp;'Print View'!$Q$76,'Coverage Indicators - Section D'!$B$45:$B$226&amp;'Coverage Indicators - Section D'!$I$45:$I$226,0))&lt;&gt;0,INDEX('Coverage Indicators - Section D'!H$45:H$226,MATCH('Print View'!$A100&amp;'Print View'!$Q$76,'Coverage Indicators - Section D'!$B$45:$B$226&amp;'Coverage Indicators - Section D'!$I$45:$I$226,0)),""),"")</f>
        <v/>
      </c>
      <c r="T100" s="253" t="str">
        <f t="array" ref="T100">IFERROR(IF(INDEX('Coverage Indicators - Section D'!E$45:E$226,MATCH('Print View'!$A100&amp;'Print View'!$U$76,'Coverage Indicators - Section D'!$B$45:$B$226&amp;'Coverage Indicators - Section D'!$I$45:$I$226,0))&lt;&gt;0,INDEX('Coverage Indicators - Section D'!E$45:E$226,MATCH('Print View'!$A100&amp;'Print View'!$U$76,'Coverage Indicators - Section D'!$B$45:$B$226&amp;'Coverage Indicators - Section D'!$I$45:$I$226,0)),""),"")</f>
        <v/>
      </c>
      <c r="U100" s="251" t="str">
        <f t="array" ref="U100">IFERROR(IF(INDEX('Coverage Indicators - Section D'!F$45:F$226,MATCH('Print View'!$A100&amp;'Print View'!$U$76,'Coverage Indicators - Section D'!$B$45:$B$226&amp;'Coverage Indicators - Section D'!$I$45:$I$226,0))&lt;&gt;0,INDEX('Coverage Indicators - Section D'!F$45:F$226,MATCH('Print View'!$A100&amp;'Print View'!$U$76,'Coverage Indicators - Section D'!$B$45:$B$226&amp;'Coverage Indicators - Section D'!$I$45:$I$226,0)),""),"")</f>
        <v/>
      </c>
      <c r="V100" s="251" t="str">
        <f t="array" ref="V100">IFERROR(IF(INDEX('Coverage Indicators - Section D'!G$45:G$226,MATCH('Print View'!$A100&amp;'Print View'!$U$76,'Coverage Indicators - Section D'!$B$45:$B$226&amp;'Coverage Indicators - Section D'!$I$45:$I$226,0))&lt;&gt;0,INDEX('Coverage Indicators - Section D'!G$45:G$226,MATCH('Print View'!$A100&amp;'Print View'!$U$76,'Coverage Indicators - Section D'!$B$45:$B$226&amp;'Coverage Indicators - Section D'!$I$45:$I$226,0)),""),"")</f>
        <v/>
      </c>
      <c r="W100" s="252" t="str">
        <f t="array" ref="W100">IFERROR(IF(INDEX('Coverage Indicators - Section D'!H$45:H$226,MATCH('Print View'!$A100&amp;'Print View'!$U$76,'Coverage Indicators - Section D'!$B$45:$B$226&amp;'Coverage Indicators - Section D'!$I$45:$I$226,0))&lt;&gt;0,INDEX('Coverage Indicators - Section D'!H$45:H$226,MATCH('Print View'!$A100&amp;'Print View'!$U$76,'Coverage Indicators - Section D'!$B$45:$B$226&amp;'Coverage Indicators - Section D'!$I$45:$I$226,0)),""),"")</f>
        <v/>
      </c>
      <c r="X100" s="254"/>
      <c r="Y100" s="255"/>
      <c r="Z100" s="255"/>
      <c r="AA100" s="256"/>
      <c r="AB100" s="254"/>
      <c r="AC100" s="255"/>
      <c r="AD100" s="255"/>
      <c r="AE100" s="256"/>
      <c r="AF100" s="254"/>
      <c r="AG100" s="255"/>
      <c r="AH100" s="257"/>
      <c r="AI100" s="256"/>
      <c r="AJ100" s="258" t="str">
        <f>IFERROR(IF(INDEX('Coverage Indicators - Section D'!W$10:W$41,MATCH('Print View'!$A100,'Coverage Indicators - Section D'!$A$10:$A$41,0))&lt;&gt;0,INDEX('Coverage Indicators - Section D'!W$10:W$41,MATCH('Print View'!$A100,'Coverage Indicators - Section D'!$A$10:$A$41,0)),""),"")</f>
        <v/>
      </c>
    </row>
    <row r="101" spans="1:36" s="178" customFormat="1" ht="23.25" x14ac:dyDescent="0.25">
      <c r="A101" s="194">
        <v>23</v>
      </c>
      <c r="B101" s="168" t="str">
        <f>IFERROR(IF(INDEX('Coverage Indicators - Section D'!B$10:B$41,MATCH('Print View'!$A101,'Coverage Indicators - Section D'!$A$10:$A$41,0))&lt;&gt;0,INDEX('Coverage Indicators - Section D'!B$10:B$41,MATCH('Print View'!$A101,'Coverage Indicators - Section D'!$A$10:$A$41,0)),""),"")</f>
        <v/>
      </c>
      <c r="C101" s="168" t="str">
        <f>IFERROR(IF(INDEX('Coverage Indicators - Section D'!C$10:C$41,MATCH('Print View'!$A101,'Coverage Indicators - Section D'!$A$10:$A$41,0))&lt;&gt;0,INDEX('Coverage Indicators - Section D'!C$10:C$41,MATCH('Print View'!$A101,'Coverage Indicators - Section D'!$A$10:$A$41,0)),""),"")</f>
        <v/>
      </c>
      <c r="D101" s="168" t="str">
        <f>IFERROR(IF(INDEX('Coverage Indicators - Section D'!D$10:D$41,MATCH('Print View'!$A101,'Coverage Indicators - Section D'!$A$10:$A$41,0))&lt;&gt;0,INDEX('Coverage Indicators - Section D'!D$10:D$41,MATCH('Print View'!$A101,'Coverage Indicators - Section D'!$A$10:$A$41,0)),""),"")</f>
        <v/>
      </c>
      <c r="E101" s="168" t="str">
        <f>IFERROR(IF(INDEX('Coverage Indicators - Section D'!E$10:E$41,MATCH('Print View'!$A101,'Coverage Indicators - Section D'!$A$10:$A$41,0))&lt;&gt;0,INDEX('Coverage Indicators - Section D'!E$10:E$41,MATCH('Print View'!$A101,'Coverage Indicators - Section D'!$A$10:$A$41,0)),""),"")</f>
        <v/>
      </c>
      <c r="F101" s="168" t="str">
        <f>IFERROR(IF(INDEX('Coverage Indicators - Section D'!F$10:F$41,MATCH('Print View'!$A101,'Coverage Indicators - Section D'!$A$10:$A$41,0))&lt;&gt;0,INDEX('Coverage Indicators - Section D'!F$10:F$41,MATCH('Print View'!$A101,'Coverage Indicators - Section D'!$A$10:$A$41,0)),""),"")</f>
        <v/>
      </c>
      <c r="G101" s="168" t="str">
        <f>IFERROR(IF(INDEX('Coverage Indicators - Section D'!G$10:G$41,MATCH('Print View'!$A101,'Coverage Indicators - Section D'!$A$10:$A$41,0))&lt;&gt;0,INDEX('Coverage Indicators - Section D'!G$10:G$41,MATCH('Print View'!$A101,'Coverage Indicators - Section D'!$A$10:$A$41,0)),""),"")</f>
        <v/>
      </c>
      <c r="H101" s="168" t="str">
        <f>IFERROR(IF(INDEX('Coverage Indicators - Section D'!H$10:H$41,MATCH('Print View'!$A101,'Coverage Indicators - Section D'!$A$10:$A$41,0))&lt;&gt;0,INDEX('Coverage Indicators - Section D'!H$10:H$41,MATCH('Print View'!$A101,'Coverage Indicators - Section D'!$A$10:$A$41,0)),""),"")</f>
        <v/>
      </c>
      <c r="I101" s="168" t="str">
        <f>IFERROR(IF(INDEX('Coverage Indicators - Section D'!P$10:P$41,MATCH('Print View'!$A101,'Coverage Indicators - Section D'!$A$10:$A$41,0))&lt;&gt;0,INDEX('Coverage Indicators - Section D'!P$10:P$41,MATCH('Print View'!$A101,'Coverage Indicators - Section D'!$A$10:$A$41,0)),""),"")</f>
        <v/>
      </c>
      <c r="J101" s="168" t="str">
        <f>IFERROR(IF(INDEX('Coverage Indicators - Section D'!Q$10:Q$41,MATCH('Print View'!$A101,'Coverage Indicators - Section D'!$A$10:$A$41,0))&lt;&gt;0,INDEX('Coverage Indicators - Section D'!Q$10:Q$41,MATCH('Print View'!$A101,'Coverage Indicators - Section D'!$A$10:$A$41,0)),""),"")</f>
        <v/>
      </c>
      <c r="K101" s="168" t="str">
        <f>IFERROR(IF(INDEX('Coverage Indicators - Section D'!R$10:R$41,MATCH('Print View'!$A101,'Coverage Indicators - Section D'!$A$10:$A$41,0))&lt;&gt;0,INDEX('Coverage Indicators - Section D'!R$10:R$41,MATCH('Print View'!$A101,'Coverage Indicators - Section D'!$A$10:$A$41,0)),""),"")</f>
        <v/>
      </c>
      <c r="L101" s="168" t="str">
        <f>IFERROR(IF(INDEX('Coverage Indicators - Section D'!S$10:S$41,MATCH('Print View'!$A101,'Coverage Indicators - Section D'!$A$10:$A$41,0))&lt;&gt;0,INDEX('Coverage Indicators - Section D'!S$10:S$41,MATCH('Print View'!$A101,'Coverage Indicators - Section D'!$A$10:$A$41,0)),""),"")</f>
        <v/>
      </c>
      <c r="M101" s="168" t="str">
        <f>IFERROR(IF(INDEX('Coverage Indicators - Section D'!#REF!,MATCH('Print View'!$A101,'Coverage Indicators - Section D'!$A$10:$A$41,0))&lt;&gt;0,INDEX('Coverage Indicators - Section D'!#REF!,MATCH('Print View'!$A101,'Coverage Indicators - Section D'!$A$10:$A$41,0)),""),"")</f>
        <v/>
      </c>
      <c r="N101" s="168" t="str">
        <f>IFERROR(IF(INDEX('Coverage Indicators - Section D'!U$10:U$41,MATCH('Print View'!$A101,'Coverage Indicators - Section D'!$A$10:$A$41,0))&lt;&gt;0,INDEX('Coverage Indicators - Section D'!U$10:U$41,MATCH('Print View'!$A101,'Coverage Indicators - Section D'!$A$10:$A$41,0)),""),"")</f>
        <v/>
      </c>
      <c r="O101" s="168" t="str">
        <f>IFERROR(IF(INDEX('Coverage Indicators - Section D'!V$10:V$41,MATCH('Print View'!$A101,'Coverage Indicators - Section D'!$A$10:$A$41,0))&lt;&gt;0,INDEX('Coverage Indicators - Section D'!V$10:V$41,MATCH('Print View'!$A101,'Coverage Indicators - Section D'!$A$10:$A$41,0)),""),"")</f>
        <v/>
      </c>
      <c r="P101" s="187" t="str">
        <f t="array" ref="P101">IFERROR(IF(INDEX('Coverage Indicators - Section D'!E$45:E$226,MATCH('Print View'!$A101&amp;'Print View'!$Q$76,'Coverage Indicators - Section D'!$B$45:$B$226&amp;'Coverage Indicators - Section D'!$I$45:$I$226,0))&lt;&gt;0,INDEX('Coverage Indicators - Section D'!E$45:E$226,MATCH('Print View'!$A101&amp;'Print View'!$Q$76,'Coverage Indicators - Section D'!$B$45:$B$226&amp;'Coverage Indicators - Section D'!$I$45:$I$226,0)),""),"")</f>
        <v/>
      </c>
      <c r="Q101" s="174" t="str">
        <f t="array" ref="Q101">IFERROR(IF(INDEX('Coverage Indicators - Section D'!F$45:F$226,MATCH('Print View'!$A101&amp;'Print View'!$Q$76,'Coverage Indicators - Section D'!$B$45:$B$226&amp;'Coverage Indicators - Section D'!$I$45:$I$226,0))&lt;&gt;0,INDEX('Coverage Indicators - Section D'!F$45:F$226,MATCH('Print View'!$A101&amp;'Print View'!$Q$76,'Coverage Indicators - Section D'!$B$45:$B$226&amp;'Coverage Indicators - Section D'!$I$45:$I$226,0)),""),"")</f>
        <v/>
      </c>
      <c r="R101" s="174" t="str">
        <f t="array" ref="R101">IFERROR(IF(INDEX('Coverage Indicators - Section D'!G$45:G$226,MATCH('Print View'!$A101&amp;'Print View'!$Q$76,'Coverage Indicators - Section D'!$B$45:$B$226&amp;'Coverage Indicators - Section D'!$I$45:$I$226,0))&lt;&gt;0,INDEX('Coverage Indicators - Section D'!G$45:G$226,MATCH('Print View'!$A101&amp;'Print View'!$Q$76,'Coverage Indicators - Section D'!$B$45:$B$226&amp;'Coverage Indicators - Section D'!$I$45:$I$226,0)),""),"")</f>
        <v/>
      </c>
      <c r="S101" s="176" t="str">
        <f t="array" ref="S101">IFERROR(IF(INDEX('Coverage Indicators - Section D'!H$45:H$226,MATCH('Print View'!$A101&amp;'Print View'!$Q$76,'Coverage Indicators - Section D'!$B$45:$B$226&amp;'Coverage Indicators - Section D'!$I$45:$I$226,0))&lt;&gt;0,INDEX('Coverage Indicators - Section D'!H$45:H$226,MATCH('Print View'!$A101&amp;'Print View'!$Q$76,'Coverage Indicators - Section D'!$B$45:$B$226&amp;'Coverage Indicators - Section D'!$I$45:$I$226,0)),""),"")</f>
        <v/>
      </c>
      <c r="T101" s="173" t="str">
        <f t="array" ref="T101">IFERROR(IF(INDEX('Coverage Indicators - Section D'!E$45:E$226,MATCH('Print View'!$A101&amp;'Print View'!$U$76,'Coverage Indicators - Section D'!$B$45:$B$226&amp;'Coverage Indicators - Section D'!$I$45:$I$226,0))&lt;&gt;0,INDEX('Coverage Indicators - Section D'!E$45:E$226,MATCH('Print View'!$A101&amp;'Print View'!$U$76,'Coverage Indicators - Section D'!$B$45:$B$226&amp;'Coverage Indicators - Section D'!$I$45:$I$226,0)),""),"")</f>
        <v/>
      </c>
      <c r="U101" s="174" t="str">
        <f t="array" ref="U101">IFERROR(IF(INDEX('Coverage Indicators - Section D'!F$45:F$226,MATCH('Print View'!$A101&amp;'Print View'!$U$76,'Coverage Indicators - Section D'!$B$45:$B$226&amp;'Coverage Indicators - Section D'!$I$45:$I$226,0))&lt;&gt;0,INDEX('Coverage Indicators - Section D'!F$45:F$226,MATCH('Print View'!$A101&amp;'Print View'!$U$76,'Coverage Indicators - Section D'!$B$45:$B$226&amp;'Coverage Indicators - Section D'!$I$45:$I$226,0)),""),"")</f>
        <v/>
      </c>
      <c r="V101" s="174" t="str">
        <f t="array" ref="V101">IFERROR(IF(INDEX('Coverage Indicators - Section D'!G$45:G$226,MATCH('Print View'!$A101&amp;'Print View'!$U$76,'Coverage Indicators - Section D'!$B$45:$B$226&amp;'Coverage Indicators - Section D'!$I$45:$I$226,0))&lt;&gt;0,INDEX('Coverage Indicators - Section D'!G$45:G$226,MATCH('Print View'!$A101&amp;'Print View'!$U$76,'Coverage Indicators - Section D'!$B$45:$B$226&amp;'Coverage Indicators - Section D'!$I$45:$I$226,0)),""),"")</f>
        <v/>
      </c>
      <c r="W101" s="176" t="str">
        <f t="array" ref="W101">IFERROR(IF(INDEX('Coverage Indicators - Section D'!H$45:H$226,MATCH('Print View'!$A101&amp;'Print View'!$U$76,'Coverage Indicators - Section D'!$B$45:$B$226&amp;'Coverage Indicators - Section D'!$I$45:$I$226,0))&lt;&gt;0,INDEX('Coverage Indicators - Section D'!H$45:H$226,MATCH('Print View'!$A101&amp;'Print View'!$U$76,'Coverage Indicators - Section D'!$B$45:$B$226&amp;'Coverage Indicators - Section D'!$I$45:$I$226,0)),""),"")</f>
        <v/>
      </c>
      <c r="X101" s="172"/>
      <c r="Y101" s="170"/>
      <c r="Z101" s="170"/>
      <c r="AA101" s="171"/>
      <c r="AB101" s="172"/>
      <c r="AC101" s="170"/>
      <c r="AD101" s="170"/>
      <c r="AE101" s="171"/>
      <c r="AF101" s="172"/>
      <c r="AG101" s="170"/>
      <c r="AH101" s="179"/>
      <c r="AI101" s="171"/>
      <c r="AJ101" s="177" t="str">
        <f>IFERROR(IF(INDEX('Coverage Indicators - Section D'!W$10:W$41,MATCH('Print View'!$A101,'Coverage Indicators - Section D'!$A$10:$A$41,0))&lt;&gt;0,INDEX('Coverage Indicators - Section D'!W$10:W$41,MATCH('Print View'!$A101,'Coverage Indicators - Section D'!$A$10:$A$41,0)),""),"")</f>
        <v/>
      </c>
    </row>
    <row r="102" spans="1:36" s="178" customFormat="1" ht="23.25" x14ac:dyDescent="0.25">
      <c r="A102" s="194">
        <v>24</v>
      </c>
      <c r="B102" s="230" t="str">
        <f>IFERROR(IF(INDEX('Coverage Indicators - Section D'!B$10:B$41,MATCH('Print View'!$A102,'Coverage Indicators - Section D'!$A$10:$A$41,0))&lt;&gt;0,INDEX('Coverage Indicators - Section D'!B$10:B$41,MATCH('Print View'!$A102,'Coverage Indicators - Section D'!$A$10:$A$41,0)),""),"")</f>
        <v/>
      </c>
      <c r="C102" s="230" t="str">
        <f>IFERROR(IF(INDEX('Coverage Indicators - Section D'!C$10:C$41,MATCH('Print View'!$A102,'Coverage Indicators - Section D'!$A$10:$A$41,0))&lt;&gt;0,INDEX('Coverage Indicators - Section D'!C$10:C$41,MATCH('Print View'!$A102,'Coverage Indicators - Section D'!$A$10:$A$41,0)),""),"")</f>
        <v/>
      </c>
      <c r="D102" s="230" t="str">
        <f>IFERROR(IF(INDEX('Coverage Indicators - Section D'!D$10:D$41,MATCH('Print View'!$A102,'Coverage Indicators - Section D'!$A$10:$A$41,0))&lt;&gt;0,INDEX('Coverage Indicators - Section D'!D$10:D$41,MATCH('Print View'!$A102,'Coverage Indicators - Section D'!$A$10:$A$41,0)),""),"")</f>
        <v/>
      </c>
      <c r="E102" s="230" t="str">
        <f>IFERROR(IF(INDEX('Coverage Indicators - Section D'!E$10:E$41,MATCH('Print View'!$A102,'Coverage Indicators - Section D'!$A$10:$A$41,0))&lt;&gt;0,INDEX('Coverage Indicators - Section D'!E$10:E$41,MATCH('Print View'!$A102,'Coverage Indicators - Section D'!$A$10:$A$41,0)),""),"")</f>
        <v/>
      </c>
      <c r="F102" s="230" t="str">
        <f>IFERROR(IF(INDEX('Coverage Indicators - Section D'!F$10:F$41,MATCH('Print View'!$A102,'Coverage Indicators - Section D'!$A$10:$A$41,0))&lt;&gt;0,INDEX('Coverage Indicators - Section D'!F$10:F$41,MATCH('Print View'!$A102,'Coverage Indicators - Section D'!$A$10:$A$41,0)),""),"")</f>
        <v/>
      </c>
      <c r="G102" s="230" t="str">
        <f>IFERROR(IF(INDEX('Coverage Indicators - Section D'!G$10:G$41,MATCH('Print View'!$A102,'Coverage Indicators - Section D'!$A$10:$A$41,0))&lt;&gt;0,INDEX('Coverage Indicators - Section D'!G$10:G$41,MATCH('Print View'!$A102,'Coverage Indicators - Section D'!$A$10:$A$41,0)),""),"")</f>
        <v/>
      </c>
      <c r="H102" s="230" t="str">
        <f>IFERROR(IF(INDEX('Coverage Indicators - Section D'!H$10:H$41,MATCH('Print View'!$A102,'Coverage Indicators - Section D'!$A$10:$A$41,0))&lt;&gt;0,INDEX('Coverage Indicators - Section D'!H$10:H$41,MATCH('Print View'!$A102,'Coverage Indicators - Section D'!$A$10:$A$41,0)),""),"")</f>
        <v/>
      </c>
      <c r="I102" s="230" t="str">
        <f>IFERROR(IF(INDEX('Coverage Indicators - Section D'!P$10:P$41,MATCH('Print View'!$A102,'Coverage Indicators - Section D'!$A$10:$A$41,0))&lt;&gt;0,INDEX('Coverage Indicators - Section D'!P$10:P$41,MATCH('Print View'!$A102,'Coverage Indicators - Section D'!$A$10:$A$41,0)),""),"")</f>
        <v/>
      </c>
      <c r="J102" s="230" t="str">
        <f>IFERROR(IF(INDEX('Coverage Indicators - Section D'!Q$10:Q$41,MATCH('Print View'!$A102,'Coverage Indicators - Section D'!$A$10:$A$41,0))&lt;&gt;0,INDEX('Coverage Indicators - Section D'!Q$10:Q$41,MATCH('Print View'!$A102,'Coverage Indicators - Section D'!$A$10:$A$41,0)),""),"")</f>
        <v/>
      </c>
      <c r="K102" s="230" t="str">
        <f>IFERROR(IF(INDEX('Coverage Indicators - Section D'!R$10:R$41,MATCH('Print View'!$A102,'Coverage Indicators - Section D'!$A$10:$A$41,0))&lt;&gt;0,INDEX('Coverage Indicators - Section D'!R$10:R$41,MATCH('Print View'!$A102,'Coverage Indicators - Section D'!$A$10:$A$41,0)),""),"")</f>
        <v/>
      </c>
      <c r="L102" s="230" t="str">
        <f>IFERROR(IF(INDEX('Coverage Indicators - Section D'!S$10:S$41,MATCH('Print View'!$A102,'Coverage Indicators - Section D'!$A$10:$A$41,0))&lt;&gt;0,INDEX('Coverage Indicators - Section D'!S$10:S$41,MATCH('Print View'!$A102,'Coverage Indicators - Section D'!$A$10:$A$41,0)),""),"")</f>
        <v/>
      </c>
      <c r="M102" s="230" t="str">
        <f>IFERROR(IF(INDEX('Coverage Indicators - Section D'!#REF!,MATCH('Print View'!$A102,'Coverage Indicators - Section D'!$A$10:$A$41,0))&lt;&gt;0,INDEX('Coverage Indicators - Section D'!#REF!,MATCH('Print View'!$A102,'Coverage Indicators - Section D'!$A$10:$A$41,0)),""),"")</f>
        <v/>
      </c>
      <c r="N102" s="230" t="str">
        <f>IFERROR(IF(INDEX('Coverage Indicators - Section D'!U$10:U$41,MATCH('Print View'!$A102,'Coverage Indicators - Section D'!$A$10:$A$41,0))&lt;&gt;0,INDEX('Coverage Indicators - Section D'!U$10:U$41,MATCH('Print View'!$A102,'Coverage Indicators - Section D'!$A$10:$A$41,0)),""),"")</f>
        <v/>
      </c>
      <c r="O102" s="230" t="str">
        <f>IFERROR(IF(INDEX('Coverage Indicators - Section D'!V$10:V$41,MATCH('Print View'!$A102,'Coverage Indicators - Section D'!$A$10:$A$41,0))&lt;&gt;0,INDEX('Coverage Indicators - Section D'!V$10:V$41,MATCH('Print View'!$A102,'Coverage Indicators - Section D'!$A$10:$A$41,0)),""),"")</f>
        <v/>
      </c>
      <c r="P102" s="250" t="str">
        <f t="array" ref="P102">IFERROR(IF(INDEX('Coverage Indicators - Section D'!E$45:E$226,MATCH('Print View'!$A102&amp;'Print View'!$Q$76,'Coverage Indicators - Section D'!$B$45:$B$226&amp;'Coverage Indicators - Section D'!$I$45:$I$226,0))&lt;&gt;0,INDEX('Coverage Indicators - Section D'!E$45:E$226,MATCH('Print View'!$A102&amp;'Print View'!$Q$76,'Coverage Indicators - Section D'!$B$45:$B$226&amp;'Coverage Indicators - Section D'!$I$45:$I$226,0)),""),"")</f>
        <v/>
      </c>
      <c r="Q102" s="251" t="str">
        <f t="array" ref="Q102">IFERROR(IF(INDEX('Coverage Indicators - Section D'!F$45:F$226,MATCH('Print View'!$A102&amp;'Print View'!$Q$76,'Coverage Indicators - Section D'!$B$45:$B$226&amp;'Coverage Indicators - Section D'!$I$45:$I$226,0))&lt;&gt;0,INDEX('Coverage Indicators - Section D'!F$45:F$226,MATCH('Print View'!$A102&amp;'Print View'!$Q$76,'Coverage Indicators - Section D'!$B$45:$B$226&amp;'Coverage Indicators - Section D'!$I$45:$I$226,0)),""),"")</f>
        <v/>
      </c>
      <c r="R102" s="251" t="str">
        <f t="array" ref="R102">IFERROR(IF(INDEX('Coverage Indicators - Section D'!G$45:G$226,MATCH('Print View'!$A102&amp;'Print View'!$Q$76,'Coverage Indicators - Section D'!$B$45:$B$226&amp;'Coverage Indicators - Section D'!$I$45:$I$226,0))&lt;&gt;0,INDEX('Coverage Indicators - Section D'!G$45:G$226,MATCH('Print View'!$A102&amp;'Print View'!$Q$76,'Coverage Indicators - Section D'!$B$45:$B$226&amp;'Coverage Indicators - Section D'!$I$45:$I$226,0)),""),"")</f>
        <v/>
      </c>
      <c r="S102" s="252" t="str">
        <f t="array" ref="S102">IFERROR(IF(INDEX('Coverage Indicators - Section D'!H$45:H$226,MATCH('Print View'!$A102&amp;'Print View'!$Q$76,'Coverage Indicators - Section D'!$B$45:$B$226&amp;'Coverage Indicators - Section D'!$I$45:$I$226,0))&lt;&gt;0,INDEX('Coverage Indicators - Section D'!H$45:H$226,MATCH('Print View'!$A102&amp;'Print View'!$Q$76,'Coverage Indicators - Section D'!$B$45:$B$226&amp;'Coverage Indicators - Section D'!$I$45:$I$226,0)),""),"")</f>
        <v/>
      </c>
      <c r="T102" s="253" t="str">
        <f t="array" ref="T102">IFERROR(IF(INDEX('Coverage Indicators - Section D'!E$45:E$226,MATCH('Print View'!$A102&amp;'Print View'!$U$76,'Coverage Indicators - Section D'!$B$45:$B$226&amp;'Coverage Indicators - Section D'!$I$45:$I$226,0))&lt;&gt;0,INDEX('Coverage Indicators - Section D'!E$45:E$226,MATCH('Print View'!$A102&amp;'Print View'!$U$76,'Coverage Indicators - Section D'!$B$45:$B$226&amp;'Coverage Indicators - Section D'!$I$45:$I$226,0)),""),"")</f>
        <v/>
      </c>
      <c r="U102" s="251" t="str">
        <f t="array" ref="U102">IFERROR(IF(INDEX('Coverage Indicators - Section D'!F$45:F$226,MATCH('Print View'!$A102&amp;'Print View'!$U$76,'Coverage Indicators - Section D'!$B$45:$B$226&amp;'Coverage Indicators - Section D'!$I$45:$I$226,0))&lt;&gt;0,INDEX('Coverage Indicators - Section D'!F$45:F$226,MATCH('Print View'!$A102&amp;'Print View'!$U$76,'Coverage Indicators - Section D'!$B$45:$B$226&amp;'Coverage Indicators - Section D'!$I$45:$I$226,0)),""),"")</f>
        <v/>
      </c>
      <c r="V102" s="251" t="str">
        <f t="array" ref="V102">IFERROR(IF(INDEX('Coverage Indicators - Section D'!G$45:G$226,MATCH('Print View'!$A102&amp;'Print View'!$U$76,'Coverage Indicators - Section D'!$B$45:$B$226&amp;'Coverage Indicators - Section D'!$I$45:$I$226,0))&lt;&gt;0,INDEX('Coverage Indicators - Section D'!G$45:G$226,MATCH('Print View'!$A102&amp;'Print View'!$U$76,'Coverage Indicators - Section D'!$B$45:$B$226&amp;'Coverage Indicators - Section D'!$I$45:$I$226,0)),""),"")</f>
        <v/>
      </c>
      <c r="W102" s="252" t="str">
        <f t="array" ref="W102">IFERROR(IF(INDEX('Coverage Indicators - Section D'!H$45:H$226,MATCH('Print View'!$A102&amp;'Print View'!$U$76,'Coverage Indicators - Section D'!$B$45:$B$226&amp;'Coverage Indicators - Section D'!$I$45:$I$226,0))&lt;&gt;0,INDEX('Coverage Indicators - Section D'!H$45:H$226,MATCH('Print View'!$A102&amp;'Print View'!$U$76,'Coverage Indicators - Section D'!$B$45:$B$226&amp;'Coverage Indicators - Section D'!$I$45:$I$226,0)),""),"")</f>
        <v/>
      </c>
      <c r="X102" s="254"/>
      <c r="Y102" s="255"/>
      <c r="Z102" s="255"/>
      <c r="AA102" s="256"/>
      <c r="AB102" s="254"/>
      <c r="AC102" s="255"/>
      <c r="AD102" s="255"/>
      <c r="AE102" s="256"/>
      <c r="AF102" s="254"/>
      <c r="AG102" s="255"/>
      <c r="AH102" s="257"/>
      <c r="AI102" s="256"/>
      <c r="AJ102" s="258" t="str">
        <f>IFERROR(IF(INDEX('Coverage Indicators - Section D'!W$10:W$41,MATCH('Print View'!$A102,'Coverage Indicators - Section D'!$A$10:$A$41,0))&lt;&gt;0,INDEX('Coverage Indicators - Section D'!W$10:W$41,MATCH('Print View'!$A102,'Coverage Indicators - Section D'!$A$10:$A$41,0)),""),"")</f>
        <v/>
      </c>
    </row>
    <row r="103" spans="1:36" s="178" customFormat="1" ht="23.25" x14ac:dyDescent="0.25">
      <c r="A103" s="193">
        <v>25</v>
      </c>
      <c r="B103" s="168" t="str">
        <f>IFERROR(IF(INDEX('Coverage Indicators - Section D'!B$10:B$41,MATCH('Print View'!$A103,'Coverage Indicators - Section D'!$A$10:$A$41,0))&lt;&gt;0,INDEX('Coverage Indicators - Section D'!B$10:B$41,MATCH('Print View'!$A103,'Coverage Indicators - Section D'!$A$10:$A$41,0)),""),"")</f>
        <v/>
      </c>
      <c r="C103" s="168" t="str">
        <f>IFERROR(IF(INDEX('Coverage Indicators - Section D'!C$10:C$41,MATCH('Print View'!$A103,'Coverage Indicators - Section D'!$A$10:$A$41,0))&lt;&gt;0,INDEX('Coverage Indicators - Section D'!C$10:C$41,MATCH('Print View'!$A103,'Coverage Indicators - Section D'!$A$10:$A$41,0)),""),"")</f>
        <v/>
      </c>
      <c r="D103" s="168" t="str">
        <f>IFERROR(IF(INDEX('Coverage Indicators - Section D'!D$10:D$41,MATCH('Print View'!$A103,'Coverage Indicators - Section D'!$A$10:$A$41,0))&lt;&gt;0,INDEX('Coverage Indicators - Section D'!D$10:D$41,MATCH('Print View'!$A103,'Coverage Indicators - Section D'!$A$10:$A$41,0)),""),"")</f>
        <v/>
      </c>
      <c r="E103" s="168" t="str">
        <f>IFERROR(IF(INDEX('Coverage Indicators - Section D'!E$10:E$41,MATCH('Print View'!$A103,'Coverage Indicators - Section D'!$A$10:$A$41,0))&lt;&gt;0,INDEX('Coverage Indicators - Section D'!E$10:E$41,MATCH('Print View'!$A103,'Coverage Indicators - Section D'!$A$10:$A$41,0)),""),"")</f>
        <v/>
      </c>
      <c r="F103" s="168" t="str">
        <f>IFERROR(IF(INDEX('Coverage Indicators - Section D'!F$10:F$41,MATCH('Print View'!$A103,'Coverage Indicators - Section D'!$A$10:$A$41,0))&lt;&gt;0,INDEX('Coverage Indicators - Section D'!F$10:F$41,MATCH('Print View'!$A103,'Coverage Indicators - Section D'!$A$10:$A$41,0)),""),"")</f>
        <v/>
      </c>
      <c r="G103" s="168" t="str">
        <f>IFERROR(IF(INDEX('Coverage Indicators - Section D'!G$10:G$41,MATCH('Print View'!$A103,'Coverage Indicators - Section D'!$A$10:$A$41,0))&lt;&gt;0,INDEX('Coverage Indicators - Section D'!G$10:G$41,MATCH('Print View'!$A103,'Coverage Indicators - Section D'!$A$10:$A$41,0)),""),"")</f>
        <v/>
      </c>
      <c r="H103" s="168" t="str">
        <f>IFERROR(IF(INDEX('Coverage Indicators - Section D'!H$10:H$41,MATCH('Print View'!$A103,'Coverage Indicators - Section D'!$A$10:$A$41,0))&lt;&gt;0,INDEX('Coverage Indicators - Section D'!H$10:H$41,MATCH('Print View'!$A103,'Coverage Indicators - Section D'!$A$10:$A$41,0)),""),"")</f>
        <v/>
      </c>
      <c r="I103" s="168" t="str">
        <f>IFERROR(IF(INDEX('Coverage Indicators - Section D'!P$10:P$41,MATCH('Print View'!$A103,'Coverage Indicators - Section D'!$A$10:$A$41,0))&lt;&gt;0,INDEX('Coverage Indicators - Section D'!P$10:P$41,MATCH('Print View'!$A103,'Coverage Indicators - Section D'!$A$10:$A$41,0)),""),"")</f>
        <v/>
      </c>
      <c r="J103" s="168" t="str">
        <f>IFERROR(IF(INDEX('Coverage Indicators - Section D'!Q$10:Q$41,MATCH('Print View'!$A103,'Coverage Indicators - Section D'!$A$10:$A$41,0))&lt;&gt;0,INDEX('Coverage Indicators - Section D'!Q$10:Q$41,MATCH('Print View'!$A103,'Coverage Indicators - Section D'!$A$10:$A$41,0)),""),"")</f>
        <v/>
      </c>
      <c r="K103" s="168" t="str">
        <f>IFERROR(IF(INDEX('Coverage Indicators - Section D'!R$10:R$41,MATCH('Print View'!$A103,'Coverage Indicators - Section D'!$A$10:$A$41,0))&lt;&gt;0,INDEX('Coverage Indicators - Section D'!R$10:R$41,MATCH('Print View'!$A103,'Coverage Indicators - Section D'!$A$10:$A$41,0)),""),"")</f>
        <v/>
      </c>
      <c r="L103" s="168" t="str">
        <f>IFERROR(IF(INDEX('Coverage Indicators - Section D'!S$10:S$41,MATCH('Print View'!$A103,'Coverage Indicators - Section D'!$A$10:$A$41,0))&lt;&gt;0,INDEX('Coverage Indicators - Section D'!S$10:S$41,MATCH('Print View'!$A103,'Coverage Indicators - Section D'!$A$10:$A$41,0)),""),"")</f>
        <v/>
      </c>
      <c r="M103" s="168" t="str">
        <f>IFERROR(IF(INDEX('Coverage Indicators - Section D'!#REF!,MATCH('Print View'!$A103,'Coverage Indicators - Section D'!$A$10:$A$41,0))&lt;&gt;0,INDEX('Coverage Indicators - Section D'!#REF!,MATCH('Print View'!$A103,'Coverage Indicators - Section D'!$A$10:$A$41,0)),""),"")</f>
        <v/>
      </c>
      <c r="N103" s="168" t="str">
        <f>IFERROR(IF(INDEX('Coverage Indicators - Section D'!U$10:U$41,MATCH('Print View'!$A103,'Coverage Indicators - Section D'!$A$10:$A$41,0))&lt;&gt;0,INDEX('Coverage Indicators - Section D'!U$10:U$41,MATCH('Print View'!$A103,'Coverage Indicators - Section D'!$A$10:$A$41,0)),""),"")</f>
        <v/>
      </c>
      <c r="O103" s="168" t="str">
        <f>IFERROR(IF(INDEX('Coverage Indicators - Section D'!V$10:V$41,MATCH('Print View'!$A103,'Coverage Indicators - Section D'!$A$10:$A$41,0))&lt;&gt;0,INDEX('Coverage Indicators - Section D'!V$10:V$41,MATCH('Print View'!$A103,'Coverage Indicators - Section D'!$A$10:$A$41,0)),""),"")</f>
        <v/>
      </c>
      <c r="P103" s="187" t="str">
        <f t="array" ref="P103">IFERROR(IF(INDEX('Coverage Indicators - Section D'!E$45:E$226,MATCH('Print View'!$A103&amp;'Print View'!$Q$76,'Coverage Indicators - Section D'!$B$45:$B$226&amp;'Coverage Indicators - Section D'!$I$45:$I$226,0))&lt;&gt;0,INDEX('Coverage Indicators - Section D'!E$45:E$226,MATCH('Print View'!$A103&amp;'Print View'!$Q$76,'Coverage Indicators - Section D'!$B$45:$B$226&amp;'Coverage Indicators - Section D'!$I$45:$I$226,0)),""),"")</f>
        <v/>
      </c>
      <c r="Q103" s="174" t="str">
        <f t="array" ref="Q103">IFERROR(IF(INDEX('Coverage Indicators - Section D'!F$45:F$226,MATCH('Print View'!$A103&amp;'Print View'!$Q$76,'Coverage Indicators - Section D'!$B$45:$B$226&amp;'Coverage Indicators - Section D'!$I$45:$I$226,0))&lt;&gt;0,INDEX('Coverage Indicators - Section D'!F$45:F$226,MATCH('Print View'!$A103&amp;'Print View'!$Q$76,'Coverage Indicators - Section D'!$B$45:$B$226&amp;'Coverage Indicators - Section D'!$I$45:$I$226,0)),""),"")</f>
        <v/>
      </c>
      <c r="R103" s="174" t="str">
        <f t="array" ref="R103">IFERROR(IF(INDEX('Coverage Indicators - Section D'!G$45:G$226,MATCH('Print View'!$A103&amp;'Print View'!$Q$76,'Coverage Indicators - Section D'!$B$45:$B$226&amp;'Coverage Indicators - Section D'!$I$45:$I$226,0))&lt;&gt;0,INDEX('Coverage Indicators - Section D'!G$45:G$226,MATCH('Print View'!$A103&amp;'Print View'!$Q$76,'Coverage Indicators - Section D'!$B$45:$B$226&amp;'Coverage Indicators - Section D'!$I$45:$I$226,0)),""),"")</f>
        <v/>
      </c>
      <c r="S103" s="176" t="str">
        <f t="array" ref="S103">IFERROR(IF(INDEX('Coverage Indicators - Section D'!H$45:H$226,MATCH('Print View'!$A103&amp;'Print View'!$Q$76,'Coverage Indicators - Section D'!$B$45:$B$226&amp;'Coverage Indicators - Section D'!$I$45:$I$226,0))&lt;&gt;0,INDEX('Coverage Indicators - Section D'!H$45:H$226,MATCH('Print View'!$A103&amp;'Print View'!$Q$76,'Coverage Indicators - Section D'!$B$45:$B$226&amp;'Coverage Indicators - Section D'!$I$45:$I$226,0)),""),"")</f>
        <v/>
      </c>
      <c r="T103" s="173" t="str">
        <f t="array" ref="T103">IFERROR(IF(INDEX('Coverage Indicators - Section D'!E$45:E$226,MATCH('Print View'!$A103&amp;'Print View'!$U$76,'Coverage Indicators - Section D'!$B$45:$B$226&amp;'Coverage Indicators - Section D'!$I$45:$I$226,0))&lt;&gt;0,INDEX('Coverage Indicators - Section D'!E$45:E$226,MATCH('Print View'!$A103&amp;'Print View'!$U$76,'Coverage Indicators - Section D'!$B$45:$B$226&amp;'Coverage Indicators - Section D'!$I$45:$I$226,0)),""),"")</f>
        <v/>
      </c>
      <c r="U103" s="174" t="str">
        <f t="array" ref="U103">IFERROR(IF(INDEX('Coverage Indicators - Section D'!F$45:F$226,MATCH('Print View'!$A103&amp;'Print View'!$U$76,'Coverage Indicators - Section D'!$B$45:$B$226&amp;'Coverage Indicators - Section D'!$I$45:$I$226,0))&lt;&gt;0,INDEX('Coverage Indicators - Section D'!F$45:F$226,MATCH('Print View'!$A103&amp;'Print View'!$U$76,'Coverage Indicators - Section D'!$B$45:$B$226&amp;'Coverage Indicators - Section D'!$I$45:$I$226,0)),""),"")</f>
        <v/>
      </c>
      <c r="V103" s="174" t="str">
        <f t="array" ref="V103">IFERROR(IF(INDEX('Coverage Indicators - Section D'!G$45:G$226,MATCH('Print View'!$A103&amp;'Print View'!$U$76,'Coverage Indicators - Section D'!$B$45:$B$226&amp;'Coverage Indicators - Section D'!$I$45:$I$226,0))&lt;&gt;0,INDEX('Coverage Indicators - Section D'!G$45:G$226,MATCH('Print View'!$A103&amp;'Print View'!$U$76,'Coverage Indicators - Section D'!$B$45:$B$226&amp;'Coverage Indicators - Section D'!$I$45:$I$226,0)),""),"")</f>
        <v/>
      </c>
      <c r="W103" s="176" t="str">
        <f t="array" ref="W103">IFERROR(IF(INDEX('Coverage Indicators - Section D'!H$45:H$226,MATCH('Print View'!$A103&amp;'Print View'!$U$76,'Coverage Indicators - Section D'!$B$45:$B$226&amp;'Coverage Indicators - Section D'!$I$45:$I$226,0))&lt;&gt;0,INDEX('Coverage Indicators - Section D'!H$45:H$226,MATCH('Print View'!$A103&amp;'Print View'!$U$76,'Coverage Indicators - Section D'!$B$45:$B$226&amp;'Coverage Indicators - Section D'!$I$45:$I$226,0)),""),"")</f>
        <v/>
      </c>
      <c r="X103" s="172"/>
      <c r="Y103" s="170"/>
      <c r="Z103" s="170"/>
      <c r="AA103" s="171"/>
      <c r="AB103" s="172"/>
      <c r="AC103" s="170"/>
      <c r="AD103" s="170"/>
      <c r="AE103" s="171"/>
      <c r="AF103" s="172"/>
      <c r="AG103" s="170"/>
      <c r="AH103" s="179"/>
      <c r="AI103" s="171"/>
      <c r="AJ103" s="177" t="str">
        <f>IFERROR(IF(INDEX('Coverage Indicators - Section D'!W$10:W$41,MATCH('Print View'!$A103,'Coverage Indicators - Section D'!$A$10:$A$41,0))&lt;&gt;0,INDEX('Coverage Indicators - Section D'!W$10:W$41,MATCH('Print View'!$A103,'Coverage Indicators - Section D'!$A$10:$A$41,0)),""),"")</f>
        <v/>
      </c>
    </row>
    <row r="104" spans="1:36" s="178" customFormat="1" ht="23.25" x14ac:dyDescent="0.25">
      <c r="A104" s="194">
        <v>26</v>
      </c>
      <c r="B104" s="230" t="str">
        <f>IFERROR(IF(INDEX('Coverage Indicators - Section D'!B$10:B$41,MATCH('Print View'!$A104,'Coverage Indicators - Section D'!$A$10:$A$41,0))&lt;&gt;0,INDEX('Coverage Indicators - Section D'!B$10:B$41,MATCH('Print View'!$A104,'Coverage Indicators - Section D'!$A$10:$A$41,0)),""),"")</f>
        <v/>
      </c>
      <c r="C104" s="230" t="str">
        <f>IFERROR(IF(INDEX('Coverage Indicators - Section D'!C$10:C$41,MATCH('Print View'!$A104,'Coverage Indicators - Section D'!$A$10:$A$41,0))&lt;&gt;0,INDEX('Coverage Indicators - Section D'!C$10:C$41,MATCH('Print View'!$A104,'Coverage Indicators - Section D'!$A$10:$A$41,0)),""),"")</f>
        <v/>
      </c>
      <c r="D104" s="230" t="str">
        <f>IFERROR(IF(INDEX('Coverage Indicators - Section D'!D$10:D$41,MATCH('Print View'!$A104,'Coverage Indicators - Section D'!$A$10:$A$41,0))&lt;&gt;0,INDEX('Coverage Indicators - Section D'!D$10:D$41,MATCH('Print View'!$A104,'Coverage Indicators - Section D'!$A$10:$A$41,0)),""),"")</f>
        <v/>
      </c>
      <c r="E104" s="230" t="str">
        <f>IFERROR(IF(INDEX('Coverage Indicators - Section D'!E$10:E$41,MATCH('Print View'!$A104,'Coverage Indicators - Section D'!$A$10:$A$41,0))&lt;&gt;0,INDEX('Coverage Indicators - Section D'!E$10:E$41,MATCH('Print View'!$A104,'Coverage Indicators - Section D'!$A$10:$A$41,0)),""),"")</f>
        <v/>
      </c>
      <c r="F104" s="230" t="str">
        <f>IFERROR(IF(INDEX('Coverage Indicators - Section D'!F$10:F$41,MATCH('Print View'!$A104,'Coverage Indicators - Section D'!$A$10:$A$41,0))&lt;&gt;0,INDEX('Coverage Indicators - Section D'!F$10:F$41,MATCH('Print View'!$A104,'Coverage Indicators - Section D'!$A$10:$A$41,0)),""),"")</f>
        <v/>
      </c>
      <c r="G104" s="230" t="str">
        <f>IFERROR(IF(INDEX('Coverage Indicators - Section D'!G$10:G$41,MATCH('Print View'!$A104,'Coverage Indicators - Section D'!$A$10:$A$41,0))&lt;&gt;0,INDEX('Coverage Indicators - Section D'!G$10:G$41,MATCH('Print View'!$A104,'Coverage Indicators - Section D'!$A$10:$A$41,0)),""),"")</f>
        <v/>
      </c>
      <c r="H104" s="230" t="str">
        <f>IFERROR(IF(INDEX('Coverage Indicators - Section D'!H$10:H$41,MATCH('Print View'!$A104,'Coverage Indicators - Section D'!$A$10:$A$41,0))&lt;&gt;0,INDEX('Coverage Indicators - Section D'!H$10:H$41,MATCH('Print View'!$A104,'Coverage Indicators - Section D'!$A$10:$A$41,0)),""),"")</f>
        <v/>
      </c>
      <c r="I104" s="230" t="str">
        <f>IFERROR(IF(INDEX('Coverage Indicators - Section D'!P$10:P$41,MATCH('Print View'!$A104,'Coverage Indicators - Section D'!$A$10:$A$41,0))&lt;&gt;0,INDEX('Coverage Indicators - Section D'!P$10:P$41,MATCH('Print View'!$A104,'Coverage Indicators - Section D'!$A$10:$A$41,0)),""),"")</f>
        <v/>
      </c>
      <c r="J104" s="230" t="str">
        <f>IFERROR(IF(INDEX('Coverage Indicators - Section D'!Q$10:Q$41,MATCH('Print View'!$A104,'Coverage Indicators - Section D'!$A$10:$A$41,0))&lt;&gt;0,INDEX('Coverage Indicators - Section D'!Q$10:Q$41,MATCH('Print View'!$A104,'Coverage Indicators - Section D'!$A$10:$A$41,0)),""),"")</f>
        <v/>
      </c>
      <c r="K104" s="230" t="str">
        <f>IFERROR(IF(INDEX('Coverage Indicators - Section D'!R$10:R$41,MATCH('Print View'!$A104,'Coverage Indicators - Section D'!$A$10:$A$41,0))&lt;&gt;0,INDEX('Coverage Indicators - Section D'!R$10:R$41,MATCH('Print View'!$A104,'Coverage Indicators - Section D'!$A$10:$A$41,0)),""),"")</f>
        <v/>
      </c>
      <c r="L104" s="230" t="str">
        <f>IFERROR(IF(INDEX('Coverage Indicators - Section D'!S$10:S$41,MATCH('Print View'!$A104,'Coverage Indicators - Section D'!$A$10:$A$41,0))&lt;&gt;0,INDEX('Coverage Indicators - Section D'!S$10:S$41,MATCH('Print View'!$A104,'Coverage Indicators - Section D'!$A$10:$A$41,0)),""),"")</f>
        <v/>
      </c>
      <c r="M104" s="230" t="str">
        <f>IFERROR(IF(INDEX('Coverage Indicators - Section D'!#REF!,MATCH('Print View'!$A104,'Coverage Indicators - Section D'!$A$10:$A$41,0))&lt;&gt;0,INDEX('Coverage Indicators - Section D'!#REF!,MATCH('Print View'!$A104,'Coverage Indicators - Section D'!$A$10:$A$41,0)),""),"")</f>
        <v/>
      </c>
      <c r="N104" s="230" t="str">
        <f>IFERROR(IF(INDEX('Coverage Indicators - Section D'!U$10:U$41,MATCH('Print View'!$A104,'Coverage Indicators - Section D'!$A$10:$A$41,0))&lt;&gt;0,INDEX('Coverage Indicators - Section D'!U$10:U$41,MATCH('Print View'!$A104,'Coverage Indicators - Section D'!$A$10:$A$41,0)),""),"")</f>
        <v/>
      </c>
      <c r="O104" s="230" t="str">
        <f>IFERROR(IF(INDEX('Coverage Indicators - Section D'!V$10:V$41,MATCH('Print View'!$A104,'Coverage Indicators - Section D'!$A$10:$A$41,0))&lt;&gt;0,INDEX('Coverage Indicators - Section D'!V$10:V$41,MATCH('Print View'!$A104,'Coverage Indicators - Section D'!$A$10:$A$41,0)),""),"")</f>
        <v/>
      </c>
      <c r="P104" s="250" t="str">
        <f t="array" ref="P104">IFERROR(IF(INDEX('Coverage Indicators - Section D'!E$45:E$226,MATCH('Print View'!$A104&amp;'Print View'!$Q$76,'Coverage Indicators - Section D'!$B$45:$B$226&amp;'Coverage Indicators - Section D'!$I$45:$I$226,0))&lt;&gt;0,INDEX('Coverage Indicators - Section D'!E$45:E$226,MATCH('Print View'!$A104&amp;'Print View'!$Q$76,'Coverage Indicators - Section D'!$B$45:$B$226&amp;'Coverage Indicators - Section D'!$I$45:$I$226,0)),""),"")</f>
        <v/>
      </c>
      <c r="Q104" s="251" t="str">
        <f t="array" ref="Q104">IFERROR(IF(INDEX('Coverage Indicators - Section D'!F$45:F$226,MATCH('Print View'!$A104&amp;'Print View'!$Q$76,'Coverage Indicators - Section D'!$B$45:$B$226&amp;'Coverage Indicators - Section D'!$I$45:$I$226,0))&lt;&gt;0,INDEX('Coverage Indicators - Section D'!F$45:F$226,MATCH('Print View'!$A104&amp;'Print View'!$Q$76,'Coverage Indicators - Section D'!$B$45:$B$226&amp;'Coverage Indicators - Section D'!$I$45:$I$226,0)),""),"")</f>
        <v/>
      </c>
      <c r="R104" s="251" t="str">
        <f t="array" ref="R104">IFERROR(IF(INDEX('Coverage Indicators - Section D'!G$45:G$226,MATCH('Print View'!$A104&amp;'Print View'!$Q$76,'Coverage Indicators - Section D'!$B$45:$B$226&amp;'Coverage Indicators - Section D'!$I$45:$I$226,0))&lt;&gt;0,INDEX('Coverage Indicators - Section D'!G$45:G$226,MATCH('Print View'!$A104&amp;'Print View'!$Q$76,'Coverage Indicators - Section D'!$B$45:$B$226&amp;'Coverage Indicators - Section D'!$I$45:$I$226,0)),""),"")</f>
        <v/>
      </c>
      <c r="S104" s="252" t="str">
        <f t="array" ref="S104">IFERROR(IF(INDEX('Coverage Indicators - Section D'!H$45:H$226,MATCH('Print View'!$A104&amp;'Print View'!$Q$76,'Coverage Indicators - Section D'!$B$45:$B$226&amp;'Coverage Indicators - Section D'!$I$45:$I$226,0))&lt;&gt;0,INDEX('Coverage Indicators - Section D'!H$45:H$226,MATCH('Print View'!$A104&amp;'Print View'!$Q$76,'Coverage Indicators - Section D'!$B$45:$B$226&amp;'Coverage Indicators - Section D'!$I$45:$I$226,0)),""),"")</f>
        <v/>
      </c>
      <c r="T104" s="253" t="str">
        <f t="array" ref="T104">IFERROR(IF(INDEX('Coverage Indicators - Section D'!E$45:E$226,MATCH('Print View'!$A104&amp;'Print View'!$U$76,'Coverage Indicators - Section D'!$B$45:$B$226&amp;'Coverage Indicators - Section D'!$I$45:$I$226,0))&lt;&gt;0,INDEX('Coverage Indicators - Section D'!E$45:E$226,MATCH('Print View'!$A104&amp;'Print View'!$U$76,'Coverage Indicators - Section D'!$B$45:$B$226&amp;'Coverage Indicators - Section D'!$I$45:$I$226,0)),""),"")</f>
        <v/>
      </c>
      <c r="U104" s="251" t="str">
        <f t="array" ref="U104">IFERROR(IF(INDEX('Coverage Indicators - Section D'!F$45:F$226,MATCH('Print View'!$A104&amp;'Print View'!$U$76,'Coverage Indicators - Section D'!$B$45:$B$226&amp;'Coverage Indicators - Section D'!$I$45:$I$226,0))&lt;&gt;0,INDEX('Coverage Indicators - Section D'!F$45:F$226,MATCH('Print View'!$A104&amp;'Print View'!$U$76,'Coverage Indicators - Section D'!$B$45:$B$226&amp;'Coverage Indicators - Section D'!$I$45:$I$226,0)),""),"")</f>
        <v/>
      </c>
      <c r="V104" s="251" t="str">
        <f t="array" ref="V104">IFERROR(IF(INDEX('Coverage Indicators - Section D'!G$45:G$226,MATCH('Print View'!$A104&amp;'Print View'!$U$76,'Coverage Indicators - Section D'!$B$45:$B$226&amp;'Coverage Indicators - Section D'!$I$45:$I$226,0))&lt;&gt;0,INDEX('Coverage Indicators - Section D'!G$45:G$226,MATCH('Print View'!$A104&amp;'Print View'!$U$76,'Coverage Indicators - Section D'!$B$45:$B$226&amp;'Coverage Indicators - Section D'!$I$45:$I$226,0)),""),"")</f>
        <v/>
      </c>
      <c r="W104" s="252" t="str">
        <f t="array" ref="W104">IFERROR(IF(INDEX('Coverage Indicators - Section D'!H$45:H$226,MATCH('Print View'!$A104&amp;'Print View'!$U$76,'Coverage Indicators - Section D'!$B$45:$B$226&amp;'Coverage Indicators - Section D'!$I$45:$I$226,0))&lt;&gt;0,INDEX('Coverage Indicators - Section D'!H$45:H$226,MATCH('Print View'!$A104&amp;'Print View'!$U$76,'Coverage Indicators - Section D'!$B$45:$B$226&amp;'Coverage Indicators - Section D'!$I$45:$I$226,0)),""),"")</f>
        <v/>
      </c>
      <c r="X104" s="254"/>
      <c r="Y104" s="255"/>
      <c r="Z104" s="255"/>
      <c r="AA104" s="256"/>
      <c r="AB104" s="254"/>
      <c r="AC104" s="255"/>
      <c r="AD104" s="255"/>
      <c r="AE104" s="256"/>
      <c r="AF104" s="254"/>
      <c r="AG104" s="255"/>
      <c r="AH104" s="257"/>
      <c r="AI104" s="256"/>
      <c r="AJ104" s="258" t="str">
        <f>IFERROR(IF(INDEX('Coverage Indicators - Section D'!W$10:W$41,MATCH('Print View'!$A104,'Coverage Indicators - Section D'!$A$10:$A$41,0))&lt;&gt;0,INDEX('Coverage Indicators - Section D'!W$10:W$41,MATCH('Print View'!$A104,'Coverage Indicators - Section D'!$A$10:$A$41,0)),""),"")</f>
        <v/>
      </c>
    </row>
    <row r="105" spans="1:36" s="178" customFormat="1" ht="23.25" x14ac:dyDescent="0.25">
      <c r="A105" s="194">
        <v>27</v>
      </c>
      <c r="B105" s="168" t="str">
        <f>IFERROR(IF(INDEX('Coverage Indicators - Section D'!B$10:B$41,MATCH('Print View'!$A105,'Coverage Indicators - Section D'!$A$10:$A$41,0))&lt;&gt;0,INDEX('Coverage Indicators - Section D'!B$10:B$41,MATCH('Print View'!$A105,'Coverage Indicators - Section D'!$A$10:$A$41,0)),""),"")</f>
        <v/>
      </c>
      <c r="C105" s="168" t="str">
        <f>IFERROR(IF(INDEX('Coverage Indicators - Section D'!C$10:C$41,MATCH('Print View'!$A105,'Coverage Indicators - Section D'!$A$10:$A$41,0))&lt;&gt;0,INDEX('Coverage Indicators - Section D'!C$10:C$41,MATCH('Print View'!$A105,'Coverage Indicators - Section D'!$A$10:$A$41,0)),""),"")</f>
        <v/>
      </c>
      <c r="D105" s="168" t="str">
        <f>IFERROR(IF(INDEX('Coverage Indicators - Section D'!D$10:D$41,MATCH('Print View'!$A105,'Coverage Indicators - Section D'!$A$10:$A$41,0))&lt;&gt;0,INDEX('Coverage Indicators - Section D'!D$10:D$41,MATCH('Print View'!$A105,'Coverage Indicators - Section D'!$A$10:$A$41,0)),""),"")</f>
        <v/>
      </c>
      <c r="E105" s="168" t="str">
        <f>IFERROR(IF(INDEX('Coverage Indicators - Section D'!E$10:E$41,MATCH('Print View'!$A105,'Coverage Indicators - Section D'!$A$10:$A$41,0))&lt;&gt;0,INDEX('Coverage Indicators - Section D'!E$10:E$41,MATCH('Print View'!$A105,'Coverage Indicators - Section D'!$A$10:$A$41,0)),""),"")</f>
        <v/>
      </c>
      <c r="F105" s="168" t="str">
        <f>IFERROR(IF(INDEX('Coverage Indicators - Section D'!F$10:F$41,MATCH('Print View'!$A105,'Coverage Indicators - Section D'!$A$10:$A$41,0))&lt;&gt;0,INDEX('Coverage Indicators - Section D'!F$10:F$41,MATCH('Print View'!$A105,'Coverage Indicators - Section D'!$A$10:$A$41,0)),""),"")</f>
        <v/>
      </c>
      <c r="G105" s="168" t="str">
        <f>IFERROR(IF(INDEX('Coverage Indicators - Section D'!G$10:G$41,MATCH('Print View'!$A105,'Coverage Indicators - Section D'!$A$10:$A$41,0))&lt;&gt;0,INDEX('Coverage Indicators - Section D'!G$10:G$41,MATCH('Print View'!$A105,'Coverage Indicators - Section D'!$A$10:$A$41,0)),""),"")</f>
        <v/>
      </c>
      <c r="H105" s="168" t="str">
        <f>IFERROR(IF(INDEX('Coverage Indicators - Section D'!H$10:H$41,MATCH('Print View'!$A105,'Coverage Indicators - Section D'!$A$10:$A$41,0))&lt;&gt;0,INDEX('Coverage Indicators - Section D'!H$10:H$41,MATCH('Print View'!$A105,'Coverage Indicators - Section D'!$A$10:$A$41,0)),""),"")</f>
        <v/>
      </c>
      <c r="I105" s="168" t="str">
        <f>IFERROR(IF(INDEX('Coverage Indicators - Section D'!P$10:P$41,MATCH('Print View'!$A105,'Coverage Indicators - Section D'!$A$10:$A$41,0))&lt;&gt;0,INDEX('Coverage Indicators - Section D'!P$10:P$41,MATCH('Print View'!$A105,'Coverage Indicators - Section D'!$A$10:$A$41,0)),""),"")</f>
        <v/>
      </c>
      <c r="J105" s="168" t="str">
        <f>IFERROR(IF(INDEX('Coverage Indicators - Section D'!Q$10:Q$41,MATCH('Print View'!$A105,'Coverage Indicators - Section D'!$A$10:$A$41,0))&lt;&gt;0,INDEX('Coverage Indicators - Section D'!Q$10:Q$41,MATCH('Print View'!$A105,'Coverage Indicators - Section D'!$A$10:$A$41,0)),""),"")</f>
        <v/>
      </c>
      <c r="K105" s="168" t="str">
        <f>IFERROR(IF(INDEX('Coverage Indicators - Section D'!R$10:R$41,MATCH('Print View'!$A105,'Coverage Indicators - Section D'!$A$10:$A$41,0))&lt;&gt;0,INDEX('Coverage Indicators - Section D'!R$10:R$41,MATCH('Print View'!$A105,'Coverage Indicators - Section D'!$A$10:$A$41,0)),""),"")</f>
        <v/>
      </c>
      <c r="L105" s="168" t="str">
        <f>IFERROR(IF(INDEX('Coverage Indicators - Section D'!S$10:S$41,MATCH('Print View'!$A105,'Coverage Indicators - Section D'!$A$10:$A$41,0))&lt;&gt;0,INDEX('Coverage Indicators - Section D'!S$10:S$41,MATCH('Print View'!$A105,'Coverage Indicators - Section D'!$A$10:$A$41,0)),""),"")</f>
        <v/>
      </c>
      <c r="M105" s="168" t="str">
        <f>IFERROR(IF(INDEX('Coverage Indicators - Section D'!#REF!,MATCH('Print View'!$A105,'Coverage Indicators - Section D'!$A$10:$A$41,0))&lt;&gt;0,INDEX('Coverage Indicators - Section D'!#REF!,MATCH('Print View'!$A105,'Coverage Indicators - Section D'!$A$10:$A$41,0)),""),"")</f>
        <v/>
      </c>
      <c r="N105" s="168" t="str">
        <f>IFERROR(IF(INDEX('Coverage Indicators - Section D'!U$10:U$41,MATCH('Print View'!$A105,'Coverage Indicators - Section D'!$A$10:$A$41,0))&lt;&gt;0,INDEX('Coverage Indicators - Section D'!U$10:U$41,MATCH('Print View'!$A105,'Coverage Indicators - Section D'!$A$10:$A$41,0)),""),"")</f>
        <v/>
      </c>
      <c r="O105" s="168" t="str">
        <f>IFERROR(IF(INDEX('Coverage Indicators - Section D'!V$10:V$41,MATCH('Print View'!$A105,'Coverage Indicators - Section D'!$A$10:$A$41,0))&lt;&gt;0,INDEX('Coverage Indicators - Section D'!V$10:V$41,MATCH('Print View'!$A105,'Coverage Indicators - Section D'!$A$10:$A$41,0)),""),"")</f>
        <v/>
      </c>
      <c r="P105" s="187" t="str">
        <f t="array" ref="P105">IFERROR(IF(INDEX('Coverage Indicators - Section D'!E$45:E$226,MATCH('Print View'!$A105&amp;'Print View'!$Q$76,'Coverage Indicators - Section D'!$B$45:$B$226&amp;'Coverage Indicators - Section D'!$I$45:$I$226,0))&lt;&gt;0,INDEX('Coverage Indicators - Section D'!E$45:E$226,MATCH('Print View'!$A105&amp;'Print View'!$Q$76,'Coverage Indicators - Section D'!$B$45:$B$226&amp;'Coverage Indicators - Section D'!$I$45:$I$226,0)),""),"")</f>
        <v/>
      </c>
      <c r="Q105" s="174" t="str">
        <f t="array" ref="Q105">IFERROR(IF(INDEX('Coverage Indicators - Section D'!F$45:F$226,MATCH('Print View'!$A105&amp;'Print View'!$Q$76,'Coverage Indicators - Section D'!$B$45:$B$226&amp;'Coverage Indicators - Section D'!$I$45:$I$226,0))&lt;&gt;0,INDEX('Coverage Indicators - Section D'!F$45:F$226,MATCH('Print View'!$A105&amp;'Print View'!$Q$76,'Coverage Indicators - Section D'!$B$45:$B$226&amp;'Coverage Indicators - Section D'!$I$45:$I$226,0)),""),"")</f>
        <v/>
      </c>
      <c r="R105" s="174" t="str">
        <f t="array" ref="R105">IFERROR(IF(INDEX('Coverage Indicators - Section D'!G$45:G$226,MATCH('Print View'!$A105&amp;'Print View'!$Q$76,'Coverage Indicators - Section D'!$B$45:$B$226&amp;'Coverage Indicators - Section D'!$I$45:$I$226,0))&lt;&gt;0,INDEX('Coverage Indicators - Section D'!G$45:G$226,MATCH('Print View'!$A105&amp;'Print View'!$Q$76,'Coverage Indicators - Section D'!$B$45:$B$226&amp;'Coverage Indicators - Section D'!$I$45:$I$226,0)),""),"")</f>
        <v/>
      </c>
      <c r="S105" s="176" t="str">
        <f t="array" ref="S105">IFERROR(IF(INDEX('Coverage Indicators - Section D'!H$45:H$226,MATCH('Print View'!$A105&amp;'Print View'!$Q$76,'Coverage Indicators - Section D'!$B$45:$B$226&amp;'Coverage Indicators - Section D'!$I$45:$I$226,0))&lt;&gt;0,INDEX('Coverage Indicators - Section D'!H$45:H$226,MATCH('Print View'!$A105&amp;'Print View'!$Q$76,'Coverage Indicators - Section D'!$B$45:$B$226&amp;'Coverage Indicators - Section D'!$I$45:$I$226,0)),""),"")</f>
        <v/>
      </c>
      <c r="T105" s="173" t="str">
        <f t="array" ref="T105">IFERROR(IF(INDEX('Coverage Indicators - Section D'!E$45:E$226,MATCH('Print View'!$A105&amp;'Print View'!$U$76,'Coverage Indicators - Section D'!$B$45:$B$226&amp;'Coverage Indicators - Section D'!$I$45:$I$226,0))&lt;&gt;0,INDEX('Coverage Indicators - Section D'!E$45:E$226,MATCH('Print View'!$A105&amp;'Print View'!$U$76,'Coverage Indicators - Section D'!$B$45:$B$226&amp;'Coverage Indicators - Section D'!$I$45:$I$226,0)),""),"")</f>
        <v/>
      </c>
      <c r="U105" s="174" t="str">
        <f t="array" ref="U105">IFERROR(IF(INDEX('Coverage Indicators - Section D'!F$45:F$226,MATCH('Print View'!$A105&amp;'Print View'!$U$76,'Coverage Indicators - Section D'!$B$45:$B$226&amp;'Coverage Indicators - Section D'!$I$45:$I$226,0))&lt;&gt;0,INDEX('Coverage Indicators - Section D'!F$45:F$226,MATCH('Print View'!$A105&amp;'Print View'!$U$76,'Coverage Indicators - Section D'!$B$45:$B$226&amp;'Coverage Indicators - Section D'!$I$45:$I$226,0)),""),"")</f>
        <v/>
      </c>
      <c r="V105" s="174" t="str">
        <f t="array" ref="V105">IFERROR(IF(INDEX('Coverage Indicators - Section D'!G$45:G$226,MATCH('Print View'!$A105&amp;'Print View'!$U$76,'Coverage Indicators - Section D'!$B$45:$B$226&amp;'Coverage Indicators - Section D'!$I$45:$I$226,0))&lt;&gt;0,INDEX('Coverage Indicators - Section D'!G$45:G$226,MATCH('Print View'!$A105&amp;'Print View'!$U$76,'Coverage Indicators - Section D'!$B$45:$B$226&amp;'Coverage Indicators - Section D'!$I$45:$I$226,0)),""),"")</f>
        <v/>
      </c>
      <c r="W105" s="176" t="str">
        <f t="array" ref="W105">IFERROR(IF(INDEX('Coverage Indicators - Section D'!H$45:H$226,MATCH('Print View'!$A105&amp;'Print View'!$U$76,'Coverage Indicators - Section D'!$B$45:$B$226&amp;'Coverage Indicators - Section D'!$I$45:$I$226,0))&lt;&gt;0,INDEX('Coverage Indicators - Section D'!H$45:H$226,MATCH('Print View'!$A105&amp;'Print View'!$U$76,'Coverage Indicators - Section D'!$B$45:$B$226&amp;'Coverage Indicators - Section D'!$I$45:$I$226,0)),""),"")</f>
        <v/>
      </c>
      <c r="X105" s="172"/>
      <c r="Y105" s="170"/>
      <c r="Z105" s="170"/>
      <c r="AA105" s="171"/>
      <c r="AB105" s="172"/>
      <c r="AC105" s="170"/>
      <c r="AD105" s="170"/>
      <c r="AE105" s="171"/>
      <c r="AF105" s="172"/>
      <c r="AG105" s="170"/>
      <c r="AH105" s="179"/>
      <c r="AI105" s="171"/>
      <c r="AJ105" s="177" t="str">
        <f>IFERROR(IF(INDEX('Coverage Indicators - Section D'!W$10:W$41,MATCH('Print View'!$A105,'Coverage Indicators - Section D'!$A$10:$A$41,0))&lt;&gt;0,INDEX('Coverage Indicators - Section D'!W$10:W$41,MATCH('Print View'!$A105,'Coverage Indicators - Section D'!$A$10:$A$41,0)),""),"")</f>
        <v/>
      </c>
    </row>
    <row r="106" spans="1:36" s="178" customFormat="1" ht="23.25" x14ac:dyDescent="0.25">
      <c r="A106" s="194">
        <v>28</v>
      </c>
      <c r="B106" s="230" t="str">
        <f>IFERROR(IF(INDEX('Coverage Indicators - Section D'!B$10:B$41,MATCH('Print View'!$A106,'Coverage Indicators - Section D'!$A$10:$A$41,0))&lt;&gt;0,INDEX('Coverage Indicators - Section D'!B$10:B$41,MATCH('Print View'!$A106,'Coverage Indicators - Section D'!$A$10:$A$41,0)),""),"")</f>
        <v/>
      </c>
      <c r="C106" s="230" t="str">
        <f>IFERROR(IF(INDEX('Coverage Indicators - Section D'!C$10:C$41,MATCH('Print View'!$A106,'Coverage Indicators - Section D'!$A$10:$A$41,0))&lt;&gt;0,INDEX('Coverage Indicators - Section D'!C$10:C$41,MATCH('Print View'!$A106,'Coverage Indicators - Section D'!$A$10:$A$41,0)),""),"")</f>
        <v/>
      </c>
      <c r="D106" s="230" t="str">
        <f>IFERROR(IF(INDEX('Coverage Indicators - Section D'!D$10:D$41,MATCH('Print View'!$A106,'Coverage Indicators - Section D'!$A$10:$A$41,0))&lt;&gt;0,INDEX('Coverage Indicators - Section D'!D$10:D$41,MATCH('Print View'!$A106,'Coverage Indicators - Section D'!$A$10:$A$41,0)),""),"")</f>
        <v/>
      </c>
      <c r="E106" s="230" t="str">
        <f>IFERROR(IF(INDEX('Coverage Indicators - Section D'!E$10:E$41,MATCH('Print View'!$A106,'Coverage Indicators - Section D'!$A$10:$A$41,0))&lt;&gt;0,INDEX('Coverage Indicators - Section D'!E$10:E$41,MATCH('Print View'!$A106,'Coverage Indicators - Section D'!$A$10:$A$41,0)),""),"")</f>
        <v/>
      </c>
      <c r="F106" s="230" t="str">
        <f>IFERROR(IF(INDEX('Coverage Indicators - Section D'!F$10:F$41,MATCH('Print View'!$A106,'Coverage Indicators - Section D'!$A$10:$A$41,0))&lt;&gt;0,INDEX('Coverage Indicators - Section D'!F$10:F$41,MATCH('Print View'!$A106,'Coverage Indicators - Section D'!$A$10:$A$41,0)),""),"")</f>
        <v/>
      </c>
      <c r="G106" s="230" t="str">
        <f>IFERROR(IF(INDEX('Coverage Indicators - Section D'!G$10:G$41,MATCH('Print View'!$A106,'Coverage Indicators - Section D'!$A$10:$A$41,0))&lt;&gt;0,INDEX('Coverage Indicators - Section D'!G$10:G$41,MATCH('Print View'!$A106,'Coverage Indicators - Section D'!$A$10:$A$41,0)),""),"")</f>
        <v/>
      </c>
      <c r="H106" s="230" t="str">
        <f>IFERROR(IF(INDEX('Coverage Indicators - Section D'!H$10:H$41,MATCH('Print View'!$A106,'Coverage Indicators - Section D'!$A$10:$A$41,0))&lt;&gt;0,INDEX('Coverage Indicators - Section D'!H$10:H$41,MATCH('Print View'!$A106,'Coverage Indicators - Section D'!$A$10:$A$41,0)),""),"")</f>
        <v/>
      </c>
      <c r="I106" s="230" t="str">
        <f>IFERROR(IF(INDEX('Coverage Indicators - Section D'!P$10:P$41,MATCH('Print View'!$A106,'Coverage Indicators - Section D'!$A$10:$A$41,0))&lt;&gt;0,INDEX('Coverage Indicators - Section D'!P$10:P$41,MATCH('Print View'!$A106,'Coverage Indicators - Section D'!$A$10:$A$41,0)),""),"")</f>
        <v/>
      </c>
      <c r="J106" s="230" t="str">
        <f>IFERROR(IF(INDEX('Coverage Indicators - Section D'!Q$10:Q$41,MATCH('Print View'!$A106,'Coverage Indicators - Section D'!$A$10:$A$41,0))&lt;&gt;0,INDEX('Coverage Indicators - Section D'!Q$10:Q$41,MATCH('Print View'!$A106,'Coverage Indicators - Section D'!$A$10:$A$41,0)),""),"")</f>
        <v/>
      </c>
      <c r="K106" s="230" t="str">
        <f>IFERROR(IF(INDEX('Coverage Indicators - Section D'!R$10:R$41,MATCH('Print View'!$A106,'Coverage Indicators - Section D'!$A$10:$A$41,0))&lt;&gt;0,INDEX('Coverage Indicators - Section D'!R$10:R$41,MATCH('Print View'!$A106,'Coverage Indicators - Section D'!$A$10:$A$41,0)),""),"")</f>
        <v/>
      </c>
      <c r="L106" s="230" t="str">
        <f>IFERROR(IF(INDEX('Coverage Indicators - Section D'!S$10:S$41,MATCH('Print View'!$A106,'Coverage Indicators - Section D'!$A$10:$A$41,0))&lt;&gt;0,INDEX('Coverage Indicators - Section D'!S$10:S$41,MATCH('Print View'!$A106,'Coverage Indicators - Section D'!$A$10:$A$41,0)),""),"")</f>
        <v/>
      </c>
      <c r="M106" s="230" t="str">
        <f>IFERROR(IF(INDEX('Coverage Indicators - Section D'!#REF!,MATCH('Print View'!$A106,'Coverage Indicators - Section D'!$A$10:$A$41,0))&lt;&gt;0,INDEX('Coverage Indicators - Section D'!#REF!,MATCH('Print View'!$A106,'Coverage Indicators - Section D'!$A$10:$A$41,0)),""),"")</f>
        <v/>
      </c>
      <c r="N106" s="230" t="str">
        <f>IFERROR(IF(INDEX('Coverage Indicators - Section D'!U$10:U$41,MATCH('Print View'!$A106,'Coverage Indicators - Section D'!$A$10:$A$41,0))&lt;&gt;0,INDEX('Coverage Indicators - Section D'!U$10:U$41,MATCH('Print View'!$A106,'Coverage Indicators - Section D'!$A$10:$A$41,0)),""),"")</f>
        <v/>
      </c>
      <c r="O106" s="230" t="str">
        <f>IFERROR(IF(INDEX('Coverage Indicators - Section D'!V$10:V$41,MATCH('Print View'!$A106,'Coverage Indicators - Section D'!$A$10:$A$41,0))&lt;&gt;0,INDEX('Coverage Indicators - Section D'!V$10:V$41,MATCH('Print View'!$A106,'Coverage Indicators - Section D'!$A$10:$A$41,0)),""),"")</f>
        <v/>
      </c>
      <c r="P106" s="250" t="str">
        <f t="array" ref="P106">IFERROR(IF(INDEX('Coverage Indicators - Section D'!E$45:E$226,MATCH('Print View'!$A106&amp;'Print View'!$Q$76,'Coverage Indicators - Section D'!$B$45:$B$226&amp;'Coverage Indicators - Section D'!$I$45:$I$226,0))&lt;&gt;0,INDEX('Coverage Indicators - Section D'!E$45:E$226,MATCH('Print View'!$A106&amp;'Print View'!$Q$76,'Coverage Indicators - Section D'!$B$45:$B$226&amp;'Coverage Indicators - Section D'!$I$45:$I$226,0)),""),"")</f>
        <v/>
      </c>
      <c r="Q106" s="251" t="str">
        <f t="array" ref="Q106">IFERROR(IF(INDEX('Coverage Indicators - Section D'!F$45:F$226,MATCH('Print View'!$A106&amp;'Print View'!$Q$76,'Coverage Indicators - Section D'!$B$45:$B$226&amp;'Coverage Indicators - Section D'!$I$45:$I$226,0))&lt;&gt;0,INDEX('Coverage Indicators - Section D'!F$45:F$226,MATCH('Print View'!$A106&amp;'Print View'!$Q$76,'Coverage Indicators - Section D'!$B$45:$B$226&amp;'Coverage Indicators - Section D'!$I$45:$I$226,0)),""),"")</f>
        <v/>
      </c>
      <c r="R106" s="251" t="str">
        <f t="array" ref="R106">IFERROR(IF(INDEX('Coverage Indicators - Section D'!G$45:G$226,MATCH('Print View'!$A106&amp;'Print View'!$Q$76,'Coverage Indicators - Section D'!$B$45:$B$226&amp;'Coverage Indicators - Section D'!$I$45:$I$226,0))&lt;&gt;0,INDEX('Coverage Indicators - Section D'!G$45:G$226,MATCH('Print View'!$A106&amp;'Print View'!$Q$76,'Coverage Indicators - Section D'!$B$45:$B$226&amp;'Coverage Indicators - Section D'!$I$45:$I$226,0)),""),"")</f>
        <v/>
      </c>
      <c r="S106" s="252" t="str">
        <f t="array" ref="S106">IFERROR(IF(INDEX('Coverage Indicators - Section D'!H$45:H$226,MATCH('Print View'!$A106&amp;'Print View'!$Q$76,'Coverage Indicators - Section D'!$B$45:$B$226&amp;'Coverage Indicators - Section D'!$I$45:$I$226,0))&lt;&gt;0,INDEX('Coverage Indicators - Section D'!H$45:H$226,MATCH('Print View'!$A106&amp;'Print View'!$Q$76,'Coverage Indicators - Section D'!$B$45:$B$226&amp;'Coverage Indicators - Section D'!$I$45:$I$226,0)),""),"")</f>
        <v/>
      </c>
      <c r="T106" s="253" t="str">
        <f t="array" ref="T106">IFERROR(IF(INDEX('Coverage Indicators - Section D'!E$45:E$226,MATCH('Print View'!$A106&amp;'Print View'!$U$76,'Coverage Indicators - Section D'!$B$45:$B$226&amp;'Coverage Indicators - Section D'!$I$45:$I$226,0))&lt;&gt;0,INDEX('Coverage Indicators - Section D'!E$45:E$226,MATCH('Print View'!$A106&amp;'Print View'!$U$76,'Coverage Indicators - Section D'!$B$45:$B$226&amp;'Coverage Indicators - Section D'!$I$45:$I$226,0)),""),"")</f>
        <v/>
      </c>
      <c r="U106" s="251" t="str">
        <f t="array" ref="U106">IFERROR(IF(INDEX('Coverage Indicators - Section D'!F$45:F$226,MATCH('Print View'!$A106&amp;'Print View'!$U$76,'Coverage Indicators - Section D'!$B$45:$B$226&amp;'Coverage Indicators - Section D'!$I$45:$I$226,0))&lt;&gt;0,INDEX('Coverage Indicators - Section D'!F$45:F$226,MATCH('Print View'!$A106&amp;'Print View'!$U$76,'Coverage Indicators - Section D'!$B$45:$B$226&amp;'Coverage Indicators - Section D'!$I$45:$I$226,0)),""),"")</f>
        <v/>
      </c>
      <c r="V106" s="251" t="str">
        <f t="array" ref="V106">IFERROR(IF(INDEX('Coverage Indicators - Section D'!G$45:G$226,MATCH('Print View'!$A106&amp;'Print View'!$U$76,'Coverage Indicators - Section D'!$B$45:$B$226&amp;'Coverage Indicators - Section D'!$I$45:$I$226,0))&lt;&gt;0,INDEX('Coverage Indicators - Section D'!G$45:G$226,MATCH('Print View'!$A106&amp;'Print View'!$U$76,'Coverage Indicators - Section D'!$B$45:$B$226&amp;'Coverage Indicators - Section D'!$I$45:$I$226,0)),""),"")</f>
        <v/>
      </c>
      <c r="W106" s="252" t="str">
        <f t="array" ref="W106">IFERROR(IF(INDEX('Coverage Indicators - Section D'!H$45:H$226,MATCH('Print View'!$A106&amp;'Print View'!$U$76,'Coverage Indicators - Section D'!$B$45:$B$226&amp;'Coverage Indicators - Section D'!$I$45:$I$226,0))&lt;&gt;0,INDEX('Coverage Indicators - Section D'!H$45:H$226,MATCH('Print View'!$A106&amp;'Print View'!$U$76,'Coverage Indicators - Section D'!$B$45:$B$226&amp;'Coverage Indicators - Section D'!$I$45:$I$226,0)),""),"")</f>
        <v/>
      </c>
      <c r="X106" s="254"/>
      <c r="Y106" s="255"/>
      <c r="Z106" s="255"/>
      <c r="AA106" s="256"/>
      <c r="AB106" s="254"/>
      <c r="AC106" s="255"/>
      <c r="AD106" s="255"/>
      <c r="AE106" s="256"/>
      <c r="AF106" s="254"/>
      <c r="AG106" s="255"/>
      <c r="AH106" s="257"/>
      <c r="AI106" s="256"/>
      <c r="AJ106" s="258" t="str">
        <f>IFERROR(IF(INDEX('Coverage Indicators - Section D'!W$10:W$41,MATCH('Print View'!$A106,'Coverage Indicators - Section D'!$A$10:$A$41,0))&lt;&gt;0,INDEX('Coverage Indicators - Section D'!W$10:W$41,MATCH('Print View'!$A106,'Coverage Indicators - Section D'!$A$10:$A$41,0)),""),"")</f>
        <v/>
      </c>
    </row>
    <row r="107" spans="1:36" s="178" customFormat="1" ht="23.25" x14ac:dyDescent="0.25">
      <c r="A107" s="193">
        <v>29</v>
      </c>
      <c r="B107" s="168" t="str">
        <f>IFERROR(IF(INDEX('Coverage Indicators - Section D'!B$10:B$41,MATCH('Print View'!$A107,'Coverage Indicators - Section D'!$A$10:$A$41,0))&lt;&gt;0,INDEX('Coverage Indicators - Section D'!B$10:B$41,MATCH('Print View'!$A107,'Coverage Indicators - Section D'!$A$10:$A$41,0)),""),"")</f>
        <v/>
      </c>
      <c r="C107" s="168" t="str">
        <f>IFERROR(IF(INDEX('Coverage Indicators - Section D'!C$10:C$41,MATCH('Print View'!$A107,'Coverage Indicators - Section D'!$A$10:$A$41,0))&lt;&gt;0,INDEX('Coverage Indicators - Section D'!C$10:C$41,MATCH('Print View'!$A107,'Coverage Indicators - Section D'!$A$10:$A$41,0)),""),"")</f>
        <v/>
      </c>
      <c r="D107" s="168" t="str">
        <f>IFERROR(IF(INDEX('Coverage Indicators - Section D'!D$10:D$41,MATCH('Print View'!$A107,'Coverage Indicators - Section D'!$A$10:$A$41,0))&lt;&gt;0,INDEX('Coverage Indicators - Section D'!D$10:D$41,MATCH('Print View'!$A107,'Coverage Indicators - Section D'!$A$10:$A$41,0)),""),"")</f>
        <v/>
      </c>
      <c r="E107" s="168" t="str">
        <f>IFERROR(IF(INDEX('Coverage Indicators - Section D'!E$10:E$41,MATCH('Print View'!$A107,'Coverage Indicators - Section D'!$A$10:$A$41,0))&lt;&gt;0,INDEX('Coverage Indicators - Section D'!E$10:E$41,MATCH('Print View'!$A107,'Coverage Indicators - Section D'!$A$10:$A$41,0)),""),"")</f>
        <v/>
      </c>
      <c r="F107" s="168" t="str">
        <f>IFERROR(IF(INDEX('Coverage Indicators - Section D'!F$10:F$41,MATCH('Print View'!$A107,'Coverage Indicators - Section D'!$A$10:$A$41,0))&lt;&gt;0,INDEX('Coverage Indicators - Section D'!F$10:F$41,MATCH('Print View'!$A107,'Coverage Indicators - Section D'!$A$10:$A$41,0)),""),"")</f>
        <v/>
      </c>
      <c r="G107" s="168" t="str">
        <f>IFERROR(IF(INDEX('Coverage Indicators - Section D'!G$10:G$41,MATCH('Print View'!$A107,'Coverage Indicators - Section D'!$A$10:$A$41,0))&lt;&gt;0,INDEX('Coverage Indicators - Section D'!G$10:G$41,MATCH('Print View'!$A107,'Coverage Indicators - Section D'!$A$10:$A$41,0)),""),"")</f>
        <v/>
      </c>
      <c r="H107" s="168" t="str">
        <f>IFERROR(IF(INDEX('Coverage Indicators - Section D'!H$10:H$41,MATCH('Print View'!$A107,'Coverage Indicators - Section D'!$A$10:$A$41,0))&lt;&gt;0,INDEX('Coverage Indicators - Section D'!H$10:H$41,MATCH('Print View'!$A107,'Coverage Indicators - Section D'!$A$10:$A$41,0)),""),"")</f>
        <v/>
      </c>
      <c r="I107" s="168" t="str">
        <f>IFERROR(IF(INDEX('Coverage Indicators - Section D'!P$10:P$41,MATCH('Print View'!$A107,'Coverage Indicators - Section D'!$A$10:$A$41,0))&lt;&gt;0,INDEX('Coverage Indicators - Section D'!P$10:P$41,MATCH('Print View'!$A107,'Coverage Indicators - Section D'!$A$10:$A$41,0)),""),"")</f>
        <v/>
      </c>
      <c r="J107" s="168" t="str">
        <f>IFERROR(IF(INDEX('Coverage Indicators - Section D'!Q$10:Q$41,MATCH('Print View'!$A107,'Coverage Indicators - Section D'!$A$10:$A$41,0))&lt;&gt;0,INDEX('Coverage Indicators - Section D'!Q$10:Q$41,MATCH('Print View'!$A107,'Coverage Indicators - Section D'!$A$10:$A$41,0)),""),"")</f>
        <v/>
      </c>
      <c r="K107" s="168" t="str">
        <f>IFERROR(IF(INDEX('Coverage Indicators - Section D'!R$10:R$41,MATCH('Print View'!$A107,'Coverage Indicators - Section D'!$A$10:$A$41,0))&lt;&gt;0,INDEX('Coverage Indicators - Section D'!R$10:R$41,MATCH('Print View'!$A107,'Coverage Indicators - Section D'!$A$10:$A$41,0)),""),"")</f>
        <v/>
      </c>
      <c r="L107" s="168" t="str">
        <f>IFERROR(IF(INDEX('Coverage Indicators - Section D'!S$10:S$41,MATCH('Print View'!$A107,'Coverage Indicators - Section D'!$A$10:$A$41,0))&lt;&gt;0,INDEX('Coverage Indicators - Section D'!S$10:S$41,MATCH('Print View'!$A107,'Coverage Indicators - Section D'!$A$10:$A$41,0)),""),"")</f>
        <v/>
      </c>
      <c r="M107" s="168" t="str">
        <f>IFERROR(IF(INDEX('Coverage Indicators - Section D'!#REF!,MATCH('Print View'!$A107,'Coverage Indicators - Section D'!$A$10:$A$41,0))&lt;&gt;0,INDEX('Coverage Indicators - Section D'!#REF!,MATCH('Print View'!$A107,'Coverage Indicators - Section D'!$A$10:$A$41,0)),""),"")</f>
        <v/>
      </c>
      <c r="N107" s="168" t="str">
        <f>IFERROR(IF(INDEX('Coverage Indicators - Section D'!U$10:U$41,MATCH('Print View'!$A107,'Coverage Indicators - Section D'!$A$10:$A$41,0))&lt;&gt;0,INDEX('Coverage Indicators - Section D'!U$10:U$41,MATCH('Print View'!$A107,'Coverage Indicators - Section D'!$A$10:$A$41,0)),""),"")</f>
        <v/>
      </c>
      <c r="O107" s="168" t="str">
        <f>IFERROR(IF(INDEX('Coverage Indicators - Section D'!V$10:V$41,MATCH('Print View'!$A107,'Coverage Indicators - Section D'!$A$10:$A$41,0))&lt;&gt;0,INDEX('Coverage Indicators - Section D'!V$10:V$41,MATCH('Print View'!$A107,'Coverage Indicators - Section D'!$A$10:$A$41,0)),""),"")</f>
        <v/>
      </c>
      <c r="P107" s="187" t="str">
        <f t="array" ref="P107">IFERROR(IF(INDEX('Coverage Indicators - Section D'!E$45:E$226,MATCH('Print View'!$A107&amp;'Print View'!$Q$76,'Coverage Indicators - Section D'!$B$45:$B$226&amp;'Coverage Indicators - Section D'!$I$45:$I$226,0))&lt;&gt;0,INDEX('Coverage Indicators - Section D'!E$45:E$226,MATCH('Print View'!$A107&amp;'Print View'!$Q$76,'Coverage Indicators - Section D'!$B$45:$B$226&amp;'Coverage Indicators - Section D'!$I$45:$I$226,0)),""),"")</f>
        <v/>
      </c>
      <c r="Q107" s="174" t="str">
        <f t="array" ref="Q107">IFERROR(IF(INDEX('Coverage Indicators - Section D'!F$45:F$226,MATCH('Print View'!$A107&amp;'Print View'!$Q$76,'Coverage Indicators - Section D'!$B$45:$B$226&amp;'Coverage Indicators - Section D'!$I$45:$I$226,0))&lt;&gt;0,INDEX('Coverage Indicators - Section D'!F$45:F$226,MATCH('Print View'!$A107&amp;'Print View'!$Q$76,'Coverage Indicators - Section D'!$B$45:$B$226&amp;'Coverage Indicators - Section D'!$I$45:$I$226,0)),""),"")</f>
        <v/>
      </c>
      <c r="R107" s="174" t="str">
        <f t="array" ref="R107">IFERROR(IF(INDEX('Coverage Indicators - Section D'!G$45:G$226,MATCH('Print View'!$A107&amp;'Print View'!$Q$76,'Coverage Indicators - Section D'!$B$45:$B$226&amp;'Coverage Indicators - Section D'!$I$45:$I$226,0))&lt;&gt;0,INDEX('Coverage Indicators - Section D'!G$45:G$226,MATCH('Print View'!$A107&amp;'Print View'!$Q$76,'Coverage Indicators - Section D'!$B$45:$B$226&amp;'Coverage Indicators - Section D'!$I$45:$I$226,0)),""),"")</f>
        <v/>
      </c>
      <c r="S107" s="176" t="str">
        <f t="array" ref="S107">IFERROR(IF(INDEX('Coverage Indicators - Section D'!H$45:H$226,MATCH('Print View'!$A107&amp;'Print View'!$Q$76,'Coverage Indicators - Section D'!$B$45:$B$226&amp;'Coverage Indicators - Section D'!$I$45:$I$226,0))&lt;&gt;0,INDEX('Coverage Indicators - Section D'!H$45:H$226,MATCH('Print View'!$A107&amp;'Print View'!$Q$76,'Coverage Indicators - Section D'!$B$45:$B$226&amp;'Coverage Indicators - Section D'!$I$45:$I$226,0)),""),"")</f>
        <v/>
      </c>
      <c r="T107" s="173" t="str">
        <f t="array" ref="T107">IFERROR(IF(INDEX('Coverage Indicators - Section D'!E$45:E$226,MATCH('Print View'!$A107&amp;'Print View'!$U$76,'Coverage Indicators - Section D'!$B$45:$B$226&amp;'Coverage Indicators - Section D'!$I$45:$I$226,0))&lt;&gt;0,INDEX('Coverage Indicators - Section D'!E$45:E$226,MATCH('Print View'!$A107&amp;'Print View'!$U$76,'Coverage Indicators - Section D'!$B$45:$B$226&amp;'Coverage Indicators - Section D'!$I$45:$I$226,0)),""),"")</f>
        <v/>
      </c>
      <c r="U107" s="174" t="str">
        <f t="array" ref="U107">IFERROR(IF(INDEX('Coverage Indicators - Section D'!F$45:F$226,MATCH('Print View'!$A107&amp;'Print View'!$U$76,'Coverage Indicators - Section D'!$B$45:$B$226&amp;'Coverage Indicators - Section D'!$I$45:$I$226,0))&lt;&gt;0,INDEX('Coverage Indicators - Section D'!F$45:F$226,MATCH('Print View'!$A107&amp;'Print View'!$U$76,'Coverage Indicators - Section D'!$B$45:$B$226&amp;'Coverage Indicators - Section D'!$I$45:$I$226,0)),""),"")</f>
        <v/>
      </c>
      <c r="V107" s="174" t="str">
        <f t="array" ref="V107">IFERROR(IF(INDEX('Coverage Indicators - Section D'!G$45:G$226,MATCH('Print View'!$A107&amp;'Print View'!$U$76,'Coverage Indicators - Section D'!$B$45:$B$226&amp;'Coverage Indicators - Section D'!$I$45:$I$226,0))&lt;&gt;0,INDEX('Coverage Indicators - Section D'!G$45:G$226,MATCH('Print View'!$A107&amp;'Print View'!$U$76,'Coverage Indicators - Section D'!$B$45:$B$226&amp;'Coverage Indicators - Section D'!$I$45:$I$226,0)),""),"")</f>
        <v/>
      </c>
      <c r="W107" s="176" t="str">
        <f t="array" ref="W107">IFERROR(IF(INDEX('Coverage Indicators - Section D'!H$45:H$226,MATCH('Print View'!$A107&amp;'Print View'!$U$76,'Coverage Indicators - Section D'!$B$45:$B$226&amp;'Coverage Indicators - Section D'!$I$45:$I$226,0))&lt;&gt;0,INDEX('Coverage Indicators - Section D'!H$45:H$226,MATCH('Print View'!$A107&amp;'Print View'!$U$76,'Coverage Indicators - Section D'!$B$45:$B$226&amp;'Coverage Indicators - Section D'!$I$45:$I$226,0)),""),"")</f>
        <v/>
      </c>
      <c r="X107" s="172"/>
      <c r="Y107" s="170"/>
      <c r="Z107" s="170"/>
      <c r="AA107" s="171"/>
      <c r="AB107" s="172"/>
      <c r="AC107" s="170"/>
      <c r="AD107" s="170"/>
      <c r="AE107" s="171"/>
      <c r="AF107" s="172"/>
      <c r="AG107" s="170"/>
      <c r="AH107" s="179"/>
      <c r="AI107" s="171"/>
      <c r="AJ107" s="177" t="str">
        <f>IFERROR(IF(INDEX('Coverage Indicators - Section D'!W$10:W$41,MATCH('Print View'!$A107,'Coverage Indicators - Section D'!$A$10:$A$41,0))&lt;&gt;0,INDEX('Coverage Indicators - Section D'!W$10:W$41,MATCH('Print View'!$A107,'Coverage Indicators - Section D'!$A$10:$A$41,0)),""),"")</f>
        <v/>
      </c>
    </row>
    <row r="108" spans="1:36" s="178" customFormat="1" ht="24" thickBot="1" x14ac:dyDescent="0.3">
      <c r="A108" s="195">
        <v>30</v>
      </c>
      <c r="B108" s="259" t="str">
        <f>IFERROR(IF(INDEX('Coverage Indicators - Section D'!B$10:B$41,MATCH('Print View'!$A108,'Coverage Indicators - Section D'!$A$10:$A$41,0))&lt;&gt;0,INDEX('Coverage Indicators - Section D'!B$10:B$41,MATCH('Print View'!$A108,'Coverage Indicators - Section D'!$A$10:$A$41,0)),""),"")</f>
        <v/>
      </c>
      <c r="C108" s="259" t="str">
        <f>IFERROR(IF(INDEX('Coverage Indicators - Section D'!C$10:C$41,MATCH('Print View'!$A108,'Coverage Indicators - Section D'!$A$10:$A$41,0))&lt;&gt;0,INDEX('Coverage Indicators - Section D'!C$10:C$41,MATCH('Print View'!$A108,'Coverage Indicators - Section D'!$A$10:$A$41,0)),""),"")</f>
        <v/>
      </c>
      <c r="D108" s="259" t="str">
        <f>IFERROR(IF(INDEX('Coverage Indicators - Section D'!D$10:D$41,MATCH('Print View'!$A108,'Coverage Indicators - Section D'!$A$10:$A$41,0))&lt;&gt;0,INDEX('Coverage Indicators - Section D'!D$10:D$41,MATCH('Print View'!$A108,'Coverage Indicators - Section D'!$A$10:$A$41,0)),""),"")</f>
        <v/>
      </c>
      <c r="E108" s="259" t="str">
        <f>IFERROR(IF(INDEX('Coverage Indicators - Section D'!E$10:E$41,MATCH('Print View'!$A108,'Coverage Indicators - Section D'!$A$10:$A$41,0))&lt;&gt;0,INDEX('Coverage Indicators - Section D'!E$10:E$41,MATCH('Print View'!$A108,'Coverage Indicators - Section D'!$A$10:$A$41,0)),""),"")</f>
        <v/>
      </c>
      <c r="F108" s="259" t="str">
        <f>IFERROR(IF(INDEX('Coverage Indicators - Section D'!F$10:F$41,MATCH('Print View'!$A108,'Coverage Indicators - Section D'!$A$10:$A$41,0))&lt;&gt;0,INDEX('Coverage Indicators - Section D'!F$10:F$41,MATCH('Print View'!$A108,'Coverage Indicators - Section D'!$A$10:$A$41,0)),""),"")</f>
        <v/>
      </c>
      <c r="G108" s="259" t="str">
        <f>IFERROR(IF(INDEX('Coverage Indicators - Section D'!G$10:G$41,MATCH('Print View'!$A108,'Coverage Indicators - Section D'!$A$10:$A$41,0))&lt;&gt;0,INDEX('Coverage Indicators - Section D'!G$10:G$41,MATCH('Print View'!$A108,'Coverage Indicators - Section D'!$A$10:$A$41,0)),""),"")</f>
        <v/>
      </c>
      <c r="H108" s="259" t="str">
        <f>IFERROR(IF(INDEX('Coverage Indicators - Section D'!H$10:H$41,MATCH('Print View'!$A108,'Coverage Indicators - Section D'!$A$10:$A$41,0))&lt;&gt;0,INDEX('Coverage Indicators - Section D'!H$10:H$41,MATCH('Print View'!$A108,'Coverage Indicators - Section D'!$A$10:$A$41,0)),""),"")</f>
        <v/>
      </c>
      <c r="I108" s="259" t="str">
        <f>IFERROR(IF(INDEX('Coverage Indicators - Section D'!P$10:P$41,MATCH('Print View'!$A108,'Coverage Indicators - Section D'!$A$10:$A$41,0))&lt;&gt;0,INDEX('Coverage Indicators - Section D'!P$10:P$41,MATCH('Print View'!$A108,'Coverage Indicators - Section D'!$A$10:$A$41,0)),""),"")</f>
        <v/>
      </c>
      <c r="J108" s="259" t="str">
        <f>IFERROR(IF(INDEX('Coverage Indicators - Section D'!Q$10:Q$41,MATCH('Print View'!$A108,'Coverage Indicators - Section D'!$A$10:$A$41,0))&lt;&gt;0,INDEX('Coverage Indicators - Section D'!Q$10:Q$41,MATCH('Print View'!$A108,'Coverage Indicators - Section D'!$A$10:$A$41,0)),""),"")</f>
        <v/>
      </c>
      <c r="K108" s="259" t="str">
        <f>IFERROR(IF(INDEX('Coverage Indicators - Section D'!R$10:R$41,MATCH('Print View'!$A108,'Coverage Indicators - Section D'!$A$10:$A$41,0))&lt;&gt;0,INDEX('Coverage Indicators - Section D'!R$10:R$41,MATCH('Print View'!$A108,'Coverage Indicators - Section D'!$A$10:$A$41,0)),""),"")</f>
        <v/>
      </c>
      <c r="L108" s="259" t="str">
        <f>IFERROR(IF(INDEX('Coverage Indicators - Section D'!S$10:S$41,MATCH('Print View'!$A108,'Coverage Indicators - Section D'!$A$10:$A$41,0))&lt;&gt;0,INDEX('Coverage Indicators - Section D'!S$10:S$41,MATCH('Print View'!$A108,'Coverage Indicators - Section D'!$A$10:$A$41,0)),""),"")</f>
        <v/>
      </c>
      <c r="M108" s="259" t="str">
        <f>IFERROR(IF(INDEX('Coverage Indicators - Section D'!#REF!,MATCH('Print View'!$A108,'Coverage Indicators - Section D'!$A$10:$A$41,0))&lt;&gt;0,INDEX('Coverage Indicators - Section D'!#REF!,MATCH('Print View'!$A108,'Coverage Indicators - Section D'!$A$10:$A$41,0)),""),"")</f>
        <v/>
      </c>
      <c r="N108" s="259" t="str">
        <f>IFERROR(IF(INDEX('Coverage Indicators - Section D'!U$10:U$41,MATCH('Print View'!$A108,'Coverage Indicators - Section D'!$A$10:$A$41,0))&lt;&gt;0,INDEX('Coverage Indicators - Section D'!U$10:U$41,MATCH('Print View'!$A108,'Coverage Indicators - Section D'!$A$10:$A$41,0)),""),"")</f>
        <v/>
      </c>
      <c r="O108" s="259" t="str">
        <f>IFERROR(IF(INDEX('Coverage Indicators - Section D'!V$10:V$41,MATCH('Print View'!$A108,'Coverage Indicators - Section D'!$A$10:$A$41,0))&lt;&gt;0,INDEX('Coverage Indicators - Section D'!V$10:V$41,MATCH('Print View'!$A108,'Coverage Indicators - Section D'!$A$10:$A$41,0)),""),"")</f>
        <v/>
      </c>
      <c r="P108" s="260" t="str">
        <f t="array" ref="P108">IFERROR(IF(INDEX('Coverage Indicators - Section D'!E$45:E$226,MATCH('Print View'!$A108&amp;'Print View'!$Q$76,'Coverage Indicators - Section D'!$B$45:$B$226&amp;'Coverage Indicators - Section D'!$I$45:$I$226,0))&lt;&gt;0,INDEX('Coverage Indicators - Section D'!E$45:E$226,MATCH('Print View'!$A108&amp;'Print View'!$Q$76,'Coverage Indicators - Section D'!$B$45:$B$226&amp;'Coverage Indicators - Section D'!$I$45:$I$226,0)),""),"")</f>
        <v/>
      </c>
      <c r="Q108" s="261" t="str">
        <f t="array" ref="Q108">IFERROR(IF(INDEX('Coverage Indicators - Section D'!F$45:F$226,MATCH('Print View'!$A108&amp;'Print View'!$Q$76,'Coverage Indicators - Section D'!$B$45:$B$226&amp;'Coverage Indicators - Section D'!$I$45:$I$226,0))&lt;&gt;0,INDEX('Coverage Indicators - Section D'!F$45:F$226,MATCH('Print View'!$A108&amp;'Print View'!$Q$76,'Coverage Indicators - Section D'!$B$45:$B$226&amp;'Coverage Indicators - Section D'!$I$45:$I$226,0)),""),"")</f>
        <v/>
      </c>
      <c r="R108" s="261" t="str">
        <f t="array" ref="R108">IFERROR(IF(INDEX('Coverage Indicators - Section D'!G$45:G$226,MATCH('Print View'!$A108&amp;'Print View'!$Q$76,'Coverage Indicators - Section D'!$B$45:$B$226&amp;'Coverage Indicators - Section D'!$I$45:$I$226,0))&lt;&gt;0,INDEX('Coverage Indicators - Section D'!G$45:G$226,MATCH('Print View'!$A108&amp;'Print View'!$Q$76,'Coverage Indicators - Section D'!$B$45:$B$226&amp;'Coverage Indicators - Section D'!$I$45:$I$226,0)),""),"")</f>
        <v/>
      </c>
      <c r="S108" s="262" t="str">
        <f t="array" ref="S108">IFERROR(IF(INDEX('Coverage Indicators - Section D'!H$45:H$226,MATCH('Print View'!$A108&amp;'Print View'!$Q$76,'Coverage Indicators - Section D'!$B$45:$B$226&amp;'Coverage Indicators - Section D'!$I$45:$I$226,0))&lt;&gt;0,INDEX('Coverage Indicators - Section D'!H$45:H$226,MATCH('Print View'!$A108&amp;'Print View'!$Q$76,'Coverage Indicators - Section D'!$B$45:$B$226&amp;'Coverage Indicators - Section D'!$I$45:$I$226,0)),""),"")</f>
        <v/>
      </c>
      <c r="T108" s="263" t="str">
        <f t="array" ref="T108">IFERROR(IF(INDEX('Coverage Indicators - Section D'!E$45:E$226,MATCH('Print View'!$A108&amp;'Print View'!$U$76,'Coverage Indicators - Section D'!$B$45:$B$226&amp;'Coverage Indicators - Section D'!$I$45:$I$226,0))&lt;&gt;0,INDEX('Coverage Indicators - Section D'!E$45:E$226,MATCH('Print View'!$A108&amp;'Print View'!$U$76,'Coverage Indicators - Section D'!$B$45:$B$226&amp;'Coverage Indicators - Section D'!$I$45:$I$226,0)),""),"")</f>
        <v/>
      </c>
      <c r="U108" s="261" t="str">
        <f t="array" ref="U108">IFERROR(IF(INDEX('Coverage Indicators - Section D'!F$45:F$226,MATCH('Print View'!$A108&amp;'Print View'!$U$76,'Coverage Indicators - Section D'!$B$45:$B$226&amp;'Coverage Indicators - Section D'!$I$45:$I$226,0))&lt;&gt;0,INDEX('Coverage Indicators - Section D'!F$45:F$226,MATCH('Print View'!$A108&amp;'Print View'!$U$76,'Coverage Indicators - Section D'!$B$45:$B$226&amp;'Coverage Indicators - Section D'!$I$45:$I$226,0)),""),"")</f>
        <v/>
      </c>
      <c r="V108" s="261" t="str">
        <f t="array" ref="V108">IFERROR(IF(INDEX('Coverage Indicators - Section D'!G$45:G$226,MATCH('Print View'!$A108&amp;'Print View'!$U$76,'Coverage Indicators - Section D'!$B$45:$B$226&amp;'Coverage Indicators - Section D'!$I$45:$I$226,0))&lt;&gt;0,INDEX('Coverage Indicators - Section D'!G$45:G$226,MATCH('Print View'!$A108&amp;'Print View'!$U$76,'Coverage Indicators - Section D'!$B$45:$B$226&amp;'Coverage Indicators - Section D'!$I$45:$I$226,0)),""),"")</f>
        <v/>
      </c>
      <c r="W108" s="262" t="str">
        <f t="array" ref="W108">IFERROR(IF(INDEX('Coverage Indicators - Section D'!H$45:H$226,MATCH('Print View'!$A108&amp;'Print View'!$U$76,'Coverage Indicators - Section D'!$B$45:$B$226&amp;'Coverage Indicators - Section D'!$I$45:$I$226,0))&lt;&gt;0,INDEX('Coverage Indicators - Section D'!H$45:H$226,MATCH('Print View'!$A108&amp;'Print View'!$U$76,'Coverage Indicators - Section D'!$B$45:$B$226&amp;'Coverage Indicators - Section D'!$I$45:$I$226,0)),""),"")</f>
        <v/>
      </c>
      <c r="X108" s="264"/>
      <c r="Y108" s="265"/>
      <c r="Z108" s="265"/>
      <c r="AA108" s="266"/>
      <c r="AB108" s="264"/>
      <c r="AC108" s="265"/>
      <c r="AD108" s="265"/>
      <c r="AE108" s="266"/>
      <c r="AF108" s="264"/>
      <c r="AG108" s="265"/>
      <c r="AH108" s="267"/>
      <c r="AI108" s="266"/>
      <c r="AJ108" s="268" t="str">
        <f>IFERROR(IF(INDEX('Coverage Indicators - Section D'!W$10:W$41,MATCH('Print View'!$A108,'Coverage Indicators - Section D'!$A$10:$A$41,0))&lt;&gt;0,INDEX('Coverage Indicators - Section D'!W$10:W$41,MATCH('Print View'!$A108,'Coverage Indicators - Section D'!$A$10:$A$41,0)),""),"")</f>
        <v/>
      </c>
    </row>
    <row r="109" spans="1:36" ht="23.25" x14ac:dyDescent="0.35">
      <c r="A109" s="131"/>
      <c r="B109" s="132"/>
      <c r="C109" s="132"/>
      <c r="D109" s="133"/>
      <c r="E109" s="133"/>
      <c r="F109" s="133"/>
      <c r="G109" s="133"/>
      <c r="H109" s="133"/>
      <c r="I109" s="133"/>
      <c r="J109" s="133"/>
      <c r="K109" s="133"/>
      <c r="L109" s="133"/>
      <c r="M109" s="133"/>
      <c r="N109" s="133"/>
    </row>
    <row r="110" spans="1:36" ht="16.5" thickBot="1" x14ac:dyDescent="0.3">
      <c r="J110" s="34"/>
    </row>
    <row r="111" spans="1:36" ht="47.25" thickBot="1" x14ac:dyDescent="0.3">
      <c r="A111" s="608" t="str">
        <f>'WPTM - Section F'!A6:AC6</f>
        <v>Key Activities</v>
      </c>
      <c r="B111" s="609"/>
      <c r="C111" s="609"/>
      <c r="D111" s="609"/>
      <c r="E111" s="609"/>
      <c r="F111" s="609"/>
      <c r="G111" s="609"/>
      <c r="H111" s="609"/>
      <c r="I111" s="610"/>
    </row>
    <row r="112" spans="1:36" ht="16.5" thickBot="1" x14ac:dyDescent="0.3"/>
    <row r="113" spans="1:35" ht="26.25" customHeight="1" x14ac:dyDescent="0.25">
      <c r="A113" s="611" t="str">
        <f>'WPTM - Section F'!A7</f>
        <v>Actividades clave  número</v>
      </c>
      <c r="B113" s="611" t="str">
        <f>'WPTM - Section F'!B7</f>
        <v>Módulos</v>
      </c>
      <c r="C113" s="611" t="str">
        <f>'WPTM - Section F'!C7</f>
        <v>Intervención</v>
      </c>
      <c r="D113" s="611" t="str">
        <f>'WPTM - Section F'!D7</f>
        <v>Actividades clave</v>
      </c>
      <c r="E113" s="611" t="str">
        <f>'WPTM - Section F'!E7</f>
        <v>Receptor principales</v>
      </c>
      <c r="F113" s="611" t="str">
        <f>'WPTM - Section F'!W7</f>
        <v>Module Reference (Name)</v>
      </c>
      <c r="G113" s="180"/>
      <c r="H113" s="180"/>
      <c r="I113" s="180"/>
      <c r="J113" s="180"/>
      <c r="K113" s="180"/>
      <c r="L113" s="181"/>
      <c r="M113" s="183"/>
      <c r="N113" s="180"/>
      <c r="O113" s="180"/>
      <c r="P113" s="180"/>
      <c r="Q113" s="180"/>
      <c r="R113" s="180"/>
      <c r="S113" s="181"/>
      <c r="T113" s="183"/>
      <c r="U113" s="180"/>
      <c r="V113" s="180"/>
      <c r="W113" s="180"/>
      <c r="X113" s="180"/>
      <c r="Y113" s="180"/>
      <c r="Z113" s="181"/>
      <c r="AA113" s="183"/>
      <c r="AB113" s="180"/>
      <c r="AC113" s="180"/>
      <c r="AD113" s="180"/>
      <c r="AE113" s="180"/>
      <c r="AF113" s="180"/>
      <c r="AG113" s="181"/>
      <c r="AH113" s="147"/>
      <c r="AI113" s="606"/>
    </row>
    <row r="114" spans="1:35" ht="26.25" customHeight="1" x14ac:dyDescent="0.25">
      <c r="A114" s="612"/>
      <c r="B114" s="612"/>
      <c r="C114" s="612"/>
      <c r="D114" s="612"/>
      <c r="E114" s="612"/>
      <c r="F114" s="612"/>
      <c r="G114" s="182"/>
      <c r="H114" s="182"/>
      <c r="I114" s="184" t="s">
        <v>122</v>
      </c>
      <c r="J114" s="182"/>
      <c r="K114" s="182"/>
      <c r="L114" s="185"/>
      <c r="M114" s="186" t="s">
        <v>121</v>
      </c>
      <c r="N114" s="182"/>
      <c r="O114" s="182"/>
      <c r="P114" s="182" t="s">
        <v>122</v>
      </c>
      <c r="Q114" s="182"/>
      <c r="R114" s="182"/>
      <c r="S114" s="185"/>
      <c r="T114" s="196" t="s">
        <v>121</v>
      </c>
      <c r="U114" s="182"/>
      <c r="V114" s="182"/>
      <c r="W114" s="182" t="s">
        <v>122</v>
      </c>
      <c r="X114" s="182"/>
      <c r="Y114" s="182"/>
      <c r="Z114" s="185"/>
      <c r="AA114" s="186" t="s">
        <v>121</v>
      </c>
      <c r="AB114" s="182"/>
      <c r="AC114" s="182"/>
      <c r="AD114" s="182" t="s">
        <v>122</v>
      </c>
      <c r="AE114" s="182"/>
      <c r="AF114" s="182"/>
      <c r="AG114" s="185"/>
      <c r="AH114" s="148"/>
      <c r="AI114" s="607"/>
    </row>
    <row r="115" spans="1:35" x14ac:dyDescent="0.25">
      <c r="A115" s="134"/>
      <c r="B115" s="127"/>
      <c r="C115" s="127"/>
      <c r="D115" s="127"/>
      <c r="E115" s="128"/>
      <c r="F115" s="597"/>
      <c r="G115" s="597"/>
      <c r="H115" s="600"/>
      <c r="I115" s="596"/>
      <c r="J115" s="597"/>
      <c r="K115" s="597"/>
      <c r="L115" s="598"/>
      <c r="M115" s="599"/>
      <c r="N115" s="597"/>
      <c r="O115" s="600"/>
      <c r="P115" s="596"/>
      <c r="Q115" s="597"/>
      <c r="R115" s="597"/>
      <c r="S115" s="598"/>
      <c r="T115" s="599"/>
      <c r="U115" s="597"/>
      <c r="V115" s="600"/>
      <c r="W115" s="596"/>
      <c r="X115" s="597"/>
      <c r="Y115" s="597"/>
      <c r="Z115" s="598"/>
      <c r="AA115" s="599"/>
      <c r="AB115" s="597"/>
      <c r="AC115" s="600"/>
      <c r="AD115" s="596"/>
      <c r="AE115" s="597"/>
      <c r="AF115" s="597"/>
      <c r="AG115" s="598"/>
      <c r="AH115" s="149"/>
      <c r="AI115" s="135"/>
    </row>
    <row r="116" spans="1:35" x14ac:dyDescent="0.25">
      <c r="A116" s="134"/>
      <c r="B116" s="127"/>
      <c r="C116" s="127"/>
      <c r="D116" s="127"/>
      <c r="E116" s="128"/>
      <c r="F116" s="597"/>
      <c r="G116" s="597"/>
      <c r="H116" s="600"/>
      <c r="I116" s="596"/>
      <c r="J116" s="597"/>
      <c r="K116" s="597"/>
      <c r="L116" s="598"/>
      <c r="M116" s="599"/>
      <c r="N116" s="597"/>
      <c r="O116" s="600"/>
      <c r="P116" s="596"/>
      <c r="Q116" s="597"/>
      <c r="R116" s="597"/>
      <c r="S116" s="598"/>
      <c r="T116" s="599"/>
      <c r="U116" s="597"/>
      <c r="V116" s="600"/>
      <c r="W116" s="596"/>
      <c r="X116" s="597"/>
      <c r="Y116" s="597"/>
      <c r="Z116" s="598"/>
      <c r="AA116" s="599"/>
      <c r="AB116" s="597"/>
      <c r="AC116" s="600"/>
      <c r="AD116" s="596"/>
      <c r="AE116" s="597"/>
      <c r="AF116" s="597"/>
      <c r="AG116" s="598"/>
      <c r="AH116" s="149"/>
      <c r="AI116" s="135"/>
    </row>
    <row r="117" spans="1:35" x14ac:dyDescent="0.25">
      <c r="A117" s="134"/>
      <c r="B117" s="127"/>
      <c r="C117" s="127"/>
      <c r="D117" s="127"/>
      <c r="E117" s="128"/>
      <c r="F117" s="597"/>
      <c r="G117" s="597"/>
      <c r="H117" s="600"/>
      <c r="I117" s="596"/>
      <c r="J117" s="597"/>
      <c r="K117" s="597"/>
      <c r="L117" s="598"/>
      <c r="M117" s="599"/>
      <c r="N117" s="597"/>
      <c r="O117" s="600"/>
      <c r="P117" s="596"/>
      <c r="Q117" s="597"/>
      <c r="R117" s="597"/>
      <c r="S117" s="598"/>
      <c r="T117" s="599"/>
      <c r="U117" s="597"/>
      <c r="V117" s="600"/>
      <c r="W117" s="596"/>
      <c r="X117" s="597"/>
      <c r="Y117" s="597"/>
      <c r="Z117" s="598"/>
      <c r="AA117" s="599"/>
      <c r="AB117" s="597"/>
      <c r="AC117" s="600"/>
      <c r="AD117" s="596"/>
      <c r="AE117" s="597"/>
      <c r="AF117" s="597"/>
      <c r="AG117" s="598"/>
      <c r="AH117" s="149"/>
      <c r="AI117" s="135"/>
    </row>
    <row r="118" spans="1:35" x14ac:dyDescent="0.25">
      <c r="A118" s="134"/>
      <c r="B118" s="127"/>
      <c r="C118" s="127"/>
      <c r="D118" s="127"/>
      <c r="E118" s="128"/>
      <c r="F118" s="597"/>
      <c r="G118" s="597"/>
      <c r="H118" s="600"/>
      <c r="I118" s="596"/>
      <c r="J118" s="597"/>
      <c r="K118" s="597"/>
      <c r="L118" s="598"/>
      <c r="M118" s="599"/>
      <c r="N118" s="597"/>
      <c r="O118" s="600"/>
      <c r="P118" s="596"/>
      <c r="Q118" s="597"/>
      <c r="R118" s="597"/>
      <c r="S118" s="598"/>
      <c r="T118" s="599"/>
      <c r="U118" s="597"/>
      <c r="V118" s="600"/>
      <c r="W118" s="596"/>
      <c r="X118" s="597"/>
      <c r="Y118" s="597"/>
      <c r="Z118" s="598"/>
      <c r="AA118" s="599"/>
      <c r="AB118" s="597"/>
      <c r="AC118" s="600"/>
      <c r="AD118" s="596"/>
      <c r="AE118" s="597"/>
      <c r="AF118" s="597"/>
      <c r="AG118" s="598"/>
      <c r="AH118" s="149"/>
      <c r="AI118" s="135"/>
    </row>
    <row r="119" spans="1:35" x14ac:dyDescent="0.25">
      <c r="A119" s="134"/>
      <c r="B119" s="127"/>
      <c r="C119" s="127"/>
      <c r="D119" s="127"/>
      <c r="E119" s="128"/>
      <c r="F119" s="597"/>
      <c r="G119" s="597"/>
      <c r="H119" s="600"/>
      <c r="I119" s="596"/>
      <c r="J119" s="597"/>
      <c r="K119" s="597"/>
      <c r="L119" s="598"/>
      <c r="M119" s="599"/>
      <c r="N119" s="597"/>
      <c r="O119" s="600"/>
      <c r="P119" s="596"/>
      <c r="Q119" s="597"/>
      <c r="R119" s="597"/>
      <c r="S119" s="598"/>
      <c r="T119" s="599"/>
      <c r="U119" s="597"/>
      <c r="V119" s="600"/>
      <c r="W119" s="596"/>
      <c r="X119" s="597"/>
      <c r="Y119" s="597"/>
      <c r="Z119" s="598"/>
      <c r="AA119" s="599"/>
      <c r="AB119" s="597"/>
      <c r="AC119" s="600"/>
      <c r="AD119" s="596"/>
      <c r="AE119" s="597"/>
      <c r="AF119" s="597"/>
      <c r="AG119" s="598"/>
      <c r="AH119" s="149"/>
      <c r="AI119" s="135"/>
    </row>
    <row r="120" spans="1:35" x14ac:dyDescent="0.25">
      <c r="A120" s="134"/>
      <c r="B120" s="127"/>
      <c r="C120" s="127"/>
      <c r="D120" s="127"/>
      <c r="E120" s="128"/>
      <c r="F120" s="597"/>
      <c r="G120" s="597"/>
      <c r="H120" s="600"/>
      <c r="I120" s="596"/>
      <c r="J120" s="597"/>
      <c r="K120" s="597"/>
      <c r="L120" s="598"/>
      <c r="M120" s="599"/>
      <c r="N120" s="597"/>
      <c r="O120" s="600"/>
      <c r="P120" s="596"/>
      <c r="Q120" s="597"/>
      <c r="R120" s="597"/>
      <c r="S120" s="598"/>
      <c r="T120" s="599"/>
      <c r="U120" s="597"/>
      <c r="V120" s="600"/>
      <c r="W120" s="596"/>
      <c r="X120" s="597"/>
      <c r="Y120" s="597"/>
      <c r="Z120" s="598"/>
      <c r="AA120" s="599"/>
      <c r="AB120" s="597"/>
      <c r="AC120" s="600"/>
      <c r="AD120" s="596"/>
      <c r="AE120" s="597"/>
      <c r="AF120" s="597"/>
      <c r="AG120" s="598"/>
      <c r="AH120" s="149"/>
      <c r="AI120" s="135"/>
    </row>
    <row r="121" spans="1:35" x14ac:dyDescent="0.25">
      <c r="A121" s="134"/>
      <c r="B121" s="127"/>
      <c r="C121" s="127"/>
      <c r="D121" s="127"/>
      <c r="E121" s="128"/>
      <c r="F121" s="597"/>
      <c r="G121" s="597"/>
      <c r="H121" s="600"/>
      <c r="I121" s="596"/>
      <c r="J121" s="597"/>
      <c r="K121" s="597"/>
      <c r="L121" s="598"/>
      <c r="M121" s="599"/>
      <c r="N121" s="597"/>
      <c r="O121" s="600"/>
      <c r="P121" s="596"/>
      <c r="Q121" s="597"/>
      <c r="R121" s="597"/>
      <c r="S121" s="598"/>
      <c r="T121" s="599"/>
      <c r="U121" s="597"/>
      <c r="V121" s="600"/>
      <c r="W121" s="596"/>
      <c r="X121" s="597"/>
      <c r="Y121" s="597"/>
      <c r="Z121" s="598"/>
      <c r="AA121" s="599"/>
      <c r="AB121" s="597"/>
      <c r="AC121" s="600"/>
      <c r="AD121" s="596"/>
      <c r="AE121" s="597"/>
      <c r="AF121" s="597"/>
      <c r="AG121" s="598"/>
      <c r="AH121" s="149"/>
      <c r="AI121" s="135"/>
    </row>
    <row r="122" spans="1:35" x14ac:dyDescent="0.25">
      <c r="A122" s="134"/>
      <c r="B122" s="127"/>
      <c r="C122" s="127"/>
      <c r="D122" s="127"/>
      <c r="E122" s="128"/>
      <c r="F122" s="597"/>
      <c r="G122" s="597"/>
      <c r="H122" s="600"/>
      <c r="I122" s="596"/>
      <c r="J122" s="597"/>
      <c r="K122" s="597"/>
      <c r="L122" s="598"/>
      <c r="M122" s="599"/>
      <c r="N122" s="597"/>
      <c r="O122" s="600"/>
      <c r="P122" s="596"/>
      <c r="Q122" s="597"/>
      <c r="R122" s="597"/>
      <c r="S122" s="598"/>
      <c r="T122" s="599"/>
      <c r="U122" s="597"/>
      <c r="V122" s="600"/>
      <c r="W122" s="596"/>
      <c r="X122" s="597"/>
      <c r="Y122" s="597"/>
      <c r="Z122" s="598"/>
      <c r="AA122" s="599"/>
      <c r="AB122" s="597"/>
      <c r="AC122" s="600"/>
      <c r="AD122" s="596"/>
      <c r="AE122" s="597"/>
      <c r="AF122" s="597"/>
      <c r="AG122" s="598"/>
      <c r="AH122" s="149"/>
      <c r="AI122" s="135"/>
    </row>
    <row r="123" spans="1:35" x14ac:dyDescent="0.25">
      <c r="A123" s="134"/>
      <c r="B123" s="127"/>
      <c r="C123" s="127"/>
      <c r="D123" s="127"/>
      <c r="E123" s="128"/>
      <c r="F123" s="597"/>
      <c r="G123" s="597"/>
      <c r="H123" s="600"/>
      <c r="I123" s="596"/>
      <c r="J123" s="597"/>
      <c r="K123" s="597"/>
      <c r="L123" s="598"/>
      <c r="M123" s="599"/>
      <c r="N123" s="597"/>
      <c r="O123" s="600"/>
      <c r="P123" s="596"/>
      <c r="Q123" s="597"/>
      <c r="R123" s="597"/>
      <c r="S123" s="598"/>
      <c r="T123" s="599"/>
      <c r="U123" s="597"/>
      <c r="V123" s="600"/>
      <c r="W123" s="596"/>
      <c r="X123" s="597"/>
      <c r="Y123" s="597"/>
      <c r="Z123" s="598"/>
      <c r="AA123" s="599"/>
      <c r="AB123" s="597"/>
      <c r="AC123" s="600"/>
      <c r="AD123" s="596"/>
      <c r="AE123" s="597"/>
      <c r="AF123" s="597"/>
      <c r="AG123" s="598"/>
      <c r="AH123" s="149"/>
      <c r="AI123" s="135"/>
    </row>
    <row r="124" spans="1:35" x14ac:dyDescent="0.25">
      <c r="A124" s="134"/>
      <c r="B124" s="127"/>
      <c r="C124" s="127"/>
      <c r="D124" s="127"/>
      <c r="E124" s="128"/>
      <c r="F124" s="597"/>
      <c r="G124" s="597"/>
      <c r="H124" s="600"/>
      <c r="I124" s="596"/>
      <c r="J124" s="597"/>
      <c r="K124" s="597"/>
      <c r="L124" s="598"/>
      <c r="M124" s="599"/>
      <c r="N124" s="597"/>
      <c r="O124" s="600"/>
      <c r="P124" s="596"/>
      <c r="Q124" s="597"/>
      <c r="R124" s="597"/>
      <c r="S124" s="598"/>
      <c r="T124" s="599"/>
      <c r="U124" s="597"/>
      <c r="V124" s="600"/>
      <c r="W124" s="596"/>
      <c r="X124" s="597"/>
      <c r="Y124" s="597"/>
      <c r="Z124" s="598"/>
      <c r="AA124" s="599"/>
      <c r="AB124" s="597"/>
      <c r="AC124" s="600"/>
      <c r="AD124" s="596"/>
      <c r="AE124" s="597"/>
      <c r="AF124" s="597"/>
      <c r="AG124" s="598"/>
      <c r="AH124" s="149"/>
      <c r="AI124" s="135"/>
    </row>
    <row r="125" spans="1:35" x14ac:dyDescent="0.25">
      <c r="A125" s="134"/>
      <c r="B125" s="127"/>
      <c r="C125" s="127"/>
      <c r="D125" s="127"/>
      <c r="E125" s="128"/>
      <c r="F125" s="597"/>
      <c r="G125" s="597"/>
      <c r="H125" s="600"/>
      <c r="I125" s="596"/>
      <c r="J125" s="597"/>
      <c r="K125" s="597"/>
      <c r="L125" s="598"/>
      <c r="M125" s="599"/>
      <c r="N125" s="597"/>
      <c r="O125" s="600"/>
      <c r="P125" s="596"/>
      <c r="Q125" s="597"/>
      <c r="R125" s="597"/>
      <c r="S125" s="598"/>
      <c r="T125" s="599"/>
      <c r="U125" s="597"/>
      <c r="V125" s="600"/>
      <c r="W125" s="596"/>
      <c r="X125" s="597"/>
      <c r="Y125" s="597"/>
      <c r="Z125" s="598"/>
      <c r="AA125" s="599"/>
      <c r="AB125" s="597"/>
      <c r="AC125" s="600"/>
      <c r="AD125" s="596"/>
      <c r="AE125" s="597"/>
      <c r="AF125" s="597"/>
      <c r="AG125" s="598"/>
      <c r="AH125" s="149"/>
      <c r="AI125" s="135"/>
    </row>
    <row r="126" spans="1:35" x14ac:dyDescent="0.25">
      <c r="A126" s="134"/>
      <c r="B126" s="127"/>
      <c r="C126" s="127"/>
      <c r="D126" s="127"/>
      <c r="E126" s="128"/>
      <c r="F126" s="597"/>
      <c r="G126" s="597"/>
      <c r="H126" s="600"/>
      <c r="I126" s="596"/>
      <c r="J126" s="597"/>
      <c r="K126" s="597"/>
      <c r="L126" s="598"/>
      <c r="M126" s="599"/>
      <c r="N126" s="597"/>
      <c r="O126" s="600"/>
      <c r="P126" s="596"/>
      <c r="Q126" s="597"/>
      <c r="R126" s="597"/>
      <c r="S126" s="598"/>
      <c r="T126" s="599"/>
      <c r="U126" s="597"/>
      <c r="V126" s="600"/>
      <c r="W126" s="596"/>
      <c r="X126" s="597"/>
      <c r="Y126" s="597"/>
      <c r="Z126" s="598"/>
      <c r="AA126" s="599"/>
      <c r="AB126" s="597"/>
      <c r="AC126" s="600"/>
      <c r="AD126" s="596"/>
      <c r="AE126" s="597"/>
      <c r="AF126" s="597"/>
      <c r="AG126" s="598"/>
      <c r="AH126" s="149"/>
      <c r="AI126" s="135"/>
    </row>
    <row r="127" spans="1:35" x14ac:dyDescent="0.25">
      <c r="A127" s="134"/>
      <c r="B127" s="127"/>
      <c r="C127" s="127"/>
      <c r="D127" s="127"/>
      <c r="E127" s="128"/>
      <c r="F127" s="597"/>
      <c r="G127" s="597"/>
      <c r="H127" s="600"/>
      <c r="I127" s="596"/>
      <c r="J127" s="597"/>
      <c r="K127" s="597"/>
      <c r="L127" s="598"/>
      <c r="M127" s="599"/>
      <c r="N127" s="597"/>
      <c r="O127" s="600"/>
      <c r="P127" s="596"/>
      <c r="Q127" s="597"/>
      <c r="R127" s="597"/>
      <c r="S127" s="598"/>
      <c r="T127" s="599"/>
      <c r="U127" s="597"/>
      <c r="V127" s="600"/>
      <c r="W127" s="596"/>
      <c r="X127" s="597"/>
      <c r="Y127" s="597"/>
      <c r="Z127" s="598"/>
      <c r="AA127" s="599"/>
      <c r="AB127" s="597"/>
      <c r="AC127" s="600"/>
      <c r="AD127" s="596"/>
      <c r="AE127" s="597"/>
      <c r="AF127" s="597"/>
      <c r="AG127" s="598"/>
      <c r="AH127" s="149"/>
      <c r="AI127" s="135"/>
    </row>
    <row r="128" spans="1:35" x14ac:dyDescent="0.25">
      <c r="A128" s="134"/>
      <c r="B128" s="127"/>
      <c r="C128" s="127"/>
      <c r="D128" s="127"/>
      <c r="E128" s="128"/>
      <c r="F128" s="597"/>
      <c r="G128" s="597"/>
      <c r="H128" s="600"/>
      <c r="I128" s="596"/>
      <c r="J128" s="597"/>
      <c r="K128" s="597"/>
      <c r="L128" s="598"/>
      <c r="M128" s="599"/>
      <c r="N128" s="597"/>
      <c r="O128" s="600"/>
      <c r="P128" s="596"/>
      <c r="Q128" s="597"/>
      <c r="R128" s="597"/>
      <c r="S128" s="598"/>
      <c r="T128" s="599"/>
      <c r="U128" s="597"/>
      <c r="V128" s="600"/>
      <c r="W128" s="596"/>
      <c r="X128" s="597"/>
      <c r="Y128" s="597"/>
      <c r="Z128" s="598"/>
      <c r="AA128" s="599"/>
      <c r="AB128" s="597"/>
      <c r="AC128" s="600"/>
      <c r="AD128" s="596"/>
      <c r="AE128" s="597"/>
      <c r="AF128" s="597"/>
      <c r="AG128" s="598"/>
      <c r="AH128" s="149"/>
      <c r="AI128" s="135"/>
    </row>
    <row r="129" spans="1:35" x14ac:dyDescent="0.25">
      <c r="A129" s="134"/>
      <c r="B129" s="127"/>
      <c r="C129" s="127"/>
      <c r="D129" s="127"/>
      <c r="E129" s="128"/>
      <c r="F129" s="597"/>
      <c r="G129" s="597"/>
      <c r="H129" s="600"/>
      <c r="I129" s="596"/>
      <c r="J129" s="597"/>
      <c r="K129" s="597"/>
      <c r="L129" s="598"/>
      <c r="M129" s="599"/>
      <c r="N129" s="597"/>
      <c r="O129" s="600"/>
      <c r="P129" s="596"/>
      <c r="Q129" s="597"/>
      <c r="R129" s="597"/>
      <c r="S129" s="598"/>
      <c r="T129" s="599"/>
      <c r="U129" s="597"/>
      <c r="V129" s="600"/>
      <c r="W129" s="596"/>
      <c r="X129" s="597"/>
      <c r="Y129" s="597"/>
      <c r="Z129" s="598"/>
      <c r="AA129" s="599"/>
      <c r="AB129" s="597"/>
      <c r="AC129" s="600"/>
      <c r="AD129" s="596"/>
      <c r="AE129" s="597"/>
      <c r="AF129" s="597"/>
      <c r="AG129" s="598"/>
      <c r="AH129" s="149"/>
      <c r="AI129" s="135"/>
    </row>
    <row r="130" spans="1:35" x14ac:dyDescent="0.25">
      <c r="A130" s="134"/>
      <c r="B130" s="127"/>
      <c r="C130" s="127"/>
      <c r="D130" s="127"/>
      <c r="E130" s="128"/>
      <c r="F130" s="597"/>
      <c r="G130" s="597"/>
      <c r="H130" s="600"/>
      <c r="I130" s="596"/>
      <c r="J130" s="597"/>
      <c r="K130" s="597"/>
      <c r="L130" s="598"/>
      <c r="M130" s="599"/>
      <c r="N130" s="597"/>
      <c r="O130" s="600"/>
      <c r="P130" s="596"/>
      <c r="Q130" s="597"/>
      <c r="R130" s="597"/>
      <c r="S130" s="598"/>
      <c r="T130" s="599"/>
      <c r="U130" s="597"/>
      <c r="V130" s="600"/>
      <c r="W130" s="596"/>
      <c r="X130" s="597"/>
      <c r="Y130" s="597"/>
      <c r="Z130" s="598"/>
      <c r="AA130" s="599"/>
      <c r="AB130" s="597"/>
      <c r="AC130" s="600"/>
      <c r="AD130" s="596"/>
      <c r="AE130" s="597"/>
      <c r="AF130" s="597"/>
      <c r="AG130" s="598"/>
      <c r="AH130" s="149"/>
      <c r="AI130" s="135"/>
    </row>
    <row r="131" spans="1:35" x14ac:dyDescent="0.25">
      <c r="A131" s="134"/>
      <c r="B131" s="127"/>
      <c r="C131" s="127"/>
      <c r="D131" s="127"/>
      <c r="E131" s="128"/>
      <c r="F131" s="597"/>
      <c r="G131" s="597"/>
      <c r="H131" s="600"/>
      <c r="I131" s="596"/>
      <c r="J131" s="597"/>
      <c r="K131" s="597"/>
      <c r="L131" s="598"/>
      <c r="M131" s="599"/>
      <c r="N131" s="597"/>
      <c r="O131" s="600"/>
      <c r="P131" s="596"/>
      <c r="Q131" s="597"/>
      <c r="R131" s="597"/>
      <c r="S131" s="598"/>
      <c r="T131" s="599"/>
      <c r="U131" s="597"/>
      <c r="V131" s="600"/>
      <c r="W131" s="596"/>
      <c r="X131" s="597"/>
      <c r="Y131" s="597"/>
      <c r="Z131" s="598"/>
      <c r="AA131" s="599"/>
      <c r="AB131" s="597"/>
      <c r="AC131" s="600"/>
      <c r="AD131" s="596"/>
      <c r="AE131" s="597"/>
      <c r="AF131" s="597"/>
      <c r="AG131" s="598"/>
      <c r="AH131" s="149"/>
      <c r="AI131" s="135"/>
    </row>
    <row r="132" spans="1:35" x14ac:dyDescent="0.25">
      <c r="A132" s="134"/>
      <c r="B132" s="127"/>
      <c r="C132" s="127"/>
      <c r="D132" s="127"/>
      <c r="E132" s="128"/>
      <c r="F132" s="597"/>
      <c r="G132" s="597"/>
      <c r="H132" s="600"/>
      <c r="I132" s="596"/>
      <c r="J132" s="597"/>
      <c r="K132" s="597"/>
      <c r="L132" s="598"/>
      <c r="M132" s="599"/>
      <c r="N132" s="597"/>
      <c r="O132" s="600"/>
      <c r="P132" s="596"/>
      <c r="Q132" s="597"/>
      <c r="R132" s="597"/>
      <c r="S132" s="598"/>
      <c r="T132" s="599"/>
      <c r="U132" s="597"/>
      <c r="V132" s="600"/>
      <c r="W132" s="596"/>
      <c r="X132" s="597"/>
      <c r="Y132" s="597"/>
      <c r="Z132" s="598"/>
      <c r="AA132" s="599"/>
      <c r="AB132" s="597"/>
      <c r="AC132" s="600"/>
      <c r="AD132" s="596"/>
      <c r="AE132" s="597"/>
      <c r="AF132" s="597"/>
      <c r="AG132" s="598"/>
      <c r="AH132" s="149"/>
      <c r="AI132" s="135"/>
    </row>
    <row r="133" spans="1:35" x14ac:dyDescent="0.25">
      <c r="A133" s="134"/>
      <c r="B133" s="127"/>
      <c r="C133" s="127"/>
      <c r="D133" s="127"/>
      <c r="E133" s="128"/>
      <c r="F133" s="597"/>
      <c r="G133" s="597"/>
      <c r="H133" s="600"/>
      <c r="I133" s="596"/>
      <c r="J133" s="597"/>
      <c r="K133" s="597"/>
      <c r="L133" s="598"/>
      <c r="M133" s="599"/>
      <c r="N133" s="597"/>
      <c r="O133" s="600"/>
      <c r="P133" s="596"/>
      <c r="Q133" s="597"/>
      <c r="R133" s="597"/>
      <c r="S133" s="598"/>
      <c r="T133" s="599"/>
      <c r="U133" s="597"/>
      <c r="V133" s="600"/>
      <c r="W133" s="596"/>
      <c r="X133" s="597"/>
      <c r="Y133" s="597"/>
      <c r="Z133" s="598"/>
      <c r="AA133" s="599"/>
      <c r="AB133" s="597"/>
      <c r="AC133" s="600"/>
      <c r="AD133" s="596"/>
      <c r="AE133" s="597"/>
      <c r="AF133" s="597"/>
      <c r="AG133" s="598"/>
      <c r="AH133" s="149"/>
      <c r="AI133" s="135"/>
    </row>
    <row r="134" spans="1:35" x14ac:dyDescent="0.25">
      <c r="A134" s="134"/>
      <c r="B134" s="127"/>
      <c r="C134" s="127"/>
      <c r="D134" s="127"/>
      <c r="E134" s="128"/>
      <c r="F134" s="597"/>
      <c r="G134" s="597"/>
      <c r="H134" s="600"/>
      <c r="I134" s="596"/>
      <c r="J134" s="597"/>
      <c r="K134" s="597"/>
      <c r="L134" s="598"/>
      <c r="M134" s="599"/>
      <c r="N134" s="597"/>
      <c r="O134" s="600"/>
      <c r="P134" s="596"/>
      <c r="Q134" s="597"/>
      <c r="R134" s="597"/>
      <c r="S134" s="598"/>
      <c r="T134" s="599"/>
      <c r="U134" s="597"/>
      <c r="V134" s="600"/>
      <c r="W134" s="596"/>
      <c r="X134" s="597"/>
      <c r="Y134" s="597"/>
      <c r="Z134" s="598"/>
      <c r="AA134" s="599"/>
      <c r="AB134" s="597"/>
      <c r="AC134" s="600"/>
      <c r="AD134" s="596"/>
      <c r="AE134" s="597"/>
      <c r="AF134" s="597"/>
      <c r="AG134" s="598"/>
      <c r="AH134" s="149"/>
      <c r="AI134" s="135"/>
    </row>
    <row r="135" spans="1:35" x14ac:dyDescent="0.25">
      <c r="A135" s="134"/>
      <c r="B135" s="127"/>
      <c r="C135" s="127"/>
      <c r="D135" s="127"/>
      <c r="E135" s="128"/>
      <c r="F135" s="597"/>
      <c r="G135" s="597"/>
      <c r="H135" s="600"/>
      <c r="I135" s="596"/>
      <c r="J135" s="597"/>
      <c r="K135" s="597"/>
      <c r="L135" s="598"/>
      <c r="M135" s="599"/>
      <c r="N135" s="597"/>
      <c r="O135" s="600"/>
      <c r="P135" s="596"/>
      <c r="Q135" s="597"/>
      <c r="R135" s="597"/>
      <c r="S135" s="598"/>
      <c r="T135" s="599"/>
      <c r="U135" s="597"/>
      <c r="V135" s="600"/>
      <c r="W135" s="596"/>
      <c r="X135" s="597"/>
      <c r="Y135" s="597"/>
      <c r="Z135" s="598"/>
      <c r="AA135" s="599"/>
      <c r="AB135" s="597"/>
      <c r="AC135" s="600"/>
      <c r="AD135" s="596"/>
      <c r="AE135" s="597"/>
      <c r="AF135" s="597"/>
      <c r="AG135" s="598"/>
      <c r="AH135" s="149"/>
      <c r="AI135" s="135"/>
    </row>
    <row r="136" spans="1:35" x14ac:dyDescent="0.25">
      <c r="A136" s="134"/>
      <c r="B136" s="127"/>
      <c r="C136" s="127"/>
      <c r="D136" s="127"/>
      <c r="E136" s="128"/>
      <c r="F136" s="597"/>
      <c r="G136" s="597"/>
      <c r="H136" s="600"/>
      <c r="I136" s="596"/>
      <c r="J136" s="597"/>
      <c r="K136" s="597"/>
      <c r="L136" s="598"/>
      <c r="M136" s="599"/>
      <c r="N136" s="597"/>
      <c r="O136" s="600"/>
      <c r="P136" s="596"/>
      <c r="Q136" s="597"/>
      <c r="R136" s="597"/>
      <c r="S136" s="598"/>
      <c r="T136" s="599"/>
      <c r="U136" s="597"/>
      <c r="V136" s="600"/>
      <c r="W136" s="596"/>
      <c r="X136" s="597"/>
      <c r="Y136" s="597"/>
      <c r="Z136" s="598"/>
      <c r="AA136" s="599"/>
      <c r="AB136" s="597"/>
      <c r="AC136" s="600"/>
      <c r="AD136" s="596"/>
      <c r="AE136" s="597"/>
      <c r="AF136" s="597"/>
      <c r="AG136" s="598"/>
      <c r="AH136" s="149"/>
      <c r="AI136" s="135"/>
    </row>
    <row r="137" spans="1:35" x14ac:dyDescent="0.25">
      <c r="A137" s="134"/>
      <c r="B137" s="127"/>
      <c r="C137" s="127"/>
      <c r="D137" s="127"/>
      <c r="E137" s="128"/>
      <c r="F137" s="597"/>
      <c r="G137" s="597"/>
      <c r="H137" s="600"/>
      <c r="I137" s="596"/>
      <c r="J137" s="597"/>
      <c r="K137" s="597"/>
      <c r="L137" s="598"/>
      <c r="M137" s="599"/>
      <c r="N137" s="597"/>
      <c r="O137" s="600"/>
      <c r="P137" s="596"/>
      <c r="Q137" s="597"/>
      <c r="R137" s="597"/>
      <c r="S137" s="598"/>
      <c r="T137" s="599"/>
      <c r="U137" s="597"/>
      <c r="V137" s="600"/>
      <c r="W137" s="596"/>
      <c r="X137" s="597"/>
      <c r="Y137" s="597"/>
      <c r="Z137" s="598"/>
      <c r="AA137" s="599"/>
      <c r="AB137" s="597"/>
      <c r="AC137" s="600"/>
      <c r="AD137" s="596"/>
      <c r="AE137" s="597"/>
      <c r="AF137" s="597"/>
      <c r="AG137" s="598"/>
      <c r="AH137" s="149"/>
      <c r="AI137" s="135"/>
    </row>
    <row r="138" spans="1:35" x14ac:dyDescent="0.25">
      <c r="A138" s="134"/>
      <c r="B138" s="127"/>
      <c r="C138" s="127"/>
      <c r="D138" s="127"/>
      <c r="E138" s="128"/>
      <c r="F138" s="597"/>
      <c r="G138" s="597"/>
      <c r="H138" s="600"/>
      <c r="I138" s="596"/>
      <c r="J138" s="597"/>
      <c r="K138" s="597"/>
      <c r="L138" s="598"/>
      <c r="M138" s="599"/>
      <c r="N138" s="597"/>
      <c r="O138" s="600"/>
      <c r="P138" s="596"/>
      <c r="Q138" s="597"/>
      <c r="R138" s="597"/>
      <c r="S138" s="598"/>
      <c r="T138" s="599"/>
      <c r="U138" s="597"/>
      <c r="V138" s="600"/>
      <c r="W138" s="596"/>
      <c r="X138" s="597"/>
      <c r="Y138" s="597"/>
      <c r="Z138" s="598"/>
      <c r="AA138" s="599"/>
      <c r="AB138" s="597"/>
      <c r="AC138" s="600"/>
      <c r="AD138" s="596"/>
      <c r="AE138" s="597"/>
      <c r="AF138" s="597"/>
      <c r="AG138" s="598"/>
      <c r="AH138" s="149"/>
      <c r="AI138" s="135"/>
    </row>
    <row r="139" spans="1:35" x14ac:dyDescent="0.25">
      <c r="A139" s="134"/>
      <c r="B139" s="127"/>
      <c r="C139" s="127"/>
      <c r="D139" s="127"/>
      <c r="E139" s="128"/>
      <c r="F139" s="597"/>
      <c r="G139" s="597"/>
      <c r="H139" s="600"/>
      <c r="I139" s="596"/>
      <c r="J139" s="597"/>
      <c r="K139" s="597"/>
      <c r="L139" s="598"/>
      <c r="M139" s="599"/>
      <c r="N139" s="597"/>
      <c r="O139" s="600"/>
      <c r="P139" s="596"/>
      <c r="Q139" s="597"/>
      <c r="R139" s="597"/>
      <c r="S139" s="598"/>
      <c r="T139" s="599"/>
      <c r="U139" s="597"/>
      <c r="V139" s="600"/>
      <c r="W139" s="596"/>
      <c r="X139" s="597"/>
      <c r="Y139" s="597"/>
      <c r="Z139" s="598"/>
      <c r="AA139" s="599"/>
      <c r="AB139" s="597"/>
      <c r="AC139" s="600"/>
      <c r="AD139" s="596"/>
      <c r="AE139" s="597"/>
      <c r="AF139" s="597"/>
      <c r="AG139" s="598"/>
      <c r="AH139" s="149"/>
      <c r="AI139" s="135"/>
    </row>
    <row r="140" spans="1:35" x14ac:dyDescent="0.25">
      <c r="A140" s="134"/>
      <c r="B140" s="127"/>
      <c r="C140" s="127"/>
      <c r="D140" s="127"/>
      <c r="E140" s="128"/>
      <c r="F140" s="597"/>
      <c r="G140" s="597"/>
      <c r="H140" s="600"/>
      <c r="I140" s="596"/>
      <c r="J140" s="597"/>
      <c r="K140" s="597"/>
      <c r="L140" s="598"/>
      <c r="M140" s="599"/>
      <c r="N140" s="597"/>
      <c r="O140" s="600"/>
      <c r="P140" s="596"/>
      <c r="Q140" s="597"/>
      <c r="R140" s="597"/>
      <c r="S140" s="598"/>
      <c r="T140" s="599"/>
      <c r="U140" s="597"/>
      <c r="V140" s="600"/>
      <c r="W140" s="596"/>
      <c r="X140" s="597"/>
      <c r="Y140" s="597"/>
      <c r="Z140" s="598"/>
      <c r="AA140" s="599"/>
      <c r="AB140" s="597"/>
      <c r="AC140" s="600"/>
      <c r="AD140" s="596"/>
      <c r="AE140" s="597"/>
      <c r="AF140" s="597"/>
      <c r="AG140" s="598"/>
      <c r="AH140" s="149"/>
      <c r="AI140" s="135"/>
    </row>
    <row r="141" spans="1:35" x14ac:dyDescent="0.25">
      <c r="A141" s="134"/>
      <c r="B141" s="127"/>
      <c r="C141" s="127"/>
      <c r="D141" s="127"/>
      <c r="E141" s="128"/>
      <c r="F141" s="597"/>
      <c r="G141" s="597"/>
      <c r="H141" s="600"/>
      <c r="I141" s="596"/>
      <c r="J141" s="597"/>
      <c r="K141" s="597"/>
      <c r="L141" s="598"/>
      <c r="M141" s="599"/>
      <c r="N141" s="597"/>
      <c r="O141" s="600"/>
      <c r="P141" s="596"/>
      <c r="Q141" s="597"/>
      <c r="R141" s="597"/>
      <c r="S141" s="598"/>
      <c r="T141" s="599"/>
      <c r="U141" s="597"/>
      <c r="V141" s="600"/>
      <c r="W141" s="596"/>
      <c r="X141" s="597"/>
      <c r="Y141" s="597"/>
      <c r="Z141" s="598"/>
      <c r="AA141" s="599"/>
      <c r="AB141" s="597"/>
      <c r="AC141" s="600"/>
      <c r="AD141" s="596"/>
      <c r="AE141" s="597"/>
      <c r="AF141" s="597"/>
      <c r="AG141" s="598"/>
      <c r="AH141" s="149"/>
      <c r="AI141" s="135"/>
    </row>
    <row r="142" spans="1:35" x14ac:dyDescent="0.25">
      <c r="A142" s="134"/>
      <c r="B142" s="127"/>
      <c r="C142" s="127"/>
      <c r="D142" s="127"/>
      <c r="E142" s="128"/>
      <c r="F142" s="597"/>
      <c r="G142" s="597"/>
      <c r="H142" s="600"/>
      <c r="I142" s="596"/>
      <c r="J142" s="597"/>
      <c r="K142" s="597"/>
      <c r="L142" s="598"/>
      <c r="M142" s="599"/>
      <c r="N142" s="597"/>
      <c r="O142" s="600"/>
      <c r="P142" s="596"/>
      <c r="Q142" s="597"/>
      <c r="R142" s="597"/>
      <c r="S142" s="598"/>
      <c r="T142" s="599"/>
      <c r="U142" s="597"/>
      <c r="V142" s="600"/>
      <c r="W142" s="596"/>
      <c r="X142" s="597"/>
      <c r="Y142" s="597"/>
      <c r="Z142" s="598"/>
      <c r="AA142" s="599"/>
      <c r="AB142" s="597"/>
      <c r="AC142" s="600"/>
      <c r="AD142" s="596"/>
      <c r="AE142" s="597"/>
      <c r="AF142" s="597"/>
      <c r="AG142" s="598"/>
      <c r="AH142" s="149"/>
      <c r="AI142" s="135"/>
    </row>
    <row r="143" spans="1:35" x14ac:dyDescent="0.25">
      <c r="A143" s="134"/>
      <c r="B143" s="127"/>
      <c r="C143" s="127"/>
      <c r="D143" s="127"/>
      <c r="E143" s="128"/>
      <c r="F143" s="597"/>
      <c r="G143" s="597"/>
      <c r="H143" s="600"/>
      <c r="I143" s="596"/>
      <c r="J143" s="597"/>
      <c r="K143" s="597"/>
      <c r="L143" s="598"/>
      <c r="M143" s="599"/>
      <c r="N143" s="597"/>
      <c r="O143" s="600"/>
      <c r="P143" s="596"/>
      <c r="Q143" s="597"/>
      <c r="R143" s="597"/>
      <c r="S143" s="598"/>
      <c r="T143" s="599"/>
      <c r="U143" s="597"/>
      <c r="V143" s="600"/>
      <c r="W143" s="596"/>
      <c r="X143" s="597"/>
      <c r="Y143" s="597"/>
      <c r="Z143" s="598"/>
      <c r="AA143" s="599"/>
      <c r="AB143" s="597"/>
      <c r="AC143" s="600"/>
      <c r="AD143" s="596"/>
      <c r="AE143" s="597"/>
      <c r="AF143" s="597"/>
      <c r="AG143" s="598"/>
      <c r="AH143" s="149"/>
      <c r="AI143" s="135"/>
    </row>
    <row r="144" spans="1:35" x14ac:dyDescent="0.25">
      <c r="A144" s="134"/>
      <c r="B144" s="127"/>
      <c r="C144" s="127"/>
      <c r="D144" s="127"/>
      <c r="E144" s="128"/>
      <c r="F144" s="597"/>
      <c r="G144" s="597"/>
      <c r="H144" s="600"/>
      <c r="I144" s="596"/>
      <c r="J144" s="597"/>
      <c r="K144" s="597"/>
      <c r="L144" s="598"/>
      <c r="M144" s="599"/>
      <c r="N144" s="597"/>
      <c r="O144" s="600"/>
      <c r="P144" s="596"/>
      <c r="Q144" s="597"/>
      <c r="R144" s="597"/>
      <c r="S144" s="598"/>
      <c r="T144" s="599"/>
      <c r="U144" s="597"/>
      <c r="V144" s="600"/>
      <c r="W144" s="596"/>
      <c r="X144" s="597"/>
      <c r="Y144" s="597"/>
      <c r="Z144" s="598"/>
      <c r="AA144" s="599"/>
      <c r="AB144" s="597"/>
      <c r="AC144" s="600"/>
      <c r="AD144" s="596"/>
      <c r="AE144" s="597"/>
      <c r="AF144" s="597"/>
      <c r="AG144" s="598"/>
      <c r="AH144" s="149"/>
      <c r="AI144" s="135"/>
    </row>
    <row r="145" spans="1:35" x14ac:dyDescent="0.25">
      <c r="A145" s="134"/>
      <c r="B145" s="127"/>
      <c r="C145" s="127"/>
      <c r="D145" s="127"/>
      <c r="E145" s="128"/>
      <c r="F145" s="597"/>
      <c r="G145" s="597"/>
      <c r="H145" s="600"/>
      <c r="I145" s="596"/>
      <c r="J145" s="597"/>
      <c r="K145" s="597"/>
      <c r="L145" s="598"/>
      <c r="M145" s="599"/>
      <c r="N145" s="597"/>
      <c r="O145" s="600"/>
      <c r="P145" s="596"/>
      <c r="Q145" s="597"/>
      <c r="R145" s="597"/>
      <c r="S145" s="598"/>
      <c r="T145" s="599"/>
      <c r="U145" s="597"/>
      <c r="V145" s="600"/>
      <c r="W145" s="596"/>
      <c r="X145" s="597"/>
      <c r="Y145" s="597"/>
      <c r="Z145" s="598"/>
      <c r="AA145" s="599"/>
      <c r="AB145" s="597"/>
      <c r="AC145" s="600"/>
      <c r="AD145" s="596"/>
      <c r="AE145" s="597"/>
      <c r="AF145" s="597"/>
      <c r="AG145" s="598"/>
      <c r="AH145" s="149"/>
      <c r="AI145" s="135"/>
    </row>
    <row r="146" spans="1:35" x14ac:dyDescent="0.25">
      <c r="A146" s="134"/>
      <c r="B146" s="127"/>
      <c r="C146" s="127"/>
      <c r="D146" s="127"/>
      <c r="E146" s="128"/>
      <c r="F146" s="597"/>
      <c r="G146" s="597"/>
      <c r="H146" s="600"/>
      <c r="I146" s="596"/>
      <c r="J146" s="597"/>
      <c r="K146" s="597"/>
      <c r="L146" s="598"/>
      <c r="M146" s="599"/>
      <c r="N146" s="597"/>
      <c r="O146" s="600"/>
      <c r="P146" s="596"/>
      <c r="Q146" s="597"/>
      <c r="R146" s="597"/>
      <c r="S146" s="598"/>
      <c r="T146" s="599"/>
      <c r="U146" s="597"/>
      <c r="V146" s="600"/>
      <c r="W146" s="596"/>
      <c r="X146" s="597"/>
      <c r="Y146" s="597"/>
      <c r="Z146" s="598"/>
      <c r="AA146" s="599"/>
      <c r="AB146" s="597"/>
      <c r="AC146" s="600"/>
      <c r="AD146" s="596"/>
      <c r="AE146" s="597"/>
      <c r="AF146" s="597"/>
      <c r="AG146" s="598"/>
      <c r="AH146" s="149"/>
      <c r="AI146" s="135"/>
    </row>
    <row r="147" spans="1:35" x14ac:dyDescent="0.25">
      <c r="A147" s="134"/>
      <c r="B147" s="127"/>
      <c r="C147" s="127"/>
      <c r="D147" s="127"/>
      <c r="E147" s="128"/>
      <c r="F147" s="597"/>
      <c r="G147" s="597"/>
      <c r="H147" s="600"/>
      <c r="I147" s="596"/>
      <c r="J147" s="597"/>
      <c r="K147" s="597"/>
      <c r="L147" s="598"/>
      <c r="M147" s="599"/>
      <c r="N147" s="597"/>
      <c r="O147" s="600"/>
      <c r="P147" s="596"/>
      <c r="Q147" s="597"/>
      <c r="R147" s="597"/>
      <c r="S147" s="598"/>
      <c r="T147" s="599"/>
      <c r="U147" s="597"/>
      <c r="V147" s="600"/>
      <c r="W147" s="596"/>
      <c r="X147" s="597"/>
      <c r="Y147" s="597"/>
      <c r="Z147" s="598"/>
      <c r="AA147" s="599"/>
      <c r="AB147" s="597"/>
      <c r="AC147" s="600"/>
      <c r="AD147" s="596"/>
      <c r="AE147" s="597"/>
      <c r="AF147" s="597"/>
      <c r="AG147" s="598"/>
      <c r="AH147" s="149"/>
      <c r="AI147" s="135"/>
    </row>
    <row r="148" spans="1:35" x14ac:dyDescent="0.25">
      <c r="A148" s="134"/>
      <c r="B148" s="127"/>
      <c r="C148" s="127"/>
      <c r="D148" s="127"/>
      <c r="E148" s="128"/>
      <c r="F148" s="597"/>
      <c r="G148" s="597"/>
      <c r="H148" s="600"/>
      <c r="I148" s="596"/>
      <c r="J148" s="597"/>
      <c r="K148" s="597"/>
      <c r="L148" s="598"/>
      <c r="M148" s="599"/>
      <c r="N148" s="597"/>
      <c r="O148" s="600"/>
      <c r="P148" s="596"/>
      <c r="Q148" s="597"/>
      <c r="R148" s="597"/>
      <c r="S148" s="598"/>
      <c r="T148" s="599"/>
      <c r="U148" s="597"/>
      <c r="V148" s="600"/>
      <c r="W148" s="596"/>
      <c r="X148" s="597"/>
      <c r="Y148" s="597"/>
      <c r="Z148" s="598"/>
      <c r="AA148" s="599"/>
      <c r="AB148" s="597"/>
      <c r="AC148" s="600"/>
      <c r="AD148" s="596"/>
      <c r="AE148" s="597"/>
      <c r="AF148" s="597"/>
      <c r="AG148" s="598"/>
      <c r="AH148" s="149"/>
      <c r="AI148" s="135"/>
    </row>
    <row r="149" spans="1:35" x14ac:dyDescent="0.25">
      <c r="A149" s="134"/>
      <c r="B149" s="127"/>
      <c r="C149" s="127"/>
      <c r="D149" s="127"/>
      <c r="E149" s="128"/>
      <c r="F149" s="597"/>
      <c r="G149" s="597"/>
      <c r="H149" s="600"/>
      <c r="I149" s="596"/>
      <c r="J149" s="597"/>
      <c r="K149" s="597"/>
      <c r="L149" s="598"/>
      <c r="M149" s="599"/>
      <c r="N149" s="597"/>
      <c r="O149" s="600"/>
      <c r="P149" s="596"/>
      <c r="Q149" s="597"/>
      <c r="R149" s="597"/>
      <c r="S149" s="598"/>
      <c r="T149" s="599"/>
      <c r="U149" s="597"/>
      <c r="V149" s="600"/>
      <c r="W149" s="596"/>
      <c r="X149" s="597"/>
      <c r="Y149" s="597"/>
      <c r="Z149" s="598"/>
      <c r="AA149" s="599"/>
      <c r="AB149" s="597"/>
      <c r="AC149" s="600"/>
      <c r="AD149" s="596"/>
      <c r="AE149" s="597"/>
      <c r="AF149" s="597"/>
      <c r="AG149" s="598"/>
      <c r="AH149" s="149"/>
      <c r="AI149" s="135"/>
    </row>
    <row r="150" spans="1:35" x14ac:dyDescent="0.25">
      <c r="A150" s="134"/>
      <c r="B150" s="127"/>
      <c r="C150" s="127"/>
      <c r="D150" s="127"/>
      <c r="E150" s="128"/>
      <c r="F150" s="597"/>
      <c r="G150" s="597"/>
      <c r="H150" s="600"/>
      <c r="I150" s="596"/>
      <c r="J150" s="597"/>
      <c r="K150" s="597"/>
      <c r="L150" s="598"/>
      <c r="M150" s="599"/>
      <c r="N150" s="597"/>
      <c r="O150" s="600"/>
      <c r="P150" s="596"/>
      <c r="Q150" s="597"/>
      <c r="R150" s="597"/>
      <c r="S150" s="598"/>
      <c r="T150" s="599"/>
      <c r="U150" s="597"/>
      <c r="V150" s="600"/>
      <c r="W150" s="596"/>
      <c r="X150" s="597"/>
      <c r="Y150" s="597"/>
      <c r="Z150" s="598"/>
      <c r="AA150" s="599"/>
      <c r="AB150" s="597"/>
      <c r="AC150" s="600"/>
      <c r="AD150" s="596"/>
      <c r="AE150" s="597"/>
      <c r="AF150" s="597"/>
      <c r="AG150" s="598"/>
      <c r="AH150" s="149"/>
      <c r="AI150" s="135"/>
    </row>
    <row r="151" spans="1:35" x14ac:dyDescent="0.25">
      <c r="A151" s="134"/>
      <c r="B151" s="127"/>
      <c r="C151" s="127"/>
      <c r="D151" s="127"/>
      <c r="E151" s="128"/>
      <c r="F151" s="597"/>
      <c r="G151" s="597"/>
      <c r="H151" s="600"/>
      <c r="I151" s="596"/>
      <c r="J151" s="597"/>
      <c r="K151" s="597"/>
      <c r="L151" s="598"/>
      <c r="M151" s="599"/>
      <c r="N151" s="597"/>
      <c r="O151" s="600"/>
      <c r="P151" s="596"/>
      <c r="Q151" s="597"/>
      <c r="R151" s="597"/>
      <c r="S151" s="598"/>
      <c r="T151" s="599"/>
      <c r="U151" s="597"/>
      <c r="V151" s="600"/>
      <c r="W151" s="596"/>
      <c r="X151" s="597"/>
      <c r="Y151" s="597"/>
      <c r="Z151" s="598"/>
      <c r="AA151" s="599"/>
      <c r="AB151" s="597"/>
      <c r="AC151" s="600"/>
      <c r="AD151" s="596"/>
      <c r="AE151" s="597"/>
      <c r="AF151" s="597"/>
      <c r="AG151" s="598"/>
      <c r="AH151" s="149"/>
      <c r="AI151" s="135"/>
    </row>
    <row r="152" spans="1:35" x14ac:dyDescent="0.25">
      <c r="A152" s="134"/>
      <c r="B152" s="127"/>
      <c r="C152" s="127"/>
      <c r="D152" s="127"/>
      <c r="E152" s="128"/>
      <c r="F152" s="597"/>
      <c r="G152" s="597"/>
      <c r="H152" s="600"/>
      <c r="I152" s="596"/>
      <c r="J152" s="597"/>
      <c r="K152" s="597"/>
      <c r="L152" s="598"/>
      <c r="M152" s="599"/>
      <c r="N152" s="597"/>
      <c r="O152" s="600"/>
      <c r="P152" s="596"/>
      <c r="Q152" s="597"/>
      <c r="R152" s="597"/>
      <c r="S152" s="598"/>
      <c r="T152" s="599"/>
      <c r="U152" s="597"/>
      <c r="V152" s="600"/>
      <c r="W152" s="596"/>
      <c r="X152" s="597"/>
      <c r="Y152" s="597"/>
      <c r="Z152" s="598"/>
      <c r="AA152" s="599"/>
      <c r="AB152" s="597"/>
      <c r="AC152" s="600"/>
      <c r="AD152" s="596"/>
      <c r="AE152" s="597"/>
      <c r="AF152" s="597"/>
      <c r="AG152" s="598"/>
      <c r="AH152" s="149"/>
      <c r="AI152" s="135"/>
    </row>
    <row r="153" spans="1:35" x14ac:dyDescent="0.25">
      <c r="A153" s="134"/>
      <c r="B153" s="127"/>
      <c r="C153" s="127"/>
      <c r="D153" s="127"/>
      <c r="E153" s="128"/>
      <c r="F153" s="597"/>
      <c r="G153" s="597"/>
      <c r="H153" s="600"/>
      <c r="I153" s="596"/>
      <c r="J153" s="597"/>
      <c r="K153" s="597"/>
      <c r="L153" s="598"/>
      <c r="M153" s="599"/>
      <c r="N153" s="597"/>
      <c r="O153" s="600"/>
      <c r="P153" s="596"/>
      <c r="Q153" s="597"/>
      <c r="R153" s="597"/>
      <c r="S153" s="598"/>
      <c r="T153" s="599"/>
      <c r="U153" s="597"/>
      <c r="V153" s="600"/>
      <c r="W153" s="596"/>
      <c r="X153" s="597"/>
      <c r="Y153" s="597"/>
      <c r="Z153" s="598"/>
      <c r="AA153" s="599"/>
      <c r="AB153" s="597"/>
      <c r="AC153" s="600"/>
      <c r="AD153" s="596"/>
      <c r="AE153" s="597"/>
      <c r="AF153" s="597"/>
      <c r="AG153" s="598"/>
      <c r="AH153" s="149"/>
      <c r="AI153" s="135"/>
    </row>
    <row r="154" spans="1:35" x14ac:dyDescent="0.25">
      <c r="A154" s="134"/>
      <c r="B154" s="127"/>
      <c r="C154" s="127"/>
      <c r="D154" s="127"/>
      <c r="E154" s="128"/>
      <c r="F154" s="597"/>
      <c r="G154" s="597"/>
      <c r="H154" s="600"/>
      <c r="I154" s="596"/>
      <c r="J154" s="597"/>
      <c r="K154" s="597"/>
      <c r="L154" s="598"/>
      <c r="M154" s="599"/>
      <c r="N154" s="597"/>
      <c r="O154" s="600"/>
      <c r="P154" s="596"/>
      <c r="Q154" s="597"/>
      <c r="R154" s="597"/>
      <c r="S154" s="598"/>
      <c r="T154" s="599"/>
      <c r="U154" s="597"/>
      <c r="V154" s="600"/>
      <c r="W154" s="596"/>
      <c r="X154" s="597"/>
      <c r="Y154" s="597"/>
      <c r="Z154" s="598"/>
      <c r="AA154" s="599"/>
      <c r="AB154" s="597"/>
      <c r="AC154" s="600"/>
      <c r="AD154" s="596"/>
      <c r="AE154" s="597"/>
      <c r="AF154" s="597"/>
      <c r="AG154" s="598"/>
      <c r="AH154" s="149"/>
      <c r="AI154" s="135"/>
    </row>
    <row r="155" spans="1:35" x14ac:dyDescent="0.25">
      <c r="A155" s="134"/>
      <c r="B155" s="127"/>
      <c r="C155" s="127"/>
      <c r="D155" s="127"/>
      <c r="E155" s="128"/>
      <c r="F155" s="597"/>
      <c r="G155" s="597"/>
      <c r="H155" s="600"/>
      <c r="I155" s="596"/>
      <c r="J155" s="597"/>
      <c r="K155" s="597"/>
      <c r="L155" s="598"/>
      <c r="M155" s="599"/>
      <c r="N155" s="597"/>
      <c r="O155" s="600"/>
      <c r="P155" s="596"/>
      <c r="Q155" s="597"/>
      <c r="R155" s="597"/>
      <c r="S155" s="598"/>
      <c r="T155" s="599"/>
      <c r="U155" s="597"/>
      <c r="V155" s="600"/>
      <c r="W155" s="596"/>
      <c r="X155" s="597"/>
      <c r="Y155" s="597"/>
      <c r="Z155" s="598"/>
      <c r="AA155" s="599"/>
      <c r="AB155" s="597"/>
      <c r="AC155" s="600"/>
      <c r="AD155" s="596"/>
      <c r="AE155" s="597"/>
      <c r="AF155" s="597"/>
      <c r="AG155" s="598"/>
      <c r="AH155" s="149"/>
      <c r="AI155" s="135"/>
    </row>
    <row r="156" spans="1:35" x14ac:dyDescent="0.25">
      <c r="A156" s="134"/>
      <c r="B156" s="127"/>
      <c r="C156" s="127"/>
      <c r="D156" s="127"/>
      <c r="E156" s="128"/>
      <c r="F156" s="597"/>
      <c r="G156" s="597"/>
      <c r="H156" s="600"/>
      <c r="I156" s="596"/>
      <c r="J156" s="597"/>
      <c r="K156" s="597"/>
      <c r="L156" s="598"/>
      <c r="M156" s="599"/>
      <c r="N156" s="597"/>
      <c r="O156" s="600"/>
      <c r="P156" s="596"/>
      <c r="Q156" s="597"/>
      <c r="R156" s="597"/>
      <c r="S156" s="598"/>
      <c r="T156" s="599"/>
      <c r="U156" s="597"/>
      <c r="V156" s="600"/>
      <c r="W156" s="596"/>
      <c r="X156" s="597"/>
      <c r="Y156" s="597"/>
      <c r="Z156" s="598"/>
      <c r="AA156" s="599"/>
      <c r="AB156" s="597"/>
      <c r="AC156" s="600"/>
      <c r="AD156" s="596"/>
      <c r="AE156" s="597"/>
      <c r="AF156" s="597"/>
      <c r="AG156" s="598"/>
      <c r="AH156" s="149"/>
      <c r="AI156" s="135"/>
    </row>
    <row r="157" spans="1:35" x14ac:dyDescent="0.25">
      <c r="A157" s="134"/>
      <c r="B157" s="127"/>
      <c r="C157" s="127"/>
      <c r="D157" s="127"/>
      <c r="E157" s="128"/>
      <c r="F157" s="597"/>
      <c r="G157" s="597"/>
      <c r="H157" s="600"/>
      <c r="I157" s="596"/>
      <c r="J157" s="597"/>
      <c r="K157" s="597"/>
      <c r="L157" s="598"/>
      <c r="M157" s="599"/>
      <c r="N157" s="597"/>
      <c r="O157" s="600"/>
      <c r="P157" s="596"/>
      <c r="Q157" s="597"/>
      <c r="R157" s="597"/>
      <c r="S157" s="598"/>
      <c r="T157" s="599"/>
      <c r="U157" s="597"/>
      <c r="V157" s="600"/>
      <c r="W157" s="596"/>
      <c r="X157" s="597"/>
      <c r="Y157" s="597"/>
      <c r="Z157" s="598"/>
      <c r="AA157" s="599"/>
      <c r="AB157" s="597"/>
      <c r="AC157" s="600"/>
      <c r="AD157" s="596"/>
      <c r="AE157" s="597"/>
      <c r="AF157" s="597"/>
      <c r="AG157" s="598"/>
      <c r="AH157" s="149"/>
      <c r="AI157" s="135"/>
    </row>
    <row r="158" spans="1:35" x14ac:dyDescent="0.25">
      <c r="A158" s="134"/>
      <c r="B158" s="127"/>
      <c r="C158" s="127"/>
      <c r="D158" s="127"/>
      <c r="E158" s="128"/>
      <c r="F158" s="597"/>
      <c r="G158" s="597"/>
      <c r="H158" s="600"/>
      <c r="I158" s="596"/>
      <c r="J158" s="597"/>
      <c r="K158" s="597"/>
      <c r="L158" s="598"/>
      <c r="M158" s="599"/>
      <c r="N158" s="597"/>
      <c r="O158" s="600"/>
      <c r="P158" s="596"/>
      <c r="Q158" s="597"/>
      <c r="R158" s="597"/>
      <c r="S158" s="598"/>
      <c r="T158" s="599"/>
      <c r="U158" s="597"/>
      <c r="V158" s="600"/>
      <c r="W158" s="596"/>
      <c r="X158" s="597"/>
      <c r="Y158" s="597"/>
      <c r="Z158" s="598"/>
      <c r="AA158" s="599"/>
      <c r="AB158" s="597"/>
      <c r="AC158" s="600"/>
      <c r="AD158" s="596"/>
      <c r="AE158" s="597"/>
      <c r="AF158" s="597"/>
      <c r="AG158" s="598"/>
      <c r="AH158" s="149"/>
      <c r="AI158" s="135"/>
    </row>
    <row r="159" spans="1:35" x14ac:dyDescent="0.25">
      <c r="A159" s="134"/>
      <c r="B159" s="127"/>
      <c r="C159" s="127"/>
      <c r="D159" s="127"/>
      <c r="E159" s="128"/>
      <c r="F159" s="597"/>
      <c r="G159" s="597"/>
      <c r="H159" s="600"/>
      <c r="I159" s="596"/>
      <c r="J159" s="597"/>
      <c r="K159" s="597"/>
      <c r="L159" s="598"/>
      <c r="M159" s="599"/>
      <c r="N159" s="597"/>
      <c r="O159" s="600"/>
      <c r="P159" s="596"/>
      <c r="Q159" s="597"/>
      <c r="R159" s="597"/>
      <c r="S159" s="598"/>
      <c r="T159" s="599"/>
      <c r="U159" s="597"/>
      <c r="V159" s="600"/>
      <c r="W159" s="596"/>
      <c r="X159" s="597"/>
      <c r="Y159" s="597"/>
      <c r="Z159" s="598"/>
      <c r="AA159" s="599"/>
      <c r="AB159" s="597"/>
      <c r="AC159" s="600"/>
      <c r="AD159" s="596"/>
      <c r="AE159" s="597"/>
      <c r="AF159" s="597"/>
      <c r="AG159" s="598"/>
      <c r="AH159" s="149"/>
      <c r="AI159" s="135"/>
    </row>
    <row r="160" spans="1:35" x14ac:dyDescent="0.25">
      <c r="A160" s="134"/>
      <c r="B160" s="127"/>
      <c r="C160" s="127"/>
      <c r="D160" s="127"/>
      <c r="E160" s="128"/>
      <c r="F160" s="597"/>
      <c r="G160" s="597"/>
      <c r="H160" s="600"/>
      <c r="I160" s="596"/>
      <c r="J160" s="597"/>
      <c r="K160" s="597"/>
      <c r="L160" s="598"/>
      <c r="M160" s="599"/>
      <c r="N160" s="597"/>
      <c r="O160" s="600"/>
      <c r="P160" s="596"/>
      <c r="Q160" s="597"/>
      <c r="R160" s="597"/>
      <c r="S160" s="598"/>
      <c r="T160" s="599"/>
      <c r="U160" s="597"/>
      <c r="V160" s="600"/>
      <c r="W160" s="596"/>
      <c r="X160" s="597"/>
      <c r="Y160" s="597"/>
      <c r="Z160" s="598"/>
      <c r="AA160" s="599"/>
      <c r="AB160" s="597"/>
      <c r="AC160" s="600"/>
      <c r="AD160" s="596"/>
      <c r="AE160" s="597"/>
      <c r="AF160" s="597"/>
      <c r="AG160" s="598"/>
      <c r="AH160" s="149"/>
      <c r="AI160" s="135"/>
    </row>
    <row r="161" spans="1:35" x14ac:dyDescent="0.25">
      <c r="A161" s="134"/>
      <c r="B161" s="127"/>
      <c r="C161" s="127"/>
      <c r="D161" s="127"/>
      <c r="E161" s="128"/>
      <c r="F161" s="597"/>
      <c r="G161" s="597"/>
      <c r="H161" s="600"/>
      <c r="I161" s="596"/>
      <c r="J161" s="597"/>
      <c r="K161" s="597"/>
      <c r="L161" s="598"/>
      <c r="M161" s="599"/>
      <c r="N161" s="597"/>
      <c r="O161" s="600"/>
      <c r="P161" s="596"/>
      <c r="Q161" s="597"/>
      <c r="R161" s="597"/>
      <c r="S161" s="598"/>
      <c r="T161" s="599"/>
      <c r="U161" s="597"/>
      <c r="V161" s="600"/>
      <c r="W161" s="596"/>
      <c r="X161" s="597"/>
      <c r="Y161" s="597"/>
      <c r="Z161" s="598"/>
      <c r="AA161" s="599"/>
      <c r="AB161" s="597"/>
      <c r="AC161" s="600"/>
      <c r="AD161" s="596"/>
      <c r="AE161" s="597"/>
      <c r="AF161" s="597"/>
      <c r="AG161" s="598"/>
      <c r="AH161" s="149"/>
      <c r="AI161" s="135"/>
    </row>
    <row r="162" spans="1:35" x14ac:dyDescent="0.25">
      <c r="A162" s="134"/>
      <c r="B162" s="127"/>
      <c r="C162" s="127"/>
      <c r="D162" s="127"/>
      <c r="E162" s="128"/>
      <c r="F162" s="597"/>
      <c r="G162" s="597"/>
      <c r="H162" s="600"/>
      <c r="I162" s="596"/>
      <c r="J162" s="597"/>
      <c r="K162" s="597"/>
      <c r="L162" s="598"/>
      <c r="M162" s="599"/>
      <c r="N162" s="597"/>
      <c r="O162" s="600"/>
      <c r="P162" s="596"/>
      <c r="Q162" s="597"/>
      <c r="R162" s="597"/>
      <c r="S162" s="598"/>
      <c r="T162" s="599"/>
      <c r="U162" s="597"/>
      <c r="V162" s="600"/>
      <c r="W162" s="596"/>
      <c r="X162" s="597"/>
      <c r="Y162" s="597"/>
      <c r="Z162" s="598"/>
      <c r="AA162" s="599"/>
      <c r="AB162" s="597"/>
      <c r="AC162" s="600"/>
      <c r="AD162" s="596"/>
      <c r="AE162" s="597"/>
      <c r="AF162" s="597"/>
      <c r="AG162" s="598"/>
      <c r="AH162" s="149"/>
      <c r="AI162" s="135"/>
    </row>
    <row r="163" spans="1:35" x14ac:dyDescent="0.25">
      <c r="A163" s="134"/>
      <c r="B163" s="127"/>
      <c r="C163" s="127"/>
      <c r="D163" s="127"/>
      <c r="E163" s="128"/>
      <c r="F163" s="597"/>
      <c r="G163" s="597"/>
      <c r="H163" s="600"/>
      <c r="I163" s="596"/>
      <c r="J163" s="597"/>
      <c r="K163" s="597"/>
      <c r="L163" s="598"/>
      <c r="M163" s="599"/>
      <c r="N163" s="597"/>
      <c r="O163" s="600"/>
      <c r="P163" s="596"/>
      <c r="Q163" s="597"/>
      <c r="R163" s="597"/>
      <c r="S163" s="598"/>
      <c r="T163" s="599"/>
      <c r="U163" s="597"/>
      <c r="V163" s="600"/>
      <c r="W163" s="596"/>
      <c r="X163" s="597"/>
      <c r="Y163" s="597"/>
      <c r="Z163" s="598"/>
      <c r="AA163" s="599"/>
      <c r="AB163" s="597"/>
      <c r="AC163" s="600"/>
      <c r="AD163" s="596"/>
      <c r="AE163" s="597"/>
      <c r="AF163" s="597"/>
      <c r="AG163" s="598"/>
      <c r="AH163" s="149"/>
      <c r="AI163" s="135"/>
    </row>
    <row r="164" spans="1:35" x14ac:dyDescent="0.25">
      <c r="A164" s="134"/>
      <c r="B164" s="127"/>
      <c r="C164" s="127"/>
      <c r="D164" s="127"/>
      <c r="E164" s="128"/>
      <c r="F164" s="597"/>
      <c r="G164" s="597"/>
      <c r="H164" s="600"/>
      <c r="I164" s="596"/>
      <c r="J164" s="597"/>
      <c r="K164" s="597"/>
      <c r="L164" s="598"/>
      <c r="M164" s="599"/>
      <c r="N164" s="597"/>
      <c r="O164" s="600"/>
      <c r="P164" s="596"/>
      <c r="Q164" s="597"/>
      <c r="R164" s="597"/>
      <c r="S164" s="598"/>
      <c r="T164" s="599"/>
      <c r="U164" s="597"/>
      <c r="V164" s="600"/>
      <c r="W164" s="596"/>
      <c r="X164" s="597"/>
      <c r="Y164" s="597"/>
      <c r="Z164" s="598"/>
      <c r="AA164" s="599"/>
      <c r="AB164" s="597"/>
      <c r="AC164" s="600"/>
      <c r="AD164" s="596"/>
      <c r="AE164" s="597"/>
      <c r="AF164" s="597"/>
      <c r="AG164" s="598"/>
      <c r="AH164" s="149"/>
      <c r="AI164" s="135"/>
    </row>
    <row r="165" spans="1:35" x14ac:dyDescent="0.25">
      <c r="A165" s="134"/>
      <c r="B165" s="127"/>
      <c r="C165" s="127"/>
      <c r="D165" s="127"/>
      <c r="E165" s="128"/>
      <c r="F165" s="597"/>
      <c r="G165" s="597"/>
      <c r="H165" s="600"/>
      <c r="I165" s="596"/>
      <c r="J165" s="597"/>
      <c r="K165" s="597"/>
      <c r="L165" s="598"/>
      <c r="M165" s="599"/>
      <c r="N165" s="597"/>
      <c r="O165" s="600"/>
      <c r="P165" s="596"/>
      <c r="Q165" s="597"/>
      <c r="R165" s="597"/>
      <c r="S165" s="598"/>
      <c r="T165" s="599"/>
      <c r="U165" s="597"/>
      <c r="V165" s="600"/>
      <c r="W165" s="596"/>
      <c r="X165" s="597"/>
      <c r="Y165" s="597"/>
      <c r="Z165" s="598"/>
      <c r="AA165" s="599"/>
      <c r="AB165" s="597"/>
      <c r="AC165" s="600"/>
      <c r="AD165" s="596"/>
      <c r="AE165" s="597"/>
      <c r="AF165" s="597"/>
      <c r="AG165" s="598"/>
      <c r="AH165" s="149"/>
      <c r="AI165" s="135"/>
    </row>
    <row r="166" spans="1:35" x14ac:dyDescent="0.25">
      <c r="A166" s="134"/>
      <c r="B166" s="127"/>
      <c r="C166" s="127"/>
      <c r="D166" s="127"/>
      <c r="E166" s="128"/>
      <c r="F166" s="597"/>
      <c r="G166" s="597"/>
      <c r="H166" s="600"/>
      <c r="I166" s="596"/>
      <c r="J166" s="597"/>
      <c r="K166" s="597"/>
      <c r="L166" s="598"/>
      <c r="M166" s="599"/>
      <c r="N166" s="597"/>
      <c r="O166" s="600"/>
      <c r="P166" s="596"/>
      <c r="Q166" s="597"/>
      <c r="R166" s="597"/>
      <c r="S166" s="598"/>
      <c r="T166" s="599"/>
      <c r="U166" s="597"/>
      <c r="V166" s="600"/>
      <c r="W166" s="596"/>
      <c r="X166" s="597"/>
      <c r="Y166" s="597"/>
      <c r="Z166" s="598"/>
      <c r="AA166" s="599"/>
      <c r="AB166" s="597"/>
      <c r="AC166" s="600"/>
      <c r="AD166" s="596"/>
      <c r="AE166" s="597"/>
      <c r="AF166" s="597"/>
      <c r="AG166" s="598"/>
      <c r="AH166" s="149"/>
      <c r="AI166" s="135"/>
    </row>
    <row r="167" spans="1:35" x14ac:dyDescent="0.25">
      <c r="A167" s="134"/>
      <c r="B167" s="127"/>
      <c r="C167" s="127"/>
      <c r="D167" s="127"/>
      <c r="E167" s="128"/>
      <c r="F167" s="597"/>
      <c r="G167" s="597"/>
      <c r="H167" s="600"/>
      <c r="I167" s="596"/>
      <c r="J167" s="597"/>
      <c r="K167" s="597"/>
      <c r="L167" s="598"/>
      <c r="M167" s="599"/>
      <c r="N167" s="597"/>
      <c r="O167" s="600"/>
      <c r="P167" s="596"/>
      <c r="Q167" s="597"/>
      <c r="R167" s="597"/>
      <c r="S167" s="598"/>
      <c r="T167" s="599"/>
      <c r="U167" s="597"/>
      <c r="V167" s="600"/>
      <c r="W167" s="596"/>
      <c r="X167" s="597"/>
      <c r="Y167" s="597"/>
      <c r="Z167" s="598"/>
      <c r="AA167" s="599"/>
      <c r="AB167" s="597"/>
      <c r="AC167" s="600"/>
      <c r="AD167" s="596"/>
      <c r="AE167" s="597"/>
      <c r="AF167" s="597"/>
      <c r="AG167" s="598"/>
      <c r="AH167" s="149"/>
      <c r="AI167" s="135"/>
    </row>
    <row r="168" spans="1:35" x14ac:dyDescent="0.25">
      <c r="A168" s="134"/>
      <c r="B168" s="127"/>
      <c r="C168" s="127"/>
      <c r="D168" s="127"/>
      <c r="E168" s="128"/>
      <c r="F168" s="597"/>
      <c r="G168" s="597"/>
      <c r="H168" s="600"/>
      <c r="I168" s="596"/>
      <c r="J168" s="597"/>
      <c r="K168" s="597"/>
      <c r="L168" s="598"/>
      <c r="M168" s="599"/>
      <c r="N168" s="597"/>
      <c r="O168" s="600"/>
      <c r="P168" s="596"/>
      <c r="Q168" s="597"/>
      <c r="R168" s="597"/>
      <c r="S168" s="598"/>
      <c r="T168" s="599"/>
      <c r="U168" s="597"/>
      <c r="V168" s="600"/>
      <c r="W168" s="596"/>
      <c r="X168" s="597"/>
      <c r="Y168" s="597"/>
      <c r="Z168" s="598"/>
      <c r="AA168" s="599"/>
      <c r="AB168" s="597"/>
      <c r="AC168" s="600"/>
      <c r="AD168" s="596"/>
      <c r="AE168" s="597"/>
      <c r="AF168" s="597"/>
      <c r="AG168" s="598"/>
      <c r="AH168" s="149"/>
      <c r="AI168" s="135"/>
    </row>
    <row r="169" spans="1:35" x14ac:dyDescent="0.25">
      <c r="A169" s="134"/>
      <c r="B169" s="127"/>
      <c r="C169" s="127"/>
      <c r="D169" s="127"/>
      <c r="E169" s="128"/>
      <c r="F169" s="597"/>
      <c r="G169" s="597"/>
      <c r="H169" s="600"/>
      <c r="I169" s="596"/>
      <c r="J169" s="597"/>
      <c r="K169" s="597"/>
      <c r="L169" s="598"/>
      <c r="M169" s="599"/>
      <c r="N169" s="597"/>
      <c r="O169" s="600"/>
      <c r="P169" s="596"/>
      <c r="Q169" s="597"/>
      <c r="R169" s="597"/>
      <c r="S169" s="598"/>
      <c r="T169" s="599"/>
      <c r="U169" s="597"/>
      <c r="V169" s="600"/>
      <c r="W169" s="596"/>
      <c r="X169" s="597"/>
      <c r="Y169" s="597"/>
      <c r="Z169" s="598"/>
      <c r="AA169" s="599"/>
      <c r="AB169" s="597"/>
      <c r="AC169" s="600"/>
      <c r="AD169" s="596"/>
      <c r="AE169" s="597"/>
      <c r="AF169" s="597"/>
      <c r="AG169" s="598"/>
      <c r="AH169" s="149"/>
      <c r="AI169" s="135"/>
    </row>
    <row r="170" spans="1:35" x14ac:dyDescent="0.25">
      <c r="A170" s="134"/>
      <c r="B170" s="127"/>
      <c r="C170" s="127"/>
      <c r="D170" s="127"/>
      <c r="E170" s="128"/>
      <c r="F170" s="597"/>
      <c r="G170" s="597"/>
      <c r="H170" s="600"/>
      <c r="I170" s="596"/>
      <c r="J170" s="597"/>
      <c r="K170" s="597"/>
      <c r="L170" s="598"/>
      <c r="M170" s="599"/>
      <c r="N170" s="597"/>
      <c r="O170" s="600"/>
      <c r="P170" s="596"/>
      <c r="Q170" s="597"/>
      <c r="R170" s="597"/>
      <c r="S170" s="598"/>
      <c r="T170" s="599"/>
      <c r="U170" s="597"/>
      <c r="V170" s="600"/>
      <c r="W170" s="596"/>
      <c r="X170" s="597"/>
      <c r="Y170" s="597"/>
      <c r="Z170" s="598"/>
      <c r="AA170" s="599"/>
      <c r="AB170" s="597"/>
      <c r="AC170" s="600"/>
      <c r="AD170" s="596"/>
      <c r="AE170" s="597"/>
      <c r="AF170" s="597"/>
      <c r="AG170" s="598"/>
      <c r="AH170" s="149"/>
      <c r="AI170" s="135"/>
    </row>
    <row r="171" spans="1:35" x14ac:dyDescent="0.25">
      <c r="A171" s="134"/>
      <c r="B171" s="127"/>
      <c r="C171" s="127"/>
      <c r="D171" s="127"/>
      <c r="E171" s="128"/>
      <c r="F171" s="597"/>
      <c r="G171" s="597"/>
      <c r="H171" s="600"/>
      <c r="I171" s="596"/>
      <c r="J171" s="597"/>
      <c r="K171" s="597"/>
      <c r="L171" s="598"/>
      <c r="M171" s="599"/>
      <c r="N171" s="597"/>
      <c r="O171" s="600"/>
      <c r="P171" s="596"/>
      <c r="Q171" s="597"/>
      <c r="R171" s="597"/>
      <c r="S171" s="598"/>
      <c r="T171" s="599"/>
      <c r="U171" s="597"/>
      <c r="V171" s="600"/>
      <c r="W171" s="596"/>
      <c r="X171" s="597"/>
      <c r="Y171" s="597"/>
      <c r="Z171" s="598"/>
      <c r="AA171" s="599"/>
      <c r="AB171" s="597"/>
      <c r="AC171" s="600"/>
      <c r="AD171" s="596"/>
      <c r="AE171" s="597"/>
      <c r="AF171" s="597"/>
      <c r="AG171" s="598"/>
      <c r="AH171" s="149"/>
      <c r="AI171" s="135"/>
    </row>
    <row r="172" spans="1:35" x14ac:dyDescent="0.25">
      <c r="A172" s="134"/>
      <c r="B172" s="127"/>
      <c r="C172" s="127"/>
      <c r="D172" s="127"/>
      <c r="E172" s="128"/>
      <c r="F172" s="597"/>
      <c r="G172" s="597"/>
      <c r="H172" s="600"/>
      <c r="I172" s="596"/>
      <c r="J172" s="597"/>
      <c r="K172" s="597"/>
      <c r="L172" s="598"/>
      <c r="M172" s="599"/>
      <c r="N172" s="597"/>
      <c r="O172" s="600"/>
      <c r="P172" s="596"/>
      <c r="Q172" s="597"/>
      <c r="R172" s="597"/>
      <c r="S172" s="598"/>
      <c r="T172" s="599"/>
      <c r="U172" s="597"/>
      <c r="V172" s="600"/>
      <c r="W172" s="596"/>
      <c r="X172" s="597"/>
      <c r="Y172" s="597"/>
      <c r="Z172" s="598"/>
      <c r="AA172" s="599"/>
      <c r="AB172" s="597"/>
      <c r="AC172" s="600"/>
      <c r="AD172" s="596"/>
      <c r="AE172" s="597"/>
      <c r="AF172" s="597"/>
      <c r="AG172" s="598"/>
      <c r="AH172" s="149"/>
      <c r="AI172" s="135"/>
    </row>
    <row r="173" spans="1:35" x14ac:dyDescent="0.25">
      <c r="A173" s="134"/>
      <c r="B173" s="127"/>
      <c r="C173" s="127"/>
      <c r="D173" s="127"/>
      <c r="E173" s="128"/>
      <c r="F173" s="597"/>
      <c r="G173" s="597"/>
      <c r="H173" s="600"/>
      <c r="I173" s="596"/>
      <c r="J173" s="597"/>
      <c r="K173" s="597"/>
      <c r="L173" s="598"/>
      <c r="M173" s="599"/>
      <c r="N173" s="597"/>
      <c r="O173" s="600"/>
      <c r="P173" s="596"/>
      <c r="Q173" s="597"/>
      <c r="R173" s="597"/>
      <c r="S173" s="598"/>
      <c r="T173" s="599"/>
      <c r="U173" s="597"/>
      <c r="V173" s="600"/>
      <c r="W173" s="596"/>
      <c r="X173" s="597"/>
      <c r="Y173" s="597"/>
      <c r="Z173" s="598"/>
      <c r="AA173" s="599"/>
      <c r="AB173" s="597"/>
      <c r="AC173" s="600"/>
      <c r="AD173" s="596"/>
      <c r="AE173" s="597"/>
      <c r="AF173" s="597"/>
      <c r="AG173" s="598"/>
      <c r="AH173" s="149"/>
      <c r="AI173" s="135"/>
    </row>
    <row r="174" spans="1:35" x14ac:dyDescent="0.25">
      <c r="A174" s="134"/>
      <c r="B174" s="127"/>
      <c r="C174" s="127"/>
      <c r="D174" s="127"/>
      <c r="E174" s="128"/>
      <c r="F174" s="597"/>
      <c r="G174" s="597"/>
      <c r="H174" s="600"/>
      <c r="I174" s="596"/>
      <c r="J174" s="597"/>
      <c r="K174" s="597"/>
      <c r="L174" s="598"/>
      <c r="M174" s="599"/>
      <c r="N174" s="597"/>
      <c r="O174" s="600"/>
      <c r="P174" s="596"/>
      <c r="Q174" s="597"/>
      <c r="R174" s="597"/>
      <c r="S174" s="598"/>
      <c r="T174" s="599"/>
      <c r="U174" s="597"/>
      <c r="V174" s="600"/>
      <c r="W174" s="596"/>
      <c r="X174" s="597"/>
      <c r="Y174" s="597"/>
      <c r="Z174" s="598"/>
      <c r="AA174" s="599"/>
      <c r="AB174" s="597"/>
      <c r="AC174" s="600"/>
      <c r="AD174" s="596"/>
      <c r="AE174" s="597"/>
      <c r="AF174" s="597"/>
      <c r="AG174" s="598"/>
      <c r="AH174" s="149"/>
      <c r="AI174" s="135"/>
    </row>
    <row r="175" spans="1:35" x14ac:dyDescent="0.25">
      <c r="A175" s="134"/>
      <c r="B175" s="127"/>
      <c r="C175" s="127"/>
      <c r="D175" s="127"/>
      <c r="E175" s="128"/>
      <c r="F175" s="597"/>
      <c r="G175" s="597"/>
      <c r="H175" s="600"/>
      <c r="I175" s="596"/>
      <c r="J175" s="597"/>
      <c r="K175" s="597"/>
      <c r="L175" s="598"/>
      <c r="M175" s="599"/>
      <c r="N175" s="597"/>
      <c r="O175" s="600"/>
      <c r="P175" s="596"/>
      <c r="Q175" s="597"/>
      <c r="R175" s="597"/>
      <c r="S175" s="598"/>
      <c r="T175" s="599"/>
      <c r="U175" s="597"/>
      <c r="V175" s="600"/>
      <c r="W175" s="596"/>
      <c r="X175" s="597"/>
      <c r="Y175" s="597"/>
      <c r="Z175" s="598"/>
      <c r="AA175" s="599"/>
      <c r="AB175" s="597"/>
      <c r="AC175" s="600"/>
      <c r="AD175" s="596"/>
      <c r="AE175" s="597"/>
      <c r="AF175" s="597"/>
      <c r="AG175" s="598"/>
      <c r="AH175" s="149"/>
      <c r="AI175" s="135"/>
    </row>
    <row r="176" spans="1:35" x14ac:dyDescent="0.25">
      <c r="A176" s="134"/>
      <c r="B176" s="127"/>
      <c r="C176" s="127"/>
      <c r="D176" s="127"/>
      <c r="E176" s="128"/>
      <c r="F176" s="597"/>
      <c r="G176" s="597"/>
      <c r="H176" s="600"/>
      <c r="I176" s="596"/>
      <c r="J176" s="597"/>
      <c r="K176" s="597"/>
      <c r="L176" s="598"/>
      <c r="M176" s="599"/>
      <c r="N176" s="597"/>
      <c r="O176" s="600"/>
      <c r="P176" s="596"/>
      <c r="Q176" s="597"/>
      <c r="R176" s="597"/>
      <c r="S176" s="598"/>
      <c r="T176" s="599"/>
      <c r="U176" s="597"/>
      <c r="V176" s="600"/>
      <c r="W176" s="596"/>
      <c r="X176" s="597"/>
      <c r="Y176" s="597"/>
      <c r="Z176" s="598"/>
      <c r="AA176" s="599"/>
      <c r="AB176" s="597"/>
      <c r="AC176" s="600"/>
      <c r="AD176" s="596"/>
      <c r="AE176" s="597"/>
      <c r="AF176" s="597"/>
      <c r="AG176" s="598"/>
      <c r="AH176" s="149"/>
      <c r="AI176" s="135"/>
    </row>
    <row r="177" spans="1:35" x14ac:dyDescent="0.25">
      <c r="A177" s="134"/>
      <c r="B177" s="127"/>
      <c r="C177" s="127"/>
      <c r="D177" s="127"/>
      <c r="E177" s="128"/>
      <c r="F177" s="597"/>
      <c r="G177" s="597"/>
      <c r="H177" s="600"/>
      <c r="I177" s="596"/>
      <c r="J177" s="597"/>
      <c r="K177" s="597"/>
      <c r="L177" s="598"/>
      <c r="M177" s="599"/>
      <c r="N177" s="597"/>
      <c r="O177" s="600"/>
      <c r="P177" s="596"/>
      <c r="Q177" s="597"/>
      <c r="R177" s="597"/>
      <c r="S177" s="598"/>
      <c r="T177" s="599"/>
      <c r="U177" s="597"/>
      <c r="V177" s="600"/>
      <c r="W177" s="596"/>
      <c r="X177" s="597"/>
      <c r="Y177" s="597"/>
      <c r="Z177" s="598"/>
      <c r="AA177" s="599"/>
      <c r="AB177" s="597"/>
      <c r="AC177" s="600"/>
      <c r="AD177" s="596"/>
      <c r="AE177" s="597"/>
      <c r="AF177" s="597"/>
      <c r="AG177" s="598"/>
      <c r="AH177" s="149"/>
      <c r="AI177" s="135"/>
    </row>
    <row r="178" spans="1:35" x14ac:dyDescent="0.25">
      <c r="A178" s="134"/>
      <c r="B178" s="127"/>
      <c r="C178" s="127"/>
      <c r="D178" s="127"/>
      <c r="E178" s="128"/>
      <c r="F178" s="597"/>
      <c r="G178" s="597"/>
      <c r="H178" s="600"/>
      <c r="I178" s="596"/>
      <c r="J178" s="597"/>
      <c r="K178" s="597"/>
      <c r="L178" s="598"/>
      <c r="M178" s="599"/>
      <c r="N178" s="597"/>
      <c r="O178" s="600"/>
      <c r="P178" s="596"/>
      <c r="Q178" s="597"/>
      <c r="R178" s="597"/>
      <c r="S178" s="598"/>
      <c r="T178" s="599"/>
      <c r="U178" s="597"/>
      <c r="V178" s="600"/>
      <c r="W178" s="596"/>
      <c r="X178" s="597"/>
      <c r="Y178" s="597"/>
      <c r="Z178" s="598"/>
      <c r="AA178" s="599"/>
      <c r="AB178" s="597"/>
      <c r="AC178" s="600"/>
      <c r="AD178" s="596"/>
      <c r="AE178" s="597"/>
      <c r="AF178" s="597"/>
      <c r="AG178" s="598"/>
      <c r="AH178" s="149"/>
      <c r="AI178" s="135"/>
    </row>
    <row r="179" spans="1:35" x14ac:dyDescent="0.25">
      <c r="A179" s="134"/>
      <c r="B179" s="127"/>
      <c r="C179" s="127"/>
      <c r="D179" s="127"/>
      <c r="E179" s="128"/>
      <c r="F179" s="597"/>
      <c r="G179" s="597"/>
      <c r="H179" s="600"/>
      <c r="I179" s="596"/>
      <c r="J179" s="597"/>
      <c r="K179" s="597"/>
      <c r="L179" s="598"/>
      <c r="M179" s="599"/>
      <c r="N179" s="597"/>
      <c r="O179" s="600"/>
      <c r="P179" s="596"/>
      <c r="Q179" s="597"/>
      <c r="R179" s="597"/>
      <c r="S179" s="598"/>
      <c r="T179" s="599"/>
      <c r="U179" s="597"/>
      <c r="V179" s="600"/>
      <c r="W179" s="596"/>
      <c r="X179" s="597"/>
      <c r="Y179" s="597"/>
      <c r="Z179" s="598"/>
      <c r="AA179" s="599"/>
      <c r="AB179" s="597"/>
      <c r="AC179" s="600"/>
      <c r="AD179" s="596"/>
      <c r="AE179" s="597"/>
      <c r="AF179" s="597"/>
      <c r="AG179" s="598"/>
      <c r="AH179" s="149"/>
      <c r="AI179" s="135"/>
    </row>
    <row r="180" spans="1:35" x14ac:dyDescent="0.25">
      <c r="A180" s="134"/>
      <c r="B180" s="127"/>
      <c r="C180" s="127"/>
      <c r="D180" s="127"/>
      <c r="E180" s="128"/>
      <c r="F180" s="597"/>
      <c r="G180" s="597"/>
      <c r="H180" s="600"/>
      <c r="I180" s="596"/>
      <c r="J180" s="597"/>
      <c r="K180" s="597"/>
      <c r="L180" s="598"/>
      <c r="M180" s="599"/>
      <c r="N180" s="597"/>
      <c r="O180" s="600"/>
      <c r="P180" s="596"/>
      <c r="Q180" s="597"/>
      <c r="R180" s="597"/>
      <c r="S180" s="598"/>
      <c r="T180" s="599"/>
      <c r="U180" s="597"/>
      <c r="V180" s="600"/>
      <c r="W180" s="596"/>
      <c r="X180" s="597"/>
      <c r="Y180" s="597"/>
      <c r="Z180" s="598"/>
      <c r="AA180" s="599"/>
      <c r="AB180" s="597"/>
      <c r="AC180" s="600"/>
      <c r="AD180" s="596"/>
      <c r="AE180" s="597"/>
      <c r="AF180" s="597"/>
      <c r="AG180" s="598"/>
      <c r="AH180" s="149"/>
      <c r="AI180" s="135"/>
    </row>
    <row r="181" spans="1:35" x14ac:dyDescent="0.25">
      <c r="A181" s="134"/>
      <c r="B181" s="127"/>
      <c r="C181" s="127"/>
      <c r="D181" s="127"/>
      <c r="E181" s="128"/>
      <c r="F181" s="597"/>
      <c r="G181" s="597"/>
      <c r="H181" s="600"/>
      <c r="I181" s="596"/>
      <c r="J181" s="597"/>
      <c r="K181" s="597"/>
      <c r="L181" s="598"/>
      <c r="M181" s="599"/>
      <c r="N181" s="597"/>
      <c r="O181" s="600"/>
      <c r="P181" s="596"/>
      <c r="Q181" s="597"/>
      <c r="R181" s="597"/>
      <c r="S181" s="598"/>
      <c r="T181" s="599"/>
      <c r="U181" s="597"/>
      <c r="V181" s="600"/>
      <c r="W181" s="596"/>
      <c r="X181" s="597"/>
      <c r="Y181" s="597"/>
      <c r="Z181" s="598"/>
      <c r="AA181" s="599"/>
      <c r="AB181" s="597"/>
      <c r="AC181" s="600"/>
      <c r="AD181" s="596"/>
      <c r="AE181" s="597"/>
      <c r="AF181" s="597"/>
      <c r="AG181" s="598"/>
      <c r="AH181" s="149"/>
      <c r="AI181" s="135"/>
    </row>
    <row r="182" spans="1:35" x14ac:dyDescent="0.25">
      <c r="A182" s="134"/>
      <c r="B182" s="127"/>
      <c r="C182" s="127"/>
      <c r="D182" s="127"/>
      <c r="E182" s="128"/>
      <c r="F182" s="597"/>
      <c r="G182" s="597"/>
      <c r="H182" s="600"/>
      <c r="I182" s="596"/>
      <c r="J182" s="597"/>
      <c r="K182" s="597"/>
      <c r="L182" s="598"/>
      <c r="M182" s="599"/>
      <c r="N182" s="597"/>
      <c r="O182" s="600"/>
      <c r="P182" s="596"/>
      <c r="Q182" s="597"/>
      <c r="R182" s="597"/>
      <c r="S182" s="598"/>
      <c r="T182" s="599"/>
      <c r="U182" s="597"/>
      <c r="V182" s="600"/>
      <c r="W182" s="596"/>
      <c r="X182" s="597"/>
      <c r="Y182" s="597"/>
      <c r="Z182" s="598"/>
      <c r="AA182" s="599"/>
      <c r="AB182" s="597"/>
      <c r="AC182" s="600"/>
      <c r="AD182" s="596"/>
      <c r="AE182" s="597"/>
      <c r="AF182" s="597"/>
      <c r="AG182" s="598"/>
      <c r="AH182" s="149"/>
      <c r="AI182" s="135"/>
    </row>
    <row r="183" spans="1:35" x14ac:dyDescent="0.25">
      <c r="A183" s="134"/>
      <c r="B183" s="127"/>
      <c r="C183" s="127"/>
      <c r="D183" s="127"/>
      <c r="E183" s="128"/>
      <c r="F183" s="597"/>
      <c r="G183" s="597"/>
      <c r="H183" s="600"/>
      <c r="I183" s="596"/>
      <c r="J183" s="597"/>
      <c r="K183" s="597"/>
      <c r="L183" s="598"/>
      <c r="M183" s="599"/>
      <c r="N183" s="597"/>
      <c r="O183" s="600"/>
      <c r="P183" s="596"/>
      <c r="Q183" s="597"/>
      <c r="R183" s="597"/>
      <c r="S183" s="598"/>
      <c r="T183" s="599"/>
      <c r="U183" s="597"/>
      <c r="V183" s="600"/>
      <c r="W183" s="596"/>
      <c r="X183" s="597"/>
      <c r="Y183" s="597"/>
      <c r="Z183" s="598"/>
      <c r="AA183" s="599"/>
      <c r="AB183" s="597"/>
      <c r="AC183" s="600"/>
      <c r="AD183" s="596"/>
      <c r="AE183" s="597"/>
      <c r="AF183" s="597"/>
      <c r="AG183" s="598"/>
      <c r="AH183" s="149"/>
      <c r="AI183" s="135"/>
    </row>
    <row r="184" spans="1:35" x14ac:dyDescent="0.25">
      <c r="A184" s="134"/>
      <c r="B184" s="127"/>
      <c r="C184" s="127"/>
      <c r="D184" s="127"/>
      <c r="E184" s="128"/>
      <c r="F184" s="597"/>
      <c r="G184" s="597"/>
      <c r="H184" s="600"/>
      <c r="I184" s="596"/>
      <c r="J184" s="597"/>
      <c r="K184" s="597"/>
      <c r="L184" s="598"/>
      <c r="M184" s="599"/>
      <c r="N184" s="597"/>
      <c r="O184" s="600"/>
      <c r="P184" s="596"/>
      <c r="Q184" s="597"/>
      <c r="R184" s="597"/>
      <c r="S184" s="598"/>
      <c r="T184" s="599"/>
      <c r="U184" s="597"/>
      <c r="V184" s="600"/>
      <c r="W184" s="596"/>
      <c r="X184" s="597"/>
      <c r="Y184" s="597"/>
      <c r="Z184" s="598"/>
      <c r="AA184" s="599"/>
      <c r="AB184" s="597"/>
      <c r="AC184" s="600"/>
      <c r="AD184" s="596"/>
      <c r="AE184" s="597"/>
      <c r="AF184" s="597"/>
      <c r="AG184" s="598"/>
      <c r="AH184" s="149"/>
      <c r="AI184" s="135"/>
    </row>
    <row r="185" spans="1:35" x14ac:dyDescent="0.25">
      <c r="A185" s="134"/>
      <c r="B185" s="127"/>
      <c r="C185" s="127"/>
      <c r="D185" s="127"/>
      <c r="E185" s="128"/>
      <c r="F185" s="597"/>
      <c r="G185" s="597"/>
      <c r="H185" s="600"/>
      <c r="I185" s="596"/>
      <c r="J185" s="597"/>
      <c r="K185" s="597"/>
      <c r="L185" s="598"/>
      <c r="M185" s="599"/>
      <c r="N185" s="597"/>
      <c r="O185" s="600"/>
      <c r="P185" s="596"/>
      <c r="Q185" s="597"/>
      <c r="R185" s="597"/>
      <c r="S185" s="598"/>
      <c r="T185" s="599"/>
      <c r="U185" s="597"/>
      <c r="V185" s="600"/>
      <c r="W185" s="596"/>
      <c r="X185" s="597"/>
      <c r="Y185" s="597"/>
      <c r="Z185" s="598"/>
      <c r="AA185" s="599"/>
      <c r="AB185" s="597"/>
      <c r="AC185" s="600"/>
      <c r="AD185" s="596"/>
      <c r="AE185" s="597"/>
      <c r="AF185" s="597"/>
      <c r="AG185" s="598"/>
      <c r="AH185" s="149"/>
      <c r="AI185" s="135"/>
    </row>
    <row r="186" spans="1:35" x14ac:dyDescent="0.25">
      <c r="A186" s="134"/>
      <c r="B186" s="127"/>
      <c r="C186" s="127"/>
      <c r="D186" s="127"/>
      <c r="E186" s="128"/>
      <c r="F186" s="597"/>
      <c r="G186" s="597"/>
      <c r="H186" s="600"/>
      <c r="I186" s="596"/>
      <c r="J186" s="597"/>
      <c r="K186" s="597"/>
      <c r="L186" s="598"/>
      <c r="M186" s="599"/>
      <c r="N186" s="597"/>
      <c r="O186" s="600"/>
      <c r="P186" s="596"/>
      <c r="Q186" s="597"/>
      <c r="R186" s="597"/>
      <c r="S186" s="598"/>
      <c r="T186" s="599"/>
      <c r="U186" s="597"/>
      <c r="V186" s="600"/>
      <c r="W186" s="596"/>
      <c r="X186" s="597"/>
      <c r="Y186" s="597"/>
      <c r="Z186" s="598"/>
      <c r="AA186" s="599"/>
      <c r="AB186" s="597"/>
      <c r="AC186" s="600"/>
      <c r="AD186" s="596"/>
      <c r="AE186" s="597"/>
      <c r="AF186" s="597"/>
      <c r="AG186" s="598"/>
      <c r="AH186" s="149"/>
      <c r="AI186" s="135"/>
    </row>
    <row r="187" spans="1:35" x14ac:dyDescent="0.25">
      <c r="A187" s="134"/>
      <c r="B187" s="127"/>
      <c r="C187" s="127"/>
      <c r="D187" s="127"/>
      <c r="E187" s="128"/>
      <c r="F187" s="597"/>
      <c r="G187" s="597"/>
      <c r="H187" s="600"/>
      <c r="I187" s="596"/>
      <c r="J187" s="597"/>
      <c r="K187" s="597"/>
      <c r="L187" s="598"/>
      <c r="M187" s="599"/>
      <c r="N187" s="597"/>
      <c r="O187" s="600"/>
      <c r="P187" s="596"/>
      <c r="Q187" s="597"/>
      <c r="R187" s="597"/>
      <c r="S187" s="598"/>
      <c r="T187" s="599"/>
      <c r="U187" s="597"/>
      <c r="V187" s="600"/>
      <c r="W187" s="596"/>
      <c r="X187" s="597"/>
      <c r="Y187" s="597"/>
      <c r="Z187" s="598"/>
      <c r="AA187" s="599"/>
      <c r="AB187" s="597"/>
      <c r="AC187" s="600"/>
      <c r="AD187" s="596"/>
      <c r="AE187" s="597"/>
      <c r="AF187" s="597"/>
      <c r="AG187" s="598"/>
      <c r="AH187" s="149"/>
      <c r="AI187" s="135"/>
    </row>
    <row r="188" spans="1:35" x14ac:dyDescent="0.25">
      <c r="A188" s="134"/>
      <c r="B188" s="127"/>
      <c r="C188" s="127"/>
      <c r="D188" s="127"/>
      <c r="E188" s="128"/>
      <c r="F188" s="597"/>
      <c r="G188" s="597"/>
      <c r="H188" s="600"/>
      <c r="I188" s="596"/>
      <c r="J188" s="597"/>
      <c r="K188" s="597"/>
      <c r="L188" s="598"/>
      <c r="M188" s="599"/>
      <c r="N188" s="597"/>
      <c r="O188" s="600"/>
      <c r="P188" s="596"/>
      <c r="Q188" s="597"/>
      <c r="R188" s="597"/>
      <c r="S188" s="598"/>
      <c r="T188" s="599"/>
      <c r="U188" s="597"/>
      <c r="V188" s="600"/>
      <c r="W188" s="596"/>
      <c r="X188" s="597"/>
      <c r="Y188" s="597"/>
      <c r="Z188" s="598"/>
      <c r="AA188" s="599"/>
      <c r="AB188" s="597"/>
      <c r="AC188" s="600"/>
      <c r="AD188" s="596"/>
      <c r="AE188" s="597"/>
      <c r="AF188" s="597"/>
      <c r="AG188" s="598"/>
      <c r="AH188" s="149"/>
      <c r="AI188" s="135"/>
    </row>
    <row r="189" spans="1:35" x14ac:dyDescent="0.25">
      <c r="A189" s="134"/>
      <c r="B189" s="127"/>
      <c r="C189" s="127"/>
      <c r="D189" s="127"/>
      <c r="E189" s="128"/>
      <c r="F189" s="597"/>
      <c r="G189" s="597"/>
      <c r="H189" s="600"/>
      <c r="I189" s="596"/>
      <c r="J189" s="597"/>
      <c r="K189" s="597"/>
      <c r="L189" s="598"/>
      <c r="M189" s="599"/>
      <c r="N189" s="597"/>
      <c r="O189" s="600"/>
      <c r="P189" s="596"/>
      <c r="Q189" s="597"/>
      <c r="R189" s="597"/>
      <c r="S189" s="598"/>
      <c r="T189" s="599"/>
      <c r="U189" s="597"/>
      <c r="V189" s="600"/>
      <c r="W189" s="596"/>
      <c r="X189" s="597"/>
      <c r="Y189" s="597"/>
      <c r="Z189" s="598"/>
      <c r="AA189" s="599"/>
      <c r="AB189" s="597"/>
      <c r="AC189" s="600"/>
      <c r="AD189" s="596"/>
      <c r="AE189" s="597"/>
      <c r="AF189" s="597"/>
      <c r="AG189" s="598"/>
      <c r="AH189" s="149"/>
      <c r="AI189" s="135"/>
    </row>
    <row r="190" spans="1:35" x14ac:dyDescent="0.25">
      <c r="A190" s="134"/>
      <c r="B190" s="127"/>
      <c r="C190" s="127"/>
      <c r="D190" s="127"/>
      <c r="E190" s="128"/>
      <c r="F190" s="597"/>
      <c r="G190" s="597"/>
      <c r="H190" s="600"/>
      <c r="I190" s="596"/>
      <c r="J190" s="597"/>
      <c r="K190" s="597"/>
      <c r="L190" s="598"/>
      <c r="M190" s="599"/>
      <c r="N190" s="597"/>
      <c r="O190" s="600"/>
      <c r="P190" s="596"/>
      <c r="Q190" s="597"/>
      <c r="R190" s="597"/>
      <c r="S190" s="598"/>
      <c r="T190" s="599"/>
      <c r="U190" s="597"/>
      <c r="V190" s="600"/>
      <c r="W190" s="596"/>
      <c r="X190" s="597"/>
      <c r="Y190" s="597"/>
      <c r="Z190" s="598"/>
      <c r="AA190" s="599"/>
      <c r="AB190" s="597"/>
      <c r="AC190" s="600"/>
      <c r="AD190" s="596"/>
      <c r="AE190" s="597"/>
      <c r="AF190" s="597"/>
      <c r="AG190" s="598"/>
      <c r="AH190" s="149"/>
      <c r="AI190" s="135"/>
    </row>
    <row r="191" spans="1:35" x14ac:dyDescent="0.25">
      <c r="A191" s="134"/>
      <c r="B191" s="127"/>
      <c r="C191" s="127"/>
      <c r="D191" s="127"/>
      <c r="E191" s="128"/>
      <c r="F191" s="597"/>
      <c r="G191" s="597"/>
      <c r="H191" s="600"/>
      <c r="I191" s="596"/>
      <c r="J191" s="597"/>
      <c r="K191" s="597"/>
      <c r="L191" s="598"/>
      <c r="M191" s="599"/>
      <c r="N191" s="597"/>
      <c r="O191" s="600"/>
      <c r="P191" s="596"/>
      <c r="Q191" s="597"/>
      <c r="R191" s="597"/>
      <c r="S191" s="598"/>
      <c r="T191" s="599"/>
      <c r="U191" s="597"/>
      <c r="V191" s="600"/>
      <c r="W191" s="596"/>
      <c r="X191" s="597"/>
      <c r="Y191" s="597"/>
      <c r="Z191" s="598"/>
      <c r="AA191" s="599"/>
      <c r="AB191" s="597"/>
      <c r="AC191" s="600"/>
      <c r="AD191" s="596"/>
      <c r="AE191" s="597"/>
      <c r="AF191" s="597"/>
      <c r="AG191" s="598"/>
      <c r="AH191" s="149"/>
      <c r="AI191" s="135"/>
    </row>
    <row r="192" spans="1:35" x14ac:dyDescent="0.25">
      <c r="A192" s="134"/>
      <c r="B192" s="127"/>
      <c r="C192" s="127"/>
      <c r="D192" s="127"/>
      <c r="E192" s="128"/>
      <c r="F192" s="597"/>
      <c r="G192" s="597"/>
      <c r="H192" s="600"/>
      <c r="I192" s="596"/>
      <c r="J192" s="597"/>
      <c r="K192" s="597"/>
      <c r="L192" s="598"/>
      <c r="M192" s="599"/>
      <c r="N192" s="597"/>
      <c r="O192" s="600"/>
      <c r="P192" s="596"/>
      <c r="Q192" s="597"/>
      <c r="R192" s="597"/>
      <c r="S192" s="598"/>
      <c r="T192" s="599"/>
      <c r="U192" s="597"/>
      <c r="V192" s="600"/>
      <c r="W192" s="596"/>
      <c r="X192" s="597"/>
      <c r="Y192" s="597"/>
      <c r="Z192" s="598"/>
      <c r="AA192" s="599"/>
      <c r="AB192" s="597"/>
      <c r="AC192" s="600"/>
      <c r="AD192" s="596"/>
      <c r="AE192" s="597"/>
      <c r="AF192" s="597"/>
      <c r="AG192" s="598"/>
      <c r="AH192" s="149"/>
      <c r="AI192" s="135"/>
    </row>
    <row r="193" spans="1:35" x14ac:dyDescent="0.25">
      <c r="A193" s="134"/>
      <c r="B193" s="127"/>
      <c r="C193" s="127"/>
      <c r="D193" s="127"/>
      <c r="E193" s="128"/>
      <c r="F193" s="597"/>
      <c r="G193" s="597"/>
      <c r="H193" s="600"/>
      <c r="I193" s="596"/>
      <c r="J193" s="597"/>
      <c r="K193" s="597"/>
      <c r="L193" s="598"/>
      <c r="M193" s="599"/>
      <c r="N193" s="597"/>
      <c r="O193" s="600"/>
      <c r="P193" s="596"/>
      <c r="Q193" s="597"/>
      <c r="R193" s="597"/>
      <c r="S193" s="598"/>
      <c r="T193" s="599"/>
      <c r="U193" s="597"/>
      <c r="V193" s="600"/>
      <c r="W193" s="596"/>
      <c r="X193" s="597"/>
      <c r="Y193" s="597"/>
      <c r="Z193" s="598"/>
      <c r="AA193" s="599"/>
      <c r="AB193" s="597"/>
      <c r="AC193" s="600"/>
      <c r="AD193" s="596"/>
      <c r="AE193" s="597"/>
      <c r="AF193" s="597"/>
      <c r="AG193" s="598"/>
      <c r="AH193" s="149"/>
      <c r="AI193" s="135"/>
    </row>
    <row r="194" spans="1:35" ht="16.5" thickBot="1" x14ac:dyDescent="0.3">
      <c r="A194" s="136"/>
      <c r="B194" s="129"/>
      <c r="C194" s="129"/>
      <c r="D194" s="129"/>
      <c r="E194" s="130"/>
      <c r="F194" s="601"/>
      <c r="G194" s="601"/>
      <c r="H194" s="602"/>
      <c r="I194" s="603"/>
      <c r="J194" s="601"/>
      <c r="K194" s="601"/>
      <c r="L194" s="604"/>
      <c r="M194" s="605"/>
      <c r="N194" s="601"/>
      <c r="O194" s="602"/>
      <c r="P194" s="603"/>
      <c r="Q194" s="601"/>
      <c r="R194" s="601"/>
      <c r="S194" s="604"/>
      <c r="T194" s="605"/>
      <c r="U194" s="601"/>
      <c r="V194" s="602"/>
      <c r="W194" s="603"/>
      <c r="X194" s="601"/>
      <c r="Y194" s="601"/>
      <c r="Z194" s="604"/>
      <c r="AA194" s="605"/>
      <c r="AB194" s="601"/>
      <c r="AC194" s="602"/>
      <c r="AD194" s="603"/>
      <c r="AE194" s="601"/>
      <c r="AF194" s="601"/>
      <c r="AG194" s="604"/>
      <c r="AH194" s="150"/>
      <c r="AI194" s="137"/>
    </row>
    <row r="195" spans="1:35" x14ac:dyDescent="0.25">
      <c r="A195" s="138"/>
    </row>
    <row r="196" spans="1:35" x14ac:dyDescent="0.25">
      <c r="A196" s="138"/>
    </row>
    <row r="197" spans="1:35" x14ac:dyDescent="0.25">
      <c r="A197" s="138"/>
    </row>
    <row r="198" spans="1:35" x14ac:dyDescent="0.25">
      <c r="A198" s="138"/>
    </row>
    <row r="199" spans="1:35" x14ac:dyDescent="0.25">
      <c r="A199" s="138"/>
    </row>
    <row r="200" spans="1:35" x14ac:dyDescent="0.25">
      <c r="A200" s="138"/>
    </row>
    <row r="201" spans="1:35" x14ac:dyDescent="0.25">
      <c r="A201" s="138"/>
    </row>
    <row r="202" spans="1:35" x14ac:dyDescent="0.25">
      <c r="A202" s="138"/>
    </row>
    <row r="203" spans="1:35" x14ac:dyDescent="0.25">
      <c r="A203" s="138"/>
    </row>
    <row r="204" spans="1:35" x14ac:dyDescent="0.25">
      <c r="A204" s="138"/>
    </row>
    <row r="205" spans="1:35" x14ac:dyDescent="0.25">
      <c r="A205" s="138"/>
    </row>
    <row r="206" spans="1:35" x14ac:dyDescent="0.25">
      <c r="A206" s="138"/>
    </row>
    <row r="207" spans="1:35" x14ac:dyDescent="0.25">
      <c r="A207" s="138"/>
    </row>
    <row r="208" spans="1:35" x14ac:dyDescent="0.25">
      <c r="A208" s="138"/>
    </row>
    <row r="209" spans="1:1" x14ac:dyDescent="0.25">
      <c r="A209" s="138"/>
    </row>
    <row r="210" spans="1:1" x14ac:dyDescent="0.25">
      <c r="A210" s="138"/>
    </row>
    <row r="211" spans="1:1" x14ac:dyDescent="0.25">
      <c r="A211" s="138"/>
    </row>
    <row r="212" spans="1:1" x14ac:dyDescent="0.25">
      <c r="A212" s="138"/>
    </row>
    <row r="213" spans="1:1" x14ac:dyDescent="0.25">
      <c r="A213" s="138"/>
    </row>
    <row r="214" spans="1:1" x14ac:dyDescent="0.25">
      <c r="A214" s="138"/>
    </row>
    <row r="215" spans="1:1" x14ac:dyDescent="0.25">
      <c r="A215" s="138"/>
    </row>
    <row r="216" spans="1:1" x14ac:dyDescent="0.25">
      <c r="A216" s="138"/>
    </row>
    <row r="217" spans="1:1" x14ac:dyDescent="0.25">
      <c r="A217" s="138"/>
    </row>
    <row r="218" spans="1:1" x14ac:dyDescent="0.25">
      <c r="A218" s="138"/>
    </row>
    <row r="219" spans="1:1" x14ac:dyDescent="0.25">
      <c r="A219" s="138"/>
    </row>
    <row r="220" spans="1:1" x14ac:dyDescent="0.25">
      <c r="A220" s="138"/>
    </row>
    <row r="221" spans="1:1" x14ac:dyDescent="0.25">
      <c r="A221" s="138"/>
    </row>
    <row r="222" spans="1:1" x14ac:dyDescent="0.25">
      <c r="A222" s="138"/>
    </row>
    <row r="223" spans="1:1" x14ac:dyDescent="0.25">
      <c r="A223" s="138"/>
    </row>
    <row r="224" spans="1:1" x14ac:dyDescent="0.25">
      <c r="A224" s="138"/>
    </row>
    <row r="225" spans="1:1" x14ac:dyDescent="0.25">
      <c r="A225" s="138"/>
    </row>
    <row r="226" spans="1:1" x14ac:dyDescent="0.25">
      <c r="A226" s="138"/>
    </row>
    <row r="227" spans="1:1" x14ac:dyDescent="0.25">
      <c r="A227" s="138"/>
    </row>
    <row r="228" spans="1:1" x14ac:dyDescent="0.25">
      <c r="A228" s="138"/>
    </row>
    <row r="229" spans="1:1" x14ac:dyDescent="0.25">
      <c r="A229" s="138"/>
    </row>
    <row r="230" spans="1:1" x14ac:dyDescent="0.25">
      <c r="A230" s="138"/>
    </row>
    <row r="231" spans="1:1" x14ac:dyDescent="0.25">
      <c r="A231" s="138"/>
    </row>
    <row r="232" spans="1:1" x14ac:dyDescent="0.25">
      <c r="A232" s="138"/>
    </row>
    <row r="233" spans="1:1" x14ac:dyDescent="0.25">
      <c r="A233" s="138"/>
    </row>
    <row r="234" spans="1:1" x14ac:dyDescent="0.25">
      <c r="A234" s="138"/>
    </row>
    <row r="235" spans="1:1" x14ac:dyDescent="0.25">
      <c r="A235" s="138"/>
    </row>
    <row r="236" spans="1:1" x14ac:dyDescent="0.25">
      <c r="A236" s="138"/>
    </row>
    <row r="237" spans="1:1" x14ac:dyDescent="0.25">
      <c r="A237" s="138"/>
    </row>
    <row r="238" spans="1:1" x14ac:dyDescent="0.25">
      <c r="A238" s="138"/>
    </row>
    <row r="239" spans="1:1" x14ac:dyDescent="0.25">
      <c r="A239" s="138"/>
    </row>
    <row r="240" spans="1:1" x14ac:dyDescent="0.25">
      <c r="A240" s="138"/>
    </row>
    <row r="241" spans="1:1" x14ac:dyDescent="0.25">
      <c r="A241" s="138"/>
    </row>
    <row r="242" spans="1:1" x14ac:dyDescent="0.25">
      <c r="A242" s="138"/>
    </row>
    <row r="243" spans="1:1" x14ac:dyDescent="0.25">
      <c r="A243" s="138"/>
    </row>
    <row r="244" spans="1:1" x14ac:dyDescent="0.25">
      <c r="A244" s="138"/>
    </row>
    <row r="245" spans="1:1" x14ac:dyDescent="0.25">
      <c r="A245" s="138"/>
    </row>
    <row r="246" spans="1:1" x14ac:dyDescent="0.25">
      <c r="A246" s="138"/>
    </row>
    <row r="247" spans="1:1" x14ac:dyDescent="0.25">
      <c r="A247" s="138"/>
    </row>
    <row r="248" spans="1:1" x14ac:dyDescent="0.25">
      <c r="A248" s="138"/>
    </row>
    <row r="249" spans="1:1" x14ac:dyDescent="0.25">
      <c r="A249" s="138"/>
    </row>
    <row r="250" spans="1:1" x14ac:dyDescent="0.25">
      <c r="A250" s="138"/>
    </row>
    <row r="251" spans="1:1" x14ac:dyDescent="0.25">
      <c r="A251" s="138"/>
    </row>
    <row r="252" spans="1:1" x14ac:dyDescent="0.25">
      <c r="A252" s="138"/>
    </row>
    <row r="253" spans="1:1" x14ac:dyDescent="0.25">
      <c r="A253" s="138"/>
    </row>
    <row r="254" spans="1:1" x14ac:dyDescent="0.25">
      <c r="A254" s="138"/>
    </row>
    <row r="255" spans="1:1" x14ac:dyDescent="0.25">
      <c r="A255" s="138"/>
    </row>
    <row r="256" spans="1:1" x14ac:dyDescent="0.25">
      <c r="A256" s="138"/>
    </row>
    <row r="257" spans="1:1" x14ac:dyDescent="0.25">
      <c r="A257" s="138"/>
    </row>
    <row r="258" spans="1:1" x14ac:dyDescent="0.25">
      <c r="A258" s="138"/>
    </row>
    <row r="259" spans="1:1" x14ac:dyDescent="0.25">
      <c r="A259" s="138"/>
    </row>
    <row r="260" spans="1:1" x14ac:dyDescent="0.25">
      <c r="A260" s="138"/>
    </row>
    <row r="261" spans="1:1" x14ac:dyDescent="0.25">
      <c r="A261" s="138"/>
    </row>
    <row r="262" spans="1:1" x14ac:dyDescent="0.25">
      <c r="A262" s="138"/>
    </row>
    <row r="263" spans="1:1" x14ac:dyDescent="0.25">
      <c r="A263" s="138"/>
    </row>
    <row r="264" spans="1:1" x14ac:dyDescent="0.25">
      <c r="A264" s="138"/>
    </row>
    <row r="265" spans="1:1" x14ac:dyDescent="0.25">
      <c r="A265" s="138"/>
    </row>
    <row r="266" spans="1:1" x14ac:dyDescent="0.25">
      <c r="A266" s="138"/>
    </row>
    <row r="267" spans="1:1" x14ac:dyDescent="0.25">
      <c r="A267" s="138"/>
    </row>
    <row r="268" spans="1:1" x14ac:dyDescent="0.25">
      <c r="A268" s="138"/>
    </row>
    <row r="269" spans="1:1" x14ac:dyDescent="0.25">
      <c r="A269" s="138"/>
    </row>
    <row r="270" spans="1:1" x14ac:dyDescent="0.25">
      <c r="A270" s="138"/>
    </row>
    <row r="271" spans="1:1" x14ac:dyDescent="0.25">
      <c r="A271" s="138"/>
    </row>
    <row r="272" spans="1:1" x14ac:dyDescent="0.25">
      <c r="A272" s="138"/>
    </row>
    <row r="273" spans="1:1" x14ac:dyDescent="0.25">
      <c r="A273" s="138"/>
    </row>
    <row r="274" spans="1:1" x14ac:dyDescent="0.25">
      <c r="A274" s="138"/>
    </row>
    <row r="275" spans="1:1" x14ac:dyDescent="0.25">
      <c r="A275" s="138"/>
    </row>
    <row r="276" spans="1:1" x14ac:dyDescent="0.25">
      <c r="A276" s="138"/>
    </row>
    <row r="277" spans="1:1" x14ac:dyDescent="0.25">
      <c r="A277" s="138"/>
    </row>
    <row r="278" spans="1:1" x14ac:dyDescent="0.25">
      <c r="A278" s="138"/>
    </row>
    <row r="279" spans="1:1" x14ac:dyDescent="0.25">
      <c r="A279" s="138"/>
    </row>
    <row r="280" spans="1:1" x14ac:dyDescent="0.25">
      <c r="A280" s="138"/>
    </row>
    <row r="281" spans="1:1" x14ac:dyDescent="0.25">
      <c r="A281" s="138"/>
    </row>
    <row r="282" spans="1:1" x14ac:dyDescent="0.25">
      <c r="A282" s="138"/>
    </row>
    <row r="283" spans="1:1" x14ac:dyDescent="0.25">
      <c r="A283" s="138"/>
    </row>
    <row r="284" spans="1:1" x14ac:dyDescent="0.25">
      <c r="A284" s="138"/>
    </row>
    <row r="285" spans="1:1" x14ac:dyDescent="0.25">
      <c r="A285" s="138"/>
    </row>
    <row r="286" spans="1:1" x14ac:dyDescent="0.25">
      <c r="A286" s="138"/>
    </row>
    <row r="287" spans="1:1" x14ac:dyDescent="0.25">
      <c r="A287" s="138"/>
    </row>
    <row r="288" spans="1:1" x14ac:dyDescent="0.25">
      <c r="A288" s="138"/>
    </row>
    <row r="289" spans="1:1" x14ac:dyDescent="0.25">
      <c r="A289" s="138"/>
    </row>
    <row r="290" spans="1:1" x14ac:dyDescent="0.25">
      <c r="A290" s="138"/>
    </row>
    <row r="291" spans="1:1" x14ac:dyDescent="0.25">
      <c r="A291" s="138"/>
    </row>
    <row r="292" spans="1:1" x14ac:dyDescent="0.25">
      <c r="A292" s="138"/>
    </row>
    <row r="293" spans="1:1" x14ac:dyDescent="0.25">
      <c r="A293" s="138"/>
    </row>
    <row r="294" spans="1:1" x14ac:dyDescent="0.25">
      <c r="A294" s="138"/>
    </row>
    <row r="295" spans="1:1" x14ac:dyDescent="0.25">
      <c r="A295" s="138"/>
    </row>
    <row r="296" spans="1:1" x14ac:dyDescent="0.25">
      <c r="A296" s="138"/>
    </row>
    <row r="297" spans="1:1" x14ac:dyDescent="0.25">
      <c r="A297" s="138"/>
    </row>
    <row r="298" spans="1:1" x14ac:dyDescent="0.25">
      <c r="A298" s="138"/>
    </row>
    <row r="299" spans="1:1" x14ac:dyDescent="0.25">
      <c r="A299" s="138"/>
    </row>
    <row r="300" spans="1:1" x14ac:dyDescent="0.25">
      <c r="A300" s="138"/>
    </row>
    <row r="301" spans="1:1" x14ac:dyDescent="0.25">
      <c r="A301" s="138"/>
    </row>
    <row r="302" spans="1:1" x14ac:dyDescent="0.25">
      <c r="A302" s="138"/>
    </row>
    <row r="303" spans="1:1" x14ac:dyDescent="0.25">
      <c r="A303" s="138"/>
    </row>
    <row r="304" spans="1:1" x14ac:dyDescent="0.25">
      <c r="A304" s="138"/>
    </row>
    <row r="305" spans="1:1" x14ac:dyDescent="0.25">
      <c r="A305" s="138"/>
    </row>
    <row r="306" spans="1:1" x14ac:dyDescent="0.25">
      <c r="A306" s="138"/>
    </row>
    <row r="307" spans="1:1" x14ac:dyDescent="0.25">
      <c r="A307" s="138"/>
    </row>
    <row r="308" spans="1:1" x14ac:dyDescent="0.25">
      <c r="A308" s="138"/>
    </row>
    <row r="309" spans="1:1" x14ac:dyDescent="0.25">
      <c r="A309" s="138"/>
    </row>
    <row r="310" spans="1:1" x14ac:dyDescent="0.25">
      <c r="A310" s="138"/>
    </row>
    <row r="311" spans="1:1" x14ac:dyDescent="0.25">
      <c r="A311" s="138"/>
    </row>
    <row r="312" spans="1:1" x14ac:dyDescent="0.25">
      <c r="A312" s="138"/>
    </row>
    <row r="313" spans="1:1" x14ac:dyDescent="0.25">
      <c r="A313" s="138"/>
    </row>
    <row r="314" spans="1:1" x14ac:dyDescent="0.25">
      <c r="A314" s="138"/>
    </row>
    <row r="315" spans="1:1" x14ac:dyDescent="0.25">
      <c r="A315" s="138"/>
    </row>
    <row r="316" spans="1:1" x14ac:dyDescent="0.25">
      <c r="A316" s="138"/>
    </row>
    <row r="317" spans="1:1" x14ac:dyDescent="0.25">
      <c r="A317" s="138"/>
    </row>
    <row r="318" spans="1:1" x14ac:dyDescent="0.25">
      <c r="A318" s="138"/>
    </row>
    <row r="319" spans="1:1" x14ac:dyDescent="0.25">
      <c r="A319" s="138"/>
    </row>
    <row r="320" spans="1:1" x14ac:dyDescent="0.25">
      <c r="A320" s="138"/>
    </row>
    <row r="321" spans="1:1" x14ac:dyDescent="0.25">
      <c r="A321" s="138"/>
    </row>
    <row r="322" spans="1:1" x14ac:dyDescent="0.25">
      <c r="A322" s="138"/>
    </row>
    <row r="323" spans="1:1" x14ac:dyDescent="0.25">
      <c r="A323" s="138"/>
    </row>
    <row r="324" spans="1:1" x14ac:dyDescent="0.25">
      <c r="A324" s="138"/>
    </row>
    <row r="325" spans="1:1" x14ac:dyDescent="0.25">
      <c r="A325" s="138"/>
    </row>
    <row r="326" spans="1:1" x14ac:dyDescent="0.25">
      <c r="A326" s="138"/>
    </row>
    <row r="327" spans="1:1" x14ac:dyDescent="0.25">
      <c r="A327" s="138"/>
    </row>
    <row r="328" spans="1:1" x14ac:dyDescent="0.25">
      <c r="A328" s="138"/>
    </row>
    <row r="329" spans="1:1" x14ac:dyDescent="0.25">
      <c r="A329" s="138"/>
    </row>
    <row r="330" spans="1:1" x14ac:dyDescent="0.25">
      <c r="A330" s="138"/>
    </row>
    <row r="331" spans="1:1" x14ac:dyDescent="0.25">
      <c r="A331" s="138"/>
    </row>
    <row r="332" spans="1:1" x14ac:dyDescent="0.25">
      <c r="A332" s="138"/>
    </row>
    <row r="333" spans="1:1" x14ac:dyDescent="0.25">
      <c r="A333" s="138"/>
    </row>
    <row r="334" spans="1:1" x14ac:dyDescent="0.25">
      <c r="A334" s="138"/>
    </row>
    <row r="335" spans="1:1" x14ac:dyDescent="0.25">
      <c r="A335" s="138"/>
    </row>
    <row r="336" spans="1:1" x14ac:dyDescent="0.25">
      <c r="A336" s="138"/>
    </row>
    <row r="337" spans="1:1" x14ac:dyDescent="0.25">
      <c r="A337" s="138"/>
    </row>
    <row r="338" spans="1:1" x14ac:dyDescent="0.25">
      <c r="A338" s="138"/>
    </row>
    <row r="339" spans="1:1" x14ac:dyDescent="0.25">
      <c r="A339" s="138"/>
    </row>
    <row r="340" spans="1:1" x14ac:dyDescent="0.25">
      <c r="A340" s="138"/>
    </row>
    <row r="341" spans="1:1" x14ac:dyDescent="0.25">
      <c r="A341" s="138"/>
    </row>
    <row r="342" spans="1:1" x14ac:dyDescent="0.25">
      <c r="A342" s="138"/>
    </row>
    <row r="343" spans="1:1" x14ac:dyDescent="0.25">
      <c r="A343" s="138"/>
    </row>
    <row r="344" spans="1:1" x14ac:dyDescent="0.25">
      <c r="A344" s="138"/>
    </row>
    <row r="345" spans="1:1" x14ac:dyDescent="0.25">
      <c r="A345" s="138"/>
    </row>
    <row r="346" spans="1:1" x14ac:dyDescent="0.25">
      <c r="A346" s="138"/>
    </row>
    <row r="347" spans="1:1" x14ac:dyDescent="0.25">
      <c r="A347" s="138"/>
    </row>
    <row r="348" spans="1:1" x14ac:dyDescent="0.25">
      <c r="A348" s="138"/>
    </row>
    <row r="349" spans="1:1" x14ac:dyDescent="0.25">
      <c r="A349" s="138"/>
    </row>
    <row r="350" spans="1:1" x14ac:dyDescent="0.25">
      <c r="A350" s="138"/>
    </row>
    <row r="351" spans="1:1" x14ac:dyDescent="0.25">
      <c r="A351" s="138"/>
    </row>
    <row r="352" spans="1:1" x14ac:dyDescent="0.25">
      <c r="A352" s="138"/>
    </row>
    <row r="353" spans="1:1" x14ac:dyDescent="0.25">
      <c r="A353" s="138"/>
    </row>
    <row r="354" spans="1:1" x14ac:dyDescent="0.25">
      <c r="A354" s="138"/>
    </row>
    <row r="355" spans="1:1" x14ac:dyDescent="0.25">
      <c r="A355" s="138"/>
    </row>
    <row r="356" spans="1:1" x14ac:dyDescent="0.25">
      <c r="A356" s="138"/>
    </row>
    <row r="357" spans="1:1" x14ac:dyDescent="0.25">
      <c r="A357" s="138"/>
    </row>
    <row r="358" spans="1:1" x14ac:dyDescent="0.25">
      <c r="A358" s="138"/>
    </row>
    <row r="359" spans="1:1" x14ac:dyDescent="0.25">
      <c r="A359" s="138"/>
    </row>
    <row r="360" spans="1:1" x14ac:dyDescent="0.25">
      <c r="A360" s="138"/>
    </row>
    <row r="361" spans="1:1" x14ac:dyDescent="0.25">
      <c r="A361" s="138"/>
    </row>
    <row r="362" spans="1:1" x14ac:dyDescent="0.25">
      <c r="A362" s="138"/>
    </row>
    <row r="363" spans="1:1" x14ac:dyDescent="0.25">
      <c r="A363" s="138"/>
    </row>
  </sheetData>
  <sheetProtection password="FB8C" sheet="1" objects="1" scenarios="1"/>
  <mergeCells count="772">
    <mergeCell ref="E8:H8"/>
    <mergeCell ref="I8:L8"/>
    <mergeCell ref="E9:H9"/>
    <mergeCell ref="I9:L9"/>
    <mergeCell ref="E6:H6"/>
    <mergeCell ref="I6:L6"/>
    <mergeCell ref="E7:H7"/>
    <mergeCell ref="I7:L7"/>
    <mergeCell ref="A1:AI1"/>
    <mergeCell ref="A2:AI2"/>
    <mergeCell ref="E4:H4"/>
    <mergeCell ref="I4:L4"/>
    <mergeCell ref="O4:R4"/>
    <mergeCell ref="E5:H5"/>
    <mergeCell ref="I5:L5"/>
    <mergeCell ref="O5:P5"/>
    <mergeCell ref="Q5:R5"/>
    <mergeCell ref="Q7:R7"/>
    <mergeCell ref="O7:P7"/>
    <mergeCell ref="Q6:R6"/>
    <mergeCell ref="O6:P6"/>
    <mergeCell ref="Q9:R9"/>
    <mergeCell ref="O9:P9"/>
    <mergeCell ref="Q8:R8"/>
    <mergeCell ref="E12:H12"/>
    <mergeCell ref="I12:L12"/>
    <mergeCell ref="O12:P12"/>
    <mergeCell ref="E13:H13"/>
    <mergeCell ref="I13:L13"/>
    <mergeCell ref="B16:L16"/>
    <mergeCell ref="O16:AA16"/>
    <mergeCell ref="E10:H10"/>
    <mergeCell ref="I10:L10"/>
    <mergeCell ref="O10:P10"/>
    <mergeCell ref="Q10:R10"/>
    <mergeCell ref="E11:H11"/>
    <mergeCell ref="I11:L11"/>
    <mergeCell ref="O11:P11"/>
    <mergeCell ref="Q11:R11"/>
    <mergeCell ref="Q12:R12"/>
    <mergeCell ref="B21:L21"/>
    <mergeCell ref="O21:AA21"/>
    <mergeCell ref="B22:L22"/>
    <mergeCell ref="O22:AA22"/>
    <mergeCell ref="B17:L17"/>
    <mergeCell ref="O17:AA17"/>
    <mergeCell ref="B18:L18"/>
    <mergeCell ref="O18:AA18"/>
    <mergeCell ref="B19:L19"/>
    <mergeCell ref="O19:AA19"/>
    <mergeCell ref="A54:I54"/>
    <mergeCell ref="A33:I33"/>
    <mergeCell ref="A35:A36"/>
    <mergeCell ref="B35:B36"/>
    <mergeCell ref="C35:C36"/>
    <mergeCell ref="D35:D36"/>
    <mergeCell ref="E35:E36"/>
    <mergeCell ref="F35:F36"/>
    <mergeCell ref="G35:G36"/>
    <mergeCell ref="H35:H36"/>
    <mergeCell ref="I35:I36"/>
    <mergeCell ref="A75:I75"/>
    <mergeCell ref="A77:A78"/>
    <mergeCell ref="B77:B78"/>
    <mergeCell ref="C77:C78"/>
    <mergeCell ref="D77:D78"/>
    <mergeCell ref="E77:E78"/>
    <mergeCell ref="F77:F78"/>
    <mergeCell ref="G77:G78"/>
    <mergeCell ref="G56:G57"/>
    <mergeCell ref="H56:H57"/>
    <mergeCell ref="I56:I57"/>
    <mergeCell ref="A56:A57"/>
    <mergeCell ref="B56:B57"/>
    <mergeCell ref="C56:C57"/>
    <mergeCell ref="D56:D57"/>
    <mergeCell ref="E56:E57"/>
    <mergeCell ref="F56:F57"/>
    <mergeCell ref="A111:I111"/>
    <mergeCell ref="A113:A114"/>
    <mergeCell ref="B113:B114"/>
    <mergeCell ref="C113:C114"/>
    <mergeCell ref="D113:D114"/>
    <mergeCell ref="E113:E114"/>
    <mergeCell ref="F113:F114"/>
    <mergeCell ref="N77:N78"/>
    <mergeCell ref="AJ77:AJ78"/>
    <mergeCell ref="H77:H78"/>
    <mergeCell ref="I77:I78"/>
    <mergeCell ref="J77:J78"/>
    <mergeCell ref="K77:K78"/>
    <mergeCell ref="L77:L78"/>
    <mergeCell ref="M77:M78"/>
    <mergeCell ref="T77:U77"/>
    <mergeCell ref="V77:W77"/>
    <mergeCell ref="X77:Y77"/>
    <mergeCell ref="AF77:AG77"/>
    <mergeCell ref="AH77:AI77"/>
    <mergeCell ref="AD77:AE77"/>
    <mergeCell ref="AB77:AC77"/>
    <mergeCell ref="Z77:AA77"/>
    <mergeCell ref="F115:H115"/>
    <mergeCell ref="I115:L115"/>
    <mergeCell ref="M115:O115"/>
    <mergeCell ref="P115:S115"/>
    <mergeCell ref="T115:V115"/>
    <mergeCell ref="W115:Z115"/>
    <mergeCell ref="AA115:AC115"/>
    <mergeCell ref="AD115:AG115"/>
    <mergeCell ref="AI113:AI114"/>
    <mergeCell ref="AA116:AC116"/>
    <mergeCell ref="AD116:AG116"/>
    <mergeCell ref="F117:H117"/>
    <mergeCell ref="I117:L117"/>
    <mergeCell ref="M117:O117"/>
    <mergeCell ref="P117:S117"/>
    <mergeCell ref="T117:V117"/>
    <mergeCell ref="W117:Z117"/>
    <mergeCell ref="AA117:AC117"/>
    <mergeCell ref="AD117:AG117"/>
    <mergeCell ref="F116:H116"/>
    <mergeCell ref="I116:L116"/>
    <mergeCell ref="M116:O116"/>
    <mergeCell ref="P116:S116"/>
    <mergeCell ref="T116:V116"/>
    <mergeCell ref="W116:Z116"/>
    <mergeCell ref="AA118:AC118"/>
    <mergeCell ref="AD118:AG118"/>
    <mergeCell ref="F119:H119"/>
    <mergeCell ref="I119:L119"/>
    <mergeCell ref="M119:O119"/>
    <mergeCell ref="P119:S119"/>
    <mergeCell ref="T119:V119"/>
    <mergeCell ref="W119:Z119"/>
    <mergeCell ref="AA119:AC119"/>
    <mergeCell ref="AD119:AG119"/>
    <mergeCell ref="F118:H118"/>
    <mergeCell ref="I118:L118"/>
    <mergeCell ref="M118:O118"/>
    <mergeCell ref="P118:S118"/>
    <mergeCell ref="T118:V118"/>
    <mergeCell ref="W118:Z118"/>
    <mergeCell ref="AA120:AC120"/>
    <mergeCell ref="AD120:AG120"/>
    <mergeCell ref="F121:H121"/>
    <mergeCell ref="I121:L121"/>
    <mergeCell ref="M121:O121"/>
    <mergeCell ref="P121:S121"/>
    <mergeCell ref="T121:V121"/>
    <mergeCell ref="W121:Z121"/>
    <mergeCell ref="AA121:AC121"/>
    <mergeCell ref="AD121:AG121"/>
    <mergeCell ref="F120:H120"/>
    <mergeCell ref="I120:L120"/>
    <mergeCell ref="M120:O120"/>
    <mergeCell ref="P120:S120"/>
    <mergeCell ref="T120:V120"/>
    <mergeCell ref="W120:Z120"/>
    <mergeCell ref="AA122:AC122"/>
    <mergeCell ref="AD122:AG122"/>
    <mergeCell ref="F123:H123"/>
    <mergeCell ref="I123:L123"/>
    <mergeCell ref="M123:O123"/>
    <mergeCell ref="P123:S123"/>
    <mergeCell ref="T123:V123"/>
    <mergeCell ref="W123:Z123"/>
    <mergeCell ref="AA123:AC123"/>
    <mergeCell ref="AD123:AG123"/>
    <mergeCell ref="F122:H122"/>
    <mergeCell ref="I122:L122"/>
    <mergeCell ref="M122:O122"/>
    <mergeCell ref="P122:S122"/>
    <mergeCell ref="T122:V122"/>
    <mergeCell ref="W122:Z122"/>
    <mergeCell ref="AA124:AC124"/>
    <mergeCell ref="AD124:AG124"/>
    <mergeCell ref="F125:H125"/>
    <mergeCell ref="I125:L125"/>
    <mergeCell ref="M125:O125"/>
    <mergeCell ref="P125:S125"/>
    <mergeCell ref="T125:V125"/>
    <mergeCell ref="W125:Z125"/>
    <mergeCell ref="AA125:AC125"/>
    <mergeCell ref="AD125:AG125"/>
    <mergeCell ref="F124:H124"/>
    <mergeCell ref="I124:L124"/>
    <mergeCell ref="M124:O124"/>
    <mergeCell ref="P124:S124"/>
    <mergeCell ref="T124:V124"/>
    <mergeCell ref="W124:Z124"/>
    <mergeCell ref="AA126:AC126"/>
    <mergeCell ref="AD126:AG126"/>
    <mergeCell ref="F127:H127"/>
    <mergeCell ref="I127:L127"/>
    <mergeCell ref="M127:O127"/>
    <mergeCell ref="P127:S127"/>
    <mergeCell ref="T127:V127"/>
    <mergeCell ref="W127:Z127"/>
    <mergeCell ref="AA127:AC127"/>
    <mergeCell ref="AD127:AG127"/>
    <mergeCell ref="F126:H126"/>
    <mergeCell ref="I126:L126"/>
    <mergeCell ref="M126:O126"/>
    <mergeCell ref="P126:S126"/>
    <mergeCell ref="T126:V126"/>
    <mergeCell ref="W126:Z126"/>
    <mergeCell ref="AA128:AC128"/>
    <mergeCell ref="AD128:AG128"/>
    <mergeCell ref="F129:H129"/>
    <mergeCell ref="I129:L129"/>
    <mergeCell ref="M129:O129"/>
    <mergeCell ref="P129:S129"/>
    <mergeCell ref="T129:V129"/>
    <mergeCell ref="W129:Z129"/>
    <mergeCell ref="AA129:AC129"/>
    <mergeCell ref="AD129:AG129"/>
    <mergeCell ref="F128:H128"/>
    <mergeCell ref="I128:L128"/>
    <mergeCell ref="M128:O128"/>
    <mergeCell ref="P128:S128"/>
    <mergeCell ref="T128:V128"/>
    <mergeCell ref="W128:Z128"/>
    <mergeCell ref="AA130:AC130"/>
    <mergeCell ref="AD130:AG130"/>
    <mergeCell ref="F131:H131"/>
    <mergeCell ref="I131:L131"/>
    <mergeCell ref="M131:O131"/>
    <mergeCell ref="P131:S131"/>
    <mergeCell ref="T131:V131"/>
    <mergeCell ref="W131:Z131"/>
    <mergeCell ref="AA131:AC131"/>
    <mergeCell ref="AD131:AG131"/>
    <mergeCell ref="F130:H130"/>
    <mergeCell ref="I130:L130"/>
    <mergeCell ref="M130:O130"/>
    <mergeCell ref="P130:S130"/>
    <mergeCell ref="T130:V130"/>
    <mergeCell ref="W130:Z130"/>
    <mergeCell ref="AA132:AC132"/>
    <mergeCell ref="AD132:AG132"/>
    <mergeCell ref="F133:H133"/>
    <mergeCell ref="I133:L133"/>
    <mergeCell ref="M133:O133"/>
    <mergeCell ref="P133:S133"/>
    <mergeCell ref="T133:V133"/>
    <mergeCell ref="W133:Z133"/>
    <mergeCell ref="AA133:AC133"/>
    <mergeCell ref="AD133:AG133"/>
    <mergeCell ref="F132:H132"/>
    <mergeCell ref="I132:L132"/>
    <mergeCell ref="M132:O132"/>
    <mergeCell ref="P132:S132"/>
    <mergeCell ref="T132:V132"/>
    <mergeCell ref="W132:Z132"/>
    <mergeCell ref="AA134:AC134"/>
    <mergeCell ref="AD134:AG134"/>
    <mergeCell ref="F135:H135"/>
    <mergeCell ref="I135:L135"/>
    <mergeCell ref="M135:O135"/>
    <mergeCell ref="P135:S135"/>
    <mergeCell ref="T135:V135"/>
    <mergeCell ref="W135:Z135"/>
    <mergeCell ref="AA135:AC135"/>
    <mergeCell ref="AD135:AG135"/>
    <mergeCell ref="F134:H134"/>
    <mergeCell ref="I134:L134"/>
    <mergeCell ref="M134:O134"/>
    <mergeCell ref="P134:S134"/>
    <mergeCell ref="T134:V134"/>
    <mergeCell ref="W134:Z134"/>
    <mergeCell ref="AA136:AC136"/>
    <mergeCell ref="AD136:AG136"/>
    <mergeCell ref="F137:H137"/>
    <mergeCell ref="I137:L137"/>
    <mergeCell ref="M137:O137"/>
    <mergeCell ref="P137:S137"/>
    <mergeCell ref="T137:V137"/>
    <mergeCell ref="W137:Z137"/>
    <mergeCell ref="AA137:AC137"/>
    <mergeCell ref="AD137:AG137"/>
    <mergeCell ref="F136:H136"/>
    <mergeCell ref="I136:L136"/>
    <mergeCell ref="M136:O136"/>
    <mergeCell ref="P136:S136"/>
    <mergeCell ref="T136:V136"/>
    <mergeCell ref="W136:Z136"/>
    <mergeCell ref="AA138:AC138"/>
    <mergeCell ref="AD138:AG138"/>
    <mergeCell ref="F139:H139"/>
    <mergeCell ref="I139:L139"/>
    <mergeCell ref="M139:O139"/>
    <mergeCell ref="P139:S139"/>
    <mergeCell ref="T139:V139"/>
    <mergeCell ref="W139:Z139"/>
    <mergeCell ref="AA139:AC139"/>
    <mergeCell ref="AD139:AG139"/>
    <mergeCell ref="F138:H138"/>
    <mergeCell ref="I138:L138"/>
    <mergeCell ref="M138:O138"/>
    <mergeCell ref="P138:S138"/>
    <mergeCell ref="T138:V138"/>
    <mergeCell ref="W138:Z138"/>
    <mergeCell ref="AA140:AC140"/>
    <mergeCell ref="AD140:AG140"/>
    <mergeCell ref="F141:H141"/>
    <mergeCell ref="I141:L141"/>
    <mergeCell ref="M141:O141"/>
    <mergeCell ref="P141:S141"/>
    <mergeCell ref="T141:V141"/>
    <mergeCell ref="W141:Z141"/>
    <mergeCell ref="AA141:AC141"/>
    <mergeCell ref="AD141:AG141"/>
    <mergeCell ref="F140:H140"/>
    <mergeCell ref="I140:L140"/>
    <mergeCell ref="M140:O140"/>
    <mergeCell ref="P140:S140"/>
    <mergeCell ref="T140:V140"/>
    <mergeCell ref="W140:Z140"/>
    <mergeCell ref="AA142:AC142"/>
    <mergeCell ref="AD142:AG142"/>
    <mergeCell ref="F143:H143"/>
    <mergeCell ref="I143:L143"/>
    <mergeCell ref="M143:O143"/>
    <mergeCell ref="P143:S143"/>
    <mergeCell ref="T143:V143"/>
    <mergeCell ref="W143:Z143"/>
    <mergeCell ref="AA143:AC143"/>
    <mergeCell ref="AD143:AG143"/>
    <mergeCell ref="F142:H142"/>
    <mergeCell ref="I142:L142"/>
    <mergeCell ref="M142:O142"/>
    <mergeCell ref="P142:S142"/>
    <mergeCell ref="T142:V142"/>
    <mergeCell ref="W142:Z142"/>
    <mergeCell ref="AA144:AC144"/>
    <mergeCell ref="AD144:AG144"/>
    <mergeCell ref="F145:H145"/>
    <mergeCell ref="I145:L145"/>
    <mergeCell ref="M145:O145"/>
    <mergeCell ref="P145:S145"/>
    <mergeCell ref="T145:V145"/>
    <mergeCell ref="W145:Z145"/>
    <mergeCell ref="AA145:AC145"/>
    <mergeCell ref="AD145:AG145"/>
    <mergeCell ref="F144:H144"/>
    <mergeCell ref="I144:L144"/>
    <mergeCell ref="M144:O144"/>
    <mergeCell ref="P144:S144"/>
    <mergeCell ref="T144:V144"/>
    <mergeCell ref="W144:Z144"/>
    <mergeCell ref="AA146:AC146"/>
    <mergeCell ref="AD146:AG146"/>
    <mergeCell ref="F147:H147"/>
    <mergeCell ref="I147:L147"/>
    <mergeCell ref="M147:O147"/>
    <mergeCell ref="P147:S147"/>
    <mergeCell ref="T147:V147"/>
    <mergeCell ref="W147:Z147"/>
    <mergeCell ref="AA147:AC147"/>
    <mergeCell ref="AD147:AG147"/>
    <mergeCell ref="F146:H146"/>
    <mergeCell ref="I146:L146"/>
    <mergeCell ref="M146:O146"/>
    <mergeCell ref="P146:S146"/>
    <mergeCell ref="T146:V146"/>
    <mergeCell ref="W146:Z146"/>
    <mergeCell ref="AA148:AC148"/>
    <mergeCell ref="AD148:AG148"/>
    <mergeCell ref="F149:H149"/>
    <mergeCell ref="I149:L149"/>
    <mergeCell ref="M149:O149"/>
    <mergeCell ref="P149:S149"/>
    <mergeCell ref="T149:V149"/>
    <mergeCell ref="W149:Z149"/>
    <mergeCell ref="AA149:AC149"/>
    <mergeCell ref="AD149:AG149"/>
    <mergeCell ref="F148:H148"/>
    <mergeCell ref="I148:L148"/>
    <mergeCell ref="M148:O148"/>
    <mergeCell ref="P148:S148"/>
    <mergeCell ref="T148:V148"/>
    <mergeCell ref="W148:Z148"/>
    <mergeCell ref="AA150:AC150"/>
    <mergeCell ref="AD150:AG150"/>
    <mergeCell ref="F151:H151"/>
    <mergeCell ref="I151:L151"/>
    <mergeCell ref="M151:O151"/>
    <mergeCell ref="P151:S151"/>
    <mergeCell ref="T151:V151"/>
    <mergeCell ref="W151:Z151"/>
    <mergeCell ref="AA151:AC151"/>
    <mergeCell ref="AD151:AG151"/>
    <mergeCell ref="F150:H150"/>
    <mergeCell ref="I150:L150"/>
    <mergeCell ref="M150:O150"/>
    <mergeCell ref="P150:S150"/>
    <mergeCell ref="T150:V150"/>
    <mergeCell ref="W150:Z150"/>
    <mergeCell ref="AA152:AC152"/>
    <mergeCell ref="AD152:AG152"/>
    <mergeCell ref="F153:H153"/>
    <mergeCell ref="I153:L153"/>
    <mergeCell ref="M153:O153"/>
    <mergeCell ref="P153:S153"/>
    <mergeCell ref="T153:V153"/>
    <mergeCell ref="W153:Z153"/>
    <mergeCell ref="AA153:AC153"/>
    <mergeCell ref="AD153:AG153"/>
    <mergeCell ref="F152:H152"/>
    <mergeCell ref="I152:L152"/>
    <mergeCell ref="M152:O152"/>
    <mergeCell ref="P152:S152"/>
    <mergeCell ref="T152:V152"/>
    <mergeCell ref="W152:Z152"/>
    <mergeCell ref="AA154:AC154"/>
    <mergeCell ref="AD154:AG154"/>
    <mergeCell ref="F155:H155"/>
    <mergeCell ref="I155:L155"/>
    <mergeCell ref="M155:O155"/>
    <mergeCell ref="P155:S155"/>
    <mergeCell ref="T155:V155"/>
    <mergeCell ref="W155:Z155"/>
    <mergeCell ref="AA155:AC155"/>
    <mergeCell ref="AD155:AG155"/>
    <mergeCell ref="F154:H154"/>
    <mergeCell ref="I154:L154"/>
    <mergeCell ref="M154:O154"/>
    <mergeCell ref="P154:S154"/>
    <mergeCell ref="T154:V154"/>
    <mergeCell ref="W154:Z154"/>
    <mergeCell ref="AD156:AG156"/>
    <mergeCell ref="F157:H157"/>
    <mergeCell ref="I157:L157"/>
    <mergeCell ref="M157:O157"/>
    <mergeCell ref="P157:S157"/>
    <mergeCell ref="T157:V157"/>
    <mergeCell ref="W157:Z157"/>
    <mergeCell ref="AA157:AC157"/>
    <mergeCell ref="AD157:AG157"/>
    <mergeCell ref="F156:H156"/>
    <mergeCell ref="I156:L156"/>
    <mergeCell ref="M156:O156"/>
    <mergeCell ref="P156:S156"/>
    <mergeCell ref="T156:V156"/>
    <mergeCell ref="W156:Z156"/>
    <mergeCell ref="F159:H159"/>
    <mergeCell ref="I159:L159"/>
    <mergeCell ref="M159:O159"/>
    <mergeCell ref="P159:S159"/>
    <mergeCell ref="T159:V159"/>
    <mergeCell ref="W159:Z159"/>
    <mergeCell ref="AA159:AC159"/>
    <mergeCell ref="AD159:AG159"/>
    <mergeCell ref="F158:H158"/>
    <mergeCell ref="I158:L158"/>
    <mergeCell ref="M158:O158"/>
    <mergeCell ref="P158:S158"/>
    <mergeCell ref="T158:V158"/>
    <mergeCell ref="W158:Z158"/>
    <mergeCell ref="F161:H161"/>
    <mergeCell ref="I161:L161"/>
    <mergeCell ref="M161:O161"/>
    <mergeCell ref="P161:S161"/>
    <mergeCell ref="T161:V161"/>
    <mergeCell ref="W161:Z161"/>
    <mergeCell ref="AA161:AC161"/>
    <mergeCell ref="AD161:AG161"/>
    <mergeCell ref="F160:H160"/>
    <mergeCell ref="I160:L160"/>
    <mergeCell ref="M160:O160"/>
    <mergeCell ref="P160:S160"/>
    <mergeCell ref="T160:V160"/>
    <mergeCell ref="W160:Z160"/>
    <mergeCell ref="F163:H163"/>
    <mergeCell ref="I163:L163"/>
    <mergeCell ref="M163:O163"/>
    <mergeCell ref="P163:S163"/>
    <mergeCell ref="T163:V163"/>
    <mergeCell ref="W163:Z163"/>
    <mergeCell ref="AA163:AC163"/>
    <mergeCell ref="AD163:AG163"/>
    <mergeCell ref="F162:H162"/>
    <mergeCell ref="I162:L162"/>
    <mergeCell ref="M162:O162"/>
    <mergeCell ref="P162:S162"/>
    <mergeCell ref="T162:V162"/>
    <mergeCell ref="W162:Z162"/>
    <mergeCell ref="F165:H165"/>
    <mergeCell ref="I165:L165"/>
    <mergeCell ref="M165:O165"/>
    <mergeCell ref="P165:S165"/>
    <mergeCell ref="T165:V165"/>
    <mergeCell ref="W165:Z165"/>
    <mergeCell ref="AA165:AC165"/>
    <mergeCell ref="AD165:AG165"/>
    <mergeCell ref="F164:H164"/>
    <mergeCell ref="I164:L164"/>
    <mergeCell ref="M164:O164"/>
    <mergeCell ref="P164:S164"/>
    <mergeCell ref="T164:V164"/>
    <mergeCell ref="W164:Z164"/>
    <mergeCell ref="F167:H167"/>
    <mergeCell ref="I167:L167"/>
    <mergeCell ref="M167:O167"/>
    <mergeCell ref="P167:S167"/>
    <mergeCell ref="T167:V167"/>
    <mergeCell ref="W167:Z167"/>
    <mergeCell ref="AA167:AC167"/>
    <mergeCell ref="AD167:AG167"/>
    <mergeCell ref="F166:H166"/>
    <mergeCell ref="I166:L166"/>
    <mergeCell ref="M166:O166"/>
    <mergeCell ref="P166:S166"/>
    <mergeCell ref="T166:V166"/>
    <mergeCell ref="W166:Z166"/>
    <mergeCell ref="F169:H169"/>
    <mergeCell ref="I169:L169"/>
    <mergeCell ref="M169:O169"/>
    <mergeCell ref="P169:S169"/>
    <mergeCell ref="T169:V169"/>
    <mergeCell ref="W169:Z169"/>
    <mergeCell ref="AA169:AC169"/>
    <mergeCell ref="AD169:AG169"/>
    <mergeCell ref="F168:H168"/>
    <mergeCell ref="I168:L168"/>
    <mergeCell ref="M168:O168"/>
    <mergeCell ref="P168:S168"/>
    <mergeCell ref="T168:V168"/>
    <mergeCell ref="W168:Z168"/>
    <mergeCell ref="F171:H171"/>
    <mergeCell ref="I171:L171"/>
    <mergeCell ref="M171:O171"/>
    <mergeCell ref="P171:S171"/>
    <mergeCell ref="T171:V171"/>
    <mergeCell ref="W171:Z171"/>
    <mergeCell ref="AA171:AC171"/>
    <mergeCell ref="AD171:AG171"/>
    <mergeCell ref="F170:H170"/>
    <mergeCell ref="I170:L170"/>
    <mergeCell ref="M170:O170"/>
    <mergeCell ref="P170:S170"/>
    <mergeCell ref="T170:V170"/>
    <mergeCell ref="W170:Z170"/>
    <mergeCell ref="F173:H173"/>
    <mergeCell ref="I173:L173"/>
    <mergeCell ref="M173:O173"/>
    <mergeCell ref="P173:S173"/>
    <mergeCell ref="T173:V173"/>
    <mergeCell ref="W173:Z173"/>
    <mergeCell ref="AA173:AC173"/>
    <mergeCell ref="AD173:AG173"/>
    <mergeCell ref="F172:H172"/>
    <mergeCell ref="I172:L172"/>
    <mergeCell ref="M172:O172"/>
    <mergeCell ref="P172:S172"/>
    <mergeCell ref="T172:V172"/>
    <mergeCell ref="W172:Z172"/>
    <mergeCell ref="F175:H175"/>
    <mergeCell ref="I175:L175"/>
    <mergeCell ref="M175:O175"/>
    <mergeCell ref="P175:S175"/>
    <mergeCell ref="T175:V175"/>
    <mergeCell ref="W175:Z175"/>
    <mergeCell ref="AA175:AC175"/>
    <mergeCell ref="AD175:AG175"/>
    <mergeCell ref="F174:H174"/>
    <mergeCell ref="I174:L174"/>
    <mergeCell ref="M174:O174"/>
    <mergeCell ref="P174:S174"/>
    <mergeCell ref="T174:V174"/>
    <mergeCell ref="W174:Z174"/>
    <mergeCell ref="AA174:AC174"/>
    <mergeCell ref="F177:H177"/>
    <mergeCell ref="I177:L177"/>
    <mergeCell ref="M177:O177"/>
    <mergeCell ref="P177:S177"/>
    <mergeCell ref="T177:V177"/>
    <mergeCell ref="W177:Z177"/>
    <mergeCell ref="AA177:AC177"/>
    <mergeCell ref="AD177:AG177"/>
    <mergeCell ref="F176:H176"/>
    <mergeCell ref="I176:L176"/>
    <mergeCell ref="M176:O176"/>
    <mergeCell ref="P176:S176"/>
    <mergeCell ref="T176:V176"/>
    <mergeCell ref="W176:Z176"/>
    <mergeCell ref="AA176:AC176"/>
    <mergeCell ref="AD176:AG176"/>
    <mergeCell ref="F179:H179"/>
    <mergeCell ref="I179:L179"/>
    <mergeCell ref="M179:O179"/>
    <mergeCell ref="P179:S179"/>
    <mergeCell ref="T179:V179"/>
    <mergeCell ref="W179:Z179"/>
    <mergeCell ref="AA179:AC179"/>
    <mergeCell ref="AD179:AG179"/>
    <mergeCell ref="F178:H178"/>
    <mergeCell ref="I178:L178"/>
    <mergeCell ref="M178:O178"/>
    <mergeCell ref="P178:S178"/>
    <mergeCell ref="T178:V178"/>
    <mergeCell ref="W178:Z178"/>
    <mergeCell ref="AA178:AC178"/>
    <mergeCell ref="AD178:AG178"/>
    <mergeCell ref="F181:H181"/>
    <mergeCell ref="I181:L181"/>
    <mergeCell ref="M181:O181"/>
    <mergeCell ref="P181:S181"/>
    <mergeCell ref="T181:V181"/>
    <mergeCell ref="W181:Z181"/>
    <mergeCell ref="AA181:AC181"/>
    <mergeCell ref="AD181:AG181"/>
    <mergeCell ref="F180:H180"/>
    <mergeCell ref="I180:L180"/>
    <mergeCell ref="M180:O180"/>
    <mergeCell ref="P180:S180"/>
    <mergeCell ref="T180:V180"/>
    <mergeCell ref="W180:Z180"/>
    <mergeCell ref="AA180:AC180"/>
    <mergeCell ref="AD180:AG180"/>
    <mergeCell ref="F183:H183"/>
    <mergeCell ref="I183:L183"/>
    <mergeCell ref="M183:O183"/>
    <mergeCell ref="P183:S183"/>
    <mergeCell ref="T183:V183"/>
    <mergeCell ref="W183:Z183"/>
    <mergeCell ref="AA183:AC183"/>
    <mergeCell ref="AD183:AG183"/>
    <mergeCell ref="F182:H182"/>
    <mergeCell ref="I182:L182"/>
    <mergeCell ref="M182:O182"/>
    <mergeCell ref="P182:S182"/>
    <mergeCell ref="T182:V182"/>
    <mergeCell ref="W182:Z182"/>
    <mergeCell ref="AA182:AC182"/>
    <mergeCell ref="AD182:AG182"/>
    <mergeCell ref="F185:H185"/>
    <mergeCell ref="I185:L185"/>
    <mergeCell ref="M185:O185"/>
    <mergeCell ref="P185:S185"/>
    <mergeCell ref="T185:V185"/>
    <mergeCell ref="W185:Z185"/>
    <mergeCell ref="AA185:AC185"/>
    <mergeCell ref="AD185:AG185"/>
    <mergeCell ref="F184:H184"/>
    <mergeCell ref="I184:L184"/>
    <mergeCell ref="M184:O184"/>
    <mergeCell ref="P184:S184"/>
    <mergeCell ref="T184:V184"/>
    <mergeCell ref="W184:Z184"/>
    <mergeCell ref="AA184:AC184"/>
    <mergeCell ref="AD184:AG184"/>
    <mergeCell ref="F187:H187"/>
    <mergeCell ref="I187:L187"/>
    <mergeCell ref="M187:O187"/>
    <mergeCell ref="P187:S187"/>
    <mergeCell ref="T187:V187"/>
    <mergeCell ref="W187:Z187"/>
    <mergeCell ref="AA187:AC187"/>
    <mergeCell ref="AD187:AG187"/>
    <mergeCell ref="F186:H186"/>
    <mergeCell ref="I186:L186"/>
    <mergeCell ref="M186:O186"/>
    <mergeCell ref="P186:S186"/>
    <mergeCell ref="T186:V186"/>
    <mergeCell ref="W186:Z186"/>
    <mergeCell ref="AA186:AC186"/>
    <mergeCell ref="AD186:AG186"/>
    <mergeCell ref="F189:H189"/>
    <mergeCell ref="I189:L189"/>
    <mergeCell ref="M189:O189"/>
    <mergeCell ref="P189:S189"/>
    <mergeCell ref="T189:V189"/>
    <mergeCell ref="W189:Z189"/>
    <mergeCell ref="AA189:AC189"/>
    <mergeCell ref="AD189:AG189"/>
    <mergeCell ref="F188:H188"/>
    <mergeCell ref="I188:L188"/>
    <mergeCell ref="M188:O188"/>
    <mergeCell ref="P188:S188"/>
    <mergeCell ref="T188:V188"/>
    <mergeCell ref="W188:Z188"/>
    <mergeCell ref="AA188:AC188"/>
    <mergeCell ref="AD188:AG188"/>
    <mergeCell ref="F191:H191"/>
    <mergeCell ref="I191:L191"/>
    <mergeCell ref="M191:O191"/>
    <mergeCell ref="P191:S191"/>
    <mergeCell ref="T191:V191"/>
    <mergeCell ref="W191:Z191"/>
    <mergeCell ref="AA191:AC191"/>
    <mergeCell ref="AD191:AG191"/>
    <mergeCell ref="F190:H190"/>
    <mergeCell ref="I190:L190"/>
    <mergeCell ref="M190:O190"/>
    <mergeCell ref="P190:S190"/>
    <mergeCell ref="T190:V190"/>
    <mergeCell ref="W190:Z190"/>
    <mergeCell ref="AA190:AC190"/>
    <mergeCell ref="AD190:AG190"/>
    <mergeCell ref="F194:H194"/>
    <mergeCell ref="I194:L194"/>
    <mergeCell ref="M194:O194"/>
    <mergeCell ref="P194:S194"/>
    <mergeCell ref="T194:V194"/>
    <mergeCell ref="W194:Z194"/>
    <mergeCell ref="AA192:AC192"/>
    <mergeCell ref="AD192:AG192"/>
    <mergeCell ref="F193:H193"/>
    <mergeCell ref="I193:L193"/>
    <mergeCell ref="M193:O193"/>
    <mergeCell ref="P193:S193"/>
    <mergeCell ref="T193:V193"/>
    <mergeCell ref="W193:Z193"/>
    <mergeCell ref="AA193:AC193"/>
    <mergeCell ref="AD193:AG193"/>
    <mergeCell ref="F192:H192"/>
    <mergeCell ref="I192:L192"/>
    <mergeCell ref="M192:O192"/>
    <mergeCell ref="P192:S192"/>
    <mergeCell ref="T192:V192"/>
    <mergeCell ref="W192:Z192"/>
    <mergeCell ref="AA194:AC194"/>
    <mergeCell ref="AD194:AG194"/>
    <mergeCell ref="J35:N35"/>
    <mergeCell ref="AD35:AH35"/>
    <mergeCell ref="Y35:AC35"/>
    <mergeCell ref="T35:X35"/>
    <mergeCell ref="O35:S35"/>
    <mergeCell ref="O77:O78"/>
    <mergeCell ref="AD174:AG174"/>
    <mergeCell ref="AA172:AC172"/>
    <mergeCell ref="AD172:AG172"/>
    <mergeCell ref="AA170:AC170"/>
    <mergeCell ref="AD170:AG170"/>
    <mergeCell ref="AA168:AC168"/>
    <mergeCell ref="AD168:AG168"/>
    <mergeCell ref="AA166:AC166"/>
    <mergeCell ref="AD166:AG166"/>
    <mergeCell ref="AA164:AC164"/>
    <mergeCell ref="AD164:AG164"/>
    <mergeCell ref="AA162:AC162"/>
    <mergeCell ref="AD162:AG162"/>
    <mergeCell ref="AA160:AC160"/>
    <mergeCell ref="AD160:AG160"/>
    <mergeCell ref="AA158:AC158"/>
    <mergeCell ref="AD158:AG158"/>
    <mergeCell ref="AA156:AC156"/>
    <mergeCell ref="O8:P8"/>
    <mergeCell ref="P77:Q77"/>
    <mergeCell ref="R77:S77"/>
    <mergeCell ref="AJ35:AJ36"/>
    <mergeCell ref="J56:N56"/>
    <mergeCell ref="O56:S56"/>
    <mergeCell ref="T56:X56"/>
    <mergeCell ref="Y56:AC56"/>
    <mergeCell ref="AD56:AH56"/>
    <mergeCell ref="AJ56:AJ57"/>
    <mergeCell ref="B26:L26"/>
    <mergeCell ref="O26:AA26"/>
    <mergeCell ref="B27:L27"/>
    <mergeCell ref="O27:AA27"/>
    <mergeCell ref="B28:L28"/>
    <mergeCell ref="O28:AA28"/>
    <mergeCell ref="B23:L23"/>
    <mergeCell ref="O23:AA23"/>
    <mergeCell ref="B24:L24"/>
    <mergeCell ref="O24:AA24"/>
    <mergeCell ref="B25:L25"/>
    <mergeCell ref="O25:AA25"/>
    <mergeCell ref="B20:L20"/>
    <mergeCell ref="O20:AA2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dimension ref="A1:H342"/>
  <sheetViews>
    <sheetView workbookViewId="0">
      <selection activeCell="O24" sqref="O24"/>
    </sheetView>
  </sheetViews>
  <sheetFormatPr baseColWidth="10" defaultColWidth="8.75" defaultRowHeight="12.75" x14ac:dyDescent="0.2"/>
  <cols>
    <col min="1" max="16384" width="8.75" style="1"/>
  </cols>
  <sheetData>
    <row r="1" spans="1:8" x14ac:dyDescent="0.2">
      <c r="A1" s="1" t="s">
        <v>344</v>
      </c>
    </row>
    <row r="4" spans="1:8" x14ac:dyDescent="0.2">
      <c r="A4" s="2" t="s">
        <v>77</v>
      </c>
    </row>
    <row r="5" spans="1:8" x14ac:dyDescent="0.2">
      <c r="B5" s="497" t="s">
        <v>74</v>
      </c>
      <c r="C5" s="497"/>
      <c r="D5" s="497" t="s">
        <v>225</v>
      </c>
      <c r="E5" s="497"/>
      <c r="F5" s="497"/>
      <c r="G5" s="497" t="s">
        <v>25</v>
      </c>
      <c r="H5" s="497" t="s">
        <v>354</v>
      </c>
    </row>
    <row r="6" spans="1:8" hidden="1" x14ac:dyDescent="0.2">
      <c r="B6" s="497" t="s">
        <v>73</v>
      </c>
      <c r="C6" s="497"/>
      <c r="D6" s="498" t="s">
        <v>224</v>
      </c>
      <c r="E6" s="497"/>
      <c r="F6" s="497"/>
      <c r="G6" s="497" t="s">
        <v>24</v>
      </c>
      <c r="H6" s="498" t="s">
        <v>353</v>
      </c>
    </row>
    <row r="7" spans="1:8" x14ac:dyDescent="0.2">
      <c r="B7" s="497" t="s">
        <v>4237</v>
      </c>
      <c r="C7" s="497"/>
      <c r="D7" s="498" t="s">
        <v>4238</v>
      </c>
      <c r="E7" s="497"/>
      <c r="F7" s="497"/>
      <c r="G7" s="497" t="s">
        <v>4239</v>
      </c>
      <c r="H7" s="498" t="s">
        <v>430</v>
      </c>
    </row>
    <row r="8" spans="1:8" x14ac:dyDescent="0.2">
      <c r="B8" s="497" t="s">
        <v>4240</v>
      </c>
      <c r="C8" s="497"/>
      <c r="D8" s="498" t="s">
        <v>4241</v>
      </c>
      <c r="E8" s="497"/>
      <c r="F8" s="497"/>
      <c r="G8" s="497" t="s">
        <v>4242</v>
      </c>
      <c r="H8" s="498" t="s">
        <v>430</v>
      </c>
    </row>
    <row r="9" spans="1:8" x14ac:dyDescent="0.2">
      <c r="B9" s="497" t="s">
        <v>4243</v>
      </c>
      <c r="C9" s="497"/>
      <c r="D9" s="498" t="s">
        <v>4244</v>
      </c>
      <c r="E9" s="497"/>
      <c r="F9" s="497"/>
      <c r="G9" s="497" t="s">
        <v>4245</v>
      </c>
      <c r="H9" s="498" t="s">
        <v>430</v>
      </c>
    </row>
    <row r="10" spans="1:8" x14ac:dyDescent="0.2">
      <c r="B10" s="497" t="s">
        <v>2499</v>
      </c>
      <c r="C10" s="497"/>
      <c r="D10" s="498" t="s">
        <v>2500</v>
      </c>
      <c r="E10" s="497"/>
      <c r="F10" s="497"/>
      <c r="G10" s="497" t="s">
        <v>4246</v>
      </c>
      <c r="H10" s="498" t="s">
        <v>430</v>
      </c>
    </row>
    <row r="11" spans="1:8" x14ac:dyDescent="0.2">
      <c r="B11" s="497" t="s">
        <v>4247</v>
      </c>
      <c r="C11" s="497"/>
      <c r="D11" s="498" t="s">
        <v>4248</v>
      </c>
      <c r="E11" s="497"/>
      <c r="F11" s="497"/>
      <c r="G11" s="497" t="s">
        <v>4249</v>
      </c>
      <c r="H11" s="498" t="s">
        <v>429</v>
      </c>
    </row>
    <row r="12" spans="1:8" x14ac:dyDescent="0.2">
      <c r="B12" s="497" t="s">
        <v>2505</v>
      </c>
      <c r="C12" s="497"/>
      <c r="D12" s="498" t="s">
        <v>2506</v>
      </c>
      <c r="E12" s="497"/>
      <c r="F12" s="497"/>
      <c r="G12" s="497" t="s">
        <v>4250</v>
      </c>
      <c r="H12" s="498" t="s">
        <v>430</v>
      </c>
    </row>
    <row r="13" spans="1:8" x14ac:dyDescent="0.2">
      <c r="B13" s="497" t="s">
        <v>4251</v>
      </c>
      <c r="C13" s="497"/>
      <c r="D13" s="498" t="s">
        <v>4252</v>
      </c>
      <c r="E13" s="497"/>
      <c r="F13" s="497"/>
      <c r="G13" s="497" t="s">
        <v>4253</v>
      </c>
      <c r="H13" s="498" t="s">
        <v>429</v>
      </c>
    </row>
    <row r="14" spans="1:8" x14ac:dyDescent="0.2">
      <c r="B14" s="497" t="s">
        <v>4254</v>
      </c>
      <c r="C14" s="497"/>
      <c r="D14" s="498" t="s">
        <v>4255</v>
      </c>
      <c r="E14" s="497"/>
      <c r="F14" s="497"/>
      <c r="G14" s="497" t="s">
        <v>4256</v>
      </c>
      <c r="H14" s="498" t="s">
        <v>429</v>
      </c>
    </row>
    <row r="15" spans="1:8" x14ac:dyDescent="0.2">
      <c r="B15" s="497" t="s">
        <v>2177</v>
      </c>
      <c r="C15" s="497"/>
      <c r="D15" s="498" t="s">
        <v>2178</v>
      </c>
      <c r="E15" s="497"/>
      <c r="F15" s="497"/>
      <c r="G15" s="497" t="s">
        <v>4257</v>
      </c>
      <c r="H15" s="498" t="s">
        <v>430</v>
      </c>
    </row>
    <row r="16" spans="1:8" x14ac:dyDescent="0.2">
      <c r="B16" s="497" t="s">
        <v>2502</v>
      </c>
      <c r="C16" s="497"/>
      <c r="D16" s="498" t="s">
        <v>2503</v>
      </c>
      <c r="E16" s="497"/>
      <c r="F16" s="497"/>
      <c r="G16" s="497" t="s">
        <v>4258</v>
      </c>
      <c r="H16" s="498" t="s">
        <v>430</v>
      </c>
    </row>
    <row r="17" spans="1:8" x14ac:dyDescent="0.2">
      <c r="B17" s="497" t="s">
        <v>2213</v>
      </c>
      <c r="C17" s="497"/>
      <c r="D17" s="498" t="s">
        <v>2214</v>
      </c>
      <c r="E17" s="497"/>
      <c r="F17" s="497"/>
      <c r="G17" s="497" t="s">
        <v>4259</v>
      </c>
      <c r="H17" s="498" t="s">
        <v>429</v>
      </c>
    </row>
    <row r="18" spans="1:8" x14ac:dyDescent="0.2">
      <c r="B18" s="497" t="s">
        <v>2184</v>
      </c>
      <c r="C18" s="497"/>
      <c r="D18" s="498" t="s">
        <v>2185</v>
      </c>
      <c r="E18" s="497"/>
      <c r="F18" s="497"/>
      <c r="G18" s="497" t="s">
        <v>4260</v>
      </c>
      <c r="H18" s="498" t="s">
        <v>430</v>
      </c>
    </row>
    <row r="19" spans="1:8" x14ac:dyDescent="0.2">
      <c r="B19" s="497" t="s">
        <v>2188</v>
      </c>
      <c r="C19" s="497"/>
      <c r="D19" s="498" t="s">
        <v>2189</v>
      </c>
      <c r="E19" s="497"/>
      <c r="F19" s="497"/>
      <c r="G19" s="497" t="s">
        <v>4261</v>
      </c>
      <c r="H19" s="498" t="s">
        <v>430</v>
      </c>
    </row>
    <row r="20" spans="1:8" x14ac:dyDescent="0.2">
      <c r="B20" s="497" t="s">
        <v>2192</v>
      </c>
      <c r="C20" s="497"/>
      <c r="D20" s="498" t="s">
        <v>2193</v>
      </c>
      <c r="E20" s="497"/>
      <c r="F20" s="497"/>
      <c r="G20" s="497" t="s">
        <v>4262</v>
      </c>
      <c r="H20" s="498" t="s">
        <v>430</v>
      </c>
    </row>
    <row r="21" spans="1:8" x14ac:dyDescent="0.2">
      <c r="B21" s="497" t="s">
        <v>2512</v>
      </c>
      <c r="C21" s="497"/>
      <c r="D21" s="498" t="s">
        <v>2513</v>
      </c>
      <c r="E21" s="497"/>
      <c r="F21" s="497"/>
      <c r="G21" s="497" t="s">
        <v>4263</v>
      </c>
      <c r="H21" s="498" t="s">
        <v>430</v>
      </c>
    </row>
    <row r="22" spans="1:8" x14ac:dyDescent="0.2">
      <c r="B22" s="497" t="s">
        <v>2517</v>
      </c>
      <c r="C22" s="497"/>
      <c r="D22" s="498" t="s">
        <v>2518</v>
      </c>
      <c r="E22" s="497"/>
      <c r="F22" s="497"/>
      <c r="G22" s="497" t="s">
        <v>4264</v>
      </c>
      <c r="H22" s="498" t="s">
        <v>429</v>
      </c>
    </row>
    <row r="23" spans="1:8" x14ac:dyDescent="0.2">
      <c r="B23" s="497" t="s">
        <v>2520</v>
      </c>
      <c r="C23" s="497"/>
      <c r="D23" s="498" t="s">
        <v>2521</v>
      </c>
      <c r="E23" s="497"/>
      <c r="F23" s="497"/>
      <c r="G23" s="497" t="s">
        <v>4265</v>
      </c>
      <c r="H23" s="498" t="s">
        <v>429</v>
      </c>
    </row>
    <row r="24" spans="1:8" x14ac:dyDescent="0.2">
      <c r="B24" s="497" t="s">
        <v>2523</v>
      </c>
      <c r="C24" s="497"/>
      <c r="D24" s="498" t="s">
        <v>2524</v>
      </c>
      <c r="E24" s="497"/>
      <c r="F24" s="497"/>
      <c r="G24" s="497" t="s">
        <v>4266</v>
      </c>
      <c r="H24" s="498" t="s">
        <v>429</v>
      </c>
    </row>
    <row r="25" spans="1:8" x14ac:dyDescent="0.2">
      <c r="B25" s="497" t="s">
        <v>2526</v>
      </c>
      <c r="C25" s="497"/>
      <c r="D25" s="498" t="s">
        <v>2527</v>
      </c>
      <c r="E25" s="497"/>
      <c r="F25" s="497"/>
      <c r="G25" s="497" t="s">
        <v>4267</v>
      </c>
      <c r="H25" s="498" t="s">
        <v>429</v>
      </c>
    </row>
    <row r="26" spans="1:8" x14ac:dyDescent="0.2">
      <c r="B26" s="497" t="s">
        <v>2275</v>
      </c>
      <c r="C26" s="497"/>
      <c r="D26" s="498" t="s">
        <v>2276</v>
      </c>
      <c r="E26" s="497"/>
      <c r="F26" s="497"/>
      <c r="G26" s="497" t="s">
        <v>4268</v>
      </c>
      <c r="H26" s="498" t="s">
        <v>433</v>
      </c>
    </row>
    <row r="27" spans="1:8" x14ac:dyDescent="0.2">
      <c r="B27" s="497" t="s">
        <v>2254</v>
      </c>
      <c r="C27" s="497"/>
      <c r="D27" s="498" t="s">
        <v>2255</v>
      </c>
      <c r="E27" s="497"/>
      <c r="F27" s="497"/>
      <c r="G27" s="497" t="s">
        <v>4269</v>
      </c>
      <c r="H27" s="498" t="s">
        <v>429</v>
      </c>
    </row>
    <row r="28" spans="1:8" x14ac:dyDescent="0.2">
      <c r="B28" s="497" t="s">
        <v>2530</v>
      </c>
      <c r="C28" s="497"/>
      <c r="D28" s="498" t="s">
        <v>2531</v>
      </c>
      <c r="E28" s="497"/>
      <c r="F28" s="497"/>
      <c r="G28" s="497" t="s">
        <v>4270</v>
      </c>
      <c r="H28" s="498" t="s">
        <v>430</v>
      </c>
    </row>
    <row r="32" spans="1:8" x14ac:dyDescent="0.2">
      <c r="A32" s="2" t="s">
        <v>78</v>
      </c>
    </row>
    <row r="33" spans="2:8" x14ac:dyDescent="0.2">
      <c r="B33" s="497" t="s">
        <v>74</v>
      </c>
      <c r="C33" s="497"/>
      <c r="D33" s="497" t="s">
        <v>225</v>
      </c>
      <c r="E33" s="497"/>
      <c r="F33" s="497"/>
      <c r="G33" s="497" t="s">
        <v>25</v>
      </c>
      <c r="H33" s="497" t="s">
        <v>354</v>
      </c>
    </row>
    <row r="34" spans="2:8" hidden="1" x14ac:dyDescent="0.2">
      <c r="B34" s="497" t="s">
        <v>73</v>
      </c>
      <c r="C34" s="497"/>
      <c r="D34" s="498" t="s">
        <v>224</v>
      </c>
      <c r="E34" s="497"/>
      <c r="F34" s="497"/>
      <c r="G34" s="497" t="s">
        <v>24</v>
      </c>
      <c r="H34" s="498" t="s">
        <v>353</v>
      </c>
    </row>
    <row r="35" spans="2:8" x14ac:dyDescent="0.2">
      <c r="B35" s="497" t="s">
        <v>2285</v>
      </c>
      <c r="C35" s="497"/>
      <c r="D35" s="498" t="s">
        <v>2286</v>
      </c>
      <c r="E35" s="497"/>
      <c r="F35" s="497"/>
      <c r="G35" s="497" t="s">
        <v>4271</v>
      </c>
      <c r="H35" s="498" t="s">
        <v>430</v>
      </c>
    </row>
    <row r="36" spans="2:8" x14ac:dyDescent="0.2">
      <c r="B36" s="497" t="s">
        <v>4272</v>
      </c>
      <c r="C36" s="497"/>
      <c r="D36" s="498" t="s">
        <v>4273</v>
      </c>
      <c r="E36" s="497"/>
      <c r="F36" s="497"/>
      <c r="G36" s="497" t="s">
        <v>4274</v>
      </c>
      <c r="H36" s="498" t="s">
        <v>430</v>
      </c>
    </row>
    <row r="37" spans="2:8" x14ac:dyDescent="0.2">
      <c r="B37" s="497" t="s">
        <v>4275</v>
      </c>
      <c r="C37" s="497"/>
      <c r="D37" s="498" t="s">
        <v>4276</v>
      </c>
      <c r="E37" s="497"/>
      <c r="F37" s="497"/>
      <c r="G37" s="497" t="s">
        <v>4277</v>
      </c>
      <c r="H37" s="498" t="s">
        <v>430</v>
      </c>
    </row>
    <row r="38" spans="2:8" x14ac:dyDescent="0.2">
      <c r="B38" s="497" t="s">
        <v>2298</v>
      </c>
      <c r="C38" s="497"/>
      <c r="D38" s="498" t="s">
        <v>2299</v>
      </c>
      <c r="E38" s="497"/>
      <c r="F38" s="497"/>
      <c r="G38" s="497" t="s">
        <v>4278</v>
      </c>
      <c r="H38" s="498" t="s">
        <v>430</v>
      </c>
    </row>
    <row r="39" spans="2:8" x14ac:dyDescent="0.2">
      <c r="B39" s="497" t="s">
        <v>4279</v>
      </c>
      <c r="C39" s="497"/>
      <c r="D39" s="498" t="s">
        <v>4280</v>
      </c>
      <c r="E39" s="497"/>
      <c r="F39" s="497"/>
      <c r="G39" s="497" t="s">
        <v>4281</v>
      </c>
      <c r="H39" s="498" t="s">
        <v>430</v>
      </c>
    </row>
    <row r="40" spans="2:8" x14ac:dyDescent="0.2">
      <c r="B40" s="497" t="s">
        <v>2302</v>
      </c>
      <c r="C40" s="497"/>
      <c r="D40" s="498" t="s">
        <v>2303</v>
      </c>
      <c r="E40" s="497"/>
      <c r="F40" s="497"/>
      <c r="G40" s="497" t="s">
        <v>4282</v>
      </c>
      <c r="H40" s="498" t="s">
        <v>430</v>
      </c>
    </row>
    <row r="41" spans="2:8" x14ac:dyDescent="0.2">
      <c r="B41" s="497" t="s">
        <v>2308</v>
      </c>
      <c r="C41" s="497"/>
      <c r="D41" s="498" t="s">
        <v>2309</v>
      </c>
      <c r="E41" s="497"/>
      <c r="F41" s="497"/>
      <c r="G41" s="497" t="s">
        <v>4283</v>
      </c>
      <c r="H41" s="498" t="s">
        <v>430</v>
      </c>
    </row>
    <row r="42" spans="2:8" x14ac:dyDescent="0.2">
      <c r="B42" s="497" t="s">
        <v>2543</v>
      </c>
      <c r="C42" s="497"/>
      <c r="D42" s="498" t="s">
        <v>2544</v>
      </c>
      <c r="E42" s="497"/>
      <c r="F42" s="497"/>
      <c r="G42" s="497" t="s">
        <v>4284</v>
      </c>
      <c r="H42" s="498" t="s">
        <v>430</v>
      </c>
    </row>
    <row r="43" spans="2:8" x14ac:dyDescent="0.2">
      <c r="B43" s="497" t="s">
        <v>4285</v>
      </c>
      <c r="C43" s="497"/>
      <c r="D43" s="498" t="s">
        <v>4286</v>
      </c>
      <c r="E43" s="497"/>
      <c r="F43" s="497"/>
      <c r="G43" s="497" t="s">
        <v>4287</v>
      </c>
      <c r="H43" s="498" t="s">
        <v>430</v>
      </c>
    </row>
    <row r="44" spans="2:8" x14ac:dyDescent="0.2">
      <c r="B44" s="497" t="s">
        <v>2546</v>
      </c>
      <c r="C44" s="497"/>
      <c r="D44" s="498" t="s">
        <v>2547</v>
      </c>
      <c r="E44" s="497"/>
      <c r="F44" s="497"/>
      <c r="G44" s="497" t="s">
        <v>4288</v>
      </c>
      <c r="H44" s="498" t="s">
        <v>433</v>
      </c>
    </row>
    <row r="45" spans="2:8" x14ac:dyDescent="0.2">
      <c r="B45" s="497" t="s">
        <v>2549</v>
      </c>
      <c r="C45" s="497"/>
      <c r="D45" s="498" t="s">
        <v>2550</v>
      </c>
      <c r="E45" s="497"/>
      <c r="F45" s="497"/>
      <c r="G45" s="497" t="s">
        <v>4289</v>
      </c>
      <c r="H45" s="498" t="s">
        <v>433</v>
      </c>
    </row>
    <row r="46" spans="2:8" x14ac:dyDescent="0.2">
      <c r="B46" s="497" t="s">
        <v>2535</v>
      </c>
      <c r="C46" s="497"/>
      <c r="D46" s="498" t="s">
        <v>2536</v>
      </c>
      <c r="E46" s="497"/>
      <c r="F46" s="497"/>
      <c r="G46" s="497" t="s">
        <v>4290</v>
      </c>
      <c r="H46" s="498" t="s">
        <v>430</v>
      </c>
    </row>
    <row r="47" spans="2:8" x14ac:dyDescent="0.2">
      <c r="B47" s="497" t="s">
        <v>4291</v>
      </c>
      <c r="C47" s="497"/>
      <c r="D47" s="498" t="s">
        <v>4292</v>
      </c>
      <c r="E47" s="497"/>
      <c r="F47" s="497"/>
      <c r="G47" s="497" t="s">
        <v>4293</v>
      </c>
      <c r="H47" s="498" t="s">
        <v>429</v>
      </c>
    </row>
    <row r="48" spans="2:8" x14ac:dyDescent="0.2">
      <c r="B48" s="497" t="s">
        <v>4294</v>
      </c>
      <c r="C48" s="497"/>
      <c r="D48" s="498" t="s">
        <v>4295</v>
      </c>
      <c r="E48" s="497"/>
      <c r="F48" s="497"/>
      <c r="G48" s="497" t="s">
        <v>4296</v>
      </c>
      <c r="H48" s="498" t="s">
        <v>429</v>
      </c>
    </row>
    <row r="49" spans="1:8" x14ac:dyDescent="0.2">
      <c r="B49" s="497" t="s">
        <v>2552</v>
      </c>
      <c r="C49" s="497"/>
      <c r="D49" s="498" t="s">
        <v>2553</v>
      </c>
      <c r="E49" s="497"/>
      <c r="F49" s="497"/>
      <c r="G49" s="497" t="s">
        <v>4297</v>
      </c>
      <c r="H49" s="498" t="s">
        <v>430</v>
      </c>
    </row>
    <row r="50" spans="1:8" x14ac:dyDescent="0.2">
      <c r="B50" s="497" t="s">
        <v>2326</v>
      </c>
      <c r="C50" s="497"/>
      <c r="D50" s="498" t="s">
        <v>2327</v>
      </c>
      <c r="E50" s="497"/>
      <c r="F50" s="497"/>
      <c r="G50" s="497" t="s">
        <v>4298</v>
      </c>
      <c r="H50" s="498" t="s">
        <v>430</v>
      </c>
    </row>
    <row r="51" spans="1:8" x14ac:dyDescent="0.2">
      <c r="B51" s="497" t="s">
        <v>2330</v>
      </c>
      <c r="C51" s="497"/>
      <c r="D51" s="498" t="s">
        <v>2331</v>
      </c>
      <c r="E51" s="497"/>
      <c r="F51" s="497"/>
      <c r="G51" s="497" t="s">
        <v>4299</v>
      </c>
      <c r="H51" s="498" t="s">
        <v>430</v>
      </c>
    </row>
    <row r="52" spans="1:8" x14ac:dyDescent="0.2">
      <c r="B52" s="497" t="s">
        <v>2336</v>
      </c>
      <c r="C52" s="497"/>
      <c r="D52" s="498" t="s">
        <v>2337</v>
      </c>
      <c r="E52" s="497"/>
      <c r="F52" s="497"/>
      <c r="G52" s="497" t="s">
        <v>4300</v>
      </c>
      <c r="H52" s="498" t="s">
        <v>430</v>
      </c>
    </row>
    <row r="53" spans="1:8" x14ac:dyDescent="0.2">
      <c r="B53" s="497" t="s">
        <v>2558</v>
      </c>
      <c r="C53" s="497"/>
      <c r="D53" s="498" t="s">
        <v>2559</v>
      </c>
      <c r="E53" s="497"/>
      <c r="F53" s="497"/>
      <c r="G53" s="497" t="s">
        <v>4301</v>
      </c>
      <c r="H53" s="498" t="s">
        <v>430</v>
      </c>
    </row>
    <row r="54" spans="1:8" x14ac:dyDescent="0.2">
      <c r="B54" s="497" t="s">
        <v>2561</v>
      </c>
      <c r="C54" s="497"/>
      <c r="D54" s="498" t="s">
        <v>2562</v>
      </c>
      <c r="E54" s="497"/>
      <c r="F54" s="497"/>
      <c r="G54" s="497" t="s">
        <v>4302</v>
      </c>
      <c r="H54" s="498" t="s">
        <v>430</v>
      </c>
    </row>
    <row r="55" spans="1:8" x14ac:dyDescent="0.2">
      <c r="B55" s="497" t="s">
        <v>2564</v>
      </c>
      <c r="C55" s="497"/>
      <c r="D55" s="498" t="s">
        <v>2565</v>
      </c>
      <c r="E55" s="497"/>
      <c r="F55" s="497"/>
      <c r="G55" s="497" t="s">
        <v>4303</v>
      </c>
      <c r="H55" s="498" t="s">
        <v>430</v>
      </c>
    </row>
    <row r="56" spans="1:8" x14ac:dyDescent="0.2">
      <c r="B56" s="497" t="s">
        <v>2567</v>
      </c>
      <c r="C56" s="497"/>
      <c r="D56" s="498" t="s">
        <v>2568</v>
      </c>
      <c r="E56" s="497"/>
      <c r="F56" s="497"/>
      <c r="G56" s="497" t="s">
        <v>4304</v>
      </c>
      <c r="H56" s="498" t="s">
        <v>430</v>
      </c>
    </row>
    <row r="59" spans="1:8" x14ac:dyDescent="0.2">
      <c r="A59" s="2" t="s">
        <v>345</v>
      </c>
    </row>
    <row r="60" spans="1:8" x14ac:dyDescent="0.2">
      <c r="B60" s="497" t="s">
        <v>192</v>
      </c>
      <c r="C60" s="497"/>
      <c r="D60" s="497" t="s">
        <v>225</v>
      </c>
      <c r="E60" s="497"/>
      <c r="F60" s="497"/>
      <c r="G60" s="497" t="s">
        <v>25</v>
      </c>
    </row>
    <row r="61" spans="1:8" hidden="1" x14ac:dyDescent="0.2">
      <c r="B61" s="497" t="s">
        <v>79</v>
      </c>
      <c r="C61" s="497"/>
      <c r="D61" s="498" t="s">
        <v>224</v>
      </c>
      <c r="E61" s="497"/>
      <c r="F61" s="497"/>
      <c r="G61" s="497" t="s">
        <v>24</v>
      </c>
    </row>
    <row r="62" spans="1:8" x14ac:dyDescent="0.2">
      <c r="B62" s="497" t="s">
        <v>4305</v>
      </c>
      <c r="C62" s="497"/>
      <c r="D62" s="498" t="s">
        <v>4306</v>
      </c>
      <c r="E62" s="497"/>
      <c r="F62" s="497"/>
      <c r="G62" s="497" t="s">
        <v>4307</v>
      </c>
    </row>
    <row r="63" spans="1:8" x14ac:dyDescent="0.2">
      <c r="B63" s="497" t="s">
        <v>2571</v>
      </c>
      <c r="C63" s="497"/>
      <c r="D63" s="498" t="s">
        <v>2570</v>
      </c>
      <c r="E63" s="497"/>
      <c r="F63" s="497"/>
      <c r="G63" s="497" t="s">
        <v>2572</v>
      </c>
    </row>
    <row r="64" spans="1:8" x14ac:dyDescent="0.2">
      <c r="B64" s="497" t="s">
        <v>2575</v>
      </c>
      <c r="C64" s="497"/>
      <c r="D64" s="498" t="s">
        <v>2574</v>
      </c>
      <c r="E64" s="497"/>
      <c r="F64" s="497"/>
      <c r="G64" s="497" t="s">
        <v>2576</v>
      </c>
    </row>
    <row r="65" spans="2:7" x14ac:dyDescent="0.2">
      <c r="B65" s="497" t="s">
        <v>2579</v>
      </c>
      <c r="C65" s="497"/>
      <c r="D65" s="498" t="s">
        <v>2578</v>
      </c>
      <c r="E65" s="497"/>
      <c r="F65" s="497"/>
      <c r="G65" s="497" t="s">
        <v>2580</v>
      </c>
    </row>
    <row r="66" spans="2:7" x14ac:dyDescent="0.2">
      <c r="B66" s="497" t="s">
        <v>2583</v>
      </c>
      <c r="C66" s="497"/>
      <c r="D66" s="498" t="s">
        <v>2582</v>
      </c>
      <c r="E66" s="497"/>
      <c r="F66" s="497"/>
      <c r="G66" s="497" t="s">
        <v>2584</v>
      </c>
    </row>
    <row r="67" spans="2:7" x14ac:dyDescent="0.2">
      <c r="B67" s="497" t="s">
        <v>2587</v>
      </c>
      <c r="C67" s="497"/>
      <c r="D67" s="498" t="s">
        <v>2586</v>
      </c>
      <c r="E67" s="497"/>
      <c r="F67" s="497"/>
      <c r="G67" s="497" t="s">
        <v>2588</v>
      </c>
    </row>
    <row r="68" spans="2:7" x14ac:dyDescent="0.2">
      <c r="B68" s="497" t="s">
        <v>2591</v>
      </c>
      <c r="C68" s="497"/>
      <c r="D68" s="498" t="s">
        <v>2590</v>
      </c>
      <c r="E68" s="497"/>
      <c r="F68" s="497"/>
      <c r="G68" s="497" t="s">
        <v>2592</v>
      </c>
    </row>
    <row r="69" spans="2:7" x14ac:dyDescent="0.2">
      <c r="B69" s="497" t="s">
        <v>2595</v>
      </c>
      <c r="C69" s="497"/>
      <c r="D69" s="498" t="s">
        <v>2594</v>
      </c>
      <c r="E69" s="497"/>
      <c r="F69" s="497"/>
      <c r="G69" s="497" t="s">
        <v>2596</v>
      </c>
    </row>
    <row r="70" spans="2:7" x14ac:dyDescent="0.2">
      <c r="B70" s="497" t="s">
        <v>2599</v>
      </c>
      <c r="C70" s="497"/>
      <c r="D70" s="498" t="s">
        <v>2598</v>
      </c>
      <c r="E70" s="497"/>
      <c r="F70" s="497"/>
      <c r="G70" s="497" t="s">
        <v>2600</v>
      </c>
    </row>
    <row r="71" spans="2:7" x14ac:dyDescent="0.2">
      <c r="B71" s="497" t="s">
        <v>2603</v>
      </c>
      <c r="C71" s="497"/>
      <c r="D71" s="498" t="s">
        <v>2602</v>
      </c>
      <c r="E71" s="497"/>
      <c r="F71" s="497"/>
      <c r="G71" s="497" t="s">
        <v>2604</v>
      </c>
    </row>
    <row r="72" spans="2:7" x14ac:dyDescent="0.2">
      <c r="B72" s="497" t="s">
        <v>2607</v>
      </c>
      <c r="C72" s="497"/>
      <c r="D72" s="498" t="s">
        <v>2606</v>
      </c>
      <c r="E72" s="497"/>
      <c r="F72" s="497"/>
      <c r="G72" s="497" t="s">
        <v>2608</v>
      </c>
    </row>
    <row r="73" spans="2:7" x14ac:dyDescent="0.2">
      <c r="B73" s="497" t="s">
        <v>2611</v>
      </c>
      <c r="C73" s="497"/>
      <c r="D73" s="498" t="s">
        <v>2610</v>
      </c>
      <c r="E73" s="497"/>
      <c r="F73" s="497"/>
      <c r="G73" s="497" t="s">
        <v>2612</v>
      </c>
    </row>
    <row r="74" spans="2:7" x14ac:dyDescent="0.2">
      <c r="B74" s="497" t="s">
        <v>4308</v>
      </c>
      <c r="C74" s="497"/>
      <c r="D74" s="498" t="s">
        <v>4309</v>
      </c>
      <c r="E74" s="497"/>
      <c r="F74" s="497"/>
      <c r="G74" s="497" t="s">
        <v>4310</v>
      </c>
    </row>
    <row r="75" spans="2:7" x14ac:dyDescent="0.2">
      <c r="B75" s="497" t="s">
        <v>4311</v>
      </c>
      <c r="C75" s="497"/>
      <c r="D75" s="498" t="s">
        <v>4312</v>
      </c>
      <c r="E75" s="497"/>
      <c r="F75" s="497"/>
      <c r="G75" s="497" t="s">
        <v>4313</v>
      </c>
    </row>
    <row r="76" spans="2:7" x14ac:dyDescent="0.2">
      <c r="B76" s="497" t="s">
        <v>2615</v>
      </c>
      <c r="C76" s="497"/>
      <c r="D76" s="498" t="s">
        <v>2614</v>
      </c>
      <c r="E76" s="497"/>
      <c r="F76" s="497"/>
      <c r="G76" s="497" t="s">
        <v>2616</v>
      </c>
    </row>
    <row r="77" spans="2:7" x14ac:dyDescent="0.2">
      <c r="B77" s="497" t="s">
        <v>4314</v>
      </c>
      <c r="C77" s="497"/>
      <c r="D77" s="498" t="s">
        <v>4315</v>
      </c>
      <c r="E77" s="497"/>
      <c r="F77" s="497"/>
      <c r="G77" s="497" t="s">
        <v>4316</v>
      </c>
    </row>
    <row r="78" spans="2:7" x14ac:dyDescent="0.2">
      <c r="B78" s="497" t="s">
        <v>2619</v>
      </c>
      <c r="C78" s="497"/>
      <c r="D78" s="498" t="s">
        <v>2618</v>
      </c>
      <c r="E78" s="497"/>
      <c r="F78" s="497"/>
      <c r="G78" s="497" t="s">
        <v>2620</v>
      </c>
    </row>
    <row r="79" spans="2:7" x14ac:dyDescent="0.2">
      <c r="B79" s="497" t="s">
        <v>2623</v>
      </c>
      <c r="C79" s="497"/>
      <c r="D79" s="498" t="s">
        <v>2622</v>
      </c>
      <c r="E79" s="497"/>
      <c r="F79" s="497"/>
      <c r="G79" s="497" t="s">
        <v>2624</v>
      </c>
    </row>
    <row r="80" spans="2:7" x14ac:dyDescent="0.2">
      <c r="B80" s="497" t="s">
        <v>2627</v>
      </c>
      <c r="C80" s="497"/>
      <c r="D80" s="498" t="s">
        <v>2626</v>
      </c>
      <c r="E80" s="497"/>
      <c r="F80" s="497"/>
      <c r="G80" s="497" t="s">
        <v>2628</v>
      </c>
    </row>
    <row r="81" spans="1:8" x14ac:dyDescent="0.2">
      <c r="B81" s="497" t="s">
        <v>2631</v>
      </c>
      <c r="C81" s="497"/>
      <c r="D81" s="498" t="s">
        <v>2630</v>
      </c>
      <c r="E81" s="497"/>
      <c r="F81" s="497"/>
      <c r="G81" s="497" t="s">
        <v>2632</v>
      </c>
    </row>
    <row r="82" spans="1:8" x14ac:dyDescent="0.2">
      <c r="B82" s="497" t="s">
        <v>4317</v>
      </c>
      <c r="C82" s="497"/>
      <c r="D82" s="498" t="s">
        <v>4318</v>
      </c>
      <c r="E82" s="497"/>
      <c r="F82" s="497"/>
      <c r="G82" s="497" t="s">
        <v>4319</v>
      </c>
    </row>
    <row r="83" spans="1:8" x14ac:dyDescent="0.2">
      <c r="B83" s="497" t="s">
        <v>2635</v>
      </c>
      <c r="C83" s="497"/>
      <c r="D83" s="498" t="s">
        <v>2634</v>
      </c>
      <c r="E83" s="497"/>
      <c r="F83" s="497"/>
      <c r="G83" s="497" t="s">
        <v>2636</v>
      </c>
    </row>
    <row r="84" spans="1:8" x14ac:dyDescent="0.2">
      <c r="B84" s="497" t="s">
        <v>2639</v>
      </c>
      <c r="C84" s="497"/>
      <c r="D84" s="498" t="s">
        <v>2638</v>
      </c>
      <c r="E84" s="497"/>
      <c r="F84" s="497"/>
      <c r="G84" s="497" t="s">
        <v>2640</v>
      </c>
    </row>
    <row r="85" spans="1:8" x14ac:dyDescent="0.2">
      <c r="B85" s="497" t="s">
        <v>2643</v>
      </c>
      <c r="C85" s="497"/>
      <c r="D85" s="498" t="s">
        <v>2642</v>
      </c>
      <c r="E85" s="497"/>
      <c r="F85" s="497"/>
      <c r="G85" s="497" t="s">
        <v>2644</v>
      </c>
    </row>
    <row r="86" spans="1:8" x14ac:dyDescent="0.2">
      <c r="B86" s="497" t="s">
        <v>2647</v>
      </c>
      <c r="C86" s="497"/>
      <c r="D86" s="498" t="s">
        <v>2646</v>
      </c>
      <c r="E86" s="497"/>
      <c r="F86" s="497"/>
      <c r="G86" s="497" t="s">
        <v>2648</v>
      </c>
    </row>
    <row r="87" spans="1:8" x14ac:dyDescent="0.2">
      <c r="B87" s="497" t="s">
        <v>2651</v>
      </c>
      <c r="C87" s="497"/>
      <c r="D87" s="498" t="s">
        <v>2650</v>
      </c>
      <c r="E87" s="497"/>
      <c r="F87" s="497"/>
      <c r="G87" s="497" t="s">
        <v>2652</v>
      </c>
    </row>
    <row r="88" spans="1:8" x14ac:dyDescent="0.2">
      <c r="B88" s="497" t="s">
        <v>2655</v>
      </c>
      <c r="C88" s="497"/>
      <c r="D88" s="498" t="s">
        <v>2654</v>
      </c>
      <c r="E88" s="497"/>
      <c r="F88" s="497"/>
      <c r="G88" s="497" t="s">
        <v>2656</v>
      </c>
    </row>
    <row r="92" spans="1:8" x14ac:dyDescent="0.2">
      <c r="A92" s="2" t="s">
        <v>113</v>
      </c>
    </row>
    <row r="93" spans="1:8" x14ac:dyDescent="0.2">
      <c r="B93" s="497" t="s">
        <v>89</v>
      </c>
      <c r="C93" s="497"/>
      <c r="D93" s="497" t="s">
        <v>225</v>
      </c>
      <c r="E93" s="497"/>
      <c r="F93" s="497"/>
      <c r="G93" s="497" t="s">
        <v>25</v>
      </c>
      <c r="H93" s="497" t="s">
        <v>352</v>
      </c>
    </row>
    <row r="94" spans="1:8" hidden="1" x14ac:dyDescent="0.2">
      <c r="B94" s="498" t="s">
        <v>63</v>
      </c>
      <c r="C94" s="497"/>
      <c r="D94" s="498" t="s">
        <v>224</v>
      </c>
      <c r="E94" s="497"/>
      <c r="F94" s="497"/>
      <c r="G94" s="497" t="s">
        <v>24</v>
      </c>
      <c r="H94" s="498" t="s">
        <v>351</v>
      </c>
    </row>
    <row r="95" spans="1:8" x14ac:dyDescent="0.2">
      <c r="B95" s="498" t="s">
        <v>4320</v>
      </c>
      <c r="C95" s="497"/>
      <c r="D95" s="498" t="s">
        <v>2793</v>
      </c>
      <c r="E95" s="497"/>
      <c r="F95" s="497"/>
      <c r="G95" s="497" t="s">
        <v>4321</v>
      </c>
      <c r="H95" s="498"/>
    </row>
    <row r="96" spans="1:8" x14ac:dyDescent="0.2">
      <c r="B96" s="498" t="s">
        <v>4322</v>
      </c>
      <c r="C96" s="497"/>
      <c r="D96" s="498" t="s">
        <v>2782</v>
      </c>
      <c r="E96" s="497"/>
      <c r="F96" s="497"/>
      <c r="G96" s="497" t="s">
        <v>4323</v>
      </c>
      <c r="H96" s="498"/>
    </row>
    <row r="97" spans="2:8" x14ac:dyDescent="0.2">
      <c r="B97" s="498" t="s">
        <v>2667</v>
      </c>
      <c r="C97" s="497"/>
      <c r="D97" s="498" t="s">
        <v>2668</v>
      </c>
      <c r="E97" s="497"/>
      <c r="F97" s="497"/>
      <c r="G97" s="497" t="s">
        <v>2669</v>
      </c>
      <c r="H97" s="498"/>
    </row>
    <row r="98" spans="2:8" x14ac:dyDescent="0.2">
      <c r="B98" s="498" t="s">
        <v>4324</v>
      </c>
      <c r="C98" s="497"/>
      <c r="D98" s="498" t="s">
        <v>4325</v>
      </c>
      <c r="E98" s="497"/>
      <c r="F98" s="497"/>
      <c r="G98" s="497" t="s">
        <v>4326</v>
      </c>
      <c r="H98" s="498"/>
    </row>
    <row r="99" spans="2:8" x14ac:dyDescent="0.2">
      <c r="B99" s="498" t="s">
        <v>2670</v>
      </c>
      <c r="C99" s="497"/>
      <c r="D99" s="498" t="s">
        <v>2671</v>
      </c>
      <c r="E99" s="497"/>
      <c r="F99" s="497"/>
      <c r="G99" s="497" t="s">
        <v>2672</v>
      </c>
      <c r="H99" s="498"/>
    </row>
    <row r="100" spans="2:8" x14ac:dyDescent="0.2">
      <c r="B100" s="498" t="s">
        <v>2676</v>
      </c>
      <c r="C100" s="497"/>
      <c r="D100" s="498" t="s">
        <v>2677</v>
      </c>
      <c r="E100" s="497"/>
      <c r="F100" s="497"/>
      <c r="G100" s="497" t="s">
        <v>2678</v>
      </c>
      <c r="H100" s="498"/>
    </row>
    <row r="101" spans="2:8" x14ac:dyDescent="0.2">
      <c r="B101" s="498" t="s">
        <v>4327</v>
      </c>
      <c r="C101" s="497"/>
      <c r="D101" s="498" t="s">
        <v>4328</v>
      </c>
      <c r="E101" s="497"/>
      <c r="F101" s="497"/>
      <c r="G101" s="497" t="s">
        <v>4329</v>
      </c>
      <c r="H101" s="498"/>
    </row>
    <row r="102" spans="2:8" x14ac:dyDescent="0.2">
      <c r="B102" s="498" t="s">
        <v>2679</v>
      </c>
      <c r="C102" s="497"/>
      <c r="D102" s="498" t="s">
        <v>2680</v>
      </c>
      <c r="E102" s="497"/>
      <c r="F102" s="497"/>
      <c r="G102" s="497" t="s">
        <v>2681</v>
      </c>
      <c r="H102" s="498"/>
    </row>
    <row r="103" spans="2:8" x14ac:dyDescent="0.2">
      <c r="B103" s="498" t="s">
        <v>2682</v>
      </c>
      <c r="C103" s="497"/>
      <c r="D103" s="498" t="s">
        <v>2683</v>
      </c>
      <c r="E103" s="497"/>
      <c r="F103" s="497"/>
      <c r="G103" s="497" t="s">
        <v>2684</v>
      </c>
      <c r="H103" s="498"/>
    </row>
    <row r="104" spans="2:8" x14ac:dyDescent="0.2">
      <c r="B104" s="498" t="s">
        <v>2685</v>
      </c>
      <c r="C104" s="497"/>
      <c r="D104" s="498" t="s">
        <v>2686</v>
      </c>
      <c r="E104" s="497"/>
      <c r="F104" s="497"/>
      <c r="G104" s="497" t="s">
        <v>2687</v>
      </c>
      <c r="H104" s="498"/>
    </row>
    <row r="105" spans="2:8" x14ac:dyDescent="0.2">
      <c r="B105" s="498" t="s">
        <v>2688</v>
      </c>
      <c r="C105" s="497"/>
      <c r="D105" s="498" t="s">
        <v>2689</v>
      </c>
      <c r="E105" s="497"/>
      <c r="F105" s="497"/>
      <c r="G105" s="497" t="s">
        <v>2690</v>
      </c>
      <c r="H105" s="498"/>
    </row>
    <row r="106" spans="2:8" x14ac:dyDescent="0.2">
      <c r="B106" s="498" t="s">
        <v>4330</v>
      </c>
      <c r="C106" s="497"/>
      <c r="D106" s="498" t="s">
        <v>4331</v>
      </c>
      <c r="E106" s="497"/>
      <c r="F106" s="497"/>
      <c r="G106" s="497" t="s">
        <v>4332</v>
      </c>
      <c r="H106" s="498"/>
    </row>
    <row r="107" spans="2:8" x14ac:dyDescent="0.2">
      <c r="B107" s="498" t="s">
        <v>2691</v>
      </c>
      <c r="C107" s="497"/>
      <c r="D107" s="498" t="s">
        <v>2692</v>
      </c>
      <c r="E107" s="497"/>
      <c r="F107" s="497"/>
      <c r="G107" s="497" t="s">
        <v>2693</v>
      </c>
      <c r="H107" s="498"/>
    </row>
    <row r="108" spans="2:8" x14ac:dyDescent="0.2">
      <c r="B108" s="498" t="s">
        <v>2694</v>
      </c>
      <c r="C108" s="497"/>
      <c r="D108" s="498" t="s">
        <v>2695</v>
      </c>
      <c r="E108" s="497"/>
      <c r="F108" s="497"/>
      <c r="G108" s="497" t="s">
        <v>2696</v>
      </c>
      <c r="H108" s="498"/>
    </row>
    <row r="109" spans="2:8" x14ac:dyDescent="0.2">
      <c r="B109" s="498" t="s">
        <v>2705</v>
      </c>
      <c r="C109" s="497"/>
      <c r="D109" s="498" t="s">
        <v>2706</v>
      </c>
      <c r="E109" s="497"/>
      <c r="F109" s="497"/>
      <c r="G109" s="497" t="s">
        <v>2707</v>
      </c>
      <c r="H109" s="498"/>
    </row>
    <row r="110" spans="2:8" x14ac:dyDescent="0.2">
      <c r="B110" s="498" t="s">
        <v>4333</v>
      </c>
      <c r="C110" s="497"/>
      <c r="D110" s="498" t="s">
        <v>4334</v>
      </c>
      <c r="E110" s="497"/>
      <c r="F110" s="497"/>
      <c r="G110" s="497" t="s">
        <v>4335</v>
      </c>
      <c r="H110" s="498"/>
    </row>
    <row r="111" spans="2:8" x14ac:dyDescent="0.2">
      <c r="B111" s="498" t="s">
        <v>4336</v>
      </c>
      <c r="C111" s="497"/>
      <c r="D111" s="498" t="s">
        <v>4337</v>
      </c>
      <c r="E111" s="497"/>
      <c r="F111" s="497"/>
      <c r="G111" s="497" t="s">
        <v>4338</v>
      </c>
      <c r="H111" s="498"/>
    </row>
    <row r="112" spans="2:8" x14ac:dyDescent="0.2">
      <c r="B112" s="498" t="s">
        <v>4339</v>
      </c>
      <c r="C112" s="497"/>
      <c r="D112" s="498" t="s">
        <v>4340</v>
      </c>
      <c r="E112" s="497"/>
      <c r="F112" s="497"/>
      <c r="G112" s="497" t="s">
        <v>4341</v>
      </c>
      <c r="H112" s="498"/>
    </row>
    <row r="113" spans="2:8" x14ac:dyDescent="0.2">
      <c r="B113" s="498" t="s">
        <v>2419</v>
      </c>
      <c r="C113" s="497"/>
      <c r="D113" s="498" t="s">
        <v>2420</v>
      </c>
      <c r="E113" s="497"/>
      <c r="F113" s="497"/>
      <c r="G113" s="497" t="s">
        <v>2715</v>
      </c>
      <c r="H113" s="498"/>
    </row>
    <row r="114" spans="2:8" x14ac:dyDescent="0.2">
      <c r="B114" s="498" t="s">
        <v>2441</v>
      </c>
      <c r="C114" s="497"/>
      <c r="D114" s="498" t="s">
        <v>2442</v>
      </c>
      <c r="E114" s="497"/>
      <c r="F114" s="497"/>
      <c r="G114" s="497" t="s">
        <v>2716</v>
      </c>
      <c r="H114" s="498"/>
    </row>
    <row r="115" spans="2:8" x14ac:dyDescent="0.2">
      <c r="B115" s="498" t="s">
        <v>4342</v>
      </c>
      <c r="C115" s="497"/>
      <c r="D115" s="498" t="s">
        <v>4343</v>
      </c>
      <c r="E115" s="497"/>
      <c r="F115" s="497"/>
      <c r="G115" s="497" t="s">
        <v>4344</v>
      </c>
      <c r="H115" s="498"/>
    </row>
    <row r="116" spans="2:8" x14ac:dyDescent="0.2">
      <c r="B116" s="498" t="s">
        <v>4345</v>
      </c>
      <c r="C116" s="497"/>
      <c r="D116" s="498" t="s">
        <v>4346</v>
      </c>
      <c r="E116" s="497"/>
      <c r="F116" s="497"/>
      <c r="G116" s="497" t="s">
        <v>4347</v>
      </c>
      <c r="H116" s="498"/>
    </row>
    <row r="117" spans="2:8" x14ac:dyDescent="0.2">
      <c r="B117" s="498" t="s">
        <v>4348</v>
      </c>
      <c r="C117" s="497"/>
      <c r="D117" s="498" t="s">
        <v>4349</v>
      </c>
      <c r="E117" s="497"/>
      <c r="F117" s="497"/>
      <c r="G117" s="497" t="s">
        <v>4350</v>
      </c>
      <c r="H117" s="498"/>
    </row>
    <row r="118" spans="2:8" x14ac:dyDescent="0.2">
      <c r="B118" s="498" t="s">
        <v>4351</v>
      </c>
      <c r="C118" s="497"/>
      <c r="D118" s="498" t="s">
        <v>4352</v>
      </c>
      <c r="E118" s="497"/>
      <c r="F118" s="497"/>
      <c r="G118" s="497" t="s">
        <v>4353</v>
      </c>
      <c r="H118" s="498"/>
    </row>
    <row r="119" spans="2:8" x14ac:dyDescent="0.2">
      <c r="B119" s="498" t="s">
        <v>4354</v>
      </c>
      <c r="C119" s="497"/>
      <c r="D119" s="498" t="s">
        <v>4355</v>
      </c>
      <c r="E119" s="497"/>
      <c r="F119" s="497"/>
      <c r="G119" s="497" t="s">
        <v>4356</v>
      </c>
      <c r="H119" s="498"/>
    </row>
    <row r="120" spans="2:8" x14ac:dyDescent="0.2">
      <c r="B120" s="498" t="s">
        <v>2658</v>
      </c>
      <c r="C120" s="497"/>
      <c r="D120" s="498" t="s">
        <v>2659</v>
      </c>
      <c r="E120" s="497"/>
      <c r="F120" s="497"/>
      <c r="G120" s="497" t="s">
        <v>2660</v>
      </c>
      <c r="H120" s="498"/>
    </row>
    <row r="121" spans="2:8" x14ac:dyDescent="0.2">
      <c r="B121" s="498" t="s">
        <v>2661</v>
      </c>
      <c r="C121" s="497"/>
      <c r="D121" s="498" t="s">
        <v>2662</v>
      </c>
      <c r="E121" s="497"/>
      <c r="F121" s="497"/>
      <c r="G121" s="497" t="s">
        <v>2663</v>
      </c>
      <c r="H121" s="498"/>
    </row>
    <row r="122" spans="2:8" x14ac:dyDescent="0.2">
      <c r="B122" s="498" t="s">
        <v>2664</v>
      </c>
      <c r="C122" s="497"/>
      <c r="D122" s="498" t="s">
        <v>2665</v>
      </c>
      <c r="E122" s="497"/>
      <c r="F122" s="497"/>
      <c r="G122" s="497" t="s">
        <v>2666</v>
      </c>
      <c r="H122" s="498"/>
    </row>
    <row r="123" spans="2:8" x14ac:dyDescent="0.2">
      <c r="B123" s="498" t="s">
        <v>4357</v>
      </c>
      <c r="C123" s="497"/>
      <c r="D123" s="498" t="s">
        <v>2790</v>
      </c>
      <c r="E123" s="497"/>
      <c r="F123" s="497"/>
      <c r="G123" s="497" t="s">
        <v>4358</v>
      </c>
      <c r="H123" s="498"/>
    </row>
    <row r="124" spans="2:8" x14ac:dyDescent="0.2">
      <c r="B124" s="498" t="s">
        <v>4359</v>
      </c>
      <c r="C124" s="497"/>
      <c r="D124" s="498" t="s">
        <v>4360</v>
      </c>
      <c r="E124" s="497"/>
      <c r="F124" s="497"/>
      <c r="G124" s="497" t="s">
        <v>4361</v>
      </c>
      <c r="H124" s="498"/>
    </row>
    <row r="125" spans="2:8" x14ac:dyDescent="0.2">
      <c r="B125" s="498" t="s">
        <v>4362</v>
      </c>
      <c r="C125" s="497"/>
      <c r="D125" s="498" t="s">
        <v>4363</v>
      </c>
      <c r="E125" s="497"/>
      <c r="F125" s="497"/>
      <c r="G125" s="497" t="s">
        <v>4364</v>
      </c>
      <c r="H125" s="498"/>
    </row>
    <row r="126" spans="2:8" x14ac:dyDescent="0.2">
      <c r="B126" s="498" t="s">
        <v>4365</v>
      </c>
      <c r="C126" s="497"/>
      <c r="D126" s="498" t="s">
        <v>4366</v>
      </c>
      <c r="E126" s="497"/>
      <c r="F126" s="497"/>
      <c r="G126" s="497" t="s">
        <v>4367</v>
      </c>
      <c r="H126" s="498"/>
    </row>
    <row r="127" spans="2:8" x14ac:dyDescent="0.2">
      <c r="B127" s="498" t="s">
        <v>4368</v>
      </c>
      <c r="C127" s="497"/>
      <c r="D127" s="498" t="s">
        <v>4369</v>
      </c>
      <c r="E127" s="497"/>
      <c r="F127" s="497"/>
      <c r="G127" s="497" t="s">
        <v>4370</v>
      </c>
      <c r="H127" s="498"/>
    </row>
    <row r="128" spans="2:8" x14ac:dyDescent="0.2">
      <c r="B128" s="498" t="s">
        <v>4371</v>
      </c>
      <c r="C128" s="497"/>
      <c r="D128" s="498" t="s">
        <v>4372</v>
      </c>
      <c r="E128" s="497"/>
      <c r="F128" s="497"/>
      <c r="G128" s="497" t="s">
        <v>4373</v>
      </c>
      <c r="H128" s="498"/>
    </row>
    <row r="129" spans="2:8" x14ac:dyDescent="0.2">
      <c r="B129" s="498" t="s">
        <v>2736</v>
      </c>
      <c r="C129" s="497"/>
      <c r="D129" s="498" t="s">
        <v>2737</v>
      </c>
      <c r="E129" s="497"/>
      <c r="F129" s="497"/>
      <c r="G129" s="497" t="s">
        <v>2738</v>
      </c>
      <c r="H129" s="498"/>
    </row>
    <row r="130" spans="2:8" x14ac:dyDescent="0.2">
      <c r="B130" s="498" t="s">
        <v>4374</v>
      </c>
      <c r="C130" s="497"/>
      <c r="D130" s="498" t="s">
        <v>4375</v>
      </c>
      <c r="E130" s="497"/>
      <c r="F130" s="497"/>
      <c r="G130" s="497" t="s">
        <v>4376</v>
      </c>
      <c r="H130" s="498"/>
    </row>
    <row r="131" spans="2:8" x14ac:dyDescent="0.2">
      <c r="B131" s="498" t="s">
        <v>2742</v>
      </c>
      <c r="C131" s="497"/>
      <c r="D131" s="498" t="s">
        <v>2743</v>
      </c>
      <c r="E131" s="497"/>
      <c r="F131" s="497"/>
      <c r="G131" s="497" t="s">
        <v>2744</v>
      </c>
      <c r="H131" s="498"/>
    </row>
    <row r="132" spans="2:8" x14ac:dyDescent="0.2">
      <c r="B132" s="498" t="s">
        <v>2745</v>
      </c>
      <c r="C132" s="497"/>
      <c r="D132" s="498" t="s">
        <v>2746</v>
      </c>
      <c r="E132" s="497"/>
      <c r="F132" s="497"/>
      <c r="G132" s="497" t="s">
        <v>2747</v>
      </c>
      <c r="H132" s="498"/>
    </row>
    <row r="133" spans="2:8" x14ac:dyDescent="0.2">
      <c r="B133" s="498" t="s">
        <v>2748</v>
      </c>
      <c r="C133" s="497"/>
      <c r="D133" s="498" t="s">
        <v>2749</v>
      </c>
      <c r="E133" s="497"/>
      <c r="F133" s="497"/>
      <c r="G133" s="497" t="s">
        <v>2750</v>
      </c>
      <c r="H133" s="498"/>
    </row>
    <row r="134" spans="2:8" x14ac:dyDescent="0.2">
      <c r="B134" s="498" t="s">
        <v>2751</v>
      </c>
      <c r="C134" s="497"/>
      <c r="D134" s="498" t="s">
        <v>2752</v>
      </c>
      <c r="E134" s="497"/>
      <c r="F134" s="497"/>
      <c r="G134" s="497" t="s">
        <v>2753</v>
      </c>
      <c r="H134" s="498"/>
    </row>
    <row r="135" spans="2:8" x14ac:dyDescent="0.2">
      <c r="B135" s="498" t="s">
        <v>4377</v>
      </c>
      <c r="C135" s="497"/>
      <c r="D135" s="498" t="s">
        <v>4378</v>
      </c>
      <c r="E135" s="497"/>
      <c r="F135" s="497"/>
      <c r="G135" s="497" t="s">
        <v>4379</v>
      </c>
      <c r="H135" s="498"/>
    </row>
    <row r="136" spans="2:8" x14ac:dyDescent="0.2">
      <c r="B136" s="498" t="s">
        <v>2763</v>
      </c>
      <c r="C136" s="497"/>
      <c r="D136" s="498" t="s">
        <v>2764</v>
      </c>
      <c r="E136" s="497"/>
      <c r="F136" s="497"/>
      <c r="G136" s="497" t="s">
        <v>2765</v>
      </c>
      <c r="H136" s="498"/>
    </row>
    <row r="137" spans="2:8" x14ac:dyDescent="0.2">
      <c r="B137" s="498" t="s">
        <v>2766</v>
      </c>
      <c r="C137" s="497"/>
      <c r="D137" s="498" t="s">
        <v>2767</v>
      </c>
      <c r="E137" s="497"/>
      <c r="F137" s="497"/>
      <c r="G137" s="497" t="s">
        <v>2768</v>
      </c>
      <c r="H137" s="498"/>
    </row>
    <row r="138" spans="2:8" x14ac:dyDescent="0.2">
      <c r="B138" s="498" t="s">
        <v>2769</v>
      </c>
      <c r="C138" s="497"/>
      <c r="D138" s="498" t="s">
        <v>2770</v>
      </c>
      <c r="E138" s="497"/>
      <c r="F138" s="497"/>
      <c r="G138" s="497" t="s">
        <v>2771</v>
      </c>
      <c r="H138" s="498"/>
    </row>
    <row r="139" spans="2:8" x14ac:dyDescent="0.2">
      <c r="B139" s="498" t="s">
        <v>4380</v>
      </c>
      <c r="C139" s="497"/>
      <c r="D139" s="498" t="s">
        <v>4381</v>
      </c>
      <c r="E139" s="497"/>
      <c r="F139" s="497"/>
      <c r="G139" s="497" t="s">
        <v>4382</v>
      </c>
      <c r="H139" s="498"/>
    </row>
    <row r="140" spans="2:8" x14ac:dyDescent="0.2">
      <c r="B140" s="498" t="s">
        <v>4383</v>
      </c>
      <c r="C140" s="497"/>
      <c r="D140" s="498" t="s">
        <v>4384</v>
      </c>
      <c r="E140" s="497"/>
      <c r="F140" s="497"/>
      <c r="G140" s="497" t="s">
        <v>4385</v>
      </c>
      <c r="H140" s="498"/>
    </row>
    <row r="141" spans="2:8" x14ac:dyDescent="0.2">
      <c r="B141" s="498" t="s">
        <v>2772</v>
      </c>
      <c r="C141" s="497"/>
      <c r="D141" s="498" t="s">
        <v>2773</v>
      </c>
      <c r="E141" s="497"/>
      <c r="F141" s="497"/>
      <c r="G141" s="497" t="s">
        <v>2774</v>
      </c>
      <c r="H141" s="498"/>
    </row>
    <row r="142" spans="2:8" x14ac:dyDescent="0.2">
      <c r="B142" s="498" t="s">
        <v>2786</v>
      </c>
      <c r="C142" s="497"/>
      <c r="D142" s="498" t="s">
        <v>2787</v>
      </c>
      <c r="E142" s="497"/>
      <c r="F142" s="497"/>
      <c r="G142" s="497" t="s">
        <v>2788</v>
      </c>
      <c r="H142" s="498"/>
    </row>
    <row r="143" spans="2:8" x14ac:dyDescent="0.2">
      <c r="B143" s="498" t="s">
        <v>2775</v>
      </c>
      <c r="C143" s="497"/>
      <c r="D143" s="498" t="s">
        <v>2776</v>
      </c>
      <c r="E143" s="497"/>
      <c r="F143" s="497"/>
      <c r="G143" s="497" t="s">
        <v>2777</v>
      </c>
      <c r="H143" s="498"/>
    </row>
    <row r="144" spans="2:8" x14ac:dyDescent="0.2">
      <c r="B144" s="498" t="s">
        <v>2673</v>
      </c>
      <c r="C144" s="497"/>
      <c r="D144" s="498" t="s">
        <v>2674</v>
      </c>
      <c r="E144" s="497"/>
      <c r="F144" s="497"/>
      <c r="G144" s="497" t="s">
        <v>2675</v>
      </c>
      <c r="H144" s="498"/>
    </row>
    <row r="145" spans="2:8" x14ac:dyDescent="0.2">
      <c r="B145" s="498" t="s">
        <v>2697</v>
      </c>
      <c r="C145" s="497"/>
      <c r="D145" s="498" t="s">
        <v>2698</v>
      </c>
      <c r="E145" s="497"/>
      <c r="F145" s="497"/>
      <c r="G145" s="497" t="s">
        <v>2699</v>
      </c>
      <c r="H145" s="498"/>
    </row>
    <row r="146" spans="2:8" x14ac:dyDescent="0.2">
      <c r="B146" s="498" t="s">
        <v>2469</v>
      </c>
      <c r="C146" s="497"/>
      <c r="D146" s="498" t="s">
        <v>2470</v>
      </c>
      <c r="E146" s="497"/>
      <c r="F146" s="497"/>
      <c r="G146" s="497" t="s">
        <v>2701</v>
      </c>
      <c r="H146" s="498"/>
    </row>
    <row r="147" spans="2:8" x14ac:dyDescent="0.2">
      <c r="B147" s="498" t="s">
        <v>2702</v>
      </c>
      <c r="C147" s="497"/>
      <c r="D147" s="498" t="s">
        <v>2703</v>
      </c>
      <c r="E147" s="497"/>
      <c r="F147" s="497"/>
      <c r="G147" s="497" t="s">
        <v>2704</v>
      </c>
      <c r="H147" s="498"/>
    </row>
    <row r="148" spans="2:8" x14ac:dyDescent="0.2">
      <c r="B148" s="498" t="s">
        <v>2479</v>
      </c>
      <c r="C148" s="497"/>
      <c r="D148" s="498" t="s">
        <v>2480</v>
      </c>
      <c r="E148" s="497"/>
      <c r="F148" s="497"/>
      <c r="G148" s="497" t="s">
        <v>2785</v>
      </c>
      <c r="H148" s="498"/>
    </row>
    <row r="149" spans="2:8" x14ac:dyDescent="0.2">
      <c r="B149" s="498" t="s">
        <v>2717</v>
      </c>
      <c r="C149" s="497"/>
      <c r="D149" s="498" t="s">
        <v>2718</v>
      </c>
      <c r="E149" s="497"/>
      <c r="F149" s="497"/>
      <c r="G149" s="497" t="s">
        <v>2719</v>
      </c>
      <c r="H149" s="498"/>
    </row>
    <row r="150" spans="2:8" x14ac:dyDescent="0.2">
      <c r="B150" s="498" t="s">
        <v>2720</v>
      </c>
      <c r="C150" s="497"/>
      <c r="D150" s="498" t="s">
        <v>2721</v>
      </c>
      <c r="E150" s="497"/>
      <c r="F150" s="497"/>
      <c r="G150" s="497" t="s">
        <v>2722</v>
      </c>
      <c r="H150" s="498"/>
    </row>
    <row r="151" spans="2:8" x14ac:dyDescent="0.2">
      <c r="B151" s="498" t="s">
        <v>2724</v>
      </c>
      <c r="C151" s="497"/>
      <c r="D151" s="498" t="s">
        <v>2725</v>
      </c>
      <c r="E151" s="497"/>
      <c r="F151" s="497"/>
      <c r="G151" s="497" t="s">
        <v>2726</v>
      </c>
      <c r="H151" s="498"/>
    </row>
    <row r="152" spans="2:8" x14ac:dyDescent="0.2">
      <c r="B152" s="498" t="s">
        <v>2727</v>
      </c>
      <c r="C152" s="497"/>
      <c r="D152" s="498" t="s">
        <v>2728</v>
      </c>
      <c r="E152" s="497"/>
      <c r="F152" s="497"/>
      <c r="G152" s="497" t="s">
        <v>2729</v>
      </c>
      <c r="H152" s="498"/>
    </row>
    <row r="153" spans="2:8" x14ac:dyDescent="0.2">
      <c r="B153" s="498" t="s">
        <v>2757</v>
      </c>
      <c r="C153" s="497"/>
      <c r="D153" s="498" t="s">
        <v>2758</v>
      </c>
      <c r="E153" s="497"/>
      <c r="F153" s="497"/>
      <c r="G153" s="497" t="s">
        <v>2759</v>
      </c>
      <c r="H153" s="498"/>
    </row>
    <row r="154" spans="2:8" x14ac:dyDescent="0.2">
      <c r="B154" s="498" t="s">
        <v>2760</v>
      </c>
      <c r="C154" s="497"/>
      <c r="D154" s="498" t="s">
        <v>2761</v>
      </c>
      <c r="E154" s="497"/>
      <c r="F154" s="497"/>
      <c r="G154" s="497" t="s">
        <v>2762</v>
      </c>
      <c r="H154" s="498"/>
    </row>
    <row r="155" spans="2:8" x14ac:dyDescent="0.2">
      <c r="B155" s="498" t="s">
        <v>2754</v>
      </c>
      <c r="C155" s="497"/>
      <c r="D155" s="498" t="s">
        <v>2755</v>
      </c>
      <c r="E155" s="497"/>
      <c r="F155" s="497"/>
      <c r="G155" s="497" t="s">
        <v>2756</v>
      </c>
      <c r="H155" s="498"/>
    </row>
    <row r="156" spans="2:8" x14ac:dyDescent="0.2">
      <c r="B156" s="498" t="s">
        <v>2739</v>
      </c>
      <c r="C156" s="497"/>
      <c r="D156" s="498" t="s">
        <v>2740</v>
      </c>
      <c r="E156" s="497"/>
      <c r="F156" s="497"/>
      <c r="G156" s="497" t="s">
        <v>2741</v>
      </c>
      <c r="H156" s="498"/>
    </row>
    <row r="157" spans="2:8" x14ac:dyDescent="0.2">
      <c r="B157" s="498" t="s">
        <v>2708</v>
      </c>
      <c r="C157" s="497"/>
      <c r="D157" s="498" t="s">
        <v>2709</v>
      </c>
      <c r="E157" s="497"/>
      <c r="F157" s="497"/>
      <c r="G157" s="497" t="s">
        <v>2710</v>
      </c>
      <c r="H157" s="498"/>
    </row>
    <row r="158" spans="2:8" x14ac:dyDescent="0.2">
      <c r="B158" s="498" t="s">
        <v>2493</v>
      </c>
      <c r="C158" s="497"/>
      <c r="D158" s="498" t="s">
        <v>2494</v>
      </c>
      <c r="E158" s="497"/>
      <c r="F158" s="497"/>
      <c r="G158" s="497" t="s">
        <v>2723</v>
      </c>
      <c r="H158" s="498"/>
    </row>
    <row r="159" spans="2:8" x14ac:dyDescent="0.2">
      <c r="B159" s="498" t="s">
        <v>2789</v>
      </c>
      <c r="C159" s="497"/>
      <c r="D159" s="498" t="s">
        <v>2790</v>
      </c>
      <c r="E159" s="497"/>
      <c r="F159" s="497"/>
      <c r="G159" s="497" t="s">
        <v>2791</v>
      </c>
      <c r="H159" s="498"/>
    </row>
    <row r="160" spans="2:8" x14ac:dyDescent="0.2">
      <c r="B160" s="498" t="s">
        <v>2792</v>
      </c>
      <c r="C160" s="497"/>
      <c r="D160" s="498" t="s">
        <v>2793</v>
      </c>
      <c r="E160" s="497"/>
      <c r="F160" s="497"/>
      <c r="G160" s="497" t="s">
        <v>2794</v>
      </c>
      <c r="H160" s="498"/>
    </row>
    <row r="161" spans="1:8" x14ac:dyDescent="0.2">
      <c r="B161" s="498" t="s">
        <v>2778</v>
      </c>
      <c r="C161" s="497"/>
      <c r="D161" s="498" t="s">
        <v>2779</v>
      </c>
      <c r="E161" s="497"/>
      <c r="F161" s="497"/>
      <c r="G161" s="497" t="s">
        <v>2780</v>
      </c>
      <c r="H161" s="498"/>
    </row>
    <row r="162" spans="1:8" x14ac:dyDescent="0.2">
      <c r="B162" s="498" t="s">
        <v>2781</v>
      </c>
      <c r="C162" s="497"/>
      <c r="D162" s="498" t="s">
        <v>2782</v>
      </c>
      <c r="E162" s="497"/>
      <c r="F162" s="497"/>
      <c r="G162" s="497" t="s">
        <v>2783</v>
      </c>
      <c r="H162" s="498"/>
    </row>
    <row r="163" spans="1:8" x14ac:dyDescent="0.2">
      <c r="B163" s="498" t="s">
        <v>2711</v>
      </c>
      <c r="C163" s="497"/>
      <c r="D163" s="498" t="s">
        <v>2712</v>
      </c>
      <c r="E163" s="497"/>
      <c r="F163" s="497"/>
      <c r="G163" s="497" t="s">
        <v>2713</v>
      </c>
      <c r="H163" s="498"/>
    </row>
    <row r="164" spans="1:8" x14ac:dyDescent="0.2">
      <c r="B164" s="498" t="s">
        <v>2730</v>
      </c>
      <c r="C164" s="497"/>
      <c r="D164" s="498" t="s">
        <v>2731</v>
      </c>
      <c r="E164" s="497"/>
      <c r="F164" s="497"/>
      <c r="G164" s="497" t="s">
        <v>2732</v>
      </c>
      <c r="H164" s="498"/>
    </row>
    <row r="165" spans="1:8" x14ac:dyDescent="0.2">
      <c r="B165" s="498" t="s">
        <v>2733</v>
      </c>
      <c r="C165" s="497"/>
      <c r="D165" s="498" t="s">
        <v>2734</v>
      </c>
      <c r="E165" s="497"/>
      <c r="F165" s="497"/>
      <c r="G165" s="497" t="s">
        <v>2735</v>
      </c>
      <c r="H165" s="498"/>
    </row>
    <row r="167" spans="1:8" hidden="1" x14ac:dyDescent="0.2"/>
    <row r="168" spans="1:8" hidden="1" x14ac:dyDescent="0.2"/>
    <row r="170" spans="1:8" x14ac:dyDescent="0.2">
      <c r="A170" s="2" t="s">
        <v>346</v>
      </c>
    </row>
    <row r="171" spans="1:8" x14ac:dyDescent="0.2">
      <c r="B171" s="497" t="s">
        <v>89</v>
      </c>
      <c r="C171" s="497"/>
      <c r="D171" s="497" t="s">
        <v>225</v>
      </c>
      <c r="E171" s="497"/>
      <c r="F171" s="497"/>
      <c r="G171" s="497" t="s">
        <v>25</v>
      </c>
    </row>
    <row r="172" spans="1:8" hidden="1" x14ac:dyDescent="0.2">
      <c r="B172" s="498" t="s">
        <v>63</v>
      </c>
      <c r="C172" s="497"/>
      <c r="D172" s="498" t="s">
        <v>224</v>
      </c>
      <c r="E172" s="497"/>
      <c r="F172" s="497"/>
      <c r="G172" s="497" t="s">
        <v>24</v>
      </c>
    </row>
    <row r="173" spans="1:8" x14ac:dyDescent="0.2">
      <c r="B173" s="498" t="s">
        <v>2795</v>
      </c>
      <c r="C173" s="497"/>
      <c r="D173" s="498" t="s">
        <v>2796</v>
      </c>
      <c r="E173" s="497"/>
      <c r="F173" s="497"/>
      <c r="G173" s="497" t="s">
        <v>2797</v>
      </c>
    </row>
    <row r="174" spans="1:8" x14ac:dyDescent="0.2">
      <c r="B174" s="498" t="s">
        <v>2819</v>
      </c>
      <c r="C174" s="497"/>
      <c r="D174" s="498" t="s">
        <v>2820</v>
      </c>
      <c r="E174" s="497"/>
      <c r="F174" s="497"/>
      <c r="G174" s="497" t="s">
        <v>2821</v>
      </c>
    </row>
    <row r="175" spans="1:8" x14ac:dyDescent="0.2">
      <c r="B175" s="498" t="s">
        <v>2822</v>
      </c>
      <c r="C175" s="497"/>
      <c r="D175" s="498" t="s">
        <v>2823</v>
      </c>
      <c r="E175" s="497"/>
      <c r="F175" s="497"/>
      <c r="G175" s="497" t="s">
        <v>2824</v>
      </c>
    </row>
    <row r="176" spans="1:8" x14ac:dyDescent="0.2">
      <c r="B176" s="498" t="s">
        <v>2825</v>
      </c>
      <c r="C176" s="497"/>
      <c r="D176" s="498" t="s">
        <v>2826</v>
      </c>
      <c r="E176" s="497"/>
      <c r="F176" s="497"/>
      <c r="G176" s="497" t="s">
        <v>2827</v>
      </c>
    </row>
    <row r="177" spans="2:7" x14ac:dyDescent="0.2">
      <c r="B177" s="498" t="s">
        <v>2828</v>
      </c>
      <c r="C177" s="497"/>
      <c r="D177" s="498" t="s">
        <v>2829</v>
      </c>
      <c r="E177" s="497"/>
      <c r="F177" s="497"/>
      <c r="G177" s="497" t="s">
        <v>2830</v>
      </c>
    </row>
    <row r="178" spans="2:7" x14ac:dyDescent="0.2">
      <c r="B178" s="498" t="s">
        <v>2798</v>
      </c>
      <c r="C178" s="497"/>
      <c r="D178" s="498" t="s">
        <v>2799</v>
      </c>
      <c r="E178" s="497"/>
      <c r="F178" s="497"/>
      <c r="G178" s="497" t="s">
        <v>2800</v>
      </c>
    </row>
    <row r="179" spans="2:7" x14ac:dyDescent="0.2">
      <c r="B179" s="498" t="s">
        <v>2801</v>
      </c>
      <c r="C179" s="497"/>
      <c r="D179" s="498" t="s">
        <v>2802</v>
      </c>
      <c r="E179" s="497"/>
      <c r="F179" s="497"/>
      <c r="G179" s="497" t="s">
        <v>2803</v>
      </c>
    </row>
    <row r="180" spans="2:7" x14ac:dyDescent="0.2">
      <c r="B180" s="498" t="s">
        <v>2804</v>
      </c>
      <c r="C180" s="497"/>
      <c r="D180" s="498" t="s">
        <v>2805</v>
      </c>
      <c r="E180" s="497"/>
      <c r="F180" s="497"/>
      <c r="G180" s="497" t="s">
        <v>2806</v>
      </c>
    </row>
    <row r="181" spans="2:7" x14ac:dyDescent="0.2">
      <c r="B181" s="498" t="s">
        <v>4386</v>
      </c>
      <c r="C181" s="497"/>
      <c r="D181" s="498" t="s">
        <v>4387</v>
      </c>
      <c r="E181" s="497"/>
      <c r="F181" s="497"/>
      <c r="G181" s="497" t="s">
        <v>4388</v>
      </c>
    </row>
    <row r="182" spans="2:7" x14ac:dyDescent="0.2">
      <c r="B182" s="498" t="s">
        <v>4389</v>
      </c>
      <c r="C182" s="497"/>
      <c r="D182" s="498" t="s">
        <v>4390</v>
      </c>
      <c r="E182" s="497"/>
      <c r="F182" s="497"/>
      <c r="G182" s="497" t="s">
        <v>4391</v>
      </c>
    </row>
    <row r="183" spans="2:7" x14ac:dyDescent="0.2">
      <c r="B183" s="498" t="s">
        <v>4392</v>
      </c>
      <c r="C183" s="497"/>
      <c r="D183" s="498" t="s">
        <v>4393</v>
      </c>
      <c r="E183" s="497"/>
      <c r="F183" s="497"/>
      <c r="G183" s="497" t="s">
        <v>4394</v>
      </c>
    </row>
    <row r="184" spans="2:7" x14ac:dyDescent="0.2">
      <c r="B184" s="498" t="s">
        <v>4395</v>
      </c>
      <c r="C184" s="497"/>
      <c r="D184" s="498" t="s">
        <v>4396</v>
      </c>
      <c r="E184" s="497"/>
      <c r="F184" s="497"/>
      <c r="G184" s="497" t="s">
        <v>4397</v>
      </c>
    </row>
    <row r="185" spans="2:7" x14ac:dyDescent="0.2">
      <c r="B185" s="498" t="s">
        <v>4398</v>
      </c>
      <c r="C185" s="497"/>
      <c r="D185" s="498" t="s">
        <v>4399</v>
      </c>
      <c r="E185" s="497"/>
      <c r="F185" s="497"/>
      <c r="G185" s="497" t="s">
        <v>4400</v>
      </c>
    </row>
    <row r="186" spans="2:7" x14ac:dyDescent="0.2">
      <c r="B186" s="498" t="s">
        <v>4401</v>
      </c>
      <c r="C186" s="497"/>
      <c r="D186" s="498" t="s">
        <v>4402</v>
      </c>
      <c r="E186" s="497"/>
      <c r="F186" s="497"/>
      <c r="G186" s="497" t="s">
        <v>4403</v>
      </c>
    </row>
    <row r="187" spans="2:7" x14ac:dyDescent="0.2">
      <c r="B187" s="498" t="s">
        <v>2807</v>
      </c>
      <c r="C187" s="497"/>
      <c r="D187" s="498" t="s">
        <v>2808</v>
      </c>
      <c r="E187" s="497"/>
      <c r="F187" s="497"/>
      <c r="G187" s="497" t="s">
        <v>2809</v>
      </c>
    </row>
    <row r="188" spans="2:7" x14ac:dyDescent="0.2">
      <c r="B188" s="498" t="s">
        <v>2810</v>
      </c>
      <c r="C188" s="497"/>
      <c r="D188" s="498" t="s">
        <v>2811</v>
      </c>
      <c r="E188" s="497"/>
      <c r="F188" s="497"/>
      <c r="G188" s="497" t="s">
        <v>2812</v>
      </c>
    </row>
    <row r="189" spans="2:7" x14ac:dyDescent="0.2">
      <c r="B189" s="498" t="s">
        <v>4404</v>
      </c>
      <c r="C189" s="497"/>
      <c r="D189" s="498" t="s">
        <v>4405</v>
      </c>
      <c r="E189" s="497"/>
      <c r="F189" s="497"/>
      <c r="G189" s="497" t="s">
        <v>4406</v>
      </c>
    </row>
    <row r="190" spans="2:7" x14ac:dyDescent="0.2">
      <c r="B190" s="498" t="s">
        <v>2813</v>
      </c>
      <c r="C190" s="497"/>
      <c r="D190" s="498" t="s">
        <v>2814</v>
      </c>
      <c r="E190" s="497"/>
      <c r="F190" s="497"/>
      <c r="G190" s="497" t="s">
        <v>2815</v>
      </c>
    </row>
    <row r="191" spans="2:7" x14ac:dyDescent="0.2">
      <c r="B191" s="498" t="s">
        <v>4407</v>
      </c>
      <c r="C191" s="497"/>
      <c r="D191" s="498" t="s">
        <v>4408</v>
      </c>
      <c r="E191" s="497"/>
      <c r="F191" s="497"/>
      <c r="G191" s="497" t="s">
        <v>4409</v>
      </c>
    </row>
    <row r="192" spans="2:7" x14ac:dyDescent="0.2">
      <c r="B192" s="498" t="s">
        <v>2831</v>
      </c>
      <c r="C192" s="497"/>
      <c r="D192" s="498" t="s">
        <v>2832</v>
      </c>
      <c r="E192" s="497"/>
      <c r="F192" s="497"/>
      <c r="G192" s="497" t="s">
        <v>2833</v>
      </c>
    </row>
    <row r="193" spans="2:7" x14ac:dyDescent="0.2">
      <c r="B193" s="498" t="s">
        <v>2834</v>
      </c>
      <c r="C193" s="497"/>
      <c r="D193" s="498" t="s">
        <v>2835</v>
      </c>
      <c r="E193" s="497"/>
      <c r="F193" s="497"/>
      <c r="G193" s="497" t="s">
        <v>2836</v>
      </c>
    </row>
    <row r="194" spans="2:7" x14ac:dyDescent="0.2">
      <c r="B194" s="498" t="s">
        <v>2852</v>
      </c>
      <c r="C194" s="497"/>
      <c r="D194" s="498" t="s">
        <v>2853</v>
      </c>
      <c r="E194" s="497"/>
      <c r="F194" s="497"/>
      <c r="G194" s="497" t="s">
        <v>2854</v>
      </c>
    </row>
    <row r="195" spans="2:7" x14ac:dyDescent="0.2">
      <c r="B195" s="498" t="s">
        <v>2855</v>
      </c>
      <c r="C195" s="497"/>
      <c r="D195" s="498" t="s">
        <v>2856</v>
      </c>
      <c r="E195" s="497"/>
      <c r="F195" s="497"/>
      <c r="G195" s="497" t="s">
        <v>2857</v>
      </c>
    </row>
    <row r="196" spans="2:7" x14ac:dyDescent="0.2">
      <c r="B196" s="498" t="s">
        <v>2858</v>
      </c>
      <c r="C196" s="497"/>
      <c r="D196" s="498" t="s">
        <v>2859</v>
      </c>
      <c r="E196" s="497"/>
      <c r="F196" s="497"/>
      <c r="G196" s="497" t="s">
        <v>2860</v>
      </c>
    </row>
    <row r="197" spans="2:7" x14ac:dyDescent="0.2">
      <c r="B197" s="498" t="s">
        <v>2861</v>
      </c>
      <c r="C197" s="497"/>
      <c r="D197" s="498" t="s">
        <v>2862</v>
      </c>
      <c r="E197" s="497"/>
      <c r="F197" s="497"/>
      <c r="G197" s="497" t="s">
        <v>2863</v>
      </c>
    </row>
    <row r="198" spans="2:7" x14ac:dyDescent="0.2">
      <c r="B198" s="498" t="s">
        <v>2864</v>
      </c>
      <c r="C198" s="497"/>
      <c r="D198" s="498" t="s">
        <v>2865</v>
      </c>
      <c r="E198" s="497"/>
      <c r="F198" s="497"/>
      <c r="G198" s="497" t="s">
        <v>2866</v>
      </c>
    </row>
    <row r="199" spans="2:7" x14ac:dyDescent="0.2">
      <c r="B199" s="498" t="s">
        <v>2903</v>
      </c>
      <c r="C199" s="497"/>
      <c r="D199" s="498" t="s">
        <v>2904</v>
      </c>
      <c r="E199" s="497"/>
      <c r="F199" s="497"/>
      <c r="G199" s="497" t="s">
        <v>2905</v>
      </c>
    </row>
    <row r="200" spans="2:7" x14ac:dyDescent="0.2">
      <c r="B200" s="498" t="s">
        <v>2906</v>
      </c>
      <c r="C200" s="497"/>
      <c r="D200" s="498" t="s">
        <v>2907</v>
      </c>
      <c r="E200" s="497"/>
      <c r="F200" s="497"/>
      <c r="G200" s="497" t="s">
        <v>2908</v>
      </c>
    </row>
    <row r="201" spans="2:7" x14ac:dyDescent="0.2">
      <c r="B201" s="498" t="s">
        <v>2909</v>
      </c>
      <c r="C201" s="497"/>
      <c r="D201" s="498" t="s">
        <v>2910</v>
      </c>
      <c r="E201" s="497"/>
      <c r="F201" s="497"/>
      <c r="G201" s="497" t="s">
        <v>2911</v>
      </c>
    </row>
    <row r="202" spans="2:7" x14ac:dyDescent="0.2">
      <c r="B202" s="498" t="s">
        <v>2867</v>
      </c>
      <c r="C202" s="497"/>
      <c r="D202" s="498" t="s">
        <v>2868</v>
      </c>
      <c r="E202" s="497"/>
      <c r="F202" s="497"/>
      <c r="G202" s="497" t="s">
        <v>2869</v>
      </c>
    </row>
    <row r="203" spans="2:7" x14ac:dyDescent="0.2">
      <c r="B203" s="498" t="s">
        <v>2870</v>
      </c>
      <c r="C203" s="497"/>
      <c r="D203" s="498" t="s">
        <v>2871</v>
      </c>
      <c r="E203" s="497"/>
      <c r="F203" s="497"/>
      <c r="G203" s="497" t="s">
        <v>2872</v>
      </c>
    </row>
    <row r="204" spans="2:7" x14ac:dyDescent="0.2">
      <c r="B204" s="498" t="s">
        <v>2873</v>
      </c>
      <c r="C204" s="497"/>
      <c r="D204" s="498" t="s">
        <v>2874</v>
      </c>
      <c r="E204" s="497"/>
      <c r="F204" s="497"/>
      <c r="G204" s="497" t="s">
        <v>2875</v>
      </c>
    </row>
    <row r="205" spans="2:7" x14ac:dyDescent="0.2">
      <c r="B205" s="498" t="s">
        <v>2888</v>
      </c>
      <c r="C205" s="497"/>
      <c r="D205" s="498" t="s">
        <v>2889</v>
      </c>
      <c r="E205" s="497"/>
      <c r="F205" s="497"/>
      <c r="G205" s="497" t="s">
        <v>2890</v>
      </c>
    </row>
    <row r="206" spans="2:7" x14ac:dyDescent="0.2">
      <c r="B206" s="498" t="s">
        <v>2912</v>
      </c>
      <c r="C206" s="497"/>
      <c r="D206" s="498" t="s">
        <v>2913</v>
      </c>
      <c r="E206" s="497"/>
      <c r="F206" s="497"/>
      <c r="G206" s="497" t="s">
        <v>2914</v>
      </c>
    </row>
    <row r="207" spans="2:7" x14ac:dyDescent="0.2">
      <c r="B207" s="498" t="s">
        <v>4410</v>
      </c>
      <c r="C207" s="497"/>
      <c r="D207" s="498" t="s">
        <v>4411</v>
      </c>
      <c r="E207" s="497"/>
      <c r="F207" s="497"/>
      <c r="G207" s="497" t="s">
        <v>4412</v>
      </c>
    </row>
    <row r="208" spans="2:7" x14ac:dyDescent="0.2">
      <c r="B208" s="498" t="s">
        <v>2915</v>
      </c>
      <c r="C208" s="497"/>
      <c r="D208" s="498" t="s">
        <v>2916</v>
      </c>
      <c r="E208" s="497"/>
      <c r="F208" s="497"/>
      <c r="G208" s="497" t="s">
        <v>2917</v>
      </c>
    </row>
    <row r="209" spans="2:7" x14ac:dyDescent="0.2">
      <c r="B209" s="498" t="s">
        <v>2936</v>
      </c>
      <c r="C209" s="497"/>
      <c r="D209" s="498" t="s">
        <v>2937</v>
      </c>
      <c r="E209" s="497"/>
      <c r="F209" s="497"/>
      <c r="G209" s="497" t="s">
        <v>2938</v>
      </c>
    </row>
    <row r="210" spans="2:7" x14ac:dyDescent="0.2">
      <c r="B210" s="498" t="s">
        <v>2951</v>
      </c>
      <c r="C210" s="497"/>
      <c r="D210" s="498" t="s">
        <v>2952</v>
      </c>
      <c r="E210" s="497"/>
      <c r="F210" s="497"/>
      <c r="G210" s="497" t="s">
        <v>2953</v>
      </c>
    </row>
    <row r="211" spans="2:7" x14ac:dyDescent="0.2">
      <c r="B211" s="498" t="s">
        <v>2954</v>
      </c>
      <c r="C211" s="497"/>
      <c r="D211" s="498" t="s">
        <v>2955</v>
      </c>
      <c r="E211" s="497"/>
      <c r="F211" s="497"/>
      <c r="G211" s="497" t="s">
        <v>2956</v>
      </c>
    </row>
    <row r="212" spans="2:7" x14ac:dyDescent="0.2">
      <c r="B212" s="498" t="s">
        <v>4413</v>
      </c>
      <c r="C212" s="497"/>
      <c r="D212" s="498" t="s">
        <v>4414</v>
      </c>
      <c r="E212" s="497"/>
      <c r="F212" s="497"/>
      <c r="G212" s="497" t="s">
        <v>4415</v>
      </c>
    </row>
    <row r="213" spans="2:7" x14ac:dyDescent="0.2">
      <c r="B213" s="498" t="s">
        <v>4416</v>
      </c>
      <c r="C213" s="497"/>
      <c r="D213" s="498" t="s">
        <v>4417</v>
      </c>
      <c r="E213" s="497"/>
      <c r="F213" s="497"/>
      <c r="G213" s="497" t="s">
        <v>4418</v>
      </c>
    </row>
    <row r="214" spans="2:7" x14ac:dyDescent="0.2">
      <c r="B214" s="498" t="s">
        <v>2891</v>
      </c>
      <c r="C214" s="497"/>
      <c r="D214" s="498" t="s">
        <v>2892</v>
      </c>
      <c r="E214" s="497"/>
      <c r="F214" s="497"/>
      <c r="G214" s="497" t="s">
        <v>2893</v>
      </c>
    </row>
    <row r="215" spans="2:7" x14ac:dyDescent="0.2">
      <c r="B215" s="498" t="s">
        <v>2894</v>
      </c>
      <c r="C215" s="497"/>
      <c r="D215" s="498" t="s">
        <v>2895</v>
      </c>
      <c r="E215" s="497"/>
      <c r="F215" s="497"/>
      <c r="G215" s="497" t="s">
        <v>2896</v>
      </c>
    </row>
    <row r="216" spans="2:7" x14ac:dyDescent="0.2">
      <c r="B216" s="498" t="s">
        <v>2897</v>
      </c>
      <c r="C216" s="497"/>
      <c r="D216" s="498" t="s">
        <v>2898</v>
      </c>
      <c r="E216" s="497"/>
      <c r="F216" s="497"/>
      <c r="G216" s="497" t="s">
        <v>2899</v>
      </c>
    </row>
    <row r="217" spans="2:7" x14ac:dyDescent="0.2">
      <c r="B217" s="498" t="s">
        <v>2900</v>
      </c>
      <c r="C217" s="497"/>
      <c r="D217" s="498" t="s">
        <v>2901</v>
      </c>
      <c r="E217" s="497"/>
      <c r="F217" s="497"/>
      <c r="G217" s="497" t="s">
        <v>2902</v>
      </c>
    </row>
    <row r="218" spans="2:7" x14ac:dyDescent="0.2">
      <c r="B218" s="498" t="s">
        <v>2939</v>
      </c>
      <c r="C218" s="497"/>
      <c r="D218" s="498" t="s">
        <v>2940</v>
      </c>
      <c r="E218" s="497"/>
      <c r="F218" s="497"/>
      <c r="G218" s="497" t="s">
        <v>2941</v>
      </c>
    </row>
    <row r="219" spans="2:7" x14ac:dyDescent="0.2">
      <c r="B219" s="498" t="s">
        <v>2942</v>
      </c>
      <c r="C219" s="497"/>
      <c r="D219" s="498" t="s">
        <v>2943</v>
      </c>
      <c r="E219" s="497"/>
      <c r="F219" s="497"/>
      <c r="G219" s="497" t="s">
        <v>2944</v>
      </c>
    </row>
    <row r="220" spans="2:7" x14ac:dyDescent="0.2">
      <c r="B220" s="498" t="s">
        <v>2945</v>
      </c>
      <c r="C220" s="497"/>
      <c r="D220" s="498" t="s">
        <v>2946</v>
      </c>
      <c r="E220" s="497"/>
      <c r="F220" s="497"/>
      <c r="G220" s="497" t="s">
        <v>2947</v>
      </c>
    </row>
    <row r="221" spans="2:7" x14ac:dyDescent="0.2">
      <c r="B221" s="498" t="s">
        <v>2948</v>
      </c>
      <c r="C221" s="497"/>
      <c r="D221" s="498" t="s">
        <v>2949</v>
      </c>
      <c r="E221" s="497"/>
      <c r="F221" s="497"/>
      <c r="G221" s="497" t="s">
        <v>2950</v>
      </c>
    </row>
    <row r="222" spans="2:7" x14ac:dyDescent="0.2">
      <c r="B222" s="498" t="s">
        <v>2957</v>
      </c>
      <c r="C222" s="497"/>
      <c r="D222" s="498" t="s">
        <v>2958</v>
      </c>
      <c r="E222" s="497"/>
      <c r="F222" s="497"/>
      <c r="G222" s="497" t="s">
        <v>2959</v>
      </c>
    </row>
    <row r="223" spans="2:7" x14ac:dyDescent="0.2">
      <c r="B223" s="498" t="s">
        <v>2960</v>
      </c>
      <c r="C223" s="497"/>
      <c r="D223" s="498" t="s">
        <v>2961</v>
      </c>
      <c r="E223" s="497"/>
      <c r="F223" s="497"/>
      <c r="G223" s="497" t="s">
        <v>2962</v>
      </c>
    </row>
    <row r="224" spans="2:7" x14ac:dyDescent="0.2">
      <c r="B224" s="498" t="s">
        <v>2963</v>
      </c>
      <c r="C224" s="497"/>
      <c r="D224" s="498" t="s">
        <v>2964</v>
      </c>
      <c r="E224" s="497"/>
      <c r="F224" s="497"/>
      <c r="G224" s="497" t="s">
        <v>2965</v>
      </c>
    </row>
    <row r="225" spans="2:7" x14ac:dyDescent="0.2">
      <c r="B225" s="498" t="s">
        <v>2966</v>
      </c>
      <c r="C225" s="497"/>
      <c r="D225" s="498" t="s">
        <v>2967</v>
      </c>
      <c r="E225" s="497"/>
      <c r="F225" s="497"/>
      <c r="G225" s="497" t="s">
        <v>2968</v>
      </c>
    </row>
    <row r="226" spans="2:7" x14ac:dyDescent="0.2">
      <c r="B226" s="498" t="s">
        <v>2969</v>
      </c>
      <c r="C226" s="497"/>
      <c r="D226" s="498" t="s">
        <v>2970</v>
      </c>
      <c r="E226" s="497"/>
      <c r="F226" s="497"/>
      <c r="G226" s="497" t="s">
        <v>2971</v>
      </c>
    </row>
    <row r="227" spans="2:7" x14ac:dyDescent="0.2">
      <c r="B227" s="498" t="s">
        <v>2975</v>
      </c>
      <c r="C227" s="497"/>
      <c r="D227" s="498" t="s">
        <v>2976</v>
      </c>
      <c r="E227" s="497"/>
      <c r="F227" s="497"/>
      <c r="G227" s="497" t="s">
        <v>2977</v>
      </c>
    </row>
    <row r="228" spans="2:7" x14ac:dyDescent="0.2">
      <c r="B228" s="498" t="s">
        <v>2978</v>
      </c>
      <c r="C228" s="497"/>
      <c r="D228" s="498" t="s">
        <v>2979</v>
      </c>
      <c r="E228" s="497"/>
      <c r="F228" s="497"/>
      <c r="G228" s="497" t="s">
        <v>2980</v>
      </c>
    </row>
    <row r="229" spans="2:7" x14ac:dyDescent="0.2">
      <c r="B229" s="498" t="s">
        <v>2981</v>
      </c>
      <c r="C229" s="497"/>
      <c r="D229" s="498" t="s">
        <v>2982</v>
      </c>
      <c r="E229" s="497"/>
      <c r="F229" s="497"/>
      <c r="G229" s="497" t="s">
        <v>2983</v>
      </c>
    </row>
    <row r="230" spans="2:7" x14ac:dyDescent="0.2">
      <c r="B230" s="498" t="s">
        <v>2984</v>
      </c>
      <c r="C230" s="497"/>
      <c r="D230" s="498" t="s">
        <v>2985</v>
      </c>
      <c r="E230" s="497"/>
      <c r="F230" s="497"/>
      <c r="G230" s="497" t="s">
        <v>2986</v>
      </c>
    </row>
    <row r="231" spans="2:7" x14ac:dyDescent="0.2">
      <c r="B231" s="498" t="s">
        <v>4419</v>
      </c>
      <c r="C231" s="497"/>
      <c r="D231" s="498" t="s">
        <v>4420</v>
      </c>
      <c r="E231" s="497"/>
      <c r="F231" s="497"/>
      <c r="G231" s="497" t="s">
        <v>4421</v>
      </c>
    </row>
    <row r="232" spans="2:7" x14ac:dyDescent="0.2">
      <c r="B232" s="498" t="s">
        <v>3017</v>
      </c>
      <c r="C232" s="497"/>
      <c r="D232" s="498" t="s">
        <v>3018</v>
      </c>
      <c r="E232" s="497"/>
      <c r="F232" s="497"/>
      <c r="G232" s="497" t="s">
        <v>3019</v>
      </c>
    </row>
    <row r="233" spans="2:7" x14ac:dyDescent="0.2">
      <c r="B233" s="498" t="s">
        <v>3026</v>
      </c>
      <c r="C233" s="497"/>
      <c r="D233" s="498" t="s">
        <v>3027</v>
      </c>
      <c r="E233" s="497"/>
      <c r="F233" s="497"/>
      <c r="G233" s="497" t="s">
        <v>3028</v>
      </c>
    </row>
    <row r="234" spans="2:7" x14ac:dyDescent="0.2">
      <c r="B234" s="498" t="s">
        <v>3029</v>
      </c>
      <c r="C234" s="497"/>
      <c r="D234" s="498" t="s">
        <v>3030</v>
      </c>
      <c r="E234" s="497"/>
      <c r="F234" s="497"/>
      <c r="G234" s="497" t="s">
        <v>3031</v>
      </c>
    </row>
    <row r="235" spans="2:7" x14ac:dyDescent="0.2">
      <c r="B235" s="498" t="s">
        <v>3032</v>
      </c>
      <c r="C235" s="497"/>
      <c r="D235" s="498" t="s">
        <v>3033</v>
      </c>
      <c r="E235" s="497"/>
      <c r="F235" s="497"/>
      <c r="G235" s="497" t="s">
        <v>3034</v>
      </c>
    </row>
    <row r="236" spans="2:7" x14ac:dyDescent="0.2">
      <c r="B236" s="498" t="s">
        <v>2987</v>
      </c>
      <c r="C236" s="497"/>
      <c r="D236" s="498" t="s">
        <v>2988</v>
      </c>
      <c r="E236" s="497"/>
      <c r="F236" s="497"/>
      <c r="G236" s="497" t="s">
        <v>2989</v>
      </c>
    </row>
    <row r="237" spans="2:7" x14ac:dyDescent="0.2">
      <c r="B237" s="498" t="s">
        <v>2990</v>
      </c>
      <c r="C237" s="497"/>
      <c r="D237" s="498" t="s">
        <v>2991</v>
      </c>
      <c r="E237" s="497"/>
      <c r="F237" s="497"/>
      <c r="G237" s="497" t="s">
        <v>2992</v>
      </c>
    </row>
    <row r="238" spans="2:7" x14ac:dyDescent="0.2">
      <c r="B238" s="498" t="s">
        <v>4422</v>
      </c>
      <c r="C238" s="497"/>
      <c r="D238" s="498" t="s">
        <v>4423</v>
      </c>
      <c r="E238" s="497"/>
      <c r="F238" s="497"/>
      <c r="G238" s="497" t="s">
        <v>4424</v>
      </c>
    </row>
    <row r="239" spans="2:7" x14ac:dyDescent="0.2">
      <c r="B239" s="498" t="s">
        <v>4425</v>
      </c>
      <c r="C239" s="497"/>
      <c r="D239" s="498" t="s">
        <v>4426</v>
      </c>
      <c r="E239" s="497"/>
      <c r="F239" s="497"/>
      <c r="G239" s="497" t="s">
        <v>4427</v>
      </c>
    </row>
    <row r="240" spans="2:7" x14ac:dyDescent="0.2">
      <c r="B240" s="498" t="s">
        <v>4428</v>
      </c>
      <c r="C240" s="497"/>
      <c r="D240" s="498" t="s">
        <v>4429</v>
      </c>
      <c r="E240" s="497"/>
      <c r="F240" s="497"/>
      <c r="G240" s="497" t="s">
        <v>4430</v>
      </c>
    </row>
    <row r="241" spans="2:7" x14ac:dyDescent="0.2">
      <c r="B241" s="498" t="s">
        <v>4431</v>
      </c>
      <c r="C241" s="497"/>
      <c r="D241" s="498" t="s">
        <v>4432</v>
      </c>
      <c r="E241" s="497"/>
      <c r="F241" s="497"/>
      <c r="G241" s="497" t="s">
        <v>4433</v>
      </c>
    </row>
    <row r="242" spans="2:7" x14ac:dyDescent="0.2">
      <c r="B242" s="498" t="s">
        <v>4434</v>
      </c>
      <c r="C242" s="497"/>
      <c r="D242" s="498" t="s">
        <v>4429</v>
      </c>
      <c r="E242" s="497"/>
      <c r="F242" s="497"/>
      <c r="G242" s="497" t="s">
        <v>4435</v>
      </c>
    </row>
    <row r="243" spans="2:7" x14ac:dyDescent="0.2">
      <c r="B243" s="498" t="s">
        <v>3050</v>
      </c>
      <c r="C243" s="497"/>
      <c r="D243" s="498" t="s">
        <v>3051</v>
      </c>
      <c r="E243" s="497"/>
      <c r="F243" s="497"/>
      <c r="G243" s="497" t="s">
        <v>3052</v>
      </c>
    </row>
    <row r="244" spans="2:7" x14ac:dyDescent="0.2">
      <c r="B244" s="498" t="s">
        <v>3053</v>
      </c>
      <c r="C244" s="497"/>
      <c r="D244" s="498" t="s">
        <v>3054</v>
      </c>
      <c r="E244" s="497"/>
      <c r="F244" s="497"/>
      <c r="G244" s="497" t="s">
        <v>3055</v>
      </c>
    </row>
    <row r="245" spans="2:7" x14ac:dyDescent="0.2">
      <c r="B245" s="498" t="s">
        <v>3056</v>
      </c>
      <c r="C245" s="497"/>
      <c r="D245" s="498" t="s">
        <v>3057</v>
      </c>
      <c r="E245" s="497"/>
      <c r="F245" s="497"/>
      <c r="G245" s="497" t="s">
        <v>3058</v>
      </c>
    </row>
    <row r="246" spans="2:7" x14ac:dyDescent="0.2">
      <c r="B246" s="498" t="s">
        <v>2999</v>
      </c>
      <c r="C246" s="497"/>
      <c r="D246" s="498" t="s">
        <v>3000</v>
      </c>
      <c r="E246" s="497"/>
      <c r="F246" s="497"/>
      <c r="G246" s="497" t="s">
        <v>3001</v>
      </c>
    </row>
    <row r="247" spans="2:7" x14ac:dyDescent="0.2">
      <c r="B247" s="498" t="s">
        <v>3002</v>
      </c>
      <c r="C247" s="497"/>
      <c r="D247" s="498" t="s">
        <v>3003</v>
      </c>
      <c r="E247" s="497"/>
      <c r="F247" s="497"/>
      <c r="G247" s="497" t="s">
        <v>3004</v>
      </c>
    </row>
    <row r="248" spans="2:7" x14ac:dyDescent="0.2">
      <c r="B248" s="498" t="s">
        <v>3059</v>
      </c>
      <c r="C248" s="497"/>
      <c r="D248" s="498" t="s">
        <v>3060</v>
      </c>
      <c r="E248" s="497"/>
      <c r="F248" s="497"/>
      <c r="G248" s="497" t="s">
        <v>3061</v>
      </c>
    </row>
    <row r="249" spans="2:7" x14ac:dyDescent="0.2">
      <c r="B249" s="498" t="s">
        <v>3062</v>
      </c>
      <c r="C249" s="497"/>
      <c r="D249" s="498" t="s">
        <v>3063</v>
      </c>
      <c r="E249" s="497"/>
      <c r="F249" s="497"/>
      <c r="G249" s="497" t="s">
        <v>3064</v>
      </c>
    </row>
    <row r="250" spans="2:7" x14ac:dyDescent="0.2">
      <c r="B250" s="498" t="s">
        <v>3065</v>
      </c>
      <c r="C250" s="497"/>
      <c r="D250" s="498" t="s">
        <v>3066</v>
      </c>
      <c r="E250" s="497"/>
      <c r="F250" s="497"/>
      <c r="G250" s="497" t="s">
        <v>3067</v>
      </c>
    </row>
    <row r="251" spans="2:7" x14ac:dyDescent="0.2">
      <c r="B251" s="498" t="s">
        <v>3068</v>
      </c>
      <c r="C251" s="497"/>
      <c r="D251" s="498" t="s">
        <v>3069</v>
      </c>
      <c r="E251" s="497"/>
      <c r="F251" s="497"/>
      <c r="G251" s="497" t="s">
        <v>3070</v>
      </c>
    </row>
    <row r="252" spans="2:7" x14ac:dyDescent="0.2">
      <c r="B252" s="498" t="s">
        <v>3005</v>
      </c>
      <c r="C252" s="497"/>
      <c r="D252" s="498" t="s">
        <v>3006</v>
      </c>
      <c r="E252" s="497"/>
      <c r="F252" s="497"/>
      <c r="G252" s="497" t="s">
        <v>3007</v>
      </c>
    </row>
    <row r="253" spans="2:7" x14ac:dyDescent="0.2">
      <c r="B253" s="498" t="s">
        <v>3008</v>
      </c>
      <c r="C253" s="497"/>
      <c r="D253" s="498" t="s">
        <v>3009</v>
      </c>
      <c r="E253" s="497"/>
      <c r="F253" s="497"/>
      <c r="G253" s="497" t="s">
        <v>3010</v>
      </c>
    </row>
    <row r="254" spans="2:7" x14ac:dyDescent="0.2">
      <c r="B254" s="498" t="s">
        <v>3020</v>
      </c>
      <c r="C254" s="497"/>
      <c r="D254" s="498" t="s">
        <v>3021</v>
      </c>
      <c r="E254" s="497"/>
      <c r="F254" s="497"/>
      <c r="G254" s="497" t="s">
        <v>3022</v>
      </c>
    </row>
    <row r="255" spans="2:7" x14ac:dyDescent="0.2">
      <c r="B255" s="498" t="s">
        <v>3023</v>
      </c>
      <c r="C255" s="497"/>
      <c r="D255" s="498" t="s">
        <v>3024</v>
      </c>
      <c r="E255" s="497"/>
      <c r="F255" s="497"/>
      <c r="G255" s="497" t="s">
        <v>3025</v>
      </c>
    </row>
    <row r="256" spans="2:7" x14ac:dyDescent="0.2">
      <c r="B256" s="498" t="s">
        <v>4436</v>
      </c>
      <c r="C256" s="497"/>
      <c r="D256" s="498" t="s">
        <v>4437</v>
      </c>
      <c r="E256" s="497"/>
      <c r="F256" s="497"/>
      <c r="G256" s="497" t="s">
        <v>4438</v>
      </c>
    </row>
    <row r="257" spans="2:7" x14ac:dyDescent="0.2">
      <c r="B257" s="498" t="s">
        <v>4439</v>
      </c>
      <c r="C257" s="497"/>
      <c r="D257" s="498" t="s">
        <v>4429</v>
      </c>
      <c r="E257" s="497"/>
      <c r="F257" s="497"/>
      <c r="G257" s="497" t="s">
        <v>4440</v>
      </c>
    </row>
    <row r="258" spans="2:7" x14ac:dyDescent="0.2">
      <c r="B258" s="498" t="s">
        <v>3041</v>
      </c>
      <c r="C258" s="497"/>
      <c r="D258" s="498" t="s">
        <v>3042</v>
      </c>
      <c r="E258" s="497"/>
      <c r="F258" s="497"/>
      <c r="G258" s="497" t="s">
        <v>3043</v>
      </c>
    </row>
    <row r="259" spans="2:7" x14ac:dyDescent="0.2">
      <c r="B259" s="498" t="s">
        <v>3044</v>
      </c>
      <c r="C259" s="497"/>
      <c r="D259" s="498" t="s">
        <v>3045</v>
      </c>
      <c r="E259" s="497"/>
      <c r="F259" s="497"/>
      <c r="G259" s="497" t="s">
        <v>3046</v>
      </c>
    </row>
    <row r="260" spans="2:7" x14ac:dyDescent="0.2">
      <c r="B260" s="498" t="s">
        <v>4441</v>
      </c>
      <c r="C260" s="497"/>
      <c r="D260" s="498" t="s">
        <v>4442</v>
      </c>
      <c r="E260" s="497"/>
      <c r="F260" s="497"/>
      <c r="G260" s="497" t="s">
        <v>4443</v>
      </c>
    </row>
    <row r="261" spans="2:7" x14ac:dyDescent="0.2">
      <c r="B261" s="498" t="s">
        <v>3071</v>
      </c>
      <c r="C261" s="497"/>
      <c r="D261" s="498" t="s">
        <v>3072</v>
      </c>
      <c r="E261" s="497"/>
      <c r="F261" s="497"/>
      <c r="G261" s="497" t="s">
        <v>3073</v>
      </c>
    </row>
    <row r="262" spans="2:7" x14ac:dyDescent="0.2">
      <c r="B262" s="498" t="s">
        <v>3074</v>
      </c>
      <c r="C262" s="497"/>
      <c r="D262" s="498" t="s">
        <v>3075</v>
      </c>
      <c r="E262" s="497"/>
      <c r="F262" s="497"/>
      <c r="G262" s="497" t="s">
        <v>3076</v>
      </c>
    </row>
    <row r="263" spans="2:7" x14ac:dyDescent="0.2">
      <c r="B263" s="498" t="s">
        <v>3077</v>
      </c>
      <c r="C263" s="497"/>
      <c r="D263" s="498" t="s">
        <v>3078</v>
      </c>
      <c r="E263" s="497"/>
      <c r="F263" s="497"/>
      <c r="G263" s="497" t="s">
        <v>3079</v>
      </c>
    </row>
    <row r="264" spans="2:7" x14ac:dyDescent="0.2">
      <c r="B264" s="498" t="s">
        <v>4444</v>
      </c>
      <c r="C264" s="497"/>
      <c r="D264" s="498" t="s">
        <v>4445</v>
      </c>
      <c r="E264" s="497"/>
      <c r="F264" s="497"/>
      <c r="G264" s="497" t="s">
        <v>4446</v>
      </c>
    </row>
    <row r="265" spans="2:7" x14ac:dyDescent="0.2">
      <c r="B265" s="498" t="s">
        <v>4447</v>
      </c>
      <c r="C265" s="497"/>
      <c r="D265" s="498" t="s">
        <v>4448</v>
      </c>
      <c r="E265" s="497"/>
      <c r="F265" s="497"/>
      <c r="G265" s="497" t="s">
        <v>4449</v>
      </c>
    </row>
    <row r="266" spans="2:7" x14ac:dyDescent="0.2">
      <c r="B266" s="498" t="s">
        <v>4450</v>
      </c>
      <c r="C266" s="497"/>
      <c r="D266" s="498" t="s">
        <v>4451</v>
      </c>
      <c r="E266" s="497"/>
      <c r="F266" s="497"/>
      <c r="G266" s="497" t="s">
        <v>4452</v>
      </c>
    </row>
    <row r="267" spans="2:7" x14ac:dyDescent="0.2">
      <c r="B267" s="498" t="s">
        <v>4453</v>
      </c>
      <c r="C267" s="497"/>
      <c r="D267" s="498" t="s">
        <v>4454</v>
      </c>
      <c r="E267" s="497"/>
      <c r="F267" s="497"/>
      <c r="G267" s="497" t="s">
        <v>4455</v>
      </c>
    </row>
    <row r="268" spans="2:7" x14ac:dyDescent="0.2">
      <c r="B268" s="498" t="s">
        <v>3080</v>
      </c>
      <c r="C268" s="497"/>
      <c r="D268" s="498" t="s">
        <v>3081</v>
      </c>
      <c r="E268" s="497"/>
      <c r="F268" s="497"/>
      <c r="G268" s="497" t="s">
        <v>3082</v>
      </c>
    </row>
    <row r="269" spans="2:7" x14ac:dyDescent="0.2">
      <c r="B269" s="498" t="s">
        <v>3086</v>
      </c>
      <c r="C269" s="497"/>
      <c r="D269" s="498" t="s">
        <v>3087</v>
      </c>
      <c r="E269" s="497"/>
      <c r="F269" s="497"/>
      <c r="G269" s="497" t="s">
        <v>3088</v>
      </c>
    </row>
    <row r="270" spans="2:7" x14ac:dyDescent="0.2">
      <c r="B270" s="498" t="s">
        <v>3089</v>
      </c>
      <c r="C270" s="497"/>
      <c r="D270" s="498" t="s">
        <v>3090</v>
      </c>
      <c r="E270" s="497"/>
      <c r="F270" s="497"/>
      <c r="G270" s="497" t="s">
        <v>3091</v>
      </c>
    </row>
    <row r="271" spans="2:7" x14ac:dyDescent="0.2">
      <c r="B271" s="498" t="s">
        <v>4456</v>
      </c>
      <c r="C271" s="497"/>
      <c r="D271" s="498" t="s">
        <v>4457</v>
      </c>
      <c r="E271" s="497"/>
      <c r="F271" s="497"/>
      <c r="G271" s="497" t="s">
        <v>4458</v>
      </c>
    </row>
    <row r="272" spans="2:7" x14ac:dyDescent="0.2">
      <c r="B272" s="498" t="s">
        <v>3092</v>
      </c>
      <c r="C272" s="497"/>
      <c r="D272" s="498" t="s">
        <v>3093</v>
      </c>
      <c r="E272" s="497"/>
      <c r="F272" s="497"/>
      <c r="G272" s="497" t="s">
        <v>3094</v>
      </c>
    </row>
    <row r="273" spans="2:7" x14ac:dyDescent="0.2">
      <c r="B273" s="498" t="s">
        <v>3095</v>
      </c>
      <c r="C273" s="497"/>
      <c r="D273" s="498" t="s">
        <v>2630</v>
      </c>
      <c r="E273" s="497"/>
      <c r="F273" s="497"/>
      <c r="G273" s="497" t="s">
        <v>3096</v>
      </c>
    </row>
    <row r="274" spans="2:7" x14ac:dyDescent="0.2">
      <c r="B274" s="498" t="s">
        <v>4459</v>
      </c>
      <c r="C274" s="497"/>
      <c r="D274" s="498" t="s">
        <v>4460</v>
      </c>
      <c r="E274" s="497"/>
      <c r="F274" s="497"/>
      <c r="G274" s="497" t="s">
        <v>4461</v>
      </c>
    </row>
    <row r="275" spans="2:7" x14ac:dyDescent="0.2">
      <c r="B275" s="498" t="s">
        <v>2816</v>
      </c>
      <c r="C275" s="497"/>
      <c r="D275" s="498" t="s">
        <v>2817</v>
      </c>
      <c r="E275" s="497"/>
      <c r="F275" s="497"/>
      <c r="G275" s="497" t="s">
        <v>2818</v>
      </c>
    </row>
    <row r="276" spans="2:7" x14ac:dyDescent="0.2">
      <c r="B276" s="498" t="s">
        <v>3163</v>
      </c>
      <c r="C276" s="497"/>
      <c r="D276" s="498" t="s">
        <v>3164</v>
      </c>
      <c r="E276" s="497"/>
      <c r="F276" s="497"/>
      <c r="G276" s="497" t="s">
        <v>3165</v>
      </c>
    </row>
    <row r="277" spans="2:7" x14ac:dyDescent="0.2">
      <c r="B277" s="498" t="s">
        <v>3166</v>
      </c>
      <c r="C277" s="497"/>
      <c r="D277" s="498" t="s">
        <v>3167</v>
      </c>
      <c r="E277" s="497"/>
      <c r="F277" s="497"/>
      <c r="G277" s="497" t="s">
        <v>3168</v>
      </c>
    </row>
    <row r="278" spans="2:7" x14ac:dyDescent="0.2">
      <c r="B278" s="498" t="s">
        <v>3169</v>
      </c>
      <c r="C278" s="497"/>
      <c r="D278" s="498" t="s">
        <v>3170</v>
      </c>
      <c r="E278" s="497"/>
      <c r="F278" s="497"/>
      <c r="G278" s="497" t="s">
        <v>3171</v>
      </c>
    </row>
    <row r="279" spans="2:7" x14ac:dyDescent="0.2">
      <c r="B279" s="498" t="s">
        <v>3172</v>
      </c>
      <c r="C279" s="497"/>
      <c r="D279" s="498" t="s">
        <v>3173</v>
      </c>
      <c r="E279" s="497"/>
      <c r="F279" s="497"/>
      <c r="G279" s="497" t="s">
        <v>3174</v>
      </c>
    </row>
    <row r="280" spans="2:7" x14ac:dyDescent="0.2">
      <c r="B280" s="498" t="s">
        <v>3175</v>
      </c>
      <c r="C280" s="497"/>
      <c r="D280" s="498" t="s">
        <v>3176</v>
      </c>
      <c r="E280" s="497"/>
      <c r="F280" s="497"/>
      <c r="G280" s="497" t="s">
        <v>3177</v>
      </c>
    </row>
    <row r="281" spans="2:7" x14ac:dyDescent="0.2">
      <c r="B281" s="498" t="s">
        <v>2837</v>
      </c>
      <c r="C281" s="497"/>
      <c r="D281" s="498" t="s">
        <v>2838</v>
      </c>
      <c r="E281" s="497"/>
      <c r="F281" s="497"/>
      <c r="G281" s="497" t="s">
        <v>2839</v>
      </c>
    </row>
    <row r="282" spans="2:7" x14ac:dyDescent="0.2">
      <c r="B282" s="498" t="s">
        <v>3130</v>
      </c>
      <c r="C282" s="497"/>
      <c r="D282" s="498" t="s">
        <v>3131</v>
      </c>
      <c r="E282" s="497"/>
      <c r="F282" s="497"/>
      <c r="G282" s="497" t="s">
        <v>3132</v>
      </c>
    </row>
    <row r="283" spans="2:7" x14ac:dyDescent="0.2">
      <c r="B283" s="498" t="s">
        <v>3133</v>
      </c>
      <c r="C283" s="497"/>
      <c r="D283" s="498" t="s">
        <v>3134</v>
      </c>
      <c r="E283" s="497"/>
      <c r="F283" s="497"/>
      <c r="G283" s="497" t="s">
        <v>3135</v>
      </c>
    </row>
    <row r="284" spans="2:7" x14ac:dyDescent="0.2">
      <c r="B284" s="498" t="s">
        <v>3136</v>
      </c>
      <c r="C284" s="497"/>
      <c r="D284" s="498" t="s">
        <v>3137</v>
      </c>
      <c r="E284" s="497"/>
      <c r="F284" s="497"/>
      <c r="G284" s="497" t="s">
        <v>3138</v>
      </c>
    </row>
    <row r="285" spans="2:7" x14ac:dyDescent="0.2">
      <c r="B285" s="498" t="s">
        <v>3139</v>
      </c>
      <c r="C285" s="497"/>
      <c r="D285" s="498" t="s">
        <v>3140</v>
      </c>
      <c r="E285" s="497"/>
      <c r="F285" s="497"/>
      <c r="G285" s="497" t="s">
        <v>3141</v>
      </c>
    </row>
    <row r="286" spans="2:7" x14ac:dyDescent="0.2">
      <c r="B286" s="498" t="s">
        <v>3142</v>
      </c>
      <c r="C286" s="497"/>
      <c r="D286" s="498" t="s">
        <v>3143</v>
      </c>
      <c r="E286" s="497"/>
      <c r="F286" s="497"/>
      <c r="G286" s="497" t="s">
        <v>3144</v>
      </c>
    </row>
    <row r="287" spans="2:7" x14ac:dyDescent="0.2">
      <c r="B287" s="498" t="s">
        <v>3145</v>
      </c>
      <c r="C287" s="497"/>
      <c r="D287" s="498" t="s">
        <v>3146</v>
      </c>
      <c r="E287" s="497"/>
      <c r="F287" s="497"/>
      <c r="G287" s="497" t="s">
        <v>3147</v>
      </c>
    </row>
    <row r="288" spans="2:7" x14ac:dyDescent="0.2">
      <c r="B288" s="498" t="s">
        <v>3148</v>
      </c>
      <c r="C288" s="497"/>
      <c r="D288" s="498" t="s">
        <v>3149</v>
      </c>
      <c r="E288" s="497"/>
      <c r="F288" s="497"/>
      <c r="G288" s="497" t="s">
        <v>3150</v>
      </c>
    </row>
    <row r="289" spans="2:7" x14ac:dyDescent="0.2">
      <c r="B289" s="498" t="s">
        <v>3151</v>
      </c>
      <c r="C289" s="497"/>
      <c r="D289" s="498" t="s">
        <v>3152</v>
      </c>
      <c r="E289" s="497"/>
      <c r="F289" s="497"/>
      <c r="G289" s="497" t="s">
        <v>3153</v>
      </c>
    </row>
    <row r="290" spans="2:7" x14ac:dyDescent="0.2">
      <c r="B290" s="498" t="s">
        <v>2918</v>
      </c>
      <c r="C290" s="497"/>
      <c r="D290" s="498" t="s">
        <v>2919</v>
      </c>
      <c r="E290" s="497"/>
      <c r="F290" s="497"/>
      <c r="G290" s="497" t="s">
        <v>2920</v>
      </c>
    </row>
    <row r="291" spans="2:7" x14ac:dyDescent="0.2">
      <c r="B291" s="498" t="s">
        <v>2921</v>
      </c>
      <c r="C291" s="497"/>
      <c r="D291" s="498" t="s">
        <v>2922</v>
      </c>
      <c r="E291" s="497"/>
      <c r="F291" s="497"/>
      <c r="G291" s="497" t="s">
        <v>2923</v>
      </c>
    </row>
    <row r="292" spans="2:7" x14ac:dyDescent="0.2">
      <c r="B292" s="498" t="s">
        <v>2840</v>
      </c>
      <c r="C292" s="497"/>
      <c r="D292" s="498" t="s">
        <v>2841</v>
      </c>
      <c r="E292" s="497"/>
      <c r="F292" s="497"/>
      <c r="G292" s="497" t="s">
        <v>2842</v>
      </c>
    </row>
    <row r="293" spans="2:7" x14ac:dyDescent="0.2">
      <c r="B293" s="498" t="s">
        <v>2843</v>
      </c>
      <c r="C293" s="497"/>
      <c r="D293" s="498" t="s">
        <v>2844</v>
      </c>
      <c r="E293" s="497"/>
      <c r="F293" s="497"/>
      <c r="G293" s="497" t="s">
        <v>2845</v>
      </c>
    </row>
    <row r="294" spans="2:7" x14ac:dyDescent="0.2">
      <c r="B294" s="498" t="s">
        <v>2846</v>
      </c>
      <c r="C294" s="497"/>
      <c r="D294" s="498" t="s">
        <v>2847</v>
      </c>
      <c r="E294" s="497"/>
      <c r="F294" s="497"/>
      <c r="G294" s="497" t="s">
        <v>2848</v>
      </c>
    </row>
    <row r="295" spans="2:7" x14ac:dyDescent="0.2">
      <c r="B295" s="498" t="s">
        <v>2849</v>
      </c>
      <c r="C295" s="497"/>
      <c r="D295" s="498" t="s">
        <v>2850</v>
      </c>
      <c r="E295" s="497"/>
      <c r="F295" s="497"/>
      <c r="G295" s="497" t="s">
        <v>2851</v>
      </c>
    </row>
    <row r="296" spans="2:7" x14ac:dyDescent="0.2">
      <c r="B296" s="498" t="s">
        <v>2876</v>
      </c>
      <c r="C296" s="497"/>
      <c r="D296" s="498" t="s">
        <v>2877</v>
      </c>
      <c r="E296" s="497"/>
      <c r="F296" s="497"/>
      <c r="G296" s="497" t="s">
        <v>2878</v>
      </c>
    </row>
    <row r="297" spans="2:7" x14ac:dyDescent="0.2">
      <c r="B297" s="498" t="s">
        <v>2879</v>
      </c>
      <c r="C297" s="497"/>
      <c r="D297" s="498" t="s">
        <v>2880</v>
      </c>
      <c r="E297" s="497"/>
      <c r="F297" s="497"/>
      <c r="G297" s="497" t="s">
        <v>2881</v>
      </c>
    </row>
    <row r="298" spans="2:7" x14ac:dyDescent="0.2">
      <c r="B298" s="498" t="s">
        <v>2882</v>
      </c>
      <c r="C298" s="497"/>
      <c r="D298" s="498" t="s">
        <v>2883</v>
      </c>
      <c r="E298" s="497"/>
      <c r="F298" s="497"/>
      <c r="G298" s="497" t="s">
        <v>2884</v>
      </c>
    </row>
    <row r="299" spans="2:7" x14ac:dyDescent="0.2">
      <c r="B299" s="498" t="s">
        <v>2885</v>
      </c>
      <c r="C299" s="497"/>
      <c r="D299" s="498" t="s">
        <v>2886</v>
      </c>
      <c r="E299" s="497"/>
      <c r="F299" s="497"/>
      <c r="G299" s="497" t="s">
        <v>2887</v>
      </c>
    </row>
    <row r="300" spans="2:7" x14ac:dyDescent="0.2">
      <c r="B300" s="498" t="s">
        <v>3097</v>
      </c>
      <c r="C300" s="497"/>
      <c r="D300" s="498" t="s">
        <v>3098</v>
      </c>
      <c r="E300" s="497"/>
      <c r="F300" s="497"/>
      <c r="G300" s="497" t="s">
        <v>3099</v>
      </c>
    </row>
    <row r="301" spans="2:7" x14ac:dyDescent="0.2">
      <c r="B301" s="498" t="s">
        <v>3100</v>
      </c>
      <c r="C301" s="497"/>
      <c r="D301" s="498" t="s">
        <v>3101</v>
      </c>
      <c r="E301" s="497"/>
      <c r="F301" s="497"/>
      <c r="G301" s="497" t="s">
        <v>3102</v>
      </c>
    </row>
    <row r="302" spans="2:7" x14ac:dyDescent="0.2">
      <c r="B302" s="498" t="s">
        <v>3103</v>
      </c>
      <c r="C302" s="497"/>
      <c r="D302" s="498" t="s">
        <v>3104</v>
      </c>
      <c r="E302" s="497"/>
      <c r="F302" s="497"/>
      <c r="G302" s="497" t="s">
        <v>3105</v>
      </c>
    </row>
    <row r="303" spans="2:7" x14ac:dyDescent="0.2">
      <c r="B303" s="498" t="s">
        <v>3106</v>
      </c>
      <c r="C303" s="497"/>
      <c r="D303" s="498" t="s">
        <v>3107</v>
      </c>
      <c r="E303" s="497"/>
      <c r="F303" s="497"/>
      <c r="G303" s="497" t="s">
        <v>3108</v>
      </c>
    </row>
    <row r="304" spans="2:7" x14ac:dyDescent="0.2">
      <c r="B304" s="498" t="s">
        <v>3109</v>
      </c>
      <c r="C304" s="497"/>
      <c r="D304" s="498" t="s">
        <v>3110</v>
      </c>
      <c r="E304" s="497"/>
      <c r="F304" s="497"/>
      <c r="G304" s="497" t="s">
        <v>3111</v>
      </c>
    </row>
    <row r="305" spans="2:7" x14ac:dyDescent="0.2">
      <c r="B305" s="498" t="s">
        <v>3112</v>
      </c>
      <c r="C305" s="497"/>
      <c r="D305" s="498" t="s">
        <v>3113</v>
      </c>
      <c r="E305" s="497"/>
      <c r="F305" s="497"/>
      <c r="G305" s="497" t="s">
        <v>3114</v>
      </c>
    </row>
    <row r="306" spans="2:7" x14ac:dyDescent="0.2">
      <c r="B306" s="498" t="s">
        <v>2924</v>
      </c>
      <c r="C306" s="497"/>
      <c r="D306" s="498" t="s">
        <v>2925</v>
      </c>
      <c r="E306" s="497"/>
      <c r="F306" s="497"/>
      <c r="G306" s="497" t="s">
        <v>2926</v>
      </c>
    </row>
    <row r="307" spans="2:7" x14ac:dyDescent="0.2">
      <c r="B307" s="498" t="s">
        <v>2927</v>
      </c>
      <c r="C307" s="497"/>
      <c r="D307" s="498" t="s">
        <v>2928</v>
      </c>
      <c r="E307" s="497"/>
      <c r="F307" s="497"/>
      <c r="G307" s="497" t="s">
        <v>2929</v>
      </c>
    </row>
    <row r="308" spans="2:7" x14ac:dyDescent="0.2">
      <c r="B308" s="498" t="s">
        <v>2930</v>
      </c>
      <c r="C308" s="497"/>
      <c r="D308" s="498" t="s">
        <v>2931</v>
      </c>
      <c r="E308" s="497"/>
      <c r="F308" s="497"/>
      <c r="G308" s="497" t="s">
        <v>2932</v>
      </c>
    </row>
    <row r="309" spans="2:7" x14ac:dyDescent="0.2">
      <c r="B309" s="498" t="s">
        <v>2933</v>
      </c>
      <c r="C309" s="497"/>
      <c r="D309" s="498" t="s">
        <v>2934</v>
      </c>
      <c r="E309" s="497"/>
      <c r="F309" s="497"/>
      <c r="G309" s="497" t="s">
        <v>2935</v>
      </c>
    </row>
    <row r="310" spans="2:7" x14ac:dyDescent="0.2">
      <c r="B310" s="498" t="s">
        <v>3160</v>
      </c>
      <c r="C310" s="497"/>
      <c r="D310" s="498" t="s">
        <v>3161</v>
      </c>
      <c r="E310" s="497"/>
      <c r="F310" s="497"/>
      <c r="G310" s="497" t="s">
        <v>3162</v>
      </c>
    </row>
    <row r="311" spans="2:7" x14ac:dyDescent="0.2">
      <c r="B311" s="498" t="s">
        <v>2972</v>
      </c>
      <c r="C311" s="497"/>
      <c r="D311" s="498" t="s">
        <v>2973</v>
      </c>
      <c r="E311" s="497"/>
      <c r="F311" s="497"/>
      <c r="G311" s="497" t="s">
        <v>2974</v>
      </c>
    </row>
    <row r="312" spans="2:7" x14ac:dyDescent="0.2">
      <c r="B312" s="498" t="s">
        <v>2993</v>
      </c>
      <c r="C312" s="497"/>
      <c r="D312" s="498" t="s">
        <v>2994</v>
      </c>
      <c r="E312" s="497"/>
      <c r="F312" s="497"/>
      <c r="G312" s="497" t="s">
        <v>2995</v>
      </c>
    </row>
    <row r="313" spans="2:7" x14ac:dyDescent="0.2">
      <c r="B313" s="498" t="s">
        <v>2996</v>
      </c>
      <c r="C313" s="497"/>
      <c r="D313" s="498" t="s">
        <v>2997</v>
      </c>
      <c r="E313" s="497"/>
      <c r="F313" s="497"/>
      <c r="G313" s="497" t="s">
        <v>2998</v>
      </c>
    </row>
    <row r="314" spans="2:7" x14ac:dyDescent="0.2">
      <c r="B314" s="498" t="s">
        <v>3196</v>
      </c>
      <c r="C314" s="497"/>
      <c r="D314" s="498" t="s">
        <v>3197</v>
      </c>
      <c r="E314" s="497"/>
      <c r="F314" s="497"/>
      <c r="G314" s="497" t="s">
        <v>3198</v>
      </c>
    </row>
    <row r="315" spans="2:7" x14ac:dyDescent="0.2">
      <c r="B315" s="498" t="s">
        <v>3199</v>
      </c>
      <c r="C315" s="497"/>
      <c r="D315" s="498" t="s">
        <v>3200</v>
      </c>
      <c r="E315" s="497"/>
      <c r="F315" s="497"/>
      <c r="G315" s="497" t="s">
        <v>3201</v>
      </c>
    </row>
    <row r="316" spans="2:7" x14ac:dyDescent="0.2">
      <c r="B316" s="498" t="s">
        <v>3202</v>
      </c>
      <c r="C316" s="497"/>
      <c r="D316" s="498" t="s">
        <v>3203</v>
      </c>
      <c r="E316" s="497"/>
      <c r="F316" s="497"/>
      <c r="G316" s="497" t="s">
        <v>3204</v>
      </c>
    </row>
    <row r="317" spans="2:7" x14ac:dyDescent="0.2">
      <c r="B317" s="498" t="s">
        <v>3205</v>
      </c>
      <c r="C317" s="497"/>
      <c r="D317" s="498" t="s">
        <v>3206</v>
      </c>
      <c r="E317" s="497"/>
      <c r="F317" s="497"/>
      <c r="G317" s="497" t="s">
        <v>3207</v>
      </c>
    </row>
    <row r="318" spans="2:7" x14ac:dyDescent="0.2">
      <c r="B318" s="498" t="s">
        <v>3208</v>
      </c>
      <c r="C318" s="497"/>
      <c r="D318" s="498" t="s">
        <v>3209</v>
      </c>
      <c r="E318" s="497"/>
      <c r="F318" s="497"/>
      <c r="G318" s="497" t="s">
        <v>3210</v>
      </c>
    </row>
    <row r="319" spans="2:7" x14ac:dyDescent="0.2">
      <c r="B319" s="498" t="s">
        <v>3115</v>
      </c>
      <c r="C319" s="497"/>
      <c r="D319" s="498" t="s">
        <v>3116</v>
      </c>
      <c r="E319" s="497"/>
      <c r="F319" s="497"/>
      <c r="G319" s="497" t="s">
        <v>3117</v>
      </c>
    </row>
    <row r="320" spans="2:7" x14ac:dyDescent="0.2">
      <c r="B320" s="498" t="s">
        <v>3118</v>
      </c>
      <c r="C320" s="497"/>
      <c r="D320" s="498" t="s">
        <v>3119</v>
      </c>
      <c r="E320" s="497"/>
      <c r="F320" s="497"/>
      <c r="G320" s="497" t="s">
        <v>3120</v>
      </c>
    </row>
    <row r="321" spans="2:7" x14ac:dyDescent="0.2">
      <c r="B321" s="498" t="s">
        <v>3121</v>
      </c>
      <c r="C321" s="497"/>
      <c r="D321" s="498" t="s">
        <v>3122</v>
      </c>
      <c r="E321" s="497"/>
      <c r="F321" s="497"/>
      <c r="G321" s="497" t="s">
        <v>3123</v>
      </c>
    </row>
    <row r="322" spans="2:7" x14ac:dyDescent="0.2">
      <c r="B322" s="498" t="s">
        <v>3124</v>
      </c>
      <c r="C322" s="497"/>
      <c r="D322" s="498" t="s">
        <v>3125</v>
      </c>
      <c r="E322" s="497"/>
      <c r="F322" s="497"/>
      <c r="G322" s="497" t="s">
        <v>3126</v>
      </c>
    </row>
    <row r="323" spans="2:7" x14ac:dyDescent="0.2">
      <c r="B323" s="498" t="s">
        <v>3127</v>
      </c>
      <c r="C323" s="497"/>
      <c r="D323" s="498" t="s">
        <v>3128</v>
      </c>
      <c r="E323" s="497"/>
      <c r="F323" s="497"/>
      <c r="G323" s="497" t="s">
        <v>3129</v>
      </c>
    </row>
    <row r="324" spans="2:7" x14ac:dyDescent="0.2">
      <c r="B324" s="498" t="s">
        <v>3154</v>
      </c>
      <c r="C324" s="497"/>
      <c r="D324" s="498" t="s">
        <v>3155</v>
      </c>
      <c r="E324" s="497"/>
      <c r="F324" s="497"/>
      <c r="G324" s="497" t="s">
        <v>3156</v>
      </c>
    </row>
    <row r="325" spans="2:7" x14ac:dyDescent="0.2">
      <c r="B325" s="498" t="s">
        <v>3157</v>
      </c>
      <c r="C325" s="497"/>
      <c r="D325" s="498" t="s">
        <v>3158</v>
      </c>
      <c r="E325" s="497"/>
      <c r="F325" s="497"/>
      <c r="G325" s="497" t="s">
        <v>3159</v>
      </c>
    </row>
    <row r="326" spans="2:7" x14ac:dyDescent="0.2">
      <c r="B326" s="498" t="s">
        <v>3211</v>
      </c>
      <c r="C326" s="497"/>
      <c r="D326" s="498" t="s">
        <v>3212</v>
      </c>
      <c r="E326" s="497"/>
      <c r="F326" s="497"/>
      <c r="G326" s="497" t="s">
        <v>3213</v>
      </c>
    </row>
    <row r="327" spans="2:7" x14ac:dyDescent="0.2">
      <c r="B327" s="498" t="s">
        <v>3214</v>
      </c>
      <c r="C327" s="497"/>
      <c r="D327" s="498" t="s">
        <v>3215</v>
      </c>
      <c r="E327" s="497"/>
      <c r="F327" s="497"/>
      <c r="G327" s="497" t="s">
        <v>3216</v>
      </c>
    </row>
    <row r="328" spans="2:7" x14ac:dyDescent="0.2">
      <c r="B328" s="498" t="s">
        <v>3035</v>
      </c>
      <c r="C328" s="497"/>
      <c r="D328" s="498" t="s">
        <v>3036</v>
      </c>
      <c r="E328" s="497"/>
      <c r="F328" s="497"/>
      <c r="G328" s="497" t="s">
        <v>3037</v>
      </c>
    </row>
    <row r="329" spans="2:7" x14ac:dyDescent="0.2">
      <c r="B329" s="498" t="s">
        <v>3038</v>
      </c>
      <c r="C329" s="497"/>
      <c r="D329" s="498" t="s">
        <v>3039</v>
      </c>
      <c r="E329" s="497"/>
      <c r="F329" s="497"/>
      <c r="G329" s="497" t="s">
        <v>3040</v>
      </c>
    </row>
    <row r="330" spans="2:7" x14ac:dyDescent="0.2">
      <c r="B330" s="498" t="s">
        <v>3083</v>
      </c>
      <c r="C330" s="497"/>
      <c r="D330" s="498" t="s">
        <v>3084</v>
      </c>
      <c r="E330" s="497"/>
      <c r="F330" s="497"/>
      <c r="G330" s="497" t="s">
        <v>3085</v>
      </c>
    </row>
    <row r="331" spans="2:7" x14ac:dyDescent="0.2">
      <c r="B331" s="498" t="s">
        <v>3011</v>
      </c>
      <c r="C331" s="497"/>
      <c r="D331" s="498" t="s">
        <v>3012</v>
      </c>
      <c r="E331" s="497"/>
      <c r="F331" s="497"/>
      <c r="G331" s="497" t="s">
        <v>3013</v>
      </c>
    </row>
    <row r="332" spans="2:7" x14ac:dyDescent="0.2">
      <c r="B332" s="498" t="s">
        <v>3014</v>
      </c>
      <c r="C332" s="497"/>
      <c r="D332" s="498" t="s">
        <v>3015</v>
      </c>
      <c r="E332" s="497"/>
      <c r="F332" s="497"/>
      <c r="G332" s="497" t="s">
        <v>3016</v>
      </c>
    </row>
    <row r="333" spans="2:7" x14ac:dyDescent="0.2">
      <c r="B333" s="498" t="s">
        <v>3047</v>
      </c>
      <c r="C333" s="497"/>
      <c r="D333" s="498" t="s">
        <v>3048</v>
      </c>
      <c r="E333" s="497"/>
      <c r="F333" s="497"/>
      <c r="G333" s="497" t="s">
        <v>3049</v>
      </c>
    </row>
    <row r="334" spans="2:7" x14ac:dyDescent="0.2">
      <c r="B334" s="498" t="s">
        <v>3217</v>
      </c>
      <c r="C334" s="497"/>
      <c r="D334" s="498" t="s">
        <v>3218</v>
      </c>
      <c r="E334" s="497"/>
      <c r="F334" s="497"/>
      <c r="G334" s="497" t="s">
        <v>3219</v>
      </c>
    </row>
    <row r="335" spans="2:7" x14ac:dyDescent="0.2">
      <c r="B335" s="498" t="s">
        <v>3178</v>
      </c>
      <c r="C335" s="497"/>
      <c r="D335" s="498" t="s">
        <v>3179</v>
      </c>
      <c r="E335" s="497"/>
      <c r="F335" s="497"/>
      <c r="G335" s="497" t="s">
        <v>3180</v>
      </c>
    </row>
    <row r="336" spans="2:7" x14ac:dyDescent="0.2">
      <c r="B336" s="498" t="s">
        <v>3181</v>
      </c>
      <c r="C336" s="497"/>
      <c r="D336" s="498" t="s">
        <v>3182</v>
      </c>
      <c r="E336" s="497"/>
      <c r="F336" s="497"/>
      <c r="G336" s="497" t="s">
        <v>3183</v>
      </c>
    </row>
    <row r="337" spans="2:7" x14ac:dyDescent="0.2">
      <c r="B337" s="498" t="s">
        <v>3184</v>
      </c>
      <c r="C337" s="497"/>
      <c r="D337" s="498" t="s">
        <v>3185</v>
      </c>
      <c r="E337" s="497"/>
      <c r="F337" s="497"/>
      <c r="G337" s="497" t="s">
        <v>3186</v>
      </c>
    </row>
    <row r="338" spans="2:7" x14ac:dyDescent="0.2">
      <c r="B338" s="498" t="s">
        <v>3187</v>
      </c>
      <c r="C338" s="497"/>
      <c r="D338" s="498" t="s">
        <v>3188</v>
      </c>
      <c r="E338" s="497"/>
      <c r="F338" s="497"/>
      <c r="G338" s="497" t="s">
        <v>3189</v>
      </c>
    </row>
    <row r="339" spans="2:7" x14ac:dyDescent="0.2">
      <c r="B339" s="498" t="s">
        <v>3190</v>
      </c>
      <c r="C339" s="497"/>
      <c r="D339" s="498" t="s">
        <v>3191</v>
      </c>
      <c r="E339" s="497"/>
      <c r="F339" s="497"/>
      <c r="G339" s="497" t="s">
        <v>3192</v>
      </c>
    </row>
    <row r="340" spans="2:7" x14ac:dyDescent="0.2">
      <c r="B340" s="498" t="s">
        <v>3193</v>
      </c>
      <c r="C340" s="497"/>
      <c r="D340" s="498" t="s">
        <v>3194</v>
      </c>
      <c r="E340" s="497"/>
      <c r="F340" s="497"/>
      <c r="G340" s="497" t="s">
        <v>3195</v>
      </c>
    </row>
    <row r="341" spans="2:7" x14ac:dyDescent="0.2">
      <c r="B341" s="498" t="s">
        <v>3220</v>
      </c>
      <c r="C341" s="497"/>
      <c r="D341" s="498" t="s">
        <v>3221</v>
      </c>
      <c r="E341" s="497"/>
      <c r="F341" s="497"/>
      <c r="G341" s="497" t="s">
        <v>3222</v>
      </c>
    </row>
    <row r="342" spans="2:7" x14ac:dyDescent="0.2">
      <c r="B342" s="498" t="s">
        <v>3223</v>
      </c>
      <c r="C342" s="497"/>
      <c r="D342" s="498" t="s">
        <v>3224</v>
      </c>
      <c r="E342" s="497"/>
      <c r="F342" s="497"/>
      <c r="G342" s="497" t="s">
        <v>3225</v>
      </c>
    </row>
  </sheetData>
  <dataValidations count="3">
    <dataValidation type="custom" allowBlank="1" showInputMessage="1" showErrorMessage="1" errorTitle="X-Author for Excel" error="Id and Lookup fields are not editable." promptTitle="X-Author for Excel" sqref="G6:G28 G34:G56 G61:G88 G94:G165 G172:G342" xr:uid="{00000000-0002-0000-0900-000000000000}">
      <formula1>""</formula1>
    </dataValidation>
    <dataValidation type="list" allowBlank="1" showInputMessage="1" showErrorMessage="1" errorTitle="X-Author for Excel" error="Please select a value from the drop-down." promptTitle="X-Author for Excel" sqref="H6:H28 H34:H56" xr:uid="{00000000-0002-0000-0900-000001000000}">
      <formula1>IF(IFERROR(ROWS(INDIRECT(SUBSTITUTE("AIM_Impact_Outcome_References__c.AIM_Data_Type_Target__c"," ","_"))),-1) &lt; 0, XAuthorInvalidPicklistData,INDIRECT(SUBSTITUTE("AIM_Impact_Outcome_References__c.AIM_Data_Type_Target__c"," ","_")))</formula1>
    </dataValidation>
    <dataValidation type="list" allowBlank="1" showInputMessage="1" showErrorMessage="1" errorTitle="X-Author for Excel" error="Please select a value from the drop-down." promptTitle="X-Author for Excel" sqref="H94:H165" xr:uid="{00000000-0002-0000-0900-000002000000}">
      <formula1>IF(IFERROR(ROWS(INDIRECT(SUBSTITUTE("AIM_Module_Coverage_Interventio_Comp_Ref__c.AIM_Data_Type__c"," ","_"))),-1) &lt; 0, XAuthorInvalidPicklistData,INDIRECT(SUBSTITUTE("AIM_Module_Coverage_Interventio_Comp_Ref__c.AIM_Data_Type__c"," ","_")))</formula1>
    </dataValidation>
  </dataValidations>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D1:S615"/>
  <sheetViews>
    <sheetView workbookViewId="0">
      <selection activeCell="I15" sqref="I15"/>
    </sheetView>
  </sheetViews>
  <sheetFormatPr baseColWidth="10" defaultColWidth="8.75" defaultRowHeight="12.75" x14ac:dyDescent="0.2"/>
  <cols>
    <col min="1" max="3" width="8.75" style="1"/>
    <col min="4" max="4" width="20.625" style="1" bestFit="1" customWidth="1"/>
    <col min="5" max="5" width="22.125" style="1" bestFit="1" customWidth="1"/>
    <col min="6" max="6" width="18.625" style="1" bestFit="1" customWidth="1"/>
    <col min="7" max="7" width="8.75" style="1"/>
    <col min="8" max="8" width="8.625" style="1" bestFit="1" customWidth="1"/>
    <col min="9" max="9" width="13" style="1" bestFit="1" customWidth="1"/>
    <col min="10" max="10" width="38.75" style="1" bestFit="1" customWidth="1"/>
    <col min="11" max="11" width="12.625" style="1" bestFit="1" customWidth="1"/>
    <col min="12" max="12" width="12.125" style="1" bestFit="1" customWidth="1"/>
    <col min="13" max="13" width="14" style="1" bestFit="1" customWidth="1"/>
    <col min="14" max="14" width="9.625" style="1" bestFit="1" customWidth="1"/>
    <col min="15" max="15" width="13.75" style="1" customWidth="1"/>
    <col min="16" max="16384" width="8.75" style="1"/>
  </cols>
  <sheetData>
    <row r="1" spans="4:17" x14ac:dyDescent="0.2">
      <c r="D1" s="2" t="s">
        <v>150</v>
      </c>
    </row>
    <row r="2" spans="4:17" x14ac:dyDescent="0.2">
      <c r="D2" s="497" t="s">
        <v>145</v>
      </c>
      <c r="E2" s="497" t="s">
        <v>147</v>
      </c>
      <c r="F2" s="497" t="s">
        <v>334</v>
      </c>
      <c r="G2" s="497"/>
      <c r="H2" s="497" t="s">
        <v>336</v>
      </c>
      <c r="I2" s="497" t="s">
        <v>338</v>
      </c>
      <c r="J2" s="497" t="s">
        <v>148</v>
      </c>
      <c r="K2" s="497" t="s">
        <v>8</v>
      </c>
      <c r="L2" s="497" t="s">
        <v>9</v>
      </c>
      <c r="M2" s="497" t="s">
        <v>7</v>
      </c>
      <c r="N2" s="497" t="s">
        <v>5</v>
      </c>
      <c r="O2" s="497" t="s">
        <v>214</v>
      </c>
      <c r="P2" s="497" t="s">
        <v>216</v>
      </c>
      <c r="Q2" s="497" t="s">
        <v>25</v>
      </c>
    </row>
    <row r="3" spans="4:17" hidden="1" x14ac:dyDescent="0.2">
      <c r="D3" s="498" t="s">
        <v>144</v>
      </c>
      <c r="E3" s="497" t="s">
        <v>146</v>
      </c>
      <c r="F3" s="498" t="s">
        <v>333</v>
      </c>
      <c r="G3" s="497"/>
      <c r="H3" s="498" t="s">
        <v>335</v>
      </c>
      <c r="I3" s="498" t="s">
        <v>337</v>
      </c>
      <c r="J3" s="497" t="str">
        <f>F3&amp;H3&amp;I3</f>
        <v>[Impact Indicator Name ES][Category ES][Disaggregation ES]</v>
      </c>
      <c r="K3" s="498" t="s">
        <v>15</v>
      </c>
      <c r="L3" s="498" t="s">
        <v>16</v>
      </c>
      <c r="M3" s="498" t="s">
        <v>17</v>
      </c>
      <c r="N3" s="498" t="s">
        <v>51</v>
      </c>
      <c r="O3" s="498" t="s">
        <v>213</v>
      </c>
      <c r="P3" s="498" t="s">
        <v>215</v>
      </c>
      <c r="Q3" s="497" t="s">
        <v>24</v>
      </c>
    </row>
    <row r="4" spans="4:17" x14ac:dyDescent="0.2">
      <c r="D4" s="498" t="s">
        <v>3243</v>
      </c>
      <c r="E4" s="497" t="s">
        <v>3244</v>
      </c>
      <c r="F4" s="498"/>
      <c r="G4" s="497"/>
      <c r="H4" s="498"/>
      <c r="I4" s="498"/>
      <c r="J4" s="497" t="str">
        <f t="shared" ref="J4:J67" si="0">F4&amp;H4&amp;I4</f>
        <v/>
      </c>
      <c r="K4" s="498"/>
      <c r="L4" s="498"/>
      <c r="M4" s="498"/>
      <c r="N4" s="498"/>
      <c r="O4" s="498"/>
      <c r="P4" s="498"/>
      <c r="Q4" s="497" t="s">
        <v>1575</v>
      </c>
    </row>
    <row r="5" spans="4:17" x14ac:dyDescent="0.2">
      <c r="D5" s="498" t="s">
        <v>3245</v>
      </c>
      <c r="E5" s="497" t="s">
        <v>3244</v>
      </c>
      <c r="F5" s="498"/>
      <c r="G5" s="497"/>
      <c r="H5" s="498"/>
      <c r="I5" s="498"/>
      <c r="J5" s="497" t="str">
        <f t="shared" si="0"/>
        <v/>
      </c>
      <c r="K5" s="498"/>
      <c r="L5" s="498"/>
      <c r="M5" s="498"/>
      <c r="N5" s="498"/>
      <c r="O5" s="498"/>
      <c r="P5" s="498"/>
      <c r="Q5" s="497" t="s">
        <v>1576</v>
      </c>
    </row>
    <row r="6" spans="4:17" x14ac:dyDescent="0.2">
      <c r="D6" s="498" t="s">
        <v>3246</v>
      </c>
      <c r="E6" s="497" t="s">
        <v>3244</v>
      </c>
      <c r="F6" s="498"/>
      <c r="G6" s="497"/>
      <c r="H6" s="498"/>
      <c r="I6" s="498"/>
      <c r="J6" s="497" t="str">
        <f t="shared" si="0"/>
        <v/>
      </c>
      <c r="K6" s="498"/>
      <c r="L6" s="498"/>
      <c r="M6" s="498"/>
      <c r="N6" s="498"/>
      <c r="O6" s="498"/>
      <c r="P6" s="498"/>
      <c r="Q6" s="497" t="s">
        <v>1577</v>
      </c>
    </row>
    <row r="7" spans="4:17" x14ac:dyDescent="0.2">
      <c r="D7" s="498" t="s">
        <v>3247</v>
      </c>
      <c r="E7" s="497" t="s">
        <v>3244</v>
      </c>
      <c r="F7" s="498"/>
      <c r="G7" s="497"/>
      <c r="H7" s="498"/>
      <c r="I7" s="498"/>
      <c r="J7" s="497" t="str">
        <f t="shared" si="0"/>
        <v/>
      </c>
      <c r="K7" s="498"/>
      <c r="L7" s="498"/>
      <c r="M7" s="498"/>
      <c r="N7" s="498"/>
      <c r="O7" s="498"/>
      <c r="P7" s="498"/>
      <c r="Q7" s="497" t="s">
        <v>1578</v>
      </c>
    </row>
    <row r="8" spans="4:17" x14ac:dyDescent="0.2">
      <c r="D8" s="498" t="s">
        <v>3248</v>
      </c>
      <c r="E8" s="497" t="s">
        <v>3244</v>
      </c>
      <c r="F8" s="498"/>
      <c r="G8" s="497"/>
      <c r="H8" s="498"/>
      <c r="I8" s="498"/>
      <c r="J8" s="497" t="str">
        <f t="shared" si="0"/>
        <v/>
      </c>
      <c r="K8" s="498"/>
      <c r="L8" s="498"/>
      <c r="M8" s="498"/>
      <c r="N8" s="498"/>
      <c r="O8" s="498"/>
      <c r="P8" s="498"/>
      <c r="Q8" s="497" t="s">
        <v>1579</v>
      </c>
    </row>
    <row r="9" spans="4:17" x14ac:dyDescent="0.2">
      <c r="D9" s="498" t="s">
        <v>3249</v>
      </c>
      <c r="E9" s="497" t="s">
        <v>3244</v>
      </c>
      <c r="F9" s="498"/>
      <c r="G9" s="497"/>
      <c r="H9" s="498"/>
      <c r="I9" s="498"/>
      <c r="J9" s="497" t="str">
        <f t="shared" si="0"/>
        <v/>
      </c>
      <c r="K9" s="498"/>
      <c r="L9" s="498"/>
      <c r="M9" s="498"/>
      <c r="N9" s="498"/>
      <c r="O9" s="498"/>
      <c r="P9" s="498"/>
      <c r="Q9" s="497" t="s">
        <v>1580</v>
      </c>
    </row>
    <row r="10" spans="4:17" x14ac:dyDescent="0.2">
      <c r="D10" s="498" t="s">
        <v>3250</v>
      </c>
      <c r="E10" s="497" t="s">
        <v>3244</v>
      </c>
      <c r="F10" s="498"/>
      <c r="G10" s="497"/>
      <c r="H10" s="498"/>
      <c r="I10" s="498"/>
      <c r="J10" s="497" t="str">
        <f t="shared" si="0"/>
        <v/>
      </c>
      <c r="K10" s="498"/>
      <c r="L10" s="498"/>
      <c r="M10" s="498"/>
      <c r="N10" s="498"/>
      <c r="O10" s="498"/>
      <c r="P10" s="498"/>
      <c r="Q10" s="497" t="s">
        <v>1581</v>
      </c>
    </row>
    <row r="11" spans="4:17" x14ac:dyDescent="0.2">
      <c r="D11" s="498" t="s">
        <v>3251</v>
      </c>
      <c r="E11" s="497" t="s">
        <v>3244</v>
      </c>
      <c r="F11" s="498"/>
      <c r="G11" s="497"/>
      <c r="H11" s="498"/>
      <c r="I11" s="498"/>
      <c r="J11" s="497" t="str">
        <f t="shared" si="0"/>
        <v/>
      </c>
      <c r="K11" s="498"/>
      <c r="L11" s="498"/>
      <c r="M11" s="498"/>
      <c r="N11" s="498"/>
      <c r="O11" s="498"/>
      <c r="P11" s="498"/>
      <c r="Q11" s="497" t="s">
        <v>1582</v>
      </c>
    </row>
    <row r="12" spans="4:17" x14ac:dyDescent="0.2">
      <c r="D12" s="498" t="s">
        <v>3252</v>
      </c>
      <c r="E12" s="497" t="s">
        <v>3244</v>
      </c>
      <c r="F12" s="498"/>
      <c r="G12" s="497"/>
      <c r="H12" s="498"/>
      <c r="I12" s="498"/>
      <c r="J12" s="497" t="str">
        <f t="shared" si="0"/>
        <v/>
      </c>
      <c r="K12" s="498"/>
      <c r="L12" s="498"/>
      <c r="M12" s="498"/>
      <c r="N12" s="498"/>
      <c r="O12" s="498"/>
      <c r="P12" s="498"/>
      <c r="Q12" s="497" t="s">
        <v>1583</v>
      </c>
    </row>
    <row r="13" spans="4:17" x14ac:dyDescent="0.2">
      <c r="D13" s="498" t="s">
        <v>3253</v>
      </c>
      <c r="E13" s="497" t="s">
        <v>3244</v>
      </c>
      <c r="F13" s="498"/>
      <c r="G13" s="497"/>
      <c r="H13" s="498"/>
      <c r="I13" s="498"/>
      <c r="J13" s="497" t="str">
        <f t="shared" si="0"/>
        <v/>
      </c>
      <c r="K13" s="498"/>
      <c r="L13" s="498"/>
      <c r="M13" s="498"/>
      <c r="N13" s="498"/>
      <c r="O13" s="498"/>
      <c r="P13" s="498"/>
      <c r="Q13" s="497" t="s">
        <v>1584</v>
      </c>
    </row>
    <row r="14" spans="4:17" x14ac:dyDescent="0.2">
      <c r="D14" s="498" t="s">
        <v>3254</v>
      </c>
      <c r="E14" s="497" t="s">
        <v>3255</v>
      </c>
      <c r="F14" s="498"/>
      <c r="G14" s="497"/>
      <c r="H14" s="498"/>
      <c r="I14" s="498"/>
      <c r="J14" s="497" t="str">
        <f t="shared" si="0"/>
        <v/>
      </c>
      <c r="K14" s="498"/>
      <c r="L14" s="498"/>
      <c r="M14" s="498"/>
      <c r="N14" s="498"/>
      <c r="O14" s="498"/>
      <c r="P14" s="498"/>
      <c r="Q14" s="497" t="s">
        <v>1585</v>
      </c>
    </row>
    <row r="15" spans="4:17" x14ac:dyDescent="0.2">
      <c r="D15" s="498" t="s">
        <v>3256</v>
      </c>
      <c r="E15" s="497" t="s">
        <v>3255</v>
      </c>
      <c r="F15" s="498"/>
      <c r="G15" s="497"/>
      <c r="H15" s="498"/>
      <c r="I15" s="498"/>
      <c r="J15" s="497" t="str">
        <f t="shared" si="0"/>
        <v/>
      </c>
      <c r="K15" s="498"/>
      <c r="L15" s="498"/>
      <c r="M15" s="498"/>
      <c r="N15" s="498"/>
      <c r="O15" s="498"/>
      <c r="P15" s="498"/>
      <c r="Q15" s="497" t="s">
        <v>1586</v>
      </c>
    </row>
    <row r="16" spans="4:17" x14ac:dyDescent="0.2">
      <c r="D16" s="498" t="s">
        <v>3257</v>
      </c>
      <c r="E16" s="497" t="s">
        <v>3255</v>
      </c>
      <c r="F16" s="498"/>
      <c r="G16" s="497"/>
      <c r="H16" s="498"/>
      <c r="I16" s="498"/>
      <c r="J16" s="497" t="str">
        <f t="shared" si="0"/>
        <v/>
      </c>
      <c r="K16" s="498"/>
      <c r="L16" s="498"/>
      <c r="M16" s="498"/>
      <c r="N16" s="498"/>
      <c r="O16" s="498"/>
      <c r="P16" s="498"/>
      <c r="Q16" s="497" t="s">
        <v>1587</v>
      </c>
    </row>
    <row r="17" spans="4:17" x14ac:dyDescent="0.2">
      <c r="D17" s="498" t="s">
        <v>3258</v>
      </c>
      <c r="E17" s="497" t="s">
        <v>3255</v>
      </c>
      <c r="F17" s="498"/>
      <c r="G17" s="497"/>
      <c r="H17" s="498"/>
      <c r="I17" s="498"/>
      <c r="J17" s="497" t="str">
        <f t="shared" si="0"/>
        <v/>
      </c>
      <c r="K17" s="498"/>
      <c r="L17" s="498"/>
      <c r="M17" s="498"/>
      <c r="N17" s="498"/>
      <c r="O17" s="498"/>
      <c r="P17" s="498"/>
      <c r="Q17" s="497" t="s">
        <v>1588</v>
      </c>
    </row>
    <row r="18" spans="4:17" x14ac:dyDescent="0.2">
      <c r="D18" s="498" t="s">
        <v>3259</v>
      </c>
      <c r="E18" s="497" t="s">
        <v>3255</v>
      </c>
      <c r="F18" s="498"/>
      <c r="G18" s="497"/>
      <c r="H18" s="498"/>
      <c r="I18" s="498"/>
      <c r="J18" s="497" t="str">
        <f t="shared" si="0"/>
        <v/>
      </c>
      <c r="K18" s="498"/>
      <c r="L18" s="498"/>
      <c r="M18" s="498"/>
      <c r="N18" s="498"/>
      <c r="O18" s="498"/>
      <c r="P18" s="498"/>
      <c r="Q18" s="497" t="s">
        <v>1589</v>
      </c>
    </row>
    <row r="19" spans="4:17" x14ac:dyDescent="0.2">
      <c r="D19" s="498" t="s">
        <v>3260</v>
      </c>
      <c r="E19" s="497" t="s">
        <v>3255</v>
      </c>
      <c r="F19" s="498"/>
      <c r="G19" s="497"/>
      <c r="H19" s="498"/>
      <c r="I19" s="498"/>
      <c r="J19" s="497" t="str">
        <f t="shared" si="0"/>
        <v/>
      </c>
      <c r="K19" s="498"/>
      <c r="L19" s="498"/>
      <c r="M19" s="498"/>
      <c r="N19" s="498"/>
      <c r="O19" s="498"/>
      <c r="P19" s="498"/>
      <c r="Q19" s="497" t="s">
        <v>1590</v>
      </c>
    </row>
    <row r="20" spans="4:17" x14ac:dyDescent="0.2">
      <c r="D20" s="498" t="s">
        <v>3261</v>
      </c>
      <c r="E20" s="497" t="s">
        <v>3255</v>
      </c>
      <c r="F20" s="498"/>
      <c r="G20" s="497"/>
      <c r="H20" s="498"/>
      <c r="I20" s="498"/>
      <c r="J20" s="497" t="str">
        <f t="shared" si="0"/>
        <v/>
      </c>
      <c r="K20" s="498"/>
      <c r="L20" s="498"/>
      <c r="M20" s="498"/>
      <c r="N20" s="498"/>
      <c r="O20" s="498"/>
      <c r="P20" s="498"/>
      <c r="Q20" s="497" t="s">
        <v>1591</v>
      </c>
    </row>
    <row r="21" spans="4:17" x14ac:dyDescent="0.2">
      <c r="D21" s="498" t="s">
        <v>3262</v>
      </c>
      <c r="E21" s="497" t="s">
        <v>3255</v>
      </c>
      <c r="F21" s="498"/>
      <c r="G21" s="497"/>
      <c r="H21" s="498"/>
      <c r="I21" s="498"/>
      <c r="J21" s="497" t="str">
        <f t="shared" si="0"/>
        <v/>
      </c>
      <c r="K21" s="498"/>
      <c r="L21" s="498"/>
      <c r="M21" s="498"/>
      <c r="N21" s="498"/>
      <c r="O21" s="498"/>
      <c r="P21" s="498"/>
      <c r="Q21" s="497" t="s">
        <v>1592</v>
      </c>
    </row>
    <row r="22" spans="4:17" x14ac:dyDescent="0.2">
      <c r="D22" s="498" t="s">
        <v>3263</v>
      </c>
      <c r="E22" s="497" t="s">
        <v>3255</v>
      </c>
      <c r="F22" s="498"/>
      <c r="G22" s="497"/>
      <c r="H22" s="498"/>
      <c r="I22" s="498"/>
      <c r="J22" s="497" t="str">
        <f t="shared" si="0"/>
        <v/>
      </c>
      <c r="K22" s="498"/>
      <c r="L22" s="498"/>
      <c r="M22" s="498"/>
      <c r="N22" s="498"/>
      <c r="O22" s="498"/>
      <c r="P22" s="498"/>
      <c r="Q22" s="497" t="s">
        <v>1593</v>
      </c>
    </row>
    <row r="23" spans="4:17" x14ac:dyDescent="0.2">
      <c r="D23" s="498" t="s">
        <v>3264</v>
      </c>
      <c r="E23" s="497" t="s">
        <v>3255</v>
      </c>
      <c r="F23" s="498"/>
      <c r="G23" s="497"/>
      <c r="H23" s="498"/>
      <c r="I23" s="498"/>
      <c r="J23" s="497" t="str">
        <f t="shared" si="0"/>
        <v/>
      </c>
      <c r="K23" s="498"/>
      <c r="L23" s="498"/>
      <c r="M23" s="498"/>
      <c r="N23" s="498"/>
      <c r="O23" s="498"/>
      <c r="P23" s="498"/>
      <c r="Q23" s="497" t="s">
        <v>1594</v>
      </c>
    </row>
    <row r="24" spans="4:17" x14ac:dyDescent="0.2">
      <c r="D24" s="498" t="s">
        <v>3265</v>
      </c>
      <c r="E24" s="497" t="s">
        <v>3266</v>
      </c>
      <c r="F24" s="498"/>
      <c r="G24" s="497"/>
      <c r="H24" s="498"/>
      <c r="I24" s="498"/>
      <c r="J24" s="497" t="str">
        <f t="shared" si="0"/>
        <v/>
      </c>
      <c r="K24" s="498"/>
      <c r="L24" s="498"/>
      <c r="M24" s="498"/>
      <c r="N24" s="498"/>
      <c r="O24" s="498"/>
      <c r="P24" s="498"/>
      <c r="Q24" s="497" t="s">
        <v>1595</v>
      </c>
    </row>
    <row r="25" spans="4:17" x14ac:dyDescent="0.2">
      <c r="D25" s="498" t="s">
        <v>3267</v>
      </c>
      <c r="E25" s="497" t="s">
        <v>3266</v>
      </c>
      <c r="F25" s="498"/>
      <c r="G25" s="497"/>
      <c r="H25" s="498"/>
      <c r="I25" s="498"/>
      <c r="J25" s="497" t="str">
        <f t="shared" si="0"/>
        <v/>
      </c>
      <c r="K25" s="498"/>
      <c r="L25" s="498"/>
      <c r="M25" s="498"/>
      <c r="N25" s="498"/>
      <c r="O25" s="498"/>
      <c r="P25" s="498"/>
      <c r="Q25" s="497" t="s">
        <v>1596</v>
      </c>
    </row>
    <row r="26" spans="4:17" x14ac:dyDescent="0.2">
      <c r="D26" s="498" t="s">
        <v>3268</v>
      </c>
      <c r="E26" s="497" t="s">
        <v>3266</v>
      </c>
      <c r="F26" s="498"/>
      <c r="G26" s="497"/>
      <c r="H26" s="498"/>
      <c r="I26" s="498"/>
      <c r="J26" s="497" t="str">
        <f t="shared" si="0"/>
        <v/>
      </c>
      <c r="K26" s="498"/>
      <c r="L26" s="498"/>
      <c r="M26" s="498"/>
      <c r="N26" s="498"/>
      <c r="O26" s="498"/>
      <c r="P26" s="498"/>
      <c r="Q26" s="497" t="s">
        <v>1597</v>
      </c>
    </row>
    <row r="27" spans="4:17" x14ac:dyDescent="0.2">
      <c r="D27" s="498" t="s">
        <v>3269</v>
      </c>
      <c r="E27" s="497" t="s">
        <v>3266</v>
      </c>
      <c r="F27" s="498"/>
      <c r="G27" s="497"/>
      <c r="H27" s="498"/>
      <c r="I27" s="498"/>
      <c r="J27" s="497" t="str">
        <f t="shared" si="0"/>
        <v/>
      </c>
      <c r="K27" s="498"/>
      <c r="L27" s="498"/>
      <c r="M27" s="498"/>
      <c r="N27" s="498"/>
      <c r="O27" s="498"/>
      <c r="P27" s="498"/>
      <c r="Q27" s="497" t="s">
        <v>1598</v>
      </c>
    </row>
    <row r="28" spans="4:17" x14ac:dyDescent="0.2">
      <c r="D28" s="498" t="s">
        <v>3270</v>
      </c>
      <c r="E28" s="497" t="s">
        <v>3266</v>
      </c>
      <c r="F28" s="498"/>
      <c r="G28" s="497"/>
      <c r="H28" s="498"/>
      <c r="I28" s="498"/>
      <c r="J28" s="497" t="str">
        <f t="shared" si="0"/>
        <v/>
      </c>
      <c r="K28" s="498"/>
      <c r="L28" s="498"/>
      <c r="M28" s="498"/>
      <c r="N28" s="498"/>
      <c r="O28" s="498"/>
      <c r="P28" s="498"/>
      <c r="Q28" s="497" t="s">
        <v>1599</v>
      </c>
    </row>
    <row r="29" spans="4:17" x14ac:dyDescent="0.2">
      <c r="D29" s="498" t="s">
        <v>3271</v>
      </c>
      <c r="E29" s="497" t="s">
        <v>3266</v>
      </c>
      <c r="F29" s="498"/>
      <c r="G29" s="497"/>
      <c r="H29" s="498"/>
      <c r="I29" s="498"/>
      <c r="J29" s="497" t="str">
        <f t="shared" si="0"/>
        <v/>
      </c>
      <c r="K29" s="498"/>
      <c r="L29" s="498"/>
      <c r="M29" s="498"/>
      <c r="N29" s="498"/>
      <c r="O29" s="498"/>
      <c r="P29" s="498"/>
      <c r="Q29" s="497" t="s">
        <v>1600</v>
      </c>
    </row>
    <row r="30" spans="4:17" x14ac:dyDescent="0.2">
      <c r="D30" s="498" t="s">
        <v>3272</v>
      </c>
      <c r="E30" s="497" t="s">
        <v>3266</v>
      </c>
      <c r="F30" s="498"/>
      <c r="G30" s="497"/>
      <c r="H30" s="498"/>
      <c r="I30" s="498"/>
      <c r="J30" s="497" t="str">
        <f t="shared" si="0"/>
        <v/>
      </c>
      <c r="K30" s="498"/>
      <c r="L30" s="498"/>
      <c r="M30" s="498"/>
      <c r="N30" s="498"/>
      <c r="O30" s="498"/>
      <c r="P30" s="498"/>
      <c r="Q30" s="497" t="s">
        <v>1601</v>
      </c>
    </row>
    <row r="31" spans="4:17" x14ac:dyDescent="0.2">
      <c r="D31" s="498" t="s">
        <v>3273</v>
      </c>
      <c r="E31" s="497" t="s">
        <v>3266</v>
      </c>
      <c r="F31" s="498"/>
      <c r="G31" s="497"/>
      <c r="H31" s="498"/>
      <c r="I31" s="498"/>
      <c r="J31" s="497" t="str">
        <f t="shared" si="0"/>
        <v/>
      </c>
      <c r="K31" s="498"/>
      <c r="L31" s="498"/>
      <c r="M31" s="498"/>
      <c r="N31" s="498"/>
      <c r="O31" s="498"/>
      <c r="P31" s="498"/>
      <c r="Q31" s="497" t="s">
        <v>1602</v>
      </c>
    </row>
    <row r="32" spans="4:17" x14ac:dyDescent="0.2">
      <c r="D32" s="498" t="s">
        <v>3274</v>
      </c>
      <c r="E32" s="497" t="s">
        <v>3266</v>
      </c>
      <c r="F32" s="498"/>
      <c r="G32" s="497"/>
      <c r="H32" s="498"/>
      <c r="I32" s="498"/>
      <c r="J32" s="497" t="str">
        <f t="shared" si="0"/>
        <v/>
      </c>
      <c r="K32" s="498"/>
      <c r="L32" s="498"/>
      <c r="M32" s="498"/>
      <c r="N32" s="498"/>
      <c r="O32" s="498"/>
      <c r="P32" s="498"/>
      <c r="Q32" s="497" t="s">
        <v>1603</v>
      </c>
    </row>
    <row r="33" spans="4:17" x14ac:dyDescent="0.2">
      <c r="D33" s="498" t="s">
        <v>3275</v>
      </c>
      <c r="E33" s="497" t="s">
        <v>3266</v>
      </c>
      <c r="F33" s="498"/>
      <c r="G33" s="497"/>
      <c r="H33" s="498"/>
      <c r="I33" s="498"/>
      <c r="J33" s="497" t="str">
        <f t="shared" si="0"/>
        <v/>
      </c>
      <c r="K33" s="498"/>
      <c r="L33" s="498"/>
      <c r="M33" s="498"/>
      <c r="N33" s="498"/>
      <c r="O33" s="498"/>
      <c r="P33" s="498"/>
      <c r="Q33" s="497" t="s">
        <v>1604</v>
      </c>
    </row>
    <row r="34" spans="4:17" x14ac:dyDescent="0.2">
      <c r="D34" s="498" t="s">
        <v>3276</v>
      </c>
      <c r="E34" s="497" t="s">
        <v>3277</v>
      </c>
      <c r="F34" s="498"/>
      <c r="G34" s="497"/>
      <c r="H34" s="498"/>
      <c r="I34" s="498"/>
      <c r="J34" s="497" t="str">
        <f t="shared" si="0"/>
        <v/>
      </c>
      <c r="K34" s="498"/>
      <c r="L34" s="498"/>
      <c r="M34" s="498"/>
      <c r="N34" s="498"/>
      <c r="O34" s="498"/>
      <c r="P34" s="498"/>
      <c r="Q34" s="497" t="s">
        <v>1605</v>
      </c>
    </row>
    <row r="35" spans="4:17" x14ac:dyDescent="0.2">
      <c r="D35" s="498" t="s">
        <v>3278</v>
      </c>
      <c r="E35" s="497" t="s">
        <v>3277</v>
      </c>
      <c r="F35" s="498"/>
      <c r="G35" s="497"/>
      <c r="H35" s="498"/>
      <c r="I35" s="498"/>
      <c r="J35" s="497" t="str">
        <f t="shared" si="0"/>
        <v/>
      </c>
      <c r="K35" s="498"/>
      <c r="L35" s="498"/>
      <c r="M35" s="498"/>
      <c r="N35" s="498"/>
      <c r="O35" s="498"/>
      <c r="P35" s="498"/>
      <c r="Q35" s="497" t="s">
        <v>1606</v>
      </c>
    </row>
    <row r="36" spans="4:17" x14ac:dyDescent="0.2">
      <c r="D36" s="498" t="s">
        <v>3279</v>
      </c>
      <c r="E36" s="497" t="s">
        <v>3277</v>
      </c>
      <c r="F36" s="498"/>
      <c r="G36" s="497"/>
      <c r="H36" s="498"/>
      <c r="I36" s="498"/>
      <c r="J36" s="497" t="str">
        <f t="shared" si="0"/>
        <v/>
      </c>
      <c r="K36" s="498"/>
      <c r="L36" s="498"/>
      <c r="M36" s="498"/>
      <c r="N36" s="498"/>
      <c r="O36" s="498"/>
      <c r="P36" s="498"/>
      <c r="Q36" s="497" t="s">
        <v>1607</v>
      </c>
    </row>
    <row r="37" spans="4:17" x14ac:dyDescent="0.2">
      <c r="D37" s="498" t="s">
        <v>3280</v>
      </c>
      <c r="E37" s="497" t="s">
        <v>3277</v>
      </c>
      <c r="F37" s="498"/>
      <c r="G37" s="497"/>
      <c r="H37" s="498"/>
      <c r="I37" s="498"/>
      <c r="J37" s="497" t="str">
        <f t="shared" si="0"/>
        <v/>
      </c>
      <c r="K37" s="498"/>
      <c r="L37" s="498"/>
      <c r="M37" s="498"/>
      <c r="N37" s="498"/>
      <c r="O37" s="498"/>
      <c r="P37" s="498"/>
      <c r="Q37" s="497" t="s">
        <v>1608</v>
      </c>
    </row>
    <row r="38" spans="4:17" x14ac:dyDescent="0.2">
      <c r="D38" s="498" t="s">
        <v>3281</v>
      </c>
      <c r="E38" s="497" t="s">
        <v>3277</v>
      </c>
      <c r="F38" s="498"/>
      <c r="G38" s="497"/>
      <c r="H38" s="498"/>
      <c r="I38" s="498"/>
      <c r="J38" s="497" t="str">
        <f t="shared" si="0"/>
        <v/>
      </c>
      <c r="K38" s="498"/>
      <c r="L38" s="498"/>
      <c r="M38" s="498"/>
      <c r="N38" s="498"/>
      <c r="O38" s="498"/>
      <c r="P38" s="498"/>
      <c r="Q38" s="497" t="s">
        <v>1609</v>
      </c>
    </row>
    <row r="39" spans="4:17" x14ac:dyDescent="0.2">
      <c r="D39" s="498" t="s">
        <v>3282</v>
      </c>
      <c r="E39" s="497" t="s">
        <v>3277</v>
      </c>
      <c r="F39" s="498"/>
      <c r="G39" s="497"/>
      <c r="H39" s="498"/>
      <c r="I39" s="498"/>
      <c r="J39" s="497" t="str">
        <f t="shared" si="0"/>
        <v/>
      </c>
      <c r="K39" s="498"/>
      <c r="L39" s="498"/>
      <c r="M39" s="498"/>
      <c r="N39" s="498"/>
      <c r="O39" s="498"/>
      <c r="P39" s="498"/>
      <c r="Q39" s="497" t="s">
        <v>1610</v>
      </c>
    </row>
    <row r="40" spans="4:17" x14ac:dyDescent="0.2">
      <c r="D40" s="498" t="s">
        <v>3283</v>
      </c>
      <c r="E40" s="497" t="s">
        <v>3277</v>
      </c>
      <c r="F40" s="498"/>
      <c r="G40" s="497"/>
      <c r="H40" s="498"/>
      <c r="I40" s="498"/>
      <c r="J40" s="497" t="str">
        <f t="shared" si="0"/>
        <v/>
      </c>
      <c r="K40" s="498"/>
      <c r="L40" s="498"/>
      <c r="M40" s="498"/>
      <c r="N40" s="498"/>
      <c r="O40" s="498"/>
      <c r="P40" s="498"/>
      <c r="Q40" s="497" t="s">
        <v>1611</v>
      </c>
    </row>
    <row r="41" spans="4:17" x14ac:dyDescent="0.2">
      <c r="D41" s="498" t="s">
        <v>3284</v>
      </c>
      <c r="E41" s="497" t="s">
        <v>3277</v>
      </c>
      <c r="F41" s="498"/>
      <c r="G41" s="497"/>
      <c r="H41" s="498"/>
      <c r="I41" s="498"/>
      <c r="J41" s="497" t="str">
        <f t="shared" si="0"/>
        <v/>
      </c>
      <c r="K41" s="498"/>
      <c r="L41" s="498"/>
      <c r="M41" s="498"/>
      <c r="N41" s="498"/>
      <c r="O41" s="498"/>
      <c r="P41" s="498"/>
      <c r="Q41" s="497" t="s">
        <v>1612</v>
      </c>
    </row>
    <row r="42" spans="4:17" x14ac:dyDescent="0.2">
      <c r="D42" s="498" t="s">
        <v>3285</v>
      </c>
      <c r="E42" s="497" t="s">
        <v>3277</v>
      </c>
      <c r="F42" s="498"/>
      <c r="G42" s="497"/>
      <c r="H42" s="498"/>
      <c r="I42" s="498"/>
      <c r="J42" s="497" t="str">
        <f t="shared" si="0"/>
        <v/>
      </c>
      <c r="K42" s="498"/>
      <c r="L42" s="498"/>
      <c r="M42" s="498"/>
      <c r="N42" s="498"/>
      <c r="O42" s="498"/>
      <c r="P42" s="498"/>
      <c r="Q42" s="497" t="s">
        <v>1613</v>
      </c>
    </row>
    <row r="43" spans="4:17" x14ac:dyDescent="0.2">
      <c r="D43" s="498" t="s">
        <v>3286</v>
      </c>
      <c r="E43" s="497" t="s">
        <v>3277</v>
      </c>
      <c r="F43" s="498"/>
      <c r="G43" s="497"/>
      <c r="H43" s="498"/>
      <c r="I43" s="498"/>
      <c r="J43" s="497" t="str">
        <f t="shared" si="0"/>
        <v/>
      </c>
      <c r="K43" s="498"/>
      <c r="L43" s="498"/>
      <c r="M43" s="498"/>
      <c r="N43" s="498"/>
      <c r="O43" s="498"/>
      <c r="P43" s="498"/>
      <c r="Q43" s="497" t="s">
        <v>1614</v>
      </c>
    </row>
    <row r="44" spans="4:17" x14ac:dyDescent="0.2">
      <c r="D44" s="498" t="s">
        <v>3287</v>
      </c>
      <c r="E44" s="497" t="s">
        <v>3288</v>
      </c>
      <c r="F44" s="498"/>
      <c r="G44" s="497"/>
      <c r="H44" s="498"/>
      <c r="I44" s="498"/>
      <c r="J44" s="497" t="str">
        <f t="shared" si="0"/>
        <v/>
      </c>
      <c r="K44" s="498"/>
      <c r="L44" s="498"/>
      <c r="M44" s="498"/>
      <c r="N44" s="498"/>
      <c r="O44" s="498"/>
      <c r="P44" s="498"/>
      <c r="Q44" s="497" t="s">
        <v>1615</v>
      </c>
    </row>
    <row r="45" spans="4:17" x14ac:dyDescent="0.2">
      <c r="D45" s="498" t="s">
        <v>3289</v>
      </c>
      <c r="E45" s="497" t="s">
        <v>3288</v>
      </c>
      <c r="F45" s="498"/>
      <c r="G45" s="497"/>
      <c r="H45" s="498"/>
      <c r="I45" s="498"/>
      <c r="J45" s="497" t="str">
        <f t="shared" si="0"/>
        <v/>
      </c>
      <c r="K45" s="498"/>
      <c r="L45" s="498"/>
      <c r="M45" s="498"/>
      <c r="N45" s="498"/>
      <c r="O45" s="498"/>
      <c r="P45" s="498"/>
      <c r="Q45" s="497" t="s">
        <v>1616</v>
      </c>
    </row>
    <row r="46" spans="4:17" x14ac:dyDescent="0.2">
      <c r="D46" s="498" t="s">
        <v>3290</v>
      </c>
      <c r="E46" s="497" t="s">
        <v>3288</v>
      </c>
      <c r="F46" s="498"/>
      <c r="G46" s="497"/>
      <c r="H46" s="498"/>
      <c r="I46" s="498"/>
      <c r="J46" s="497" t="str">
        <f t="shared" si="0"/>
        <v/>
      </c>
      <c r="K46" s="498"/>
      <c r="L46" s="498"/>
      <c r="M46" s="498"/>
      <c r="N46" s="498"/>
      <c r="O46" s="498"/>
      <c r="P46" s="498"/>
      <c r="Q46" s="497" t="s">
        <v>1617</v>
      </c>
    </row>
    <row r="47" spans="4:17" x14ac:dyDescent="0.2">
      <c r="D47" s="498" t="s">
        <v>3291</v>
      </c>
      <c r="E47" s="497" t="s">
        <v>3288</v>
      </c>
      <c r="F47" s="498"/>
      <c r="G47" s="497"/>
      <c r="H47" s="498"/>
      <c r="I47" s="498"/>
      <c r="J47" s="497" t="str">
        <f t="shared" si="0"/>
        <v/>
      </c>
      <c r="K47" s="498"/>
      <c r="L47" s="498"/>
      <c r="M47" s="498"/>
      <c r="N47" s="498"/>
      <c r="O47" s="498"/>
      <c r="P47" s="498"/>
      <c r="Q47" s="497" t="s">
        <v>1618</v>
      </c>
    </row>
    <row r="48" spans="4:17" x14ac:dyDescent="0.2">
      <c r="D48" s="498" t="s">
        <v>3292</v>
      </c>
      <c r="E48" s="497" t="s">
        <v>3288</v>
      </c>
      <c r="F48" s="498"/>
      <c r="G48" s="497"/>
      <c r="H48" s="498"/>
      <c r="I48" s="498"/>
      <c r="J48" s="497" t="str">
        <f t="shared" si="0"/>
        <v/>
      </c>
      <c r="K48" s="498"/>
      <c r="L48" s="498"/>
      <c r="M48" s="498"/>
      <c r="N48" s="498"/>
      <c r="O48" s="498"/>
      <c r="P48" s="498"/>
      <c r="Q48" s="497" t="s">
        <v>1619</v>
      </c>
    </row>
    <row r="49" spans="4:17" x14ac:dyDescent="0.2">
      <c r="D49" s="498" t="s">
        <v>3293</v>
      </c>
      <c r="E49" s="497" t="s">
        <v>3288</v>
      </c>
      <c r="F49" s="498"/>
      <c r="G49" s="497"/>
      <c r="H49" s="498"/>
      <c r="I49" s="498"/>
      <c r="J49" s="497" t="str">
        <f t="shared" si="0"/>
        <v/>
      </c>
      <c r="K49" s="498"/>
      <c r="L49" s="498"/>
      <c r="M49" s="498"/>
      <c r="N49" s="498"/>
      <c r="O49" s="498"/>
      <c r="P49" s="498"/>
      <c r="Q49" s="497" t="s">
        <v>1620</v>
      </c>
    </row>
    <row r="50" spans="4:17" x14ac:dyDescent="0.2">
      <c r="D50" s="498" t="s">
        <v>3294</v>
      </c>
      <c r="E50" s="497" t="s">
        <v>3288</v>
      </c>
      <c r="F50" s="498"/>
      <c r="G50" s="497"/>
      <c r="H50" s="498"/>
      <c r="I50" s="498"/>
      <c r="J50" s="497" t="str">
        <f t="shared" si="0"/>
        <v/>
      </c>
      <c r="K50" s="498"/>
      <c r="L50" s="498"/>
      <c r="M50" s="498"/>
      <c r="N50" s="498"/>
      <c r="O50" s="498"/>
      <c r="P50" s="498"/>
      <c r="Q50" s="497" t="s">
        <v>1621</v>
      </c>
    </row>
    <row r="51" spans="4:17" x14ac:dyDescent="0.2">
      <c r="D51" s="498" t="s">
        <v>3295</v>
      </c>
      <c r="E51" s="497" t="s">
        <v>3288</v>
      </c>
      <c r="F51" s="498"/>
      <c r="G51" s="497"/>
      <c r="H51" s="498"/>
      <c r="I51" s="498"/>
      <c r="J51" s="497" t="str">
        <f t="shared" si="0"/>
        <v/>
      </c>
      <c r="K51" s="498"/>
      <c r="L51" s="498"/>
      <c r="M51" s="498"/>
      <c r="N51" s="498"/>
      <c r="O51" s="498"/>
      <c r="P51" s="498"/>
      <c r="Q51" s="497" t="s">
        <v>1622</v>
      </c>
    </row>
    <row r="52" spans="4:17" x14ac:dyDescent="0.2">
      <c r="D52" s="498" t="s">
        <v>3296</v>
      </c>
      <c r="E52" s="497" t="s">
        <v>3288</v>
      </c>
      <c r="F52" s="498"/>
      <c r="G52" s="497"/>
      <c r="H52" s="498"/>
      <c r="I52" s="498"/>
      <c r="J52" s="497" t="str">
        <f t="shared" si="0"/>
        <v/>
      </c>
      <c r="K52" s="498"/>
      <c r="L52" s="498"/>
      <c r="M52" s="498"/>
      <c r="N52" s="498"/>
      <c r="O52" s="498"/>
      <c r="P52" s="498"/>
      <c r="Q52" s="497" t="s">
        <v>1623</v>
      </c>
    </row>
    <row r="53" spans="4:17" x14ac:dyDescent="0.2">
      <c r="D53" s="498" t="s">
        <v>3297</v>
      </c>
      <c r="E53" s="497" t="s">
        <v>3288</v>
      </c>
      <c r="F53" s="498"/>
      <c r="G53" s="497"/>
      <c r="H53" s="498"/>
      <c r="I53" s="498"/>
      <c r="J53" s="497" t="str">
        <f t="shared" si="0"/>
        <v/>
      </c>
      <c r="K53" s="498"/>
      <c r="L53" s="498"/>
      <c r="M53" s="498"/>
      <c r="N53" s="498"/>
      <c r="O53" s="498"/>
      <c r="P53" s="498"/>
      <c r="Q53" s="497" t="s">
        <v>1624</v>
      </c>
    </row>
    <row r="54" spans="4:17" x14ac:dyDescent="0.2">
      <c r="D54" s="498" t="s">
        <v>3298</v>
      </c>
      <c r="E54" s="497" t="s">
        <v>3299</v>
      </c>
      <c r="F54" s="498"/>
      <c r="G54" s="497"/>
      <c r="H54" s="498"/>
      <c r="I54" s="498"/>
      <c r="J54" s="497" t="str">
        <f t="shared" si="0"/>
        <v/>
      </c>
      <c r="K54" s="498"/>
      <c r="L54" s="498"/>
      <c r="M54" s="498"/>
      <c r="N54" s="498"/>
      <c r="O54" s="498"/>
      <c r="P54" s="498"/>
      <c r="Q54" s="497" t="s">
        <v>1625</v>
      </c>
    </row>
    <row r="55" spans="4:17" x14ac:dyDescent="0.2">
      <c r="D55" s="498" t="s">
        <v>3300</v>
      </c>
      <c r="E55" s="497" t="s">
        <v>3299</v>
      </c>
      <c r="F55" s="498"/>
      <c r="G55" s="497"/>
      <c r="H55" s="498"/>
      <c r="I55" s="498"/>
      <c r="J55" s="497" t="str">
        <f t="shared" si="0"/>
        <v/>
      </c>
      <c r="K55" s="498"/>
      <c r="L55" s="498"/>
      <c r="M55" s="498"/>
      <c r="N55" s="498"/>
      <c r="O55" s="498"/>
      <c r="P55" s="498"/>
      <c r="Q55" s="497" t="s">
        <v>1626</v>
      </c>
    </row>
    <row r="56" spans="4:17" x14ac:dyDescent="0.2">
      <c r="D56" s="498" t="s">
        <v>3301</v>
      </c>
      <c r="E56" s="497" t="s">
        <v>3299</v>
      </c>
      <c r="F56" s="498"/>
      <c r="G56" s="497"/>
      <c r="H56" s="498"/>
      <c r="I56" s="498"/>
      <c r="J56" s="497" t="str">
        <f t="shared" si="0"/>
        <v/>
      </c>
      <c r="K56" s="498"/>
      <c r="L56" s="498"/>
      <c r="M56" s="498"/>
      <c r="N56" s="498"/>
      <c r="O56" s="498"/>
      <c r="P56" s="498"/>
      <c r="Q56" s="497" t="s">
        <v>1627</v>
      </c>
    </row>
    <row r="57" spans="4:17" x14ac:dyDescent="0.2">
      <c r="D57" s="498" t="s">
        <v>3302</v>
      </c>
      <c r="E57" s="497" t="s">
        <v>3299</v>
      </c>
      <c r="F57" s="498"/>
      <c r="G57" s="497"/>
      <c r="H57" s="498"/>
      <c r="I57" s="498"/>
      <c r="J57" s="497" t="str">
        <f t="shared" si="0"/>
        <v/>
      </c>
      <c r="K57" s="498"/>
      <c r="L57" s="498"/>
      <c r="M57" s="498"/>
      <c r="N57" s="498"/>
      <c r="O57" s="498"/>
      <c r="P57" s="498"/>
      <c r="Q57" s="497" t="s">
        <v>1628</v>
      </c>
    </row>
    <row r="58" spans="4:17" x14ac:dyDescent="0.2">
      <c r="D58" s="498" t="s">
        <v>3303</v>
      </c>
      <c r="E58" s="497" t="s">
        <v>3299</v>
      </c>
      <c r="F58" s="498"/>
      <c r="G58" s="497"/>
      <c r="H58" s="498"/>
      <c r="I58" s="498"/>
      <c r="J58" s="497" t="str">
        <f t="shared" si="0"/>
        <v/>
      </c>
      <c r="K58" s="498"/>
      <c r="L58" s="498"/>
      <c r="M58" s="498"/>
      <c r="N58" s="498"/>
      <c r="O58" s="498"/>
      <c r="P58" s="498"/>
      <c r="Q58" s="497" t="s">
        <v>1629</v>
      </c>
    </row>
    <row r="59" spans="4:17" x14ac:dyDescent="0.2">
      <c r="D59" s="498" t="s">
        <v>3304</v>
      </c>
      <c r="E59" s="497" t="s">
        <v>3299</v>
      </c>
      <c r="F59" s="498"/>
      <c r="G59" s="497"/>
      <c r="H59" s="498"/>
      <c r="I59" s="498"/>
      <c r="J59" s="497" t="str">
        <f t="shared" si="0"/>
        <v/>
      </c>
      <c r="K59" s="498"/>
      <c r="L59" s="498"/>
      <c r="M59" s="498"/>
      <c r="N59" s="498"/>
      <c r="O59" s="498"/>
      <c r="P59" s="498"/>
      <c r="Q59" s="497" t="s">
        <v>1630</v>
      </c>
    </row>
    <row r="60" spans="4:17" x14ac:dyDescent="0.2">
      <c r="D60" s="498" t="s">
        <v>3305</v>
      </c>
      <c r="E60" s="497" t="s">
        <v>3299</v>
      </c>
      <c r="F60" s="498"/>
      <c r="G60" s="497"/>
      <c r="H60" s="498"/>
      <c r="I60" s="498"/>
      <c r="J60" s="497" t="str">
        <f t="shared" si="0"/>
        <v/>
      </c>
      <c r="K60" s="498"/>
      <c r="L60" s="498"/>
      <c r="M60" s="498"/>
      <c r="N60" s="498"/>
      <c r="O60" s="498"/>
      <c r="P60" s="498"/>
      <c r="Q60" s="497" t="s">
        <v>1631</v>
      </c>
    </row>
    <row r="61" spans="4:17" x14ac:dyDescent="0.2">
      <c r="D61" s="498" t="s">
        <v>3306</v>
      </c>
      <c r="E61" s="497" t="s">
        <v>3299</v>
      </c>
      <c r="F61" s="498"/>
      <c r="G61" s="497"/>
      <c r="H61" s="498"/>
      <c r="I61" s="498"/>
      <c r="J61" s="497" t="str">
        <f t="shared" si="0"/>
        <v/>
      </c>
      <c r="K61" s="498"/>
      <c r="L61" s="498"/>
      <c r="M61" s="498"/>
      <c r="N61" s="498"/>
      <c r="O61" s="498"/>
      <c r="P61" s="498"/>
      <c r="Q61" s="497" t="s">
        <v>1632</v>
      </c>
    </row>
    <row r="62" spans="4:17" x14ac:dyDescent="0.2">
      <c r="D62" s="498" t="s">
        <v>3307</v>
      </c>
      <c r="E62" s="497" t="s">
        <v>3299</v>
      </c>
      <c r="F62" s="498"/>
      <c r="G62" s="497"/>
      <c r="H62" s="498"/>
      <c r="I62" s="498"/>
      <c r="J62" s="497" t="str">
        <f t="shared" si="0"/>
        <v/>
      </c>
      <c r="K62" s="498"/>
      <c r="L62" s="498"/>
      <c r="M62" s="498"/>
      <c r="N62" s="498"/>
      <c r="O62" s="498"/>
      <c r="P62" s="498"/>
      <c r="Q62" s="497" t="s">
        <v>1633</v>
      </c>
    </row>
    <row r="63" spans="4:17" x14ac:dyDescent="0.2">
      <c r="D63" s="498" t="s">
        <v>3308</v>
      </c>
      <c r="E63" s="497" t="s">
        <v>3299</v>
      </c>
      <c r="F63" s="498"/>
      <c r="G63" s="497"/>
      <c r="H63" s="498"/>
      <c r="I63" s="498"/>
      <c r="J63" s="497" t="str">
        <f t="shared" si="0"/>
        <v/>
      </c>
      <c r="K63" s="498"/>
      <c r="L63" s="498"/>
      <c r="M63" s="498"/>
      <c r="N63" s="498"/>
      <c r="O63" s="498"/>
      <c r="P63" s="498"/>
      <c r="Q63" s="497" t="s">
        <v>1634</v>
      </c>
    </row>
    <row r="64" spans="4:17" x14ac:dyDescent="0.2">
      <c r="D64" s="498" t="s">
        <v>3309</v>
      </c>
      <c r="E64" s="497" t="s">
        <v>3310</v>
      </c>
      <c r="F64" s="498"/>
      <c r="G64" s="497"/>
      <c r="H64" s="498"/>
      <c r="I64" s="498"/>
      <c r="J64" s="497" t="str">
        <f t="shared" si="0"/>
        <v/>
      </c>
      <c r="K64" s="498"/>
      <c r="L64" s="498"/>
      <c r="M64" s="498"/>
      <c r="N64" s="498"/>
      <c r="O64" s="498"/>
      <c r="P64" s="498"/>
      <c r="Q64" s="497" t="s">
        <v>1635</v>
      </c>
    </row>
    <row r="65" spans="4:17" x14ac:dyDescent="0.2">
      <c r="D65" s="498" t="s">
        <v>3311</v>
      </c>
      <c r="E65" s="497" t="s">
        <v>3310</v>
      </c>
      <c r="F65" s="498"/>
      <c r="G65" s="497"/>
      <c r="H65" s="498"/>
      <c r="I65" s="498"/>
      <c r="J65" s="497" t="str">
        <f t="shared" si="0"/>
        <v/>
      </c>
      <c r="K65" s="498"/>
      <c r="L65" s="498"/>
      <c r="M65" s="498"/>
      <c r="N65" s="498"/>
      <c r="O65" s="498"/>
      <c r="P65" s="498"/>
      <c r="Q65" s="497" t="s">
        <v>1636</v>
      </c>
    </row>
    <row r="66" spans="4:17" x14ac:dyDescent="0.2">
      <c r="D66" s="498" t="s">
        <v>3312</v>
      </c>
      <c r="E66" s="497" t="s">
        <v>3310</v>
      </c>
      <c r="F66" s="498"/>
      <c r="G66" s="497"/>
      <c r="H66" s="498"/>
      <c r="I66" s="498"/>
      <c r="J66" s="497" t="str">
        <f t="shared" si="0"/>
        <v/>
      </c>
      <c r="K66" s="498"/>
      <c r="L66" s="498"/>
      <c r="M66" s="498"/>
      <c r="N66" s="498"/>
      <c r="O66" s="498"/>
      <c r="P66" s="498"/>
      <c r="Q66" s="497" t="s">
        <v>1637</v>
      </c>
    </row>
    <row r="67" spans="4:17" x14ac:dyDescent="0.2">
      <c r="D67" s="498" t="s">
        <v>3313</v>
      </c>
      <c r="E67" s="497" t="s">
        <v>3310</v>
      </c>
      <c r="F67" s="498"/>
      <c r="G67" s="497"/>
      <c r="H67" s="498"/>
      <c r="I67" s="498"/>
      <c r="J67" s="497" t="str">
        <f t="shared" si="0"/>
        <v/>
      </c>
      <c r="K67" s="498"/>
      <c r="L67" s="498"/>
      <c r="M67" s="498"/>
      <c r="N67" s="498"/>
      <c r="O67" s="498"/>
      <c r="P67" s="498"/>
      <c r="Q67" s="497" t="s">
        <v>1638</v>
      </c>
    </row>
    <row r="68" spans="4:17" x14ac:dyDescent="0.2">
      <c r="D68" s="498" t="s">
        <v>3314</v>
      </c>
      <c r="E68" s="497" t="s">
        <v>3310</v>
      </c>
      <c r="F68" s="498"/>
      <c r="G68" s="497"/>
      <c r="H68" s="498"/>
      <c r="I68" s="498"/>
      <c r="J68" s="497" t="str">
        <f t="shared" ref="J68:J131" si="1">F68&amp;H68&amp;I68</f>
        <v/>
      </c>
      <c r="K68" s="498"/>
      <c r="L68" s="498"/>
      <c r="M68" s="498"/>
      <c r="N68" s="498"/>
      <c r="O68" s="498"/>
      <c r="P68" s="498"/>
      <c r="Q68" s="497" t="s">
        <v>1639</v>
      </c>
    </row>
    <row r="69" spans="4:17" x14ac:dyDescent="0.2">
      <c r="D69" s="498" t="s">
        <v>3315</v>
      </c>
      <c r="E69" s="497" t="s">
        <v>3310</v>
      </c>
      <c r="F69" s="498"/>
      <c r="G69" s="497"/>
      <c r="H69" s="498"/>
      <c r="I69" s="498"/>
      <c r="J69" s="497" t="str">
        <f t="shared" si="1"/>
        <v/>
      </c>
      <c r="K69" s="498"/>
      <c r="L69" s="498"/>
      <c r="M69" s="498"/>
      <c r="N69" s="498"/>
      <c r="O69" s="498"/>
      <c r="P69" s="498"/>
      <c r="Q69" s="497" t="s">
        <v>1640</v>
      </c>
    </row>
    <row r="70" spans="4:17" x14ac:dyDescent="0.2">
      <c r="D70" s="498" t="s">
        <v>3316</v>
      </c>
      <c r="E70" s="497" t="s">
        <v>3310</v>
      </c>
      <c r="F70" s="498"/>
      <c r="G70" s="497"/>
      <c r="H70" s="498"/>
      <c r="I70" s="498"/>
      <c r="J70" s="497" t="str">
        <f t="shared" si="1"/>
        <v/>
      </c>
      <c r="K70" s="498"/>
      <c r="L70" s="498"/>
      <c r="M70" s="498"/>
      <c r="N70" s="498"/>
      <c r="O70" s="498"/>
      <c r="P70" s="498"/>
      <c r="Q70" s="497" t="s">
        <v>1641</v>
      </c>
    </row>
    <row r="71" spans="4:17" x14ac:dyDescent="0.2">
      <c r="D71" s="498" t="s">
        <v>3317</v>
      </c>
      <c r="E71" s="497" t="s">
        <v>3310</v>
      </c>
      <c r="F71" s="498"/>
      <c r="G71" s="497"/>
      <c r="H71" s="498"/>
      <c r="I71" s="498"/>
      <c r="J71" s="497" t="str">
        <f t="shared" si="1"/>
        <v/>
      </c>
      <c r="K71" s="498"/>
      <c r="L71" s="498"/>
      <c r="M71" s="498"/>
      <c r="N71" s="498"/>
      <c r="O71" s="498"/>
      <c r="P71" s="498"/>
      <c r="Q71" s="497" t="s">
        <v>1642</v>
      </c>
    </row>
    <row r="72" spans="4:17" x14ac:dyDescent="0.2">
      <c r="D72" s="498" t="s">
        <v>3318</v>
      </c>
      <c r="E72" s="497" t="s">
        <v>3310</v>
      </c>
      <c r="F72" s="498"/>
      <c r="G72" s="497"/>
      <c r="H72" s="498"/>
      <c r="I72" s="498"/>
      <c r="J72" s="497" t="str">
        <f t="shared" si="1"/>
        <v/>
      </c>
      <c r="K72" s="498"/>
      <c r="L72" s="498"/>
      <c r="M72" s="498"/>
      <c r="N72" s="498"/>
      <c r="O72" s="498"/>
      <c r="P72" s="498"/>
      <c r="Q72" s="497" t="s">
        <v>1643</v>
      </c>
    </row>
    <row r="73" spans="4:17" x14ac:dyDescent="0.2">
      <c r="D73" s="498" t="s">
        <v>3319</v>
      </c>
      <c r="E73" s="497" t="s">
        <v>3310</v>
      </c>
      <c r="F73" s="498"/>
      <c r="G73" s="497"/>
      <c r="H73" s="498"/>
      <c r="I73" s="498"/>
      <c r="J73" s="497" t="str">
        <f t="shared" si="1"/>
        <v/>
      </c>
      <c r="K73" s="498"/>
      <c r="L73" s="498"/>
      <c r="M73" s="498"/>
      <c r="N73" s="498"/>
      <c r="O73" s="498"/>
      <c r="P73" s="498"/>
      <c r="Q73" s="497" t="s">
        <v>1644</v>
      </c>
    </row>
    <row r="74" spans="4:17" x14ac:dyDescent="0.2">
      <c r="D74" s="498" t="s">
        <v>3320</v>
      </c>
      <c r="E74" s="497" t="s">
        <v>3321</v>
      </c>
      <c r="F74" s="498"/>
      <c r="G74" s="497"/>
      <c r="H74" s="498"/>
      <c r="I74" s="498"/>
      <c r="J74" s="497" t="str">
        <f t="shared" si="1"/>
        <v/>
      </c>
      <c r="K74" s="498"/>
      <c r="L74" s="498"/>
      <c r="M74" s="498"/>
      <c r="N74" s="498"/>
      <c r="O74" s="498"/>
      <c r="P74" s="498"/>
      <c r="Q74" s="497" t="s">
        <v>1645</v>
      </c>
    </row>
    <row r="75" spans="4:17" x14ac:dyDescent="0.2">
      <c r="D75" s="498" t="s">
        <v>3322</v>
      </c>
      <c r="E75" s="497" t="s">
        <v>3321</v>
      </c>
      <c r="F75" s="498"/>
      <c r="G75" s="497"/>
      <c r="H75" s="498"/>
      <c r="I75" s="498"/>
      <c r="J75" s="497" t="str">
        <f t="shared" si="1"/>
        <v/>
      </c>
      <c r="K75" s="498"/>
      <c r="L75" s="498"/>
      <c r="M75" s="498"/>
      <c r="N75" s="498"/>
      <c r="O75" s="498"/>
      <c r="P75" s="498"/>
      <c r="Q75" s="497" t="s">
        <v>1646</v>
      </c>
    </row>
    <row r="76" spans="4:17" x14ac:dyDescent="0.2">
      <c r="D76" s="498" t="s">
        <v>3323</v>
      </c>
      <c r="E76" s="497" t="s">
        <v>3321</v>
      </c>
      <c r="F76" s="498"/>
      <c r="G76" s="497"/>
      <c r="H76" s="498"/>
      <c r="I76" s="498"/>
      <c r="J76" s="497" t="str">
        <f t="shared" si="1"/>
        <v/>
      </c>
      <c r="K76" s="498"/>
      <c r="L76" s="498"/>
      <c r="M76" s="498"/>
      <c r="N76" s="498"/>
      <c r="O76" s="498"/>
      <c r="P76" s="498"/>
      <c r="Q76" s="497" t="s">
        <v>1647</v>
      </c>
    </row>
    <row r="77" spans="4:17" x14ac:dyDescent="0.2">
      <c r="D77" s="498" t="s">
        <v>3324</v>
      </c>
      <c r="E77" s="497" t="s">
        <v>3321</v>
      </c>
      <c r="F77" s="498"/>
      <c r="G77" s="497"/>
      <c r="H77" s="498"/>
      <c r="I77" s="498"/>
      <c r="J77" s="497" t="str">
        <f t="shared" si="1"/>
        <v/>
      </c>
      <c r="K77" s="498"/>
      <c r="L77" s="498"/>
      <c r="M77" s="498"/>
      <c r="N77" s="498"/>
      <c r="O77" s="498"/>
      <c r="P77" s="498"/>
      <c r="Q77" s="497" t="s">
        <v>1648</v>
      </c>
    </row>
    <row r="78" spans="4:17" x14ac:dyDescent="0.2">
      <c r="D78" s="498" t="s">
        <v>3325</v>
      </c>
      <c r="E78" s="497" t="s">
        <v>3321</v>
      </c>
      <c r="F78" s="498"/>
      <c r="G78" s="497"/>
      <c r="H78" s="498"/>
      <c r="I78" s="498"/>
      <c r="J78" s="497" t="str">
        <f t="shared" si="1"/>
        <v/>
      </c>
      <c r="K78" s="498"/>
      <c r="L78" s="498"/>
      <c r="M78" s="498"/>
      <c r="N78" s="498"/>
      <c r="O78" s="498"/>
      <c r="P78" s="498"/>
      <c r="Q78" s="497" t="s">
        <v>1649</v>
      </c>
    </row>
    <row r="79" spans="4:17" x14ac:dyDescent="0.2">
      <c r="D79" s="498" t="s">
        <v>3326</v>
      </c>
      <c r="E79" s="497" t="s">
        <v>3321</v>
      </c>
      <c r="F79" s="498"/>
      <c r="G79" s="497"/>
      <c r="H79" s="498"/>
      <c r="I79" s="498"/>
      <c r="J79" s="497" t="str">
        <f t="shared" si="1"/>
        <v/>
      </c>
      <c r="K79" s="498"/>
      <c r="L79" s="498"/>
      <c r="M79" s="498"/>
      <c r="N79" s="498"/>
      <c r="O79" s="498"/>
      <c r="P79" s="498"/>
      <c r="Q79" s="497" t="s">
        <v>1650</v>
      </c>
    </row>
    <row r="80" spans="4:17" x14ac:dyDescent="0.2">
      <c r="D80" s="498" t="s">
        <v>3327</v>
      </c>
      <c r="E80" s="497" t="s">
        <v>3321</v>
      </c>
      <c r="F80" s="498"/>
      <c r="G80" s="497"/>
      <c r="H80" s="498"/>
      <c r="I80" s="498"/>
      <c r="J80" s="497" t="str">
        <f t="shared" si="1"/>
        <v/>
      </c>
      <c r="K80" s="498"/>
      <c r="L80" s="498"/>
      <c r="M80" s="498"/>
      <c r="N80" s="498"/>
      <c r="O80" s="498"/>
      <c r="P80" s="498"/>
      <c r="Q80" s="497" t="s">
        <v>1651</v>
      </c>
    </row>
    <row r="81" spans="4:17" x14ac:dyDescent="0.2">
      <c r="D81" s="498" t="s">
        <v>3328</v>
      </c>
      <c r="E81" s="497" t="s">
        <v>3321</v>
      </c>
      <c r="F81" s="498"/>
      <c r="G81" s="497"/>
      <c r="H81" s="498"/>
      <c r="I81" s="498"/>
      <c r="J81" s="497" t="str">
        <f t="shared" si="1"/>
        <v/>
      </c>
      <c r="K81" s="498"/>
      <c r="L81" s="498"/>
      <c r="M81" s="498"/>
      <c r="N81" s="498"/>
      <c r="O81" s="498"/>
      <c r="P81" s="498"/>
      <c r="Q81" s="497" t="s">
        <v>1652</v>
      </c>
    </row>
    <row r="82" spans="4:17" x14ac:dyDescent="0.2">
      <c r="D82" s="498" t="s">
        <v>3329</v>
      </c>
      <c r="E82" s="497" t="s">
        <v>3321</v>
      </c>
      <c r="F82" s="498"/>
      <c r="G82" s="497"/>
      <c r="H82" s="498"/>
      <c r="I82" s="498"/>
      <c r="J82" s="497" t="str">
        <f t="shared" si="1"/>
        <v/>
      </c>
      <c r="K82" s="498"/>
      <c r="L82" s="498"/>
      <c r="M82" s="498"/>
      <c r="N82" s="498"/>
      <c r="O82" s="498"/>
      <c r="P82" s="498"/>
      <c r="Q82" s="497" t="s">
        <v>1653</v>
      </c>
    </row>
    <row r="83" spans="4:17" x14ac:dyDescent="0.2">
      <c r="D83" s="498" t="s">
        <v>3330</v>
      </c>
      <c r="E83" s="497" t="s">
        <v>3321</v>
      </c>
      <c r="F83" s="498"/>
      <c r="G83" s="497"/>
      <c r="H83" s="498"/>
      <c r="I83" s="498"/>
      <c r="J83" s="497" t="str">
        <f t="shared" si="1"/>
        <v/>
      </c>
      <c r="K83" s="498"/>
      <c r="L83" s="498"/>
      <c r="M83" s="498"/>
      <c r="N83" s="498"/>
      <c r="O83" s="498"/>
      <c r="P83" s="498"/>
      <c r="Q83" s="497" t="s">
        <v>1654</v>
      </c>
    </row>
    <row r="84" spans="4:17" x14ac:dyDescent="0.2">
      <c r="D84" s="498" t="s">
        <v>3331</v>
      </c>
      <c r="E84" s="497" t="s">
        <v>3332</v>
      </c>
      <c r="F84" s="498"/>
      <c r="G84" s="497"/>
      <c r="H84" s="498"/>
      <c r="I84" s="498"/>
      <c r="J84" s="497" t="str">
        <f t="shared" si="1"/>
        <v/>
      </c>
      <c r="K84" s="498"/>
      <c r="L84" s="498"/>
      <c r="M84" s="498"/>
      <c r="N84" s="498"/>
      <c r="O84" s="498"/>
      <c r="P84" s="498"/>
      <c r="Q84" s="497" t="s">
        <v>1655</v>
      </c>
    </row>
    <row r="85" spans="4:17" x14ac:dyDescent="0.2">
      <c r="D85" s="498" t="s">
        <v>3333</v>
      </c>
      <c r="E85" s="497" t="s">
        <v>3332</v>
      </c>
      <c r="F85" s="498"/>
      <c r="G85" s="497"/>
      <c r="H85" s="498"/>
      <c r="I85" s="498"/>
      <c r="J85" s="497" t="str">
        <f t="shared" si="1"/>
        <v/>
      </c>
      <c r="K85" s="498"/>
      <c r="L85" s="498"/>
      <c r="M85" s="498"/>
      <c r="N85" s="498"/>
      <c r="O85" s="498"/>
      <c r="P85" s="498"/>
      <c r="Q85" s="497" t="s">
        <v>1656</v>
      </c>
    </row>
    <row r="86" spans="4:17" x14ac:dyDescent="0.2">
      <c r="D86" s="498" t="s">
        <v>3334</v>
      </c>
      <c r="E86" s="497" t="s">
        <v>3332</v>
      </c>
      <c r="F86" s="498"/>
      <c r="G86" s="497"/>
      <c r="H86" s="498"/>
      <c r="I86" s="498"/>
      <c r="J86" s="497" t="str">
        <f t="shared" si="1"/>
        <v/>
      </c>
      <c r="K86" s="498"/>
      <c r="L86" s="498"/>
      <c r="M86" s="498"/>
      <c r="N86" s="498"/>
      <c r="O86" s="498"/>
      <c r="P86" s="498"/>
      <c r="Q86" s="497" t="s">
        <v>1657</v>
      </c>
    </row>
    <row r="87" spans="4:17" x14ac:dyDescent="0.2">
      <c r="D87" s="498" t="s">
        <v>3335</v>
      </c>
      <c r="E87" s="497" t="s">
        <v>3332</v>
      </c>
      <c r="F87" s="498"/>
      <c r="G87" s="497"/>
      <c r="H87" s="498"/>
      <c r="I87" s="498"/>
      <c r="J87" s="497" t="str">
        <f t="shared" si="1"/>
        <v/>
      </c>
      <c r="K87" s="498"/>
      <c r="L87" s="498"/>
      <c r="M87" s="498"/>
      <c r="N87" s="498"/>
      <c r="O87" s="498"/>
      <c r="P87" s="498"/>
      <c r="Q87" s="497" t="s">
        <v>1658</v>
      </c>
    </row>
    <row r="88" spans="4:17" x14ac:dyDescent="0.2">
      <c r="D88" s="498" t="s">
        <v>3336</v>
      </c>
      <c r="E88" s="497" t="s">
        <v>3332</v>
      </c>
      <c r="F88" s="498"/>
      <c r="G88" s="497"/>
      <c r="H88" s="498"/>
      <c r="I88" s="498"/>
      <c r="J88" s="497" t="str">
        <f t="shared" si="1"/>
        <v/>
      </c>
      <c r="K88" s="498"/>
      <c r="L88" s="498"/>
      <c r="M88" s="498"/>
      <c r="N88" s="498"/>
      <c r="O88" s="498"/>
      <c r="P88" s="498"/>
      <c r="Q88" s="497" t="s">
        <v>1659</v>
      </c>
    </row>
    <row r="89" spans="4:17" x14ac:dyDescent="0.2">
      <c r="D89" s="498" t="s">
        <v>3337</v>
      </c>
      <c r="E89" s="497" t="s">
        <v>3332</v>
      </c>
      <c r="F89" s="498"/>
      <c r="G89" s="497"/>
      <c r="H89" s="498"/>
      <c r="I89" s="498"/>
      <c r="J89" s="497" t="str">
        <f t="shared" si="1"/>
        <v/>
      </c>
      <c r="K89" s="498"/>
      <c r="L89" s="498"/>
      <c r="M89" s="498"/>
      <c r="N89" s="498"/>
      <c r="O89" s="498"/>
      <c r="P89" s="498"/>
      <c r="Q89" s="497" t="s">
        <v>1660</v>
      </c>
    </row>
    <row r="90" spans="4:17" x14ac:dyDescent="0.2">
      <c r="D90" s="498" t="s">
        <v>3338</v>
      </c>
      <c r="E90" s="497" t="s">
        <v>3332</v>
      </c>
      <c r="F90" s="498"/>
      <c r="G90" s="497"/>
      <c r="H90" s="498"/>
      <c r="I90" s="498"/>
      <c r="J90" s="497" t="str">
        <f t="shared" si="1"/>
        <v/>
      </c>
      <c r="K90" s="498"/>
      <c r="L90" s="498"/>
      <c r="M90" s="498"/>
      <c r="N90" s="498"/>
      <c r="O90" s="498"/>
      <c r="P90" s="498"/>
      <c r="Q90" s="497" t="s">
        <v>1661</v>
      </c>
    </row>
    <row r="91" spans="4:17" x14ac:dyDescent="0.2">
      <c r="D91" s="498" t="s">
        <v>3339</v>
      </c>
      <c r="E91" s="497" t="s">
        <v>3332</v>
      </c>
      <c r="F91" s="498"/>
      <c r="G91" s="497"/>
      <c r="H91" s="498"/>
      <c r="I91" s="498"/>
      <c r="J91" s="497" t="str">
        <f t="shared" si="1"/>
        <v/>
      </c>
      <c r="K91" s="498"/>
      <c r="L91" s="498"/>
      <c r="M91" s="498"/>
      <c r="N91" s="498"/>
      <c r="O91" s="498"/>
      <c r="P91" s="498"/>
      <c r="Q91" s="497" t="s">
        <v>1662</v>
      </c>
    </row>
    <row r="92" spans="4:17" x14ac:dyDescent="0.2">
      <c r="D92" s="498" t="s">
        <v>3340</v>
      </c>
      <c r="E92" s="497" t="s">
        <v>3332</v>
      </c>
      <c r="F92" s="498"/>
      <c r="G92" s="497"/>
      <c r="H92" s="498"/>
      <c r="I92" s="498"/>
      <c r="J92" s="497" t="str">
        <f t="shared" si="1"/>
        <v/>
      </c>
      <c r="K92" s="498"/>
      <c r="L92" s="498"/>
      <c r="M92" s="498"/>
      <c r="N92" s="498"/>
      <c r="O92" s="498"/>
      <c r="P92" s="498"/>
      <c r="Q92" s="497" t="s">
        <v>1663</v>
      </c>
    </row>
    <row r="93" spans="4:17" x14ac:dyDescent="0.2">
      <c r="D93" s="498" t="s">
        <v>3341</v>
      </c>
      <c r="E93" s="497" t="s">
        <v>3332</v>
      </c>
      <c r="F93" s="498"/>
      <c r="G93" s="497"/>
      <c r="H93" s="498"/>
      <c r="I93" s="498"/>
      <c r="J93" s="497" t="str">
        <f t="shared" si="1"/>
        <v/>
      </c>
      <c r="K93" s="498"/>
      <c r="L93" s="498"/>
      <c r="M93" s="498"/>
      <c r="N93" s="498"/>
      <c r="O93" s="498"/>
      <c r="P93" s="498"/>
      <c r="Q93" s="497" t="s">
        <v>1664</v>
      </c>
    </row>
    <row r="94" spans="4:17" x14ac:dyDescent="0.2">
      <c r="D94" s="498" t="s">
        <v>3342</v>
      </c>
      <c r="E94" s="497" t="s">
        <v>3343</v>
      </c>
      <c r="F94" s="498"/>
      <c r="G94" s="497"/>
      <c r="H94" s="498"/>
      <c r="I94" s="498"/>
      <c r="J94" s="497" t="str">
        <f t="shared" si="1"/>
        <v/>
      </c>
      <c r="K94" s="498"/>
      <c r="L94" s="498"/>
      <c r="M94" s="498"/>
      <c r="N94" s="498"/>
      <c r="O94" s="498"/>
      <c r="P94" s="498"/>
      <c r="Q94" s="497" t="s">
        <v>1665</v>
      </c>
    </row>
    <row r="95" spans="4:17" x14ac:dyDescent="0.2">
      <c r="D95" s="498" t="s">
        <v>3344</v>
      </c>
      <c r="E95" s="497" t="s">
        <v>3343</v>
      </c>
      <c r="F95" s="498"/>
      <c r="G95" s="497"/>
      <c r="H95" s="498"/>
      <c r="I95" s="498"/>
      <c r="J95" s="497" t="str">
        <f t="shared" si="1"/>
        <v/>
      </c>
      <c r="K95" s="498"/>
      <c r="L95" s="498"/>
      <c r="M95" s="498"/>
      <c r="N95" s="498"/>
      <c r="O95" s="498"/>
      <c r="P95" s="498"/>
      <c r="Q95" s="497" t="s">
        <v>1666</v>
      </c>
    </row>
    <row r="96" spans="4:17" x14ac:dyDescent="0.2">
      <c r="D96" s="498" t="s">
        <v>3345</v>
      </c>
      <c r="E96" s="497" t="s">
        <v>3343</v>
      </c>
      <c r="F96" s="498"/>
      <c r="G96" s="497"/>
      <c r="H96" s="498"/>
      <c r="I96" s="498"/>
      <c r="J96" s="497" t="str">
        <f t="shared" si="1"/>
        <v/>
      </c>
      <c r="K96" s="498"/>
      <c r="L96" s="498"/>
      <c r="M96" s="498"/>
      <c r="N96" s="498"/>
      <c r="O96" s="498"/>
      <c r="P96" s="498"/>
      <c r="Q96" s="497" t="s">
        <v>1667</v>
      </c>
    </row>
    <row r="97" spans="4:17" x14ac:dyDescent="0.2">
      <c r="D97" s="498" t="s">
        <v>3346</v>
      </c>
      <c r="E97" s="497" t="s">
        <v>3343</v>
      </c>
      <c r="F97" s="498"/>
      <c r="G97" s="497"/>
      <c r="H97" s="498"/>
      <c r="I97" s="498"/>
      <c r="J97" s="497" t="str">
        <f t="shared" si="1"/>
        <v/>
      </c>
      <c r="K97" s="498"/>
      <c r="L97" s="498"/>
      <c r="M97" s="498"/>
      <c r="N97" s="498"/>
      <c r="O97" s="498"/>
      <c r="P97" s="498"/>
      <c r="Q97" s="497" t="s">
        <v>1668</v>
      </c>
    </row>
    <row r="98" spans="4:17" x14ac:dyDescent="0.2">
      <c r="D98" s="498" t="s">
        <v>3347</v>
      </c>
      <c r="E98" s="497" t="s">
        <v>3343</v>
      </c>
      <c r="F98" s="498"/>
      <c r="G98" s="497"/>
      <c r="H98" s="498"/>
      <c r="I98" s="498"/>
      <c r="J98" s="497" t="str">
        <f t="shared" si="1"/>
        <v/>
      </c>
      <c r="K98" s="498"/>
      <c r="L98" s="498"/>
      <c r="M98" s="498"/>
      <c r="N98" s="498"/>
      <c r="O98" s="498"/>
      <c r="P98" s="498"/>
      <c r="Q98" s="497" t="s">
        <v>1669</v>
      </c>
    </row>
    <row r="99" spans="4:17" x14ac:dyDescent="0.2">
      <c r="D99" s="498" t="s">
        <v>3348</v>
      </c>
      <c r="E99" s="497" t="s">
        <v>3343</v>
      </c>
      <c r="F99" s="498"/>
      <c r="G99" s="497"/>
      <c r="H99" s="498"/>
      <c r="I99" s="498"/>
      <c r="J99" s="497" t="str">
        <f t="shared" si="1"/>
        <v/>
      </c>
      <c r="K99" s="498"/>
      <c r="L99" s="498"/>
      <c r="M99" s="498"/>
      <c r="N99" s="498"/>
      <c r="O99" s="498"/>
      <c r="P99" s="498"/>
      <c r="Q99" s="497" t="s">
        <v>1670</v>
      </c>
    </row>
    <row r="100" spans="4:17" x14ac:dyDescent="0.2">
      <c r="D100" s="498" t="s">
        <v>3349</v>
      </c>
      <c r="E100" s="497" t="s">
        <v>3343</v>
      </c>
      <c r="F100" s="498"/>
      <c r="G100" s="497"/>
      <c r="H100" s="498"/>
      <c r="I100" s="498"/>
      <c r="J100" s="497" t="str">
        <f t="shared" si="1"/>
        <v/>
      </c>
      <c r="K100" s="498"/>
      <c r="L100" s="498"/>
      <c r="M100" s="498"/>
      <c r="N100" s="498"/>
      <c r="O100" s="498"/>
      <c r="P100" s="498"/>
      <c r="Q100" s="497" t="s">
        <v>1671</v>
      </c>
    </row>
    <row r="101" spans="4:17" x14ac:dyDescent="0.2">
      <c r="D101" s="498" t="s">
        <v>3350</v>
      </c>
      <c r="E101" s="497" t="s">
        <v>3343</v>
      </c>
      <c r="F101" s="498"/>
      <c r="G101" s="497"/>
      <c r="H101" s="498"/>
      <c r="I101" s="498"/>
      <c r="J101" s="497" t="str">
        <f t="shared" si="1"/>
        <v/>
      </c>
      <c r="K101" s="498"/>
      <c r="L101" s="498"/>
      <c r="M101" s="498"/>
      <c r="N101" s="498"/>
      <c r="O101" s="498"/>
      <c r="P101" s="498"/>
      <c r="Q101" s="497" t="s">
        <v>1672</v>
      </c>
    </row>
    <row r="102" spans="4:17" x14ac:dyDescent="0.2">
      <c r="D102" s="498" t="s">
        <v>3351</v>
      </c>
      <c r="E102" s="497" t="s">
        <v>3343</v>
      </c>
      <c r="F102" s="498"/>
      <c r="G102" s="497"/>
      <c r="H102" s="498"/>
      <c r="I102" s="498"/>
      <c r="J102" s="497" t="str">
        <f t="shared" si="1"/>
        <v/>
      </c>
      <c r="K102" s="498"/>
      <c r="L102" s="498"/>
      <c r="M102" s="498"/>
      <c r="N102" s="498"/>
      <c r="O102" s="498"/>
      <c r="P102" s="498"/>
      <c r="Q102" s="497" t="s">
        <v>1673</v>
      </c>
    </row>
    <row r="103" spans="4:17" x14ac:dyDescent="0.2">
      <c r="D103" s="498" t="s">
        <v>3352</v>
      </c>
      <c r="E103" s="497" t="s">
        <v>3343</v>
      </c>
      <c r="F103" s="498"/>
      <c r="G103" s="497"/>
      <c r="H103" s="498"/>
      <c r="I103" s="498"/>
      <c r="J103" s="497" t="str">
        <f t="shared" si="1"/>
        <v/>
      </c>
      <c r="K103" s="498"/>
      <c r="L103" s="498"/>
      <c r="M103" s="498"/>
      <c r="N103" s="498"/>
      <c r="O103" s="498"/>
      <c r="P103" s="498"/>
      <c r="Q103" s="497" t="s">
        <v>1674</v>
      </c>
    </row>
    <row r="104" spans="4:17" x14ac:dyDescent="0.2">
      <c r="D104" s="498" t="s">
        <v>3353</v>
      </c>
      <c r="E104" s="497" t="s">
        <v>3354</v>
      </c>
      <c r="F104" s="498"/>
      <c r="G104" s="497"/>
      <c r="H104" s="498"/>
      <c r="I104" s="498"/>
      <c r="J104" s="497" t="str">
        <f t="shared" si="1"/>
        <v/>
      </c>
      <c r="K104" s="498"/>
      <c r="L104" s="498"/>
      <c r="M104" s="498"/>
      <c r="N104" s="498"/>
      <c r="O104" s="498"/>
      <c r="P104" s="498"/>
      <c r="Q104" s="497" t="s">
        <v>1675</v>
      </c>
    </row>
    <row r="105" spans="4:17" x14ac:dyDescent="0.2">
      <c r="D105" s="498" t="s">
        <v>3355</v>
      </c>
      <c r="E105" s="497" t="s">
        <v>3354</v>
      </c>
      <c r="F105" s="498"/>
      <c r="G105" s="497"/>
      <c r="H105" s="498"/>
      <c r="I105" s="498"/>
      <c r="J105" s="497" t="str">
        <f t="shared" si="1"/>
        <v/>
      </c>
      <c r="K105" s="498"/>
      <c r="L105" s="498"/>
      <c r="M105" s="498"/>
      <c r="N105" s="498"/>
      <c r="O105" s="498"/>
      <c r="P105" s="498"/>
      <c r="Q105" s="497" t="s">
        <v>1676</v>
      </c>
    </row>
    <row r="106" spans="4:17" x14ac:dyDescent="0.2">
      <c r="D106" s="498" t="s">
        <v>3356</v>
      </c>
      <c r="E106" s="497" t="s">
        <v>3354</v>
      </c>
      <c r="F106" s="498"/>
      <c r="G106" s="497"/>
      <c r="H106" s="498"/>
      <c r="I106" s="498"/>
      <c r="J106" s="497" t="str">
        <f t="shared" si="1"/>
        <v/>
      </c>
      <c r="K106" s="498"/>
      <c r="L106" s="498"/>
      <c r="M106" s="498"/>
      <c r="N106" s="498"/>
      <c r="O106" s="498"/>
      <c r="P106" s="498"/>
      <c r="Q106" s="497" t="s">
        <v>1677</v>
      </c>
    </row>
    <row r="107" spans="4:17" x14ac:dyDescent="0.2">
      <c r="D107" s="498" t="s">
        <v>3357</v>
      </c>
      <c r="E107" s="497" t="s">
        <v>3354</v>
      </c>
      <c r="F107" s="498"/>
      <c r="G107" s="497"/>
      <c r="H107" s="498"/>
      <c r="I107" s="498"/>
      <c r="J107" s="497" t="str">
        <f t="shared" si="1"/>
        <v/>
      </c>
      <c r="K107" s="498"/>
      <c r="L107" s="498"/>
      <c r="M107" s="498"/>
      <c r="N107" s="498"/>
      <c r="O107" s="498"/>
      <c r="P107" s="498"/>
      <c r="Q107" s="497" t="s">
        <v>1678</v>
      </c>
    </row>
    <row r="108" spans="4:17" x14ac:dyDescent="0.2">
      <c r="D108" s="498" t="s">
        <v>3358</v>
      </c>
      <c r="E108" s="497" t="s">
        <v>3354</v>
      </c>
      <c r="F108" s="498"/>
      <c r="G108" s="497"/>
      <c r="H108" s="498"/>
      <c r="I108" s="498"/>
      <c r="J108" s="497" t="str">
        <f t="shared" si="1"/>
        <v/>
      </c>
      <c r="K108" s="498"/>
      <c r="L108" s="498"/>
      <c r="M108" s="498"/>
      <c r="N108" s="498"/>
      <c r="O108" s="498"/>
      <c r="P108" s="498"/>
      <c r="Q108" s="497" t="s">
        <v>1679</v>
      </c>
    </row>
    <row r="109" spans="4:17" x14ac:dyDescent="0.2">
      <c r="D109" s="498" t="s">
        <v>3359</v>
      </c>
      <c r="E109" s="497" t="s">
        <v>3354</v>
      </c>
      <c r="F109" s="498"/>
      <c r="G109" s="497"/>
      <c r="H109" s="498"/>
      <c r="I109" s="498"/>
      <c r="J109" s="497" t="str">
        <f t="shared" si="1"/>
        <v/>
      </c>
      <c r="K109" s="498"/>
      <c r="L109" s="498"/>
      <c r="M109" s="498"/>
      <c r="N109" s="498"/>
      <c r="O109" s="498"/>
      <c r="P109" s="498"/>
      <c r="Q109" s="497" t="s">
        <v>1680</v>
      </c>
    </row>
    <row r="110" spans="4:17" x14ac:dyDescent="0.2">
      <c r="D110" s="498" t="s">
        <v>3360</v>
      </c>
      <c r="E110" s="497" t="s">
        <v>3354</v>
      </c>
      <c r="F110" s="498"/>
      <c r="G110" s="497"/>
      <c r="H110" s="498"/>
      <c r="I110" s="498"/>
      <c r="J110" s="497" t="str">
        <f t="shared" si="1"/>
        <v/>
      </c>
      <c r="K110" s="498"/>
      <c r="L110" s="498"/>
      <c r="M110" s="498"/>
      <c r="N110" s="498"/>
      <c r="O110" s="498"/>
      <c r="P110" s="498"/>
      <c r="Q110" s="497" t="s">
        <v>1681</v>
      </c>
    </row>
    <row r="111" spans="4:17" x14ac:dyDescent="0.2">
      <c r="D111" s="498" t="s">
        <v>3361</v>
      </c>
      <c r="E111" s="497" t="s">
        <v>3354</v>
      </c>
      <c r="F111" s="498"/>
      <c r="G111" s="497"/>
      <c r="H111" s="498"/>
      <c r="I111" s="498"/>
      <c r="J111" s="497" t="str">
        <f t="shared" si="1"/>
        <v/>
      </c>
      <c r="K111" s="498"/>
      <c r="L111" s="498"/>
      <c r="M111" s="498"/>
      <c r="N111" s="498"/>
      <c r="O111" s="498"/>
      <c r="P111" s="498"/>
      <c r="Q111" s="497" t="s">
        <v>1682</v>
      </c>
    </row>
    <row r="112" spans="4:17" x14ac:dyDescent="0.2">
      <c r="D112" s="498" t="s">
        <v>3362</v>
      </c>
      <c r="E112" s="497" t="s">
        <v>3354</v>
      </c>
      <c r="F112" s="498"/>
      <c r="G112" s="497"/>
      <c r="H112" s="498"/>
      <c r="I112" s="498"/>
      <c r="J112" s="497" t="str">
        <f t="shared" si="1"/>
        <v/>
      </c>
      <c r="K112" s="498"/>
      <c r="L112" s="498"/>
      <c r="M112" s="498"/>
      <c r="N112" s="498"/>
      <c r="O112" s="498"/>
      <c r="P112" s="498"/>
      <c r="Q112" s="497" t="s">
        <v>1683</v>
      </c>
    </row>
    <row r="113" spans="4:17" x14ac:dyDescent="0.2">
      <c r="D113" s="498" t="s">
        <v>3363</v>
      </c>
      <c r="E113" s="497" t="s">
        <v>3354</v>
      </c>
      <c r="F113" s="498"/>
      <c r="G113" s="497"/>
      <c r="H113" s="498"/>
      <c r="I113" s="498"/>
      <c r="J113" s="497" t="str">
        <f t="shared" si="1"/>
        <v/>
      </c>
      <c r="K113" s="498"/>
      <c r="L113" s="498"/>
      <c r="M113" s="498"/>
      <c r="N113" s="498"/>
      <c r="O113" s="498"/>
      <c r="P113" s="498"/>
      <c r="Q113" s="497" t="s">
        <v>1684</v>
      </c>
    </row>
    <row r="114" spans="4:17" x14ac:dyDescent="0.2">
      <c r="D114" s="498" t="s">
        <v>3364</v>
      </c>
      <c r="E114" s="497" t="s">
        <v>3365</v>
      </c>
      <c r="F114" s="498"/>
      <c r="G114" s="497"/>
      <c r="H114" s="498"/>
      <c r="I114" s="498"/>
      <c r="J114" s="497" t="str">
        <f t="shared" si="1"/>
        <v/>
      </c>
      <c r="K114" s="498"/>
      <c r="L114" s="498"/>
      <c r="M114" s="498"/>
      <c r="N114" s="498"/>
      <c r="O114" s="498"/>
      <c r="P114" s="498"/>
      <c r="Q114" s="497" t="s">
        <v>1685</v>
      </c>
    </row>
    <row r="115" spans="4:17" x14ac:dyDescent="0.2">
      <c r="D115" s="498" t="s">
        <v>3366</v>
      </c>
      <c r="E115" s="497" t="s">
        <v>3365</v>
      </c>
      <c r="F115" s="498"/>
      <c r="G115" s="497"/>
      <c r="H115" s="498"/>
      <c r="I115" s="498"/>
      <c r="J115" s="497" t="str">
        <f t="shared" si="1"/>
        <v/>
      </c>
      <c r="K115" s="498"/>
      <c r="L115" s="498"/>
      <c r="M115" s="498"/>
      <c r="N115" s="498"/>
      <c r="O115" s="498"/>
      <c r="P115" s="498"/>
      <c r="Q115" s="497" t="s">
        <v>1686</v>
      </c>
    </row>
    <row r="116" spans="4:17" x14ac:dyDescent="0.2">
      <c r="D116" s="498" t="s">
        <v>3367</v>
      </c>
      <c r="E116" s="497" t="s">
        <v>3365</v>
      </c>
      <c r="F116" s="498"/>
      <c r="G116" s="497"/>
      <c r="H116" s="498"/>
      <c r="I116" s="498"/>
      <c r="J116" s="497" t="str">
        <f t="shared" si="1"/>
        <v/>
      </c>
      <c r="K116" s="498"/>
      <c r="L116" s="498"/>
      <c r="M116" s="498"/>
      <c r="N116" s="498"/>
      <c r="O116" s="498"/>
      <c r="P116" s="498"/>
      <c r="Q116" s="497" t="s">
        <v>1687</v>
      </c>
    </row>
    <row r="117" spans="4:17" x14ac:dyDescent="0.2">
      <c r="D117" s="498" t="s">
        <v>3368</v>
      </c>
      <c r="E117" s="497" t="s">
        <v>3365</v>
      </c>
      <c r="F117" s="498"/>
      <c r="G117" s="497"/>
      <c r="H117" s="498"/>
      <c r="I117" s="498"/>
      <c r="J117" s="497" t="str">
        <f t="shared" si="1"/>
        <v/>
      </c>
      <c r="K117" s="498"/>
      <c r="L117" s="498"/>
      <c r="M117" s="498"/>
      <c r="N117" s="498"/>
      <c r="O117" s="498"/>
      <c r="P117" s="498"/>
      <c r="Q117" s="497" t="s">
        <v>1688</v>
      </c>
    </row>
    <row r="118" spans="4:17" x14ac:dyDescent="0.2">
      <c r="D118" s="498" t="s">
        <v>3369</v>
      </c>
      <c r="E118" s="497" t="s">
        <v>3365</v>
      </c>
      <c r="F118" s="498"/>
      <c r="G118" s="497"/>
      <c r="H118" s="498"/>
      <c r="I118" s="498"/>
      <c r="J118" s="497" t="str">
        <f t="shared" si="1"/>
        <v/>
      </c>
      <c r="K118" s="498"/>
      <c r="L118" s="498"/>
      <c r="M118" s="498"/>
      <c r="N118" s="498"/>
      <c r="O118" s="498"/>
      <c r="P118" s="498"/>
      <c r="Q118" s="497" t="s">
        <v>1689</v>
      </c>
    </row>
    <row r="119" spans="4:17" x14ac:dyDescent="0.2">
      <c r="D119" s="498" t="s">
        <v>3370</v>
      </c>
      <c r="E119" s="497" t="s">
        <v>3365</v>
      </c>
      <c r="F119" s="498"/>
      <c r="G119" s="497"/>
      <c r="H119" s="498"/>
      <c r="I119" s="498"/>
      <c r="J119" s="497" t="str">
        <f t="shared" si="1"/>
        <v/>
      </c>
      <c r="K119" s="498"/>
      <c r="L119" s="498"/>
      <c r="M119" s="498"/>
      <c r="N119" s="498"/>
      <c r="O119" s="498"/>
      <c r="P119" s="498"/>
      <c r="Q119" s="497" t="s">
        <v>1690</v>
      </c>
    </row>
    <row r="120" spans="4:17" x14ac:dyDescent="0.2">
      <c r="D120" s="498" t="s">
        <v>3371</v>
      </c>
      <c r="E120" s="497" t="s">
        <v>3365</v>
      </c>
      <c r="F120" s="498"/>
      <c r="G120" s="497"/>
      <c r="H120" s="498"/>
      <c r="I120" s="498"/>
      <c r="J120" s="497" t="str">
        <f t="shared" si="1"/>
        <v/>
      </c>
      <c r="K120" s="498"/>
      <c r="L120" s="498"/>
      <c r="M120" s="498"/>
      <c r="N120" s="498"/>
      <c r="O120" s="498"/>
      <c r="P120" s="498"/>
      <c r="Q120" s="497" t="s">
        <v>1691</v>
      </c>
    </row>
    <row r="121" spans="4:17" x14ac:dyDescent="0.2">
      <c r="D121" s="498" t="s">
        <v>3372</v>
      </c>
      <c r="E121" s="497" t="s">
        <v>3365</v>
      </c>
      <c r="F121" s="498"/>
      <c r="G121" s="497"/>
      <c r="H121" s="498"/>
      <c r="I121" s="498"/>
      <c r="J121" s="497" t="str">
        <f t="shared" si="1"/>
        <v/>
      </c>
      <c r="K121" s="498"/>
      <c r="L121" s="498"/>
      <c r="M121" s="498"/>
      <c r="N121" s="498"/>
      <c r="O121" s="498"/>
      <c r="P121" s="498"/>
      <c r="Q121" s="497" t="s">
        <v>1692</v>
      </c>
    </row>
    <row r="122" spans="4:17" x14ac:dyDescent="0.2">
      <c r="D122" s="498" t="s">
        <v>3373</v>
      </c>
      <c r="E122" s="497" t="s">
        <v>3365</v>
      </c>
      <c r="F122" s="498"/>
      <c r="G122" s="497"/>
      <c r="H122" s="498"/>
      <c r="I122" s="498"/>
      <c r="J122" s="497" t="str">
        <f t="shared" si="1"/>
        <v/>
      </c>
      <c r="K122" s="498"/>
      <c r="L122" s="498"/>
      <c r="M122" s="498"/>
      <c r="N122" s="498"/>
      <c r="O122" s="498"/>
      <c r="P122" s="498"/>
      <c r="Q122" s="497" t="s">
        <v>1693</v>
      </c>
    </row>
    <row r="123" spans="4:17" x14ac:dyDescent="0.2">
      <c r="D123" s="498" t="s">
        <v>3374</v>
      </c>
      <c r="E123" s="497" t="s">
        <v>3365</v>
      </c>
      <c r="F123" s="498"/>
      <c r="G123" s="497"/>
      <c r="H123" s="498"/>
      <c r="I123" s="498"/>
      <c r="J123" s="497" t="str">
        <f t="shared" si="1"/>
        <v/>
      </c>
      <c r="K123" s="498"/>
      <c r="L123" s="498"/>
      <c r="M123" s="498"/>
      <c r="N123" s="498"/>
      <c r="O123" s="498"/>
      <c r="P123" s="498"/>
      <c r="Q123" s="497" t="s">
        <v>1694</v>
      </c>
    </row>
    <row r="124" spans="4:17" x14ac:dyDescent="0.2">
      <c r="D124" s="498" t="s">
        <v>3375</v>
      </c>
      <c r="E124" s="497" t="s">
        <v>3376</v>
      </c>
      <c r="F124" s="498"/>
      <c r="G124" s="497"/>
      <c r="H124" s="498"/>
      <c r="I124" s="498"/>
      <c r="J124" s="497" t="str">
        <f t="shared" si="1"/>
        <v/>
      </c>
      <c r="K124" s="498"/>
      <c r="L124" s="498"/>
      <c r="M124" s="498"/>
      <c r="N124" s="498"/>
      <c r="O124" s="498"/>
      <c r="P124" s="498"/>
      <c r="Q124" s="497" t="s">
        <v>1695</v>
      </c>
    </row>
    <row r="125" spans="4:17" x14ac:dyDescent="0.2">
      <c r="D125" s="498" t="s">
        <v>3377</v>
      </c>
      <c r="E125" s="497" t="s">
        <v>3376</v>
      </c>
      <c r="F125" s="498"/>
      <c r="G125" s="497"/>
      <c r="H125" s="498"/>
      <c r="I125" s="498"/>
      <c r="J125" s="497" t="str">
        <f t="shared" si="1"/>
        <v/>
      </c>
      <c r="K125" s="498"/>
      <c r="L125" s="498"/>
      <c r="M125" s="498"/>
      <c r="N125" s="498"/>
      <c r="O125" s="498"/>
      <c r="P125" s="498"/>
      <c r="Q125" s="497" t="s">
        <v>1696</v>
      </c>
    </row>
    <row r="126" spans="4:17" x14ac:dyDescent="0.2">
      <c r="D126" s="498" t="s">
        <v>3378</v>
      </c>
      <c r="E126" s="497" t="s">
        <v>3376</v>
      </c>
      <c r="F126" s="498"/>
      <c r="G126" s="497"/>
      <c r="H126" s="498"/>
      <c r="I126" s="498"/>
      <c r="J126" s="497" t="str">
        <f t="shared" si="1"/>
        <v/>
      </c>
      <c r="K126" s="498"/>
      <c r="L126" s="498"/>
      <c r="M126" s="498"/>
      <c r="N126" s="498"/>
      <c r="O126" s="498"/>
      <c r="P126" s="498"/>
      <c r="Q126" s="497" t="s">
        <v>1697</v>
      </c>
    </row>
    <row r="127" spans="4:17" x14ac:dyDescent="0.2">
      <c r="D127" s="498" t="s">
        <v>3379</v>
      </c>
      <c r="E127" s="497" t="s">
        <v>3376</v>
      </c>
      <c r="F127" s="498"/>
      <c r="G127" s="497"/>
      <c r="H127" s="498"/>
      <c r="I127" s="498"/>
      <c r="J127" s="497" t="str">
        <f t="shared" si="1"/>
        <v/>
      </c>
      <c r="K127" s="498"/>
      <c r="L127" s="498"/>
      <c r="M127" s="498"/>
      <c r="N127" s="498"/>
      <c r="O127" s="498"/>
      <c r="P127" s="498"/>
      <c r="Q127" s="497" t="s">
        <v>1698</v>
      </c>
    </row>
    <row r="128" spans="4:17" x14ac:dyDescent="0.2">
      <c r="D128" s="498" t="s">
        <v>3380</v>
      </c>
      <c r="E128" s="497" t="s">
        <v>3376</v>
      </c>
      <c r="F128" s="498"/>
      <c r="G128" s="497"/>
      <c r="H128" s="498"/>
      <c r="I128" s="498"/>
      <c r="J128" s="497" t="str">
        <f t="shared" si="1"/>
        <v/>
      </c>
      <c r="K128" s="498"/>
      <c r="L128" s="498"/>
      <c r="M128" s="498"/>
      <c r="N128" s="498"/>
      <c r="O128" s="498"/>
      <c r="P128" s="498"/>
      <c r="Q128" s="497" t="s">
        <v>1699</v>
      </c>
    </row>
    <row r="129" spans="4:17" x14ac:dyDescent="0.2">
      <c r="D129" s="498" t="s">
        <v>3381</v>
      </c>
      <c r="E129" s="497" t="s">
        <v>3376</v>
      </c>
      <c r="F129" s="498"/>
      <c r="G129" s="497"/>
      <c r="H129" s="498"/>
      <c r="I129" s="498"/>
      <c r="J129" s="497" t="str">
        <f t="shared" si="1"/>
        <v/>
      </c>
      <c r="K129" s="498"/>
      <c r="L129" s="498"/>
      <c r="M129" s="498"/>
      <c r="N129" s="498"/>
      <c r="O129" s="498"/>
      <c r="P129" s="498"/>
      <c r="Q129" s="497" t="s">
        <v>1700</v>
      </c>
    </row>
    <row r="130" spans="4:17" x14ac:dyDescent="0.2">
      <c r="D130" s="498" t="s">
        <v>3382</v>
      </c>
      <c r="E130" s="497" t="s">
        <v>3376</v>
      </c>
      <c r="F130" s="498"/>
      <c r="G130" s="497"/>
      <c r="H130" s="498"/>
      <c r="I130" s="498"/>
      <c r="J130" s="497" t="str">
        <f t="shared" si="1"/>
        <v/>
      </c>
      <c r="K130" s="498"/>
      <c r="L130" s="498"/>
      <c r="M130" s="498"/>
      <c r="N130" s="498"/>
      <c r="O130" s="498"/>
      <c r="P130" s="498"/>
      <c r="Q130" s="497" t="s">
        <v>1701</v>
      </c>
    </row>
    <row r="131" spans="4:17" x14ac:dyDescent="0.2">
      <c r="D131" s="498" t="s">
        <v>3383</v>
      </c>
      <c r="E131" s="497" t="s">
        <v>3376</v>
      </c>
      <c r="F131" s="498"/>
      <c r="G131" s="497"/>
      <c r="H131" s="498"/>
      <c r="I131" s="498"/>
      <c r="J131" s="497" t="str">
        <f t="shared" si="1"/>
        <v/>
      </c>
      <c r="K131" s="498"/>
      <c r="L131" s="498"/>
      <c r="M131" s="498"/>
      <c r="N131" s="498"/>
      <c r="O131" s="498"/>
      <c r="P131" s="498"/>
      <c r="Q131" s="497" t="s">
        <v>1702</v>
      </c>
    </row>
    <row r="132" spans="4:17" x14ac:dyDescent="0.2">
      <c r="D132" s="498" t="s">
        <v>3384</v>
      </c>
      <c r="E132" s="497" t="s">
        <v>3376</v>
      </c>
      <c r="F132" s="498"/>
      <c r="G132" s="497"/>
      <c r="H132" s="498"/>
      <c r="I132" s="498"/>
      <c r="J132" s="497" t="str">
        <f t="shared" ref="J132:J153" si="2">F132&amp;H132&amp;I132</f>
        <v/>
      </c>
      <c r="K132" s="498"/>
      <c r="L132" s="498"/>
      <c r="M132" s="498"/>
      <c r="N132" s="498"/>
      <c r="O132" s="498"/>
      <c r="P132" s="498"/>
      <c r="Q132" s="497" t="s">
        <v>1703</v>
      </c>
    </row>
    <row r="133" spans="4:17" x14ac:dyDescent="0.2">
      <c r="D133" s="498" t="s">
        <v>3385</v>
      </c>
      <c r="E133" s="497" t="s">
        <v>3376</v>
      </c>
      <c r="F133" s="498"/>
      <c r="G133" s="497"/>
      <c r="H133" s="498"/>
      <c r="I133" s="498"/>
      <c r="J133" s="497" t="str">
        <f t="shared" si="2"/>
        <v/>
      </c>
      <c r="K133" s="498"/>
      <c r="L133" s="498"/>
      <c r="M133" s="498"/>
      <c r="N133" s="498"/>
      <c r="O133" s="498"/>
      <c r="P133" s="498"/>
      <c r="Q133" s="497" t="s">
        <v>1704</v>
      </c>
    </row>
    <row r="134" spans="4:17" x14ac:dyDescent="0.2">
      <c r="D134" s="498" t="s">
        <v>3386</v>
      </c>
      <c r="E134" s="497" t="s">
        <v>3387</v>
      </c>
      <c r="F134" s="498"/>
      <c r="G134" s="497"/>
      <c r="H134" s="498"/>
      <c r="I134" s="498"/>
      <c r="J134" s="497" t="str">
        <f t="shared" si="2"/>
        <v/>
      </c>
      <c r="K134" s="498"/>
      <c r="L134" s="498"/>
      <c r="M134" s="498"/>
      <c r="N134" s="498"/>
      <c r="O134" s="498"/>
      <c r="P134" s="498"/>
      <c r="Q134" s="497" t="s">
        <v>1705</v>
      </c>
    </row>
    <row r="135" spans="4:17" x14ac:dyDescent="0.2">
      <c r="D135" s="498" t="s">
        <v>3388</v>
      </c>
      <c r="E135" s="497" t="s">
        <v>3387</v>
      </c>
      <c r="F135" s="498"/>
      <c r="G135" s="497"/>
      <c r="H135" s="498"/>
      <c r="I135" s="498"/>
      <c r="J135" s="497" t="str">
        <f t="shared" si="2"/>
        <v/>
      </c>
      <c r="K135" s="498"/>
      <c r="L135" s="498"/>
      <c r="M135" s="498"/>
      <c r="N135" s="498"/>
      <c r="O135" s="498"/>
      <c r="P135" s="498"/>
      <c r="Q135" s="497" t="s">
        <v>1706</v>
      </c>
    </row>
    <row r="136" spans="4:17" x14ac:dyDescent="0.2">
      <c r="D136" s="498" t="s">
        <v>3389</v>
      </c>
      <c r="E136" s="497" t="s">
        <v>3387</v>
      </c>
      <c r="F136" s="498"/>
      <c r="G136" s="497"/>
      <c r="H136" s="498"/>
      <c r="I136" s="498"/>
      <c r="J136" s="497" t="str">
        <f t="shared" si="2"/>
        <v/>
      </c>
      <c r="K136" s="498"/>
      <c r="L136" s="498"/>
      <c r="M136" s="498"/>
      <c r="N136" s="498"/>
      <c r="O136" s="498"/>
      <c r="P136" s="498"/>
      <c r="Q136" s="497" t="s">
        <v>1707</v>
      </c>
    </row>
    <row r="137" spans="4:17" x14ac:dyDescent="0.2">
      <c r="D137" s="498" t="s">
        <v>3390</v>
      </c>
      <c r="E137" s="497" t="s">
        <v>3387</v>
      </c>
      <c r="F137" s="498"/>
      <c r="G137" s="497"/>
      <c r="H137" s="498"/>
      <c r="I137" s="498"/>
      <c r="J137" s="497" t="str">
        <f t="shared" si="2"/>
        <v/>
      </c>
      <c r="K137" s="498"/>
      <c r="L137" s="498"/>
      <c r="M137" s="498"/>
      <c r="N137" s="498"/>
      <c r="O137" s="498"/>
      <c r="P137" s="498"/>
      <c r="Q137" s="497" t="s">
        <v>1708</v>
      </c>
    </row>
    <row r="138" spans="4:17" x14ac:dyDescent="0.2">
      <c r="D138" s="498" t="s">
        <v>3391</v>
      </c>
      <c r="E138" s="497" t="s">
        <v>3387</v>
      </c>
      <c r="F138" s="498"/>
      <c r="G138" s="497"/>
      <c r="H138" s="498"/>
      <c r="I138" s="498"/>
      <c r="J138" s="497" t="str">
        <f t="shared" si="2"/>
        <v/>
      </c>
      <c r="K138" s="498"/>
      <c r="L138" s="498"/>
      <c r="M138" s="498"/>
      <c r="N138" s="498"/>
      <c r="O138" s="498"/>
      <c r="P138" s="498"/>
      <c r="Q138" s="497" t="s">
        <v>1709</v>
      </c>
    </row>
    <row r="139" spans="4:17" x14ac:dyDescent="0.2">
      <c r="D139" s="498" t="s">
        <v>3392</v>
      </c>
      <c r="E139" s="497" t="s">
        <v>3387</v>
      </c>
      <c r="F139" s="498"/>
      <c r="G139" s="497"/>
      <c r="H139" s="498"/>
      <c r="I139" s="498"/>
      <c r="J139" s="497" t="str">
        <f t="shared" si="2"/>
        <v/>
      </c>
      <c r="K139" s="498"/>
      <c r="L139" s="498"/>
      <c r="M139" s="498"/>
      <c r="N139" s="498"/>
      <c r="O139" s="498"/>
      <c r="P139" s="498"/>
      <c r="Q139" s="497" t="s">
        <v>1710</v>
      </c>
    </row>
    <row r="140" spans="4:17" x14ac:dyDescent="0.2">
      <c r="D140" s="498" t="s">
        <v>3393</v>
      </c>
      <c r="E140" s="497" t="s">
        <v>3387</v>
      </c>
      <c r="F140" s="498"/>
      <c r="G140" s="497"/>
      <c r="H140" s="498"/>
      <c r="I140" s="498"/>
      <c r="J140" s="497" t="str">
        <f t="shared" si="2"/>
        <v/>
      </c>
      <c r="K140" s="498"/>
      <c r="L140" s="498"/>
      <c r="M140" s="498"/>
      <c r="N140" s="498"/>
      <c r="O140" s="498"/>
      <c r="P140" s="498"/>
      <c r="Q140" s="497" t="s">
        <v>1711</v>
      </c>
    </row>
    <row r="141" spans="4:17" x14ac:dyDescent="0.2">
      <c r="D141" s="498" t="s">
        <v>3394</v>
      </c>
      <c r="E141" s="497" t="s">
        <v>3387</v>
      </c>
      <c r="F141" s="498"/>
      <c r="G141" s="497"/>
      <c r="H141" s="498"/>
      <c r="I141" s="498"/>
      <c r="J141" s="497" t="str">
        <f t="shared" si="2"/>
        <v/>
      </c>
      <c r="K141" s="498"/>
      <c r="L141" s="498"/>
      <c r="M141" s="498"/>
      <c r="N141" s="498"/>
      <c r="O141" s="498"/>
      <c r="P141" s="498"/>
      <c r="Q141" s="497" t="s">
        <v>1712</v>
      </c>
    </row>
    <row r="142" spans="4:17" x14ac:dyDescent="0.2">
      <c r="D142" s="498" t="s">
        <v>3395</v>
      </c>
      <c r="E142" s="497" t="s">
        <v>3387</v>
      </c>
      <c r="F142" s="498"/>
      <c r="G142" s="497"/>
      <c r="H142" s="498"/>
      <c r="I142" s="498"/>
      <c r="J142" s="497" t="str">
        <f t="shared" si="2"/>
        <v/>
      </c>
      <c r="K142" s="498"/>
      <c r="L142" s="498"/>
      <c r="M142" s="498"/>
      <c r="N142" s="498"/>
      <c r="O142" s="498"/>
      <c r="P142" s="498"/>
      <c r="Q142" s="497" t="s">
        <v>1713</v>
      </c>
    </row>
    <row r="143" spans="4:17" x14ac:dyDescent="0.2">
      <c r="D143" s="498" t="s">
        <v>3396</v>
      </c>
      <c r="E143" s="497" t="s">
        <v>3387</v>
      </c>
      <c r="F143" s="498"/>
      <c r="G143" s="497"/>
      <c r="H143" s="498"/>
      <c r="I143" s="498"/>
      <c r="J143" s="497" t="str">
        <f t="shared" si="2"/>
        <v/>
      </c>
      <c r="K143" s="498"/>
      <c r="L143" s="498"/>
      <c r="M143" s="498"/>
      <c r="N143" s="498"/>
      <c r="O143" s="498"/>
      <c r="P143" s="498"/>
      <c r="Q143" s="497" t="s">
        <v>1714</v>
      </c>
    </row>
    <row r="144" spans="4:17" x14ac:dyDescent="0.2">
      <c r="D144" s="498" t="s">
        <v>3397</v>
      </c>
      <c r="E144" s="497" t="s">
        <v>3398</v>
      </c>
      <c r="F144" s="498"/>
      <c r="G144" s="497"/>
      <c r="H144" s="498"/>
      <c r="I144" s="498"/>
      <c r="J144" s="497" t="str">
        <f t="shared" si="2"/>
        <v/>
      </c>
      <c r="K144" s="498"/>
      <c r="L144" s="498"/>
      <c r="M144" s="498"/>
      <c r="N144" s="498"/>
      <c r="O144" s="498"/>
      <c r="P144" s="498"/>
      <c r="Q144" s="497" t="s">
        <v>1715</v>
      </c>
    </row>
    <row r="145" spans="4:17" x14ac:dyDescent="0.2">
      <c r="D145" s="498" t="s">
        <v>3399</v>
      </c>
      <c r="E145" s="497" t="s">
        <v>3398</v>
      </c>
      <c r="F145" s="498"/>
      <c r="G145" s="497"/>
      <c r="H145" s="498"/>
      <c r="I145" s="498"/>
      <c r="J145" s="497" t="str">
        <f t="shared" si="2"/>
        <v/>
      </c>
      <c r="K145" s="498"/>
      <c r="L145" s="498"/>
      <c r="M145" s="498"/>
      <c r="N145" s="498"/>
      <c r="O145" s="498"/>
      <c r="P145" s="498"/>
      <c r="Q145" s="497" t="s">
        <v>1716</v>
      </c>
    </row>
    <row r="146" spans="4:17" x14ac:dyDescent="0.2">
      <c r="D146" s="498" t="s">
        <v>3400</v>
      </c>
      <c r="E146" s="497" t="s">
        <v>3398</v>
      </c>
      <c r="F146" s="498"/>
      <c r="G146" s="497"/>
      <c r="H146" s="498"/>
      <c r="I146" s="498"/>
      <c r="J146" s="497" t="str">
        <f t="shared" si="2"/>
        <v/>
      </c>
      <c r="K146" s="498"/>
      <c r="L146" s="498"/>
      <c r="M146" s="498"/>
      <c r="N146" s="498"/>
      <c r="O146" s="498"/>
      <c r="P146" s="498"/>
      <c r="Q146" s="497" t="s">
        <v>1717</v>
      </c>
    </row>
    <row r="147" spans="4:17" x14ac:dyDescent="0.2">
      <c r="D147" s="498" t="s">
        <v>3401</v>
      </c>
      <c r="E147" s="497" t="s">
        <v>3398</v>
      </c>
      <c r="F147" s="498"/>
      <c r="G147" s="497"/>
      <c r="H147" s="498"/>
      <c r="I147" s="498"/>
      <c r="J147" s="497" t="str">
        <f t="shared" si="2"/>
        <v/>
      </c>
      <c r="K147" s="498"/>
      <c r="L147" s="498"/>
      <c r="M147" s="498"/>
      <c r="N147" s="498"/>
      <c r="O147" s="498"/>
      <c r="P147" s="498"/>
      <c r="Q147" s="497" t="s">
        <v>1718</v>
      </c>
    </row>
    <row r="148" spans="4:17" x14ac:dyDescent="0.2">
      <c r="D148" s="498" t="s">
        <v>3402</v>
      </c>
      <c r="E148" s="497" t="s">
        <v>3398</v>
      </c>
      <c r="F148" s="498"/>
      <c r="G148" s="497"/>
      <c r="H148" s="498"/>
      <c r="I148" s="498"/>
      <c r="J148" s="497" t="str">
        <f t="shared" si="2"/>
        <v/>
      </c>
      <c r="K148" s="498"/>
      <c r="L148" s="498"/>
      <c r="M148" s="498"/>
      <c r="N148" s="498"/>
      <c r="O148" s="498"/>
      <c r="P148" s="498"/>
      <c r="Q148" s="497" t="s">
        <v>1719</v>
      </c>
    </row>
    <row r="149" spans="4:17" x14ac:dyDescent="0.2">
      <c r="D149" s="498" t="s">
        <v>3403</v>
      </c>
      <c r="E149" s="497" t="s">
        <v>3398</v>
      </c>
      <c r="F149" s="498"/>
      <c r="G149" s="497"/>
      <c r="H149" s="498"/>
      <c r="I149" s="498"/>
      <c r="J149" s="497" t="str">
        <f t="shared" si="2"/>
        <v/>
      </c>
      <c r="K149" s="498"/>
      <c r="L149" s="498"/>
      <c r="M149" s="498"/>
      <c r="N149" s="498"/>
      <c r="O149" s="498"/>
      <c r="P149" s="498"/>
      <c r="Q149" s="497" t="s">
        <v>1720</v>
      </c>
    </row>
    <row r="150" spans="4:17" x14ac:dyDescent="0.2">
      <c r="D150" s="498" t="s">
        <v>3404</v>
      </c>
      <c r="E150" s="497" t="s">
        <v>3398</v>
      </c>
      <c r="F150" s="498"/>
      <c r="G150" s="497"/>
      <c r="H150" s="498"/>
      <c r="I150" s="498"/>
      <c r="J150" s="497" t="str">
        <f t="shared" si="2"/>
        <v/>
      </c>
      <c r="K150" s="498"/>
      <c r="L150" s="498"/>
      <c r="M150" s="498"/>
      <c r="N150" s="498"/>
      <c r="O150" s="498"/>
      <c r="P150" s="498"/>
      <c r="Q150" s="497" t="s">
        <v>1721</v>
      </c>
    </row>
    <row r="151" spans="4:17" x14ac:dyDescent="0.2">
      <c r="D151" s="498" t="s">
        <v>3405</v>
      </c>
      <c r="E151" s="497" t="s">
        <v>3398</v>
      </c>
      <c r="F151" s="498"/>
      <c r="G151" s="497"/>
      <c r="H151" s="498"/>
      <c r="I151" s="498"/>
      <c r="J151" s="497" t="str">
        <f t="shared" si="2"/>
        <v/>
      </c>
      <c r="K151" s="498"/>
      <c r="L151" s="498"/>
      <c r="M151" s="498"/>
      <c r="N151" s="498"/>
      <c r="O151" s="498"/>
      <c r="P151" s="498"/>
      <c r="Q151" s="497" t="s">
        <v>1722</v>
      </c>
    </row>
    <row r="152" spans="4:17" x14ac:dyDescent="0.2">
      <c r="D152" s="498" t="s">
        <v>3406</v>
      </c>
      <c r="E152" s="497" t="s">
        <v>3398</v>
      </c>
      <c r="F152" s="498"/>
      <c r="G152" s="497"/>
      <c r="H152" s="498"/>
      <c r="I152" s="498"/>
      <c r="J152" s="497" t="str">
        <f t="shared" si="2"/>
        <v/>
      </c>
      <c r="K152" s="498"/>
      <c r="L152" s="498"/>
      <c r="M152" s="498"/>
      <c r="N152" s="498"/>
      <c r="O152" s="498"/>
      <c r="P152" s="498"/>
      <c r="Q152" s="497" t="s">
        <v>1723</v>
      </c>
    </row>
    <row r="153" spans="4:17" x14ac:dyDescent="0.2">
      <c r="D153" s="498" t="s">
        <v>3407</v>
      </c>
      <c r="E153" s="497" t="s">
        <v>3398</v>
      </c>
      <c r="F153" s="498"/>
      <c r="G153" s="497"/>
      <c r="H153" s="498"/>
      <c r="I153" s="498"/>
      <c r="J153" s="497" t="str">
        <f t="shared" si="2"/>
        <v/>
      </c>
      <c r="K153" s="498"/>
      <c r="L153" s="498"/>
      <c r="M153" s="498"/>
      <c r="N153" s="498"/>
      <c r="O153" s="498"/>
      <c r="P153" s="498"/>
      <c r="Q153" s="497" t="s">
        <v>1724</v>
      </c>
    </row>
    <row r="157" spans="4:17" x14ac:dyDescent="0.2">
      <c r="D157" s="2" t="s">
        <v>151</v>
      </c>
    </row>
    <row r="158" spans="4:17" x14ac:dyDescent="0.2">
      <c r="D158" s="497" t="s">
        <v>153</v>
      </c>
      <c r="E158" s="497" t="s">
        <v>155</v>
      </c>
      <c r="F158" s="497" t="s">
        <v>340</v>
      </c>
      <c r="G158" s="497"/>
      <c r="H158" s="497" t="s">
        <v>336</v>
      </c>
      <c r="I158" s="497" t="s">
        <v>338</v>
      </c>
      <c r="J158" s="497" t="s">
        <v>148</v>
      </c>
      <c r="K158" s="497" t="s">
        <v>8</v>
      </c>
      <c r="L158" s="497" t="s">
        <v>9</v>
      </c>
      <c r="M158" s="497" t="s">
        <v>7</v>
      </c>
      <c r="N158" s="497" t="s">
        <v>5</v>
      </c>
      <c r="O158" s="497" t="s">
        <v>214</v>
      </c>
      <c r="P158" s="497" t="s">
        <v>216</v>
      </c>
      <c r="Q158" s="497" t="s">
        <v>25</v>
      </c>
    </row>
    <row r="159" spans="4:17" hidden="1" x14ac:dyDescent="0.2">
      <c r="D159" s="498" t="s">
        <v>152</v>
      </c>
      <c r="E159" s="497" t="s">
        <v>154</v>
      </c>
      <c r="F159" s="498" t="s">
        <v>339</v>
      </c>
      <c r="G159" s="497"/>
      <c r="H159" s="498" t="s">
        <v>335</v>
      </c>
      <c r="I159" s="498" t="s">
        <v>337</v>
      </c>
      <c r="J159" s="497" t="str">
        <f>F159&amp;H159&amp;I159</f>
        <v>[Outcome Indicator Name ES][Category ES][Disaggregation ES]</v>
      </c>
      <c r="K159" s="498" t="s">
        <v>15</v>
      </c>
      <c r="L159" s="498" t="s">
        <v>16</v>
      </c>
      <c r="M159" s="498" t="s">
        <v>17</v>
      </c>
      <c r="N159" s="498" t="s">
        <v>51</v>
      </c>
      <c r="O159" s="498" t="s">
        <v>213</v>
      </c>
      <c r="P159" s="498" t="s">
        <v>215</v>
      </c>
      <c r="Q159" s="497" t="s">
        <v>24</v>
      </c>
    </row>
    <row r="160" spans="4:17" x14ac:dyDescent="0.2">
      <c r="D160" s="498" t="s">
        <v>3408</v>
      </c>
      <c r="E160" s="497" t="s">
        <v>3409</v>
      </c>
      <c r="F160" s="498"/>
      <c r="G160" s="497"/>
      <c r="H160" s="498"/>
      <c r="I160" s="498"/>
      <c r="J160" s="497" t="str">
        <f t="shared" ref="J160:J223" si="3">F160&amp;H160&amp;I160</f>
        <v/>
      </c>
      <c r="K160" s="498"/>
      <c r="L160" s="498"/>
      <c r="M160" s="498"/>
      <c r="N160" s="498"/>
      <c r="O160" s="498"/>
      <c r="P160" s="498"/>
      <c r="Q160" s="497" t="s">
        <v>1725</v>
      </c>
    </row>
    <row r="161" spans="4:17" x14ac:dyDescent="0.2">
      <c r="D161" s="498" t="s">
        <v>3410</v>
      </c>
      <c r="E161" s="497" t="s">
        <v>3409</v>
      </c>
      <c r="F161" s="498"/>
      <c r="G161" s="497"/>
      <c r="H161" s="498"/>
      <c r="I161" s="498"/>
      <c r="J161" s="497" t="str">
        <f t="shared" si="3"/>
        <v/>
      </c>
      <c r="K161" s="498"/>
      <c r="L161" s="498"/>
      <c r="M161" s="498"/>
      <c r="N161" s="498"/>
      <c r="O161" s="498"/>
      <c r="P161" s="498"/>
      <c r="Q161" s="497" t="s">
        <v>1726</v>
      </c>
    </row>
    <row r="162" spans="4:17" x14ac:dyDescent="0.2">
      <c r="D162" s="498" t="s">
        <v>3411</v>
      </c>
      <c r="E162" s="497" t="s">
        <v>3409</v>
      </c>
      <c r="F162" s="498"/>
      <c r="G162" s="497"/>
      <c r="H162" s="498"/>
      <c r="I162" s="498"/>
      <c r="J162" s="497" t="str">
        <f t="shared" si="3"/>
        <v/>
      </c>
      <c r="K162" s="498"/>
      <c r="L162" s="498"/>
      <c r="M162" s="498"/>
      <c r="N162" s="498"/>
      <c r="O162" s="498"/>
      <c r="P162" s="498"/>
      <c r="Q162" s="497" t="s">
        <v>1727</v>
      </c>
    </row>
    <row r="163" spans="4:17" x14ac:dyDescent="0.2">
      <c r="D163" s="498" t="s">
        <v>3412</v>
      </c>
      <c r="E163" s="497" t="s">
        <v>3409</v>
      </c>
      <c r="F163" s="498"/>
      <c r="G163" s="497"/>
      <c r="H163" s="498"/>
      <c r="I163" s="498"/>
      <c r="J163" s="497" t="str">
        <f t="shared" si="3"/>
        <v/>
      </c>
      <c r="K163" s="498"/>
      <c r="L163" s="498"/>
      <c r="M163" s="498"/>
      <c r="N163" s="498"/>
      <c r="O163" s="498"/>
      <c r="P163" s="498"/>
      <c r="Q163" s="497" t="s">
        <v>1728</v>
      </c>
    </row>
    <row r="164" spans="4:17" x14ac:dyDescent="0.2">
      <c r="D164" s="498" t="s">
        <v>3413</v>
      </c>
      <c r="E164" s="497" t="s">
        <v>3409</v>
      </c>
      <c r="F164" s="498"/>
      <c r="G164" s="497"/>
      <c r="H164" s="498"/>
      <c r="I164" s="498"/>
      <c r="J164" s="497" t="str">
        <f t="shared" si="3"/>
        <v/>
      </c>
      <c r="K164" s="498"/>
      <c r="L164" s="498"/>
      <c r="M164" s="498"/>
      <c r="N164" s="498"/>
      <c r="O164" s="498"/>
      <c r="P164" s="498"/>
      <c r="Q164" s="497" t="s">
        <v>1729</v>
      </c>
    </row>
    <row r="165" spans="4:17" x14ac:dyDescent="0.2">
      <c r="D165" s="498" t="s">
        <v>3414</v>
      </c>
      <c r="E165" s="497" t="s">
        <v>3409</v>
      </c>
      <c r="F165" s="498"/>
      <c r="G165" s="497"/>
      <c r="H165" s="498"/>
      <c r="I165" s="498"/>
      <c r="J165" s="497" t="str">
        <f t="shared" si="3"/>
        <v/>
      </c>
      <c r="K165" s="498"/>
      <c r="L165" s="498"/>
      <c r="M165" s="498"/>
      <c r="N165" s="498"/>
      <c r="O165" s="498"/>
      <c r="P165" s="498"/>
      <c r="Q165" s="497" t="s">
        <v>1730</v>
      </c>
    </row>
    <row r="166" spans="4:17" x14ac:dyDescent="0.2">
      <c r="D166" s="498" t="s">
        <v>3415</v>
      </c>
      <c r="E166" s="497" t="s">
        <v>3409</v>
      </c>
      <c r="F166" s="498"/>
      <c r="G166" s="497"/>
      <c r="H166" s="498"/>
      <c r="I166" s="498"/>
      <c r="J166" s="497" t="str">
        <f t="shared" si="3"/>
        <v/>
      </c>
      <c r="K166" s="498"/>
      <c r="L166" s="498"/>
      <c r="M166" s="498"/>
      <c r="N166" s="498"/>
      <c r="O166" s="498"/>
      <c r="P166" s="498"/>
      <c r="Q166" s="497" t="s">
        <v>1731</v>
      </c>
    </row>
    <row r="167" spans="4:17" x14ac:dyDescent="0.2">
      <c r="D167" s="498" t="s">
        <v>3416</v>
      </c>
      <c r="E167" s="497" t="s">
        <v>3409</v>
      </c>
      <c r="F167" s="498"/>
      <c r="G167" s="497"/>
      <c r="H167" s="498"/>
      <c r="I167" s="498"/>
      <c r="J167" s="497" t="str">
        <f t="shared" si="3"/>
        <v/>
      </c>
      <c r="K167" s="498"/>
      <c r="L167" s="498"/>
      <c r="M167" s="498"/>
      <c r="N167" s="498"/>
      <c r="O167" s="498"/>
      <c r="P167" s="498"/>
      <c r="Q167" s="497" t="s">
        <v>1732</v>
      </c>
    </row>
    <row r="168" spans="4:17" x14ac:dyDescent="0.2">
      <c r="D168" s="498" t="s">
        <v>3417</v>
      </c>
      <c r="E168" s="497" t="s">
        <v>3409</v>
      </c>
      <c r="F168" s="498"/>
      <c r="G168" s="497"/>
      <c r="H168" s="498"/>
      <c r="I168" s="498"/>
      <c r="J168" s="497" t="str">
        <f t="shared" si="3"/>
        <v/>
      </c>
      <c r="K168" s="498"/>
      <c r="L168" s="498"/>
      <c r="M168" s="498"/>
      <c r="N168" s="498"/>
      <c r="O168" s="498"/>
      <c r="P168" s="498"/>
      <c r="Q168" s="497" t="s">
        <v>1733</v>
      </c>
    </row>
    <row r="169" spans="4:17" x14ac:dyDescent="0.2">
      <c r="D169" s="498" t="s">
        <v>3418</v>
      </c>
      <c r="E169" s="497" t="s">
        <v>3409</v>
      </c>
      <c r="F169" s="498"/>
      <c r="G169" s="497"/>
      <c r="H169" s="498"/>
      <c r="I169" s="498"/>
      <c r="J169" s="497" t="str">
        <f t="shared" si="3"/>
        <v/>
      </c>
      <c r="K169" s="498"/>
      <c r="L169" s="498"/>
      <c r="M169" s="498"/>
      <c r="N169" s="498"/>
      <c r="O169" s="498"/>
      <c r="P169" s="498"/>
      <c r="Q169" s="497" t="s">
        <v>1734</v>
      </c>
    </row>
    <row r="170" spans="4:17" x14ac:dyDescent="0.2">
      <c r="D170" s="498" t="s">
        <v>3419</v>
      </c>
      <c r="E170" s="497" t="s">
        <v>3420</v>
      </c>
      <c r="F170" s="498"/>
      <c r="G170" s="497"/>
      <c r="H170" s="498"/>
      <c r="I170" s="498"/>
      <c r="J170" s="497" t="str">
        <f t="shared" si="3"/>
        <v/>
      </c>
      <c r="K170" s="498"/>
      <c r="L170" s="498"/>
      <c r="M170" s="498"/>
      <c r="N170" s="498"/>
      <c r="O170" s="498"/>
      <c r="P170" s="498"/>
      <c r="Q170" s="497" t="s">
        <v>1735</v>
      </c>
    </row>
    <row r="171" spans="4:17" x14ac:dyDescent="0.2">
      <c r="D171" s="498" t="s">
        <v>3421</v>
      </c>
      <c r="E171" s="497" t="s">
        <v>3420</v>
      </c>
      <c r="F171" s="498"/>
      <c r="G171" s="497"/>
      <c r="H171" s="498"/>
      <c r="I171" s="498"/>
      <c r="J171" s="497" t="str">
        <f t="shared" si="3"/>
        <v/>
      </c>
      <c r="K171" s="498"/>
      <c r="L171" s="498"/>
      <c r="M171" s="498"/>
      <c r="N171" s="498"/>
      <c r="O171" s="498"/>
      <c r="P171" s="498"/>
      <c r="Q171" s="497" t="s">
        <v>1736</v>
      </c>
    </row>
    <row r="172" spans="4:17" x14ac:dyDescent="0.2">
      <c r="D172" s="498" t="s">
        <v>3422</v>
      </c>
      <c r="E172" s="497" t="s">
        <v>3420</v>
      </c>
      <c r="F172" s="498"/>
      <c r="G172" s="497"/>
      <c r="H172" s="498"/>
      <c r="I172" s="498"/>
      <c r="J172" s="497" t="str">
        <f t="shared" si="3"/>
        <v/>
      </c>
      <c r="K172" s="498"/>
      <c r="L172" s="498"/>
      <c r="M172" s="498"/>
      <c r="N172" s="498"/>
      <c r="O172" s="498"/>
      <c r="P172" s="498"/>
      <c r="Q172" s="497" t="s">
        <v>1737</v>
      </c>
    </row>
    <row r="173" spans="4:17" x14ac:dyDescent="0.2">
      <c r="D173" s="498" t="s">
        <v>3423</v>
      </c>
      <c r="E173" s="497" t="s">
        <v>3420</v>
      </c>
      <c r="F173" s="498"/>
      <c r="G173" s="497"/>
      <c r="H173" s="498"/>
      <c r="I173" s="498"/>
      <c r="J173" s="497" t="str">
        <f t="shared" si="3"/>
        <v/>
      </c>
      <c r="K173" s="498"/>
      <c r="L173" s="498"/>
      <c r="M173" s="498"/>
      <c r="N173" s="498"/>
      <c r="O173" s="498"/>
      <c r="P173" s="498"/>
      <c r="Q173" s="497" t="s">
        <v>1738</v>
      </c>
    </row>
    <row r="174" spans="4:17" x14ac:dyDescent="0.2">
      <c r="D174" s="498" t="s">
        <v>3424</v>
      </c>
      <c r="E174" s="497" t="s">
        <v>3420</v>
      </c>
      <c r="F174" s="498"/>
      <c r="G174" s="497"/>
      <c r="H174" s="498"/>
      <c r="I174" s="498"/>
      <c r="J174" s="497" t="str">
        <f t="shared" si="3"/>
        <v/>
      </c>
      <c r="K174" s="498"/>
      <c r="L174" s="498"/>
      <c r="M174" s="498"/>
      <c r="N174" s="498"/>
      <c r="O174" s="498"/>
      <c r="P174" s="498"/>
      <c r="Q174" s="497" t="s">
        <v>1739</v>
      </c>
    </row>
    <row r="175" spans="4:17" x14ac:dyDescent="0.2">
      <c r="D175" s="498" t="s">
        <v>3425</v>
      </c>
      <c r="E175" s="497" t="s">
        <v>3420</v>
      </c>
      <c r="F175" s="498"/>
      <c r="G175" s="497"/>
      <c r="H175" s="498"/>
      <c r="I175" s="498"/>
      <c r="J175" s="497" t="str">
        <f t="shared" si="3"/>
        <v/>
      </c>
      <c r="K175" s="498"/>
      <c r="L175" s="498"/>
      <c r="M175" s="498"/>
      <c r="N175" s="498"/>
      <c r="O175" s="498"/>
      <c r="P175" s="498"/>
      <c r="Q175" s="497" t="s">
        <v>1740</v>
      </c>
    </row>
    <row r="176" spans="4:17" x14ac:dyDescent="0.2">
      <c r="D176" s="498" t="s">
        <v>3426</v>
      </c>
      <c r="E176" s="497" t="s">
        <v>3420</v>
      </c>
      <c r="F176" s="498"/>
      <c r="G176" s="497"/>
      <c r="H176" s="498"/>
      <c r="I176" s="498"/>
      <c r="J176" s="497" t="str">
        <f t="shared" si="3"/>
        <v/>
      </c>
      <c r="K176" s="498"/>
      <c r="L176" s="498"/>
      <c r="M176" s="498"/>
      <c r="N176" s="498"/>
      <c r="O176" s="498"/>
      <c r="P176" s="498"/>
      <c r="Q176" s="497" t="s">
        <v>1741</v>
      </c>
    </row>
    <row r="177" spans="4:17" x14ac:dyDescent="0.2">
      <c r="D177" s="498" t="s">
        <v>3427</v>
      </c>
      <c r="E177" s="497" t="s">
        <v>3420</v>
      </c>
      <c r="F177" s="498"/>
      <c r="G177" s="497"/>
      <c r="H177" s="498"/>
      <c r="I177" s="498"/>
      <c r="J177" s="497" t="str">
        <f t="shared" si="3"/>
        <v/>
      </c>
      <c r="K177" s="498"/>
      <c r="L177" s="498"/>
      <c r="M177" s="498"/>
      <c r="N177" s="498"/>
      <c r="O177" s="498"/>
      <c r="P177" s="498"/>
      <c r="Q177" s="497" t="s">
        <v>1742</v>
      </c>
    </row>
    <row r="178" spans="4:17" x14ac:dyDescent="0.2">
      <c r="D178" s="498" t="s">
        <v>3428</v>
      </c>
      <c r="E178" s="497" t="s">
        <v>3420</v>
      </c>
      <c r="F178" s="498"/>
      <c r="G178" s="497"/>
      <c r="H178" s="498"/>
      <c r="I178" s="498"/>
      <c r="J178" s="497" t="str">
        <f t="shared" si="3"/>
        <v/>
      </c>
      <c r="K178" s="498"/>
      <c r="L178" s="498"/>
      <c r="M178" s="498"/>
      <c r="N178" s="498"/>
      <c r="O178" s="498"/>
      <c r="P178" s="498"/>
      <c r="Q178" s="497" t="s">
        <v>1743</v>
      </c>
    </row>
    <row r="179" spans="4:17" x14ac:dyDescent="0.2">
      <c r="D179" s="498" t="s">
        <v>3429</v>
      </c>
      <c r="E179" s="497" t="s">
        <v>3420</v>
      </c>
      <c r="F179" s="498"/>
      <c r="G179" s="497"/>
      <c r="H179" s="498"/>
      <c r="I179" s="498"/>
      <c r="J179" s="497" t="str">
        <f t="shared" si="3"/>
        <v/>
      </c>
      <c r="K179" s="498"/>
      <c r="L179" s="498"/>
      <c r="M179" s="498"/>
      <c r="N179" s="498"/>
      <c r="O179" s="498"/>
      <c r="P179" s="498"/>
      <c r="Q179" s="497" t="s">
        <v>1744</v>
      </c>
    </row>
    <row r="180" spans="4:17" x14ac:dyDescent="0.2">
      <c r="D180" s="498" t="s">
        <v>3430</v>
      </c>
      <c r="E180" s="497" t="s">
        <v>3431</v>
      </c>
      <c r="F180" s="498"/>
      <c r="G180" s="497"/>
      <c r="H180" s="498"/>
      <c r="I180" s="498"/>
      <c r="J180" s="497" t="str">
        <f t="shared" si="3"/>
        <v/>
      </c>
      <c r="K180" s="498"/>
      <c r="L180" s="498"/>
      <c r="M180" s="498"/>
      <c r="N180" s="498"/>
      <c r="O180" s="498"/>
      <c r="P180" s="498"/>
      <c r="Q180" s="497" t="s">
        <v>1745</v>
      </c>
    </row>
    <row r="181" spans="4:17" x14ac:dyDescent="0.2">
      <c r="D181" s="498" t="s">
        <v>3432</v>
      </c>
      <c r="E181" s="497" t="s">
        <v>3431</v>
      </c>
      <c r="F181" s="498"/>
      <c r="G181" s="497"/>
      <c r="H181" s="498"/>
      <c r="I181" s="498"/>
      <c r="J181" s="497" t="str">
        <f t="shared" si="3"/>
        <v/>
      </c>
      <c r="K181" s="498"/>
      <c r="L181" s="498"/>
      <c r="M181" s="498"/>
      <c r="N181" s="498"/>
      <c r="O181" s="498"/>
      <c r="P181" s="498"/>
      <c r="Q181" s="497" t="s">
        <v>1746</v>
      </c>
    </row>
    <row r="182" spans="4:17" x14ac:dyDescent="0.2">
      <c r="D182" s="498" t="s">
        <v>3433</v>
      </c>
      <c r="E182" s="497" t="s">
        <v>3431</v>
      </c>
      <c r="F182" s="498"/>
      <c r="G182" s="497"/>
      <c r="H182" s="498"/>
      <c r="I182" s="498"/>
      <c r="J182" s="497" t="str">
        <f t="shared" si="3"/>
        <v/>
      </c>
      <c r="K182" s="498"/>
      <c r="L182" s="498"/>
      <c r="M182" s="498"/>
      <c r="N182" s="498"/>
      <c r="O182" s="498"/>
      <c r="P182" s="498"/>
      <c r="Q182" s="497" t="s">
        <v>1747</v>
      </c>
    </row>
    <row r="183" spans="4:17" x14ac:dyDescent="0.2">
      <c r="D183" s="498" t="s">
        <v>3434</v>
      </c>
      <c r="E183" s="497" t="s">
        <v>3431</v>
      </c>
      <c r="F183" s="498"/>
      <c r="G183" s="497"/>
      <c r="H183" s="498"/>
      <c r="I183" s="498"/>
      <c r="J183" s="497" t="str">
        <f t="shared" si="3"/>
        <v/>
      </c>
      <c r="K183" s="498"/>
      <c r="L183" s="498"/>
      <c r="M183" s="498"/>
      <c r="N183" s="498"/>
      <c r="O183" s="498"/>
      <c r="P183" s="498"/>
      <c r="Q183" s="497" t="s">
        <v>1748</v>
      </c>
    </row>
    <row r="184" spans="4:17" x14ac:dyDescent="0.2">
      <c r="D184" s="498" t="s">
        <v>3435</v>
      </c>
      <c r="E184" s="497" t="s">
        <v>3431</v>
      </c>
      <c r="F184" s="498"/>
      <c r="G184" s="497"/>
      <c r="H184" s="498"/>
      <c r="I184" s="498"/>
      <c r="J184" s="497" t="str">
        <f t="shared" si="3"/>
        <v/>
      </c>
      <c r="K184" s="498"/>
      <c r="L184" s="498"/>
      <c r="M184" s="498"/>
      <c r="N184" s="498"/>
      <c r="O184" s="498"/>
      <c r="P184" s="498"/>
      <c r="Q184" s="497" t="s">
        <v>1749</v>
      </c>
    </row>
    <row r="185" spans="4:17" x14ac:dyDescent="0.2">
      <c r="D185" s="498" t="s">
        <v>3436</v>
      </c>
      <c r="E185" s="497" t="s">
        <v>3431</v>
      </c>
      <c r="F185" s="498"/>
      <c r="G185" s="497"/>
      <c r="H185" s="498"/>
      <c r="I185" s="498"/>
      <c r="J185" s="497" t="str">
        <f t="shared" si="3"/>
        <v/>
      </c>
      <c r="K185" s="498"/>
      <c r="L185" s="498"/>
      <c r="M185" s="498"/>
      <c r="N185" s="498"/>
      <c r="O185" s="498"/>
      <c r="P185" s="498"/>
      <c r="Q185" s="497" t="s">
        <v>1750</v>
      </c>
    </row>
    <row r="186" spans="4:17" x14ac:dyDescent="0.2">
      <c r="D186" s="498" t="s">
        <v>3437</v>
      </c>
      <c r="E186" s="497" t="s">
        <v>3431</v>
      </c>
      <c r="F186" s="498"/>
      <c r="G186" s="497"/>
      <c r="H186" s="498"/>
      <c r="I186" s="498"/>
      <c r="J186" s="497" t="str">
        <f t="shared" si="3"/>
        <v/>
      </c>
      <c r="K186" s="498"/>
      <c r="L186" s="498"/>
      <c r="M186" s="498"/>
      <c r="N186" s="498"/>
      <c r="O186" s="498"/>
      <c r="P186" s="498"/>
      <c r="Q186" s="497" t="s">
        <v>1751</v>
      </c>
    </row>
    <row r="187" spans="4:17" x14ac:dyDescent="0.2">
      <c r="D187" s="498" t="s">
        <v>3438</v>
      </c>
      <c r="E187" s="497" t="s">
        <v>3431</v>
      </c>
      <c r="F187" s="498"/>
      <c r="G187" s="497"/>
      <c r="H187" s="498"/>
      <c r="I187" s="498"/>
      <c r="J187" s="497" t="str">
        <f t="shared" si="3"/>
        <v/>
      </c>
      <c r="K187" s="498"/>
      <c r="L187" s="498"/>
      <c r="M187" s="498"/>
      <c r="N187" s="498"/>
      <c r="O187" s="498"/>
      <c r="P187" s="498"/>
      <c r="Q187" s="497" t="s">
        <v>1752</v>
      </c>
    </row>
    <row r="188" spans="4:17" x14ac:dyDescent="0.2">
      <c r="D188" s="498" t="s">
        <v>3439</v>
      </c>
      <c r="E188" s="497" t="s">
        <v>3431</v>
      </c>
      <c r="F188" s="498"/>
      <c r="G188" s="497"/>
      <c r="H188" s="498"/>
      <c r="I188" s="498"/>
      <c r="J188" s="497" t="str">
        <f t="shared" si="3"/>
        <v/>
      </c>
      <c r="K188" s="498"/>
      <c r="L188" s="498"/>
      <c r="M188" s="498"/>
      <c r="N188" s="498"/>
      <c r="O188" s="498"/>
      <c r="P188" s="498"/>
      <c r="Q188" s="497" t="s">
        <v>1753</v>
      </c>
    </row>
    <row r="189" spans="4:17" x14ac:dyDescent="0.2">
      <c r="D189" s="498" t="s">
        <v>3440</v>
      </c>
      <c r="E189" s="497" t="s">
        <v>3431</v>
      </c>
      <c r="F189" s="498"/>
      <c r="G189" s="497"/>
      <c r="H189" s="498"/>
      <c r="I189" s="498"/>
      <c r="J189" s="497" t="str">
        <f t="shared" si="3"/>
        <v/>
      </c>
      <c r="K189" s="498"/>
      <c r="L189" s="498"/>
      <c r="M189" s="498"/>
      <c r="N189" s="498"/>
      <c r="O189" s="498"/>
      <c r="P189" s="498"/>
      <c r="Q189" s="497" t="s">
        <v>1754</v>
      </c>
    </row>
    <row r="190" spans="4:17" x14ac:dyDescent="0.2">
      <c r="D190" s="498" t="s">
        <v>3441</v>
      </c>
      <c r="E190" s="497" t="s">
        <v>3442</v>
      </c>
      <c r="F190" s="498"/>
      <c r="G190" s="497"/>
      <c r="H190" s="498"/>
      <c r="I190" s="498"/>
      <c r="J190" s="497" t="str">
        <f t="shared" si="3"/>
        <v/>
      </c>
      <c r="K190" s="498"/>
      <c r="L190" s="498"/>
      <c r="M190" s="498"/>
      <c r="N190" s="498"/>
      <c r="O190" s="498"/>
      <c r="P190" s="498"/>
      <c r="Q190" s="497" t="s">
        <v>1755</v>
      </c>
    </row>
    <row r="191" spans="4:17" x14ac:dyDescent="0.2">
      <c r="D191" s="498" t="s">
        <v>3443</v>
      </c>
      <c r="E191" s="497" t="s">
        <v>3442</v>
      </c>
      <c r="F191" s="498"/>
      <c r="G191" s="497"/>
      <c r="H191" s="498"/>
      <c r="I191" s="498"/>
      <c r="J191" s="497" t="str">
        <f t="shared" si="3"/>
        <v/>
      </c>
      <c r="K191" s="498"/>
      <c r="L191" s="498"/>
      <c r="M191" s="498"/>
      <c r="N191" s="498"/>
      <c r="O191" s="498"/>
      <c r="P191" s="498"/>
      <c r="Q191" s="497" t="s">
        <v>1756</v>
      </c>
    </row>
    <row r="192" spans="4:17" x14ac:dyDescent="0.2">
      <c r="D192" s="498" t="s">
        <v>3444</v>
      </c>
      <c r="E192" s="497" t="s">
        <v>3442</v>
      </c>
      <c r="F192" s="498"/>
      <c r="G192" s="497"/>
      <c r="H192" s="498"/>
      <c r="I192" s="498"/>
      <c r="J192" s="497" t="str">
        <f t="shared" si="3"/>
        <v/>
      </c>
      <c r="K192" s="498"/>
      <c r="L192" s="498"/>
      <c r="M192" s="498"/>
      <c r="N192" s="498"/>
      <c r="O192" s="498"/>
      <c r="P192" s="498"/>
      <c r="Q192" s="497" t="s">
        <v>1757</v>
      </c>
    </row>
    <row r="193" spans="4:17" x14ac:dyDescent="0.2">
      <c r="D193" s="498" t="s">
        <v>3445</v>
      </c>
      <c r="E193" s="497" t="s">
        <v>3442</v>
      </c>
      <c r="F193" s="498"/>
      <c r="G193" s="497"/>
      <c r="H193" s="498"/>
      <c r="I193" s="498"/>
      <c r="J193" s="497" t="str">
        <f t="shared" si="3"/>
        <v/>
      </c>
      <c r="K193" s="498"/>
      <c r="L193" s="498"/>
      <c r="M193" s="498"/>
      <c r="N193" s="498"/>
      <c r="O193" s="498"/>
      <c r="P193" s="498"/>
      <c r="Q193" s="497" t="s">
        <v>1758</v>
      </c>
    </row>
    <row r="194" spans="4:17" x14ac:dyDescent="0.2">
      <c r="D194" s="498" t="s">
        <v>3446</v>
      </c>
      <c r="E194" s="497" t="s">
        <v>3442</v>
      </c>
      <c r="F194" s="498"/>
      <c r="G194" s="497"/>
      <c r="H194" s="498"/>
      <c r="I194" s="498"/>
      <c r="J194" s="497" t="str">
        <f t="shared" si="3"/>
        <v/>
      </c>
      <c r="K194" s="498"/>
      <c r="L194" s="498"/>
      <c r="M194" s="498"/>
      <c r="N194" s="498"/>
      <c r="O194" s="498"/>
      <c r="P194" s="498"/>
      <c r="Q194" s="497" t="s">
        <v>1759</v>
      </c>
    </row>
    <row r="195" spans="4:17" x14ac:dyDescent="0.2">
      <c r="D195" s="498" t="s">
        <v>3447</v>
      </c>
      <c r="E195" s="497" t="s">
        <v>3442</v>
      </c>
      <c r="F195" s="498"/>
      <c r="G195" s="497"/>
      <c r="H195" s="498"/>
      <c r="I195" s="498"/>
      <c r="J195" s="497" t="str">
        <f t="shared" si="3"/>
        <v/>
      </c>
      <c r="K195" s="498"/>
      <c r="L195" s="498"/>
      <c r="M195" s="498"/>
      <c r="N195" s="498"/>
      <c r="O195" s="498"/>
      <c r="P195" s="498"/>
      <c r="Q195" s="497" t="s">
        <v>1760</v>
      </c>
    </row>
    <row r="196" spans="4:17" x14ac:dyDescent="0.2">
      <c r="D196" s="498" t="s">
        <v>3448</v>
      </c>
      <c r="E196" s="497" t="s">
        <v>3442</v>
      </c>
      <c r="F196" s="498"/>
      <c r="G196" s="497"/>
      <c r="H196" s="498"/>
      <c r="I196" s="498"/>
      <c r="J196" s="497" t="str">
        <f t="shared" si="3"/>
        <v/>
      </c>
      <c r="K196" s="498"/>
      <c r="L196" s="498"/>
      <c r="M196" s="498"/>
      <c r="N196" s="498"/>
      <c r="O196" s="498"/>
      <c r="P196" s="498"/>
      <c r="Q196" s="497" t="s">
        <v>1761</v>
      </c>
    </row>
    <row r="197" spans="4:17" x14ac:dyDescent="0.2">
      <c r="D197" s="498" t="s">
        <v>3449</v>
      </c>
      <c r="E197" s="497" t="s">
        <v>3442</v>
      </c>
      <c r="F197" s="498"/>
      <c r="G197" s="497"/>
      <c r="H197" s="498"/>
      <c r="I197" s="498"/>
      <c r="J197" s="497" t="str">
        <f t="shared" si="3"/>
        <v/>
      </c>
      <c r="K197" s="498"/>
      <c r="L197" s="498"/>
      <c r="M197" s="498"/>
      <c r="N197" s="498"/>
      <c r="O197" s="498"/>
      <c r="P197" s="498"/>
      <c r="Q197" s="497" t="s">
        <v>1762</v>
      </c>
    </row>
    <row r="198" spans="4:17" x14ac:dyDescent="0.2">
      <c r="D198" s="498" t="s">
        <v>3450</v>
      </c>
      <c r="E198" s="497" t="s">
        <v>3442</v>
      </c>
      <c r="F198" s="498"/>
      <c r="G198" s="497"/>
      <c r="H198" s="498"/>
      <c r="I198" s="498"/>
      <c r="J198" s="497" t="str">
        <f t="shared" si="3"/>
        <v/>
      </c>
      <c r="K198" s="498"/>
      <c r="L198" s="498"/>
      <c r="M198" s="498"/>
      <c r="N198" s="498"/>
      <c r="O198" s="498"/>
      <c r="P198" s="498"/>
      <c r="Q198" s="497" t="s">
        <v>1763</v>
      </c>
    </row>
    <row r="199" spans="4:17" x14ac:dyDescent="0.2">
      <c r="D199" s="498" t="s">
        <v>3451</v>
      </c>
      <c r="E199" s="497" t="s">
        <v>3442</v>
      </c>
      <c r="F199" s="498"/>
      <c r="G199" s="497"/>
      <c r="H199" s="498"/>
      <c r="I199" s="498"/>
      <c r="J199" s="497" t="str">
        <f t="shared" si="3"/>
        <v/>
      </c>
      <c r="K199" s="498"/>
      <c r="L199" s="498"/>
      <c r="M199" s="498"/>
      <c r="N199" s="498"/>
      <c r="O199" s="498"/>
      <c r="P199" s="498"/>
      <c r="Q199" s="497" t="s">
        <v>1764</v>
      </c>
    </row>
    <row r="200" spans="4:17" x14ac:dyDescent="0.2">
      <c r="D200" s="498" t="s">
        <v>3452</v>
      </c>
      <c r="E200" s="497" t="s">
        <v>3453</v>
      </c>
      <c r="F200" s="498"/>
      <c r="G200" s="497"/>
      <c r="H200" s="498"/>
      <c r="I200" s="498"/>
      <c r="J200" s="497" t="str">
        <f t="shared" si="3"/>
        <v/>
      </c>
      <c r="K200" s="498"/>
      <c r="L200" s="498"/>
      <c r="M200" s="498"/>
      <c r="N200" s="498"/>
      <c r="O200" s="498"/>
      <c r="P200" s="498"/>
      <c r="Q200" s="497" t="s">
        <v>1765</v>
      </c>
    </row>
    <row r="201" spans="4:17" x14ac:dyDescent="0.2">
      <c r="D201" s="498" t="s">
        <v>3454</v>
      </c>
      <c r="E201" s="497" t="s">
        <v>3453</v>
      </c>
      <c r="F201" s="498"/>
      <c r="G201" s="497"/>
      <c r="H201" s="498"/>
      <c r="I201" s="498"/>
      <c r="J201" s="497" t="str">
        <f t="shared" si="3"/>
        <v/>
      </c>
      <c r="K201" s="498"/>
      <c r="L201" s="498"/>
      <c r="M201" s="498"/>
      <c r="N201" s="498"/>
      <c r="O201" s="498"/>
      <c r="P201" s="498"/>
      <c r="Q201" s="497" t="s">
        <v>1766</v>
      </c>
    </row>
    <row r="202" spans="4:17" x14ac:dyDescent="0.2">
      <c r="D202" s="498" t="s">
        <v>3455</v>
      </c>
      <c r="E202" s="497" t="s">
        <v>3453</v>
      </c>
      <c r="F202" s="498"/>
      <c r="G202" s="497"/>
      <c r="H202" s="498"/>
      <c r="I202" s="498"/>
      <c r="J202" s="497" t="str">
        <f t="shared" si="3"/>
        <v/>
      </c>
      <c r="K202" s="498"/>
      <c r="L202" s="498"/>
      <c r="M202" s="498"/>
      <c r="N202" s="498"/>
      <c r="O202" s="498"/>
      <c r="P202" s="498"/>
      <c r="Q202" s="497" t="s">
        <v>1767</v>
      </c>
    </row>
    <row r="203" spans="4:17" x14ac:dyDescent="0.2">
      <c r="D203" s="498" t="s">
        <v>3456</v>
      </c>
      <c r="E203" s="497" t="s">
        <v>3453</v>
      </c>
      <c r="F203" s="498"/>
      <c r="G203" s="497"/>
      <c r="H203" s="498"/>
      <c r="I203" s="498"/>
      <c r="J203" s="497" t="str">
        <f t="shared" si="3"/>
        <v/>
      </c>
      <c r="K203" s="498"/>
      <c r="L203" s="498"/>
      <c r="M203" s="498"/>
      <c r="N203" s="498"/>
      <c r="O203" s="498"/>
      <c r="P203" s="498"/>
      <c r="Q203" s="497" t="s">
        <v>1768</v>
      </c>
    </row>
    <row r="204" spans="4:17" x14ac:dyDescent="0.2">
      <c r="D204" s="498" t="s">
        <v>3457</v>
      </c>
      <c r="E204" s="497" t="s">
        <v>3453</v>
      </c>
      <c r="F204" s="498"/>
      <c r="G204" s="497"/>
      <c r="H204" s="498"/>
      <c r="I204" s="498"/>
      <c r="J204" s="497" t="str">
        <f t="shared" si="3"/>
        <v/>
      </c>
      <c r="K204" s="498"/>
      <c r="L204" s="498"/>
      <c r="M204" s="498"/>
      <c r="N204" s="498"/>
      <c r="O204" s="498"/>
      <c r="P204" s="498"/>
      <c r="Q204" s="497" t="s">
        <v>1769</v>
      </c>
    </row>
    <row r="205" spans="4:17" x14ac:dyDescent="0.2">
      <c r="D205" s="498" t="s">
        <v>3458</v>
      </c>
      <c r="E205" s="497" t="s">
        <v>3453</v>
      </c>
      <c r="F205" s="498"/>
      <c r="G205" s="497"/>
      <c r="H205" s="498"/>
      <c r="I205" s="498"/>
      <c r="J205" s="497" t="str">
        <f t="shared" si="3"/>
        <v/>
      </c>
      <c r="K205" s="498"/>
      <c r="L205" s="498"/>
      <c r="M205" s="498"/>
      <c r="N205" s="498"/>
      <c r="O205" s="498"/>
      <c r="P205" s="498"/>
      <c r="Q205" s="497" t="s">
        <v>1770</v>
      </c>
    </row>
    <row r="206" spans="4:17" x14ac:dyDescent="0.2">
      <c r="D206" s="498" t="s">
        <v>3459</v>
      </c>
      <c r="E206" s="497" t="s">
        <v>3453</v>
      </c>
      <c r="F206" s="498"/>
      <c r="G206" s="497"/>
      <c r="H206" s="498"/>
      <c r="I206" s="498"/>
      <c r="J206" s="497" t="str">
        <f t="shared" si="3"/>
        <v/>
      </c>
      <c r="K206" s="498"/>
      <c r="L206" s="498"/>
      <c r="M206" s="498"/>
      <c r="N206" s="498"/>
      <c r="O206" s="498"/>
      <c r="P206" s="498"/>
      <c r="Q206" s="497" t="s">
        <v>1771</v>
      </c>
    </row>
    <row r="207" spans="4:17" x14ac:dyDescent="0.2">
      <c r="D207" s="498" t="s">
        <v>3460</v>
      </c>
      <c r="E207" s="497" t="s">
        <v>3453</v>
      </c>
      <c r="F207" s="498"/>
      <c r="G207" s="497"/>
      <c r="H207" s="498"/>
      <c r="I207" s="498"/>
      <c r="J207" s="497" t="str">
        <f t="shared" si="3"/>
        <v/>
      </c>
      <c r="K207" s="498"/>
      <c r="L207" s="498"/>
      <c r="M207" s="498"/>
      <c r="N207" s="498"/>
      <c r="O207" s="498"/>
      <c r="P207" s="498"/>
      <c r="Q207" s="497" t="s">
        <v>1772</v>
      </c>
    </row>
    <row r="208" spans="4:17" x14ac:dyDescent="0.2">
      <c r="D208" s="498" t="s">
        <v>3461</v>
      </c>
      <c r="E208" s="497" t="s">
        <v>3453</v>
      </c>
      <c r="F208" s="498"/>
      <c r="G208" s="497"/>
      <c r="H208" s="498"/>
      <c r="I208" s="498"/>
      <c r="J208" s="497" t="str">
        <f t="shared" si="3"/>
        <v/>
      </c>
      <c r="K208" s="498"/>
      <c r="L208" s="498"/>
      <c r="M208" s="498"/>
      <c r="N208" s="498"/>
      <c r="O208" s="498"/>
      <c r="P208" s="498"/>
      <c r="Q208" s="497" t="s">
        <v>1773</v>
      </c>
    </row>
    <row r="209" spans="4:17" x14ac:dyDescent="0.2">
      <c r="D209" s="498" t="s">
        <v>3462</v>
      </c>
      <c r="E209" s="497" t="s">
        <v>3453</v>
      </c>
      <c r="F209" s="498"/>
      <c r="G209" s="497"/>
      <c r="H209" s="498"/>
      <c r="I209" s="498"/>
      <c r="J209" s="497" t="str">
        <f t="shared" si="3"/>
        <v/>
      </c>
      <c r="K209" s="498"/>
      <c r="L209" s="498"/>
      <c r="M209" s="498"/>
      <c r="N209" s="498"/>
      <c r="O209" s="498"/>
      <c r="P209" s="498"/>
      <c r="Q209" s="497" t="s">
        <v>1774</v>
      </c>
    </row>
    <row r="210" spans="4:17" x14ac:dyDescent="0.2">
      <c r="D210" s="498" t="s">
        <v>3463</v>
      </c>
      <c r="E210" s="497" t="s">
        <v>3464</v>
      </c>
      <c r="F210" s="498"/>
      <c r="G210" s="497"/>
      <c r="H210" s="498"/>
      <c r="I210" s="498"/>
      <c r="J210" s="497" t="str">
        <f t="shared" si="3"/>
        <v/>
      </c>
      <c r="K210" s="498"/>
      <c r="L210" s="498"/>
      <c r="M210" s="498"/>
      <c r="N210" s="498"/>
      <c r="O210" s="498"/>
      <c r="P210" s="498"/>
      <c r="Q210" s="497" t="s">
        <v>1775</v>
      </c>
    </row>
    <row r="211" spans="4:17" x14ac:dyDescent="0.2">
      <c r="D211" s="498" t="s">
        <v>3465</v>
      </c>
      <c r="E211" s="497" t="s">
        <v>3464</v>
      </c>
      <c r="F211" s="498"/>
      <c r="G211" s="497"/>
      <c r="H211" s="498"/>
      <c r="I211" s="498"/>
      <c r="J211" s="497" t="str">
        <f t="shared" si="3"/>
        <v/>
      </c>
      <c r="K211" s="498"/>
      <c r="L211" s="498"/>
      <c r="M211" s="498"/>
      <c r="N211" s="498"/>
      <c r="O211" s="498"/>
      <c r="P211" s="498"/>
      <c r="Q211" s="497" t="s">
        <v>1776</v>
      </c>
    </row>
    <row r="212" spans="4:17" x14ac:dyDescent="0.2">
      <c r="D212" s="498" t="s">
        <v>3466</v>
      </c>
      <c r="E212" s="497" t="s">
        <v>3464</v>
      </c>
      <c r="F212" s="498"/>
      <c r="G212" s="497"/>
      <c r="H212" s="498"/>
      <c r="I212" s="498"/>
      <c r="J212" s="497" t="str">
        <f t="shared" si="3"/>
        <v/>
      </c>
      <c r="K212" s="498"/>
      <c r="L212" s="498"/>
      <c r="M212" s="498"/>
      <c r="N212" s="498"/>
      <c r="O212" s="498"/>
      <c r="P212" s="498"/>
      <c r="Q212" s="497" t="s">
        <v>1777</v>
      </c>
    </row>
    <row r="213" spans="4:17" x14ac:dyDescent="0.2">
      <c r="D213" s="498" t="s">
        <v>3467</v>
      </c>
      <c r="E213" s="497" t="s">
        <v>3464</v>
      </c>
      <c r="F213" s="498"/>
      <c r="G213" s="497"/>
      <c r="H213" s="498"/>
      <c r="I213" s="498"/>
      <c r="J213" s="497" t="str">
        <f t="shared" si="3"/>
        <v/>
      </c>
      <c r="K213" s="498"/>
      <c r="L213" s="498"/>
      <c r="M213" s="498"/>
      <c r="N213" s="498"/>
      <c r="O213" s="498"/>
      <c r="P213" s="498"/>
      <c r="Q213" s="497" t="s">
        <v>1778</v>
      </c>
    </row>
    <row r="214" spans="4:17" x14ac:dyDescent="0.2">
      <c r="D214" s="498" t="s">
        <v>3468</v>
      </c>
      <c r="E214" s="497" t="s">
        <v>3464</v>
      </c>
      <c r="F214" s="498"/>
      <c r="G214" s="497"/>
      <c r="H214" s="498"/>
      <c r="I214" s="498"/>
      <c r="J214" s="497" t="str">
        <f t="shared" si="3"/>
        <v/>
      </c>
      <c r="K214" s="498"/>
      <c r="L214" s="498"/>
      <c r="M214" s="498"/>
      <c r="N214" s="498"/>
      <c r="O214" s="498"/>
      <c r="P214" s="498"/>
      <c r="Q214" s="497" t="s">
        <v>1779</v>
      </c>
    </row>
    <row r="215" spans="4:17" x14ac:dyDescent="0.2">
      <c r="D215" s="498" t="s">
        <v>3469</v>
      </c>
      <c r="E215" s="497" t="s">
        <v>3464</v>
      </c>
      <c r="F215" s="498"/>
      <c r="G215" s="497"/>
      <c r="H215" s="498"/>
      <c r="I215" s="498"/>
      <c r="J215" s="497" t="str">
        <f t="shared" si="3"/>
        <v/>
      </c>
      <c r="K215" s="498"/>
      <c r="L215" s="498"/>
      <c r="M215" s="498"/>
      <c r="N215" s="498"/>
      <c r="O215" s="498"/>
      <c r="P215" s="498"/>
      <c r="Q215" s="497" t="s">
        <v>1780</v>
      </c>
    </row>
    <row r="216" spans="4:17" x14ac:dyDescent="0.2">
      <c r="D216" s="498" t="s">
        <v>3470</v>
      </c>
      <c r="E216" s="497" t="s">
        <v>3464</v>
      </c>
      <c r="F216" s="498"/>
      <c r="G216" s="497"/>
      <c r="H216" s="498"/>
      <c r="I216" s="498"/>
      <c r="J216" s="497" t="str">
        <f t="shared" si="3"/>
        <v/>
      </c>
      <c r="K216" s="498"/>
      <c r="L216" s="498"/>
      <c r="M216" s="498"/>
      <c r="N216" s="498"/>
      <c r="O216" s="498"/>
      <c r="P216" s="498"/>
      <c r="Q216" s="497" t="s">
        <v>1781</v>
      </c>
    </row>
    <row r="217" spans="4:17" x14ac:dyDescent="0.2">
      <c r="D217" s="498" t="s">
        <v>3471</v>
      </c>
      <c r="E217" s="497" t="s">
        <v>3464</v>
      </c>
      <c r="F217" s="498"/>
      <c r="G217" s="497"/>
      <c r="H217" s="498"/>
      <c r="I217" s="498"/>
      <c r="J217" s="497" t="str">
        <f t="shared" si="3"/>
        <v/>
      </c>
      <c r="K217" s="498"/>
      <c r="L217" s="498"/>
      <c r="M217" s="498"/>
      <c r="N217" s="498"/>
      <c r="O217" s="498"/>
      <c r="P217" s="498"/>
      <c r="Q217" s="497" t="s">
        <v>1782</v>
      </c>
    </row>
    <row r="218" spans="4:17" x14ac:dyDescent="0.2">
      <c r="D218" s="498" t="s">
        <v>3472</v>
      </c>
      <c r="E218" s="497" t="s">
        <v>3464</v>
      </c>
      <c r="F218" s="498"/>
      <c r="G218" s="497"/>
      <c r="H218" s="498"/>
      <c r="I218" s="498"/>
      <c r="J218" s="497" t="str">
        <f t="shared" si="3"/>
        <v/>
      </c>
      <c r="K218" s="498"/>
      <c r="L218" s="498"/>
      <c r="M218" s="498"/>
      <c r="N218" s="498"/>
      <c r="O218" s="498"/>
      <c r="P218" s="498"/>
      <c r="Q218" s="497" t="s">
        <v>1783</v>
      </c>
    </row>
    <row r="219" spans="4:17" x14ac:dyDescent="0.2">
      <c r="D219" s="498" t="s">
        <v>3473</v>
      </c>
      <c r="E219" s="497" t="s">
        <v>3464</v>
      </c>
      <c r="F219" s="498"/>
      <c r="G219" s="497"/>
      <c r="H219" s="498"/>
      <c r="I219" s="498"/>
      <c r="J219" s="497" t="str">
        <f t="shared" si="3"/>
        <v/>
      </c>
      <c r="K219" s="498"/>
      <c r="L219" s="498"/>
      <c r="M219" s="498"/>
      <c r="N219" s="498"/>
      <c r="O219" s="498"/>
      <c r="P219" s="498"/>
      <c r="Q219" s="497" t="s">
        <v>1784</v>
      </c>
    </row>
    <row r="220" spans="4:17" x14ac:dyDescent="0.2">
      <c r="D220" s="498" t="s">
        <v>3474</v>
      </c>
      <c r="E220" s="497" t="s">
        <v>3475</v>
      </c>
      <c r="F220" s="498"/>
      <c r="G220" s="497"/>
      <c r="H220" s="498"/>
      <c r="I220" s="498"/>
      <c r="J220" s="497" t="str">
        <f t="shared" si="3"/>
        <v/>
      </c>
      <c r="K220" s="498"/>
      <c r="L220" s="498"/>
      <c r="M220" s="498"/>
      <c r="N220" s="498"/>
      <c r="O220" s="498"/>
      <c r="P220" s="498"/>
      <c r="Q220" s="497" t="s">
        <v>1785</v>
      </c>
    </row>
    <row r="221" spans="4:17" x14ac:dyDescent="0.2">
      <c r="D221" s="498" t="s">
        <v>3476</v>
      </c>
      <c r="E221" s="497" t="s">
        <v>3475</v>
      </c>
      <c r="F221" s="498"/>
      <c r="G221" s="497"/>
      <c r="H221" s="498"/>
      <c r="I221" s="498"/>
      <c r="J221" s="497" t="str">
        <f t="shared" si="3"/>
        <v/>
      </c>
      <c r="K221" s="498"/>
      <c r="L221" s="498"/>
      <c r="M221" s="498"/>
      <c r="N221" s="498"/>
      <c r="O221" s="498"/>
      <c r="P221" s="498"/>
      <c r="Q221" s="497" t="s">
        <v>1786</v>
      </c>
    </row>
    <row r="222" spans="4:17" x14ac:dyDescent="0.2">
      <c r="D222" s="498" t="s">
        <v>3477</v>
      </c>
      <c r="E222" s="497" t="s">
        <v>3475</v>
      </c>
      <c r="F222" s="498"/>
      <c r="G222" s="497"/>
      <c r="H222" s="498"/>
      <c r="I222" s="498"/>
      <c r="J222" s="497" t="str">
        <f t="shared" si="3"/>
        <v/>
      </c>
      <c r="K222" s="498"/>
      <c r="L222" s="498"/>
      <c r="M222" s="498"/>
      <c r="N222" s="498"/>
      <c r="O222" s="498"/>
      <c r="P222" s="498"/>
      <c r="Q222" s="497" t="s">
        <v>1787</v>
      </c>
    </row>
    <row r="223" spans="4:17" x14ac:dyDescent="0.2">
      <c r="D223" s="498" t="s">
        <v>3478</v>
      </c>
      <c r="E223" s="497" t="s">
        <v>3475</v>
      </c>
      <c r="F223" s="498"/>
      <c r="G223" s="497"/>
      <c r="H223" s="498"/>
      <c r="I223" s="498"/>
      <c r="J223" s="497" t="str">
        <f t="shared" si="3"/>
        <v/>
      </c>
      <c r="K223" s="498"/>
      <c r="L223" s="498"/>
      <c r="M223" s="498"/>
      <c r="N223" s="498"/>
      <c r="O223" s="498"/>
      <c r="P223" s="498"/>
      <c r="Q223" s="497" t="s">
        <v>1788</v>
      </c>
    </row>
    <row r="224" spans="4:17" x14ac:dyDescent="0.2">
      <c r="D224" s="498" t="s">
        <v>3479</v>
      </c>
      <c r="E224" s="497" t="s">
        <v>3475</v>
      </c>
      <c r="F224" s="498"/>
      <c r="G224" s="497"/>
      <c r="H224" s="498"/>
      <c r="I224" s="498"/>
      <c r="J224" s="497" t="str">
        <f t="shared" ref="J224:J287" si="4">F224&amp;H224&amp;I224</f>
        <v/>
      </c>
      <c r="K224" s="498"/>
      <c r="L224" s="498"/>
      <c r="M224" s="498"/>
      <c r="N224" s="498"/>
      <c r="O224" s="498"/>
      <c r="P224" s="498"/>
      <c r="Q224" s="497" t="s">
        <v>1789</v>
      </c>
    </row>
    <row r="225" spans="4:17" x14ac:dyDescent="0.2">
      <c r="D225" s="498" t="s">
        <v>3480</v>
      </c>
      <c r="E225" s="497" t="s">
        <v>3475</v>
      </c>
      <c r="F225" s="498"/>
      <c r="G225" s="497"/>
      <c r="H225" s="498"/>
      <c r="I225" s="498"/>
      <c r="J225" s="497" t="str">
        <f t="shared" si="4"/>
        <v/>
      </c>
      <c r="K225" s="498"/>
      <c r="L225" s="498"/>
      <c r="M225" s="498"/>
      <c r="N225" s="498"/>
      <c r="O225" s="498"/>
      <c r="P225" s="498"/>
      <c r="Q225" s="497" t="s">
        <v>1790</v>
      </c>
    </row>
    <row r="226" spans="4:17" x14ac:dyDescent="0.2">
      <c r="D226" s="498" t="s">
        <v>3481</v>
      </c>
      <c r="E226" s="497" t="s">
        <v>3475</v>
      </c>
      <c r="F226" s="498"/>
      <c r="G226" s="497"/>
      <c r="H226" s="498"/>
      <c r="I226" s="498"/>
      <c r="J226" s="497" t="str">
        <f t="shared" si="4"/>
        <v/>
      </c>
      <c r="K226" s="498"/>
      <c r="L226" s="498"/>
      <c r="M226" s="498"/>
      <c r="N226" s="498"/>
      <c r="O226" s="498"/>
      <c r="P226" s="498"/>
      <c r="Q226" s="497" t="s">
        <v>1791</v>
      </c>
    </row>
    <row r="227" spans="4:17" x14ac:dyDescent="0.2">
      <c r="D227" s="498" t="s">
        <v>3482</v>
      </c>
      <c r="E227" s="497" t="s">
        <v>3475</v>
      </c>
      <c r="F227" s="498"/>
      <c r="G227" s="497"/>
      <c r="H227" s="498"/>
      <c r="I227" s="498"/>
      <c r="J227" s="497" t="str">
        <f t="shared" si="4"/>
        <v/>
      </c>
      <c r="K227" s="498"/>
      <c r="L227" s="498"/>
      <c r="M227" s="498"/>
      <c r="N227" s="498"/>
      <c r="O227" s="498"/>
      <c r="P227" s="498"/>
      <c r="Q227" s="497" t="s">
        <v>1792</v>
      </c>
    </row>
    <row r="228" spans="4:17" x14ac:dyDescent="0.2">
      <c r="D228" s="498" t="s">
        <v>3483</v>
      </c>
      <c r="E228" s="497" t="s">
        <v>3475</v>
      </c>
      <c r="F228" s="498"/>
      <c r="G228" s="497"/>
      <c r="H228" s="498"/>
      <c r="I228" s="498"/>
      <c r="J228" s="497" t="str">
        <f t="shared" si="4"/>
        <v/>
      </c>
      <c r="K228" s="498"/>
      <c r="L228" s="498"/>
      <c r="M228" s="498"/>
      <c r="N228" s="498"/>
      <c r="O228" s="498"/>
      <c r="P228" s="498"/>
      <c r="Q228" s="497" t="s">
        <v>1793</v>
      </c>
    </row>
    <row r="229" spans="4:17" x14ac:dyDescent="0.2">
      <c r="D229" s="498" t="s">
        <v>3484</v>
      </c>
      <c r="E229" s="497" t="s">
        <v>3475</v>
      </c>
      <c r="F229" s="498"/>
      <c r="G229" s="497"/>
      <c r="H229" s="498"/>
      <c r="I229" s="498"/>
      <c r="J229" s="497" t="str">
        <f t="shared" si="4"/>
        <v/>
      </c>
      <c r="K229" s="498"/>
      <c r="L229" s="498"/>
      <c r="M229" s="498"/>
      <c r="N229" s="498"/>
      <c r="O229" s="498"/>
      <c r="P229" s="498"/>
      <c r="Q229" s="497" t="s">
        <v>1794</v>
      </c>
    </row>
    <row r="230" spans="4:17" x14ac:dyDescent="0.2">
      <c r="D230" s="498" t="s">
        <v>3485</v>
      </c>
      <c r="E230" s="497" t="s">
        <v>3486</v>
      </c>
      <c r="F230" s="498"/>
      <c r="G230" s="497"/>
      <c r="H230" s="498"/>
      <c r="I230" s="498"/>
      <c r="J230" s="497" t="str">
        <f t="shared" si="4"/>
        <v/>
      </c>
      <c r="K230" s="498"/>
      <c r="L230" s="498"/>
      <c r="M230" s="498"/>
      <c r="N230" s="498"/>
      <c r="O230" s="498"/>
      <c r="P230" s="498"/>
      <c r="Q230" s="497" t="s">
        <v>1795</v>
      </c>
    </row>
    <row r="231" spans="4:17" x14ac:dyDescent="0.2">
      <c r="D231" s="498" t="s">
        <v>3487</v>
      </c>
      <c r="E231" s="497" t="s">
        <v>3486</v>
      </c>
      <c r="F231" s="498"/>
      <c r="G231" s="497"/>
      <c r="H231" s="498"/>
      <c r="I231" s="498"/>
      <c r="J231" s="497" t="str">
        <f t="shared" si="4"/>
        <v/>
      </c>
      <c r="K231" s="498"/>
      <c r="L231" s="498"/>
      <c r="M231" s="498"/>
      <c r="N231" s="498"/>
      <c r="O231" s="498"/>
      <c r="P231" s="498"/>
      <c r="Q231" s="497" t="s">
        <v>1796</v>
      </c>
    </row>
    <row r="232" spans="4:17" x14ac:dyDescent="0.2">
      <c r="D232" s="498" t="s">
        <v>3488</v>
      </c>
      <c r="E232" s="497" t="s">
        <v>3486</v>
      </c>
      <c r="F232" s="498"/>
      <c r="G232" s="497"/>
      <c r="H232" s="498"/>
      <c r="I232" s="498"/>
      <c r="J232" s="497" t="str">
        <f t="shared" si="4"/>
        <v/>
      </c>
      <c r="K232" s="498"/>
      <c r="L232" s="498"/>
      <c r="M232" s="498"/>
      <c r="N232" s="498"/>
      <c r="O232" s="498"/>
      <c r="P232" s="498"/>
      <c r="Q232" s="497" t="s">
        <v>1797</v>
      </c>
    </row>
    <row r="233" spans="4:17" x14ac:dyDescent="0.2">
      <c r="D233" s="498" t="s">
        <v>3489</v>
      </c>
      <c r="E233" s="497" t="s">
        <v>3486</v>
      </c>
      <c r="F233" s="498"/>
      <c r="G233" s="497"/>
      <c r="H233" s="498"/>
      <c r="I233" s="498"/>
      <c r="J233" s="497" t="str">
        <f t="shared" si="4"/>
        <v/>
      </c>
      <c r="K233" s="498"/>
      <c r="L233" s="498"/>
      <c r="M233" s="498"/>
      <c r="N233" s="498"/>
      <c r="O233" s="498"/>
      <c r="P233" s="498"/>
      <c r="Q233" s="497" t="s">
        <v>1798</v>
      </c>
    </row>
    <row r="234" spans="4:17" x14ac:dyDescent="0.2">
      <c r="D234" s="498" t="s">
        <v>3490</v>
      </c>
      <c r="E234" s="497" t="s">
        <v>3486</v>
      </c>
      <c r="F234" s="498"/>
      <c r="G234" s="497"/>
      <c r="H234" s="498"/>
      <c r="I234" s="498"/>
      <c r="J234" s="497" t="str">
        <f t="shared" si="4"/>
        <v/>
      </c>
      <c r="K234" s="498"/>
      <c r="L234" s="498"/>
      <c r="M234" s="498"/>
      <c r="N234" s="498"/>
      <c r="O234" s="498"/>
      <c r="P234" s="498"/>
      <c r="Q234" s="497" t="s">
        <v>1799</v>
      </c>
    </row>
    <row r="235" spans="4:17" x14ac:dyDescent="0.2">
      <c r="D235" s="498" t="s">
        <v>3491</v>
      </c>
      <c r="E235" s="497" t="s">
        <v>3486</v>
      </c>
      <c r="F235" s="498"/>
      <c r="G235" s="497"/>
      <c r="H235" s="498"/>
      <c r="I235" s="498"/>
      <c r="J235" s="497" t="str">
        <f t="shared" si="4"/>
        <v/>
      </c>
      <c r="K235" s="498"/>
      <c r="L235" s="498"/>
      <c r="M235" s="498"/>
      <c r="N235" s="498"/>
      <c r="O235" s="498"/>
      <c r="P235" s="498"/>
      <c r="Q235" s="497" t="s">
        <v>1800</v>
      </c>
    </row>
    <row r="236" spans="4:17" x14ac:dyDescent="0.2">
      <c r="D236" s="498" t="s">
        <v>3492</v>
      </c>
      <c r="E236" s="497" t="s">
        <v>3486</v>
      </c>
      <c r="F236" s="498"/>
      <c r="G236" s="497"/>
      <c r="H236" s="498"/>
      <c r="I236" s="498"/>
      <c r="J236" s="497" t="str">
        <f t="shared" si="4"/>
        <v/>
      </c>
      <c r="K236" s="498"/>
      <c r="L236" s="498"/>
      <c r="M236" s="498"/>
      <c r="N236" s="498"/>
      <c r="O236" s="498"/>
      <c r="P236" s="498"/>
      <c r="Q236" s="497" t="s">
        <v>1801</v>
      </c>
    </row>
    <row r="237" spans="4:17" x14ac:dyDescent="0.2">
      <c r="D237" s="498" t="s">
        <v>3493</v>
      </c>
      <c r="E237" s="497" t="s">
        <v>3486</v>
      </c>
      <c r="F237" s="498"/>
      <c r="G237" s="497"/>
      <c r="H237" s="498"/>
      <c r="I237" s="498"/>
      <c r="J237" s="497" t="str">
        <f t="shared" si="4"/>
        <v/>
      </c>
      <c r="K237" s="498"/>
      <c r="L237" s="498"/>
      <c r="M237" s="498"/>
      <c r="N237" s="498"/>
      <c r="O237" s="498"/>
      <c r="P237" s="498"/>
      <c r="Q237" s="497" t="s">
        <v>1802</v>
      </c>
    </row>
    <row r="238" spans="4:17" x14ac:dyDescent="0.2">
      <c r="D238" s="498" t="s">
        <v>3494</v>
      </c>
      <c r="E238" s="497" t="s">
        <v>3486</v>
      </c>
      <c r="F238" s="498"/>
      <c r="G238" s="497"/>
      <c r="H238" s="498"/>
      <c r="I238" s="498"/>
      <c r="J238" s="497" t="str">
        <f t="shared" si="4"/>
        <v/>
      </c>
      <c r="K238" s="498"/>
      <c r="L238" s="498"/>
      <c r="M238" s="498"/>
      <c r="N238" s="498"/>
      <c r="O238" s="498"/>
      <c r="P238" s="498"/>
      <c r="Q238" s="497" t="s">
        <v>1803</v>
      </c>
    </row>
    <row r="239" spans="4:17" x14ac:dyDescent="0.2">
      <c r="D239" s="498" t="s">
        <v>3495</v>
      </c>
      <c r="E239" s="497" t="s">
        <v>3486</v>
      </c>
      <c r="F239" s="498"/>
      <c r="G239" s="497"/>
      <c r="H239" s="498"/>
      <c r="I239" s="498"/>
      <c r="J239" s="497" t="str">
        <f t="shared" si="4"/>
        <v/>
      </c>
      <c r="K239" s="498"/>
      <c r="L239" s="498"/>
      <c r="M239" s="498"/>
      <c r="N239" s="498"/>
      <c r="O239" s="498"/>
      <c r="P239" s="498"/>
      <c r="Q239" s="497" t="s">
        <v>1804</v>
      </c>
    </row>
    <row r="240" spans="4:17" x14ac:dyDescent="0.2">
      <c r="D240" s="498" t="s">
        <v>3496</v>
      </c>
      <c r="E240" s="497" t="s">
        <v>3497</v>
      </c>
      <c r="F240" s="498"/>
      <c r="G240" s="497"/>
      <c r="H240" s="498"/>
      <c r="I240" s="498"/>
      <c r="J240" s="497" t="str">
        <f t="shared" si="4"/>
        <v/>
      </c>
      <c r="K240" s="498"/>
      <c r="L240" s="498"/>
      <c r="M240" s="498"/>
      <c r="N240" s="498"/>
      <c r="O240" s="498"/>
      <c r="P240" s="498"/>
      <c r="Q240" s="497" t="s">
        <v>1805</v>
      </c>
    </row>
    <row r="241" spans="4:17" x14ac:dyDescent="0.2">
      <c r="D241" s="498" t="s">
        <v>3498</v>
      </c>
      <c r="E241" s="497" t="s">
        <v>3497</v>
      </c>
      <c r="F241" s="498"/>
      <c r="G241" s="497"/>
      <c r="H241" s="498"/>
      <c r="I241" s="498"/>
      <c r="J241" s="497" t="str">
        <f t="shared" si="4"/>
        <v/>
      </c>
      <c r="K241" s="498"/>
      <c r="L241" s="498"/>
      <c r="M241" s="498"/>
      <c r="N241" s="498"/>
      <c r="O241" s="498"/>
      <c r="P241" s="498"/>
      <c r="Q241" s="497" t="s">
        <v>1806</v>
      </c>
    </row>
    <row r="242" spans="4:17" x14ac:dyDescent="0.2">
      <c r="D242" s="498" t="s">
        <v>3499</v>
      </c>
      <c r="E242" s="497" t="s">
        <v>3497</v>
      </c>
      <c r="F242" s="498"/>
      <c r="G242" s="497"/>
      <c r="H242" s="498"/>
      <c r="I242" s="498"/>
      <c r="J242" s="497" t="str">
        <f t="shared" si="4"/>
        <v/>
      </c>
      <c r="K242" s="498"/>
      <c r="L242" s="498"/>
      <c r="M242" s="498"/>
      <c r="N242" s="498"/>
      <c r="O242" s="498"/>
      <c r="P242" s="498"/>
      <c r="Q242" s="497" t="s">
        <v>1807</v>
      </c>
    </row>
    <row r="243" spans="4:17" x14ac:dyDescent="0.2">
      <c r="D243" s="498" t="s">
        <v>3500</v>
      </c>
      <c r="E243" s="497" t="s">
        <v>3497</v>
      </c>
      <c r="F243" s="498"/>
      <c r="G243" s="497"/>
      <c r="H243" s="498"/>
      <c r="I243" s="498"/>
      <c r="J243" s="497" t="str">
        <f t="shared" si="4"/>
        <v/>
      </c>
      <c r="K243" s="498"/>
      <c r="L243" s="498"/>
      <c r="M243" s="498"/>
      <c r="N243" s="498"/>
      <c r="O243" s="498"/>
      <c r="P243" s="498"/>
      <c r="Q243" s="497" t="s">
        <v>1808</v>
      </c>
    </row>
    <row r="244" spans="4:17" x14ac:dyDescent="0.2">
      <c r="D244" s="498" t="s">
        <v>3501</v>
      </c>
      <c r="E244" s="497" t="s">
        <v>3497</v>
      </c>
      <c r="F244" s="498"/>
      <c r="G244" s="497"/>
      <c r="H244" s="498"/>
      <c r="I244" s="498"/>
      <c r="J244" s="497" t="str">
        <f t="shared" si="4"/>
        <v/>
      </c>
      <c r="K244" s="498"/>
      <c r="L244" s="498"/>
      <c r="M244" s="498"/>
      <c r="N244" s="498"/>
      <c r="O244" s="498"/>
      <c r="P244" s="498"/>
      <c r="Q244" s="497" t="s">
        <v>1809</v>
      </c>
    </row>
    <row r="245" spans="4:17" x14ac:dyDescent="0.2">
      <c r="D245" s="498" t="s">
        <v>3502</v>
      </c>
      <c r="E245" s="497" t="s">
        <v>3497</v>
      </c>
      <c r="F245" s="498"/>
      <c r="G245" s="497"/>
      <c r="H245" s="498"/>
      <c r="I245" s="498"/>
      <c r="J245" s="497" t="str">
        <f t="shared" si="4"/>
        <v/>
      </c>
      <c r="K245" s="498"/>
      <c r="L245" s="498"/>
      <c r="M245" s="498"/>
      <c r="N245" s="498"/>
      <c r="O245" s="498"/>
      <c r="P245" s="498"/>
      <c r="Q245" s="497" t="s">
        <v>1810</v>
      </c>
    </row>
    <row r="246" spans="4:17" x14ac:dyDescent="0.2">
      <c r="D246" s="498" t="s">
        <v>3503</v>
      </c>
      <c r="E246" s="497" t="s">
        <v>3497</v>
      </c>
      <c r="F246" s="498"/>
      <c r="G246" s="497"/>
      <c r="H246" s="498"/>
      <c r="I246" s="498"/>
      <c r="J246" s="497" t="str">
        <f t="shared" si="4"/>
        <v/>
      </c>
      <c r="K246" s="498"/>
      <c r="L246" s="498"/>
      <c r="M246" s="498"/>
      <c r="N246" s="498"/>
      <c r="O246" s="498"/>
      <c r="P246" s="498"/>
      <c r="Q246" s="497" t="s">
        <v>1811</v>
      </c>
    </row>
    <row r="247" spans="4:17" x14ac:dyDescent="0.2">
      <c r="D247" s="498" t="s">
        <v>3504</v>
      </c>
      <c r="E247" s="497" t="s">
        <v>3497</v>
      </c>
      <c r="F247" s="498"/>
      <c r="G247" s="497"/>
      <c r="H247" s="498"/>
      <c r="I247" s="498"/>
      <c r="J247" s="497" t="str">
        <f t="shared" si="4"/>
        <v/>
      </c>
      <c r="K247" s="498"/>
      <c r="L247" s="498"/>
      <c r="M247" s="498"/>
      <c r="N247" s="498"/>
      <c r="O247" s="498"/>
      <c r="P247" s="498"/>
      <c r="Q247" s="497" t="s">
        <v>1812</v>
      </c>
    </row>
    <row r="248" spans="4:17" x14ac:dyDescent="0.2">
      <c r="D248" s="498" t="s">
        <v>3505</v>
      </c>
      <c r="E248" s="497" t="s">
        <v>3497</v>
      </c>
      <c r="F248" s="498"/>
      <c r="G248" s="497"/>
      <c r="H248" s="498"/>
      <c r="I248" s="498"/>
      <c r="J248" s="497" t="str">
        <f t="shared" si="4"/>
        <v/>
      </c>
      <c r="K248" s="498"/>
      <c r="L248" s="498"/>
      <c r="M248" s="498"/>
      <c r="N248" s="498"/>
      <c r="O248" s="498"/>
      <c r="P248" s="498"/>
      <c r="Q248" s="497" t="s">
        <v>1813</v>
      </c>
    </row>
    <row r="249" spans="4:17" x14ac:dyDescent="0.2">
      <c r="D249" s="498" t="s">
        <v>3506</v>
      </c>
      <c r="E249" s="497" t="s">
        <v>3497</v>
      </c>
      <c r="F249" s="498"/>
      <c r="G249" s="497"/>
      <c r="H249" s="498"/>
      <c r="I249" s="498"/>
      <c r="J249" s="497" t="str">
        <f t="shared" si="4"/>
        <v/>
      </c>
      <c r="K249" s="498"/>
      <c r="L249" s="498"/>
      <c r="M249" s="498"/>
      <c r="N249" s="498"/>
      <c r="O249" s="498"/>
      <c r="P249" s="498"/>
      <c r="Q249" s="497" t="s">
        <v>1814</v>
      </c>
    </row>
    <row r="250" spans="4:17" x14ac:dyDescent="0.2">
      <c r="D250" s="498" t="s">
        <v>3507</v>
      </c>
      <c r="E250" s="497" t="s">
        <v>3508</v>
      </c>
      <c r="F250" s="498"/>
      <c r="G250" s="497"/>
      <c r="H250" s="498"/>
      <c r="I250" s="498"/>
      <c r="J250" s="497" t="str">
        <f t="shared" si="4"/>
        <v/>
      </c>
      <c r="K250" s="498"/>
      <c r="L250" s="498"/>
      <c r="M250" s="498"/>
      <c r="N250" s="498"/>
      <c r="O250" s="498"/>
      <c r="P250" s="498"/>
      <c r="Q250" s="497" t="s">
        <v>1815</v>
      </c>
    </row>
    <row r="251" spans="4:17" x14ac:dyDescent="0.2">
      <c r="D251" s="498" t="s">
        <v>3509</v>
      </c>
      <c r="E251" s="497" t="s">
        <v>3508</v>
      </c>
      <c r="F251" s="498"/>
      <c r="G251" s="497"/>
      <c r="H251" s="498"/>
      <c r="I251" s="498"/>
      <c r="J251" s="497" t="str">
        <f t="shared" si="4"/>
        <v/>
      </c>
      <c r="K251" s="498"/>
      <c r="L251" s="498"/>
      <c r="M251" s="498"/>
      <c r="N251" s="498"/>
      <c r="O251" s="498"/>
      <c r="P251" s="498"/>
      <c r="Q251" s="497" t="s">
        <v>1816</v>
      </c>
    </row>
    <row r="252" spans="4:17" x14ac:dyDescent="0.2">
      <c r="D252" s="498" t="s">
        <v>3510</v>
      </c>
      <c r="E252" s="497" t="s">
        <v>3508</v>
      </c>
      <c r="F252" s="498"/>
      <c r="G252" s="497"/>
      <c r="H252" s="498"/>
      <c r="I252" s="498"/>
      <c r="J252" s="497" t="str">
        <f t="shared" si="4"/>
        <v/>
      </c>
      <c r="K252" s="498"/>
      <c r="L252" s="498"/>
      <c r="M252" s="498"/>
      <c r="N252" s="498"/>
      <c r="O252" s="498"/>
      <c r="P252" s="498"/>
      <c r="Q252" s="497" t="s">
        <v>1817</v>
      </c>
    </row>
    <row r="253" spans="4:17" x14ac:dyDescent="0.2">
      <c r="D253" s="498" t="s">
        <v>3511</v>
      </c>
      <c r="E253" s="497" t="s">
        <v>3508</v>
      </c>
      <c r="F253" s="498"/>
      <c r="G253" s="497"/>
      <c r="H253" s="498"/>
      <c r="I253" s="498"/>
      <c r="J253" s="497" t="str">
        <f t="shared" si="4"/>
        <v/>
      </c>
      <c r="K253" s="498"/>
      <c r="L253" s="498"/>
      <c r="M253" s="498"/>
      <c r="N253" s="498"/>
      <c r="O253" s="498"/>
      <c r="P253" s="498"/>
      <c r="Q253" s="497" t="s">
        <v>1818</v>
      </c>
    </row>
    <row r="254" spans="4:17" x14ac:dyDescent="0.2">
      <c r="D254" s="498" t="s">
        <v>3512</v>
      </c>
      <c r="E254" s="497" t="s">
        <v>3508</v>
      </c>
      <c r="F254" s="498"/>
      <c r="G254" s="497"/>
      <c r="H254" s="498"/>
      <c r="I254" s="498"/>
      <c r="J254" s="497" t="str">
        <f t="shared" si="4"/>
        <v/>
      </c>
      <c r="K254" s="498"/>
      <c r="L254" s="498"/>
      <c r="M254" s="498"/>
      <c r="N254" s="498"/>
      <c r="O254" s="498"/>
      <c r="P254" s="498"/>
      <c r="Q254" s="497" t="s">
        <v>1819</v>
      </c>
    </row>
    <row r="255" spans="4:17" x14ac:dyDescent="0.2">
      <c r="D255" s="498" t="s">
        <v>3513</v>
      </c>
      <c r="E255" s="497" t="s">
        <v>3508</v>
      </c>
      <c r="F255" s="498"/>
      <c r="G255" s="497"/>
      <c r="H255" s="498"/>
      <c r="I255" s="498"/>
      <c r="J255" s="497" t="str">
        <f t="shared" si="4"/>
        <v/>
      </c>
      <c r="K255" s="498"/>
      <c r="L255" s="498"/>
      <c r="M255" s="498"/>
      <c r="N255" s="498"/>
      <c r="O255" s="498"/>
      <c r="P255" s="498"/>
      <c r="Q255" s="497" t="s">
        <v>1820</v>
      </c>
    </row>
    <row r="256" spans="4:17" x14ac:dyDescent="0.2">
      <c r="D256" s="498" t="s">
        <v>3514</v>
      </c>
      <c r="E256" s="497" t="s">
        <v>3508</v>
      </c>
      <c r="F256" s="498"/>
      <c r="G256" s="497"/>
      <c r="H256" s="498"/>
      <c r="I256" s="498"/>
      <c r="J256" s="497" t="str">
        <f t="shared" si="4"/>
        <v/>
      </c>
      <c r="K256" s="498"/>
      <c r="L256" s="498"/>
      <c r="M256" s="498"/>
      <c r="N256" s="498"/>
      <c r="O256" s="498"/>
      <c r="P256" s="498"/>
      <c r="Q256" s="497" t="s">
        <v>1821</v>
      </c>
    </row>
    <row r="257" spans="4:17" x14ac:dyDescent="0.2">
      <c r="D257" s="498" t="s">
        <v>3515</v>
      </c>
      <c r="E257" s="497" t="s">
        <v>3508</v>
      </c>
      <c r="F257" s="498"/>
      <c r="G257" s="497"/>
      <c r="H257" s="498"/>
      <c r="I257" s="498"/>
      <c r="J257" s="497" t="str">
        <f t="shared" si="4"/>
        <v/>
      </c>
      <c r="K257" s="498"/>
      <c r="L257" s="498"/>
      <c r="M257" s="498"/>
      <c r="N257" s="498"/>
      <c r="O257" s="498"/>
      <c r="P257" s="498"/>
      <c r="Q257" s="497" t="s">
        <v>1822</v>
      </c>
    </row>
    <row r="258" spans="4:17" x14ac:dyDescent="0.2">
      <c r="D258" s="498" t="s">
        <v>3516</v>
      </c>
      <c r="E258" s="497" t="s">
        <v>3508</v>
      </c>
      <c r="F258" s="498"/>
      <c r="G258" s="497"/>
      <c r="H258" s="498"/>
      <c r="I258" s="498"/>
      <c r="J258" s="497" t="str">
        <f t="shared" si="4"/>
        <v/>
      </c>
      <c r="K258" s="498"/>
      <c r="L258" s="498"/>
      <c r="M258" s="498"/>
      <c r="N258" s="498"/>
      <c r="O258" s="498"/>
      <c r="P258" s="498"/>
      <c r="Q258" s="497" t="s">
        <v>1823</v>
      </c>
    </row>
    <row r="259" spans="4:17" x14ac:dyDescent="0.2">
      <c r="D259" s="498" t="s">
        <v>3517</v>
      </c>
      <c r="E259" s="497" t="s">
        <v>3508</v>
      </c>
      <c r="F259" s="498"/>
      <c r="G259" s="497"/>
      <c r="H259" s="498"/>
      <c r="I259" s="498"/>
      <c r="J259" s="497" t="str">
        <f t="shared" si="4"/>
        <v/>
      </c>
      <c r="K259" s="498"/>
      <c r="L259" s="498"/>
      <c r="M259" s="498"/>
      <c r="N259" s="498"/>
      <c r="O259" s="498"/>
      <c r="P259" s="498"/>
      <c r="Q259" s="497" t="s">
        <v>1824</v>
      </c>
    </row>
    <row r="260" spans="4:17" x14ac:dyDescent="0.2">
      <c r="D260" s="498" t="s">
        <v>3518</v>
      </c>
      <c r="E260" s="497" t="s">
        <v>3519</v>
      </c>
      <c r="F260" s="498"/>
      <c r="G260" s="497"/>
      <c r="H260" s="498"/>
      <c r="I260" s="498"/>
      <c r="J260" s="497" t="str">
        <f t="shared" si="4"/>
        <v/>
      </c>
      <c r="K260" s="498"/>
      <c r="L260" s="498"/>
      <c r="M260" s="498"/>
      <c r="N260" s="498"/>
      <c r="O260" s="498"/>
      <c r="P260" s="498"/>
      <c r="Q260" s="497" t="s">
        <v>1825</v>
      </c>
    </row>
    <row r="261" spans="4:17" x14ac:dyDescent="0.2">
      <c r="D261" s="498" t="s">
        <v>3520</v>
      </c>
      <c r="E261" s="497" t="s">
        <v>3519</v>
      </c>
      <c r="F261" s="498"/>
      <c r="G261" s="497"/>
      <c r="H261" s="498"/>
      <c r="I261" s="498"/>
      <c r="J261" s="497" t="str">
        <f t="shared" si="4"/>
        <v/>
      </c>
      <c r="K261" s="498"/>
      <c r="L261" s="498"/>
      <c r="M261" s="498"/>
      <c r="N261" s="498"/>
      <c r="O261" s="498"/>
      <c r="P261" s="498"/>
      <c r="Q261" s="497" t="s">
        <v>1826</v>
      </c>
    </row>
    <row r="262" spans="4:17" x14ac:dyDescent="0.2">
      <c r="D262" s="498" t="s">
        <v>3521</v>
      </c>
      <c r="E262" s="497" t="s">
        <v>3519</v>
      </c>
      <c r="F262" s="498"/>
      <c r="G262" s="497"/>
      <c r="H262" s="498"/>
      <c r="I262" s="498"/>
      <c r="J262" s="497" t="str">
        <f t="shared" si="4"/>
        <v/>
      </c>
      <c r="K262" s="498"/>
      <c r="L262" s="498"/>
      <c r="M262" s="498"/>
      <c r="N262" s="498"/>
      <c r="O262" s="498"/>
      <c r="P262" s="498"/>
      <c r="Q262" s="497" t="s">
        <v>1827</v>
      </c>
    </row>
    <row r="263" spans="4:17" x14ac:dyDescent="0.2">
      <c r="D263" s="498" t="s">
        <v>3522</v>
      </c>
      <c r="E263" s="497" t="s">
        <v>3519</v>
      </c>
      <c r="F263" s="498"/>
      <c r="G263" s="497"/>
      <c r="H263" s="498"/>
      <c r="I263" s="498"/>
      <c r="J263" s="497" t="str">
        <f t="shared" si="4"/>
        <v/>
      </c>
      <c r="K263" s="498"/>
      <c r="L263" s="498"/>
      <c r="M263" s="498"/>
      <c r="N263" s="498"/>
      <c r="O263" s="498"/>
      <c r="P263" s="498"/>
      <c r="Q263" s="497" t="s">
        <v>1828</v>
      </c>
    </row>
    <row r="264" spans="4:17" x14ac:dyDescent="0.2">
      <c r="D264" s="498" t="s">
        <v>3523</v>
      </c>
      <c r="E264" s="497" t="s">
        <v>3519</v>
      </c>
      <c r="F264" s="498"/>
      <c r="G264" s="497"/>
      <c r="H264" s="498"/>
      <c r="I264" s="498"/>
      <c r="J264" s="497" t="str">
        <f t="shared" si="4"/>
        <v/>
      </c>
      <c r="K264" s="498"/>
      <c r="L264" s="498"/>
      <c r="M264" s="498"/>
      <c r="N264" s="498"/>
      <c r="O264" s="498"/>
      <c r="P264" s="498"/>
      <c r="Q264" s="497" t="s">
        <v>1829</v>
      </c>
    </row>
    <row r="265" spans="4:17" x14ac:dyDescent="0.2">
      <c r="D265" s="498" t="s">
        <v>3524</v>
      </c>
      <c r="E265" s="497" t="s">
        <v>3519</v>
      </c>
      <c r="F265" s="498"/>
      <c r="G265" s="497"/>
      <c r="H265" s="498"/>
      <c r="I265" s="498"/>
      <c r="J265" s="497" t="str">
        <f t="shared" si="4"/>
        <v/>
      </c>
      <c r="K265" s="498"/>
      <c r="L265" s="498"/>
      <c r="M265" s="498"/>
      <c r="N265" s="498"/>
      <c r="O265" s="498"/>
      <c r="P265" s="498"/>
      <c r="Q265" s="497" t="s">
        <v>1830</v>
      </c>
    </row>
    <row r="266" spans="4:17" x14ac:dyDescent="0.2">
      <c r="D266" s="498" t="s">
        <v>3525</v>
      </c>
      <c r="E266" s="497" t="s">
        <v>3519</v>
      </c>
      <c r="F266" s="498"/>
      <c r="G266" s="497"/>
      <c r="H266" s="498"/>
      <c r="I266" s="498"/>
      <c r="J266" s="497" t="str">
        <f t="shared" si="4"/>
        <v/>
      </c>
      <c r="K266" s="498"/>
      <c r="L266" s="498"/>
      <c r="M266" s="498"/>
      <c r="N266" s="498"/>
      <c r="O266" s="498"/>
      <c r="P266" s="498"/>
      <c r="Q266" s="497" t="s">
        <v>1831</v>
      </c>
    </row>
    <row r="267" spans="4:17" x14ac:dyDescent="0.2">
      <c r="D267" s="498" t="s">
        <v>3526</v>
      </c>
      <c r="E267" s="497" t="s">
        <v>3519</v>
      </c>
      <c r="F267" s="498"/>
      <c r="G267" s="497"/>
      <c r="H267" s="498"/>
      <c r="I267" s="498"/>
      <c r="J267" s="497" t="str">
        <f t="shared" si="4"/>
        <v/>
      </c>
      <c r="K267" s="498"/>
      <c r="L267" s="498"/>
      <c r="M267" s="498"/>
      <c r="N267" s="498"/>
      <c r="O267" s="498"/>
      <c r="P267" s="498"/>
      <c r="Q267" s="497" t="s">
        <v>1832</v>
      </c>
    </row>
    <row r="268" spans="4:17" x14ac:dyDescent="0.2">
      <c r="D268" s="498" t="s">
        <v>3527</v>
      </c>
      <c r="E268" s="497" t="s">
        <v>3519</v>
      </c>
      <c r="F268" s="498"/>
      <c r="G268" s="497"/>
      <c r="H268" s="498"/>
      <c r="I268" s="498"/>
      <c r="J268" s="497" t="str">
        <f t="shared" si="4"/>
        <v/>
      </c>
      <c r="K268" s="498"/>
      <c r="L268" s="498"/>
      <c r="M268" s="498"/>
      <c r="N268" s="498"/>
      <c r="O268" s="498"/>
      <c r="P268" s="498"/>
      <c r="Q268" s="497" t="s">
        <v>1833</v>
      </c>
    </row>
    <row r="269" spans="4:17" x14ac:dyDescent="0.2">
      <c r="D269" s="498" t="s">
        <v>3528</v>
      </c>
      <c r="E269" s="497" t="s">
        <v>3519</v>
      </c>
      <c r="F269" s="498"/>
      <c r="G269" s="497"/>
      <c r="H269" s="498"/>
      <c r="I269" s="498"/>
      <c r="J269" s="497" t="str">
        <f t="shared" si="4"/>
        <v/>
      </c>
      <c r="K269" s="498"/>
      <c r="L269" s="498"/>
      <c r="M269" s="498"/>
      <c r="N269" s="498"/>
      <c r="O269" s="498"/>
      <c r="P269" s="498"/>
      <c r="Q269" s="497" t="s">
        <v>1834</v>
      </c>
    </row>
    <row r="270" spans="4:17" x14ac:dyDescent="0.2">
      <c r="D270" s="498" t="s">
        <v>3529</v>
      </c>
      <c r="E270" s="497" t="s">
        <v>3530</v>
      </c>
      <c r="F270" s="498"/>
      <c r="G270" s="497"/>
      <c r="H270" s="498"/>
      <c r="I270" s="498"/>
      <c r="J270" s="497" t="str">
        <f t="shared" si="4"/>
        <v/>
      </c>
      <c r="K270" s="498"/>
      <c r="L270" s="498"/>
      <c r="M270" s="498"/>
      <c r="N270" s="498"/>
      <c r="O270" s="498"/>
      <c r="P270" s="498"/>
      <c r="Q270" s="497" t="s">
        <v>1835</v>
      </c>
    </row>
    <row r="271" spans="4:17" x14ac:dyDescent="0.2">
      <c r="D271" s="498" t="s">
        <v>3531</v>
      </c>
      <c r="E271" s="497" t="s">
        <v>3530</v>
      </c>
      <c r="F271" s="498"/>
      <c r="G271" s="497"/>
      <c r="H271" s="498"/>
      <c r="I271" s="498"/>
      <c r="J271" s="497" t="str">
        <f t="shared" si="4"/>
        <v/>
      </c>
      <c r="K271" s="498"/>
      <c r="L271" s="498"/>
      <c r="M271" s="498"/>
      <c r="N271" s="498"/>
      <c r="O271" s="498"/>
      <c r="P271" s="498"/>
      <c r="Q271" s="497" t="s">
        <v>1836</v>
      </c>
    </row>
    <row r="272" spans="4:17" x14ac:dyDescent="0.2">
      <c r="D272" s="498" t="s">
        <v>3532</v>
      </c>
      <c r="E272" s="497" t="s">
        <v>3530</v>
      </c>
      <c r="F272" s="498"/>
      <c r="G272" s="497"/>
      <c r="H272" s="498"/>
      <c r="I272" s="498"/>
      <c r="J272" s="497" t="str">
        <f t="shared" si="4"/>
        <v/>
      </c>
      <c r="K272" s="498"/>
      <c r="L272" s="498"/>
      <c r="M272" s="498"/>
      <c r="N272" s="498"/>
      <c r="O272" s="498"/>
      <c r="P272" s="498"/>
      <c r="Q272" s="497" t="s">
        <v>1837</v>
      </c>
    </row>
    <row r="273" spans="4:17" x14ac:dyDescent="0.2">
      <c r="D273" s="498" t="s">
        <v>3533</v>
      </c>
      <c r="E273" s="497" t="s">
        <v>3530</v>
      </c>
      <c r="F273" s="498"/>
      <c r="G273" s="497"/>
      <c r="H273" s="498"/>
      <c r="I273" s="498"/>
      <c r="J273" s="497" t="str">
        <f t="shared" si="4"/>
        <v/>
      </c>
      <c r="K273" s="498"/>
      <c r="L273" s="498"/>
      <c r="M273" s="498"/>
      <c r="N273" s="498"/>
      <c r="O273" s="498"/>
      <c r="P273" s="498"/>
      <c r="Q273" s="497" t="s">
        <v>1838</v>
      </c>
    </row>
    <row r="274" spans="4:17" x14ac:dyDescent="0.2">
      <c r="D274" s="498" t="s">
        <v>3534</v>
      </c>
      <c r="E274" s="497" t="s">
        <v>3530</v>
      </c>
      <c r="F274" s="498"/>
      <c r="G274" s="497"/>
      <c r="H274" s="498"/>
      <c r="I274" s="498"/>
      <c r="J274" s="497" t="str">
        <f t="shared" si="4"/>
        <v/>
      </c>
      <c r="K274" s="498"/>
      <c r="L274" s="498"/>
      <c r="M274" s="498"/>
      <c r="N274" s="498"/>
      <c r="O274" s="498"/>
      <c r="P274" s="498"/>
      <c r="Q274" s="497" t="s">
        <v>1839</v>
      </c>
    </row>
    <row r="275" spans="4:17" x14ac:dyDescent="0.2">
      <c r="D275" s="498" t="s">
        <v>3535</v>
      </c>
      <c r="E275" s="497" t="s">
        <v>3530</v>
      </c>
      <c r="F275" s="498"/>
      <c r="G275" s="497"/>
      <c r="H275" s="498"/>
      <c r="I275" s="498"/>
      <c r="J275" s="497" t="str">
        <f t="shared" si="4"/>
        <v/>
      </c>
      <c r="K275" s="498"/>
      <c r="L275" s="498"/>
      <c r="M275" s="498"/>
      <c r="N275" s="498"/>
      <c r="O275" s="498"/>
      <c r="P275" s="498"/>
      <c r="Q275" s="497" t="s">
        <v>1840</v>
      </c>
    </row>
    <row r="276" spans="4:17" x14ac:dyDescent="0.2">
      <c r="D276" s="498" t="s">
        <v>3536</v>
      </c>
      <c r="E276" s="497" t="s">
        <v>3530</v>
      </c>
      <c r="F276" s="498"/>
      <c r="G276" s="497"/>
      <c r="H276" s="498"/>
      <c r="I276" s="498"/>
      <c r="J276" s="497" t="str">
        <f t="shared" si="4"/>
        <v/>
      </c>
      <c r="K276" s="498"/>
      <c r="L276" s="498"/>
      <c r="M276" s="498"/>
      <c r="N276" s="498"/>
      <c r="O276" s="498"/>
      <c r="P276" s="498"/>
      <c r="Q276" s="497" t="s">
        <v>1841</v>
      </c>
    </row>
    <row r="277" spans="4:17" x14ac:dyDescent="0.2">
      <c r="D277" s="498" t="s">
        <v>3537</v>
      </c>
      <c r="E277" s="497" t="s">
        <v>3530</v>
      </c>
      <c r="F277" s="498"/>
      <c r="G277" s="497"/>
      <c r="H277" s="498"/>
      <c r="I277" s="498"/>
      <c r="J277" s="497" t="str">
        <f t="shared" si="4"/>
        <v/>
      </c>
      <c r="K277" s="498"/>
      <c r="L277" s="498"/>
      <c r="M277" s="498"/>
      <c r="N277" s="498"/>
      <c r="O277" s="498"/>
      <c r="P277" s="498"/>
      <c r="Q277" s="497" t="s">
        <v>1842</v>
      </c>
    </row>
    <row r="278" spans="4:17" x14ac:dyDescent="0.2">
      <c r="D278" s="498" t="s">
        <v>3538</v>
      </c>
      <c r="E278" s="497" t="s">
        <v>3530</v>
      </c>
      <c r="F278" s="498"/>
      <c r="G278" s="497"/>
      <c r="H278" s="498"/>
      <c r="I278" s="498"/>
      <c r="J278" s="497" t="str">
        <f t="shared" si="4"/>
        <v/>
      </c>
      <c r="K278" s="498"/>
      <c r="L278" s="498"/>
      <c r="M278" s="498"/>
      <c r="N278" s="498"/>
      <c r="O278" s="498"/>
      <c r="P278" s="498"/>
      <c r="Q278" s="497" t="s">
        <v>1843</v>
      </c>
    </row>
    <row r="279" spans="4:17" x14ac:dyDescent="0.2">
      <c r="D279" s="498" t="s">
        <v>3539</v>
      </c>
      <c r="E279" s="497" t="s">
        <v>3530</v>
      </c>
      <c r="F279" s="498"/>
      <c r="G279" s="497"/>
      <c r="H279" s="498"/>
      <c r="I279" s="498"/>
      <c r="J279" s="497" t="str">
        <f t="shared" si="4"/>
        <v/>
      </c>
      <c r="K279" s="498"/>
      <c r="L279" s="498"/>
      <c r="M279" s="498"/>
      <c r="N279" s="498"/>
      <c r="O279" s="498"/>
      <c r="P279" s="498"/>
      <c r="Q279" s="497" t="s">
        <v>1844</v>
      </c>
    </row>
    <row r="280" spans="4:17" x14ac:dyDescent="0.2">
      <c r="D280" s="498" t="s">
        <v>3540</v>
      </c>
      <c r="E280" s="497" t="s">
        <v>3541</v>
      </c>
      <c r="F280" s="498"/>
      <c r="G280" s="497"/>
      <c r="H280" s="498"/>
      <c r="I280" s="498"/>
      <c r="J280" s="497" t="str">
        <f t="shared" si="4"/>
        <v/>
      </c>
      <c r="K280" s="498"/>
      <c r="L280" s="498"/>
      <c r="M280" s="498"/>
      <c r="N280" s="498"/>
      <c r="O280" s="498"/>
      <c r="P280" s="498"/>
      <c r="Q280" s="497" t="s">
        <v>1845</v>
      </c>
    </row>
    <row r="281" spans="4:17" x14ac:dyDescent="0.2">
      <c r="D281" s="498" t="s">
        <v>3542</v>
      </c>
      <c r="E281" s="497" t="s">
        <v>3541</v>
      </c>
      <c r="F281" s="498"/>
      <c r="G281" s="497"/>
      <c r="H281" s="498"/>
      <c r="I281" s="498"/>
      <c r="J281" s="497" t="str">
        <f t="shared" si="4"/>
        <v/>
      </c>
      <c r="K281" s="498"/>
      <c r="L281" s="498"/>
      <c r="M281" s="498"/>
      <c r="N281" s="498"/>
      <c r="O281" s="498"/>
      <c r="P281" s="498"/>
      <c r="Q281" s="497" t="s">
        <v>1846</v>
      </c>
    </row>
    <row r="282" spans="4:17" x14ac:dyDescent="0.2">
      <c r="D282" s="498" t="s">
        <v>3543</v>
      </c>
      <c r="E282" s="497" t="s">
        <v>3541</v>
      </c>
      <c r="F282" s="498"/>
      <c r="G282" s="497"/>
      <c r="H282" s="498"/>
      <c r="I282" s="498"/>
      <c r="J282" s="497" t="str">
        <f t="shared" si="4"/>
        <v/>
      </c>
      <c r="K282" s="498"/>
      <c r="L282" s="498"/>
      <c r="M282" s="498"/>
      <c r="N282" s="498"/>
      <c r="O282" s="498"/>
      <c r="P282" s="498"/>
      <c r="Q282" s="497" t="s">
        <v>1847</v>
      </c>
    </row>
    <row r="283" spans="4:17" x14ac:dyDescent="0.2">
      <c r="D283" s="498" t="s">
        <v>3544</v>
      </c>
      <c r="E283" s="497" t="s">
        <v>3541</v>
      </c>
      <c r="F283" s="498"/>
      <c r="G283" s="497"/>
      <c r="H283" s="498"/>
      <c r="I283" s="498"/>
      <c r="J283" s="497" t="str">
        <f t="shared" si="4"/>
        <v/>
      </c>
      <c r="K283" s="498"/>
      <c r="L283" s="498"/>
      <c r="M283" s="498"/>
      <c r="N283" s="498"/>
      <c r="O283" s="498"/>
      <c r="P283" s="498"/>
      <c r="Q283" s="497" t="s">
        <v>1848</v>
      </c>
    </row>
    <row r="284" spans="4:17" x14ac:dyDescent="0.2">
      <c r="D284" s="498" t="s">
        <v>3545</v>
      </c>
      <c r="E284" s="497" t="s">
        <v>3541</v>
      </c>
      <c r="F284" s="498"/>
      <c r="G284" s="497"/>
      <c r="H284" s="498"/>
      <c r="I284" s="498"/>
      <c r="J284" s="497" t="str">
        <f t="shared" si="4"/>
        <v/>
      </c>
      <c r="K284" s="498"/>
      <c r="L284" s="498"/>
      <c r="M284" s="498"/>
      <c r="N284" s="498"/>
      <c r="O284" s="498"/>
      <c r="P284" s="498"/>
      <c r="Q284" s="497" t="s">
        <v>1849</v>
      </c>
    </row>
    <row r="285" spans="4:17" x14ac:dyDescent="0.2">
      <c r="D285" s="498" t="s">
        <v>3546</v>
      </c>
      <c r="E285" s="497" t="s">
        <v>3541</v>
      </c>
      <c r="F285" s="498"/>
      <c r="G285" s="497"/>
      <c r="H285" s="498"/>
      <c r="I285" s="498"/>
      <c r="J285" s="497" t="str">
        <f t="shared" si="4"/>
        <v/>
      </c>
      <c r="K285" s="498"/>
      <c r="L285" s="498"/>
      <c r="M285" s="498"/>
      <c r="N285" s="498"/>
      <c r="O285" s="498"/>
      <c r="P285" s="498"/>
      <c r="Q285" s="497" t="s">
        <v>1850</v>
      </c>
    </row>
    <row r="286" spans="4:17" x14ac:dyDescent="0.2">
      <c r="D286" s="498" t="s">
        <v>3547</v>
      </c>
      <c r="E286" s="497" t="s">
        <v>3541</v>
      </c>
      <c r="F286" s="498"/>
      <c r="G286" s="497"/>
      <c r="H286" s="498"/>
      <c r="I286" s="498"/>
      <c r="J286" s="497" t="str">
        <f t="shared" si="4"/>
        <v/>
      </c>
      <c r="K286" s="498"/>
      <c r="L286" s="498"/>
      <c r="M286" s="498"/>
      <c r="N286" s="498"/>
      <c r="O286" s="498"/>
      <c r="P286" s="498"/>
      <c r="Q286" s="497" t="s">
        <v>1851</v>
      </c>
    </row>
    <row r="287" spans="4:17" x14ac:dyDescent="0.2">
      <c r="D287" s="498" t="s">
        <v>3548</v>
      </c>
      <c r="E287" s="497" t="s">
        <v>3541</v>
      </c>
      <c r="F287" s="498"/>
      <c r="G287" s="497"/>
      <c r="H287" s="498"/>
      <c r="I287" s="498"/>
      <c r="J287" s="497" t="str">
        <f t="shared" si="4"/>
        <v/>
      </c>
      <c r="K287" s="498"/>
      <c r="L287" s="498"/>
      <c r="M287" s="498"/>
      <c r="N287" s="498"/>
      <c r="O287" s="498"/>
      <c r="P287" s="498"/>
      <c r="Q287" s="497" t="s">
        <v>1852</v>
      </c>
    </row>
    <row r="288" spans="4:17" x14ac:dyDescent="0.2">
      <c r="D288" s="498" t="s">
        <v>3549</v>
      </c>
      <c r="E288" s="497" t="s">
        <v>3541</v>
      </c>
      <c r="F288" s="498"/>
      <c r="G288" s="497"/>
      <c r="H288" s="498"/>
      <c r="I288" s="498"/>
      <c r="J288" s="497" t="str">
        <f t="shared" ref="J288:J309" si="5">F288&amp;H288&amp;I288</f>
        <v/>
      </c>
      <c r="K288" s="498"/>
      <c r="L288" s="498"/>
      <c r="M288" s="498"/>
      <c r="N288" s="498"/>
      <c r="O288" s="498"/>
      <c r="P288" s="498"/>
      <c r="Q288" s="497" t="s">
        <v>1853</v>
      </c>
    </row>
    <row r="289" spans="4:17" x14ac:dyDescent="0.2">
      <c r="D289" s="498" t="s">
        <v>3550</v>
      </c>
      <c r="E289" s="497" t="s">
        <v>3541</v>
      </c>
      <c r="F289" s="498"/>
      <c r="G289" s="497"/>
      <c r="H289" s="498"/>
      <c r="I289" s="498"/>
      <c r="J289" s="497" t="str">
        <f t="shared" si="5"/>
        <v/>
      </c>
      <c r="K289" s="498"/>
      <c r="L289" s="498"/>
      <c r="M289" s="498"/>
      <c r="N289" s="498"/>
      <c r="O289" s="498"/>
      <c r="P289" s="498"/>
      <c r="Q289" s="497" t="s">
        <v>1854</v>
      </c>
    </row>
    <row r="290" spans="4:17" x14ac:dyDescent="0.2">
      <c r="D290" s="498" t="s">
        <v>3551</v>
      </c>
      <c r="E290" s="497" t="s">
        <v>3552</v>
      </c>
      <c r="F290" s="498"/>
      <c r="G290" s="497"/>
      <c r="H290" s="498"/>
      <c r="I290" s="498"/>
      <c r="J290" s="497" t="str">
        <f t="shared" si="5"/>
        <v/>
      </c>
      <c r="K290" s="498"/>
      <c r="L290" s="498"/>
      <c r="M290" s="498"/>
      <c r="N290" s="498"/>
      <c r="O290" s="498"/>
      <c r="P290" s="498"/>
      <c r="Q290" s="497" t="s">
        <v>1855</v>
      </c>
    </row>
    <row r="291" spans="4:17" x14ac:dyDescent="0.2">
      <c r="D291" s="498" t="s">
        <v>3553</v>
      </c>
      <c r="E291" s="497" t="s">
        <v>3552</v>
      </c>
      <c r="F291" s="498"/>
      <c r="G291" s="497"/>
      <c r="H291" s="498"/>
      <c r="I291" s="498"/>
      <c r="J291" s="497" t="str">
        <f t="shared" si="5"/>
        <v/>
      </c>
      <c r="K291" s="498"/>
      <c r="L291" s="498"/>
      <c r="M291" s="498"/>
      <c r="N291" s="498"/>
      <c r="O291" s="498"/>
      <c r="P291" s="498"/>
      <c r="Q291" s="497" t="s">
        <v>1856</v>
      </c>
    </row>
    <row r="292" spans="4:17" x14ac:dyDescent="0.2">
      <c r="D292" s="498" t="s">
        <v>3554</v>
      </c>
      <c r="E292" s="497" t="s">
        <v>3552</v>
      </c>
      <c r="F292" s="498"/>
      <c r="G292" s="497"/>
      <c r="H292" s="498"/>
      <c r="I292" s="498"/>
      <c r="J292" s="497" t="str">
        <f t="shared" si="5"/>
        <v/>
      </c>
      <c r="K292" s="498"/>
      <c r="L292" s="498"/>
      <c r="M292" s="498"/>
      <c r="N292" s="498"/>
      <c r="O292" s="498"/>
      <c r="P292" s="498"/>
      <c r="Q292" s="497" t="s">
        <v>1857</v>
      </c>
    </row>
    <row r="293" spans="4:17" x14ac:dyDescent="0.2">
      <c r="D293" s="498" t="s">
        <v>3555</v>
      </c>
      <c r="E293" s="497" t="s">
        <v>3552</v>
      </c>
      <c r="F293" s="498"/>
      <c r="G293" s="497"/>
      <c r="H293" s="498"/>
      <c r="I293" s="498"/>
      <c r="J293" s="497" t="str">
        <f t="shared" si="5"/>
        <v/>
      </c>
      <c r="K293" s="498"/>
      <c r="L293" s="498"/>
      <c r="M293" s="498"/>
      <c r="N293" s="498"/>
      <c r="O293" s="498"/>
      <c r="P293" s="498"/>
      <c r="Q293" s="497" t="s">
        <v>1858</v>
      </c>
    </row>
    <row r="294" spans="4:17" x14ac:dyDescent="0.2">
      <c r="D294" s="498" t="s">
        <v>3556</v>
      </c>
      <c r="E294" s="497" t="s">
        <v>3552</v>
      </c>
      <c r="F294" s="498"/>
      <c r="G294" s="497"/>
      <c r="H294" s="498"/>
      <c r="I294" s="498"/>
      <c r="J294" s="497" t="str">
        <f t="shared" si="5"/>
        <v/>
      </c>
      <c r="K294" s="498"/>
      <c r="L294" s="498"/>
      <c r="M294" s="498"/>
      <c r="N294" s="498"/>
      <c r="O294" s="498"/>
      <c r="P294" s="498"/>
      <c r="Q294" s="497" t="s">
        <v>1859</v>
      </c>
    </row>
    <row r="295" spans="4:17" x14ac:dyDescent="0.2">
      <c r="D295" s="498" t="s">
        <v>3557</v>
      </c>
      <c r="E295" s="497" t="s">
        <v>3552</v>
      </c>
      <c r="F295" s="498"/>
      <c r="G295" s="497"/>
      <c r="H295" s="498"/>
      <c r="I295" s="498"/>
      <c r="J295" s="497" t="str">
        <f t="shared" si="5"/>
        <v/>
      </c>
      <c r="K295" s="498"/>
      <c r="L295" s="498"/>
      <c r="M295" s="498"/>
      <c r="N295" s="498"/>
      <c r="O295" s="498"/>
      <c r="P295" s="498"/>
      <c r="Q295" s="497" t="s">
        <v>1860</v>
      </c>
    </row>
    <row r="296" spans="4:17" x14ac:dyDescent="0.2">
      <c r="D296" s="498" t="s">
        <v>3558</v>
      </c>
      <c r="E296" s="497" t="s">
        <v>3552</v>
      </c>
      <c r="F296" s="498"/>
      <c r="G296" s="497"/>
      <c r="H296" s="498"/>
      <c r="I296" s="498"/>
      <c r="J296" s="497" t="str">
        <f t="shared" si="5"/>
        <v/>
      </c>
      <c r="K296" s="498"/>
      <c r="L296" s="498"/>
      <c r="M296" s="498"/>
      <c r="N296" s="498"/>
      <c r="O296" s="498"/>
      <c r="P296" s="498"/>
      <c r="Q296" s="497" t="s">
        <v>1861</v>
      </c>
    </row>
    <row r="297" spans="4:17" x14ac:dyDescent="0.2">
      <c r="D297" s="498" t="s">
        <v>3559</v>
      </c>
      <c r="E297" s="497" t="s">
        <v>3552</v>
      </c>
      <c r="F297" s="498"/>
      <c r="G297" s="497"/>
      <c r="H297" s="498"/>
      <c r="I297" s="498"/>
      <c r="J297" s="497" t="str">
        <f t="shared" si="5"/>
        <v/>
      </c>
      <c r="K297" s="498"/>
      <c r="L297" s="498"/>
      <c r="M297" s="498"/>
      <c r="N297" s="498"/>
      <c r="O297" s="498"/>
      <c r="P297" s="498"/>
      <c r="Q297" s="497" t="s">
        <v>1862</v>
      </c>
    </row>
    <row r="298" spans="4:17" x14ac:dyDescent="0.2">
      <c r="D298" s="498" t="s">
        <v>3560</v>
      </c>
      <c r="E298" s="497" t="s">
        <v>3552</v>
      </c>
      <c r="F298" s="498"/>
      <c r="G298" s="497"/>
      <c r="H298" s="498"/>
      <c r="I298" s="498"/>
      <c r="J298" s="497" t="str">
        <f t="shared" si="5"/>
        <v/>
      </c>
      <c r="K298" s="498"/>
      <c r="L298" s="498"/>
      <c r="M298" s="498"/>
      <c r="N298" s="498"/>
      <c r="O298" s="498"/>
      <c r="P298" s="498"/>
      <c r="Q298" s="497" t="s">
        <v>1863</v>
      </c>
    </row>
    <row r="299" spans="4:17" x14ac:dyDescent="0.2">
      <c r="D299" s="498" t="s">
        <v>3561</v>
      </c>
      <c r="E299" s="497" t="s">
        <v>3552</v>
      </c>
      <c r="F299" s="498"/>
      <c r="G299" s="497"/>
      <c r="H299" s="498"/>
      <c r="I299" s="498"/>
      <c r="J299" s="497" t="str">
        <f t="shared" si="5"/>
        <v/>
      </c>
      <c r="K299" s="498"/>
      <c r="L299" s="498"/>
      <c r="M299" s="498"/>
      <c r="N299" s="498"/>
      <c r="O299" s="498"/>
      <c r="P299" s="498"/>
      <c r="Q299" s="497" t="s">
        <v>1864</v>
      </c>
    </row>
    <row r="300" spans="4:17" x14ac:dyDescent="0.2">
      <c r="D300" s="498" t="s">
        <v>3562</v>
      </c>
      <c r="E300" s="497" t="s">
        <v>3563</v>
      </c>
      <c r="F300" s="498"/>
      <c r="G300" s="497"/>
      <c r="H300" s="498"/>
      <c r="I300" s="498"/>
      <c r="J300" s="497" t="str">
        <f t="shared" si="5"/>
        <v/>
      </c>
      <c r="K300" s="498"/>
      <c r="L300" s="498"/>
      <c r="M300" s="498"/>
      <c r="N300" s="498"/>
      <c r="O300" s="498"/>
      <c r="P300" s="498"/>
      <c r="Q300" s="497" t="s">
        <v>1865</v>
      </c>
    </row>
    <row r="301" spans="4:17" x14ac:dyDescent="0.2">
      <c r="D301" s="498" t="s">
        <v>3564</v>
      </c>
      <c r="E301" s="497" t="s">
        <v>3563</v>
      </c>
      <c r="F301" s="498"/>
      <c r="G301" s="497"/>
      <c r="H301" s="498"/>
      <c r="I301" s="498"/>
      <c r="J301" s="497" t="str">
        <f t="shared" si="5"/>
        <v/>
      </c>
      <c r="K301" s="498"/>
      <c r="L301" s="498"/>
      <c r="M301" s="498"/>
      <c r="N301" s="498"/>
      <c r="O301" s="498"/>
      <c r="P301" s="498"/>
      <c r="Q301" s="497" t="s">
        <v>1866</v>
      </c>
    </row>
    <row r="302" spans="4:17" x14ac:dyDescent="0.2">
      <c r="D302" s="498" t="s">
        <v>3565</v>
      </c>
      <c r="E302" s="497" t="s">
        <v>3563</v>
      </c>
      <c r="F302" s="498"/>
      <c r="G302" s="497"/>
      <c r="H302" s="498"/>
      <c r="I302" s="498"/>
      <c r="J302" s="497" t="str">
        <f t="shared" si="5"/>
        <v/>
      </c>
      <c r="K302" s="498"/>
      <c r="L302" s="498"/>
      <c r="M302" s="498"/>
      <c r="N302" s="498"/>
      <c r="O302" s="498"/>
      <c r="P302" s="498"/>
      <c r="Q302" s="497" t="s">
        <v>1867</v>
      </c>
    </row>
    <row r="303" spans="4:17" x14ac:dyDescent="0.2">
      <c r="D303" s="498" t="s">
        <v>3566</v>
      </c>
      <c r="E303" s="497" t="s">
        <v>3563</v>
      </c>
      <c r="F303" s="498"/>
      <c r="G303" s="497"/>
      <c r="H303" s="498"/>
      <c r="I303" s="498"/>
      <c r="J303" s="497" t="str">
        <f t="shared" si="5"/>
        <v/>
      </c>
      <c r="K303" s="498"/>
      <c r="L303" s="498"/>
      <c r="M303" s="498"/>
      <c r="N303" s="498"/>
      <c r="O303" s="498"/>
      <c r="P303" s="498"/>
      <c r="Q303" s="497" t="s">
        <v>1868</v>
      </c>
    </row>
    <row r="304" spans="4:17" x14ac:dyDescent="0.2">
      <c r="D304" s="498" t="s">
        <v>3567</v>
      </c>
      <c r="E304" s="497" t="s">
        <v>3563</v>
      </c>
      <c r="F304" s="498"/>
      <c r="G304" s="497"/>
      <c r="H304" s="498"/>
      <c r="I304" s="498"/>
      <c r="J304" s="497" t="str">
        <f t="shared" si="5"/>
        <v/>
      </c>
      <c r="K304" s="498"/>
      <c r="L304" s="498"/>
      <c r="M304" s="498"/>
      <c r="N304" s="498"/>
      <c r="O304" s="498"/>
      <c r="P304" s="498"/>
      <c r="Q304" s="497" t="s">
        <v>1869</v>
      </c>
    </row>
    <row r="305" spans="4:19" x14ac:dyDescent="0.2">
      <c r="D305" s="498" t="s">
        <v>3568</v>
      </c>
      <c r="E305" s="497" t="s">
        <v>3563</v>
      </c>
      <c r="F305" s="498"/>
      <c r="G305" s="497"/>
      <c r="H305" s="498"/>
      <c r="I305" s="498"/>
      <c r="J305" s="497" t="str">
        <f t="shared" si="5"/>
        <v/>
      </c>
      <c r="K305" s="498"/>
      <c r="L305" s="498"/>
      <c r="M305" s="498"/>
      <c r="N305" s="498"/>
      <c r="O305" s="498"/>
      <c r="P305" s="498"/>
      <c r="Q305" s="497" t="s">
        <v>1870</v>
      </c>
    </row>
    <row r="306" spans="4:19" x14ac:dyDescent="0.2">
      <c r="D306" s="498" t="s">
        <v>3569</v>
      </c>
      <c r="E306" s="497" t="s">
        <v>3563</v>
      </c>
      <c r="F306" s="498"/>
      <c r="G306" s="497"/>
      <c r="H306" s="498"/>
      <c r="I306" s="498"/>
      <c r="J306" s="497" t="str">
        <f t="shared" si="5"/>
        <v/>
      </c>
      <c r="K306" s="498"/>
      <c r="L306" s="498"/>
      <c r="M306" s="498"/>
      <c r="N306" s="498"/>
      <c r="O306" s="498"/>
      <c r="P306" s="498"/>
      <c r="Q306" s="497" t="s">
        <v>1871</v>
      </c>
    </row>
    <row r="307" spans="4:19" x14ac:dyDescent="0.2">
      <c r="D307" s="498" t="s">
        <v>3570</v>
      </c>
      <c r="E307" s="497" t="s">
        <v>3563</v>
      </c>
      <c r="F307" s="498"/>
      <c r="G307" s="497"/>
      <c r="H307" s="498"/>
      <c r="I307" s="498"/>
      <c r="J307" s="497" t="str">
        <f t="shared" si="5"/>
        <v/>
      </c>
      <c r="K307" s="498"/>
      <c r="L307" s="498"/>
      <c r="M307" s="498"/>
      <c r="N307" s="498"/>
      <c r="O307" s="498"/>
      <c r="P307" s="498"/>
      <c r="Q307" s="497" t="s">
        <v>1872</v>
      </c>
    </row>
    <row r="308" spans="4:19" x14ac:dyDescent="0.2">
      <c r="D308" s="498" t="s">
        <v>3571</v>
      </c>
      <c r="E308" s="497" t="s">
        <v>3563</v>
      </c>
      <c r="F308" s="498"/>
      <c r="G308" s="497"/>
      <c r="H308" s="498"/>
      <c r="I308" s="498"/>
      <c r="J308" s="497" t="str">
        <f t="shared" si="5"/>
        <v/>
      </c>
      <c r="K308" s="498"/>
      <c r="L308" s="498"/>
      <c r="M308" s="498"/>
      <c r="N308" s="498"/>
      <c r="O308" s="498"/>
      <c r="P308" s="498"/>
      <c r="Q308" s="497" t="s">
        <v>1873</v>
      </c>
    </row>
    <row r="309" spans="4:19" x14ac:dyDescent="0.2">
      <c r="D309" s="498" t="s">
        <v>3572</v>
      </c>
      <c r="E309" s="497" t="s">
        <v>3563</v>
      </c>
      <c r="F309" s="498"/>
      <c r="G309" s="497"/>
      <c r="H309" s="498"/>
      <c r="I309" s="498"/>
      <c r="J309" s="497" t="str">
        <f t="shared" si="5"/>
        <v/>
      </c>
      <c r="K309" s="498"/>
      <c r="L309" s="498"/>
      <c r="M309" s="498"/>
      <c r="N309" s="498"/>
      <c r="O309" s="498"/>
      <c r="P309" s="498"/>
      <c r="Q309" s="497" t="s">
        <v>1874</v>
      </c>
    </row>
    <row r="313" spans="4:19" x14ac:dyDescent="0.2">
      <c r="D313" s="2" t="s">
        <v>156</v>
      </c>
    </row>
    <row r="314" spans="4:19" x14ac:dyDescent="0.2">
      <c r="D314" s="497" t="s">
        <v>158</v>
      </c>
      <c r="E314" s="497" t="s">
        <v>160</v>
      </c>
      <c r="F314" s="497" t="s">
        <v>342</v>
      </c>
      <c r="G314" s="497"/>
      <c r="H314" s="497" t="s">
        <v>336</v>
      </c>
      <c r="I314" s="497" t="s">
        <v>338</v>
      </c>
      <c r="J314" s="497" t="s">
        <v>148</v>
      </c>
      <c r="K314" s="497" t="s">
        <v>2</v>
      </c>
      <c r="L314" s="497" t="s">
        <v>3</v>
      </c>
      <c r="M314" s="497" t="s">
        <v>4</v>
      </c>
      <c r="N314" s="497" t="s">
        <v>136</v>
      </c>
      <c r="O314" s="497" t="s">
        <v>7</v>
      </c>
      <c r="P314" s="497" t="s">
        <v>5</v>
      </c>
      <c r="Q314" s="497" t="s">
        <v>214</v>
      </c>
      <c r="R314" s="497" t="s">
        <v>216</v>
      </c>
      <c r="S314" s="497" t="s">
        <v>25</v>
      </c>
    </row>
    <row r="315" spans="4:19" hidden="1" x14ac:dyDescent="0.2">
      <c r="D315" s="498" t="s">
        <v>157</v>
      </c>
      <c r="E315" s="497" t="s">
        <v>159</v>
      </c>
      <c r="F315" s="498" t="s">
        <v>341</v>
      </c>
      <c r="G315" s="497"/>
      <c r="H315" s="498" t="s">
        <v>335</v>
      </c>
      <c r="I315" s="498" t="s">
        <v>337</v>
      </c>
      <c r="J315" s="497" t="str">
        <f>F315&amp;H315&amp;I315</f>
        <v>[Coverage Indicator Name - ES][Category ES][Disaggregation ES]</v>
      </c>
      <c r="K315" s="506" t="s">
        <v>34</v>
      </c>
      <c r="L315" s="507" t="s">
        <v>35</v>
      </c>
      <c r="M315" s="508" t="s">
        <v>161</v>
      </c>
      <c r="N315" s="498" t="s">
        <v>36</v>
      </c>
      <c r="O315" s="498" t="s">
        <v>17</v>
      </c>
      <c r="P315" s="498" t="s">
        <v>51</v>
      </c>
      <c r="Q315" s="498" t="s">
        <v>213</v>
      </c>
      <c r="R315" s="498" t="s">
        <v>215</v>
      </c>
      <c r="S315" s="497" t="s">
        <v>24</v>
      </c>
    </row>
    <row r="316" spans="4:19" x14ac:dyDescent="0.2">
      <c r="D316" s="498" t="s">
        <v>3573</v>
      </c>
      <c r="E316" s="497" t="s">
        <v>3574</v>
      </c>
      <c r="F316" s="498"/>
      <c r="G316" s="497"/>
      <c r="H316" s="498"/>
      <c r="I316" s="498"/>
      <c r="J316" s="497" t="str">
        <f t="shared" ref="J316:J379" si="6">F316&amp;H316&amp;I316</f>
        <v/>
      </c>
      <c r="K316" s="506"/>
      <c r="L316" s="507"/>
      <c r="M316" s="508"/>
      <c r="N316" s="498"/>
      <c r="O316" s="498"/>
      <c r="P316" s="498"/>
      <c r="Q316" s="498"/>
      <c r="R316" s="498"/>
      <c r="S316" s="497" t="s">
        <v>2165</v>
      </c>
    </row>
    <row r="317" spans="4:19" x14ac:dyDescent="0.2">
      <c r="D317" s="498" t="s">
        <v>3575</v>
      </c>
      <c r="E317" s="497" t="s">
        <v>3574</v>
      </c>
      <c r="F317" s="498"/>
      <c r="G317" s="497"/>
      <c r="H317" s="498"/>
      <c r="I317" s="498"/>
      <c r="J317" s="497" t="str">
        <f t="shared" si="6"/>
        <v/>
      </c>
      <c r="K317" s="506"/>
      <c r="L317" s="507"/>
      <c r="M317" s="508"/>
      <c r="N317" s="498"/>
      <c r="O317" s="498"/>
      <c r="P317" s="498"/>
      <c r="Q317" s="498"/>
      <c r="R317" s="498"/>
      <c r="S317" s="497" t="s">
        <v>2166</v>
      </c>
    </row>
    <row r="318" spans="4:19" x14ac:dyDescent="0.2">
      <c r="D318" s="498" t="s">
        <v>3576</v>
      </c>
      <c r="E318" s="497" t="s">
        <v>3574</v>
      </c>
      <c r="F318" s="498"/>
      <c r="G318" s="497"/>
      <c r="H318" s="498"/>
      <c r="I318" s="498"/>
      <c r="J318" s="497" t="str">
        <f t="shared" si="6"/>
        <v/>
      </c>
      <c r="K318" s="506"/>
      <c r="L318" s="507"/>
      <c r="M318" s="508"/>
      <c r="N318" s="498"/>
      <c r="O318" s="498"/>
      <c r="P318" s="498"/>
      <c r="Q318" s="498"/>
      <c r="R318" s="498"/>
      <c r="S318" s="497" t="s">
        <v>2167</v>
      </c>
    </row>
    <row r="319" spans="4:19" x14ac:dyDescent="0.2">
      <c r="D319" s="498" t="s">
        <v>3577</v>
      </c>
      <c r="E319" s="497" t="s">
        <v>3574</v>
      </c>
      <c r="F319" s="498"/>
      <c r="G319" s="497"/>
      <c r="H319" s="498"/>
      <c r="I319" s="498"/>
      <c r="J319" s="497" t="str">
        <f t="shared" si="6"/>
        <v/>
      </c>
      <c r="K319" s="506"/>
      <c r="L319" s="507"/>
      <c r="M319" s="508"/>
      <c r="N319" s="498"/>
      <c r="O319" s="498"/>
      <c r="P319" s="498"/>
      <c r="Q319" s="498"/>
      <c r="R319" s="498"/>
      <c r="S319" s="497" t="s">
        <v>2168</v>
      </c>
    </row>
    <row r="320" spans="4:19" x14ac:dyDescent="0.2">
      <c r="D320" s="498" t="s">
        <v>3578</v>
      </c>
      <c r="E320" s="497" t="s">
        <v>3574</v>
      </c>
      <c r="F320" s="498"/>
      <c r="G320" s="497"/>
      <c r="H320" s="498"/>
      <c r="I320" s="498"/>
      <c r="J320" s="497" t="str">
        <f t="shared" si="6"/>
        <v/>
      </c>
      <c r="K320" s="506"/>
      <c r="L320" s="507"/>
      <c r="M320" s="508"/>
      <c r="N320" s="498"/>
      <c r="O320" s="498"/>
      <c r="P320" s="498"/>
      <c r="Q320" s="498"/>
      <c r="R320" s="498"/>
      <c r="S320" s="497" t="s">
        <v>2169</v>
      </c>
    </row>
    <row r="321" spans="4:19" x14ac:dyDescent="0.2">
      <c r="D321" s="498" t="s">
        <v>3579</v>
      </c>
      <c r="E321" s="497" t="s">
        <v>3574</v>
      </c>
      <c r="F321" s="498"/>
      <c r="G321" s="497"/>
      <c r="H321" s="498"/>
      <c r="I321" s="498"/>
      <c r="J321" s="497" t="str">
        <f t="shared" si="6"/>
        <v/>
      </c>
      <c r="K321" s="506"/>
      <c r="L321" s="507"/>
      <c r="M321" s="508"/>
      <c r="N321" s="498"/>
      <c r="O321" s="498"/>
      <c r="P321" s="498"/>
      <c r="Q321" s="498"/>
      <c r="R321" s="498"/>
      <c r="S321" s="497" t="s">
        <v>2170</v>
      </c>
    </row>
    <row r="322" spans="4:19" x14ac:dyDescent="0.2">
      <c r="D322" s="498" t="s">
        <v>3580</v>
      </c>
      <c r="E322" s="497" t="s">
        <v>3574</v>
      </c>
      <c r="F322" s="498"/>
      <c r="G322" s="497"/>
      <c r="H322" s="498"/>
      <c r="I322" s="498"/>
      <c r="J322" s="497" t="str">
        <f t="shared" si="6"/>
        <v/>
      </c>
      <c r="K322" s="506"/>
      <c r="L322" s="507"/>
      <c r="M322" s="508"/>
      <c r="N322" s="498"/>
      <c r="O322" s="498"/>
      <c r="P322" s="498"/>
      <c r="Q322" s="498"/>
      <c r="R322" s="498"/>
      <c r="S322" s="497" t="s">
        <v>2171</v>
      </c>
    </row>
    <row r="323" spans="4:19" x14ac:dyDescent="0.2">
      <c r="D323" s="498" t="s">
        <v>3581</v>
      </c>
      <c r="E323" s="497" t="s">
        <v>3574</v>
      </c>
      <c r="F323" s="498"/>
      <c r="G323" s="497"/>
      <c r="H323" s="498"/>
      <c r="I323" s="498"/>
      <c r="J323" s="497" t="str">
        <f t="shared" si="6"/>
        <v/>
      </c>
      <c r="K323" s="506"/>
      <c r="L323" s="507"/>
      <c r="M323" s="508"/>
      <c r="N323" s="498"/>
      <c r="O323" s="498"/>
      <c r="P323" s="498"/>
      <c r="Q323" s="498"/>
      <c r="R323" s="498"/>
      <c r="S323" s="497" t="s">
        <v>2172</v>
      </c>
    </row>
    <row r="324" spans="4:19" x14ac:dyDescent="0.2">
      <c r="D324" s="498" t="s">
        <v>3582</v>
      </c>
      <c r="E324" s="497" t="s">
        <v>3574</v>
      </c>
      <c r="F324" s="498"/>
      <c r="G324" s="497"/>
      <c r="H324" s="498"/>
      <c r="I324" s="498"/>
      <c r="J324" s="497" t="str">
        <f t="shared" si="6"/>
        <v/>
      </c>
      <c r="K324" s="506"/>
      <c r="L324" s="507"/>
      <c r="M324" s="508"/>
      <c r="N324" s="498"/>
      <c r="O324" s="498"/>
      <c r="P324" s="498"/>
      <c r="Q324" s="498"/>
      <c r="R324" s="498"/>
      <c r="S324" s="497" t="s">
        <v>2173</v>
      </c>
    </row>
    <row r="325" spans="4:19" x14ac:dyDescent="0.2">
      <c r="D325" s="498" t="s">
        <v>3583</v>
      </c>
      <c r="E325" s="497" t="s">
        <v>3574</v>
      </c>
      <c r="F325" s="498"/>
      <c r="G325" s="497"/>
      <c r="H325" s="498"/>
      <c r="I325" s="498"/>
      <c r="J325" s="497" t="str">
        <f t="shared" si="6"/>
        <v/>
      </c>
      <c r="K325" s="506"/>
      <c r="L325" s="507"/>
      <c r="M325" s="508"/>
      <c r="N325" s="498"/>
      <c r="O325" s="498"/>
      <c r="P325" s="498"/>
      <c r="Q325" s="498"/>
      <c r="R325" s="498"/>
      <c r="S325" s="497" t="s">
        <v>2174</v>
      </c>
    </row>
    <row r="326" spans="4:19" x14ac:dyDescent="0.2">
      <c r="D326" s="498" t="s">
        <v>3584</v>
      </c>
      <c r="E326" s="497" t="s">
        <v>3585</v>
      </c>
      <c r="F326" s="498"/>
      <c r="G326" s="497"/>
      <c r="H326" s="498"/>
      <c r="I326" s="498"/>
      <c r="J326" s="497" t="str">
        <f t="shared" si="6"/>
        <v/>
      </c>
      <c r="K326" s="506"/>
      <c r="L326" s="507"/>
      <c r="M326" s="508"/>
      <c r="N326" s="498"/>
      <c r="O326" s="498"/>
      <c r="P326" s="498"/>
      <c r="Q326" s="498"/>
      <c r="R326" s="498"/>
      <c r="S326" s="497" t="s">
        <v>2155</v>
      </c>
    </row>
    <row r="327" spans="4:19" x14ac:dyDescent="0.2">
      <c r="D327" s="498" t="s">
        <v>3586</v>
      </c>
      <c r="E327" s="497" t="s">
        <v>3585</v>
      </c>
      <c r="F327" s="498"/>
      <c r="G327" s="497"/>
      <c r="H327" s="498"/>
      <c r="I327" s="498"/>
      <c r="J327" s="497" t="str">
        <f t="shared" si="6"/>
        <v/>
      </c>
      <c r="K327" s="506"/>
      <c r="L327" s="507"/>
      <c r="M327" s="508"/>
      <c r="N327" s="498"/>
      <c r="O327" s="498"/>
      <c r="P327" s="498"/>
      <c r="Q327" s="498"/>
      <c r="R327" s="498"/>
      <c r="S327" s="497" t="s">
        <v>2156</v>
      </c>
    </row>
    <row r="328" spans="4:19" x14ac:dyDescent="0.2">
      <c r="D328" s="498" t="s">
        <v>3587</v>
      </c>
      <c r="E328" s="497" t="s">
        <v>3585</v>
      </c>
      <c r="F328" s="498"/>
      <c r="G328" s="497"/>
      <c r="H328" s="498"/>
      <c r="I328" s="498"/>
      <c r="J328" s="497" t="str">
        <f t="shared" si="6"/>
        <v/>
      </c>
      <c r="K328" s="506"/>
      <c r="L328" s="507"/>
      <c r="M328" s="508"/>
      <c r="N328" s="498"/>
      <c r="O328" s="498"/>
      <c r="P328" s="498"/>
      <c r="Q328" s="498"/>
      <c r="R328" s="498"/>
      <c r="S328" s="497" t="s">
        <v>2157</v>
      </c>
    </row>
    <row r="329" spans="4:19" x14ac:dyDescent="0.2">
      <c r="D329" s="498" t="s">
        <v>3588</v>
      </c>
      <c r="E329" s="497" t="s">
        <v>3585</v>
      </c>
      <c r="F329" s="498"/>
      <c r="G329" s="497"/>
      <c r="H329" s="498"/>
      <c r="I329" s="498"/>
      <c r="J329" s="497" t="str">
        <f t="shared" si="6"/>
        <v/>
      </c>
      <c r="K329" s="506"/>
      <c r="L329" s="507"/>
      <c r="M329" s="508"/>
      <c r="N329" s="498"/>
      <c r="O329" s="498"/>
      <c r="P329" s="498"/>
      <c r="Q329" s="498"/>
      <c r="R329" s="498"/>
      <c r="S329" s="497" t="s">
        <v>2158</v>
      </c>
    </row>
    <row r="330" spans="4:19" x14ac:dyDescent="0.2">
      <c r="D330" s="498" t="s">
        <v>3589</v>
      </c>
      <c r="E330" s="497" t="s">
        <v>3585</v>
      </c>
      <c r="F330" s="498"/>
      <c r="G330" s="497"/>
      <c r="H330" s="498"/>
      <c r="I330" s="498"/>
      <c r="J330" s="497" t="str">
        <f t="shared" si="6"/>
        <v/>
      </c>
      <c r="K330" s="506"/>
      <c r="L330" s="507"/>
      <c r="M330" s="508"/>
      <c r="N330" s="498"/>
      <c r="O330" s="498"/>
      <c r="P330" s="498"/>
      <c r="Q330" s="498"/>
      <c r="R330" s="498"/>
      <c r="S330" s="497" t="s">
        <v>2159</v>
      </c>
    </row>
    <row r="331" spans="4:19" x14ac:dyDescent="0.2">
      <c r="D331" s="498" t="s">
        <v>3590</v>
      </c>
      <c r="E331" s="497" t="s">
        <v>3585</v>
      </c>
      <c r="F331" s="498"/>
      <c r="G331" s="497"/>
      <c r="H331" s="498"/>
      <c r="I331" s="498"/>
      <c r="J331" s="497" t="str">
        <f t="shared" si="6"/>
        <v/>
      </c>
      <c r="K331" s="506"/>
      <c r="L331" s="507"/>
      <c r="M331" s="508"/>
      <c r="N331" s="498"/>
      <c r="O331" s="498"/>
      <c r="P331" s="498"/>
      <c r="Q331" s="498"/>
      <c r="R331" s="498"/>
      <c r="S331" s="497" t="s">
        <v>2160</v>
      </c>
    </row>
    <row r="332" spans="4:19" x14ac:dyDescent="0.2">
      <c r="D332" s="498" t="s">
        <v>3591</v>
      </c>
      <c r="E332" s="497" t="s">
        <v>3585</v>
      </c>
      <c r="F332" s="498"/>
      <c r="G332" s="497"/>
      <c r="H332" s="498"/>
      <c r="I332" s="498"/>
      <c r="J332" s="497" t="str">
        <f t="shared" si="6"/>
        <v/>
      </c>
      <c r="K332" s="506"/>
      <c r="L332" s="507"/>
      <c r="M332" s="508"/>
      <c r="N332" s="498"/>
      <c r="O332" s="498"/>
      <c r="P332" s="498"/>
      <c r="Q332" s="498"/>
      <c r="R332" s="498"/>
      <c r="S332" s="497" t="s">
        <v>2161</v>
      </c>
    </row>
    <row r="333" spans="4:19" x14ac:dyDescent="0.2">
      <c r="D333" s="498" t="s">
        <v>3592</v>
      </c>
      <c r="E333" s="497" t="s">
        <v>3585</v>
      </c>
      <c r="F333" s="498"/>
      <c r="G333" s="497"/>
      <c r="H333" s="498"/>
      <c r="I333" s="498"/>
      <c r="J333" s="497" t="str">
        <f t="shared" si="6"/>
        <v/>
      </c>
      <c r="K333" s="506"/>
      <c r="L333" s="507"/>
      <c r="M333" s="508"/>
      <c r="N333" s="498"/>
      <c r="O333" s="498"/>
      <c r="P333" s="498"/>
      <c r="Q333" s="498"/>
      <c r="R333" s="498"/>
      <c r="S333" s="497" t="s">
        <v>2162</v>
      </c>
    </row>
    <row r="334" spans="4:19" x14ac:dyDescent="0.2">
      <c r="D334" s="498" t="s">
        <v>3593</v>
      </c>
      <c r="E334" s="497" t="s">
        <v>3585</v>
      </c>
      <c r="F334" s="498"/>
      <c r="G334" s="497"/>
      <c r="H334" s="498"/>
      <c r="I334" s="498"/>
      <c r="J334" s="497" t="str">
        <f t="shared" si="6"/>
        <v/>
      </c>
      <c r="K334" s="506"/>
      <c r="L334" s="507"/>
      <c r="M334" s="508"/>
      <c r="N334" s="498"/>
      <c r="O334" s="498"/>
      <c r="P334" s="498"/>
      <c r="Q334" s="498"/>
      <c r="R334" s="498"/>
      <c r="S334" s="497" t="s">
        <v>2163</v>
      </c>
    </row>
    <row r="335" spans="4:19" x14ac:dyDescent="0.2">
      <c r="D335" s="498" t="s">
        <v>3594</v>
      </c>
      <c r="E335" s="497" t="s">
        <v>3585</v>
      </c>
      <c r="F335" s="498"/>
      <c r="G335" s="497"/>
      <c r="H335" s="498"/>
      <c r="I335" s="498"/>
      <c r="J335" s="497" t="str">
        <f t="shared" si="6"/>
        <v/>
      </c>
      <c r="K335" s="506"/>
      <c r="L335" s="507"/>
      <c r="M335" s="508"/>
      <c r="N335" s="498"/>
      <c r="O335" s="498"/>
      <c r="P335" s="498"/>
      <c r="Q335" s="498"/>
      <c r="R335" s="498"/>
      <c r="S335" s="497" t="s">
        <v>2164</v>
      </c>
    </row>
    <row r="336" spans="4:19" x14ac:dyDescent="0.2">
      <c r="D336" s="498" t="s">
        <v>3595</v>
      </c>
      <c r="E336" s="497" t="s">
        <v>3596</v>
      </c>
      <c r="F336" s="498"/>
      <c r="G336" s="497"/>
      <c r="H336" s="498"/>
      <c r="I336" s="498"/>
      <c r="J336" s="497" t="str">
        <f t="shared" si="6"/>
        <v/>
      </c>
      <c r="K336" s="506"/>
      <c r="L336" s="507"/>
      <c r="M336" s="508"/>
      <c r="N336" s="498"/>
      <c r="O336" s="498"/>
      <c r="P336" s="498"/>
      <c r="Q336" s="498"/>
      <c r="R336" s="498"/>
      <c r="S336" s="497" t="s">
        <v>2145</v>
      </c>
    </row>
    <row r="337" spans="4:19" x14ac:dyDescent="0.2">
      <c r="D337" s="498" t="s">
        <v>3597</v>
      </c>
      <c r="E337" s="497" t="s">
        <v>3596</v>
      </c>
      <c r="F337" s="498"/>
      <c r="G337" s="497"/>
      <c r="H337" s="498"/>
      <c r="I337" s="498"/>
      <c r="J337" s="497" t="str">
        <f t="shared" si="6"/>
        <v/>
      </c>
      <c r="K337" s="506"/>
      <c r="L337" s="507"/>
      <c r="M337" s="508"/>
      <c r="N337" s="498"/>
      <c r="O337" s="498"/>
      <c r="P337" s="498"/>
      <c r="Q337" s="498"/>
      <c r="R337" s="498"/>
      <c r="S337" s="497" t="s">
        <v>2146</v>
      </c>
    </row>
    <row r="338" spans="4:19" x14ac:dyDescent="0.2">
      <c r="D338" s="498" t="s">
        <v>3598</v>
      </c>
      <c r="E338" s="497" t="s">
        <v>3596</v>
      </c>
      <c r="F338" s="498"/>
      <c r="G338" s="497"/>
      <c r="H338" s="498"/>
      <c r="I338" s="498"/>
      <c r="J338" s="497" t="str">
        <f t="shared" si="6"/>
        <v/>
      </c>
      <c r="K338" s="506"/>
      <c r="L338" s="507"/>
      <c r="M338" s="508"/>
      <c r="N338" s="498"/>
      <c r="O338" s="498"/>
      <c r="P338" s="498"/>
      <c r="Q338" s="498"/>
      <c r="R338" s="498"/>
      <c r="S338" s="497" t="s">
        <v>2147</v>
      </c>
    </row>
    <row r="339" spans="4:19" x14ac:dyDescent="0.2">
      <c r="D339" s="498" t="s">
        <v>3599</v>
      </c>
      <c r="E339" s="497" t="s">
        <v>3596</v>
      </c>
      <c r="F339" s="498"/>
      <c r="G339" s="497"/>
      <c r="H339" s="498"/>
      <c r="I339" s="498"/>
      <c r="J339" s="497" t="str">
        <f t="shared" si="6"/>
        <v/>
      </c>
      <c r="K339" s="506"/>
      <c r="L339" s="507"/>
      <c r="M339" s="508"/>
      <c r="N339" s="498"/>
      <c r="O339" s="498"/>
      <c r="P339" s="498"/>
      <c r="Q339" s="498"/>
      <c r="R339" s="498"/>
      <c r="S339" s="497" t="s">
        <v>2148</v>
      </c>
    </row>
    <row r="340" spans="4:19" x14ac:dyDescent="0.2">
      <c r="D340" s="498" t="s">
        <v>3600</v>
      </c>
      <c r="E340" s="497" t="s">
        <v>3596</v>
      </c>
      <c r="F340" s="498"/>
      <c r="G340" s="497"/>
      <c r="H340" s="498"/>
      <c r="I340" s="498"/>
      <c r="J340" s="497" t="str">
        <f t="shared" si="6"/>
        <v/>
      </c>
      <c r="K340" s="506"/>
      <c r="L340" s="507"/>
      <c r="M340" s="508"/>
      <c r="N340" s="498"/>
      <c r="O340" s="498"/>
      <c r="P340" s="498"/>
      <c r="Q340" s="498"/>
      <c r="R340" s="498"/>
      <c r="S340" s="497" t="s">
        <v>2149</v>
      </c>
    </row>
    <row r="341" spans="4:19" x14ac:dyDescent="0.2">
      <c r="D341" s="498" t="s">
        <v>3601</v>
      </c>
      <c r="E341" s="497" t="s">
        <v>3596</v>
      </c>
      <c r="F341" s="498"/>
      <c r="G341" s="497"/>
      <c r="H341" s="498"/>
      <c r="I341" s="498"/>
      <c r="J341" s="497" t="str">
        <f t="shared" si="6"/>
        <v/>
      </c>
      <c r="K341" s="506"/>
      <c r="L341" s="507"/>
      <c r="M341" s="508"/>
      <c r="N341" s="498"/>
      <c r="O341" s="498"/>
      <c r="P341" s="498"/>
      <c r="Q341" s="498"/>
      <c r="R341" s="498"/>
      <c r="S341" s="497" t="s">
        <v>2150</v>
      </c>
    </row>
    <row r="342" spans="4:19" x14ac:dyDescent="0.2">
      <c r="D342" s="498" t="s">
        <v>3602</v>
      </c>
      <c r="E342" s="497" t="s">
        <v>3596</v>
      </c>
      <c r="F342" s="498"/>
      <c r="G342" s="497"/>
      <c r="H342" s="498"/>
      <c r="I342" s="498"/>
      <c r="J342" s="497" t="str">
        <f t="shared" si="6"/>
        <v/>
      </c>
      <c r="K342" s="506"/>
      <c r="L342" s="507"/>
      <c r="M342" s="508"/>
      <c r="N342" s="498"/>
      <c r="O342" s="498"/>
      <c r="P342" s="498"/>
      <c r="Q342" s="498"/>
      <c r="R342" s="498"/>
      <c r="S342" s="497" t="s">
        <v>2151</v>
      </c>
    </row>
    <row r="343" spans="4:19" x14ac:dyDescent="0.2">
      <c r="D343" s="498" t="s">
        <v>3603</v>
      </c>
      <c r="E343" s="497" t="s">
        <v>3596</v>
      </c>
      <c r="F343" s="498"/>
      <c r="G343" s="497"/>
      <c r="H343" s="498"/>
      <c r="I343" s="498"/>
      <c r="J343" s="497" t="str">
        <f t="shared" si="6"/>
        <v/>
      </c>
      <c r="K343" s="506"/>
      <c r="L343" s="507"/>
      <c r="M343" s="508"/>
      <c r="N343" s="498"/>
      <c r="O343" s="498"/>
      <c r="P343" s="498"/>
      <c r="Q343" s="498"/>
      <c r="R343" s="498"/>
      <c r="S343" s="497" t="s">
        <v>2152</v>
      </c>
    </row>
    <row r="344" spans="4:19" x14ac:dyDescent="0.2">
      <c r="D344" s="498" t="s">
        <v>3604</v>
      </c>
      <c r="E344" s="497" t="s">
        <v>3596</v>
      </c>
      <c r="F344" s="498"/>
      <c r="G344" s="497"/>
      <c r="H344" s="498"/>
      <c r="I344" s="498"/>
      <c r="J344" s="497" t="str">
        <f t="shared" si="6"/>
        <v/>
      </c>
      <c r="K344" s="506"/>
      <c r="L344" s="507"/>
      <c r="M344" s="508"/>
      <c r="N344" s="498"/>
      <c r="O344" s="498"/>
      <c r="P344" s="498"/>
      <c r="Q344" s="498"/>
      <c r="R344" s="498"/>
      <c r="S344" s="497" t="s">
        <v>2153</v>
      </c>
    </row>
    <row r="345" spans="4:19" x14ac:dyDescent="0.2">
      <c r="D345" s="498" t="s">
        <v>3605</v>
      </c>
      <c r="E345" s="497" t="s">
        <v>3596</v>
      </c>
      <c r="F345" s="498"/>
      <c r="G345" s="497"/>
      <c r="H345" s="498"/>
      <c r="I345" s="498"/>
      <c r="J345" s="497" t="str">
        <f t="shared" si="6"/>
        <v/>
      </c>
      <c r="K345" s="506"/>
      <c r="L345" s="507"/>
      <c r="M345" s="508"/>
      <c r="N345" s="498"/>
      <c r="O345" s="498"/>
      <c r="P345" s="498"/>
      <c r="Q345" s="498"/>
      <c r="R345" s="498"/>
      <c r="S345" s="497" t="s">
        <v>2154</v>
      </c>
    </row>
    <row r="346" spans="4:19" x14ac:dyDescent="0.2">
      <c r="D346" s="498" t="s">
        <v>3606</v>
      </c>
      <c r="E346" s="497" t="s">
        <v>3607</v>
      </c>
      <c r="F346" s="498"/>
      <c r="G346" s="497"/>
      <c r="H346" s="498"/>
      <c r="I346" s="498"/>
      <c r="J346" s="497" t="str">
        <f t="shared" si="6"/>
        <v/>
      </c>
      <c r="K346" s="506"/>
      <c r="L346" s="507"/>
      <c r="M346" s="508"/>
      <c r="N346" s="498"/>
      <c r="O346" s="498"/>
      <c r="P346" s="498"/>
      <c r="Q346" s="498"/>
      <c r="R346" s="498"/>
      <c r="S346" s="497" t="s">
        <v>2135</v>
      </c>
    </row>
    <row r="347" spans="4:19" x14ac:dyDescent="0.2">
      <c r="D347" s="498" t="s">
        <v>3608</v>
      </c>
      <c r="E347" s="497" t="s">
        <v>3607</v>
      </c>
      <c r="F347" s="498"/>
      <c r="G347" s="497"/>
      <c r="H347" s="498"/>
      <c r="I347" s="498"/>
      <c r="J347" s="497" t="str">
        <f t="shared" si="6"/>
        <v/>
      </c>
      <c r="K347" s="506"/>
      <c r="L347" s="507"/>
      <c r="M347" s="508"/>
      <c r="N347" s="498"/>
      <c r="O347" s="498"/>
      <c r="P347" s="498"/>
      <c r="Q347" s="498"/>
      <c r="R347" s="498"/>
      <c r="S347" s="497" t="s">
        <v>2136</v>
      </c>
    </row>
    <row r="348" spans="4:19" x14ac:dyDescent="0.2">
      <c r="D348" s="498" t="s">
        <v>3609</v>
      </c>
      <c r="E348" s="497" t="s">
        <v>3607</v>
      </c>
      <c r="F348" s="498"/>
      <c r="G348" s="497"/>
      <c r="H348" s="498"/>
      <c r="I348" s="498"/>
      <c r="J348" s="497" t="str">
        <f t="shared" si="6"/>
        <v/>
      </c>
      <c r="K348" s="506"/>
      <c r="L348" s="507"/>
      <c r="M348" s="508"/>
      <c r="N348" s="498"/>
      <c r="O348" s="498"/>
      <c r="P348" s="498"/>
      <c r="Q348" s="498"/>
      <c r="R348" s="498"/>
      <c r="S348" s="497" t="s">
        <v>2137</v>
      </c>
    </row>
    <row r="349" spans="4:19" x14ac:dyDescent="0.2">
      <c r="D349" s="498" t="s">
        <v>3610</v>
      </c>
      <c r="E349" s="497" t="s">
        <v>3607</v>
      </c>
      <c r="F349" s="498"/>
      <c r="G349" s="497"/>
      <c r="H349" s="498"/>
      <c r="I349" s="498"/>
      <c r="J349" s="497" t="str">
        <f t="shared" si="6"/>
        <v/>
      </c>
      <c r="K349" s="506"/>
      <c r="L349" s="507"/>
      <c r="M349" s="508"/>
      <c r="N349" s="498"/>
      <c r="O349" s="498"/>
      <c r="P349" s="498"/>
      <c r="Q349" s="498"/>
      <c r="R349" s="498"/>
      <c r="S349" s="497" t="s">
        <v>2138</v>
      </c>
    </row>
    <row r="350" spans="4:19" x14ac:dyDescent="0.2">
      <c r="D350" s="498" t="s">
        <v>3611</v>
      </c>
      <c r="E350" s="497" t="s">
        <v>3607</v>
      </c>
      <c r="F350" s="498"/>
      <c r="G350" s="497"/>
      <c r="H350" s="498"/>
      <c r="I350" s="498"/>
      <c r="J350" s="497" t="str">
        <f t="shared" si="6"/>
        <v/>
      </c>
      <c r="K350" s="506"/>
      <c r="L350" s="507"/>
      <c r="M350" s="508"/>
      <c r="N350" s="498"/>
      <c r="O350" s="498"/>
      <c r="P350" s="498"/>
      <c r="Q350" s="498"/>
      <c r="R350" s="498"/>
      <c r="S350" s="497" t="s">
        <v>2139</v>
      </c>
    </row>
    <row r="351" spans="4:19" x14ac:dyDescent="0.2">
      <c r="D351" s="498" t="s">
        <v>3612</v>
      </c>
      <c r="E351" s="497" t="s">
        <v>3607</v>
      </c>
      <c r="F351" s="498"/>
      <c r="G351" s="497"/>
      <c r="H351" s="498"/>
      <c r="I351" s="498"/>
      <c r="J351" s="497" t="str">
        <f t="shared" si="6"/>
        <v/>
      </c>
      <c r="K351" s="506"/>
      <c r="L351" s="507"/>
      <c r="M351" s="508"/>
      <c r="N351" s="498"/>
      <c r="O351" s="498"/>
      <c r="P351" s="498"/>
      <c r="Q351" s="498"/>
      <c r="R351" s="498"/>
      <c r="S351" s="497" t="s">
        <v>2140</v>
      </c>
    </row>
    <row r="352" spans="4:19" x14ac:dyDescent="0.2">
      <c r="D352" s="498" t="s">
        <v>3613</v>
      </c>
      <c r="E352" s="497" t="s">
        <v>3607</v>
      </c>
      <c r="F352" s="498"/>
      <c r="G352" s="497"/>
      <c r="H352" s="498"/>
      <c r="I352" s="498"/>
      <c r="J352" s="497" t="str">
        <f t="shared" si="6"/>
        <v/>
      </c>
      <c r="K352" s="506"/>
      <c r="L352" s="507"/>
      <c r="M352" s="508"/>
      <c r="N352" s="498"/>
      <c r="O352" s="498"/>
      <c r="P352" s="498"/>
      <c r="Q352" s="498"/>
      <c r="R352" s="498"/>
      <c r="S352" s="497" t="s">
        <v>2141</v>
      </c>
    </row>
    <row r="353" spans="4:19" x14ac:dyDescent="0.2">
      <c r="D353" s="498" t="s">
        <v>3614</v>
      </c>
      <c r="E353" s="497" t="s">
        <v>3607</v>
      </c>
      <c r="F353" s="498"/>
      <c r="G353" s="497"/>
      <c r="H353" s="498"/>
      <c r="I353" s="498"/>
      <c r="J353" s="497" t="str">
        <f t="shared" si="6"/>
        <v/>
      </c>
      <c r="K353" s="506"/>
      <c r="L353" s="507"/>
      <c r="M353" s="508"/>
      <c r="N353" s="498"/>
      <c r="O353" s="498"/>
      <c r="P353" s="498"/>
      <c r="Q353" s="498"/>
      <c r="R353" s="498"/>
      <c r="S353" s="497" t="s">
        <v>2142</v>
      </c>
    </row>
    <row r="354" spans="4:19" x14ac:dyDescent="0.2">
      <c r="D354" s="498" t="s">
        <v>3615</v>
      </c>
      <c r="E354" s="497" t="s">
        <v>3607</v>
      </c>
      <c r="F354" s="498"/>
      <c r="G354" s="497"/>
      <c r="H354" s="498"/>
      <c r="I354" s="498"/>
      <c r="J354" s="497" t="str">
        <f t="shared" si="6"/>
        <v/>
      </c>
      <c r="K354" s="506"/>
      <c r="L354" s="507"/>
      <c r="M354" s="508"/>
      <c r="N354" s="498"/>
      <c r="O354" s="498"/>
      <c r="P354" s="498"/>
      <c r="Q354" s="498"/>
      <c r="R354" s="498"/>
      <c r="S354" s="497" t="s">
        <v>2143</v>
      </c>
    </row>
    <row r="355" spans="4:19" x14ac:dyDescent="0.2">
      <c r="D355" s="498" t="s">
        <v>3616</v>
      </c>
      <c r="E355" s="497" t="s">
        <v>3607</v>
      </c>
      <c r="F355" s="498"/>
      <c r="G355" s="497"/>
      <c r="H355" s="498"/>
      <c r="I355" s="498"/>
      <c r="J355" s="497" t="str">
        <f t="shared" si="6"/>
        <v/>
      </c>
      <c r="K355" s="506"/>
      <c r="L355" s="507"/>
      <c r="M355" s="508"/>
      <c r="N355" s="498"/>
      <c r="O355" s="498"/>
      <c r="P355" s="498"/>
      <c r="Q355" s="498"/>
      <c r="R355" s="498"/>
      <c r="S355" s="497" t="s">
        <v>2144</v>
      </c>
    </row>
    <row r="356" spans="4:19" x14ac:dyDescent="0.2">
      <c r="D356" s="498" t="s">
        <v>3617</v>
      </c>
      <c r="E356" s="497" t="s">
        <v>3618</v>
      </c>
      <c r="F356" s="498"/>
      <c r="G356" s="497"/>
      <c r="H356" s="498"/>
      <c r="I356" s="498"/>
      <c r="J356" s="497" t="str">
        <f t="shared" si="6"/>
        <v/>
      </c>
      <c r="K356" s="506"/>
      <c r="L356" s="507"/>
      <c r="M356" s="508"/>
      <c r="N356" s="498"/>
      <c r="O356" s="498"/>
      <c r="P356" s="498"/>
      <c r="Q356" s="498"/>
      <c r="R356" s="498"/>
      <c r="S356" s="497" t="s">
        <v>2125</v>
      </c>
    </row>
    <row r="357" spans="4:19" x14ac:dyDescent="0.2">
      <c r="D357" s="498" t="s">
        <v>3619</v>
      </c>
      <c r="E357" s="497" t="s">
        <v>3618</v>
      </c>
      <c r="F357" s="498"/>
      <c r="G357" s="497"/>
      <c r="H357" s="498"/>
      <c r="I357" s="498"/>
      <c r="J357" s="497" t="str">
        <f t="shared" si="6"/>
        <v/>
      </c>
      <c r="K357" s="506"/>
      <c r="L357" s="507"/>
      <c r="M357" s="508"/>
      <c r="N357" s="498"/>
      <c r="O357" s="498"/>
      <c r="P357" s="498"/>
      <c r="Q357" s="498"/>
      <c r="R357" s="498"/>
      <c r="S357" s="497" t="s">
        <v>2126</v>
      </c>
    </row>
    <row r="358" spans="4:19" x14ac:dyDescent="0.2">
      <c r="D358" s="498" t="s">
        <v>3620</v>
      </c>
      <c r="E358" s="497" t="s">
        <v>3618</v>
      </c>
      <c r="F358" s="498"/>
      <c r="G358" s="497"/>
      <c r="H358" s="498"/>
      <c r="I358" s="498"/>
      <c r="J358" s="497" t="str">
        <f t="shared" si="6"/>
        <v/>
      </c>
      <c r="K358" s="506"/>
      <c r="L358" s="507"/>
      <c r="M358" s="508"/>
      <c r="N358" s="498"/>
      <c r="O358" s="498"/>
      <c r="P358" s="498"/>
      <c r="Q358" s="498"/>
      <c r="R358" s="498"/>
      <c r="S358" s="497" t="s">
        <v>2127</v>
      </c>
    </row>
    <row r="359" spans="4:19" x14ac:dyDescent="0.2">
      <c r="D359" s="498" t="s">
        <v>3621</v>
      </c>
      <c r="E359" s="497" t="s">
        <v>3618</v>
      </c>
      <c r="F359" s="498"/>
      <c r="G359" s="497"/>
      <c r="H359" s="498"/>
      <c r="I359" s="498"/>
      <c r="J359" s="497" t="str">
        <f t="shared" si="6"/>
        <v/>
      </c>
      <c r="K359" s="506"/>
      <c r="L359" s="507"/>
      <c r="M359" s="508"/>
      <c r="N359" s="498"/>
      <c r="O359" s="498"/>
      <c r="P359" s="498"/>
      <c r="Q359" s="498"/>
      <c r="R359" s="498"/>
      <c r="S359" s="497" t="s">
        <v>2128</v>
      </c>
    </row>
    <row r="360" spans="4:19" x14ac:dyDescent="0.2">
      <c r="D360" s="498" t="s">
        <v>3622</v>
      </c>
      <c r="E360" s="497" t="s">
        <v>3618</v>
      </c>
      <c r="F360" s="498"/>
      <c r="G360" s="497"/>
      <c r="H360" s="498"/>
      <c r="I360" s="498"/>
      <c r="J360" s="497" t="str">
        <f t="shared" si="6"/>
        <v/>
      </c>
      <c r="K360" s="506"/>
      <c r="L360" s="507"/>
      <c r="M360" s="508"/>
      <c r="N360" s="498"/>
      <c r="O360" s="498"/>
      <c r="P360" s="498"/>
      <c r="Q360" s="498"/>
      <c r="R360" s="498"/>
      <c r="S360" s="497" t="s">
        <v>2129</v>
      </c>
    </row>
    <row r="361" spans="4:19" x14ac:dyDescent="0.2">
      <c r="D361" s="498" t="s">
        <v>3623</v>
      </c>
      <c r="E361" s="497" t="s">
        <v>3618</v>
      </c>
      <c r="F361" s="498"/>
      <c r="G361" s="497"/>
      <c r="H361" s="498"/>
      <c r="I361" s="498"/>
      <c r="J361" s="497" t="str">
        <f t="shared" si="6"/>
        <v/>
      </c>
      <c r="K361" s="506"/>
      <c r="L361" s="507"/>
      <c r="M361" s="508"/>
      <c r="N361" s="498"/>
      <c r="O361" s="498"/>
      <c r="P361" s="498"/>
      <c r="Q361" s="498"/>
      <c r="R361" s="498"/>
      <c r="S361" s="497" t="s">
        <v>2130</v>
      </c>
    </row>
    <row r="362" spans="4:19" x14ac:dyDescent="0.2">
      <c r="D362" s="498" t="s">
        <v>3624</v>
      </c>
      <c r="E362" s="497" t="s">
        <v>3618</v>
      </c>
      <c r="F362" s="498"/>
      <c r="G362" s="497"/>
      <c r="H362" s="498"/>
      <c r="I362" s="498"/>
      <c r="J362" s="497" t="str">
        <f t="shared" si="6"/>
        <v/>
      </c>
      <c r="K362" s="506"/>
      <c r="L362" s="507"/>
      <c r="M362" s="508"/>
      <c r="N362" s="498"/>
      <c r="O362" s="498"/>
      <c r="P362" s="498"/>
      <c r="Q362" s="498"/>
      <c r="R362" s="498"/>
      <c r="S362" s="497" t="s">
        <v>2131</v>
      </c>
    </row>
    <row r="363" spans="4:19" x14ac:dyDescent="0.2">
      <c r="D363" s="498" t="s">
        <v>3625</v>
      </c>
      <c r="E363" s="497" t="s">
        <v>3618</v>
      </c>
      <c r="F363" s="498"/>
      <c r="G363" s="497"/>
      <c r="H363" s="498"/>
      <c r="I363" s="498"/>
      <c r="J363" s="497" t="str">
        <f t="shared" si="6"/>
        <v/>
      </c>
      <c r="K363" s="506"/>
      <c r="L363" s="507"/>
      <c r="M363" s="508"/>
      <c r="N363" s="498"/>
      <c r="O363" s="498"/>
      <c r="P363" s="498"/>
      <c r="Q363" s="498"/>
      <c r="R363" s="498"/>
      <c r="S363" s="497" t="s">
        <v>2132</v>
      </c>
    </row>
    <row r="364" spans="4:19" x14ac:dyDescent="0.2">
      <c r="D364" s="498" t="s">
        <v>3626</v>
      </c>
      <c r="E364" s="497" t="s">
        <v>3618</v>
      </c>
      <c r="F364" s="498"/>
      <c r="G364" s="497"/>
      <c r="H364" s="498"/>
      <c r="I364" s="498"/>
      <c r="J364" s="497" t="str">
        <f t="shared" si="6"/>
        <v/>
      </c>
      <c r="K364" s="506"/>
      <c r="L364" s="507"/>
      <c r="M364" s="508"/>
      <c r="N364" s="498"/>
      <c r="O364" s="498"/>
      <c r="P364" s="498"/>
      <c r="Q364" s="498"/>
      <c r="R364" s="498"/>
      <c r="S364" s="497" t="s">
        <v>2133</v>
      </c>
    </row>
    <row r="365" spans="4:19" x14ac:dyDescent="0.2">
      <c r="D365" s="498" t="s">
        <v>3627</v>
      </c>
      <c r="E365" s="497" t="s">
        <v>3618</v>
      </c>
      <c r="F365" s="498"/>
      <c r="G365" s="497"/>
      <c r="H365" s="498"/>
      <c r="I365" s="498"/>
      <c r="J365" s="497" t="str">
        <f t="shared" si="6"/>
        <v/>
      </c>
      <c r="K365" s="506"/>
      <c r="L365" s="507"/>
      <c r="M365" s="508"/>
      <c r="N365" s="498"/>
      <c r="O365" s="498"/>
      <c r="P365" s="498"/>
      <c r="Q365" s="498"/>
      <c r="R365" s="498"/>
      <c r="S365" s="497" t="s">
        <v>2134</v>
      </c>
    </row>
    <row r="366" spans="4:19" x14ac:dyDescent="0.2">
      <c r="D366" s="498" t="s">
        <v>3628</v>
      </c>
      <c r="E366" s="497" t="s">
        <v>3629</v>
      </c>
      <c r="F366" s="498"/>
      <c r="G366" s="497"/>
      <c r="H366" s="498"/>
      <c r="I366" s="498"/>
      <c r="J366" s="497" t="str">
        <f t="shared" si="6"/>
        <v/>
      </c>
      <c r="K366" s="506"/>
      <c r="L366" s="507"/>
      <c r="M366" s="508"/>
      <c r="N366" s="498"/>
      <c r="O366" s="498"/>
      <c r="P366" s="498"/>
      <c r="Q366" s="498"/>
      <c r="R366" s="498"/>
      <c r="S366" s="497" t="s">
        <v>2115</v>
      </c>
    </row>
    <row r="367" spans="4:19" x14ac:dyDescent="0.2">
      <c r="D367" s="498" t="s">
        <v>3630</v>
      </c>
      <c r="E367" s="497" t="s">
        <v>3629</v>
      </c>
      <c r="F367" s="498"/>
      <c r="G367" s="497"/>
      <c r="H367" s="498"/>
      <c r="I367" s="498"/>
      <c r="J367" s="497" t="str">
        <f t="shared" si="6"/>
        <v/>
      </c>
      <c r="K367" s="506"/>
      <c r="L367" s="507"/>
      <c r="M367" s="508"/>
      <c r="N367" s="498"/>
      <c r="O367" s="498"/>
      <c r="P367" s="498"/>
      <c r="Q367" s="498"/>
      <c r="R367" s="498"/>
      <c r="S367" s="497" t="s">
        <v>2116</v>
      </c>
    </row>
    <row r="368" spans="4:19" x14ac:dyDescent="0.2">
      <c r="D368" s="498" t="s">
        <v>3631</v>
      </c>
      <c r="E368" s="497" t="s">
        <v>3629</v>
      </c>
      <c r="F368" s="498"/>
      <c r="G368" s="497"/>
      <c r="H368" s="498"/>
      <c r="I368" s="498"/>
      <c r="J368" s="497" t="str">
        <f t="shared" si="6"/>
        <v/>
      </c>
      <c r="K368" s="506"/>
      <c r="L368" s="507"/>
      <c r="M368" s="508"/>
      <c r="N368" s="498"/>
      <c r="O368" s="498"/>
      <c r="P368" s="498"/>
      <c r="Q368" s="498"/>
      <c r="R368" s="498"/>
      <c r="S368" s="497" t="s">
        <v>2117</v>
      </c>
    </row>
    <row r="369" spans="4:19" x14ac:dyDescent="0.2">
      <c r="D369" s="498" t="s">
        <v>3632</v>
      </c>
      <c r="E369" s="497" t="s">
        <v>3629</v>
      </c>
      <c r="F369" s="498"/>
      <c r="G369" s="497"/>
      <c r="H369" s="498"/>
      <c r="I369" s="498"/>
      <c r="J369" s="497" t="str">
        <f t="shared" si="6"/>
        <v/>
      </c>
      <c r="K369" s="506"/>
      <c r="L369" s="507"/>
      <c r="M369" s="508"/>
      <c r="N369" s="498"/>
      <c r="O369" s="498"/>
      <c r="P369" s="498"/>
      <c r="Q369" s="498"/>
      <c r="R369" s="498"/>
      <c r="S369" s="497" t="s">
        <v>2118</v>
      </c>
    </row>
    <row r="370" spans="4:19" x14ac:dyDescent="0.2">
      <c r="D370" s="498" t="s">
        <v>3633</v>
      </c>
      <c r="E370" s="497" t="s">
        <v>3629</v>
      </c>
      <c r="F370" s="498"/>
      <c r="G370" s="497"/>
      <c r="H370" s="498"/>
      <c r="I370" s="498"/>
      <c r="J370" s="497" t="str">
        <f t="shared" si="6"/>
        <v/>
      </c>
      <c r="K370" s="506"/>
      <c r="L370" s="507"/>
      <c r="M370" s="508"/>
      <c r="N370" s="498"/>
      <c r="O370" s="498"/>
      <c r="P370" s="498"/>
      <c r="Q370" s="498"/>
      <c r="R370" s="498"/>
      <c r="S370" s="497" t="s">
        <v>2119</v>
      </c>
    </row>
    <row r="371" spans="4:19" x14ac:dyDescent="0.2">
      <c r="D371" s="498" t="s">
        <v>3634</v>
      </c>
      <c r="E371" s="497" t="s">
        <v>3629</v>
      </c>
      <c r="F371" s="498"/>
      <c r="G371" s="497"/>
      <c r="H371" s="498"/>
      <c r="I371" s="498"/>
      <c r="J371" s="497" t="str">
        <f t="shared" si="6"/>
        <v/>
      </c>
      <c r="K371" s="506"/>
      <c r="L371" s="507"/>
      <c r="M371" s="508"/>
      <c r="N371" s="498"/>
      <c r="O371" s="498"/>
      <c r="P371" s="498"/>
      <c r="Q371" s="498"/>
      <c r="R371" s="498"/>
      <c r="S371" s="497" t="s">
        <v>2120</v>
      </c>
    </row>
    <row r="372" spans="4:19" x14ac:dyDescent="0.2">
      <c r="D372" s="498" t="s">
        <v>3635</v>
      </c>
      <c r="E372" s="497" t="s">
        <v>3629</v>
      </c>
      <c r="F372" s="498"/>
      <c r="G372" s="497"/>
      <c r="H372" s="498"/>
      <c r="I372" s="498"/>
      <c r="J372" s="497" t="str">
        <f t="shared" si="6"/>
        <v/>
      </c>
      <c r="K372" s="506"/>
      <c r="L372" s="507"/>
      <c r="M372" s="508"/>
      <c r="N372" s="498"/>
      <c r="O372" s="498"/>
      <c r="P372" s="498"/>
      <c r="Q372" s="498"/>
      <c r="R372" s="498"/>
      <c r="S372" s="497" t="s">
        <v>2121</v>
      </c>
    </row>
    <row r="373" spans="4:19" x14ac:dyDescent="0.2">
      <c r="D373" s="498" t="s">
        <v>3636</v>
      </c>
      <c r="E373" s="497" t="s">
        <v>3629</v>
      </c>
      <c r="F373" s="498"/>
      <c r="G373" s="497"/>
      <c r="H373" s="498"/>
      <c r="I373" s="498"/>
      <c r="J373" s="497" t="str">
        <f t="shared" si="6"/>
        <v/>
      </c>
      <c r="K373" s="506"/>
      <c r="L373" s="507"/>
      <c r="M373" s="508"/>
      <c r="N373" s="498"/>
      <c r="O373" s="498"/>
      <c r="P373" s="498"/>
      <c r="Q373" s="498"/>
      <c r="R373" s="498"/>
      <c r="S373" s="497" t="s">
        <v>2122</v>
      </c>
    </row>
    <row r="374" spans="4:19" x14ac:dyDescent="0.2">
      <c r="D374" s="498" t="s">
        <v>3637</v>
      </c>
      <c r="E374" s="497" t="s">
        <v>3629</v>
      </c>
      <c r="F374" s="498"/>
      <c r="G374" s="497"/>
      <c r="H374" s="498"/>
      <c r="I374" s="498"/>
      <c r="J374" s="497" t="str">
        <f t="shared" si="6"/>
        <v/>
      </c>
      <c r="K374" s="506"/>
      <c r="L374" s="507"/>
      <c r="M374" s="508"/>
      <c r="N374" s="498"/>
      <c r="O374" s="498"/>
      <c r="P374" s="498"/>
      <c r="Q374" s="498"/>
      <c r="R374" s="498"/>
      <c r="S374" s="497" t="s">
        <v>2123</v>
      </c>
    </row>
    <row r="375" spans="4:19" x14ac:dyDescent="0.2">
      <c r="D375" s="498" t="s">
        <v>3638</v>
      </c>
      <c r="E375" s="497" t="s">
        <v>3629</v>
      </c>
      <c r="F375" s="498"/>
      <c r="G375" s="497"/>
      <c r="H375" s="498"/>
      <c r="I375" s="498"/>
      <c r="J375" s="497" t="str">
        <f t="shared" si="6"/>
        <v/>
      </c>
      <c r="K375" s="506"/>
      <c r="L375" s="507"/>
      <c r="M375" s="508"/>
      <c r="N375" s="498"/>
      <c r="O375" s="498"/>
      <c r="P375" s="498"/>
      <c r="Q375" s="498"/>
      <c r="R375" s="498"/>
      <c r="S375" s="497" t="s">
        <v>2124</v>
      </c>
    </row>
    <row r="376" spans="4:19" x14ac:dyDescent="0.2">
      <c r="D376" s="498" t="s">
        <v>3639</v>
      </c>
      <c r="E376" s="497" t="s">
        <v>3640</v>
      </c>
      <c r="F376" s="498"/>
      <c r="G376" s="497"/>
      <c r="H376" s="498"/>
      <c r="I376" s="498"/>
      <c r="J376" s="497" t="str">
        <f t="shared" si="6"/>
        <v/>
      </c>
      <c r="K376" s="506"/>
      <c r="L376" s="507"/>
      <c r="M376" s="508"/>
      <c r="N376" s="498"/>
      <c r="O376" s="498"/>
      <c r="P376" s="498"/>
      <c r="Q376" s="498"/>
      <c r="R376" s="498"/>
      <c r="S376" s="497" t="s">
        <v>2105</v>
      </c>
    </row>
    <row r="377" spans="4:19" x14ac:dyDescent="0.2">
      <c r="D377" s="498" t="s">
        <v>3641</v>
      </c>
      <c r="E377" s="497" t="s">
        <v>3640</v>
      </c>
      <c r="F377" s="498"/>
      <c r="G377" s="497"/>
      <c r="H377" s="498"/>
      <c r="I377" s="498"/>
      <c r="J377" s="497" t="str">
        <f t="shared" si="6"/>
        <v/>
      </c>
      <c r="K377" s="506"/>
      <c r="L377" s="507"/>
      <c r="M377" s="508"/>
      <c r="N377" s="498"/>
      <c r="O377" s="498"/>
      <c r="P377" s="498"/>
      <c r="Q377" s="498"/>
      <c r="R377" s="498"/>
      <c r="S377" s="497" t="s">
        <v>2106</v>
      </c>
    </row>
    <row r="378" spans="4:19" x14ac:dyDescent="0.2">
      <c r="D378" s="498" t="s">
        <v>3642</v>
      </c>
      <c r="E378" s="497" t="s">
        <v>3640</v>
      </c>
      <c r="F378" s="498"/>
      <c r="G378" s="497"/>
      <c r="H378" s="498"/>
      <c r="I378" s="498"/>
      <c r="J378" s="497" t="str">
        <f t="shared" si="6"/>
        <v/>
      </c>
      <c r="K378" s="506"/>
      <c r="L378" s="507"/>
      <c r="M378" s="508"/>
      <c r="N378" s="498"/>
      <c r="O378" s="498"/>
      <c r="P378" s="498"/>
      <c r="Q378" s="498"/>
      <c r="R378" s="498"/>
      <c r="S378" s="497" t="s">
        <v>2107</v>
      </c>
    </row>
    <row r="379" spans="4:19" x14ac:dyDescent="0.2">
      <c r="D379" s="498" t="s">
        <v>3643</v>
      </c>
      <c r="E379" s="497" t="s">
        <v>3640</v>
      </c>
      <c r="F379" s="498"/>
      <c r="G379" s="497"/>
      <c r="H379" s="498"/>
      <c r="I379" s="498"/>
      <c r="J379" s="497" t="str">
        <f t="shared" si="6"/>
        <v/>
      </c>
      <c r="K379" s="506"/>
      <c r="L379" s="507"/>
      <c r="M379" s="508"/>
      <c r="N379" s="498"/>
      <c r="O379" s="498"/>
      <c r="P379" s="498"/>
      <c r="Q379" s="498"/>
      <c r="R379" s="498"/>
      <c r="S379" s="497" t="s">
        <v>2108</v>
      </c>
    </row>
    <row r="380" spans="4:19" x14ac:dyDescent="0.2">
      <c r="D380" s="498" t="s">
        <v>3644</v>
      </c>
      <c r="E380" s="497" t="s">
        <v>3640</v>
      </c>
      <c r="F380" s="498"/>
      <c r="G380" s="497"/>
      <c r="H380" s="498"/>
      <c r="I380" s="498"/>
      <c r="J380" s="497" t="str">
        <f t="shared" ref="J380:J443" si="7">F380&amp;H380&amp;I380</f>
        <v/>
      </c>
      <c r="K380" s="506"/>
      <c r="L380" s="507"/>
      <c r="M380" s="508"/>
      <c r="N380" s="498"/>
      <c r="O380" s="498"/>
      <c r="P380" s="498"/>
      <c r="Q380" s="498"/>
      <c r="R380" s="498"/>
      <c r="S380" s="497" t="s">
        <v>2109</v>
      </c>
    </row>
    <row r="381" spans="4:19" x14ac:dyDescent="0.2">
      <c r="D381" s="498" t="s">
        <v>3645</v>
      </c>
      <c r="E381" s="497" t="s">
        <v>3640</v>
      </c>
      <c r="F381" s="498"/>
      <c r="G381" s="497"/>
      <c r="H381" s="498"/>
      <c r="I381" s="498"/>
      <c r="J381" s="497" t="str">
        <f t="shared" si="7"/>
        <v/>
      </c>
      <c r="K381" s="506"/>
      <c r="L381" s="507"/>
      <c r="M381" s="508"/>
      <c r="N381" s="498"/>
      <c r="O381" s="498"/>
      <c r="P381" s="498"/>
      <c r="Q381" s="498"/>
      <c r="R381" s="498"/>
      <c r="S381" s="497" t="s">
        <v>2110</v>
      </c>
    </row>
    <row r="382" spans="4:19" x14ac:dyDescent="0.2">
      <c r="D382" s="498" t="s">
        <v>3646</v>
      </c>
      <c r="E382" s="497" t="s">
        <v>3640</v>
      </c>
      <c r="F382" s="498"/>
      <c r="G382" s="497"/>
      <c r="H382" s="498"/>
      <c r="I382" s="498"/>
      <c r="J382" s="497" t="str">
        <f t="shared" si="7"/>
        <v/>
      </c>
      <c r="K382" s="506"/>
      <c r="L382" s="507"/>
      <c r="M382" s="508"/>
      <c r="N382" s="498"/>
      <c r="O382" s="498"/>
      <c r="P382" s="498"/>
      <c r="Q382" s="498"/>
      <c r="R382" s="498"/>
      <c r="S382" s="497" t="s">
        <v>2111</v>
      </c>
    </row>
    <row r="383" spans="4:19" x14ac:dyDescent="0.2">
      <c r="D383" s="498" t="s">
        <v>3647</v>
      </c>
      <c r="E383" s="497" t="s">
        <v>3640</v>
      </c>
      <c r="F383" s="498"/>
      <c r="G383" s="497"/>
      <c r="H383" s="498"/>
      <c r="I383" s="498"/>
      <c r="J383" s="497" t="str">
        <f t="shared" si="7"/>
        <v/>
      </c>
      <c r="K383" s="506"/>
      <c r="L383" s="507"/>
      <c r="M383" s="508"/>
      <c r="N383" s="498"/>
      <c r="O383" s="498"/>
      <c r="P383" s="498"/>
      <c r="Q383" s="498"/>
      <c r="R383" s="498"/>
      <c r="S383" s="497" t="s">
        <v>2112</v>
      </c>
    </row>
    <row r="384" spans="4:19" x14ac:dyDescent="0.2">
      <c r="D384" s="498" t="s">
        <v>3648</v>
      </c>
      <c r="E384" s="497" t="s">
        <v>3640</v>
      </c>
      <c r="F384" s="498"/>
      <c r="G384" s="497"/>
      <c r="H384" s="498"/>
      <c r="I384" s="498"/>
      <c r="J384" s="497" t="str">
        <f t="shared" si="7"/>
        <v/>
      </c>
      <c r="K384" s="506"/>
      <c r="L384" s="507"/>
      <c r="M384" s="508"/>
      <c r="N384" s="498"/>
      <c r="O384" s="498"/>
      <c r="P384" s="498"/>
      <c r="Q384" s="498"/>
      <c r="R384" s="498"/>
      <c r="S384" s="497" t="s">
        <v>2113</v>
      </c>
    </row>
    <row r="385" spans="4:19" x14ac:dyDescent="0.2">
      <c r="D385" s="498" t="s">
        <v>3649</v>
      </c>
      <c r="E385" s="497" t="s">
        <v>3640</v>
      </c>
      <c r="F385" s="498"/>
      <c r="G385" s="497"/>
      <c r="H385" s="498"/>
      <c r="I385" s="498"/>
      <c r="J385" s="497" t="str">
        <f t="shared" si="7"/>
        <v/>
      </c>
      <c r="K385" s="506"/>
      <c r="L385" s="507"/>
      <c r="M385" s="508"/>
      <c r="N385" s="498"/>
      <c r="O385" s="498"/>
      <c r="P385" s="498"/>
      <c r="Q385" s="498"/>
      <c r="R385" s="498"/>
      <c r="S385" s="497" t="s">
        <v>2114</v>
      </c>
    </row>
    <row r="386" spans="4:19" x14ac:dyDescent="0.2">
      <c r="D386" s="498" t="s">
        <v>3650</v>
      </c>
      <c r="E386" s="497" t="s">
        <v>3651</v>
      </c>
      <c r="F386" s="498"/>
      <c r="G386" s="497"/>
      <c r="H386" s="498"/>
      <c r="I386" s="498"/>
      <c r="J386" s="497" t="str">
        <f t="shared" si="7"/>
        <v/>
      </c>
      <c r="K386" s="506"/>
      <c r="L386" s="507"/>
      <c r="M386" s="508"/>
      <c r="N386" s="498"/>
      <c r="O386" s="498"/>
      <c r="P386" s="498"/>
      <c r="Q386" s="498"/>
      <c r="R386" s="498"/>
      <c r="S386" s="497" t="s">
        <v>2095</v>
      </c>
    </row>
    <row r="387" spans="4:19" x14ac:dyDescent="0.2">
      <c r="D387" s="498" t="s">
        <v>3652</v>
      </c>
      <c r="E387" s="497" t="s">
        <v>3651</v>
      </c>
      <c r="F387" s="498"/>
      <c r="G387" s="497"/>
      <c r="H387" s="498"/>
      <c r="I387" s="498"/>
      <c r="J387" s="497" t="str">
        <f t="shared" si="7"/>
        <v/>
      </c>
      <c r="K387" s="506"/>
      <c r="L387" s="507"/>
      <c r="M387" s="508"/>
      <c r="N387" s="498"/>
      <c r="O387" s="498"/>
      <c r="P387" s="498"/>
      <c r="Q387" s="498"/>
      <c r="R387" s="498"/>
      <c r="S387" s="497" t="s">
        <v>2096</v>
      </c>
    </row>
    <row r="388" spans="4:19" x14ac:dyDescent="0.2">
      <c r="D388" s="498" t="s">
        <v>3653</v>
      </c>
      <c r="E388" s="497" t="s">
        <v>3651</v>
      </c>
      <c r="F388" s="498"/>
      <c r="G388" s="497"/>
      <c r="H388" s="498"/>
      <c r="I388" s="498"/>
      <c r="J388" s="497" t="str">
        <f t="shared" si="7"/>
        <v/>
      </c>
      <c r="K388" s="506"/>
      <c r="L388" s="507"/>
      <c r="M388" s="508"/>
      <c r="N388" s="498"/>
      <c r="O388" s="498"/>
      <c r="P388" s="498"/>
      <c r="Q388" s="498"/>
      <c r="R388" s="498"/>
      <c r="S388" s="497" t="s">
        <v>2097</v>
      </c>
    </row>
    <row r="389" spans="4:19" x14ac:dyDescent="0.2">
      <c r="D389" s="498" t="s">
        <v>3654</v>
      </c>
      <c r="E389" s="497" t="s">
        <v>3651</v>
      </c>
      <c r="F389" s="498"/>
      <c r="G389" s="497"/>
      <c r="H389" s="498"/>
      <c r="I389" s="498"/>
      <c r="J389" s="497" t="str">
        <f t="shared" si="7"/>
        <v/>
      </c>
      <c r="K389" s="506"/>
      <c r="L389" s="507"/>
      <c r="M389" s="508"/>
      <c r="N389" s="498"/>
      <c r="O389" s="498"/>
      <c r="P389" s="498"/>
      <c r="Q389" s="498"/>
      <c r="R389" s="498"/>
      <c r="S389" s="497" t="s">
        <v>2098</v>
      </c>
    </row>
    <row r="390" spans="4:19" x14ac:dyDescent="0.2">
      <c r="D390" s="498" t="s">
        <v>3655</v>
      </c>
      <c r="E390" s="497" t="s">
        <v>3651</v>
      </c>
      <c r="F390" s="498"/>
      <c r="G390" s="497"/>
      <c r="H390" s="498"/>
      <c r="I390" s="498"/>
      <c r="J390" s="497" t="str">
        <f t="shared" si="7"/>
        <v/>
      </c>
      <c r="K390" s="506"/>
      <c r="L390" s="507"/>
      <c r="M390" s="508"/>
      <c r="N390" s="498"/>
      <c r="O390" s="498"/>
      <c r="P390" s="498"/>
      <c r="Q390" s="498"/>
      <c r="R390" s="498"/>
      <c r="S390" s="497" t="s">
        <v>2099</v>
      </c>
    </row>
    <row r="391" spans="4:19" x14ac:dyDescent="0.2">
      <c r="D391" s="498" t="s">
        <v>3656</v>
      </c>
      <c r="E391" s="497" t="s">
        <v>3651</v>
      </c>
      <c r="F391" s="498"/>
      <c r="G391" s="497"/>
      <c r="H391" s="498"/>
      <c r="I391" s="498"/>
      <c r="J391" s="497" t="str">
        <f t="shared" si="7"/>
        <v/>
      </c>
      <c r="K391" s="506"/>
      <c r="L391" s="507"/>
      <c r="M391" s="508"/>
      <c r="N391" s="498"/>
      <c r="O391" s="498"/>
      <c r="P391" s="498"/>
      <c r="Q391" s="498"/>
      <c r="R391" s="498"/>
      <c r="S391" s="497" t="s">
        <v>2100</v>
      </c>
    </row>
    <row r="392" spans="4:19" x14ac:dyDescent="0.2">
      <c r="D392" s="498" t="s">
        <v>3657</v>
      </c>
      <c r="E392" s="497" t="s">
        <v>3651</v>
      </c>
      <c r="F392" s="498"/>
      <c r="G392" s="497"/>
      <c r="H392" s="498"/>
      <c r="I392" s="498"/>
      <c r="J392" s="497" t="str">
        <f t="shared" si="7"/>
        <v/>
      </c>
      <c r="K392" s="506"/>
      <c r="L392" s="507"/>
      <c r="M392" s="508"/>
      <c r="N392" s="498"/>
      <c r="O392" s="498"/>
      <c r="P392" s="498"/>
      <c r="Q392" s="498"/>
      <c r="R392" s="498"/>
      <c r="S392" s="497" t="s">
        <v>2101</v>
      </c>
    </row>
    <row r="393" spans="4:19" x14ac:dyDescent="0.2">
      <c r="D393" s="498" t="s">
        <v>3658</v>
      </c>
      <c r="E393" s="497" t="s">
        <v>3651</v>
      </c>
      <c r="F393" s="498"/>
      <c r="G393" s="497"/>
      <c r="H393" s="498"/>
      <c r="I393" s="498"/>
      <c r="J393" s="497" t="str">
        <f t="shared" si="7"/>
        <v/>
      </c>
      <c r="K393" s="506"/>
      <c r="L393" s="507"/>
      <c r="M393" s="508"/>
      <c r="N393" s="498"/>
      <c r="O393" s="498"/>
      <c r="P393" s="498"/>
      <c r="Q393" s="498"/>
      <c r="R393" s="498"/>
      <c r="S393" s="497" t="s">
        <v>2102</v>
      </c>
    </row>
    <row r="394" spans="4:19" x14ac:dyDescent="0.2">
      <c r="D394" s="498" t="s">
        <v>3659</v>
      </c>
      <c r="E394" s="497" t="s">
        <v>3651</v>
      </c>
      <c r="F394" s="498"/>
      <c r="G394" s="497"/>
      <c r="H394" s="498"/>
      <c r="I394" s="498"/>
      <c r="J394" s="497" t="str">
        <f t="shared" si="7"/>
        <v/>
      </c>
      <c r="K394" s="506"/>
      <c r="L394" s="507"/>
      <c r="M394" s="508"/>
      <c r="N394" s="498"/>
      <c r="O394" s="498"/>
      <c r="P394" s="498"/>
      <c r="Q394" s="498"/>
      <c r="R394" s="498"/>
      <c r="S394" s="497" t="s">
        <v>2103</v>
      </c>
    </row>
    <row r="395" spans="4:19" x14ac:dyDescent="0.2">
      <c r="D395" s="498" t="s">
        <v>3660</v>
      </c>
      <c r="E395" s="497" t="s">
        <v>3651</v>
      </c>
      <c r="F395" s="498"/>
      <c r="G395" s="497"/>
      <c r="H395" s="498"/>
      <c r="I395" s="498"/>
      <c r="J395" s="497" t="str">
        <f t="shared" si="7"/>
        <v/>
      </c>
      <c r="K395" s="506"/>
      <c r="L395" s="507"/>
      <c r="M395" s="508"/>
      <c r="N395" s="498"/>
      <c r="O395" s="498"/>
      <c r="P395" s="498"/>
      <c r="Q395" s="498"/>
      <c r="R395" s="498"/>
      <c r="S395" s="497" t="s">
        <v>2104</v>
      </c>
    </row>
    <row r="396" spans="4:19" x14ac:dyDescent="0.2">
      <c r="D396" s="498" t="s">
        <v>3661</v>
      </c>
      <c r="E396" s="497" t="s">
        <v>3662</v>
      </c>
      <c r="F396" s="498"/>
      <c r="G396" s="497"/>
      <c r="H396" s="498"/>
      <c r="I396" s="498"/>
      <c r="J396" s="497" t="str">
        <f t="shared" si="7"/>
        <v/>
      </c>
      <c r="K396" s="506"/>
      <c r="L396" s="507"/>
      <c r="M396" s="508"/>
      <c r="N396" s="498"/>
      <c r="O396" s="498"/>
      <c r="P396" s="498"/>
      <c r="Q396" s="498"/>
      <c r="R396" s="498"/>
      <c r="S396" s="497" t="s">
        <v>2085</v>
      </c>
    </row>
    <row r="397" spans="4:19" x14ac:dyDescent="0.2">
      <c r="D397" s="498" t="s">
        <v>3663</v>
      </c>
      <c r="E397" s="497" t="s">
        <v>3662</v>
      </c>
      <c r="F397" s="498"/>
      <c r="G397" s="497"/>
      <c r="H397" s="498"/>
      <c r="I397" s="498"/>
      <c r="J397" s="497" t="str">
        <f t="shared" si="7"/>
        <v/>
      </c>
      <c r="K397" s="506"/>
      <c r="L397" s="507"/>
      <c r="M397" s="508"/>
      <c r="N397" s="498"/>
      <c r="O397" s="498"/>
      <c r="P397" s="498"/>
      <c r="Q397" s="498"/>
      <c r="R397" s="498"/>
      <c r="S397" s="497" t="s">
        <v>2086</v>
      </c>
    </row>
    <row r="398" spans="4:19" x14ac:dyDescent="0.2">
      <c r="D398" s="498" t="s">
        <v>3664</v>
      </c>
      <c r="E398" s="497" t="s">
        <v>3662</v>
      </c>
      <c r="F398" s="498"/>
      <c r="G398" s="497"/>
      <c r="H398" s="498"/>
      <c r="I398" s="498"/>
      <c r="J398" s="497" t="str">
        <f t="shared" si="7"/>
        <v/>
      </c>
      <c r="K398" s="506"/>
      <c r="L398" s="507"/>
      <c r="M398" s="508"/>
      <c r="N398" s="498"/>
      <c r="O398" s="498"/>
      <c r="P398" s="498"/>
      <c r="Q398" s="498"/>
      <c r="R398" s="498"/>
      <c r="S398" s="497" t="s">
        <v>2087</v>
      </c>
    </row>
    <row r="399" spans="4:19" x14ac:dyDescent="0.2">
      <c r="D399" s="498" t="s">
        <v>3665</v>
      </c>
      <c r="E399" s="497" t="s">
        <v>3662</v>
      </c>
      <c r="F399" s="498"/>
      <c r="G399" s="497"/>
      <c r="H399" s="498"/>
      <c r="I399" s="498"/>
      <c r="J399" s="497" t="str">
        <f t="shared" si="7"/>
        <v/>
      </c>
      <c r="K399" s="506"/>
      <c r="L399" s="507"/>
      <c r="M399" s="508"/>
      <c r="N399" s="498"/>
      <c r="O399" s="498"/>
      <c r="P399" s="498"/>
      <c r="Q399" s="498"/>
      <c r="R399" s="498"/>
      <c r="S399" s="497" t="s">
        <v>2088</v>
      </c>
    </row>
    <row r="400" spans="4:19" x14ac:dyDescent="0.2">
      <c r="D400" s="498" t="s">
        <v>3666</v>
      </c>
      <c r="E400" s="497" t="s">
        <v>3662</v>
      </c>
      <c r="F400" s="498"/>
      <c r="G400" s="497"/>
      <c r="H400" s="498"/>
      <c r="I400" s="498"/>
      <c r="J400" s="497" t="str">
        <f t="shared" si="7"/>
        <v/>
      </c>
      <c r="K400" s="506"/>
      <c r="L400" s="507"/>
      <c r="M400" s="508"/>
      <c r="N400" s="498"/>
      <c r="O400" s="498"/>
      <c r="P400" s="498"/>
      <c r="Q400" s="498"/>
      <c r="R400" s="498"/>
      <c r="S400" s="497" t="s">
        <v>2089</v>
      </c>
    </row>
    <row r="401" spans="4:19" x14ac:dyDescent="0.2">
      <c r="D401" s="498" t="s">
        <v>3667</v>
      </c>
      <c r="E401" s="497" t="s">
        <v>3662</v>
      </c>
      <c r="F401" s="498"/>
      <c r="G401" s="497"/>
      <c r="H401" s="498"/>
      <c r="I401" s="498"/>
      <c r="J401" s="497" t="str">
        <f t="shared" si="7"/>
        <v/>
      </c>
      <c r="K401" s="506"/>
      <c r="L401" s="507"/>
      <c r="M401" s="508"/>
      <c r="N401" s="498"/>
      <c r="O401" s="498"/>
      <c r="P401" s="498"/>
      <c r="Q401" s="498"/>
      <c r="R401" s="498"/>
      <c r="S401" s="497" t="s">
        <v>2090</v>
      </c>
    </row>
    <row r="402" spans="4:19" x14ac:dyDescent="0.2">
      <c r="D402" s="498" t="s">
        <v>3668</v>
      </c>
      <c r="E402" s="497" t="s">
        <v>3662</v>
      </c>
      <c r="F402" s="498"/>
      <c r="G402" s="497"/>
      <c r="H402" s="498"/>
      <c r="I402" s="498"/>
      <c r="J402" s="497" t="str">
        <f t="shared" si="7"/>
        <v/>
      </c>
      <c r="K402" s="506"/>
      <c r="L402" s="507"/>
      <c r="M402" s="508"/>
      <c r="N402" s="498"/>
      <c r="O402" s="498"/>
      <c r="P402" s="498"/>
      <c r="Q402" s="498"/>
      <c r="R402" s="498"/>
      <c r="S402" s="497" t="s">
        <v>2091</v>
      </c>
    </row>
    <row r="403" spans="4:19" x14ac:dyDescent="0.2">
      <c r="D403" s="498" t="s">
        <v>3669</v>
      </c>
      <c r="E403" s="497" t="s">
        <v>3662</v>
      </c>
      <c r="F403" s="498"/>
      <c r="G403" s="497"/>
      <c r="H403" s="498"/>
      <c r="I403" s="498"/>
      <c r="J403" s="497" t="str">
        <f t="shared" si="7"/>
        <v/>
      </c>
      <c r="K403" s="506"/>
      <c r="L403" s="507"/>
      <c r="M403" s="508"/>
      <c r="N403" s="498"/>
      <c r="O403" s="498"/>
      <c r="P403" s="498"/>
      <c r="Q403" s="498"/>
      <c r="R403" s="498"/>
      <c r="S403" s="497" t="s">
        <v>2092</v>
      </c>
    </row>
    <row r="404" spans="4:19" x14ac:dyDescent="0.2">
      <c r="D404" s="498" t="s">
        <v>3670</v>
      </c>
      <c r="E404" s="497" t="s">
        <v>3662</v>
      </c>
      <c r="F404" s="498"/>
      <c r="G404" s="497"/>
      <c r="H404" s="498"/>
      <c r="I404" s="498"/>
      <c r="J404" s="497" t="str">
        <f t="shared" si="7"/>
        <v/>
      </c>
      <c r="K404" s="506"/>
      <c r="L404" s="507"/>
      <c r="M404" s="508"/>
      <c r="N404" s="498"/>
      <c r="O404" s="498"/>
      <c r="P404" s="498"/>
      <c r="Q404" s="498"/>
      <c r="R404" s="498"/>
      <c r="S404" s="497" t="s">
        <v>2093</v>
      </c>
    </row>
    <row r="405" spans="4:19" x14ac:dyDescent="0.2">
      <c r="D405" s="498" t="s">
        <v>3671</v>
      </c>
      <c r="E405" s="497" t="s">
        <v>3662</v>
      </c>
      <c r="F405" s="498"/>
      <c r="G405" s="497"/>
      <c r="H405" s="498"/>
      <c r="I405" s="498"/>
      <c r="J405" s="497" t="str">
        <f t="shared" si="7"/>
        <v/>
      </c>
      <c r="K405" s="506"/>
      <c r="L405" s="507"/>
      <c r="M405" s="508"/>
      <c r="N405" s="498"/>
      <c r="O405" s="498"/>
      <c r="P405" s="498"/>
      <c r="Q405" s="498"/>
      <c r="R405" s="498"/>
      <c r="S405" s="497" t="s">
        <v>2094</v>
      </c>
    </row>
    <row r="406" spans="4:19" x14ac:dyDescent="0.2">
      <c r="D406" s="498" t="s">
        <v>3672</v>
      </c>
      <c r="E406" s="497" t="s">
        <v>3673</v>
      </c>
      <c r="F406" s="498"/>
      <c r="G406" s="497"/>
      <c r="H406" s="498"/>
      <c r="I406" s="498"/>
      <c r="J406" s="497" t="str">
        <f t="shared" si="7"/>
        <v/>
      </c>
      <c r="K406" s="506"/>
      <c r="L406" s="507"/>
      <c r="M406" s="508"/>
      <c r="N406" s="498"/>
      <c r="O406" s="498"/>
      <c r="P406" s="498"/>
      <c r="Q406" s="498"/>
      <c r="R406" s="498"/>
      <c r="S406" s="497" t="s">
        <v>2075</v>
      </c>
    </row>
    <row r="407" spans="4:19" x14ac:dyDescent="0.2">
      <c r="D407" s="498" t="s">
        <v>3674</v>
      </c>
      <c r="E407" s="497" t="s">
        <v>3673</v>
      </c>
      <c r="F407" s="498"/>
      <c r="G407" s="497"/>
      <c r="H407" s="498"/>
      <c r="I407" s="498"/>
      <c r="J407" s="497" t="str">
        <f t="shared" si="7"/>
        <v/>
      </c>
      <c r="K407" s="506"/>
      <c r="L407" s="507"/>
      <c r="M407" s="508"/>
      <c r="N407" s="498"/>
      <c r="O407" s="498"/>
      <c r="P407" s="498"/>
      <c r="Q407" s="498"/>
      <c r="R407" s="498"/>
      <c r="S407" s="497" t="s">
        <v>2076</v>
      </c>
    </row>
    <row r="408" spans="4:19" x14ac:dyDescent="0.2">
      <c r="D408" s="498" t="s">
        <v>3675</v>
      </c>
      <c r="E408" s="497" t="s">
        <v>3673</v>
      </c>
      <c r="F408" s="498"/>
      <c r="G408" s="497"/>
      <c r="H408" s="498"/>
      <c r="I408" s="498"/>
      <c r="J408" s="497" t="str">
        <f t="shared" si="7"/>
        <v/>
      </c>
      <c r="K408" s="506"/>
      <c r="L408" s="507"/>
      <c r="M408" s="508"/>
      <c r="N408" s="498"/>
      <c r="O408" s="498"/>
      <c r="P408" s="498"/>
      <c r="Q408" s="498"/>
      <c r="R408" s="498"/>
      <c r="S408" s="497" t="s">
        <v>2077</v>
      </c>
    </row>
    <row r="409" spans="4:19" x14ac:dyDescent="0.2">
      <c r="D409" s="498" t="s">
        <v>3676</v>
      </c>
      <c r="E409" s="497" t="s">
        <v>3673</v>
      </c>
      <c r="F409" s="498"/>
      <c r="G409" s="497"/>
      <c r="H409" s="498"/>
      <c r="I409" s="498"/>
      <c r="J409" s="497" t="str">
        <f t="shared" si="7"/>
        <v/>
      </c>
      <c r="K409" s="506"/>
      <c r="L409" s="507"/>
      <c r="M409" s="508"/>
      <c r="N409" s="498"/>
      <c r="O409" s="498"/>
      <c r="P409" s="498"/>
      <c r="Q409" s="498"/>
      <c r="R409" s="498"/>
      <c r="S409" s="497" t="s">
        <v>2078</v>
      </c>
    </row>
    <row r="410" spans="4:19" x14ac:dyDescent="0.2">
      <c r="D410" s="498" t="s">
        <v>3677</v>
      </c>
      <c r="E410" s="497" t="s">
        <v>3673</v>
      </c>
      <c r="F410" s="498"/>
      <c r="G410" s="497"/>
      <c r="H410" s="498"/>
      <c r="I410" s="498"/>
      <c r="J410" s="497" t="str">
        <f t="shared" si="7"/>
        <v/>
      </c>
      <c r="K410" s="506"/>
      <c r="L410" s="507"/>
      <c r="M410" s="508"/>
      <c r="N410" s="498"/>
      <c r="O410" s="498"/>
      <c r="P410" s="498"/>
      <c r="Q410" s="498"/>
      <c r="R410" s="498"/>
      <c r="S410" s="497" t="s">
        <v>2079</v>
      </c>
    </row>
    <row r="411" spans="4:19" x14ac:dyDescent="0.2">
      <c r="D411" s="498" t="s">
        <v>3678</v>
      </c>
      <c r="E411" s="497" t="s">
        <v>3673</v>
      </c>
      <c r="F411" s="498"/>
      <c r="G411" s="497"/>
      <c r="H411" s="498"/>
      <c r="I411" s="498"/>
      <c r="J411" s="497" t="str">
        <f t="shared" si="7"/>
        <v/>
      </c>
      <c r="K411" s="506"/>
      <c r="L411" s="507"/>
      <c r="M411" s="508"/>
      <c r="N411" s="498"/>
      <c r="O411" s="498"/>
      <c r="P411" s="498"/>
      <c r="Q411" s="498"/>
      <c r="R411" s="498"/>
      <c r="S411" s="497" t="s">
        <v>2080</v>
      </c>
    </row>
    <row r="412" spans="4:19" x14ac:dyDescent="0.2">
      <c r="D412" s="498" t="s">
        <v>3679</v>
      </c>
      <c r="E412" s="497" t="s">
        <v>3673</v>
      </c>
      <c r="F412" s="498"/>
      <c r="G412" s="497"/>
      <c r="H412" s="498"/>
      <c r="I412" s="498"/>
      <c r="J412" s="497" t="str">
        <f t="shared" si="7"/>
        <v/>
      </c>
      <c r="K412" s="506"/>
      <c r="L412" s="507"/>
      <c r="M412" s="508"/>
      <c r="N412" s="498"/>
      <c r="O412" s="498"/>
      <c r="P412" s="498"/>
      <c r="Q412" s="498"/>
      <c r="R412" s="498"/>
      <c r="S412" s="497" t="s">
        <v>2081</v>
      </c>
    </row>
    <row r="413" spans="4:19" x14ac:dyDescent="0.2">
      <c r="D413" s="498" t="s">
        <v>3680</v>
      </c>
      <c r="E413" s="497" t="s">
        <v>3673</v>
      </c>
      <c r="F413" s="498"/>
      <c r="G413" s="497"/>
      <c r="H413" s="498"/>
      <c r="I413" s="498"/>
      <c r="J413" s="497" t="str">
        <f t="shared" si="7"/>
        <v/>
      </c>
      <c r="K413" s="506"/>
      <c r="L413" s="507"/>
      <c r="M413" s="508"/>
      <c r="N413" s="498"/>
      <c r="O413" s="498"/>
      <c r="P413" s="498"/>
      <c r="Q413" s="498"/>
      <c r="R413" s="498"/>
      <c r="S413" s="497" t="s">
        <v>2082</v>
      </c>
    </row>
    <row r="414" spans="4:19" x14ac:dyDescent="0.2">
      <c r="D414" s="498" t="s">
        <v>3681</v>
      </c>
      <c r="E414" s="497" t="s">
        <v>3673</v>
      </c>
      <c r="F414" s="498"/>
      <c r="G414" s="497"/>
      <c r="H414" s="498"/>
      <c r="I414" s="498"/>
      <c r="J414" s="497" t="str">
        <f t="shared" si="7"/>
        <v/>
      </c>
      <c r="K414" s="506"/>
      <c r="L414" s="507"/>
      <c r="M414" s="508"/>
      <c r="N414" s="498"/>
      <c r="O414" s="498"/>
      <c r="P414" s="498"/>
      <c r="Q414" s="498"/>
      <c r="R414" s="498"/>
      <c r="S414" s="497" t="s">
        <v>2083</v>
      </c>
    </row>
    <row r="415" spans="4:19" x14ac:dyDescent="0.2">
      <c r="D415" s="498" t="s">
        <v>3682</v>
      </c>
      <c r="E415" s="497" t="s">
        <v>3673</v>
      </c>
      <c r="F415" s="498"/>
      <c r="G415" s="497"/>
      <c r="H415" s="498"/>
      <c r="I415" s="498"/>
      <c r="J415" s="497" t="str">
        <f t="shared" si="7"/>
        <v/>
      </c>
      <c r="K415" s="506"/>
      <c r="L415" s="507"/>
      <c r="M415" s="508"/>
      <c r="N415" s="498"/>
      <c r="O415" s="498"/>
      <c r="P415" s="498"/>
      <c r="Q415" s="498"/>
      <c r="R415" s="498"/>
      <c r="S415" s="497" t="s">
        <v>2084</v>
      </c>
    </row>
    <row r="416" spans="4:19" x14ac:dyDescent="0.2">
      <c r="D416" s="498" t="s">
        <v>3683</v>
      </c>
      <c r="E416" s="497" t="s">
        <v>3684</v>
      </c>
      <c r="F416" s="498"/>
      <c r="G416" s="497"/>
      <c r="H416" s="498"/>
      <c r="I416" s="498"/>
      <c r="J416" s="497" t="str">
        <f t="shared" si="7"/>
        <v/>
      </c>
      <c r="K416" s="506"/>
      <c r="L416" s="507"/>
      <c r="M416" s="508"/>
      <c r="N416" s="498"/>
      <c r="O416" s="498"/>
      <c r="P416" s="498"/>
      <c r="Q416" s="498"/>
      <c r="R416" s="498"/>
      <c r="S416" s="497" t="s">
        <v>2065</v>
      </c>
    </row>
    <row r="417" spans="4:19" x14ac:dyDescent="0.2">
      <c r="D417" s="498" t="s">
        <v>3685</v>
      </c>
      <c r="E417" s="497" t="s">
        <v>3684</v>
      </c>
      <c r="F417" s="498"/>
      <c r="G417" s="497"/>
      <c r="H417" s="498"/>
      <c r="I417" s="498"/>
      <c r="J417" s="497" t="str">
        <f t="shared" si="7"/>
        <v/>
      </c>
      <c r="K417" s="506"/>
      <c r="L417" s="507"/>
      <c r="M417" s="508"/>
      <c r="N417" s="498"/>
      <c r="O417" s="498"/>
      <c r="P417" s="498"/>
      <c r="Q417" s="498"/>
      <c r="R417" s="498"/>
      <c r="S417" s="497" t="s">
        <v>2066</v>
      </c>
    </row>
    <row r="418" spans="4:19" x14ac:dyDescent="0.2">
      <c r="D418" s="498" t="s">
        <v>3686</v>
      </c>
      <c r="E418" s="497" t="s">
        <v>3684</v>
      </c>
      <c r="F418" s="498"/>
      <c r="G418" s="497"/>
      <c r="H418" s="498"/>
      <c r="I418" s="498"/>
      <c r="J418" s="497" t="str">
        <f t="shared" si="7"/>
        <v/>
      </c>
      <c r="K418" s="506"/>
      <c r="L418" s="507"/>
      <c r="M418" s="508"/>
      <c r="N418" s="498"/>
      <c r="O418" s="498"/>
      <c r="P418" s="498"/>
      <c r="Q418" s="498"/>
      <c r="R418" s="498"/>
      <c r="S418" s="497" t="s">
        <v>2067</v>
      </c>
    </row>
    <row r="419" spans="4:19" x14ac:dyDescent="0.2">
      <c r="D419" s="498" t="s">
        <v>3687</v>
      </c>
      <c r="E419" s="497" t="s">
        <v>3684</v>
      </c>
      <c r="F419" s="498"/>
      <c r="G419" s="497"/>
      <c r="H419" s="498"/>
      <c r="I419" s="498"/>
      <c r="J419" s="497" t="str">
        <f t="shared" si="7"/>
        <v/>
      </c>
      <c r="K419" s="506"/>
      <c r="L419" s="507"/>
      <c r="M419" s="508"/>
      <c r="N419" s="498"/>
      <c r="O419" s="498"/>
      <c r="P419" s="498"/>
      <c r="Q419" s="498"/>
      <c r="R419" s="498"/>
      <c r="S419" s="497" t="s">
        <v>2068</v>
      </c>
    </row>
    <row r="420" spans="4:19" x14ac:dyDescent="0.2">
      <c r="D420" s="498" t="s">
        <v>3688</v>
      </c>
      <c r="E420" s="497" t="s">
        <v>3684</v>
      </c>
      <c r="F420" s="498"/>
      <c r="G420" s="497"/>
      <c r="H420" s="498"/>
      <c r="I420" s="498"/>
      <c r="J420" s="497" t="str">
        <f t="shared" si="7"/>
        <v/>
      </c>
      <c r="K420" s="506"/>
      <c r="L420" s="507"/>
      <c r="M420" s="508"/>
      <c r="N420" s="498"/>
      <c r="O420" s="498"/>
      <c r="P420" s="498"/>
      <c r="Q420" s="498"/>
      <c r="R420" s="498"/>
      <c r="S420" s="497" t="s">
        <v>2069</v>
      </c>
    </row>
    <row r="421" spans="4:19" x14ac:dyDescent="0.2">
      <c r="D421" s="498" t="s">
        <v>3689</v>
      </c>
      <c r="E421" s="497" t="s">
        <v>3684</v>
      </c>
      <c r="F421" s="498"/>
      <c r="G421" s="497"/>
      <c r="H421" s="498"/>
      <c r="I421" s="498"/>
      <c r="J421" s="497" t="str">
        <f t="shared" si="7"/>
        <v/>
      </c>
      <c r="K421" s="506"/>
      <c r="L421" s="507"/>
      <c r="M421" s="508"/>
      <c r="N421" s="498"/>
      <c r="O421" s="498"/>
      <c r="P421" s="498"/>
      <c r="Q421" s="498"/>
      <c r="R421" s="498"/>
      <c r="S421" s="497" t="s">
        <v>2070</v>
      </c>
    </row>
    <row r="422" spans="4:19" x14ac:dyDescent="0.2">
      <c r="D422" s="498" t="s">
        <v>3690</v>
      </c>
      <c r="E422" s="497" t="s">
        <v>3684</v>
      </c>
      <c r="F422" s="498"/>
      <c r="G422" s="497"/>
      <c r="H422" s="498"/>
      <c r="I422" s="498"/>
      <c r="J422" s="497" t="str">
        <f t="shared" si="7"/>
        <v/>
      </c>
      <c r="K422" s="506"/>
      <c r="L422" s="507"/>
      <c r="M422" s="508"/>
      <c r="N422" s="498"/>
      <c r="O422" s="498"/>
      <c r="P422" s="498"/>
      <c r="Q422" s="498"/>
      <c r="R422" s="498"/>
      <c r="S422" s="497" t="s">
        <v>2071</v>
      </c>
    </row>
    <row r="423" spans="4:19" x14ac:dyDescent="0.2">
      <c r="D423" s="498" t="s">
        <v>3691</v>
      </c>
      <c r="E423" s="497" t="s">
        <v>3684</v>
      </c>
      <c r="F423" s="498"/>
      <c r="G423" s="497"/>
      <c r="H423" s="498"/>
      <c r="I423" s="498"/>
      <c r="J423" s="497" t="str">
        <f t="shared" si="7"/>
        <v/>
      </c>
      <c r="K423" s="506"/>
      <c r="L423" s="507"/>
      <c r="M423" s="508"/>
      <c r="N423" s="498"/>
      <c r="O423" s="498"/>
      <c r="P423" s="498"/>
      <c r="Q423" s="498"/>
      <c r="R423" s="498"/>
      <c r="S423" s="497" t="s">
        <v>2072</v>
      </c>
    </row>
    <row r="424" spans="4:19" x14ac:dyDescent="0.2">
      <c r="D424" s="498" t="s">
        <v>3692</v>
      </c>
      <c r="E424" s="497" t="s">
        <v>3684</v>
      </c>
      <c r="F424" s="498"/>
      <c r="G424" s="497"/>
      <c r="H424" s="498"/>
      <c r="I424" s="498"/>
      <c r="J424" s="497" t="str">
        <f t="shared" si="7"/>
        <v/>
      </c>
      <c r="K424" s="506"/>
      <c r="L424" s="507"/>
      <c r="M424" s="508"/>
      <c r="N424" s="498"/>
      <c r="O424" s="498"/>
      <c r="P424" s="498"/>
      <c r="Q424" s="498"/>
      <c r="R424" s="498"/>
      <c r="S424" s="497" t="s">
        <v>2073</v>
      </c>
    </row>
    <row r="425" spans="4:19" x14ac:dyDescent="0.2">
      <c r="D425" s="498" t="s">
        <v>3693</v>
      </c>
      <c r="E425" s="497" t="s">
        <v>3684</v>
      </c>
      <c r="F425" s="498"/>
      <c r="G425" s="497"/>
      <c r="H425" s="498"/>
      <c r="I425" s="498"/>
      <c r="J425" s="497" t="str">
        <f t="shared" si="7"/>
        <v/>
      </c>
      <c r="K425" s="506"/>
      <c r="L425" s="507"/>
      <c r="M425" s="508"/>
      <c r="N425" s="498"/>
      <c r="O425" s="498"/>
      <c r="P425" s="498"/>
      <c r="Q425" s="498"/>
      <c r="R425" s="498"/>
      <c r="S425" s="497" t="s">
        <v>2074</v>
      </c>
    </row>
    <row r="426" spans="4:19" x14ac:dyDescent="0.2">
      <c r="D426" s="498" t="s">
        <v>3694</v>
      </c>
      <c r="E426" s="497" t="s">
        <v>3695</v>
      </c>
      <c r="F426" s="498"/>
      <c r="G426" s="497"/>
      <c r="H426" s="498"/>
      <c r="I426" s="498"/>
      <c r="J426" s="497" t="str">
        <f t="shared" si="7"/>
        <v/>
      </c>
      <c r="K426" s="506"/>
      <c r="L426" s="507"/>
      <c r="M426" s="508"/>
      <c r="N426" s="498"/>
      <c r="O426" s="498"/>
      <c r="P426" s="498"/>
      <c r="Q426" s="498"/>
      <c r="R426" s="498"/>
      <c r="S426" s="497" t="s">
        <v>2055</v>
      </c>
    </row>
    <row r="427" spans="4:19" x14ac:dyDescent="0.2">
      <c r="D427" s="498" t="s">
        <v>3696</v>
      </c>
      <c r="E427" s="497" t="s">
        <v>3695</v>
      </c>
      <c r="F427" s="498"/>
      <c r="G427" s="497"/>
      <c r="H427" s="498"/>
      <c r="I427" s="498"/>
      <c r="J427" s="497" t="str">
        <f t="shared" si="7"/>
        <v/>
      </c>
      <c r="K427" s="506"/>
      <c r="L427" s="507"/>
      <c r="M427" s="508"/>
      <c r="N427" s="498"/>
      <c r="O427" s="498"/>
      <c r="P427" s="498"/>
      <c r="Q427" s="498"/>
      <c r="R427" s="498"/>
      <c r="S427" s="497" t="s">
        <v>2056</v>
      </c>
    </row>
    <row r="428" spans="4:19" x14ac:dyDescent="0.2">
      <c r="D428" s="498" t="s">
        <v>3697</v>
      </c>
      <c r="E428" s="497" t="s">
        <v>3695</v>
      </c>
      <c r="F428" s="498"/>
      <c r="G428" s="497"/>
      <c r="H428" s="498"/>
      <c r="I428" s="498"/>
      <c r="J428" s="497" t="str">
        <f t="shared" si="7"/>
        <v/>
      </c>
      <c r="K428" s="506"/>
      <c r="L428" s="507"/>
      <c r="M428" s="508"/>
      <c r="N428" s="498"/>
      <c r="O428" s="498"/>
      <c r="P428" s="498"/>
      <c r="Q428" s="498"/>
      <c r="R428" s="498"/>
      <c r="S428" s="497" t="s">
        <v>2057</v>
      </c>
    </row>
    <row r="429" spans="4:19" x14ac:dyDescent="0.2">
      <c r="D429" s="498" t="s">
        <v>3698</v>
      </c>
      <c r="E429" s="497" t="s">
        <v>3695</v>
      </c>
      <c r="F429" s="498"/>
      <c r="G429" s="497"/>
      <c r="H429" s="498"/>
      <c r="I429" s="498"/>
      <c r="J429" s="497" t="str">
        <f t="shared" si="7"/>
        <v/>
      </c>
      <c r="K429" s="506"/>
      <c r="L429" s="507"/>
      <c r="M429" s="508"/>
      <c r="N429" s="498"/>
      <c r="O429" s="498"/>
      <c r="P429" s="498"/>
      <c r="Q429" s="498"/>
      <c r="R429" s="498"/>
      <c r="S429" s="497" t="s">
        <v>2058</v>
      </c>
    </row>
    <row r="430" spans="4:19" x14ac:dyDescent="0.2">
      <c r="D430" s="498" t="s">
        <v>3699</v>
      </c>
      <c r="E430" s="497" t="s">
        <v>3695</v>
      </c>
      <c r="F430" s="498"/>
      <c r="G430" s="497"/>
      <c r="H430" s="498"/>
      <c r="I430" s="498"/>
      <c r="J430" s="497" t="str">
        <f t="shared" si="7"/>
        <v/>
      </c>
      <c r="K430" s="506"/>
      <c r="L430" s="507"/>
      <c r="M430" s="508"/>
      <c r="N430" s="498"/>
      <c r="O430" s="498"/>
      <c r="P430" s="498"/>
      <c r="Q430" s="498"/>
      <c r="R430" s="498"/>
      <c r="S430" s="497" t="s">
        <v>2059</v>
      </c>
    </row>
    <row r="431" spans="4:19" x14ac:dyDescent="0.2">
      <c r="D431" s="498" t="s">
        <v>3700</v>
      </c>
      <c r="E431" s="497" t="s">
        <v>3695</v>
      </c>
      <c r="F431" s="498"/>
      <c r="G431" s="497"/>
      <c r="H431" s="498"/>
      <c r="I431" s="498"/>
      <c r="J431" s="497" t="str">
        <f t="shared" si="7"/>
        <v/>
      </c>
      <c r="K431" s="506"/>
      <c r="L431" s="507"/>
      <c r="M431" s="508"/>
      <c r="N431" s="498"/>
      <c r="O431" s="498"/>
      <c r="P431" s="498"/>
      <c r="Q431" s="498"/>
      <c r="R431" s="498"/>
      <c r="S431" s="497" t="s">
        <v>2060</v>
      </c>
    </row>
    <row r="432" spans="4:19" x14ac:dyDescent="0.2">
      <c r="D432" s="498" t="s">
        <v>3701</v>
      </c>
      <c r="E432" s="497" t="s">
        <v>3695</v>
      </c>
      <c r="F432" s="498"/>
      <c r="G432" s="497"/>
      <c r="H432" s="498"/>
      <c r="I432" s="498"/>
      <c r="J432" s="497" t="str">
        <f t="shared" si="7"/>
        <v/>
      </c>
      <c r="K432" s="506"/>
      <c r="L432" s="507"/>
      <c r="M432" s="508"/>
      <c r="N432" s="498"/>
      <c r="O432" s="498"/>
      <c r="P432" s="498"/>
      <c r="Q432" s="498"/>
      <c r="R432" s="498"/>
      <c r="S432" s="497" t="s">
        <v>2061</v>
      </c>
    </row>
    <row r="433" spans="4:19" x14ac:dyDescent="0.2">
      <c r="D433" s="498" t="s">
        <v>3702</v>
      </c>
      <c r="E433" s="497" t="s">
        <v>3695</v>
      </c>
      <c r="F433" s="498"/>
      <c r="G433" s="497"/>
      <c r="H433" s="498"/>
      <c r="I433" s="498"/>
      <c r="J433" s="497" t="str">
        <f t="shared" si="7"/>
        <v/>
      </c>
      <c r="K433" s="506"/>
      <c r="L433" s="507"/>
      <c r="M433" s="508"/>
      <c r="N433" s="498"/>
      <c r="O433" s="498"/>
      <c r="P433" s="498"/>
      <c r="Q433" s="498"/>
      <c r="R433" s="498"/>
      <c r="S433" s="497" t="s">
        <v>2062</v>
      </c>
    </row>
    <row r="434" spans="4:19" x14ac:dyDescent="0.2">
      <c r="D434" s="498" t="s">
        <v>3703</v>
      </c>
      <c r="E434" s="497" t="s">
        <v>3695</v>
      </c>
      <c r="F434" s="498"/>
      <c r="G434" s="497"/>
      <c r="H434" s="498"/>
      <c r="I434" s="498"/>
      <c r="J434" s="497" t="str">
        <f t="shared" si="7"/>
        <v/>
      </c>
      <c r="K434" s="506"/>
      <c r="L434" s="507"/>
      <c r="M434" s="508"/>
      <c r="N434" s="498"/>
      <c r="O434" s="498"/>
      <c r="P434" s="498"/>
      <c r="Q434" s="498"/>
      <c r="R434" s="498"/>
      <c r="S434" s="497" t="s">
        <v>2063</v>
      </c>
    </row>
    <row r="435" spans="4:19" x14ac:dyDescent="0.2">
      <c r="D435" s="498" t="s">
        <v>3704</v>
      </c>
      <c r="E435" s="497" t="s">
        <v>3695</v>
      </c>
      <c r="F435" s="498"/>
      <c r="G435" s="497"/>
      <c r="H435" s="498"/>
      <c r="I435" s="498"/>
      <c r="J435" s="497" t="str">
        <f t="shared" si="7"/>
        <v/>
      </c>
      <c r="K435" s="506"/>
      <c r="L435" s="507"/>
      <c r="M435" s="508"/>
      <c r="N435" s="498"/>
      <c r="O435" s="498"/>
      <c r="P435" s="498"/>
      <c r="Q435" s="498"/>
      <c r="R435" s="498"/>
      <c r="S435" s="497" t="s">
        <v>2064</v>
      </c>
    </row>
    <row r="436" spans="4:19" x14ac:dyDescent="0.2">
      <c r="D436" s="498" t="s">
        <v>3705</v>
      </c>
      <c r="E436" s="497" t="s">
        <v>3706</v>
      </c>
      <c r="F436" s="498"/>
      <c r="G436" s="497"/>
      <c r="H436" s="498"/>
      <c r="I436" s="498"/>
      <c r="J436" s="497" t="str">
        <f t="shared" si="7"/>
        <v/>
      </c>
      <c r="K436" s="506"/>
      <c r="L436" s="507"/>
      <c r="M436" s="508"/>
      <c r="N436" s="498"/>
      <c r="O436" s="498"/>
      <c r="P436" s="498"/>
      <c r="Q436" s="498"/>
      <c r="R436" s="498"/>
      <c r="S436" s="497" t="s">
        <v>2045</v>
      </c>
    </row>
    <row r="437" spans="4:19" x14ac:dyDescent="0.2">
      <c r="D437" s="498" t="s">
        <v>3707</v>
      </c>
      <c r="E437" s="497" t="s">
        <v>3706</v>
      </c>
      <c r="F437" s="498"/>
      <c r="G437" s="497"/>
      <c r="H437" s="498"/>
      <c r="I437" s="498"/>
      <c r="J437" s="497" t="str">
        <f t="shared" si="7"/>
        <v/>
      </c>
      <c r="K437" s="506"/>
      <c r="L437" s="507"/>
      <c r="M437" s="508"/>
      <c r="N437" s="498"/>
      <c r="O437" s="498"/>
      <c r="P437" s="498"/>
      <c r="Q437" s="498"/>
      <c r="R437" s="498"/>
      <c r="S437" s="497" t="s">
        <v>2046</v>
      </c>
    </row>
    <row r="438" spans="4:19" x14ac:dyDescent="0.2">
      <c r="D438" s="498" t="s">
        <v>3708</v>
      </c>
      <c r="E438" s="497" t="s">
        <v>3706</v>
      </c>
      <c r="F438" s="498"/>
      <c r="G438" s="497"/>
      <c r="H438" s="498"/>
      <c r="I438" s="498"/>
      <c r="J438" s="497" t="str">
        <f t="shared" si="7"/>
        <v/>
      </c>
      <c r="K438" s="506"/>
      <c r="L438" s="507"/>
      <c r="M438" s="508"/>
      <c r="N438" s="498"/>
      <c r="O438" s="498"/>
      <c r="P438" s="498"/>
      <c r="Q438" s="498"/>
      <c r="R438" s="498"/>
      <c r="S438" s="497" t="s">
        <v>2047</v>
      </c>
    </row>
    <row r="439" spans="4:19" x14ac:dyDescent="0.2">
      <c r="D439" s="498" t="s">
        <v>3709</v>
      </c>
      <c r="E439" s="497" t="s">
        <v>3706</v>
      </c>
      <c r="F439" s="498"/>
      <c r="G439" s="497"/>
      <c r="H439" s="498"/>
      <c r="I439" s="498"/>
      <c r="J439" s="497" t="str">
        <f t="shared" si="7"/>
        <v/>
      </c>
      <c r="K439" s="506"/>
      <c r="L439" s="507"/>
      <c r="M439" s="508"/>
      <c r="N439" s="498"/>
      <c r="O439" s="498"/>
      <c r="P439" s="498"/>
      <c r="Q439" s="498"/>
      <c r="R439" s="498"/>
      <c r="S439" s="497" t="s">
        <v>2048</v>
      </c>
    </row>
    <row r="440" spans="4:19" x14ac:dyDescent="0.2">
      <c r="D440" s="498" t="s">
        <v>3710</v>
      </c>
      <c r="E440" s="497" t="s">
        <v>3706</v>
      </c>
      <c r="F440" s="498"/>
      <c r="G440" s="497"/>
      <c r="H440" s="498"/>
      <c r="I440" s="498"/>
      <c r="J440" s="497" t="str">
        <f t="shared" si="7"/>
        <v/>
      </c>
      <c r="K440" s="506"/>
      <c r="L440" s="507"/>
      <c r="M440" s="508"/>
      <c r="N440" s="498"/>
      <c r="O440" s="498"/>
      <c r="P440" s="498"/>
      <c r="Q440" s="498"/>
      <c r="R440" s="498"/>
      <c r="S440" s="497" t="s">
        <v>2049</v>
      </c>
    </row>
    <row r="441" spans="4:19" x14ac:dyDescent="0.2">
      <c r="D441" s="498" t="s">
        <v>3711</v>
      </c>
      <c r="E441" s="497" t="s">
        <v>3706</v>
      </c>
      <c r="F441" s="498"/>
      <c r="G441" s="497"/>
      <c r="H441" s="498"/>
      <c r="I441" s="498"/>
      <c r="J441" s="497" t="str">
        <f t="shared" si="7"/>
        <v/>
      </c>
      <c r="K441" s="506"/>
      <c r="L441" s="507"/>
      <c r="M441" s="508"/>
      <c r="N441" s="498"/>
      <c r="O441" s="498"/>
      <c r="P441" s="498"/>
      <c r="Q441" s="498"/>
      <c r="R441" s="498"/>
      <c r="S441" s="497" t="s">
        <v>2050</v>
      </c>
    </row>
    <row r="442" spans="4:19" x14ac:dyDescent="0.2">
      <c r="D442" s="498" t="s">
        <v>3712</v>
      </c>
      <c r="E442" s="497" t="s">
        <v>3706</v>
      </c>
      <c r="F442" s="498"/>
      <c r="G442" s="497"/>
      <c r="H442" s="498"/>
      <c r="I442" s="498"/>
      <c r="J442" s="497" t="str">
        <f t="shared" si="7"/>
        <v/>
      </c>
      <c r="K442" s="506"/>
      <c r="L442" s="507"/>
      <c r="M442" s="508"/>
      <c r="N442" s="498"/>
      <c r="O442" s="498"/>
      <c r="P442" s="498"/>
      <c r="Q442" s="498"/>
      <c r="R442" s="498"/>
      <c r="S442" s="497" t="s">
        <v>2051</v>
      </c>
    </row>
    <row r="443" spans="4:19" x14ac:dyDescent="0.2">
      <c r="D443" s="498" t="s">
        <v>3713</v>
      </c>
      <c r="E443" s="497" t="s">
        <v>3706</v>
      </c>
      <c r="F443" s="498"/>
      <c r="G443" s="497"/>
      <c r="H443" s="498"/>
      <c r="I443" s="498"/>
      <c r="J443" s="497" t="str">
        <f t="shared" si="7"/>
        <v/>
      </c>
      <c r="K443" s="506"/>
      <c r="L443" s="507"/>
      <c r="M443" s="508"/>
      <c r="N443" s="498"/>
      <c r="O443" s="498"/>
      <c r="P443" s="498"/>
      <c r="Q443" s="498"/>
      <c r="R443" s="498"/>
      <c r="S443" s="497" t="s">
        <v>2052</v>
      </c>
    </row>
    <row r="444" spans="4:19" x14ac:dyDescent="0.2">
      <c r="D444" s="498" t="s">
        <v>3714</v>
      </c>
      <c r="E444" s="497" t="s">
        <v>3706</v>
      </c>
      <c r="F444" s="498"/>
      <c r="G444" s="497"/>
      <c r="H444" s="498"/>
      <c r="I444" s="498"/>
      <c r="J444" s="497" t="str">
        <f t="shared" ref="J444:J507" si="8">F444&amp;H444&amp;I444</f>
        <v/>
      </c>
      <c r="K444" s="506"/>
      <c r="L444" s="507"/>
      <c r="M444" s="508"/>
      <c r="N444" s="498"/>
      <c r="O444" s="498"/>
      <c r="P444" s="498"/>
      <c r="Q444" s="498"/>
      <c r="R444" s="498"/>
      <c r="S444" s="497" t="s">
        <v>2053</v>
      </c>
    </row>
    <row r="445" spans="4:19" x14ac:dyDescent="0.2">
      <c r="D445" s="498" t="s">
        <v>3715</v>
      </c>
      <c r="E445" s="497" t="s">
        <v>3706</v>
      </c>
      <c r="F445" s="498"/>
      <c r="G445" s="497"/>
      <c r="H445" s="498"/>
      <c r="I445" s="498"/>
      <c r="J445" s="497" t="str">
        <f t="shared" si="8"/>
        <v/>
      </c>
      <c r="K445" s="506"/>
      <c r="L445" s="507"/>
      <c r="M445" s="508"/>
      <c r="N445" s="498"/>
      <c r="O445" s="498"/>
      <c r="P445" s="498"/>
      <c r="Q445" s="498"/>
      <c r="R445" s="498"/>
      <c r="S445" s="497" t="s">
        <v>2054</v>
      </c>
    </row>
    <row r="446" spans="4:19" x14ac:dyDescent="0.2">
      <c r="D446" s="498" t="s">
        <v>3716</v>
      </c>
      <c r="E446" s="497" t="s">
        <v>3717</v>
      </c>
      <c r="F446" s="498"/>
      <c r="G446" s="497"/>
      <c r="H446" s="498"/>
      <c r="I446" s="498"/>
      <c r="J446" s="497" t="str">
        <f t="shared" si="8"/>
        <v/>
      </c>
      <c r="K446" s="506"/>
      <c r="L446" s="507"/>
      <c r="M446" s="508"/>
      <c r="N446" s="498"/>
      <c r="O446" s="498"/>
      <c r="P446" s="498"/>
      <c r="Q446" s="498"/>
      <c r="R446" s="498"/>
      <c r="S446" s="497" t="s">
        <v>2035</v>
      </c>
    </row>
    <row r="447" spans="4:19" x14ac:dyDescent="0.2">
      <c r="D447" s="498" t="s">
        <v>3718</v>
      </c>
      <c r="E447" s="497" t="s">
        <v>3717</v>
      </c>
      <c r="F447" s="498"/>
      <c r="G447" s="497"/>
      <c r="H447" s="498"/>
      <c r="I447" s="498"/>
      <c r="J447" s="497" t="str">
        <f t="shared" si="8"/>
        <v/>
      </c>
      <c r="K447" s="506"/>
      <c r="L447" s="507"/>
      <c r="M447" s="508"/>
      <c r="N447" s="498"/>
      <c r="O447" s="498"/>
      <c r="P447" s="498"/>
      <c r="Q447" s="498"/>
      <c r="R447" s="498"/>
      <c r="S447" s="497" t="s">
        <v>2036</v>
      </c>
    </row>
    <row r="448" spans="4:19" x14ac:dyDescent="0.2">
      <c r="D448" s="498" t="s">
        <v>3719</v>
      </c>
      <c r="E448" s="497" t="s">
        <v>3717</v>
      </c>
      <c r="F448" s="498"/>
      <c r="G448" s="497"/>
      <c r="H448" s="498"/>
      <c r="I448" s="498"/>
      <c r="J448" s="497" t="str">
        <f t="shared" si="8"/>
        <v/>
      </c>
      <c r="K448" s="506"/>
      <c r="L448" s="507"/>
      <c r="M448" s="508"/>
      <c r="N448" s="498"/>
      <c r="O448" s="498"/>
      <c r="P448" s="498"/>
      <c r="Q448" s="498"/>
      <c r="R448" s="498"/>
      <c r="S448" s="497" t="s">
        <v>2037</v>
      </c>
    </row>
    <row r="449" spans="4:19" x14ac:dyDescent="0.2">
      <c r="D449" s="498" t="s">
        <v>3720</v>
      </c>
      <c r="E449" s="497" t="s">
        <v>3717</v>
      </c>
      <c r="F449" s="498"/>
      <c r="G449" s="497"/>
      <c r="H449" s="498"/>
      <c r="I449" s="498"/>
      <c r="J449" s="497" t="str">
        <f t="shared" si="8"/>
        <v/>
      </c>
      <c r="K449" s="506"/>
      <c r="L449" s="507"/>
      <c r="M449" s="508"/>
      <c r="N449" s="498"/>
      <c r="O449" s="498"/>
      <c r="P449" s="498"/>
      <c r="Q449" s="498"/>
      <c r="R449" s="498"/>
      <c r="S449" s="497" t="s">
        <v>2038</v>
      </c>
    </row>
    <row r="450" spans="4:19" x14ac:dyDescent="0.2">
      <c r="D450" s="498" t="s">
        <v>3721</v>
      </c>
      <c r="E450" s="497" t="s">
        <v>3717</v>
      </c>
      <c r="F450" s="498"/>
      <c r="G450" s="497"/>
      <c r="H450" s="498"/>
      <c r="I450" s="498"/>
      <c r="J450" s="497" t="str">
        <f t="shared" si="8"/>
        <v/>
      </c>
      <c r="K450" s="506"/>
      <c r="L450" s="507"/>
      <c r="M450" s="508"/>
      <c r="N450" s="498"/>
      <c r="O450" s="498"/>
      <c r="P450" s="498"/>
      <c r="Q450" s="498"/>
      <c r="R450" s="498"/>
      <c r="S450" s="497" t="s">
        <v>2039</v>
      </c>
    </row>
    <row r="451" spans="4:19" x14ac:dyDescent="0.2">
      <c r="D451" s="498" t="s">
        <v>3722</v>
      </c>
      <c r="E451" s="497" t="s">
        <v>3717</v>
      </c>
      <c r="F451" s="498"/>
      <c r="G451" s="497"/>
      <c r="H451" s="498"/>
      <c r="I451" s="498"/>
      <c r="J451" s="497" t="str">
        <f t="shared" si="8"/>
        <v/>
      </c>
      <c r="K451" s="506"/>
      <c r="L451" s="507"/>
      <c r="M451" s="508"/>
      <c r="N451" s="498"/>
      <c r="O451" s="498"/>
      <c r="P451" s="498"/>
      <c r="Q451" s="498"/>
      <c r="R451" s="498"/>
      <c r="S451" s="497" t="s">
        <v>2040</v>
      </c>
    </row>
    <row r="452" spans="4:19" x14ac:dyDescent="0.2">
      <c r="D452" s="498" t="s">
        <v>3723</v>
      </c>
      <c r="E452" s="497" t="s">
        <v>3717</v>
      </c>
      <c r="F452" s="498"/>
      <c r="G452" s="497"/>
      <c r="H452" s="498"/>
      <c r="I452" s="498"/>
      <c r="J452" s="497" t="str">
        <f t="shared" si="8"/>
        <v/>
      </c>
      <c r="K452" s="506"/>
      <c r="L452" s="507"/>
      <c r="M452" s="508"/>
      <c r="N452" s="498"/>
      <c r="O452" s="498"/>
      <c r="P452" s="498"/>
      <c r="Q452" s="498"/>
      <c r="R452" s="498"/>
      <c r="S452" s="497" t="s">
        <v>2041</v>
      </c>
    </row>
    <row r="453" spans="4:19" x14ac:dyDescent="0.2">
      <c r="D453" s="498" t="s">
        <v>3724</v>
      </c>
      <c r="E453" s="497" t="s">
        <v>3717</v>
      </c>
      <c r="F453" s="498"/>
      <c r="G453" s="497"/>
      <c r="H453" s="498"/>
      <c r="I453" s="498"/>
      <c r="J453" s="497" t="str">
        <f t="shared" si="8"/>
        <v/>
      </c>
      <c r="K453" s="506"/>
      <c r="L453" s="507"/>
      <c r="M453" s="508"/>
      <c r="N453" s="498"/>
      <c r="O453" s="498"/>
      <c r="P453" s="498"/>
      <c r="Q453" s="498"/>
      <c r="R453" s="498"/>
      <c r="S453" s="497" t="s">
        <v>2042</v>
      </c>
    </row>
    <row r="454" spans="4:19" x14ac:dyDescent="0.2">
      <c r="D454" s="498" t="s">
        <v>3725</v>
      </c>
      <c r="E454" s="497" t="s">
        <v>3717</v>
      </c>
      <c r="F454" s="498"/>
      <c r="G454" s="497"/>
      <c r="H454" s="498"/>
      <c r="I454" s="498"/>
      <c r="J454" s="497" t="str">
        <f t="shared" si="8"/>
        <v/>
      </c>
      <c r="K454" s="506"/>
      <c r="L454" s="507"/>
      <c r="M454" s="508"/>
      <c r="N454" s="498"/>
      <c r="O454" s="498"/>
      <c r="P454" s="498"/>
      <c r="Q454" s="498"/>
      <c r="R454" s="498"/>
      <c r="S454" s="497" t="s">
        <v>2043</v>
      </c>
    </row>
    <row r="455" spans="4:19" x14ac:dyDescent="0.2">
      <c r="D455" s="498" t="s">
        <v>3726</v>
      </c>
      <c r="E455" s="497" t="s">
        <v>3717</v>
      </c>
      <c r="F455" s="498"/>
      <c r="G455" s="497"/>
      <c r="H455" s="498"/>
      <c r="I455" s="498"/>
      <c r="J455" s="497" t="str">
        <f t="shared" si="8"/>
        <v/>
      </c>
      <c r="K455" s="506"/>
      <c r="L455" s="507"/>
      <c r="M455" s="508"/>
      <c r="N455" s="498"/>
      <c r="O455" s="498"/>
      <c r="P455" s="498"/>
      <c r="Q455" s="498"/>
      <c r="R455" s="498"/>
      <c r="S455" s="497" t="s">
        <v>2044</v>
      </c>
    </row>
    <row r="456" spans="4:19" x14ac:dyDescent="0.2">
      <c r="D456" s="498" t="s">
        <v>3727</v>
      </c>
      <c r="E456" s="497" t="s">
        <v>3728</v>
      </c>
      <c r="F456" s="498"/>
      <c r="G456" s="497"/>
      <c r="H456" s="498"/>
      <c r="I456" s="498"/>
      <c r="J456" s="497" t="str">
        <f t="shared" si="8"/>
        <v/>
      </c>
      <c r="K456" s="506"/>
      <c r="L456" s="507"/>
      <c r="M456" s="508"/>
      <c r="N456" s="498"/>
      <c r="O456" s="498"/>
      <c r="P456" s="498"/>
      <c r="Q456" s="498"/>
      <c r="R456" s="498"/>
      <c r="S456" s="497" t="s">
        <v>2025</v>
      </c>
    </row>
    <row r="457" spans="4:19" x14ac:dyDescent="0.2">
      <c r="D457" s="498" t="s">
        <v>3729</v>
      </c>
      <c r="E457" s="497" t="s">
        <v>3728</v>
      </c>
      <c r="F457" s="498"/>
      <c r="G457" s="497"/>
      <c r="H457" s="498"/>
      <c r="I457" s="498"/>
      <c r="J457" s="497" t="str">
        <f t="shared" si="8"/>
        <v/>
      </c>
      <c r="K457" s="506"/>
      <c r="L457" s="507"/>
      <c r="M457" s="508"/>
      <c r="N457" s="498"/>
      <c r="O457" s="498"/>
      <c r="P457" s="498"/>
      <c r="Q457" s="498"/>
      <c r="R457" s="498"/>
      <c r="S457" s="497" t="s">
        <v>2026</v>
      </c>
    </row>
    <row r="458" spans="4:19" x14ac:dyDescent="0.2">
      <c r="D458" s="498" t="s">
        <v>3730</v>
      </c>
      <c r="E458" s="497" t="s">
        <v>3728</v>
      </c>
      <c r="F458" s="498"/>
      <c r="G458" s="497"/>
      <c r="H458" s="498"/>
      <c r="I458" s="498"/>
      <c r="J458" s="497" t="str">
        <f t="shared" si="8"/>
        <v/>
      </c>
      <c r="K458" s="506"/>
      <c r="L458" s="507"/>
      <c r="M458" s="508"/>
      <c r="N458" s="498"/>
      <c r="O458" s="498"/>
      <c r="P458" s="498"/>
      <c r="Q458" s="498"/>
      <c r="R458" s="498"/>
      <c r="S458" s="497" t="s">
        <v>2027</v>
      </c>
    </row>
    <row r="459" spans="4:19" x14ac:dyDescent="0.2">
      <c r="D459" s="498" t="s">
        <v>3731</v>
      </c>
      <c r="E459" s="497" t="s">
        <v>3728</v>
      </c>
      <c r="F459" s="498"/>
      <c r="G459" s="497"/>
      <c r="H459" s="498"/>
      <c r="I459" s="498"/>
      <c r="J459" s="497" t="str">
        <f t="shared" si="8"/>
        <v/>
      </c>
      <c r="K459" s="506"/>
      <c r="L459" s="507"/>
      <c r="M459" s="508"/>
      <c r="N459" s="498"/>
      <c r="O459" s="498"/>
      <c r="P459" s="498"/>
      <c r="Q459" s="498"/>
      <c r="R459" s="498"/>
      <c r="S459" s="497" t="s">
        <v>2028</v>
      </c>
    </row>
    <row r="460" spans="4:19" x14ac:dyDescent="0.2">
      <c r="D460" s="498" t="s">
        <v>3732</v>
      </c>
      <c r="E460" s="497" t="s">
        <v>3728</v>
      </c>
      <c r="F460" s="498"/>
      <c r="G460" s="497"/>
      <c r="H460" s="498"/>
      <c r="I460" s="498"/>
      <c r="J460" s="497" t="str">
        <f t="shared" si="8"/>
        <v/>
      </c>
      <c r="K460" s="506"/>
      <c r="L460" s="507"/>
      <c r="M460" s="508"/>
      <c r="N460" s="498"/>
      <c r="O460" s="498"/>
      <c r="P460" s="498"/>
      <c r="Q460" s="498"/>
      <c r="R460" s="498"/>
      <c r="S460" s="497" t="s">
        <v>2029</v>
      </c>
    </row>
    <row r="461" spans="4:19" x14ac:dyDescent="0.2">
      <c r="D461" s="498" t="s">
        <v>3733</v>
      </c>
      <c r="E461" s="497" t="s">
        <v>3728</v>
      </c>
      <c r="F461" s="498"/>
      <c r="G461" s="497"/>
      <c r="H461" s="498"/>
      <c r="I461" s="498"/>
      <c r="J461" s="497" t="str">
        <f t="shared" si="8"/>
        <v/>
      </c>
      <c r="K461" s="506"/>
      <c r="L461" s="507"/>
      <c r="M461" s="508"/>
      <c r="N461" s="498"/>
      <c r="O461" s="498"/>
      <c r="P461" s="498"/>
      <c r="Q461" s="498"/>
      <c r="R461" s="498"/>
      <c r="S461" s="497" t="s">
        <v>2030</v>
      </c>
    </row>
    <row r="462" spans="4:19" x14ac:dyDescent="0.2">
      <c r="D462" s="498" t="s">
        <v>3734</v>
      </c>
      <c r="E462" s="497" t="s">
        <v>3728</v>
      </c>
      <c r="F462" s="498"/>
      <c r="G462" s="497"/>
      <c r="H462" s="498"/>
      <c r="I462" s="498"/>
      <c r="J462" s="497" t="str">
        <f t="shared" si="8"/>
        <v/>
      </c>
      <c r="K462" s="506"/>
      <c r="L462" s="507"/>
      <c r="M462" s="508"/>
      <c r="N462" s="498"/>
      <c r="O462" s="498"/>
      <c r="P462" s="498"/>
      <c r="Q462" s="498"/>
      <c r="R462" s="498"/>
      <c r="S462" s="497" t="s">
        <v>2031</v>
      </c>
    </row>
    <row r="463" spans="4:19" x14ac:dyDescent="0.2">
      <c r="D463" s="498" t="s">
        <v>3735</v>
      </c>
      <c r="E463" s="497" t="s">
        <v>3728</v>
      </c>
      <c r="F463" s="498"/>
      <c r="G463" s="497"/>
      <c r="H463" s="498"/>
      <c r="I463" s="498"/>
      <c r="J463" s="497" t="str">
        <f t="shared" si="8"/>
        <v/>
      </c>
      <c r="K463" s="506"/>
      <c r="L463" s="507"/>
      <c r="M463" s="508"/>
      <c r="N463" s="498"/>
      <c r="O463" s="498"/>
      <c r="P463" s="498"/>
      <c r="Q463" s="498"/>
      <c r="R463" s="498"/>
      <c r="S463" s="497" t="s">
        <v>2032</v>
      </c>
    </row>
    <row r="464" spans="4:19" x14ac:dyDescent="0.2">
      <c r="D464" s="498" t="s">
        <v>3736</v>
      </c>
      <c r="E464" s="497" t="s">
        <v>3728</v>
      </c>
      <c r="F464" s="498"/>
      <c r="G464" s="497"/>
      <c r="H464" s="498"/>
      <c r="I464" s="498"/>
      <c r="J464" s="497" t="str">
        <f t="shared" si="8"/>
        <v/>
      </c>
      <c r="K464" s="506"/>
      <c r="L464" s="507"/>
      <c r="M464" s="508"/>
      <c r="N464" s="498"/>
      <c r="O464" s="498"/>
      <c r="P464" s="498"/>
      <c r="Q464" s="498"/>
      <c r="R464" s="498"/>
      <c r="S464" s="497" t="s">
        <v>2033</v>
      </c>
    </row>
    <row r="465" spans="4:19" x14ac:dyDescent="0.2">
      <c r="D465" s="498" t="s">
        <v>3737</v>
      </c>
      <c r="E465" s="497" t="s">
        <v>3728</v>
      </c>
      <c r="F465" s="498"/>
      <c r="G465" s="497"/>
      <c r="H465" s="498"/>
      <c r="I465" s="498"/>
      <c r="J465" s="497" t="str">
        <f t="shared" si="8"/>
        <v/>
      </c>
      <c r="K465" s="506"/>
      <c r="L465" s="507"/>
      <c r="M465" s="508"/>
      <c r="N465" s="498"/>
      <c r="O465" s="498"/>
      <c r="P465" s="498"/>
      <c r="Q465" s="498"/>
      <c r="R465" s="498"/>
      <c r="S465" s="497" t="s">
        <v>2034</v>
      </c>
    </row>
    <row r="466" spans="4:19" x14ac:dyDescent="0.2">
      <c r="D466" s="498" t="s">
        <v>3738</v>
      </c>
      <c r="E466" s="497" t="s">
        <v>3739</v>
      </c>
      <c r="F466" s="498"/>
      <c r="G466" s="497"/>
      <c r="H466" s="498"/>
      <c r="I466" s="498"/>
      <c r="J466" s="497" t="str">
        <f t="shared" si="8"/>
        <v/>
      </c>
      <c r="K466" s="506"/>
      <c r="L466" s="507"/>
      <c r="M466" s="508"/>
      <c r="N466" s="498"/>
      <c r="O466" s="498"/>
      <c r="P466" s="498"/>
      <c r="Q466" s="498"/>
      <c r="R466" s="498"/>
      <c r="S466" s="497" t="s">
        <v>2015</v>
      </c>
    </row>
    <row r="467" spans="4:19" x14ac:dyDescent="0.2">
      <c r="D467" s="498" t="s">
        <v>3740</v>
      </c>
      <c r="E467" s="497" t="s">
        <v>3739</v>
      </c>
      <c r="F467" s="498"/>
      <c r="G467" s="497"/>
      <c r="H467" s="498"/>
      <c r="I467" s="498"/>
      <c r="J467" s="497" t="str">
        <f t="shared" si="8"/>
        <v/>
      </c>
      <c r="K467" s="506"/>
      <c r="L467" s="507"/>
      <c r="M467" s="508"/>
      <c r="N467" s="498"/>
      <c r="O467" s="498"/>
      <c r="P467" s="498"/>
      <c r="Q467" s="498"/>
      <c r="R467" s="498"/>
      <c r="S467" s="497" t="s">
        <v>2016</v>
      </c>
    </row>
    <row r="468" spans="4:19" x14ac:dyDescent="0.2">
      <c r="D468" s="498" t="s">
        <v>3741</v>
      </c>
      <c r="E468" s="497" t="s">
        <v>3739</v>
      </c>
      <c r="F468" s="498"/>
      <c r="G468" s="497"/>
      <c r="H468" s="498"/>
      <c r="I468" s="498"/>
      <c r="J468" s="497" t="str">
        <f t="shared" si="8"/>
        <v/>
      </c>
      <c r="K468" s="506"/>
      <c r="L468" s="507"/>
      <c r="M468" s="508"/>
      <c r="N468" s="498"/>
      <c r="O468" s="498"/>
      <c r="P468" s="498"/>
      <c r="Q468" s="498"/>
      <c r="R468" s="498"/>
      <c r="S468" s="497" t="s">
        <v>2017</v>
      </c>
    </row>
    <row r="469" spans="4:19" x14ac:dyDescent="0.2">
      <c r="D469" s="498" t="s">
        <v>3742</v>
      </c>
      <c r="E469" s="497" t="s">
        <v>3739</v>
      </c>
      <c r="F469" s="498"/>
      <c r="G469" s="497"/>
      <c r="H469" s="498"/>
      <c r="I469" s="498"/>
      <c r="J469" s="497" t="str">
        <f t="shared" si="8"/>
        <v/>
      </c>
      <c r="K469" s="506"/>
      <c r="L469" s="507"/>
      <c r="M469" s="508"/>
      <c r="N469" s="498"/>
      <c r="O469" s="498"/>
      <c r="P469" s="498"/>
      <c r="Q469" s="498"/>
      <c r="R469" s="498"/>
      <c r="S469" s="497" t="s">
        <v>2018</v>
      </c>
    </row>
    <row r="470" spans="4:19" x14ac:dyDescent="0.2">
      <c r="D470" s="498" t="s">
        <v>3743</v>
      </c>
      <c r="E470" s="497" t="s">
        <v>3739</v>
      </c>
      <c r="F470" s="498"/>
      <c r="G470" s="497"/>
      <c r="H470" s="498"/>
      <c r="I470" s="498"/>
      <c r="J470" s="497" t="str">
        <f t="shared" si="8"/>
        <v/>
      </c>
      <c r="K470" s="506"/>
      <c r="L470" s="507"/>
      <c r="M470" s="508"/>
      <c r="N470" s="498"/>
      <c r="O470" s="498"/>
      <c r="P470" s="498"/>
      <c r="Q470" s="498"/>
      <c r="R470" s="498"/>
      <c r="S470" s="497" t="s">
        <v>2019</v>
      </c>
    </row>
    <row r="471" spans="4:19" x14ac:dyDescent="0.2">
      <c r="D471" s="498" t="s">
        <v>3744</v>
      </c>
      <c r="E471" s="497" t="s">
        <v>3739</v>
      </c>
      <c r="F471" s="498"/>
      <c r="G471" s="497"/>
      <c r="H471" s="498"/>
      <c r="I471" s="498"/>
      <c r="J471" s="497" t="str">
        <f t="shared" si="8"/>
        <v/>
      </c>
      <c r="K471" s="506"/>
      <c r="L471" s="507"/>
      <c r="M471" s="508"/>
      <c r="N471" s="498"/>
      <c r="O471" s="498"/>
      <c r="P471" s="498"/>
      <c r="Q471" s="498"/>
      <c r="R471" s="498"/>
      <c r="S471" s="497" t="s">
        <v>2020</v>
      </c>
    </row>
    <row r="472" spans="4:19" x14ac:dyDescent="0.2">
      <c r="D472" s="498" t="s">
        <v>3745</v>
      </c>
      <c r="E472" s="497" t="s">
        <v>3739</v>
      </c>
      <c r="F472" s="498"/>
      <c r="G472" s="497"/>
      <c r="H472" s="498"/>
      <c r="I472" s="498"/>
      <c r="J472" s="497" t="str">
        <f t="shared" si="8"/>
        <v/>
      </c>
      <c r="K472" s="506"/>
      <c r="L472" s="507"/>
      <c r="M472" s="508"/>
      <c r="N472" s="498"/>
      <c r="O472" s="498"/>
      <c r="P472" s="498"/>
      <c r="Q472" s="498"/>
      <c r="R472" s="498"/>
      <c r="S472" s="497" t="s">
        <v>2021</v>
      </c>
    </row>
    <row r="473" spans="4:19" x14ac:dyDescent="0.2">
      <c r="D473" s="498" t="s">
        <v>3746</v>
      </c>
      <c r="E473" s="497" t="s">
        <v>3739</v>
      </c>
      <c r="F473" s="498"/>
      <c r="G473" s="497"/>
      <c r="H473" s="498"/>
      <c r="I473" s="498"/>
      <c r="J473" s="497" t="str">
        <f t="shared" si="8"/>
        <v/>
      </c>
      <c r="K473" s="506"/>
      <c r="L473" s="507"/>
      <c r="M473" s="508"/>
      <c r="N473" s="498"/>
      <c r="O473" s="498"/>
      <c r="P473" s="498"/>
      <c r="Q473" s="498"/>
      <c r="R473" s="498"/>
      <c r="S473" s="497" t="s">
        <v>2022</v>
      </c>
    </row>
    <row r="474" spans="4:19" x14ac:dyDescent="0.2">
      <c r="D474" s="498" t="s">
        <v>3747</v>
      </c>
      <c r="E474" s="497" t="s">
        <v>3739</v>
      </c>
      <c r="F474" s="498"/>
      <c r="G474" s="497"/>
      <c r="H474" s="498"/>
      <c r="I474" s="498"/>
      <c r="J474" s="497" t="str">
        <f t="shared" si="8"/>
        <v/>
      </c>
      <c r="K474" s="506"/>
      <c r="L474" s="507"/>
      <c r="M474" s="508"/>
      <c r="N474" s="498"/>
      <c r="O474" s="498"/>
      <c r="P474" s="498"/>
      <c r="Q474" s="498"/>
      <c r="R474" s="498"/>
      <c r="S474" s="497" t="s">
        <v>2023</v>
      </c>
    </row>
    <row r="475" spans="4:19" x14ac:dyDescent="0.2">
      <c r="D475" s="498" t="s">
        <v>3748</v>
      </c>
      <c r="E475" s="497" t="s">
        <v>3739</v>
      </c>
      <c r="F475" s="498"/>
      <c r="G475" s="497"/>
      <c r="H475" s="498"/>
      <c r="I475" s="498"/>
      <c r="J475" s="497" t="str">
        <f t="shared" si="8"/>
        <v/>
      </c>
      <c r="K475" s="506"/>
      <c r="L475" s="507"/>
      <c r="M475" s="508"/>
      <c r="N475" s="498"/>
      <c r="O475" s="498"/>
      <c r="P475" s="498"/>
      <c r="Q475" s="498"/>
      <c r="R475" s="498"/>
      <c r="S475" s="497" t="s">
        <v>2024</v>
      </c>
    </row>
    <row r="476" spans="4:19" x14ac:dyDescent="0.2">
      <c r="D476" s="498" t="s">
        <v>3749</v>
      </c>
      <c r="E476" s="497" t="s">
        <v>3750</v>
      </c>
      <c r="F476" s="498"/>
      <c r="G476" s="497"/>
      <c r="H476" s="498"/>
      <c r="I476" s="498"/>
      <c r="J476" s="497" t="str">
        <f t="shared" si="8"/>
        <v/>
      </c>
      <c r="K476" s="506"/>
      <c r="L476" s="507"/>
      <c r="M476" s="508"/>
      <c r="N476" s="498"/>
      <c r="O476" s="498"/>
      <c r="P476" s="498"/>
      <c r="Q476" s="498"/>
      <c r="R476" s="498"/>
      <c r="S476" s="497" t="s">
        <v>2005</v>
      </c>
    </row>
    <row r="477" spans="4:19" x14ac:dyDescent="0.2">
      <c r="D477" s="498" t="s">
        <v>3751</v>
      </c>
      <c r="E477" s="497" t="s">
        <v>3750</v>
      </c>
      <c r="F477" s="498"/>
      <c r="G477" s="497"/>
      <c r="H477" s="498"/>
      <c r="I477" s="498"/>
      <c r="J477" s="497" t="str">
        <f t="shared" si="8"/>
        <v/>
      </c>
      <c r="K477" s="506"/>
      <c r="L477" s="507"/>
      <c r="M477" s="508"/>
      <c r="N477" s="498"/>
      <c r="O477" s="498"/>
      <c r="P477" s="498"/>
      <c r="Q477" s="498"/>
      <c r="R477" s="498"/>
      <c r="S477" s="497" t="s">
        <v>2006</v>
      </c>
    </row>
    <row r="478" spans="4:19" x14ac:dyDescent="0.2">
      <c r="D478" s="498" t="s">
        <v>3752</v>
      </c>
      <c r="E478" s="497" t="s">
        <v>3750</v>
      </c>
      <c r="F478" s="498"/>
      <c r="G478" s="497"/>
      <c r="H478" s="498"/>
      <c r="I478" s="498"/>
      <c r="J478" s="497" t="str">
        <f t="shared" si="8"/>
        <v/>
      </c>
      <c r="K478" s="506"/>
      <c r="L478" s="507"/>
      <c r="M478" s="508"/>
      <c r="N478" s="498"/>
      <c r="O478" s="498"/>
      <c r="P478" s="498"/>
      <c r="Q478" s="498"/>
      <c r="R478" s="498"/>
      <c r="S478" s="497" t="s">
        <v>2007</v>
      </c>
    </row>
    <row r="479" spans="4:19" x14ac:dyDescent="0.2">
      <c r="D479" s="498" t="s">
        <v>3753</v>
      </c>
      <c r="E479" s="497" t="s">
        <v>3750</v>
      </c>
      <c r="F479" s="498"/>
      <c r="G479" s="497"/>
      <c r="H479" s="498"/>
      <c r="I479" s="498"/>
      <c r="J479" s="497" t="str">
        <f t="shared" si="8"/>
        <v/>
      </c>
      <c r="K479" s="506"/>
      <c r="L479" s="507"/>
      <c r="M479" s="508"/>
      <c r="N479" s="498"/>
      <c r="O479" s="498"/>
      <c r="P479" s="498"/>
      <c r="Q479" s="498"/>
      <c r="R479" s="498"/>
      <c r="S479" s="497" t="s">
        <v>2008</v>
      </c>
    </row>
    <row r="480" spans="4:19" x14ac:dyDescent="0.2">
      <c r="D480" s="498" t="s">
        <v>3754</v>
      </c>
      <c r="E480" s="497" t="s">
        <v>3750</v>
      </c>
      <c r="F480" s="498"/>
      <c r="G480" s="497"/>
      <c r="H480" s="498"/>
      <c r="I480" s="498"/>
      <c r="J480" s="497" t="str">
        <f t="shared" si="8"/>
        <v/>
      </c>
      <c r="K480" s="506"/>
      <c r="L480" s="507"/>
      <c r="M480" s="508"/>
      <c r="N480" s="498"/>
      <c r="O480" s="498"/>
      <c r="P480" s="498"/>
      <c r="Q480" s="498"/>
      <c r="R480" s="498"/>
      <c r="S480" s="497" t="s">
        <v>2009</v>
      </c>
    </row>
    <row r="481" spans="4:19" x14ac:dyDescent="0.2">
      <c r="D481" s="498" t="s">
        <v>3755</v>
      </c>
      <c r="E481" s="497" t="s">
        <v>3750</v>
      </c>
      <c r="F481" s="498"/>
      <c r="G481" s="497"/>
      <c r="H481" s="498"/>
      <c r="I481" s="498"/>
      <c r="J481" s="497" t="str">
        <f t="shared" si="8"/>
        <v/>
      </c>
      <c r="K481" s="506"/>
      <c r="L481" s="507"/>
      <c r="M481" s="508"/>
      <c r="N481" s="498"/>
      <c r="O481" s="498"/>
      <c r="P481" s="498"/>
      <c r="Q481" s="498"/>
      <c r="R481" s="498"/>
      <c r="S481" s="497" t="s">
        <v>2010</v>
      </c>
    </row>
    <row r="482" spans="4:19" x14ac:dyDescent="0.2">
      <c r="D482" s="498" t="s">
        <v>3756</v>
      </c>
      <c r="E482" s="497" t="s">
        <v>3750</v>
      </c>
      <c r="F482" s="498"/>
      <c r="G482" s="497"/>
      <c r="H482" s="498"/>
      <c r="I482" s="498"/>
      <c r="J482" s="497" t="str">
        <f t="shared" si="8"/>
        <v/>
      </c>
      <c r="K482" s="506"/>
      <c r="L482" s="507"/>
      <c r="M482" s="508"/>
      <c r="N482" s="498"/>
      <c r="O482" s="498"/>
      <c r="P482" s="498"/>
      <c r="Q482" s="498"/>
      <c r="R482" s="498"/>
      <c r="S482" s="497" t="s">
        <v>2011</v>
      </c>
    </row>
    <row r="483" spans="4:19" x14ac:dyDescent="0.2">
      <c r="D483" s="498" t="s">
        <v>3757</v>
      </c>
      <c r="E483" s="497" t="s">
        <v>3750</v>
      </c>
      <c r="F483" s="498"/>
      <c r="G483" s="497"/>
      <c r="H483" s="498"/>
      <c r="I483" s="498"/>
      <c r="J483" s="497" t="str">
        <f t="shared" si="8"/>
        <v/>
      </c>
      <c r="K483" s="506"/>
      <c r="L483" s="507"/>
      <c r="M483" s="508"/>
      <c r="N483" s="498"/>
      <c r="O483" s="498"/>
      <c r="P483" s="498"/>
      <c r="Q483" s="498"/>
      <c r="R483" s="498"/>
      <c r="S483" s="497" t="s">
        <v>2012</v>
      </c>
    </row>
    <row r="484" spans="4:19" x14ac:dyDescent="0.2">
      <c r="D484" s="498" t="s">
        <v>3758</v>
      </c>
      <c r="E484" s="497" t="s">
        <v>3750</v>
      </c>
      <c r="F484" s="498"/>
      <c r="G484" s="497"/>
      <c r="H484" s="498"/>
      <c r="I484" s="498"/>
      <c r="J484" s="497" t="str">
        <f t="shared" si="8"/>
        <v/>
      </c>
      <c r="K484" s="506"/>
      <c r="L484" s="507"/>
      <c r="M484" s="508"/>
      <c r="N484" s="498"/>
      <c r="O484" s="498"/>
      <c r="P484" s="498"/>
      <c r="Q484" s="498"/>
      <c r="R484" s="498"/>
      <c r="S484" s="497" t="s">
        <v>2013</v>
      </c>
    </row>
    <row r="485" spans="4:19" x14ac:dyDescent="0.2">
      <c r="D485" s="498" t="s">
        <v>3759</v>
      </c>
      <c r="E485" s="497" t="s">
        <v>3750</v>
      </c>
      <c r="F485" s="498"/>
      <c r="G485" s="497"/>
      <c r="H485" s="498"/>
      <c r="I485" s="498"/>
      <c r="J485" s="497" t="str">
        <f t="shared" si="8"/>
        <v/>
      </c>
      <c r="K485" s="506"/>
      <c r="L485" s="507"/>
      <c r="M485" s="508"/>
      <c r="N485" s="498"/>
      <c r="O485" s="498"/>
      <c r="P485" s="498"/>
      <c r="Q485" s="498"/>
      <c r="R485" s="498"/>
      <c r="S485" s="497" t="s">
        <v>2014</v>
      </c>
    </row>
    <row r="486" spans="4:19" x14ac:dyDescent="0.2">
      <c r="D486" s="498" t="s">
        <v>3760</v>
      </c>
      <c r="E486" s="497" t="s">
        <v>3761</v>
      </c>
      <c r="F486" s="498"/>
      <c r="G486" s="497"/>
      <c r="H486" s="498"/>
      <c r="I486" s="498"/>
      <c r="J486" s="497" t="str">
        <f t="shared" si="8"/>
        <v/>
      </c>
      <c r="K486" s="506"/>
      <c r="L486" s="507"/>
      <c r="M486" s="508"/>
      <c r="N486" s="498"/>
      <c r="O486" s="498"/>
      <c r="P486" s="498"/>
      <c r="Q486" s="498"/>
      <c r="R486" s="498"/>
      <c r="S486" s="497" t="s">
        <v>1995</v>
      </c>
    </row>
    <row r="487" spans="4:19" x14ac:dyDescent="0.2">
      <c r="D487" s="498" t="s">
        <v>3762</v>
      </c>
      <c r="E487" s="497" t="s">
        <v>3761</v>
      </c>
      <c r="F487" s="498"/>
      <c r="G487" s="497"/>
      <c r="H487" s="498"/>
      <c r="I487" s="498"/>
      <c r="J487" s="497" t="str">
        <f t="shared" si="8"/>
        <v/>
      </c>
      <c r="K487" s="506"/>
      <c r="L487" s="507"/>
      <c r="M487" s="508"/>
      <c r="N487" s="498"/>
      <c r="O487" s="498"/>
      <c r="P487" s="498"/>
      <c r="Q487" s="498"/>
      <c r="R487" s="498"/>
      <c r="S487" s="497" t="s">
        <v>1996</v>
      </c>
    </row>
    <row r="488" spans="4:19" x14ac:dyDescent="0.2">
      <c r="D488" s="498" t="s">
        <v>3763</v>
      </c>
      <c r="E488" s="497" t="s">
        <v>3761</v>
      </c>
      <c r="F488" s="498"/>
      <c r="G488" s="497"/>
      <c r="H488" s="498"/>
      <c r="I488" s="498"/>
      <c r="J488" s="497" t="str">
        <f t="shared" si="8"/>
        <v/>
      </c>
      <c r="K488" s="506"/>
      <c r="L488" s="507"/>
      <c r="M488" s="508"/>
      <c r="N488" s="498"/>
      <c r="O488" s="498"/>
      <c r="P488" s="498"/>
      <c r="Q488" s="498"/>
      <c r="R488" s="498"/>
      <c r="S488" s="497" t="s">
        <v>1997</v>
      </c>
    </row>
    <row r="489" spans="4:19" x14ac:dyDescent="0.2">
      <c r="D489" s="498" t="s">
        <v>3764</v>
      </c>
      <c r="E489" s="497" t="s">
        <v>3761</v>
      </c>
      <c r="F489" s="498"/>
      <c r="G489" s="497"/>
      <c r="H489" s="498"/>
      <c r="I489" s="498"/>
      <c r="J489" s="497" t="str">
        <f t="shared" si="8"/>
        <v/>
      </c>
      <c r="K489" s="506"/>
      <c r="L489" s="507"/>
      <c r="M489" s="508"/>
      <c r="N489" s="498"/>
      <c r="O489" s="498"/>
      <c r="P489" s="498"/>
      <c r="Q489" s="498"/>
      <c r="R489" s="498"/>
      <c r="S489" s="497" t="s">
        <v>1998</v>
      </c>
    </row>
    <row r="490" spans="4:19" x14ac:dyDescent="0.2">
      <c r="D490" s="498" t="s">
        <v>3765</v>
      </c>
      <c r="E490" s="497" t="s">
        <v>3761</v>
      </c>
      <c r="F490" s="498"/>
      <c r="G490" s="497"/>
      <c r="H490" s="498"/>
      <c r="I490" s="498"/>
      <c r="J490" s="497" t="str">
        <f t="shared" si="8"/>
        <v/>
      </c>
      <c r="K490" s="506"/>
      <c r="L490" s="507"/>
      <c r="M490" s="508"/>
      <c r="N490" s="498"/>
      <c r="O490" s="498"/>
      <c r="P490" s="498"/>
      <c r="Q490" s="498"/>
      <c r="R490" s="498"/>
      <c r="S490" s="497" t="s">
        <v>1999</v>
      </c>
    </row>
    <row r="491" spans="4:19" x14ac:dyDescent="0.2">
      <c r="D491" s="498" t="s">
        <v>3766</v>
      </c>
      <c r="E491" s="497" t="s">
        <v>3761</v>
      </c>
      <c r="F491" s="498"/>
      <c r="G491" s="497"/>
      <c r="H491" s="498"/>
      <c r="I491" s="498"/>
      <c r="J491" s="497" t="str">
        <f t="shared" si="8"/>
        <v/>
      </c>
      <c r="K491" s="506"/>
      <c r="L491" s="507"/>
      <c r="M491" s="508"/>
      <c r="N491" s="498"/>
      <c r="O491" s="498"/>
      <c r="P491" s="498"/>
      <c r="Q491" s="498"/>
      <c r="R491" s="498"/>
      <c r="S491" s="497" t="s">
        <v>2000</v>
      </c>
    </row>
    <row r="492" spans="4:19" x14ac:dyDescent="0.2">
      <c r="D492" s="498" t="s">
        <v>3767</v>
      </c>
      <c r="E492" s="497" t="s">
        <v>3761</v>
      </c>
      <c r="F492" s="498"/>
      <c r="G492" s="497"/>
      <c r="H492" s="498"/>
      <c r="I492" s="498"/>
      <c r="J492" s="497" t="str">
        <f t="shared" si="8"/>
        <v/>
      </c>
      <c r="K492" s="506"/>
      <c r="L492" s="507"/>
      <c r="M492" s="508"/>
      <c r="N492" s="498"/>
      <c r="O492" s="498"/>
      <c r="P492" s="498"/>
      <c r="Q492" s="498"/>
      <c r="R492" s="498"/>
      <c r="S492" s="497" t="s">
        <v>2001</v>
      </c>
    </row>
    <row r="493" spans="4:19" x14ac:dyDescent="0.2">
      <c r="D493" s="498" t="s">
        <v>3768</v>
      </c>
      <c r="E493" s="497" t="s">
        <v>3761</v>
      </c>
      <c r="F493" s="498"/>
      <c r="G493" s="497"/>
      <c r="H493" s="498"/>
      <c r="I493" s="498"/>
      <c r="J493" s="497" t="str">
        <f t="shared" si="8"/>
        <v/>
      </c>
      <c r="K493" s="506"/>
      <c r="L493" s="507"/>
      <c r="M493" s="508"/>
      <c r="N493" s="498"/>
      <c r="O493" s="498"/>
      <c r="P493" s="498"/>
      <c r="Q493" s="498"/>
      <c r="R493" s="498"/>
      <c r="S493" s="497" t="s">
        <v>2002</v>
      </c>
    </row>
    <row r="494" spans="4:19" x14ac:dyDescent="0.2">
      <c r="D494" s="498" t="s">
        <v>3769</v>
      </c>
      <c r="E494" s="497" t="s">
        <v>3761</v>
      </c>
      <c r="F494" s="498"/>
      <c r="G494" s="497"/>
      <c r="H494" s="498"/>
      <c r="I494" s="498"/>
      <c r="J494" s="497" t="str">
        <f t="shared" si="8"/>
        <v/>
      </c>
      <c r="K494" s="506"/>
      <c r="L494" s="507"/>
      <c r="M494" s="508"/>
      <c r="N494" s="498"/>
      <c r="O494" s="498"/>
      <c r="P494" s="498"/>
      <c r="Q494" s="498"/>
      <c r="R494" s="498"/>
      <c r="S494" s="497" t="s">
        <v>2003</v>
      </c>
    </row>
    <row r="495" spans="4:19" x14ac:dyDescent="0.2">
      <c r="D495" s="498" t="s">
        <v>3770</v>
      </c>
      <c r="E495" s="497" t="s">
        <v>3761</v>
      </c>
      <c r="F495" s="498"/>
      <c r="G495" s="497"/>
      <c r="H495" s="498"/>
      <c r="I495" s="498"/>
      <c r="J495" s="497" t="str">
        <f t="shared" si="8"/>
        <v/>
      </c>
      <c r="K495" s="506"/>
      <c r="L495" s="507"/>
      <c r="M495" s="508"/>
      <c r="N495" s="498"/>
      <c r="O495" s="498"/>
      <c r="P495" s="498"/>
      <c r="Q495" s="498"/>
      <c r="R495" s="498"/>
      <c r="S495" s="497" t="s">
        <v>2004</v>
      </c>
    </row>
    <row r="496" spans="4:19" x14ac:dyDescent="0.2">
      <c r="D496" s="498" t="s">
        <v>3771</v>
      </c>
      <c r="E496" s="497" t="s">
        <v>3772</v>
      </c>
      <c r="F496" s="498"/>
      <c r="G496" s="497"/>
      <c r="H496" s="498"/>
      <c r="I496" s="498"/>
      <c r="J496" s="497" t="str">
        <f t="shared" si="8"/>
        <v/>
      </c>
      <c r="K496" s="506"/>
      <c r="L496" s="507"/>
      <c r="M496" s="508"/>
      <c r="N496" s="498"/>
      <c r="O496" s="498"/>
      <c r="P496" s="498"/>
      <c r="Q496" s="498"/>
      <c r="R496" s="498"/>
      <c r="S496" s="497" t="s">
        <v>1985</v>
      </c>
    </row>
    <row r="497" spans="4:19" x14ac:dyDescent="0.2">
      <c r="D497" s="498" t="s">
        <v>3773</v>
      </c>
      <c r="E497" s="497" t="s">
        <v>3772</v>
      </c>
      <c r="F497" s="498"/>
      <c r="G497" s="497"/>
      <c r="H497" s="498"/>
      <c r="I497" s="498"/>
      <c r="J497" s="497" t="str">
        <f t="shared" si="8"/>
        <v/>
      </c>
      <c r="K497" s="506"/>
      <c r="L497" s="507"/>
      <c r="M497" s="508"/>
      <c r="N497" s="498"/>
      <c r="O497" s="498"/>
      <c r="P497" s="498"/>
      <c r="Q497" s="498"/>
      <c r="R497" s="498"/>
      <c r="S497" s="497" t="s">
        <v>1986</v>
      </c>
    </row>
    <row r="498" spans="4:19" x14ac:dyDescent="0.2">
      <c r="D498" s="498" t="s">
        <v>3774</v>
      </c>
      <c r="E498" s="497" t="s">
        <v>3772</v>
      </c>
      <c r="F498" s="498"/>
      <c r="G498" s="497"/>
      <c r="H498" s="498"/>
      <c r="I498" s="498"/>
      <c r="J498" s="497" t="str">
        <f t="shared" si="8"/>
        <v/>
      </c>
      <c r="K498" s="506"/>
      <c r="L498" s="507"/>
      <c r="M498" s="508"/>
      <c r="N498" s="498"/>
      <c r="O498" s="498"/>
      <c r="P498" s="498"/>
      <c r="Q498" s="498"/>
      <c r="R498" s="498"/>
      <c r="S498" s="497" t="s">
        <v>1987</v>
      </c>
    </row>
    <row r="499" spans="4:19" x14ac:dyDescent="0.2">
      <c r="D499" s="498" t="s">
        <v>3775</v>
      </c>
      <c r="E499" s="497" t="s">
        <v>3772</v>
      </c>
      <c r="F499" s="498"/>
      <c r="G499" s="497"/>
      <c r="H499" s="498"/>
      <c r="I499" s="498"/>
      <c r="J499" s="497" t="str">
        <f t="shared" si="8"/>
        <v/>
      </c>
      <c r="K499" s="506"/>
      <c r="L499" s="507"/>
      <c r="M499" s="508"/>
      <c r="N499" s="498"/>
      <c r="O499" s="498"/>
      <c r="P499" s="498"/>
      <c r="Q499" s="498"/>
      <c r="R499" s="498"/>
      <c r="S499" s="497" t="s">
        <v>1988</v>
      </c>
    </row>
    <row r="500" spans="4:19" x14ac:dyDescent="0.2">
      <c r="D500" s="498" t="s">
        <v>3776</v>
      </c>
      <c r="E500" s="497" t="s">
        <v>3772</v>
      </c>
      <c r="F500" s="498"/>
      <c r="G500" s="497"/>
      <c r="H500" s="498"/>
      <c r="I500" s="498"/>
      <c r="J500" s="497" t="str">
        <f t="shared" si="8"/>
        <v/>
      </c>
      <c r="K500" s="506"/>
      <c r="L500" s="507"/>
      <c r="M500" s="508"/>
      <c r="N500" s="498"/>
      <c r="O500" s="498"/>
      <c r="P500" s="498"/>
      <c r="Q500" s="498"/>
      <c r="R500" s="498"/>
      <c r="S500" s="497" t="s">
        <v>1989</v>
      </c>
    </row>
    <row r="501" spans="4:19" x14ac:dyDescent="0.2">
      <c r="D501" s="498" t="s">
        <v>3777</v>
      </c>
      <c r="E501" s="497" t="s">
        <v>3772</v>
      </c>
      <c r="F501" s="498"/>
      <c r="G501" s="497"/>
      <c r="H501" s="498"/>
      <c r="I501" s="498"/>
      <c r="J501" s="497" t="str">
        <f t="shared" si="8"/>
        <v/>
      </c>
      <c r="K501" s="506"/>
      <c r="L501" s="507"/>
      <c r="M501" s="508"/>
      <c r="N501" s="498"/>
      <c r="O501" s="498"/>
      <c r="P501" s="498"/>
      <c r="Q501" s="498"/>
      <c r="R501" s="498"/>
      <c r="S501" s="497" t="s">
        <v>1990</v>
      </c>
    </row>
    <row r="502" spans="4:19" x14ac:dyDescent="0.2">
      <c r="D502" s="498" t="s">
        <v>3778</v>
      </c>
      <c r="E502" s="497" t="s">
        <v>3772</v>
      </c>
      <c r="F502" s="498"/>
      <c r="G502" s="497"/>
      <c r="H502" s="498"/>
      <c r="I502" s="498"/>
      <c r="J502" s="497" t="str">
        <f t="shared" si="8"/>
        <v/>
      </c>
      <c r="K502" s="506"/>
      <c r="L502" s="507"/>
      <c r="M502" s="508"/>
      <c r="N502" s="498"/>
      <c r="O502" s="498"/>
      <c r="P502" s="498"/>
      <c r="Q502" s="498"/>
      <c r="R502" s="498"/>
      <c r="S502" s="497" t="s">
        <v>1991</v>
      </c>
    </row>
    <row r="503" spans="4:19" x14ac:dyDescent="0.2">
      <c r="D503" s="498" t="s">
        <v>3779</v>
      </c>
      <c r="E503" s="497" t="s">
        <v>3772</v>
      </c>
      <c r="F503" s="498"/>
      <c r="G503" s="497"/>
      <c r="H503" s="498"/>
      <c r="I503" s="498"/>
      <c r="J503" s="497" t="str">
        <f t="shared" si="8"/>
        <v/>
      </c>
      <c r="K503" s="506"/>
      <c r="L503" s="507"/>
      <c r="M503" s="508"/>
      <c r="N503" s="498"/>
      <c r="O503" s="498"/>
      <c r="P503" s="498"/>
      <c r="Q503" s="498"/>
      <c r="R503" s="498"/>
      <c r="S503" s="497" t="s">
        <v>1992</v>
      </c>
    </row>
    <row r="504" spans="4:19" x14ac:dyDescent="0.2">
      <c r="D504" s="498" t="s">
        <v>3780</v>
      </c>
      <c r="E504" s="497" t="s">
        <v>3772</v>
      </c>
      <c r="F504" s="498"/>
      <c r="G504" s="497"/>
      <c r="H504" s="498"/>
      <c r="I504" s="498"/>
      <c r="J504" s="497" t="str">
        <f t="shared" si="8"/>
        <v/>
      </c>
      <c r="K504" s="506"/>
      <c r="L504" s="507"/>
      <c r="M504" s="508"/>
      <c r="N504" s="498"/>
      <c r="O504" s="498"/>
      <c r="P504" s="498"/>
      <c r="Q504" s="498"/>
      <c r="R504" s="498"/>
      <c r="S504" s="497" t="s">
        <v>1993</v>
      </c>
    </row>
    <row r="505" spans="4:19" x14ac:dyDescent="0.2">
      <c r="D505" s="498" t="s">
        <v>3781</v>
      </c>
      <c r="E505" s="497" t="s">
        <v>3772</v>
      </c>
      <c r="F505" s="498"/>
      <c r="G505" s="497"/>
      <c r="H505" s="498"/>
      <c r="I505" s="498"/>
      <c r="J505" s="497" t="str">
        <f t="shared" si="8"/>
        <v/>
      </c>
      <c r="K505" s="506"/>
      <c r="L505" s="507"/>
      <c r="M505" s="508"/>
      <c r="N505" s="498"/>
      <c r="O505" s="498"/>
      <c r="P505" s="498"/>
      <c r="Q505" s="498"/>
      <c r="R505" s="498"/>
      <c r="S505" s="497" t="s">
        <v>1994</v>
      </c>
    </row>
    <row r="506" spans="4:19" x14ac:dyDescent="0.2">
      <c r="D506" s="498" t="s">
        <v>3782</v>
      </c>
      <c r="E506" s="497" t="s">
        <v>3783</v>
      </c>
      <c r="F506" s="498"/>
      <c r="G506" s="497"/>
      <c r="H506" s="498"/>
      <c r="I506" s="498"/>
      <c r="J506" s="497" t="str">
        <f t="shared" si="8"/>
        <v/>
      </c>
      <c r="K506" s="506"/>
      <c r="L506" s="507"/>
      <c r="M506" s="508"/>
      <c r="N506" s="498"/>
      <c r="O506" s="498"/>
      <c r="P506" s="498"/>
      <c r="Q506" s="498"/>
      <c r="R506" s="498"/>
      <c r="S506" s="497" t="s">
        <v>1975</v>
      </c>
    </row>
    <row r="507" spans="4:19" x14ac:dyDescent="0.2">
      <c r="D507" s="498" t="s">
        <v>3784</v>
      </c>
      <c r="E507" s="497" t="s">
        <v>3783</v>
      </c>
      <c r="F507" s="498"/>
      <c r="G507" s="497"/>
      <c r="H507" s="498"/>
      <c r="I507" s="498"/>
      <c r="J507" s="497" t="str">
        <f t="shared" si="8"/>
        <v/>
      </c>
      <c r="K507" s="506"/>
      <c r="L507" s="507"/>
      <c r="M507" s="508"/>
      <c r="N507" s="498"/>
      <c r="O507" s="498"/>
      <c r="P507" s="498"/>
      <c r="Q507" s="498"/>
      <c r="R507" s="498"/>
      <c r="S507" s="497" t="s">
        <v>1976</v>
      </c>
    </row>
    <row r="508" spans="4:19" x14ac:dyDescent="0.2">
      <c r="D508" s="498" t="s">
        <v>3785</v>
      </c>
      <c r="E508" s="497" t="s">
        <v>3783</v>
      </c>
      <c r="F508" s="498"/>
      <c r="G508" s="497"/>
      <c r="H508" s="498"/>
      <c r="I508" s="498"/>
      <c r="J508" s="497" t="str">
        <f t="shared" ref="J508:J571" si="9">F508&amp;H508&amp;I508</f>
        <v/>
      </c>
      <c r="K508" s="506"/>
      <c r="L508" s="507"/>
      <c r="M508" s="508"/>
      <c r="N508" s="498"/>
      <c r="O508" s="498"/>
      <c r="P508" s="498"/>
      <c r="Q508" s="498"/>
      <c r="R508" s="498"/>
      <c r="S508" s="497" t="s">
        <v>1977</v>
      </c>
    </row>
    <row r="509" spans="4:19" x14ac:dyDescent="0.2">
      <c r="D509" s="498" t="s">
        <v>3786</v>
      </c>
      <c r="E509" s="497" t="s">
        <v>3783</v>
      </c>
      <c r="F509" s="498"/>
      <c r="G509" s="497"/>
      <c r="H509" s="498"/>
      <c r="I509" s="498"/>
      <c r="J509" s="497" t="str">
        <f t="shared" si="9"/>
        <v/>
      </c>
      <c r="K509" s="506"/>
      <c r="L509" s="507"/>
      <c r="M509" s="508"/>
      <c r="N509" s="498"/>
      <c r="O509" s="498"/>
      <c r="P509" s="498"/>
      <c r="Q509" s="498"/>
      <c r="R509" s="498"/>
      <c r="S509" s="497" t="s">
        <v>1978</v>
      </c>
    </row>
    <row r="510" spans="4:19" x14ac:dyDescent="0.2">
      <c r="D510" s="498" t="s">
        <v>3787</v>
      </c>
      <c r="E510" s="497" t="s">
        <v>3783</v>
      </c>
      <c r="F510" s="498"/>
      <c r="G510" s="497"/>
      <c r="H510" s="498"/>
      <c r="I510" s="498"/>
      <c r="J510" s="497" t="str">
        <f t="shared" si="9"/>
        <v/>
      </c>
      <c r="K510" s="506"/>
      <c r="L510" s="507"/>
      <c r="M510" s="508"/>
      <c r="N510" s="498"/>
      <c r="O510" s="498"/>
      <c r="P510" s="498"/>
      <c r="Q510" s="498"/>
      <c r="R510" s="498"/>
      <c r="S510" s="497" t="s">
        <v>1979</v>
      </c>
    </row>
    <row r="511" spans="4:19" x14ac:dyDescent="0.2">
      <c r="D511" s="498" t="s">
        <v>3788</v>
      </c>
      <c r="E511" s="497" t="s">
        <v>3783</v>
      </c>
      <c r="F511" s="498"/>
      <c r="G511" s="497"/>
      <c r="H511" s="498"/>
      <c r="I511" s="498"/>
      <c r="J511" s="497" t="str">
        <f t="shared" si="9"/>
        <v/>
      </c>
      <c r="K511" s="506"/>
      <c r="L511" s="507"/>
      <c r="M511" s="508"/>
      <c r="N511" s="498"/>
      <c r="O511" s="498"/>
      <c r="P511" s="498"/>
      <c r="Q511" s="498"/>
      <c r="R511" s="498"/>
      <c r="S511" s="497" t="s">
        <v>1980</v>
      </c>
    </row>
    <row r="512" spans="4:19" x14ac:dyDescent="0.2">
      <c r="D512" s="498" t="s">
        <v>3789</v>
      </c>
      <c r="E512" s="497" t="s">
        <v>3783</v>
      </c>
      <c r="F512" s="498"/>
      <c r="G512" s="497"/>
      <c r="H512" s="498"/>
      <c r="I512" s="498"/>
      <c r="J512" s="497" t="str">
        <f t="shared" si="9"/>
        <v/>
      </c>
      <c r="K512" s="506"/>
      <c r="L512" s="507"/>
      <c r="M512" s="508"/>
      <c r="N512" s="498"/>
      <c r="O512" s="498"/>
      <c r="P512" s="498"/>
      <c r="Q512" s="498"/>
      <c r="R512" s="498"/>
      <c r="S512" s="497" t="s">
        <v>1981</v>
      </c>
    </row>
    <row r="513" spans="4:19" x14ac:dyDescent="0.2">
      <c r="D513" s="498" t="s">
        <v>3790</v>
      </c>
      <c r="E513" s="497" t="s">
        <v>3783</v>
      </c>
      <c r="F513" s="498"/>
      <c r="G513" s="497"/>
      <c r="H513" s="498"/>
      <c r="I513" s="498"/>
      <c r="J513" s="497" t="str">
        <f t="shared" si="9"/>
        <v/>
      </c>
      <c r="K513" s="506"/>
      <c r="L513" s="507"/>
      <c r="M513" s="508"/>
      <c r="N513" s="498"/>
      <c r="O513" s="498"/>
      <c r="P513" s="498"/>
      <c r="Q513" s="498"/>
      <c r="R513" s="498"/>
      <c r="S513" s="497" t="s">
        <v>1982</v>
      </c>
    </row>
    <row r="514" spans="4:19" x14ac:dyDescent="0.2">
      <c r="D514" s="498" t="s">
        <v>3791</v>
      </c>
      <c r="E514" s="497" t="s">
        <v>3783</v>
      </c>
      <c r="F514" s="498"/>
      <c r="G514" s="497"/>
      <c r="H514" s="498"/>
      <c r="I514" s="498"/>
      <c r="J514" s="497" t="str">
        <f t="shared" si="9"/>
        <v/>
      </c>
      <c r="K514" s="506"/>
      <c r="L514" s="507"/>
      <c r="M514" s="508"/>
      <c r="N514" s="498"/>
      <c r="O514" s="498"/>
      <c r="P514" s="498"/>
      <c r="Q514" s="498"/>
      <c r="R514" s="498"/>
      <c r="S514" s="497" t="s">
        <v>1983</v>
      </c>
    </row>
    <row r="515" spans="4:19" x14ac:dyDescent="0.2">
      <c r="D515" s="498" t="s">
        <v>3792</v>
      </c>
      <c r="E515" s="497" t="s">
        <v>3783</v>
      </c>
      <c r="F515" s="498"/>
      <c r="G515" s="497"/>
      <c r="H515" s="498"/>
      <c r="I515" s="498"/>
      <c r="J515" s="497" t="str">
        <f t="shared" si="9"/>
        <v/>
      </c>
      <c r="K515" s="506"/>
      <c r="L515" s="507"/>
      <c r="M515" s="508"/>
      <c r="N515" s="498"/>
      <c r="O515" s="498"/>
      <c r="P515" s="498"/>
      <c r="Q515" s="498"/>
      <c r="R515" s="498"/>
      <c r="S515" s="497" t="s">
        <v>1984</v>
      </c>
    </row>
    <row r="516" spans="4:19" x14ac:dyDescent="0.2">
      <c r="D516" s="498" t="s">
        <v>3793</v>
      </c>
      <c r="E516" s="497" t="s">
        <v>3794</v>
      </c>
      <c r="F516" s="498"/>
      <c r="G516" s="497"/>
      <c r="H516" s="498"/>
      <c r="I516" s="498"/>
      <c r="J516" s="497" t="str">
        <f t="shared" si="9"/>
        <v/>
      </c>
      <c r="K516" s="506"/>
      <c r="L516" s="507"/>
      <c r="M516" s="508"/>
      <c r="N516" s="498"/>
      <c r="O516" s="498"/>
      <c r="P516" s="498"/>
      <c r="Q516" s="498"/>
      <c r="R516" s="498"/>
      <c r="S516" s="497" t="s">
        <v>1965</v>
      </c>
    </row>
    <row r="517" spans="4:19" x14ac:dyDescent="0.2">
      <c r="D517" s="498" t="s">
        <v>3795</v>
      </c>
      <c r="E517" s="497" t="s">
        <v>3794</v>
      </c>
      <c r="F517" s="498"/>
      <c r="G517" s="497"/>
      <c r="H517" s="498"/>
      <c r="I517" s="498"/>
      <c r="J517" s="497" t="str">
        <f t="shared" si="9"/>
        <v/>
      </c>
      <c r="K517" s="506"/>
      <c r="L517" s="507"/>
      <c r="M517" s="508"/>
      <c r="N517" s="498"/>
      <c r="O517" s="498"/>
      <c r="P517" s="498"/>
      <c r="Q517" s="498"/>
      <c r="R517" s="498"/>
      <c r="S517" s="497" t="s">
        <v>1966</v>
      </c>
    </row>
    <row r="518" spans="4:19" x14ac:dyDescent="0.2">
      <c r="D518" s="498" t="s">
        <v>3796</v>
      </c>
      <c r="E518" s="497" t="s">
        <v>3794</v>
      </c>
      <c r="F518" s="498"/>
      <c r="G518" s="497"/>
      <c r="H518" s="498"/>
      <c r="I518" s="498"/>
      <c r="J518" s="497" t="str">
        <f t="shared" si="9"/>
        <v/>
      </c>
      <c r="K518" s="506"/>
      <c r="L518" s="507"/>
      <c r="M518" s="508"/>
      <c r="N518" s="498"/>
      <c r="O518" s="498"/>
      <c r="P518" s="498"/>
      <c r="Q518" s="498"/>
      <c r="R518" s="498"/>
      <c r="S518" s="497" t="s">
        <v>1967</v>
      </c>
    </row>
    <row r="519" spans="4:19" x14ac:dyDescent="0.2">
      <c r="D519" s="498" t="s">
        <v>3797</v>
      </c>
      <c r="E519" s="497" t="s">
        <v>3794</v>
      </c>
      <c r="F519" s="498"/>
      <c r="G519" s="497"/>
      <c r="H519" s="498"/>
      <c r="I519" s="498"/>
      <c r="J519" s="497" t="str">
        <f t="shared" si="9"/>
        <v/>
      </c>
      <c r="K519" s="506"/>
      <c r="L519" s="507"/>
      <c r="M519" s="508"/>
      <c r="N519" s="498"/>
      <c r="O519" s="498"/>
      <c r="P519" s="498"/>
      <c r="Q519" s="498"/>
      <c r="R519" s="498"/>
      <c r="S519" s="497" t="s">
        <v>1968</v>
      </c>
    </row>
    <row r="520" spans="4:19" x14ac:dyDescent="0.2">
      <c r="D520" s="498" t="s">
        <v>3798</v>
      </c>
      <c r="E520" s="497" t="s">
        <v>3794</v>
      </c>
      <c r="F520" s="498"/>
      <c r="G520" s="497"/>
      <c r="H520" s="498"/>
      <c r="I520" s="498"/>
      <c r="J520" s="497" t="str">
        <f t="shared" si="9"/>
        <v/>
      </c>
      <c r="K520" s="506"/>
      <c r="L520" s="507"/>
      <c r="M520" s="508"/>
      <c r="N520" s="498"/>
      <c r="O520" s="498"/>
      <c r="P520" s="498"/>
      <c r="Q520" s="498"/>
      <c r="R520" s="498"/>
      <c r="S520" s="497" t="s">
        <v>1969</v>
      </c>
    </row>
    <row r="521" spans="4:19" x14ac:dyDescent="0.2">
      <c r="D521" s="498" t="s">
        <v>3799</v>
      </c>
      <c r="E521" s="497" t="s">
        <v>3794</v>
      </c>
      <c r="F521" s="498"/>
      <c r="G521" s="497"/>
      <c r="H521" s="498"/>
      <c r="I521" s="498"/>
      <c r="J521" s="497" t="str">
        <f t="shared" si="9"/>
        <v/>
      </c>
      <c r="K521" s="506"/>
      <c r="L521" s="507"/>
      <c r="M521" s="508"/>
      <c r="N521" s="498"/>
      <c r="O521" s="498"/>
      <c r="P521" s="498"/>
      <c r="Q521" s="498"/>
      <c r="R521" s="498"/>
      <c r="S521" s="497" t="s">
        <v>1970</v>
      </c>
    </row>
    <row r="522" spans="4:19" x14ac:dyDescent="0.2">
      <c r="D522" s="498" t="s">
        <v>3800</v>
      </c>
      <c r="E522" s="497" t="s">
        <v>3794</v>
      </c>
      <c r="F522" s="498"/>
      <c r="G522" s="497"/>
      <c r="H522" s="498"/>
      <c r="I522" s="498"/>
      <c r="J522" s="497" t="str">
        <f t="shared" si="9"/>
        <v/>
      </c>
      <c r="K522" s="506"/>
      <c r="L522" s="507"/>
      <c r="M522" s="508"/>
      <c r="N522" s="498"/>
      <c r="O522" s="498"/>
      <c r="P522" s="498"/>
      <c r="Q522" s="498"/>
      <c r="R522" s="498"/>
      <c r="S522" s="497" t="s">
        <v>1971</v>
      </c>
    </row>
    <row r="523" spans="4:19" x14ac:dyDescent="0.2">
      <c r="D523" s="498" t="s">
        <v>3801</v>
      </c>
      <c r="E523" s="497" t="s">
        <v>3794</v>
      </c>
      <c r="F523" s="498"/>
      <c r="G523" s="497"/>
      <c r="H523" s="498"/>
      <c r="I523" s="498"/>
      <c r="J523" s="497" t="str">
        <f t="shared" si="9"/>
        <v/>
      </c>
      <c r="K523" s="506"/>
      <c r="L523" s="507"/>
      <c r="M523" s="508"/>
      <c r="N523" s="498"/>
      <c r="O523" s="498"/>
      <c r="P523" s="498"/>
      <c r="Q523" s="498"/>
      <c r="R523" s="498"/>
      <c r="S523" s="497" t="s">
        <v>1972</v>
      </c>
    </row>
    <row r="524" spans="4:19" x14ac:dyDescent="0.2">
      <c r="D524" s="498" t="s">
        <v>3802</v>
      </c>
      <c r="E524" s="497" t="s">
        <v>3794</v>
      </c>
      <c r="F524" s="498"/>
      <c r="G524" s="497"/>
      <c r="H524" s="498"/>
      <c r="I524" s="498"/>
      <c r="J524" s="497" t="str">
        <f t="shared" si="9"/>
        <v/>
      </c>
      <c r="K524" s="506"/>
      <c r="L524" s="507"/>
      <c r="M524" s="508"/>
      <c r="N524" s="498"/>
      <c r="O524" s="498"/>
      <c r="P524" s="498"/>
      <c r="Q524" s="498"/>
      <c r="R524" s="498"/>
      <c r="S524" s="497" t="s">
        <v>1973</v>
      </c>
    </row>
    <row r="525" spans="4:19" x14ac:dyDescent="0.2">
      <c r="D525" s="498" t="s">
        <v>3803</v>
      </c>
      <c r="E525" s="497" t="s">
        <v>3794</v>
      </c>
      <c r="F525" s="498"/>
      <c r="G525" s="497"/>
      <c r="H525" s="498"/>
      <c r="I525" s="498"/>
      <c r="J525" s="497" t="str">
        <f t="shared" si="9"/>
        <v/>
      </c>
      <c r="K525" s="506"/>
      <c r="L525" s="507"/>
      <c r="M525" s="508"/>
      <c r="N525" s="498"/>
      <c r="O525" s="498"/>
      <c r="P525" s="498"/>
      <c r="Q525" s="498"/>
      <c r="R525" s="498"/>
      <c r="S525" s="497" t="s">
        <v>1974</v>
      </c>
    </row>
    <row r="526" spans="4:19" x14ac:dyDescent="0.2">
      <c r="D526" s="498" t="s">
        <v>3804</v>
      </c>
      <c r="E526" s="497" t="s">
        <v>3805</v>
      </c>
      <c r="F526" s="498"/>
      <c r="G526" s="497"/>
      <c r="H526" s="498"/>
      <c r="I526" s="498"/>
      <c r="J526" s="497" t="str">
        <f t="shared" si="9"/>
        <v/>
      </c>
      <c r="K526" s="506"/>
      <c r="L526" s="507"/>
      <c r="M526" s="508"/>
      <c r="N526" s="498"/>
      <c r="O526" s="498"/>
      <c r="P526" s="498"/>
      <c r="Q526" s="498"/>
      <c r="R526" s="498"/>
      <c r="S526" s="497" t="s">
        <v>1955</v>
      </c>
    </row>
    <row r="527" spans="4:19" x14ac:dyDescent="0.2">
      <c r="D527" s="498" t="s">
        <v>3806</v>
      </c>
      <c r="E527" s="497" t="s">
        <v>3805</v>
      </c>
      <c r="F527" s="498"/>
      <c r="G527" s="497"/>
      <c r="H527" s="498"/>
      <c r="I527" s="498"/>
      <c r="J527" s="497" t="str">
        <f t="shared" si="9"/>
        <v/>
      </c>
      <c r="K527" s="506"/>
      <c r="L527" s="507"/>
      <c r="M527" s="508"/>
      <c r="N527" s="498"/>
      <c r="O527" s="498"/>
      <c r="P527" s="498"/>
      <c r="Q527" s="498"/>
      <c r="R527" s="498"/>
      <c r="S527" s="497" t="s">
        <v>1956</v>
      </c>
    </row>
    <row r="528" spans="4:19" x14ac:dyDescent="0.2">
      <c r="D528" s="498" t="s">
        <v>3807</v>
      </c>
      <c r="E528" s="497" t="s">
        <v>3805</v>
      </c>
      <c r="F528" s="498"/>
      <c r="G528" s="497"/>
      <c r="H528" s="498"/>
      <c r="I528" s="498"/>
      <c r="J528" s="497" t="str">
        <f t="shared" si="9"/>
        <v/>
      </c>
      <c r="K528" s="506"/>
      <c r="L528" s="507"/>
      <c r="M528" s="508"/>
      <c r="N528" s="498"/>
      <c r="O528" s="498"/>
      <c r="P528" s="498"/>
      <c r="Q528" s="498"/>
      <c r="R528" s="498"/>
      <c r="S528" s="497" t="s">
        <v>1957</v>
      </c>
    </row>
    <row r="529" spans="4:19" x14ac:dyDescent="0.2">
      <c r="D529" s="498" t="s">
        <v>3808</v>
      </c>
      <c r="E529" s="497" t="s">
        <v>3805</v>
      </c>
      <c r="F529" s="498"/>
      <c r="G529" s="497"/>
      <c r="H529" s="498"/>
      <c r="I529" s="498"/>
      <c r="J529" s="497" t="str">
        <f t="shared" si="9"/>
        <v/>
      </c>
      <c r="K529" s="506"/>
      <c r="L529" s="507"/>
      <c r="M529" s="508"/>
      <c r="N529" s="498"/>
      <c r="O529" s="498"/>
      <c r="P529" s="498"/>
      <c r="Q529" s="498"/>
      <c r="R529" s="498"/>
      <c r="S529" s="497" t="s">
        <v>1958</v>
      </c>
    </row>
    <row r="530" spans="4:19" x14ac:dyDescent="0.2">
      <c r="D530" s="498" t="s">
        <v>3809</v>
      </c>
      <c r="E530" s="497" t="s">
        <v>3805</v>
      </c>
      <c r="F530" s="498"/>
      <c r="G530" s="497"/>
      <c r="H530" s="498"/>
      <c r="I530" s="498"/>
      <c r="J530" s="497" t="str">
        <f t="shared" si="9"/>
        <v/>
      </c>
      <c r="K530" s="506"/>
      <c r="L530" s="507"/>
      <c r="M530" s="508"/>
      <c r="N530" s="498"/>
      <c r="O530" s="498"/>
      <c r="P530" s="498"/>
      <c r="Q530" s="498"/>
      <c r="R530" s="498"/>
      <c r="S530" s="497" t="s">
        <v>1959</v>
      </c>
    </row>
    <row r="531" spans="4:19" x14ac:dyDescent="0.2">
      <c r="D531" s="498" t="s">
        <v>3810</v>
      </c>
      <c r="E531" s="497" t="s">
        <v>3805</v>
      </c>
      <c r="F531" s="498"/>
      <c r="G531" s="497"/>
      <c r="H531" s="498"/>
      <c r="I531" s="498"/>
      <c r="J531" s="497" t="str">
        <f t="shared" si="9"/>
        <v/>
      </c>
      <c r="K531" s="506"/>
      <c r="L531" s="507"/>
      <c r="M531" s="508"/>
      <c r="N531" s="498"/>
      <c r="O531" s="498"/>
      <c r="P531" s="498"/>
      <c r="Q531" s="498"/>
      <c r="R531" s="498"/>
      <c r="S531" s="497" t="s">
        <v>1960</v>
      </c>
    </row>
    <row r="532" spans="4:19" x14ac:dyDescent="0.2">
      <c r="D532" s="498" t="s">
        <v>3811</v>
      </c>
      <c r="E532" s="497" t="s">
        <v>3805</v>
      </c>
      <c r="F532" s="498"/>
      <c r="G532" s="497"/>
      <c r="H532" s="498"/>
      <c r="I532" s="498"/>
      <c r="J532" s="497" t="str">
        <f t="shared" si="9"/>
        <v/>
      </c>
      <c r="K532" s="506"/>
      <c r="L532" s="507"/>
      <c r="M532" s="508"/>
      <c r="N532" s="498"/>
      <c r="O532" s="498"/>
      <c r="P532" s="498"/>
      <c r="Q532" s="498"/>
      <c r="R532" s="498"/>
      <c r="S532" s="497" t="s">
        <v>1961</v>
      </c>
    </row>
    <row r="533" spans="4:19" x14ac:dyDescent="0.2">
      <c r="D533" s="498" t="s">
        <v>3812</v>
      </c>
      <c r="E533" s="497" t="s">
        <v>3805</v>
      </c>
      <c r="F533" s="498"/>
      <c r="G533" s="497"/>
      <c r="H533" s="498"/>
      <c r="I533" s="498"/>
      <c r="J533" s="497" t="str">
        <f t="shared" si="9"/>
        <v/>
      </c>
      <c r="K533" s="506"/>
      <c r="L533" s="507"/>
      <c r="M533" s="508"/>
      <c r="N533" s="498"/>
      <c r="O533" s="498"/>
      <c r="P533" s="498"/>
      <c r="Q533" s="498"/>
      <c r="R533" s="498"/>
      <c r="S533" s="497" t="s">
        <v>1962</v>
      </c>
    </row>
    <row r="534" spans="4:19" x14ac:dyDescent="0.2">
      <c r="D534" s="498" t="s">
        <v>3813</v>
      </c>
      <c r="E534" s="497" t="s">
        <v>3805</v>
      </c>
      <c r="F534" s="498"/>
      <c r="G534" s="497"/>
      <c r="H534" s="498"/>
      <c r="I534" s="498"/>
      <c r="J534" s="497" t="str">
        <f t="shared" si="9"/>
        <v/>
      </c>
      <c r="K534" s="506"/>
      <c r="L534" s="507"/>
      <c r="M534" s="508"/>
      <c r="N534" s="498"/>
      <c r="O534" s="498"/>
      <c r="P534" s="498"/>
      <c r="Q534" s="498"/>
      <c r="R534" s="498"/>
      <c r="S534" s="497" t="s">
        <v>1963</v>
      </c>
    </row>
    <row r="535" spans="4:19" x14ac:dyDescent="0.2">
      <c r="D535" s="498" t="s">
        <v>3814</v>
      </c>
      <c r="E535" s="497" t="s">
        <v>3805</v>
      </c>
      <c r="F535" s="498"/>
      <c r="G535" s="497"/>
      <c r="H535" s="498"/>
      <c r="I535" s="498"/>
      <c r="J535" s="497" t="str">
        <f t="shared" si="9"/>
        <v/>
      </c>
      <c r="K535" s="506"/>
      <c r="L535" s="507"/>
      <c r="M535" s="508"/>
      <c r="N535" s="498"/>
      <c r="O535" s="498"/>
      <c r="P535" s="498"/>
      <c r="Q535" s="498"/>
      <c r="R535" s="498"/>
      <c r="S535" s="497" t="s">
        <v>1964</v>
      </c>
    </row>
    <row r="536" spans="4:19" x14ac:dyDescent="0.2">
      <c r="D536" s="498" t="s">
        <v>3815</v>
      </c>
      <c r="E536" s="497" t="s">
        <v>3816</v>
      </c>
      <c r="F536" s="498"/>
      <c r="G536" s="497"/>
      <c r="H536" s="498"/>
      <c r="I536" s="498"/>
      <c r="J536" s="497" t="str">
        <f t="shared" si="9"/>
        <v/>
      </c>
      <c r="K536" s="506"/>
      <c r="L536" s="507"/>
      <c r="M536" s="508"/>
      <c r="N536" s="498"/>
      <c r="O536" s="498"/>
      <c r="P536" s="498"/>
      <c r="Q536" s="498"/>
      <c r="R536" s="498"/>
      <c r="S536" s="497" t="s">
        <v>1945</v>
      </c>
    </row>
    <row r="537" spans="4:19" x14ac:dyDescent="0.2">
      <c r="D537" s="498" t="s">
        <v>3817</v>
      </c>
      <c r="E537" s="497" t="s">
        <v>3816</v>
      </c>
      <c r="F537" s="498"/>
      <c r="G537" s="497"/>
      <c r="H537" s="498"/>
      <c r="I537" s="498"/>
      <c r="J537" s="497" t="str">
        <f t="shared" si="9"/>
        <v/>
      </c>
      <c r="K537" s="506"/>
      <c r="L537" s="507"/>
      <c r="M537" s="508"/>
      <c r="N537" s="498"/>
      <c r="O537" s="498"/>
      <c r="P537" s="498"/>
      <c r="Q537" s="498"/>
      <c r="R537" s="498"/>
      <c r="S537" s="497" t="s">
        <v>1946</v>
      </c>
    </row>
    <row r="538" spans="4:19" x14ac:dyDescent="0.2">
      <c r="D538" s="498" t="s">
        <v>3818</v>
      </c>
      <c r="E538" s="497" t="s">
        <v>3816</v>
      </c>
      <c r="F538" s="498"/>
      <c r="G538" s="497"/>
      <c r="H538" s="498"/>
      <c r="I538" s="498"/>
      <c r="J538" s="497" t="str">
        <f t="shared" si="9"/>
        <v/>
      </c>
      <c r="K538" s="506"/>
      <c r="L538" s="507"/>
      <c r="M538" s="508"/>
      <c r="N538" s="498"/>
      <c r="O538" s="498"/>
      <c r="P538" s="498"/>
      <c r="Q538" s="498"/>
      <c r="R538" s="498"/>
      <c r="S538" s="497" t="s">
        <v>1947</v>
      </c>
    </row>
    <row r="539" spans="4:19" x14ac:dyDescent="0.2">
      <c r="D539" s="498" t="s">
        <v>3819</v>
      </c>
      <c r="E539" s="497" t="s">
        <v>3816</v>
      </c>
      <c r="F539" s="498"/>
      <c r="G539" s="497"/>
      <c r="H539" s="498"/>
      <c r="I539" s="498"/>
      <c r="J539" s="497" t="str">
        <f t="shared" si="9"/>
        <v/>
      </c>
      <c r="K539" s="506"/>
      <c r="L539" s="507"/>
      <c r="M539" s="508"/>
      <c r="N539" s="498"/>
      <c r="O539" s="498"/>
      <c r="P539" s="498"/>
      <c r="Q539" s="498"/>
      <c r="R539" s="498"/>
      <c r="S539" s="497" t="s">
        <v>1948</v>
      </c>
    </row>
    <row r="540" spans="4:19" x14ac:dyDescent="0.2">
      <c r="D540" s="498" t="s">
        <v>3820</v>
      </c>
      <c r="E540" s="497" t="s">
        <v>3816</v>
      </c>
      <c r="F540" s="498"/>
      <c r="G540" s="497"/>
      <c r="H540" s="498"/>
      <c r="I540" s="498"/>
      <c r="J540" s="497" t="str">
        <f t="shared" si="9"/>
        <v/>
      </c>
      <c r="K540" s="506"/>
      <c r="L540" s="507"/>
      <c r="M540" s="508"/>
      <c r="N540" s="498"/>
      <c r="O540" s="498"/>
      <c r="P540" s="498"/>
      <c r="Q540" s="498"/>
      <c r="R540" s="498"/>
      <c r="S540" s="497" t="s">
        <v>1949</v>
      </c>
    </row>
    <row r="541" spans="4:19" x14ac:dyDescent="0.2">
      <c r="D541" s="498" t="s">
        <v>3821</v>
      </c>
      <c r="E541" s="497" t="s">
        <v>3816</v>
      </c>
      <c r="F541" s="498"/>
      <c r="G541" s="497"/>
      <c r="H541" s="498"/>
      <c r="I541" s="498"/>
      <c r="J541" s="497" t="str">
        <f t="shared" si="9"/>
        <v/>
      </c>
      <c r="K541" s="506"/>
      <c r="L541" s="507"/>
      <c r="M541" s="508"/>
      <c r="N541" s="498"/>
      <c r="O541" s="498"/>
      <c r="P541" s="498"/>
      <c r="Q541" s="498"/>
      <c r="R541" s="498"/>
      <c r="S541" s="497" t="s">
        <v>1950</v>
      </c>
    </row>
    <row r="542" spans="4:19" x14ac:dyDescent="0.2">
      <c r="D542" s="498" t="s">
        <v>3822</v>
      </c>
      <c r="E542" s="497" t="s">
        <v>3816</v>
      </c>
      <c r="F542" s="498"/>
      <c r="G542" s="497"/>
      <c r="H542" s="498"/>
      <c r="I542" s="498"/>
      <c r="J542" s="497" t="str">
        <f t="shared" si="9"/>
        <v/>
      </c>
      <c r="K542" s="506"/>
      <c r="L542" s="507"/>
      <c r="M542" s="508"/>
      <c r="N542" s="498"/>
      <c r="O542" s="498"/>
      <c r="P542" s="498"/>
      <c r="Q542" s="498"/>
      <c r="R542" s="498"/>
      <c r="S542" s="497" t="s">
        <v>1951</v>
      </c>
    </row>
    <row r="543" spans="4:19" x14ac:dyDescent="0.2">
      <c r="D543" s="498" t="s">
        <v>3823</v>
      </c>
      <c r="E543" s="497" t="s">
        <v>3816</v>
      </c>
      <c r="F543" s="498"/>
      <c r="G543" s="497"/>
      <c r="H543" s="498"/>
      <c r="I543" s="498"/>
      <c r="J543" s="497" t="str">
        <f t="shared" si="9"/>
        <v/>
      </c>
      <c r="K543" s="506"/>
      <c r="L543" s="507"/>
      <c r="M543" s="508"/>
      <c r="N543" s="498"/>
      <c r="O543" s="498"/>
      <c r="P543" s="498"/>
      <c r="Q543" s="498"/>
      <c r="R543" s="498"/>
      <c r="S543" s="497" t="s">
        <v>1952</v>
      </c>
    </row>
    <row r="544" spans="4:19" x14ac:dyDescent="0.2">
      <c r="D544" s="498" t="s">
        <v>3824</v>
      </c>
      <c r="E544" s="497" t="s">
        <v>3816</v>
      </c>
      <c r="F544" s="498"/>
      <c r="G544" s="497"/>
      <c r="H544" s="498"/>
      <c r="I544" s="498"/>
      <c r="J544" s="497" t="str">
        <f t="shared" si="9"/>
        <v/>
      </c>
      <c r="K544" s="506"/>
      <c r="L544" s="507"/>
      <c r="M544" s="508"/>
      <c r="N544" s="498"/>
      <c r="O544" s="498"/>
      <c r="P544" s="498"/>
      <c r="Q544" s="498"/>
      <c r="R544" s="498"/>
      <c r="S544" s="497" t="s">
        <v>1953</v>
      </c>
    </row>
    <row r="545" spans="4:19" x14ac:dyDescent="0.2">
      <c r="D545" s="498" t="s">
        <v>3825</v>
      </c>
      <c r="E545" s="497" t="s">
        <v>3816</v>
      </c>
      <c r="F545" s="498"/>
      <c r="G545" s="497"/>
      <c r="H545" s="498"/>
      <c r="I545" s="498"/>
      <c r="J545" s="497" t="str">
        <f t="shared" si="9"/>
        <v/>
      </c>
      <c r="K545" s="506"/>
      <c r="L545" s="507"/>
      <c r="M545" s="508"/>
      <c r="N545" s="498"/>
      <c r="O545" s="498"/>
      <c r="P545" s="498"/>
      <c r="Q545" s="498"/>
      <c r="R545" s="498"/>
      <c r="S545" s="497" t="s">
        <v>1954</v>
      </c>
    </row>
    <row r="546" spans="4:19" x14ac:dyDescent="0.2">
      <c r="D546" s="498" t="s">
        <v>3826</v>
      </c>
      <c r="E546" s="497" t="s">
        <v>3827</v>
      </c>
      <c r="F546" s="498"/>
      <c r="G546" s="497"/>
      <c r="H546" s="498"/>
      <c r="I546" s="498"/>
      <c r="J546" s="497" t="str">
        <f t="shared" si="9"/>
        <v/>
      </c>
      <c r="K546" s="506"/>
      <c r="L546" s="507"/>
      <c r="M546" s="508"/>
      <c r="N546" s="498"/>
      <c r="O546" s="498"/>
      <c r="P546" s="498"/>
      <c r="Q546" s="498"/>
      <c r="R546" s="498"/>
      <c r="S546" s="497" t="s">
        <v>1935</v>
      </c>
    </row>
    <row r="547" spans="4:19" x14ac:dyDescent="0.2">
      <c r="D547" s="498" t="s">
        <v>3828</v>
      </c>
      <c r="E547" s="497" t="s">
        <v>3827</v>
      </c>
      <c r="F547" s="498"/>
      <c r="G547" s="497"/>
      <c r="H547" s="498"/>
      <c r="I547" s="498"/>
      <c r="J547" s="497" t="str">
        <f t="shared" si="9"/>
        <v/>
      </c>
      <c r="K547" s="506"/>
      <c r="L547" s="507"/>
      <c r="M547" s="508"/>
      <c r="N547" s="498"/>
      <c r="O547" s="498"/>
      <c r="P547" s="498"/>
      <c r="Q547" s="498"/>
      <c r="R547" s="498"/>
      <c r="S547" s="497" t="s">
        <v>1936</v>
      </c>
    </row>
    <row r="548" spans="4:19" x14ac:dyDescent="0.2">
      <c r="D548" s="498" t="s">
        <v>3829</v>
      </c>
      <c r="E548" s="497" t="s">
        <v>3827</v>
      </c>
      <c r="F548" s="498"/>
      <c r="G548" s="497"/>
      <c r="H548" s="498"/>
      <c r="I548" s="498"/>
      <c r="J548" s="497" t="str">
        <f t="shared" si="9"/>
        <v/>
      </c>
      <c r="K548" s="506"/>
      <c r="L548" s="507"/>
      <c r="M548" s="508"/>
      <c r="N548" s="498"/>
      <c r="O548" s="498"/>
      <c r="P548" s="498"/>
      <c r="Q548" s="498"/>
      <c r="R548" s="498"/>
      <c r="S548" s="497" t="s">
        <v>1937</v>
      </c>
    </row>
    <row r="549" spans="4:19" x14ac:dyDescent="0.2">
      <c r="D549" s="498" t="s">
        <v>3830</v>
      </c>
      <c r="E549" s="497" t="s">
        <v>3827</v>
      </c>
      <c r="F549" s="498"/>
      <c r="G549" s="497"/>
      <c r="H549" s="498"/>
      <c r="I549" s="498"/>
      <c r="J549" s="497" t="str">
        <f t="shared" si="9"/>
        <v/>
      </c>
      <c r="K549" s="506"/>
      <c r="L549" s="507"/>
      <c r="M549" s="508"/>
      <c r="N549" s="498"/>
      <c r="O549" s="498"/>
      <c r="P549" s="498"/>
      <c r="Q549" s="498"/>
      <c r="R549" s="498"/>
      <c r="S549" s="497" t="s">
        <v>1938</v>
      </c>
    </row>
    <row r="550" spans="4:19" x14ac:dyDescent="0.2">
      <c r="D550" s="498" t="s">
        <v>3831</v>
      </c>
      <c r="E550" s="497" t="s">
        <v>3827</v>
      </c>
      <c r="F550" s="498"/>
      <c r="G550" s="497"/>
      <c r="H550" s="498"/>
      <c r="I550" s="498"/>
      <c r="J550" s="497" t="str">
        <f t="shared" si="9"/>
        <v/>
      </c>
      <c r="K550" s="506"/>
      <c r="L550" s="507"/>
      <c r="M550" s="508"/>
      <c r="N550" s="498"/>
      <c r="O550" s="498"/>
      <c r="P550" s="498"/>
      <c r="Q550" s="498"/>
      <c r="R550" s="498"/>
      <c r="S550" s="497" t="s">
        <v>1939</v>
      </c>
    </row>
    <row r="551" spans="4:19" x14ac:dyDescent="0.2">
      <c r="D551" s="498" t="s">
        <v>3832</v>
      </c>
      <c r="E551" s="497" t="s">
        <v>3827</v>
      </c>
      <c r="F551" s="498"/>
      <c r="G551" s="497"/>
      <c r="H551" s="498"/>
      <c r="I551" s="498"/>
      <c r="J551" s="497" t="str">
        <f t="shared" si="9"/>
        <v/>
      </c>
      <c r="K551" s="506"/>
      <c r="L551" s="507"/>
      <c r="M551" s="508"/>
      <c r="N551" s="498"/>
      <c r="O551" s="498"/>
      <c r="P551" s="498"/>
      <c r="Q551" s="498"/>
      <c r="R551" s="498"/>
      <c r="S551" s="497" t="s">
        <v>1940</v>
      </c>
    </row>
    <row r="552" spans="4:19" x14ac:dyDescent="0.2">
      <c r="D552" s="498" t="s">
        <v>3833</v>
      </c>
      <c r="E552" s="497" t="s">
        <v>3827</v>
      </c>
      <c r="F552" s="498"/>
      <c r="G552" s="497"/>
      <c r="H552" s="498"/>
      <c r="I552" s="498"/>
      <c r="J552" s="497" t="str">
        <f t="shared" si="9"/>
        <v/>
      </c>
      <c r="K552" s="506"/>
      <c r="L552" s="507"/>
      <c r="M552" s="508"/>
      <c r="N552" s="498"/>
      <c r="O552" s="498"/>
      <c r="P552" s="498"/>
      <c r="Q552" s="498"/>
      <c r="R552" s="498"/>
      <c r="S552" s="497" t="s">
        <v>1941</v>
      </c>
    </row>
    <row r="553" spans="4:19" x14ac:dyDescent="0.2">
      <c r="D553" s="498" t="s">
        <v>3834</v>
      </c>
      <c r="E553" s="497" t="s">
        <v>3827</v>
      </c>
      <c r="F553" s="498"/>
      <c r="G553" s="497"/>
      <c r="H553" s="498"/>
      <c r="I553" s="498"/>
      <c r="J553" s="497" t="str">
        <f t="shared" si="9"/>
        <v/>
      </c>
      <c r="K553" s="506"/>
      <c r="L553" s="507"/>
      <c r="M553" s="508"/>
      <c r="N553" s="498"/>
      <c r="O553" s="498"/>
      <c r="P553" s="498"/>
      <c r="Q553" s="498"/>
      <c r="R553" s="498"/>
      <c r="S553" s="497" t="s">
        <v>1942</v>
      </c>
    </row>
    <row r="554" spans="4:19" x14ac:dyDescent="0.2">
      <c r="D554" s="498" t="s">
        <v>3835</v>
      </c>
      <c r="E554" s="497" t="s">
        <v>3827</v>
      </c>
      <c r="F554" s="498"/>
      <c r="G554" s="497"/>
      <c r="H554" s="498"/>
      <c r="I554" s="498"/>
      <c r="J554" s="497" t="str">
        <f t="shared" si="9"/>
        <v/>
      </c>
      <c r="K554" s="506"/>
      <c r="L554" s="507"/>
      <c r="M554" s="508"/>
      <c r="N554" s="498"/>
      <c r="O554" s="498"/>
      <c r="P554" s="498"/>
      <c r="Q554" s="498"/>
      <c r="R554" s="498"/>
      <c r="S554" s="497" t="s">
        <v>1943</v>
      </c>
    </row>
    <row r="555" spans="4:19" x14ac:dyDescent="0.2">
      <c r="D555" s="498" t="s">
        <v>3836</v>
      </c>
      <c r="E555" s="497" t="s">
        <v>3827</v>
      </c>
      <c r="F555" s="498"/>
      <c r="G555" s="497"/>
      <c r="H555" s="498"/>
      <c r="I555" s="498"/>
      <c r="J555" s="497" t="str">
        <f t="shared" si="9"/>
        <v/>
      </c>
      <c r="K555" s="506"/>
      <c r="L555" s="507"/>
      <c r="M555" s="508"/>
      <c r="N555" s="498"/>
      <c r="O555" s="498"/>
      <c r="P555" s="498"/>
      <c r="Q555" s="498"/>
      <c r="R555" s="498"/>
      <c r="S555" s="497" t="s">
        <v>1944</v>
      </c>
    </row>
    <row r="556" spans="4:19" x14ac:dyDescent="0.2">
      <c r="D556" s="498" t="s">
        <v>3837</v>
      </c>
      <c r="E556" s="497" t="s">
        <v>3838</v>
      </c>
      <c r="F556" s="498"/>
      <c r="G556" s="497"/>
      <c r="H556" s="498"/>
      <c r="I556" s="498"/>
      <c r="J556" s="497" t="str">
        <f t="shared" si="9"/>
        <v/>
      </c>
      <c r="K556" s="506"/>
      <c r="L556" s="507"/>
      <c r="M556" s="508"/>
      <c r="N556" s="498"/>
      <c r="O556" s="498"/>
      <c r="P556" s="498"/>
      <c r="Q556" s="498"/>
      <c r="R556" s="498"/>
      <c r="S556" s="497" t="s">
        <v>1925</v>
      </c>
    </row>
    <row r="557" spans="4:19" x14ac:dyDescent="0.2">
      <c r="D557" s="498" t="s">
        <v>3839</v>
      </c>
      <c r="E557" s="497" t="s">
        <v>3838</v>
      </c>
      <c r="F557" s="498"/>
      <c r="G557" s="497"/>
      <c r="H557" s="498"/>
      <c r="I557" s="498"/>
      <c r="J557" s="497" t="str">
        <f t="shared" si="9"/>
        <v/>
      </c>
      <c r="K557" s="506"/>
      <c r="L557" s="507"/>
      <c r="M557" s="508"/>
      <c r="N557" s="498"/>
      <c r="O557" s="498"/>
      <c r="P557" s="498"/>
      <c r="Q557" s="498"/>
      <c r="R557" s="498"/>
      <c r="S557" s="497" t="s">
        <v>1926</v>
      </c>
    </row>
    <row r="558" spans="4:19" x14ac:dyDescent="0.2">
      <c r="D558" s="498" t="s">
        <v>3840</v>
      </c>
      <c r="E558" s="497" t="s">
        <v>3838</v>
      </c>
      <c r="F558" s="498"/>
      <c r="G558" s="497"/>
      <c r="H558" s="498"/>
      <c r="I558" s="498"/>
      <c r="J558" s="497" t="str">
        <f t="shared" si="9"/>
        <v/>
      </c>
      <c r="K558" s="506"/>
      <c r="L558" s="507"/>
      <c r="M558" s="508"/>
      <c r="N558" s="498"/>
      <c r="O558" s="498"/>
      <c r="P558" s="498"/>
      <c r="Q558" s="498"/>
      <c r="R558" s="498"/>
      <c r="S558" s="497" t="s">
        <v>1927</v>
      </c>
    </row>
    <row r="559" spans="4:19" x14ac:dyDescent="0.2">
      <c r="D559" s="498" t="s">
        <v>3841</v>
      </c>
      <c r="E559" s="497" t="s">
        <v>3838</v>
      </c>
      <c r="F559" s="498"/>
      <c r="G559" s="497"/>
      <c r="H559" s="498"/>
      <c r="I559" s="498"/>
      <c r="J559" s="497" t="str">
        <f t="shared" si="9"/>
        <v/>
      </c>
      <c r="K559" s="506"/>
      <c r="L559" s="507"/>
      <c r="M559" s="508"/>
      <c r="N559" s="498"/>
      <c r="O559" s="498"/>
      <c r="P559" s="498"/>
      <c r="Q559" s="498"/>
      <c r="R559" s="498"/>
      <c r="S559" s="497" t="s">
        <v>1928</v>
      </c>
    </row>
    <row r="560" spans="4:19" x14ac:dyDescent="0.2">
      <c r="D560" s="498" t="s">
        <v>3842</v>
      </c>
      <c r="E560" s="497" t="s">
        <v>3838</v>
      </c>
      <c r="F560" s="498"/>
      <c r="G560" s="497"/>
      <c r="H560" s="498"/>
      <c r="I560" s="498"/>
      <c r="J560" s="497" t="str">
        <f t="shared" si="9"/>
        <v/>
      </c>
      <c r="K560" s="506"/>
      <c r="L560" s="507"/>
      <c r="M560" s="508"/>
      <c r="N560" s="498"/>
      <c r="O560" s="498"/>
      <c r="P560" s="498"/>
      <c r="Q560" s="498"/>
      <c r="R560" s="498"/>
      <c r="S560" s="497" t="s">
        <v>1929</v>
      </c>
    </row>
    <row r="561" spans="4:19" x14ac:dyDescent="0.2">
      <c r="D561" s="498" t="s">
        <v>3843</v>
      </c>
      <c r="E561" s="497" t="s">
        <v>3838</v>
      </c>
      <c r="F561" s="498"/>
      <c r="G561" s="497"/>
      <c r="H561" s="498"/>
      <c r="I561" s="498"/>
      <c r="J561" s="497" t="str">
        <f t="shared" si="9"/>
        <v/>
      </c>
      <c r="K561" s="506"/>
      <c r="L561" s="507"/>
      <c r="M561" s="508"/>
      <c r="N561" s="498"/>
      <c r="O561" s="498"/>
      <c r="P561" s="498"/>
      <c r="Q561" s="498"/>
      <c r="R561" s="498"/>
      <c r="S561" s="497" t="s">
        <v>1930</v>
      </c>
    </row>
    <row r="562" spans="4:19" x14ac:dyDescent="0.2">
      <c r="D562" s="498" t="s">
        <v>3844</v>
      </c>
      <c r="E562" s="497" t="s">
        <v>3838</v>
      </c>
      <c r="F562" s="498"/>
      <c r="G562" s="497"/>
      <c r="H562" s="498"/>
      <c r="I562" s="498"/>
      <c r="J562" s="497" t="str">
        <f t="shared" si="9"/>
        <v/>
      </c>
      <c r="K562" s="506"/>
      <c r="L562" s="507"/>
      <c r="M562" s="508"/>
      <c r="N562" s="498"/>
      <c r="O562" s="498"/>
      <c r="P562" s="498"/>
      <c r="Q562" s="498"/>
      <c r="R562" s="498"/>
      <c r="S562" s="497" t="s">
        <v>1931</v>
      </c>
    </row>
    <row r="563" spans="4:19" x14ac:dyDescent="0.2">
      <c r="D563" s="498" t="s">
        <v>3845</v>
      </c>
      <c r="E563" s="497" t="s">
        <v>3838</v>
      </c>
      <c r="F563" s="498"/>
      <c r="G563" s="497"/>
      <c r="H563" s="498"/>
      <c r="I563" s="498"/>
      <c r="J563" s="497" t="str">
        <f t="shared" si="9"/>
        <v/>
      </c>
      <c r="K563" s="506"/>
      <c r="L563" s="507"/>
      <c r="M563" s="508"/>
      <c r="N563" s="498"/>
      <c r="O563" s="498"/>
      <c r="P563" s="498"/>
      <c r="Q563" s="498"/>
      <c r="R563" s="498"/>
      <c r="S563" s="497" t="s">
        <v>1932</v>
      </c>
    </row>
    <row r="564" spans="4:19" x14ac:dyDescent="0.2">
      <c r="D564" s="498" t="s">
        <v>3846</v>
      </c>
      <c r="E564" s="497" t="s">
        <v>3838</v>
      </c>
      <c r="F564" s="498"/>
      <c r="G564" s="497"/>
      <c r="H564" s="498"/>
      <c r="I564" s="498"/>
      <c r="J564" s="497" t="str">
        <f t="shared" si="9"/>
        <v/>
      </c>
      <c r="K564" s="506"/>
      <c r="L564" s="507"/>
      <c r="M564" s="508"/>
      <c r="N564" s="498"/>
      <c r="O564" s="498"/>
      <c r="P564" s="498"/>
      <c r="Q564" s="498"/>
      <c r="R564" s="498"/>
      <c r="S564" s="497" t="s">
        <v>1933</v>
      </c>
    </row>
    <row r="565" spans="4:19" x14ac:dyDescent="0.2">
      <c r="D565" s="498" t="s">
        <v>3847</v>
      </c>
      <c r="E565" s="497" t="s">
        <v>3838</v>
      </c>
      <c r="F565" s="498"/>
      <c r="G565" s="497"/>
      <c r="H565" s="498"/>
      <c r="I565" s="498"/>
      <c r="J565" s="497" t="str">
        <f t="shared" si="9"/>
        <v/>
      </c>
      <c r="K565" s="506"/>
      <c r="L565" s="507"/>
      <c r="M565" s="508"/>
      <c r="N565" s="498"/>
      <c r="O565" s="498"/>
      <c r="P565" s="498"/>
      <c r="Q565" s="498"/>
      <c r="R565" s="498"/>
      <c r="S565" s="497" t="s">
        <v>1934</v>
      </c>
    </row>
    <row r="566" spans="4:19" x14ac:dyDescent="0.2">
      <c r="D566" s="498" t="s">
        <v>3848</v>
      </c>
      <c r="E566" s="497" t="s">
        <v>3849</v>
      </c>
      <c r="F566" s="498"/>
      <c r="G566" s="497"/>
      <c r="H566" s="498"/>
      <c r="I566" s="498"/>
      <c r="J566" s="497" t="str">
        <f t="shared" si="9"/>
        <v/>
      </c>
      <c r="K566" s="506"/>
      <c r="L566" s="507"/>
      <c r="M566" s="508"/>
      <c r="N566" s="498"/>
      <c r="O566" s="498"/>
      <c r="P566" s="498"/>
      <c r="Q566" s="498"/>
      <c r="R566" s="498"/>
      <c r="S566" s="497" t="s">
        <v>1915</v>
      </c>
    </row>
    <row r="567" spans="4:19" x14ac:dyDescent="0.2">
      <c r="D567" s="498" t="s">
        <v>3850</v>
      </c>
      <c r="E567" s="497" t="s">
        <v>3849</v>
      </c>
      <c r="F567" s="498"/>
      <c r="G567" s="497"/>
      <c r="H567" s="498"/>
      <c r="I567" s="498"/>
      <c r="J567" s="497" t="str">
        <f t="shared" si="9"/>
        <v/>
      </c>
      <c r="K567" s="506"/>
      <c r="L567" s="507"/>
      <c r="M567" s="508"/>
      <c r="N567" s="498"/>
      <c r="O567" s="498"/>
      <c r="P567" s="498"/>
      <c r="Q567" s="498"/>
      <c r="R567" s="498"/>
      <c r="S567" s="497" t="s">
        <v>1916</v>
      </c>
    </row>
    <row r="568" spans="4:19" x14ac:dyDescent="0.2">
      <c r="D568" s="498" t="s">
        <v>3851</v>
      </c>
      <c r="E568" s="497" t="s">
        <v>3849</v>
      </c>
      <c r="F568" s="498"/>
      <c r="G568" s="497"/>
      <c r="H568" s="498"/>
      <c r="I568" s="498"/>
      <c r="J568" s="497" t="str">
        <f t="shared" si="9"/>
        <v/>
      </c>
      <c r="K568" s="506"/>
      <c r="L568" s="507"/>
      <c r="M568" s="508"/>
      <c r="N568" s="498"/>
      <c r="O568" s="498"/>
      <c r="P568" s="498"/>
      <c r="Q568" s="498"/>
      <c r="R568" s="498"/>
      <c r="S568" s="497" t="s">
        <v>1917</v>
      </c>
    </row>
    <row r="569" spans="4:19" x14ac:dyDescent="0.2">
      <c r="D569" s="498" t="s">
        <v>3852</v>
      </c>
      <c r="E569" s="497" t="s">
        <v>3849</v>
      </c>
      <c r="F569" s="498"/>
      <c r="G569" s="497"/>
      <c r="H569" s="498"/>
      <c r="I569" s="498"/>
      <c r="J569" s="497" t="str">
        <f t="shared" si="9"/>
        <v/>
      </c>
      <c r="K569" s="506"/>
      <c r="L569" s="507"/>
      <c r="M569" s="508"/>
      <c r="N569" s="498"/>
      <c r="O569" s="498"/>
      <c r="P569" s="498"/>
      <c r="Q569" s="498"/>
      <c r="R569" s="498"/>
      <c r="S569" s="497" t="s">
        <v>1918</v>
      </c>
    </row>
    <row r="570" spans="4:19" x14ac:dyDescent="0.2">
      <c r="D570" s="498" t="s">
        <v>3853</v>
      </c>
      <c r="E570" s="497" t="s">
        <v>3849</v>
      </c>
      <c r="F570" s="498"/>
      <c r="G570" s="497"/>
      <c r="H570" s="498"/>
      <c r="I570" s="498"/>
      <c r="J570" s="497" t="str">
        <f t="shared" si="9"/>
        <v/>
      </c>
      <c r="K570" s="506"/>
      <c r="L570" s="507"/>
      <c r="M570" s="508"/>
      <c r="N570" s="498"/>
      <c r="O570" s="498"/>
      <c r="P570" s="498"/>
      <c r="Q570" s="498"/>
      <c r="R570" s="498"/>
      <c r="S570" s="497" t="s">
        <v>1919</v>
      </c>
    </row>
    <row r="571" spans="4:19" x14ac:dyDescent="0.2">
      <c r="D571" s="498" t="s">
        <v>3854</v>
      </c>
      <c r="E571" s="497" t="s">
        <v>3849</v>
      </c>
      <c r="F571" s="498"/>
      <c r="G571" s="497"/>
      <c r="H571" s="498"/>
      <c r="I571" s="498"/>
      <c r="J571" s="497" t="str">
        <f t="shared" si="9"/>
        <v/>
      </c>
      <c r="K571" s="506"/>
      <c r="L571" s="507"/>
      <c r="M571" s="508"/>
      <c r="N571" s="498"/>
      <c r="O571" s="498"/>
      <c r="P571" s="498"/>
      <c r="Q571" s="498"/>
      <c r="R571" s="498"/>
      <c r="S571" s="497" t="s">
        <v>1920</v>
      </c>
    </row>
    <row r="572" spans="4:19" x14ac:dyDescent="0.2">
      <c r="D572" s="498" t="s">
        <v>3855</v>
      </c>
      <c r="E572" s="497" t="s">
        <v>3849</v>
      </c>
      <c r="F572" s="498"/>
      <c r="G572" s="497"/>
      <c r="H572" s="498"/>
      <c r="I572" s="498"/>
      <c r="J572" s="497" t="str">
        <f t="shared" ref="J572:J615" si="10">F572&amp;H572&amp;I572</f>
        <v/>
      </c>
      <c r="K572" s="506"/>
      <c r="L572" s="507"/>
      <c r="M572" s="508"/>
      <c r="N572" s="498"/>
      <c r="O572" s="498"/>
      <c r="P572" s="498"/>
      <c r="Q572" s="498"/>
      <c r="R572" s="498"/>
      <c r="S572" s="497" t="s">
        <v>1921</v>
      </c>
    </row>
    <row r="573" spans="4:19" x14ac:dyDescent="0.2">
      <c r="D573" s="498" t="s">
        <v>3856</v>
      </c>
      <c r="E573" s="497" t="s">
        <v>3849</v>
      </c>
      <c r="F573" s="498"/>
      <c r="G573" s="497"/>
      <c r="H573" s="498"/>
      <c r="I573" s="498"/>
      <c r="J573" s="497" t="str">
        <f t="shared" si="10"/>
        <v/>
      </c>
      <c r="K573" s="506"/>
      <c r="L573" s="507"/>
      <c r="M573" s="508"/>
      <c r="N573" s="498"/>
      <c r="O573" s="498"/>
      <c r="P573" s="498"/>
      <c r="Q573" s="498"/>
      <c r="R573" s="498"/>
      <c r="S573" s="497" t="s">
        <v>1922</v>
      </c>
    </row>
    <row r="574" spans="4:19" x14ac:dyDescent="0.2">
      <c r="D574" s="498" t="s">
        <v>3857</v>
      </c>
      <c r="E574" s="497" t="s">
        <v>3849</v>
      </c>
      <c r="F574" s="498"/>
      <c r="G574" s="497"/>
      <c r="H574" s="498"/>
      <c r="I574" s="498"/>
      <c r="J574" s="497" t="str">
        <f t="shared" si="10"/>
        <v/>
      </c>
      <c r="K574" s="506"/>
      <c r="L574" s="507"/>
      <c r="M574" s="508"/>
      <c r="N574" s="498"/>
      <c r="O574" s="498"/>
      <c r="P574" s="498"/>
      <c r="Q574" s="498"/>
      <c r="R574" s="498"/>
      <c r="S574" s="497" t="s">
        <v>1923</v>
      </c>
    </row>
    <row r="575" spans="4:19" x14ac:dyDescent="0.2">
      <c r="D575" s="498" t="s">
        <v>3858</v>
      </c>
      <c r="E575" s="497" t="s">
        <v>3849</v>
      </c>
      <c r="F575" s="498"/>
      <c r="G575" s="497"/>
      <c r="H575" s="498"/>
      <c r="I575" s="498"/>
      <c r="J575" s="497" t="str">
        <f t="shared" si="10"/>
        <v/>
      </c>
      <c r="K575" s="506"/>
      <c r="L575" s="507"/>
      <c r="M575" s="508"/>
      <c r="N575" s="498"/>
      <c r="O575" s="498"/>
      <c r="P575" s="498"/>
      <c r="Q575" s="498"/>
      <c r="R575" s="498"/>
      <c r="S575" s="497" t="s">
        <v>1924</v>
      </c>
    </row>
    <row r="576" spans="4:19" x14ac:dyDescent="0.2">
      <c r="D576" s="498" t="s">
        <v>3859</v>
      </c>
      <c r="E576" s="497" t="s">
        <v>3860</v>
      </c>
      <c r="F576" s="498"/>
      <c r="G576" s="497"/>
      <c r="H576" s="498"/>
      <c r="I576" s="498"/>
      <c r="J576" s="497" t="str">
        <f t="shared" si="10"/>
        <v/>
      </c>
      <c r="K576" s="506"/>
      <c r="L576" s="507"/>
      <c r="M576" s="508"/>
      <c r="N576" s="498"/>
      <c r="O576" s="498"/>
      <c r="P576" s="498"/>
      <c r="Q576" s="498"/>
      <c r="R576" s="498"/>
      <c r="S576" s="497" t="s">
        <v>1905</v>
      </c>
    </row>
    <row r="577" spans="4:19" x14ac:dyDescent="0.2">
      <c r="D577" s="498" t="s">
        <v>3861</v>
      </c>
      <c r="E577" s="497" t="s">
        <v>3860</v>
      </c>
      <c r="F577" s="498"/>
      <c r="G577" s="497"/>
      <c r="H577" s="498"/>
      <c r="I577" s="498"/>
      <c r="J577" s="497" t="str">
        <f t="shared" si="10"/>
        <v/>
      </c>
      <c r="K577" s="506"/>
      <c r="L577" s="507"/>
      <c r="M577" s="508"/>
      <c r="N577" s="498"/>
      <c r="O577" s="498"/>
      <c r="P577" s="498"/>
      <c r="Q577" s="498"/>
      <c r="R577" s="498"/>
      <c r="S577" s="497" t="s">
        <v>1906</v>
      </c>
    </row>
    <row r="578" spans="4:19" x14ac:dyDescent="0.2">
      <c r="D578" s="498" t="s">
        <v>3862</v>
      </c>
      <c r="E578" s="497" t="s">
        <v>3860</v>
      </c>
      <c r="F578" s="498"/>
      <c r="G578" s="497"/>
      <c r="H578" s="498"/>
      <c r="I578" s="498"/>
      <c r="J578" s="497" t="str">
        <f t="shared" si="10"/>
        <v/>
      </c>
      <c r="K578" s="506"/>
      <c r="L578" s="507"/>
      <c r="M578" s="508"/>
      <c r="N578" s="498"/>
      <c r="O578" s="498"/>
      <c r="P578" s="498"/>
      <c r="Q578" s="498"/>
      <c r="R578" s="498"/>
      <c r="S578" s="497" t="s">
        <v>1907</v>
      </c>
    </row>
    <row r="579" spans="4:19" x14ac:dyDescent="0.2">
      <c r="D579" s="498" t="s">
        <v>3863</v>
      </c>
      <c r="E579" s="497" t="s">
        <v>3860</v>
      </c>
      <c r="F579" s="498"/>
      <c r="G579" s="497"/>
      <c r="H579" s="498"/>
      <c r="I579" s="498"/>
      <c r="J579" s="497" t="str">
        <f t="shared" si="10"/>
        <v/>
      </c>
      <c r="K579" s="506"/>
      <c r="L579" s="507"/>
      <c r="M579" s="508"/>
      <c r="N579" s="498"/>
      <c r="O579" s="498"/>
      <c r="P579" s="498"/>
      <c r="Q579" s="498"/>
      <c r="R579" s="498"/>
      <c r="S579" s="497" t="s">
        <v>1908</v>
      </c>
    </row>
    <row r="580" spans="4:19" x14ac:dyDescent="0.2">
      <c r="D580" s="498" t="s">
        <v>3864</v>
      </c>
      <c r="E580" s="497" t="s">
        <v>3860</v>
      </c>
      <c r="F580" s="498"/>
      <c r="G580" s="497"/>
      <c r="H580" s="498"/>
      <c r="I580" s="498"/>
      <c r="J580" s="497" t="str">
        <f t="shared" si="10"/>
        <v/>
      </c>
      <c r="K580" s="506"/>
      <c r="L580" s="507"/>
      <c r="M580" s="508"/>
      <c r="N580" s="498"/>
      <c r="O580" s="498"/>
      <c r="P580" s="498"/>
      <c r="Q580" s="498"/>
      <c r="R580" s="498"/>
      <c r="S580" s="497" t="s">
        <v>1909</v>
      </c>
    </row>
    <row r="581" spans="4:19" x14ac:dyDescent="0.2">
      <c r="D581" s="498" t="s">
        <v>3865</v>
      </c>
      <c r="E581" s="497" t="s">
        <v>3860</v>
      </c>
      <c r="F581" s="498"/>
      <c r="G581" s="497"/>
      <c r="H581" s="498"/>
      <c r="I581" s="498"/>
      <c r="J581" s="497" t="str">
        <f t="shared" si="10"/>
        <v/>
      </c>
      <c r="K581" s="506"/>
      <c r="L581" s="507"/>
      <c r="M581" s="508"/>
      <c r="N581" s="498"/>
      <c r="O581" s="498"/>
      <c r="P581" s="498"/>
      <c r="Q581" s="498"/>
      <c r="R581" s="498"/>
      <c r="S581" s="497" t="s">
        <v>1910</v>
      </c>
    </row>
    <row r="582" spans="4:19" x14ac:dyDescent="0.2">
      <c r="D582" s="498" t="s">
        <v>3866</v>
      </c>
      <c r="E582" s="497" t="s">
        <v>3860</v>
      </c>
      <c r="F582" s="498"/>
      <c r="G582" s="497"/>
      <c r="H582" s="498"/>
      <c r="I582" s="498"/>
      <c r="J582" s="497" t="str">
        <f t="shared" si="10"/>
        <v/>
      </c>
      <c r="K582" s="506"/>
      <c r="L582" s="507"/>
      <c r="M582" s="508"/>
      <c r="N582" s="498"/>
      <c r="O582" s="498"/>
      <c r="P582" s="498"/>
      <c r="Q582" s="498"/>
      <c r="R582" s="498"/>
      <c r="S582" s="497" t="s">
        <v>1911</v>
      </c>
    </row>
    <row r="583" spans="4:19" x14ac:dyDescent="0.2">
      <c r="D583" s="498" t="s">
        <v>3867</v>
      </c>
      <c r="E583" s="497" t="s">
        <v>3860</v>
      </c>
      <c r="F583" s="498"/>
      <c r="G583" s="497"/>
      <c r="H583" s="498"/>
      <c r="I583" s="498"/>
      <c r="J583" s="497" t="str">
        <f t="shared" si="10"/>
        <v/>
      </c>
      <c r="K583" s="506"/>
      <c r="L583" s="507"/>
      <c r="M583" s="508"/>
      <c r="N583" s="498"/>
      <c r="O583" s="498"/>
      <c r="P583" s="498"/>
      <c r="Q583" s="498"/>
      <c r="R583" s="498"/>
      <c r="S583" s="497" t="s">
        <v>1912</v>
      </c>
    </row>
    <row r="584" spans="4:19" x14ac:dyDescent="0.2">
      <c r="D584" s="498" t="s">
        <v>3868</v>
      </c>
      <c r="E584" s="497" t="s">
        <v>3860</v>
      </c>
      <c r="F584" s="498"/>
      <c r="G584" s="497"/>
      <c r="H584" s="498"/>
      <c r="I584" s="498"/>
      <c r="J584" s="497" t="str">
        <f t="shared" si="10"/>
        <v/>
      </c>
      <c r="K584" s="506"/>
      <c r="L584" s="507"/>
      <c r="M584" s="508"/>
      <c r="N584" s="498"/>
      <c r="O584" s="498"/>
      <c r="P584" s="498"/>
      <c r="Q584" s="498"/>
      <c r="R584" s="498"/>
      <c r="S584" s="497" t="s">
        <v>1913</v>
      </c>
    </row>
    <row r="585" spans="4:19" x14ac:dyDescent="0.2">
      <c r="D585" s="498" t="s">
        <v>3869</v>
      </c>
      <c r="E585" s="497" t="s">
        <v>3860</v>
      </c>
      <c r="F585" s="498"/>
      <c r="G585" s="497"/>
      <c r="H585" s="498"/>
      <c r="I585" s="498"/>
      <c r="J585" s="497" t="str">
        <f t="shared" si="10"/>
        <v/>
      </c>
      <c r="K585" s="506"/>
      <c r="L585" s="507"/>
      <c r="M585" s="508"/>
      <c r="N585" s="498"/>
      <c r="O585" s="498"/>
      <c r="P585" s="498"/>
      <c r="Q585" s="498"/>
      <c r="R585" s="498"/>
      <c r="S585" s="497" t="s">
        <v>1914</v>
      </c>
    </row>
    <row r="586" spans="4:19" x14ac:dyDescent="0.2">
      <c r="D586" s="498" t="s">
        <v>3870</v>
      </c>
      <c r="E586" s="497" t="s">
        <v>3871</v>
      </c>
      <c r="F586" s="498"/>
      <c r="G586" s="497"/>
      <c r="H586" s="498"/>
      <c r="I586" s="498"/>
      <c r="J586" s="497" t="str">
        <f t="shared" si="10"/>
        <v/>
      </c>
      <c r="K586" s="506"/>
      <c r="L586" s="507"/>
      <c r="M586" s="508"/>
      <c r="N586" s="498"/>
      <c r="O586" s="498"/>
      <c r="P586" s="498"/>
      <c r="Q586" s="498"/>
      <c r="R586" s="498"/>
      <c r="S586" s="497" t="s">
        <v>1895</v>
      </c>
    </row>
    <row r="587" spans="4:19" x14ac:dyDescent="0.2">
      <c r="D587" s="498" t="s">
        <v>3872</v>
      </c>
      <c r="E587" s="497" t="s">
        <v>3871</v>
      </c>
      <c r="F587" s="498"/>
      <c r="G587" s="497"/>
      <c r="H587" s="498"/>
      <c r="I587" s="498"/>
      <c r="J587" s="497" t="str">
        <f t="shared" si="10"/>
        <v/>
      </c>
      <c r="K587" s="506"/>
      <c r="L587" s="507"/>
      <c r="M587" s="508"/>
      <c r="N587" s="498"/>
      <c r="O587" s="498"/>
      <c r="P587" s="498"/>
      <c r="Q587" s="498"/>
      <c r="R587" s="498"/>
      <c r="S587" s="497" t="s">
        <v>1896</v>
      </c>
    </row>
    <row r="588" spans="4:19" x14ac:dyDescent="0.2">
      <c r="D588" s="498" t="s">
        <v>3873</v>
      </c>
      <c r="E588" s="497" t="s">
        <v>3871</v>
      </c>
      <c r="F588" s="498"/>
      <c r="G588" s="497"/>
      <c r="H588" s="498"/>
      <c r="I588" s="498"/>
      <c r="J588" s="497" t="str">
        <f t="shared" si="10"/>
        <v/>
      </c>
      <c r="K588" s="506"/>
      <c r="L588" s="507"/>
      <c r="M588" s="508"/>
      <c r="N588" s="498"/>
      <c r="O588" s="498"/>
      <c r="P588" s="498"/>
      <c r="Q588" s="498"/>
      <c r="R588" s="498"/>
      <c r="S588" s="497" t="s">
        <v>1897</v>
      </c>
    </row>
    <row r="589" spans="4:19" x14ac:dyDescent="0.2">
      <c r="D589" s="498" t="s">
        <v>3874</v>
      </c>
      <c r="E589" s="497" t="s">
        <v>3871</v>
      </c>
      <c r="F589" s="498"/>
      <c r="G589" s="497"/>
      <c r="H589" s="498"/>
      <c r="I589" s="498"/>
      <c r="J589" s="497" t="str">
        <f t="shared" si="10"/>
        <v/>
      </c>
      <c r="K589" s="506"/>
      <c r="L589" s="507"/>
      <c r="M589" s="508"/>
      <c r="N589" s="498"/>
      <c r="O589" s="498"/>
      <c r="P589" s="498"/>
      <c r="Q589" s="498"/>
      <c r="R589" s="498"/>
      <c r="S589" s="497" t="s">
        <v>1898</v>
      </c>
    </row>
    <row r="590" spans="4:19" x14ac:dyDescent="0.2">
      <c r="D590" s="498" t="s">
        <v>3875</v>
      </c>
      <c r="E590" s="497" t="s">
        <v>3871</v>
      </c>
      <c r="F590" s="498"/>
      <c r="G590" s="497"/>
      <c r="H590" s="498"/>
      <c r="I590" s="498"/>
      <c r="J590" s="497" t="str">
        <f t="shared" si="10"/>
        <v/>
      </c>
      <c r="K590" s="506"/>
      <c r="L590" s="507"/>
      <c r="M590" s="508"/>
      <c r="N590" s="498"/>
      <c r="O590" s="498"/>
      <c r="P590" s="498"/>
      <c r="Q590" s="498"/>
      <c r="R590" s="498"/>
      <c r="S590" s="497" t="s">
        <v>1899</v>
      </c>
    </row>
    <row r="591" spans="4:19" x14ac:dyDescent="0.2">
      <c r="D591" s="498" t="s">
        <v>3876</v>
      </c>
      <c r="E591" s="497" t="s">
        <v>3871</v>
      </c>
      <c r="F591" s="498"/>
      <c r="G591" s="497"/>
      <c r="H591" s="498"/>
      <c r="I591" s="498"/>
      <c r="J591" s="497" t="str">
        <f t="shared" si="10"/>
        <v/>
      </c>
      <c r="K591" s="506"/>
      <c r="L591" s="507"/>
      <c r="M591" s="508"/>
      <c r="N591" s="498"/>
      <c r="O591" s="498"/>
      <c r="P591" s="498"/>
      <c r="Q591" s="498"/>
      <c r="R591" s="498"/>
      <c r="S591" s="497" t="s">
        <v>1900</v>
      </c>
    </row>
    <row r="592" spans="4:19" x14ac:dyDescent="0.2">
      <c r="D592" s="498" t="s">
        <v>3877</v>
      </c>
      <c r="E592" s="497" t="s">
        <v>3871</v>
      </c>
      <c r="F592" s="498"/>
      <c r="G592" s="497"/>
      <c r="H592" s="498"/>
      <c r="I592" s="498"/>
      <c r="J592" s="497" t="str">
        <f t="shared" si="10"/>
        <v/>
      </c>
      <c r="K592" s="506"/>
      <c r="L592" s="507"/>
      <c r="M592" s="508"/>
      <c r="N592" s="498"/>
      <c r="O592" s="498"/>
      <c r="P592" s="498"/>
      <c r="Q592" s="498"/>
      <c r="R592" s="498"/>
      <c r="S592" s="497" t="s">
        <v>1901</v>
      </c>
    </row>
    <row r="593" spans="4:19" x14ac:dyDescent="0.2">
      <c r="D593" s="498" t="s">
        <v>3878</v>
      </c>
      <c r="E593" s="497" t="s">
        <v>3871</v>
      </c>
      <c r="F593" s="498"/>
      <c r="G593" s="497"/>
      <c r="H593" s="498"/>
      <c r="I593" s="498"/>
      <c r="J593" s="497" t="str">
        <f t="shared" si="10"/>
        <v/>
      </c>
      <c r="K593" s="506"/>
      <c r="L593" s="507"/>
      <c r="M593" s="508"/>
      <c r="N593" s="498"/>
      <c r="O593" s="498"/>
      <c r="P593" s="498"/>
      <c r="Q593" s="498"/>
      <c r="R593" s="498"/>
      <c r="S593" s="497" t="s">
        <v>1902</v>
      </c>
    </row>
    <row r="594" spans="4:19" x14ac:dyDescent="0.2">
      <c r="D594" s="498" t="s">
        <v>3879</v>
      </c>
      <c r="E594" s="497" t="s">
        <v>3871</v>
      </c>
      <c r="F594" s="498"/>
      <c r="G594" s="497"/>
      <c r="H594" s="498"/>
      <c r="I594" s="498"/>
      <c r="J594" s="497" t="str">
        <f t="shared" si="10"/>
        <v/>
      </c>
      <c r="K594" s="506"/>
      <c r="L594" s="507"/>
      <c r="M594" s="508"/>
      <c r="N594" s="498"/>
      <c r="O594" s="498"/>
      <c r="P594" s="498"/>
      <c r="Q594" s="498"/>
      <c r="R594" s="498"/>
      <c r="S594" s="497" t="s">
        <v>1903</v>
      </c>
    </row>
    <row r="595" spans="4:19" x14ac:dyDescent="0.2">
      <c r="D595" s="498" t="s">
        <v>3880</v>
      </c>
      <c r="E595" s="497" t="s">
        <v>3871</v>
      </c>
      <c r="F595" s="498"/>
      <c r="G595" s="497"/>
      <c r="H595" s="498"/>
      <c r="I595" s="498"/>
      <c r="J595" s="497" t="str">
        <f t="shared" si="10"/>
        <v/>
      </c>
      <c r="K595" s="506"/>
      <c r="L595" s="507"/>
      <c r="M595" s="508"/>
      <c r="N595" s="498"/>
      <c r="O595" s="498"/>
      <c r="P595" s="498"/>
      <c r="Q595" s="498"/>
      <c r="R595" s="498"/>
      <c r="S595" s="497" t="s">
        <v>1904</v>
      </c>
    </row>
    <row r="596" spans="4:19" x14ac:dyDescent="0.2">
      <c r="D596" s="498" t="s">
        <v>3881</v>
      </c>
      <c r="E596" s="497" t="s">
        <v>3882</v>
      </c>
      <c r="F596" s="498"/>
      <c r="G596" s="497"/>
      <c r="H596" s="498"/>
      <c r="I596" s="498"/>
      <c r="J596" s="497" t="str">
        <f t="shared" si="10"/>
        <v/>
      </c>
      <c r="K596" s="506"/>
      <c r="L596" s="507"/>
      <c r="M596" s="508"/>
      <c r="N596" s="498"/>
      <c r="O596" s="498"/>
      <c r="P596" s="498"/>
      <c r="Q596" s="498"/>
      <c r="R596" s="498"/>
      <c r="S596" s="497" t="s">
        <v>1885</v>
      </c>
    </row>
    <row r="597" spans="4:19" x14ac:dyDescent="0.2">
      <c r="D597" s="498" t="s">
        <v>3883</v>
      </c>
      <c r="E597" s="497" t="s">
        <v>3882</v>
      </c>
      <c r="F597" s="498"/>
      <c r="G597" s="497"/>
      <c r="H597" s="498"/>
      <c r="I597" s="498"/>
      <c r="J597" s="497" t="str">
        <f t="shared" si="10"/>
        <v/>
      </c>
      <c r="K597" s="506"/>
      <c r="L597" s="507"/>
      <c r="M597" s="508"/>
      <c r="N597" s="498"/>
      <c r="O597" s="498"/>
      <c r="P597" s="498"/>
      <c r="Q597" s="498"/>
      <c r="R597" s="498"/>
      <c r="S597" s="497" t="s">
        <v>1886</v>
      </c>
    </row>
    <row r="598" spans="4:19" x14ac:dyDescent="0.2">
      <c r="D598" s="498" t="s">
        <v>3884</v>
      </c>
      <c r="E598" s="497" t="s">
        <v>3882</v>
      </c>
      <c r="F598" s="498"/>
      <c r="G598" s="497"/>
      <c r="H598" s="498"/>
      <c r="I598" s="498"/>
      <c r="J598" s="497" t="str">
        <f t="shared" si="10"/>
        <v/>
      </c>
      <c r="K598" s="506"/>
      <c r="L598" s="507"/>
      <c r="M598" s="508"/>
      <c r="N598" s="498"/>
      <c r="O598" s="498"/>
      <c r="P598" s="498"/>
      <c r="Q598" s="498"/>
      <c r="R598" s="498"/>
      <c r="S598" s="497" t="s">
        <v>1887</v>
      </c>
    </row>
    <row r="599" spans="4:19" x14ac:dyDescent="0.2">
      <c r="D599" s="498" t="s">
        <v>3885</v>
      </c>
      <c r="E599" s="497" t="s">
        <v>3882</v>
      </c>
      <c r="F599" s="498"/>
      <c r="G599" s="497"/>
      <c r="H599" s="498"/>
      <c r="I599" s="498"/>
      <c r="J599" s="497" t="str">
        <f t="shared" si="10"/>
        <v/>
      </c>
      <c r="K599" s="506"/>
      <c r="L599" s="507"/>
      <c r="M599" s="508"/>
      <c r="N599" s="498"/>
      <c r="O599" s="498"/>
      <c r="P599" s="498"/>
      <c r="Q599" s="498"/>
      <c r="R599" s="498"/>
      <c r="S599" s="497" t="s">
        <v>1888</v>
      </c>
    </row>
    <row r="600" spans="4:19" x14ac:dyDescent="0.2">
      <c r="D600" s="498" t="s">
        <v>3886</v>
      </c>
      <c r="E600" s="497" t="s">
        <v>3882</v>
      </c>
      <c r="F600" s="498"/>
      <c r="G600" s="497"/>
      <c r="H600" s="498"/>
      <c r="I600" s="498"/>
      <c r="J600" s="497" t="str">
        <f t="shared" si="10"/>
        <v/>
      </c>
      <c r="K600" s="506"/>
      <c r="L600" s="507"/>
      <c r="M600" s="508"/>
      <c r="N600" s="498"/>
      <c r="O600" s="498"/>
      <c r="P600" s="498"/>
      <c r="Q600" s="498"/>
      <c r="R600" s="498"/>
      <c r="S600" s="497" t="s">
        <v>1889</v>
      </c>
    </row>
    <row r="601" spans="4:19" x14ac:dyDescent="0.2">
      <c r="D601" s="498" t="s">
        <v>3887</v>
      </c>
      <c r="E601" s="497" t="s">
        <v>3882</v>
      </c>
      <c r="F601" s="498"/>
      <c r="G601" s="497"/>
      <c r="H601" s="498"/>
      <c r="I601" s="498"/>
      <c r="J601" s="497" t="str">
        <f t="shared" si="10"/>
        <v/>
      </c>
      <c r="K601" s="506"/>
      <c r="L601" s="507"/>
      <c r="M601" s="508"/>
      <c r="N601" s="498"/>
      <c r="O601" s="498"/>
      <c r="P601" s="498"/>
      <c r="Q601" s="498"/>
      <c r="R601" s="498"/>
      <c r="S601" s="497" t="s">
        <v>1890</v>
      </c>
    </row>
    <row r="602" spans="4:19" x14ac:dyDescent="0.2">
      <c r="D602" s="498" t="s">
        <v>3888</v>
      </c>
      <c r="E602" s="497" t="s">
        <v>3882</v>
      </c>
      <c r="F602" s="498"/>
      <c r="G602" s="497"/>
      <c r="H602" s="498"/>
      <c r="I602" s="498"/>
      <c r="J602" s="497" t="str">
        <f t="shared" si="10"/>
        <v/>
      </c>
      <c r="K602" s="506"/>
      <c r="L602" s="507"/>
      <c r="M602" s="508"/>
      <c r="N602" s="498"/>
      <c r="O602" s="498"/>
      <c r="P602" s="498"/>
      <c r="Q602" s="498"/>
      <c r="R602" s="498"/>
      <c r="S602" s="497" t="s">
        <v>1891</v>
      </c>
    </row>
    <row r="603" spans="4:19" x14ac:dyDescent="0.2">
      <c r="D603" s="498" t="s">
        <v>3889</v>
      </c>
      <c r="E603" s="497" t="s">
        <v>3882</v>
      </c>
      <c r="F603" s="498"/>
      <c r="G603" s="497"/>
      <c r="H603" s="498"/>
      <c r="I603" s="498"/>
      <c r="J603" s="497" t="str">
        <f t="shared" si="10"/>
        <v/>
      </c>
      <c r="K603" s="506"/>
      <c r="L603" s="507"/>
      <c r="M603" s="508"/>
      <c r="N603" s="498"/>
      <c r="O603" s="498"/>
      <c r="P603" s="498"/>
      <c r="Q603" s="498"/>
      <c r="R603" s="498"/>
      <c r="S603" s="497" t="s">
        <v>1892</v>
      </c>
    </row>
    <row r="604" spans="4:19" x14ac:dyDescent="0.2">
      <c r="D604" s="498" t="s">
        <v>3890</v>
      </c>
      <c r="E604" s="497" t="s">
        <v>3882</v>
      </c>
      <c r="F604" s="498"/>
      <c r="G604" s="497"/>
      <c r="H604" s="498"/>
      <c r="I604" s="498"/>
      <c r="J604" s="497" t="str">
        <f t="shared" si="10"/>
        <v/>
      </c>
      <c r="K604" s="506"/>
      <c r="L604" s="507"/>
      <c r="M604" s="508"/>
      <c r="N604" s="498"/>
      <c r="O604" s="498"/>
      <c r="P604" s="498"/>
      <c r="Q604" s="498"/>
      <c r="R604" s="498"/>
      <c r="S604" s="497" t="s">
        <v>1893</v>
      </c>
    </row>
    <row r="605" spans="4:19" x14ac:dyDescent="0.2">
      <c r="D605" s="498" t="s">
        <v>3891</v>
      </c>
      <c r="E605" s="497" t="s">
        <v>3882</v>
      </c>
      <c r="F605" s="498"/>
      <c r="G605" s="497"/>
      <c r="H605" s="498"/>
      <c r="I605" s="498"/>
      <c r="J605" s="497" t="str">
        <f t="shared" si="10"/>
        <v/>
      </c>
      <c r="K605" s="506"/>
      <c r="L605" s="507"/>
      <c r="M605" s="508"/>
      <c r="N605" s="498"/>
      <c r="O605" s="498"/>
      <c r="P605" s="498"/>
      <c r="Q605" s="498"/>
      <c r="R605" s="498"/>
      <c r="S605" s="497" t="s">
        <v>1894</v>
      </c>
    </row>
    <row r="606" spans="4:19" x14ac:dyDescent="0.2">
      <c r="D606" s="498" t="s">
        <v>3892</v>
      </c>
      <c r="E606" s="497" t="s">
        <v>3893</v>
      </c>
      <c r="F606" s="498"/>
      <c r="G606" s="497"/>
      <c r="H606" s="498"/>
      <c r="I606" s="498"/>
      <c r="J606" s="497" t="str">
        <f t="shared" si="10"/>
        <v/>
      </c>
      <c r="K606" s="506"/>
      <c r="L606" s="507"/>
      <c r="M606" s="508"/>
      <c r="N606" s="498"/>
      <c r="O606" s="498"/>
      <c r="P606" s="498"/>
      <c r="Q606" s="498"/>
      <c r="R606" s="498"/>
      <c r="S606" s="497" t="s">
        <v>1875</v>
      </c>
    </row>
    <row r="607" spans="4:19" x14ac:dyDescent="0.2">
      <c r="D607" s="498" t="s">
        <v>3894</v>
      </c>
      <c r="E607" s="497" t="s">
        <v>3893</v>
      </c>
      <c r="F607" s="498"/>
      <c r="G607" s="497"/>
      <c r="H607" s="498"/>
      <c r="I607" s="498"/>
      <c r="J607" s="497" t="str">
        <f t="shared" si="10"/>
        <v/>
      </c>
      <c r="K607" s="506"/>
      <c r="L607" s="507"/>
      <c r="M607" s="508"/>
      <c r="N607" s="498"/>
      <c r="O607" s="498"/>
      <c r="P607" s="498"/>
      <c r="Q607" s="498"/>
      <c r="R607" s="498"/>
      <c r="S607" s="497" t="s">
        <v>1876</v>
      </c>
    </row>
    <row r="608" spans="4:19" x14ac:dyDescent="0.2">
      <c r="D608" s="498" t="s">
        <v>3895</v>
      </c>
      <c r="E608" s="497" t="s">
        <v>3893</v>
      </c>
      <c r="F608" s="498"/>
      <c r="G608" s="497"/>
      <c r="H608" s="498"/>
      <c r="I608" s="498"/>
      <c r="J608" s="497" t="str">
        <f t="shared" si="10"/>
        <v/>
      </c>
      <c r="K608" s="506"/>
      <c r="L608" s="507"/>
      <c r="M608" s="508"/>
      <c r="N608" s="498"/>
      <c r="O608" s="498"/>
      <c r="P608" s="498"/>
      <c r="Q608" s="498"/>
      <c r="R608" s="498"/>
      <c r="S608" s="497" t="s">
        <v>1877</v>
      </c>
    </row>
    <row r="609" spans="4:19" x14ac:dyDescent="0.2">
      <c r="D609" s="498" t="s">
        <v>3896</v>
      </c>
      <c r="E609" s="497" t="s">
        <v>3893</v>
      </c>
      <c r="F609" s="498"/>
      <c r="G609" s="497"/>
      <c r="H609" s="498"/>
      <c r="I609" s="498"/>
      <c r="J609" s="497" t="str">
        <f t="shared" si="10"/>
        <v/>
      </c>
      <c r="K609" s="506"/>
      <c r="L609" s="507"/>
      <c r="M609" s="508"/>
      <c r="N609" s="498"/>
      <c r="O609" s="498"/>
      <c r="P609" s="498"/>
      <c r="Q609" s="498"/>
      <c r="R609" s="498"/>
      <c r="S609" s="497" t="s">
        <v>1878</v>
      </c>
    </row>
    <row r="610" spans="4:19" x14ac:dyDescent="0.2">
      <c r="D610" s="498" t="s">
        <v>3897</v>
      </c>
      <c r="E610" s="497" t="s">
        <v>3893</v>
      </c>
      <c r="F610" s="498"/>
      <c r="G610" s="497"/>
      <c r="H610" s="498"/>
      <c r="I610" s="498"/>
      <c r="J610" s="497" t="str">
        <f t="shared" si="10"/>
        <v/>
      </c>
      <c r="K610" s="506"/>
      <c r="L610" s="507"/>
      <c r="M610" s="508"/>
      <c r="N610" s="498"/>
      <c r="O610" s="498"/>
      <c r="P610" s="498"/>
      <c r="Q610" s="498"/>
      <c r="R610" s="498"/>
      <c r="S610" s="497" t="s">
        <v>1879</v>
      </c>
    </row>
    <row r="611" spans="4:19" x14ac:dyDescent="0.2">
      <c r="D611" s="498" t="s">
        <v>3898</v>
      </c>
      <c r="E611" s="497" t="s">
        <v>3893</v>
      </c>
      <c r="F611" s="498"/>
      <c r="G611" s="497"/>
      <c r="H611" s="498"/>
      <c r="I611" s="498"/>
      <c r="J611" s="497" t="str">
        <f t="shared" si="10"/>
        <v/>
      </c>
      <c r="K611" s="506"/>
      <c r="L611" s="507"/>
      <c r="M611" s="508"/>
      <c r="N611" s="498"/>
      <c r="O611" s="498"/>
      <c r="P611" s="498"/>
      <c r="Q611" s="498"/>
      <c r="R611" s="498"/>
      <c r="S611" s="497" t="s">
        <v>1880</v>
      </c>
    </row>
    <row r="612" spans="4:19" x14ac:dyDescent="0.2">
      <c r="D612" s="498" t="s">
        <v>3899</v>
      </c>
      <c r="E612" s="497" t="s">
        <v>3893</v>
      </c>
      <c r="F612" s="498"/>
      <c r="G612" s="497"/>
      <c r="H612" s="498"/>
      <c r="I612" s="498"/>
      <c r="J612" s="497" t="str">
        <f t="shared" si="10"/>
        <v/>
      </c>
      <c r="K612" s="506"/>
      <c r="L612" s="507"/>
      <c r="M612" s="508"/>
      <c r="N612" s="498"/>
      <c r="O612" s="498"/>
      <c r="P612" s="498"/>
      <c r="Q612" s="498"/>
      <c r="R612" s="498"/>
      <c r="S612" s="497" t="s">
        <v>1881</v>
      </c>
    </row>
    <row r="613" spans="4:19" x14ac:dyDescent="0.2">
      <c r="D613" s="498" t="s">
        <v>3900</v>
      </c>
      <c r="E613" s="497" t="s">
        <v>3893</v>
      </c>
      <c r="F613" s="498"/>
      <c r="G613" s="497"/>
      <c r="H613" s="498"/>
      <c r="I613" s="498"/>
      <c r="J613" s="497" t="str">
        <f t="shared" si="10"/>
        <v/>
      </c>
      <c r="K613" s="506"/>
      <c r="L613" s="507"/>
      <c r="M613" s="508"/>
      <c r="N613" s="498"/>
      <c r="O613" s="498"/>
      <c r="P613" s="498"/>
      <c r="Q613" s="498"/>
      <c r="R613" s="498"/>
      <c r="S613" s="497" t="s">
        <v>1882</v>
      </c>
    </row>
    <row r="614" spans="4:19" x14ac:dyDescent="0.2">
      <c r="D614" s="498" t="s">
        <v>3901</v>
      </c>
      <c r="E614" s="497" t="s">
        <v>3893</v>
      </c>
      <c r="F614" s="498"/>
      <c r="G614" s="497"/>
      <c r="H614" s="498"/>
      <c r="I614" s="498"/>
      <c r="J614" s="497" t="str">
        <f t="shared" si="10"/>
        <v/>
      </c>
      <c r="K614" s="506"/>
      <c r="L614" s="507"/>
      <c r="M614" s="508"/>
      <c r="N614" s="498"/>
      <c r="O614" s="498"/>
      <c r="P614" s="498"/>
      <c r="Q614" s="498"/>
      <c r="R614" s="498"/>
      <c r="S614" s="497" t="s">
        <v>1883</v>
      </c>
    </row>
    <row r="615" spans="4:19" x14ac:dyDescent="0.2">
      <c r="D615" s="498" t="s">
        <v>3902</v>
      </c>
      <c r="E615" s="497" t="s">
        <v>3893</v>
      </c>
      <c r="F615" s="498"/>
      <c r="G615" s="497"/>
      <c r="H615" s="498"/>
      <c r="I615" s="498"/>
      <c r="J615" s="497" t="str">
        <f t="shared" si="10"/>
        <v/>
      </c>
      <c r="K615" s="506"/>
      <c r="L615" s="507"/>
      <c r="M615" s="508"/>
      <c r="N615" s="498"/>
      <c r="O615" s="498"/>
      <c r="P615" s="498"/>
      <c r="Q615" s="498"/>
      <c r="R615" s="498"/>
      <c r="S615" s="497" t="s">
        <v>1884</v>
      </c>
    </row>
  </sheetData>
  <dataValidations count="7">
    <dataValidation type="list" allowBlank="1" showInputMessage="1" showErrorMessage="1" errorTitle="X-Author for Excel" error="Please select a value from the drop-down." promptTitle="X-Author for Excel" sqref="L3:L153" xr:uid="{00000000-0002-0000-0A00-000000000000}">
      <formula1>IF(IFERROR(ROWS(INDIRECT(SUBSTITUTE("AIM_Impact_Disaggregation__c.AIM_Baseline_Year__c"," ","_"))),-1) &lt; 0, XAuthorInvalidPicklistData,INDIRECT(SUBSTITUTE("AIM_Impact_Disaggregation__c.AIM_Baseline_Year__c"," ","_")))</formula1>
    </dataValidation>
    <dataValidation type="custom" allowBlank="1" showInputMessage="1" showErrorMessage="1" errorTitle="X-Author for Excel" error="Id and Lookup fields are not editable." promptTitle="X-Author for Excel" sqref="Q3:Q153 Q159:Q309 S315:S615" xr:uid="{00000000-0002-0000-0A00-000001000000}">
      <formula1>""</formula1>
    </dataValidation>
    <dataValidation type="list" allowBlank="1" showInputMessage="1" showErrorMessage="1" errorTitle="X-Author for Excel" error="Please select a value from the drop-down." promptTitle="X-Author for Excel" sqref="L159:L309" xr:uid="{00000000-0002-0000-0A00-000002000000}">
      <formula1>IF(IFERROR(ROWS(INDIRECT(SUBSTITUTE("AIM_Outcome_Disaggregation__c.AIM_Baseline_Year__c"," ","_"))),-1) &lt; 0, XAuthorInvalidPicklistData,INDIRECT(SUBSTITUTE("AIM_Outcome_Disaggregation__c.AIM_Baseline_Year__c"," ","_")))</formula1>
    </dataValidation>
    <dataValidation type="decimal" allowBlank="1" showInputMessage="1" showErrorMessage="1" errorTitle="X-Author for Excel" error="Please enter a valid numeric value. Valid range for Baseline N# is -1E+16 to 1E+16." promptTitle="X-Author for Excel" sqref="K315:K615" xr:uid="{00000000-0002-0000-0A00-000003000000}">
      <formula1>-10000000000000000</formula1>
      <formula2>10000000000000000</formula2>
    </dataValidation>
    <dataValidation type="decimal" allowBlank="1" showInputMessage="1" showErrorMessage="1" errorTitle="X-Author for Excel" error="Please enter a valid numeric value. Valid range for Baseline D# is -1E+16 to 1E+16." promptTitle="X-Author for Excel" sqref="L315:L615" xr:uid="{00000000-0002-0000-0A00-000004000000}">
      <formula1>-10000000000000000</formula1>
      <formula2>10000000000000000</formula2>
    </dataValidation>
    <dataValidation type="decimal" allowBlank="1" showInputMessage="1" showErrorMessage="1" errorTitle="X-Author for Excel" error="Please enter a valid numeric value. Valid range for Baseline % is -999.9 to 999.9." promptTitle="X-Author for Excel" sqref="M315:M615" xr:uid="{00000000-0002-0000-0A00-000005000000}">
      <formula1>-999.9</formula1>
      <formula2>999.9</formula2>
    </dataValidation>
    <dataValidation type="list" allowBlank="1" showInputMessage="1" showErrorMessage="1" errorTitle="X-Author for Excel" error="Please select a value from the drop-down." promptTitle="X-Author for Excel" sqref="N315:N615" xr:uid="{00000000-0002-0000-0A00-000006000000}">
      <formula1>IF(IFERROR(ROWS(INDIRECT(SUBSTITUTE("AIM_Coverage_Disaggregation__c.AIM_Year__c"," ","_"))),-1) &lt; 0, XAuthorInvalidPicklistData,INDIRECT(SUBSTITUTE("AIM_Coverage_Disaggregation__c.AIM_Year__c"," ","_")))</formula1>
    </dataValidation>
  </dataValidations>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
  <dimension ref="A1:G182"/>
  <sheetViews>
    <sheetView workbookViewId="0">
      <selection activeCell="C19" sqref="C19"/>
    </sheetView>
  </sheetViews>
  <sheetFormatPr baseColWidth="10" defaultColWidth="8.75" defaultRowHeight="12.75" x14ac:dyDescent="0.2"/>
  <cols>
    <col min="1" max="1" width="18.75" style="1" customWidth="1"/>
    <col min="2" max="2" width="43.125" style="1" customWidth="1"/>
    <col min="3" max="3" width="8.75" style="1"/>
    <col min="4" max="4" width="40.25" style="1" customWidth="1"/>
    <col min="5" max="5" width="14.125" style="1" customWidth="1"/>
    <col min="6" max="6" width="14.25" style="1" customWidth="1"/>
    <col min="7" max="16384" width="8.75" style="1"/>
  </cols>
  <sheetData>
    <row r="1" spans="1:7" x14ac:dyDescent="0.2">
      <c r="A1" s="2" t="s">
        <v>59</v>
      </c>
    </row>
    <row r="2" spans="1:7" x14ac:dyDescent="0.2">
      <c r="A2" s="497" t="s">
        <v>61</v>
      </c>
      <c r="B2" s="497" t="s">
        <v>225</v>
      </c>
      <c r="C2" s="497">
        <v>0</v>
      </c>
      <c r="D2" s="497" t="s">
        <v>66</v>
      </c>
      <c r="E2" s="497" t="s">
        <v>230</v>
      </c>
      <c r="F2" s="497" t="s">
        <v>232</v>
      </c>
      <c r="G2" s="497" t="s">
        <v>25</v>
      </c>
    </row>
    <row r="3" spans="1:7" hidden="1" x14ac:dyDescent="0.2">
      <c r="A3" s="497" t="s">
        <v>60</v>
      </c>
      <c r="B3" s="498" t="s">
        <v>224</v>
      </c>
      <c r="C3" s="497">
        <f>IF(B3=B2,C2+1,0)</f>
        <v>0</v>
      </c>
      <c r="D3" s="497" t="str">
        <f>B3&amp;"-"&amp;C3</f>
        <v>[Name - ES]-0</v>
      </c>
      <c r="E3" s="498" t="s">
        <v>229</v>
      </c>
      <c r="F3" s="498" t="s">
        <v>231</v>
      </c>
      <c r="G3" s="497" t="s">
        <v>24</v>
      </c>
    </row>
    <row r="4" spans="1:7" x14ac:dyDescent="0.2">
      <c r="A4" s="497" t="s">
        <v>2177</v>
      </c>
      <c r="B4" s="498" t="s">
        <v>2178</v>
      </c>
      <c r="C4" s="497">
        <f t="shared" ref="C4:C55" si="0">IF(B4=B3,C3+1,0)</f>
        <v>0</v>
      </c>
      <c r="D4" s="497" t="str">
        <f t="shared" ref="D4:D55" si="1">B4&amp;"-"&amp;C4</f>
        <v>HIV I-9a(M): Porcentaje de hombres que tienen relaciones sexuales con hombres y viven con el VIH-0</v>
      </c>
      <c r="E4" s="498" t="s">
        <v>2179</v>
      </c>
      <c r="F4" s="498" t="s">
        <v>2180</v>
      </c>
      <c r="G4" s="497" t="s">
        <v>2181</v>
      </c>
    </row>
    <row r="5" spans="1:7" x14ac:dyDescent="0.2">
      <c r="A5" s="497" t="s">
        <v>2177</v>
      </c>
      <c r="B5" s="498" t="s">
        <v>2178</v>
      </c>
      <c r="C5" s="497">
        <f t="shared" si="0"/>
        <v>1</v>
      </c>
      <c r="D5" s="497" t="str">
        <f t="shared" si="1"/>
        <v>HIV I-9a(M): Porcentaje de hombres que tienen relaciones sexuales con hombres y viven con el VIH-1</v>
      </c>
      <c r="E5" s="498" t="s">
        <v>2179</v>
      </c>
      <c r="F5" s="498" t="s">
        <v>2182</v>
      </c>
      <c r="G5" s="497" t="s">
        <v>2183</v>
      </c>
    </row>
    <row r="6" spans="1:7" x14ac:dyDescent="0.2">
      <c r="A6" s="497" t="s">
        <v>2184</v>
      </c>
      <c r="B6" s="498" t="s">
        <v>2185</v>
      </c>
      <c r="C6" s="497">
        <f t="shared" si="0"/>
        <v>0</v>
      </c>
      <c r="D6" s="497" t="str">
        <f t="shared" si="1"/>
        <v>HIV I-9b(M): Porcentaje de personas transgénero que viven con el VIH-0</v>
      </c>
      <c r="E6" s="498" t="s">
        <v>2179</v>
      </c>
      <c r="F6" s="498" t="s">
        <v>2180</v>
      </c>
      <c r="G6" s="497" t="s">
        <v>2186</v>
      </c>
    </row>
    <row r="7" spans="1:7" x14ac:dyDescent="0.2">
      <c r="A7" s="497" t="s">
        <v>2184</v>
      </c>
      <c r="B7" s="498" t="s">
        <v>2185</v>
      </c>
      <c r="C7" s="497">
        <f t="shared" si="0"/>
        <v>1</v>
      </c>
      <c r="D7" s="497" t="str">
        <f t="shared" si="1"/>
        <v>HIV I-9b(M): Porcentaje de personas transgénero que viven con el VIH-1</v>
      </c>
      <c r="E7" s="498" t="s">
        <v>2179</v>
      </c>
      <c r="F7" s="498" t="s">
        <v>2182</v>
      </c>
      <c r="G7" s="497" t="s">
        <v>2187</v>
      </c>
    </row>
    <row r="8" spans="1:7" x14ac:dyDescent="0.2">
      <c r="A8" s="497" t="s">
        <v>2188</v>
      </c>
      <c r="B8" s="498" t="s">
        <v>2189</v>
      </c>
      <c r="C8" s="497">
        <f t="shared" si="0"/>
        <v>0</v>
      </c>
      <c r="D8" s="497" t="str">
        <f t="shared" si="1"/>
        <v>HIV I-10(M): Porcentaje de trabajadores sexuales que viven con el VIH-0</v>
      </c>
      <c r="E8" s="498" t="s">
        <v>2179</v>
      </c>
      <c r="F8" s="498" t="s">
        <v>2180</v>
      </c>
      <c r="G8" s="497" t="s">
        <v>2190</v>
      </c>
    </row>
    <row r="9" spans="1:7" x14ac:dyDescent="0.2">
      <c r="A9" s="497" t="s">
        <v>2188</v>
      </c>
      <c r="B9" s="498" t="s">
        <v>2189</v>
      </c>
      <c r="C9" s="497">
        <f t="shared" si="0"/>
        <v>1</v>
      </c>
      <c r="D9" s="497" t="str">
        <f t="shared" si="1"/>
        <v>HIV I-10(M): Porcentaje de trabajadores sexuales que viven con el VIH-1</v>
      </c>
      <c r="E9" s="498" t="s">
        <v>2179</v>
      </c>
      <c r="F9" s="498" t="s">
        <v>2182</v>
      </c>
      <c r="G9" s="497" t="s">
        <v>2191</v>
      </c>
    </row>
    <row r="10" spans="1:7" x14ac:dyDescent="0.2">
      <c r="A10" s="497" t="s">
        <v>2192</v>
      </c>
      <c r="B10" s="498" t="s">
        <v>2193</v>
      </c>
      <c r="C10" s="497">
        <f t="shared" si="0"/>
        <v>0</v>
      </c>
      <c r="D10" s="497" t="str">
        <f t="shared" si="1"/>
        <v>HIV I-11(M): Porcentaje de personas que consumen drogas inyectables que viven con el VIH-0</v>
      </c>
      <c r="E10" s="498" t="s">
        <v>2179</v>
      </c>
      <c r="F10" s="498" t="s">
        <v>2180</v>
      </c>
      <c r="G10" s="497" t="s">
        <v>2194</v>
      </c>
    </row>
    <row r="11" spans="1:7" x14ac:dyDescent="0.2">
      <c r="A11" s="497" t="s">
        <v>2192</v>
      </c>
      <c r="B11" s="498" t="s">
        <v>2193</v>
      </c>
      <c r="C11" s="497">
        <f t="shared" si="0"/>
        <v>1</v>
      </c>
      <c r="D11" s="497" t="str">
        <f t="shared" si="1"/>
        <v>HIV I-11(M): Porcentaje de personas que consumen drogas inyectables que viven con el VIH-1</v>
      </c>
      <c r="E11" s="498" t="s">
        <v>2179</v>
      </c>
      <c r="F11" s="498" t="s">
        <v>2182</v>
      </c>
      <c r="G11" s="497" t="s">
        <v>2195</v>
      </c>
    </row>
    <row r="12" spans="1:7" x14ac:dyDescent="0.2">
      <c r="A12" s="497" t="s">
        <v>2196</v>
      </c>
      <c r="B12" s="498" t="s">
        <v>2197</v>
      </c>
      <c r="C12" s="497">
        <f t="shared" si="0"/>
        <v>0</v>
      </c>
      <c r="D12" s="497" t="str">
        <f t="shared" si="1"/>
        <v>Malaria I-4: Tasa de pruebas positivas de malaria-0</v>
      </c>
      <c r="E12" s="498" t="s">
        <v>2198</v>
      </c>
      <c r="F12" s="498" t="s">
        <v>2199</v>
      </c>
      <c r="G12" s="497" t="s">
        <v>2200</v>
      </c>
    </row>
    <row r="13" spans="1:7" x14ac:dyDescent="0.2">
      <c r="A13" s="497" t="s">
        <v>2196</v>
      </c>
      <c r="B13" s="498" t="s">
        <v>2197</v>
      </c>
      <c r="C13" s="497">
        <f t="shared" si="0"/>
        <v>1</v>
      </c>
      <c r="D13" s="497" t="str">
        <f t="shared" si="1"/>
        <v>Malaria I-4: Tasa de pruebas positivas de malaria-1</v>
      </c>
      <c r="E13" s="498" t="s">
        <v>2201</v>
      </c>
      <c r="F13" s="498" t="s">
        <v>2202</v>
      </c>
      <c r="G13" s="497" t="s">
        <v>2203</v>
      </c>
    </row>
    <row r="14" spans="1:7" x14ac:dyDescent="0.2">
      <c r="A14" s="497" t="s">
        <v>2196</v>
      </c>
      <c r="B14" s="498" t="s">
        <v>2197</v>
      </c>
      <c r="C14" s="497">
        <f t="shared" si="0"/>
        <v>2</v>
      </c>
      <c r="D14" s="497" t="str">
        <f t="shared" si="1"/>
        <v>Malaria I-4: Tasa de pruebas positivas de malaria-2</v>
      </c>
      <c r="E14" s="498" t="s">
        <v>2201</v>
      </c>
      <c r="F14" s="498" t="s">
        <v>2204</v>
      </c>
      <c r="G14" s="497" t="s">
        <v>2205</v>
      </c>
    </row>
    <row r="15" spans="1:7" x14ac:dyDescent="0.2">
      <c r="A15" s="497" t="s">
        <v>2206</v>
      </c>
      <c r="B15" s="498" t="s">
        <v>2207</v>
      </c>
      <c r="C15" s="497">
        <f t="shared" si="0"/>
        <v>0</v>
      </c>
      <c r="D15" s="497" t="str">
        <f t="shared" si="1"/>
        <v>Malaria I-5: Prevalencia de parásitos de la malaria; proporción de niños de entre 6 y 59 meses con infección por malaria-0</v>
      </c>
      <c r="E15" s="498" t="s">
        <v>2208</v>
      </c>
      <c r="F15" s="498" t="s">
        <v>2209</v>
      </c>
      <c r="G15" s="497" t="s">
        <v>2210</v>
      </c>
    </row>
    <row r="16" spans="1:7" x14ac:dyDescent="0.2">
      <c r="A16" s="497" t="s">
        <v>2206</v>
      </c>
      <c r="B16" s="498" t="s">
        <v>2207</v>
      </c>
      <c r="C16" s="497">
        <f t="shared" si="0"/>
        <v>1</v>
      </c>
      <c r="D16" s="497" t="str">
        <f t="shared" si="1"/>
        <v>Malaria I-5: Prevalencia de parásitos de la malaria; proporción de niños de entre 6 y 59 meses con infección por malaria-1</v>
      </c>
      <c r="E16" s="498" t="s">
        <v>2208</v>
      </c>
      <c r="F16" s="498" t="s">
        <v>2211</v>
      </c>
      <c r="G16" s="497" t="s">
        <v>2212</v>
      </c>
    </row>
    <row r="17" spans="1:7" x14ac:dyDescent="0.2">
      <c r="A17" s="497" t="s">
        <v>2213</v>
      </c>
      <c r="B17" s="498" t="s">
        <v>2214</v>
      </c>
      <c r="C17" s="497">
        <f t="shared" si="0"/>
        <v>0</v>
      </c>
      <c r="D17" s="497" t="str">
        <f t="shared" si="1"/>
        <v>HIV I-4: Número de muertes relacionadas con SIDA por 100,000 habitantes-0</v>
      </c>
      <c r="E17" s="498" t="s">
        <v>2215</v>
      </c>
      <c r="F17" s="498" t="s">
        <v>2216</v>
      </c>
      <c r="G17" s="497" t="s">
        <v>2217</v>
      </c>
    </row>
    <row r="18" spans="1:7" x14ac:dyDescent="0.2">
      <c r="A18" s="497" t="s">
        <v>2213</v>
      </c>
      <c r="B18" s="498" t="s">
        <v>2214</v>
      </c>
      <c r="C18" s="497">
        <f t="shared" si="0"/>
        <v>1</v>
      </c>
      <c r="D18" s="497" t="str">
        <f t="shared" si="1"/>
        <v>HIV I-4: Número de muertes relacionadas con SIDA por 100,000 habitantes-1</v>
      </c>
      <c r="E18" s="498" t="s">
        <v>2215</v>
      </c>
      <c r="F18" s="498" t="s">
        <v>2218</v>
      </c>
      <c r="G18" s="497" t="s">
        <v>2219</v>
      </c>
    </row>
    <row r="19" spans="1:7" x14ac:dyDescent="0.2">
      <c r="A19" s="497" t="s">
        <v>2213</v>
      </c>
      <c r="B19" s="498" t="s">
        <v>2214</v>
      </c>
      <c r="C19" s="497">
        <f t="shared" si="0"/>
        <v>2</v>
      </c>
      <c r="D19" s="497" t="str">
        <f t="shared" si="1"/>
        <v>HIV I-4: Número de muertes relacionadas con SIDA por 100,000 habitantes-2</v>
      </c>
      <c r="E19" s="498" t="s">
        <v>2215</v>
      </c>
      <c r="F19" s="498" t="s">
        <v>2220</v>
      </c>
      <c r="G19" s="497" t="s">
        <v>2221</v>
      </c>
    </row>
    <row r="20" spans="1:7" x14ac:dyDescent="0.2">
      <c r="A20" s="497" t="s">
        <v>2213</v>
      </c>
      <c r="B20" s="498" t="s">
        <v>2214</v>
      </c>
      <c r="C20" s="497">
        <f t="shared" si="0"/>
        <v>3</v>
      </c>
      <c r="D20" s="497" t="str">
        <f t="shared" si="1"/>
        <v>HIV I-4: Número de muertes relacionadas con SIDA por 100,000 habitantes-3</v>
      </c>
      <c r="E20" s="498" t="s">
        <v>2215</v>
      </c>
      <c r="F20" s="498" t="s">
        <v>2222</v>
      </c>
      <c r="G20" s="497" t="s">
        <v>2223</v>
      </c>
    </row>
    <row r="21" spans="1:7" x14ac:dyDescent="0.2">
      <c r="A21" s="497" t="s">
        <v>2213</v>
      </c>
      <c r="B21" s="498" t="s">
        <v>2214</v>
      </c>
      <c r="C21" s="497">
        <f t="shared" si="0"/>
        <v>4</v>
      </c>
      <c r="D21" s="497" t="str">
        <f t="shared" si="1"/>
        <v>HIV I-4: Número de muertes relacionadas con SIDA por 100,000 habitantes-4</v>
      </c>
      <c r="E21" s="498" t="s">
        <v>2208</v>
      </c>
      <c r="F21" s="498" t="s">
        <v>2209</v>
      </c>
      <c r="G21" s="497" t="s">
        <v>2224</v>
      </c>
    </row>
    <row r="22" spans="1:7" x14ac:dyDescent="0.2">
      <c r="A22" s="497" t="s">
        <v>2213</v>
      </c>
      <c r="B22" s="498" t="s">
        <v>2214</v>
      </c>
      <c r="C22" s="497">
        <f t="shared" si="0"/>
        <v>5</v>
      </c>
      <c r="D22" s="497" t="str">
        <f t="shared" si="1"/>
        <v>HIV I-4: Número de muertes relacionadas con SIDA por 100,000 habitantes-5</v>
      </c>
      <c r="E22" s="498" t="s">
        <v>2208</v>
      </c>
      <c r="F22" s="498" t="s">
        <v>2211</v>
      </c>
      <c r="G22" s="497" t="s">
        <v>2225</v>
      </c>
    </row>
    <row r="23" spans="1:7" x14ac:dyDescent="0.2">
      <c r="A23" s="497" t="s">
        <v>2213</v>
      </c>
      <c r="B23" s="498" t="s">
        <v>2214</v>
      </c>
      <c r="C23" s="497">
        <f t="shared" si="0"/>
        <v>6</v>
      </c>
      <c r="D23" s="497" t="str">
        <f t="shared" si="1"/>
        <v>HIV I-4: Número de muertes relacionadas con SIDA por 100,000 habitantes-6</v>
      </c>
      <c r="E23" s="498" t="s">
        <v>2179</v>
      </c>
      <c r="F23" s="498" t="s">
        <v>2226</v>
      </c>
      <c r="G23" s="497" t="s">
        <v>2227</v>
      </c>
    </row>
    <row r="24" spans="1:7" x14ac:dyDescent="0.2">
      <c r="A24" s="497" t="s">
        <v>2213</v>
      </c>
      <c r="B24" s="498" t="s">
        <v>2214</v>
      </c>
      <c r="C24" s="497">
        <f t="shared" si="0"/>
        <v>7</v>
      </c>
      <c r="D24" s="497" t="str">
        <f t="shared" si="1"/>
        <v>HIV I-4: Número de muertes relacionadas con SIDA por 100,000 habitantes-7</v>
      </c>
      <c r="E24" s="498" t="s">
        <v>2179</v>
      </c>
      <c r="F24" s="498" t="s">
        <v>2228</v>
      </c>
      <c r="G24" s="497" t="s">
        <v>2229</v>
      </c>
    </row>
    <row r="25" spans="1:7" x14ac:dyDescent="0.2">
      <c r="A25" s="497" t="s">
        <v>2230</v>
      </c>
      <c r="B25" s="498" t="s">
        <v>2231</v>
      </c>
      <c r="C25" s="497">
        <f t="shared" si="0"/>
        <v>0</v>
      </c>
      <c r="D25" s="497" t="str">
        <f t="shared" si="1"/>
        <v>Malaria I-1(M): Casos de malaria notificados, supuestos y confirmados-0</v>
      </c>
      <c r="E25" s="498" t="s">
        <v>2232</v>
      </c>
      <c r="F25" s="498" t="s">
        <v>2233</v>
      </c>
      <c r="G25" s="497" t="s">
        <v>2234</v>
      </c>
    </row>
    <row r="26" spans="1:7" x14ac:dyDescent="0.2">
      <c r="A26" s="497" t="s">
        <v>2230</v>
      </c>
      <c r="B26" s="498" t="s">
        <v>2231</v>
      </c>
      <c r="C26" s="497">
        <f t="shared" si="0"/>
        <v>1</v>
      </c>
      <c r="D26" s="497" t="str">
        <f t="shared" si="1"/>
        <v>Malaria I-1(M): Casos de malaria notificados, supuestos y confirmados-1</v>
      </c>
      <c r="E26" s="498" t="s">
        <v>2232</v>
      </c>
      <c r="F26" s="498" t="s">
        <v>2235</v>
      </c>
      <c r="G26" s="497" t="s">
        <v>2236</v>
      </c>
    </row>
    <row r="27" spans="1:7" x14ac:dyDescent="0.2">
      <c r="A27" s="497" t="s">
        <v>2230</v>
      </c>
      <c r="B27" s="498" t="s">
        <v>2231</v>
      </c>
      <c r="C27" s="497">
        <f t="shared" si="0"/>
        <v>2</v>
      </c>
      <c r="D27" s="497" t="str">
        <f t="shared" si="1"/>
        <v>Malaria I-1(M): Casos de malaria notificados, supuestos y confirmados-2</v>
      </c>
      <c r="E27" s="498" t="s">
        <v>2198</v>
      </c>
      <c r="F27" s="498" t="s">
        <v>2237</v>
      </c>
      <c r="G27" s="497" t="s">
        <v>2238</v>
      </c>
    </row>
    <row r="28" spans="1:7" x14ac:dyDescent="0.2">
      <c r="A28" s="497" t="s">
        <v>2230</v>
      </c>
      <c r="B28" s="498" t="s">
        <v>2231</v>
      </c>
      <c r="C28" s="497">
        <f t="shared" si="0"/>
        <v>3</v>
      </c>
      <c r="D28" s="497" t="str">
        <f t="shared" si="1"/>
        <v>Malaria I-1(M): Casos de malaria notificados, supuestos y confirmados-3</v>
      </c>
      <c r="E28" s="498" t="s">
        <v>2198</v>
      </c>
      <c r="F28" s="498" t="s">
        <v>2199</v>
      </c>
      <c r="G28" s="497" t="s">
        <v>2239</v>
      </c>
    </row>
    <row r="29" spans="1:7" x14ac:dyDescent="0.2">
      <c r="A29" s="497" t="s">
        <v>2230</v>
      </c>
      <c r="B29" s="498" t="s">
        <v>2231</v>
      </c>
      <c r="C29" s="497">
        <f t="shared" si="0"/>
        <v>4</v>
      </c>
      <c r="D29" s="497" t="str">
        <f t="shared" si="1"/>
        <v>Malaria I-1(M): Casos de malaria notificados, supuestos y confirmados-4</v>
      </c>
      <c r="E29" s="498" t="s">
        <v>2198</v>
      </c>
      <c r="F29" s="498" t="s">
        <v>2240</v>
      </c>
      <c r="G29" s="497" t="s">
        <v>2241</v>
      </c>
    </row>
    <row r="30" spans="1:7" x14ac:dyDescent="0.2">
      <c r="A30" s="497" t="s">
        <v>2230</v>
      </c>
      <c r="B30" s="498" t="s">
        <v>2231</v>
      </c>
      <c r="C30" s="497">
        <f t="shared" si="0"/>
        <v>5</v>
      </c>
      <c r="D30" s="497" t="str">
        <f t="shared" si="1"/>
        <v>Malaria I-1(M): Casos de malaria notificados, supuestos y confirmados-5</v>
      </c>
      <c r="E30" s="498" t="s">
        <v>2179</v>
      </c>
      <c r="F30" s="498" t="s">
        <v>2242</v>
      </c>
      <c r="G30" s="497" t="s">
        <v>2243</v>
      </c>
    </row>
    <row r="31" spans="1:7" x14ac:dyDescent="0.2">
      <c r="A31" s="497" t="s">
        <v>2230</v>
      </c>
      <c r="B31" s="498" t="s">
        <v>2231</v>
      </c>
      <c r="C31" s="497">
        <f t="shared" si="0"/>
        <v>6</v>
      </c>
      <c r="D31" s="497" t="str">
        <f t="shared" si="1"/>
        <v>Malaria I-1(M): Casos de malaria notificados, supuestos y confirmados-6</v>
      </c>
      <c r="E31" s="498" t="s">
        <v>2179</v>
      </c>
      <c r="F31" s="498" t="s">
        <v>2244</v>
      </c>
      <c r="G31" s="497" t="s">
        <v>2245</v>
      </c>
    </row>
    <row r="32" spans="1:7" x14ac:dyDescent="0.2">
      <c r="A32" s="497" t="s">
        <v>2246</v>
      </c>
      <c r="B32" s="498" t="s">
        <v>2247</v>
      </c>
      <c r="C32" s="497">
        <f t="shared" si="0"/>
        <v>0</v>
      </c>
      <c r="D32" s="497" t="str">
        <f t="shared" si="1"/>
        <v>Malaria I-3.1(M): Muertes de pacientes hospitalizados: tasa por 100,000 habitantes por año-0</v>
      </c>
      <c r="E32" s="498" t="s">
        <v>2179</v>
      </c>
      <c r="F32" s="498" t="s">
        <v>2242</v>
      </c>
      <c r="G32" s="497" t="s">
        <v>2248</v>
      </c>
    </row>
    <row r="33" spans="1:7" x14ac:dyDescent="0.2">
      <c r="A33" s="497" t="s">
        <v>2246</v>
      </c>
      <c r="B33" s="498" t="s">
        <v>2247</v>
      </c>
      <c r="C33" s="497">
        <f t="shared" si="0"/>
        <v>1</v>
      </c>
      <c r="D33" s="497" t="str">
        <f t="shared" si="1"/>
        <v>Malaria I-3.1(M): Muertes de pacientes hospitalizados: tasa por 100,000 habitantes por año-1</v>
      </c>
      <c r="E33" s="498" t="s">
        <v>2179</v>
      </c>
      <c r="F33" s="498" t="s">
        <v>2244</v>
      </c>
      <c r="G33" s="497" t="s">
        <v>2249</v>
      </c>
    </row>
    <row r="34" spans="1:7" x14ac:dyDescent="0.2">
      <c r="A34" s="497" t="s">
        <v>2250</v>
      </c>
      <c r="B34" s="498" t="s">
        <v>2251</v>
      </c>
      <c r="C34" s="497">
        <f t="shared" si="0"/>
        <v>0</v>
      </c>
      <c r="D34" s="497" t="str">
        <f t="shared" si="1"/>
        <v>Malaria I-6: Tasa de mortalidad por cualquier causa entre menores de 5 años por cada 1,000 nacidos vivos-0</v>
      </c>
      <c r="E34" s="498" t="s">
        <v>2208</v>
      </c>
      <c r="F34" s="498" t="s">
        <v>2209</v>
      </c>
      <c r="G34" s="497" t="s">
        <v>2252</v>
      </c>
    </row>
    <row r="35" spans="1:7" x14ac:dyDescent="0.2">
      <c r="A35" s="497" t="s">
        <v>2250</v>
      </c>
      <c r="B35" s="498" t="s">
        <v>2251</v>
      </c>
      <c r="C35" s="497">
        <f t="shared" si="0"/>
        <v>1</v>
      </c>
      <c r="D35" s="497" t="str">
        <f t="shared" si="1"/>
        <v>Malaria I-6: Tasa de mortalidad por cualquier causa entre menores de 5 años por cada 1,000 nacidos vivos-1</v>
      </c>
      <c r="E35" s="498" t="s">
        <v>2208</v>
      </c>
      <c r="F35" s="498" t="s">
        <v>2211</v>
      </c>
      <c r="G35" s="497" t="s">
        <v>2253</v>
      </c>
    </row>
    <row r="36" spans="1:7" x14ac:dyDescent="0.2">
      <c r="A36" s="497" t="s">
        <v>2254</v>
      </c>
      <c r="B36" s="498" t="s">
        <v>2255</v>
      </c>
      <c r="C36" s="497">
        <f t="shared" si="0"/>
        <v>0</v>
      </c>
      <c r="D36" s="497" t="str">
        <f t="shared" si="1"/>
        <v>HIV I-14: Número de infecciones nuevas de VIH por 1,000 habitantes no infectados-0</v>
      </c>
      <c r="E36" s="498" t="s">
        <v>2215</v>
      </c>
      <c r="F36" s="498" t="s">
        <v>2216</v>
      </c>
      <c r="G36" s="497" t="s">
        <v>2256</v>
      </c>
    </row>
    <row r="37" spans="1:7" x14ac:dyDescent="0.2">
      <c r="A37" s="497" t="s">
        <v>2254</v>
      </c>
      <c r="B37" s="498" t="s">
        <v>2255</v>
      </c>
      <c r="C37" s="497">
        <f t="shared" si="0"/>
        <v>1</v>
      </c>
      <c r="D37" s="497" t="str">
        <f t="shared" si="1"/>
        <v>HIV I-14: Número de infecciones nuevas de VIH por 1,000 habitantes no infectados-1</v>
      </c>
      <c r="E37" s="498" t="s">
        <v>2215</v>
      </c>
      <c r="F37" s="498" t="s">
        <v>2218</v>
      </c>
      <c r="G37" s="497" t="s">
        <v>2257</v>
      </c>
    </row>
    <row r="38" spans="1:7" x14ac:dyDescent="0.2">
      <c r="A38" s="497" t="s">
        <v>2254</v>
      </c>
      <c r="B38" s="498" t="s">
        <v>2255</v>
      </c>
      <c r="C38" s="497">
        <f t="shared" si="0"/>
        <v>2</v>
      </c>
      <c r="D38" s="497" t="str">
        <f t="shared" si="1"/>
        <v>HIV I-14: Número de infecciones nuevas de VIH por 1,000 habitantes no infectados-2</v>
      </c>
      <c r="E38" s="498" t="s">
        <v>2215</v>
      </c>
      <c r="F38" s="498" t="s">
        <v>2220</v>
      </c>
      <c r="G38" s="497" t="s">
        <v>2258</v>
      </c>
    </row>
    <row r="39" spans="1:7" x14ac:dyDescent="0.2">
      <c r="A39" s="497" t="s">
        <v>2254</v>
      </c>
      <c r="B39" s="498" t="s">
        <v>2255</v>
      </c>
      <c r="C39" s="497">
        <f t="shared" si="0"/>
        <v>3</v>
      </c>
      <c r="D39" s="497" t="str">
        <f t="shared" si="1"/>
        <v>HIV I-14: Número de infecciones nuevas de VIH por 1,000 habitantes no infectados-3</v>
      </c>
      <c r="E39" s="498" t="s">
        <v>2215</v>
      </c>
      <c r="F39" s="498" t="s">
        <v>2222</v>
      </c>
      <c r="G39" s="497" t="s">
        <v>2259</v>
      </c>
    </row>
    <row r="40" spans="1:7" x14ac:dyDescent="0.2">
      <c r="A40" s="497" t="s">
        <v>2254</v>
      </c>
      <c r="B40" s="498" t="s">
        <v>2255</v>
      </c>
      <c r="C40" s="497">
        <f t="shared" si="0"/>
        <v>4</v>
      </c>
      <c r="D40" s="497" t="str">
        <f t="shared" si="1"/>
        <v>HIV I-14: Número de infecciones nuevas de VIH por 1,000 habitantes no infectados-4</v>
      </c>
      <c r="E40" s="498" t="s">
        <v>2208</v>
      </c>
      <c r="F40" s="498" t="s">
        <v>2209</v>
      </c>
      <c r="G40" s="497" t="s">
        <v>2260</v>
      </c>
    </row>
    <row r="41" spans="1:7" x14ac:dyDescent="0.2">
      <c r="A41" s="497" t="s">
        <v>2254</v>
      </c>
      <c r="B41" s="498" t="s">
        <v>2255</v>
      </c>
      <c r="C41" s="497">
        <f t="shared" si="0"/>
        <v>5</v>
      </c>
      <c r="D41" s="497" t="str">
        <f t="shared" si="1"/>
        <v>HIV I-14: Número de infecciones nuevas de VIH por 1,000 habitantes no infectados-5</v>
      </c>
      <c r="E41" s="498" t="s">
        <v>2208</v>
      </c>
      <c r="F41" s="498" t="s">
        <v>2211</v>
      </c>
      <c r="G41" s="497" t="s">
        <v>2261</v>
      </c>
    </row>
    <row r="42" spans="1:7" x14ac:dyDescent="0.2">
      <c r="A42" s="497" t="s">
        <v>2254</v>
      </c>
      <c r="B42" s="498" t="s">
        <v>2255</v>
      </c>
      <c r="C42" s="497">
        <f t="shared" si="0"/>
        <v>6</v>
      </c>
      <c r="D42" s="497" t="str">
        <f t="shared" si="1"/>
        <v>HIV I-14: Número de infecciones nuevas de VIH por 1,000 habitantes no infectados-6</v>
      </c>
      <c r="E42" s="498" t="s">
        <v>2179</v>
      </c>
      <c r="F42" s="498" t="s">
        <v>2226</v>
      </c>
      <c r="G42" s="497" t="s">
        <v>2262</v>
      </c>
    </row>
    <row r="43" spans="1:7" x14ac:dyDescent="0.2">
      <c r="A43" s="497" t="s">
        <v>2254</v>
      </c>
      <c r="B43" s="498" t="s">
        <v>2255</v>
      </c>
      <c r="C43" s="497">
        <f t="shared" si="0"/>
        <v>7</v>
      </c>
      <c r="D43" s="497" t="str">
        <f t="shared" si="1"/>
        <v>HIV I-14: Número de infecciones nuevas de VIH por 1,000 habitantes no infectados-7</v>
      </c>
      <c r="E43" s="498" t="s">
        <v>2179</v>
      </c>
      <c r="F43" s="498" t="s">
        <v>2228</v>
      </c>
      <c r="G43" s="497" t="s">
        <v>2263</v>
      </c>
    </row>
    <row r="44" spans="1:7" x14ac:dyDescent="0.2">
      <c r="A44" s="497" t="s">
        <v>2264</v>
      </c>
      <c r="B44" s="498" t="s">
        <v>2265</v>
      </c>
      <c r="C44" s="497">
        <f t="shared" si="0"/>
        <v>0</v>
      </c>
      <c r="D44" s="497" t="str">
        <f t="shared" si="1"/>
        <v>Malaria I-10(M): Incidencia parasitaria anual: casos confirmados de malaria (microscopía o PDR): tasa por 1,000 habitantes  por año (fase de eliminación)-0</v>
      </c>
      <c r="E44" s="498" t="s">
        <v>2266</v>
      </c>
      <c r="F44" s="498" t="s">
        <v>2267</v>
      </c>
      <c r="G44" s="497" t="s">
        <v>2268</v>
      </c>
    </row>
    <row r="45" spans="1:7" x14ac:dyDescent="0.2">
      <c r="A45" s="497" t="s">
        <v>2264</v>
      </c>
      <c r="B45" s="498" t="s">
        <v>2265</v>
      </c>
      <c r="C45" s="497">
        <f t="shared" si="0"/>
        <v>1</v>
      </c>
      <c r="D45" s="497" t="str">
        <f t="shared" si="1"/>
        <v>Malaria I-10(M): Incidencia parasitaria anual: casos confirmados de malaria (microscopía o PDR): tasa por 1,000 habitantes  por año (fase de eliminación)-1</v>
      </c>
      <c r="E45" s="498" t="s">
        <v>2266</v>
      </c>
      <c r="F45" s="498" t="s">
        <v>2269</v>
      </c>
      <c r="G45" s="497" t="s">
        <v>2270</v>
      </c>
    </row>
    <row r="46" spans="1:7" x14ac:dyDescent="0.2">
      <c r="A46" s="497" t="s">
        <v>2264</v>
      </c>
      <c r="B46" s="498" t="s">
        <v>2265</v>
      </c>
      <c r="C46" s="497">
        <f t="shared" si="0"/>
        <v>2</v>
      </c>
      <c r="D46" s="497" t="str">
        <f t="shared" si="1"/>
        <v>Malaria I-10(M): Incidencia parasitaria anual: casos confirmados de malaria (microscopía o PDR): tasa por 1,000 habitantes  por año (fase de eliminación)-2</v>
      </c>
      <c r="E46" s="498" t="s">
        <v>2266</v>
      </c>
      <c r="F46" s="498" t="s">
        <v>2271</v>
      </c>
      <c r="G46" s="497" t="s">
        <v>2272</v>
      </c>
    </row>
    <row r="47" spans="1:7" x14ac:dyDescent="0.2">
      <c r="A47" s="497" t="s">
        <v>2264</v>
      </c>
      <c r="B47" s="498" t="s">
        <v>2265</v>
      </c>
      <c r="C47" s="497">
        <f t="shared" si="0"/>
        <v>3</v>
      </c>
      <c r="D47" s="497" t="str">
        <f t="shared" si="1"/>
        <v>Malaria I-10(M): Incidencia parasitaria anual: casos confirmados de malaria (microscopía o PDR): tasa por 1,000 habitantes  por año (fase de eliminación)-3</v>
      </c>
      <c r="E47" s="498" t="s">
        <v>2266</v>
      </c>
      <c r="F47" s="498" t="s">
        <v>2273</v>
      </c>
      <c r="G47" s="497" t="s">
        <v>2274</v>
      </c>
    </row>
    <row r="48" spans="1:7" x14ac:dyDescent="0.2">
      <c r="A48" s="497" t="s">
        <v>2275</v>
      </c>
      <c r="B48" s="498" t="s">
        <v>2276</v>
      </c>
      <c r="C48" s="497">
        <f t="shared" si="0"/>
        <v>0</v>
      </c>
      <c r="D48" s="497" t="str">
        <f t="shared" si="1"/>
        <v>HIV I-13: Número y porcentaje de personas que viven con el VIH-0</v>
      </c>
      <c r="E48" s="498" t="s">
        <v>2215</v>
      </c>
      <c r="F48" s="498" t="s">
        <v>2216</v>
      </c>
      <c r="G48" s="497" t="s">
        <v>2277</v>
      </c>
    </row>
    <row r="49" spans="1:7" x14ac:dyDescent="0.2">
      <c r="A49" s="497" t="s">
        <v>2275</v>
      </c>
      <c r="B49" s="498" t="s">
        <v>2276</v>
      </c>
      <c r="C49" s="497">
        <f t="shared" si="0"/>
        <v>1</v>
      </c>
      <c r="D49" s="497" t="str">
        <f t="shared" si="1"/>
        <v>HIV I-13: Número y porcentaje de personas que viven con el VIH-1</v>
      </c>
      <c r="E49" s="498" t="s">
        <v>2215</v>
      </c>
      <c r="F49" s="498" t="s">
        <v>2218</v>
      </c>
      <c r="G49" s="497" t="s">
        <v>2278</v>
      </c>
    </row>
    <row r="50" spans="1:7" x14ac:dyDescent="0.2">
      <c r="A50" s="497" t="s">
        <v>2275</v>
      </c>
      <c r="B50" s="498" t="s">
        <v>2276</v>
      </c>
      <c r="C50" s="497">
        <f t="shared" si="0"/>
        <v>2</v>
      </c>
      <c r="D50" s="497" t="str">
        <f t="shared" si="1"/>
        <v>HIV I-13: Número y porcentaje de personas que viven con el VIH-2</v>
      </c>
      <c r="E50" s="498" t="s">
        <v>2215</v>
      </c>
      <c r="F50" s="498" t="s">
        <v>2220</v>
      </c>
      <c r="G50" s="497" t="s">
        <v>2279</v>
      </c>
    </row>
    <row r="51" spans="1:7" x14ac:dyDescent="0.2">
      <c r="A51" s="497" t="s">
        <v>2275</v>
      </c>
      <c r="B51" s="498" t="s">
        <v>2276</v>
      </c>
      <c r="C51" s="497">
        <f t="shared" si="0"/>
        <v>3</v>
      </c>
      <c r="D51" s="497" t="str">
        <f t="shared" si="1"/>
        <v>HIV I-13: Número y porcentaje de personas que viven con el VIH-3</v>
      </c>
      <c r="E51" s="498" t="s">
        <v>2215</v>
      </c>
      <c r="F51" s="498" t="s">
        <v>2222</v>
      </c>
      <c r="G51" s="497" t="s">
        <v>2280</v>
      </c>
    </row>
    <row r="52" spans="1:7" x14ac:dyDescent="0.2">
      <c r="A52" s="497" t="s">
        <v>2275</v>
      </c>
      <c r="B52" s="498" t="s">
        <v>2276</v>
      </c>
      <c r="C52" s="497">
        <f t="shared" si="0"/>
        <v>4</v>
      </c>
      <c r="D52" s="497" t="str">
        <f t="shared" si="1"/>
        <v>HIV I-13: Número y porcentaje de personas que viven con el VIH-4</v>
      </c>
      <c r="E52" s="498" t="s">
        <v>2208</v>
      </c>
      <c r="F52" s="498" t="s">
        <v>2209</v>
      </c>
      <c r="G52" s="497" t="s">
        <v>2281</v>
      </c>
    </row>
    <row r="53" spans="1:7" x14ac:dyDescent="0.2">
      <c r="A53" s="497" t="s">
        <v>2275</v>
      </c>
      <c r="B53" s="498" t="s">
        <v>2276</v>
      </c>
      <c r="C53" s="497">
        <f t="shared" si="0"/>
        <v>5</v>
      </c>
      <c r="D53" s="497" t="str">
        <f t="shared" si="1"/>
        <v>HIV I-13: Número y porcentaje de personas que viven con el VIH-5</v>
      </c>
      <c r="E53" s="498" t="s">
        <v>2208</v>
      </c>
      <c r="F53" s="498" t="s">
        <v>2211</v>
      </c>
      <c r="G53" s="497" t="s">
        <v>2282</v>
      </c>
    </row>
    <row r="54" spans="1:7" x14ac:dyDescent="0.2">
      <c r="A54" s="497" t="s">
        <v>2275</v>
      </c>
      <c r="B54" s="498" t="s">
        <v>2276</v>
      </c>
      <c r="C54" s="497">
        <f t="shared" si="0"/>
        <v>6</v>
      </c>
      <c r="D54" s="497" t="str">
        <f t="shared" si="1"/>
        <v>HIV I-13: Número y porcentaje de personas que viven con el VIH-6</v>
      </c>
      <c r="E54" s="498" t="s">
        <v>2179</v>
      </c>
      <c r="F54" s="498" t="s">
        <v>2226</v>
      </c>
      <c r="G54" s="497" t="s">
        <v>2283</v>
      </c>
    </row>
    <row r="55" spans="1:7" x14ac:dyDescent="0.2">
      <c r="A55" s="497" t="s">
        <v>2275</v>
      </c>
      <c r="B55" s="498" t="s">
        <v>2276</v>
      </c>
      <c r="C55" s="497">
        <f t="shared" si="0"/>
        <v>7</v>
      </c>
      <c r="D55" s="497" t="str">
        <f t="shared" si="1"/>
        <v>HIV I-13: Número y porcentaje de personas que viven con el VIH-7</v>
      </c>
      <c r="E55" s="498" t="s">
        <v>2179</v>
      </c>
      <c r="F55" s="498" t="s">
        <v>2228</v>
      </c>
      <c r="G55" s="497" t="s">
        <v>2284</v>
      </c>
    </row>
    <row r="57" spans="1:7" x14ac:dyDescent="0.2">
      <c r="A57" s="2" t="s">
        <v>68</v>
      </c>
    </row>
    <row r="58" spans="1:7" x14ac:dyDescent="0.2">
      <c r="A58" s="497" t="s">
        <v>61</v>
      </c>
      <c r="B58" s="497" t="s">
        <v>225</v>
      </c>
      <c r="C58" s="497">
        <v>0</v>
      </c>
      <c r="D58" s="497" t="s">
        <v>66</v>
      </c>
      <c r="E58" s="497" t="s">
        <v>230</v>
      </c>
      <c r="F58" s="497" t="s">
        <v>232</v>
      </c>
      <c r="G58" s="497" t="s">
        <v>25</v>
      </c>
    </row>
    <row r="59" spans="1:7" hidden="1" x14ac:dyDescent="0.2">
      <c r="A59" s="497" t="s">
        <v>60</v>
      </c>
      <c r="B59" s="498" t="s">
        <v>224</v>
      </c>
      <c r="C59" s="497">
        <f>IF(B59=B58,C58+1,0)</f>
        <v>0</v>
      </c>
      <c r="D59" s="497" t="str">
        <f>B59&amp;"-"&amp;C59</f>
        <v>[Name - ES]-0</v>
      </c>
      <c r="E59" s="498" t="s">
        <v>229</v>
      </c>
      <c r="F59" s="498" t="s">
        <v>231</v>
      </c>
      <c r="G59" s="497" t="s">
        <v>24</v>
      </c>
    </row>
    <row r="60" spans="1:7" x14ac:dyDescent="0.2">
      <c r="A60" s="497" t="s">
        <v>2285</v>
      </c>
      <c r="B60" s="498" t="s">
        <v>2286</v>
      </c>
      <c r="C60" s="497">
        <f t="shared" ref="C60:C91" si="2">IF(B60=B59,C59+1,0)</f>
        <v>0</v>
      </c>
      <c r="D60" s="497" t="str">
        <f t="shared" ref="D60:D91" si="3">B60&amp;"-"&amp;C60</f>
        <v>HIV O-1(M): Porcentaje de adultos y niños con VIH que se sabe que continúan con el tratamiento 12 meses después de iniciar la terapia antirretroviral-0</v>
      </c>
      <c r="E60" s="498" t="s">
        <v>2287</v>
      </c>
      <c r="F60" s="498" t="s">
        <v>2288</v>
      </c>
      <c r="G60" s="497" t="s">
        <v>2289</v>
      </c>
    </row>
    <row r="61" spans="1:7" x14ac:dyDescent="0.2">
      <c r="A61" s="497" t="s">
        <v>2285</v>
      </c>
      <c r="B61" s="498" t="s">
        <v>2286</v>
      </c>
      <c r="C61" s="497">
        <f t="shared" si="2"/>
        <v>1</v>
      </c>
      <c r="D61" s="497" t="str">
        <f t="shared" si="3"/>
        <v>HIV O-1(M): Porcentaje de adultos y niños con VIH que se sabe que continúan con el tratamiento 12 meses después de iniciar la terapia antirretroviral-1</v>
      </c>
      <c r="E61" s="498" t="s">
        <v>2208</v>
      </c>
      <c r="F61" s="498" t="s">
        <v>2209</v>
      </c>
      <c r="G61" s="497" t="s">
        <v>2290</v>
      </c>
    </row>
    <row r="62" spans="1:7" x14ac:dyDescent="0.2">
      <c r="A62" s="497" t="s">
        <v>2285</v>
      </c>
      <c r="B62" s="498" t="s">
        <v>2286</v>
      </c>
      <c r="C62" s="497">
        <f t="shared" si="2"/>
        <v>2</v>
      </c>
      <c r="D62" s="497" t="str">
        <f t="shared" si="3"/>
        <v>HIV O-1(M): Porcentaje de adultos y niños con VIH que se sabe que continúan con el tratamiento 12 meses después de iniciar la terapia antirretroviral-2</v>
      </c>
      <c r="E62" s="498" t="s">
        <v>2208</v>
      </c>
      <c r="F62" s="498" t="s">
        <v>2211</v>
      </c>
      <c r="G62" s="497" t="s">
        <v>2291</v>
      </c>
    </row>
    <row r="63" spans="1:7" x14ac:dyDescent="0.2">
      <c r="A63" s="497" t="s">
        <v>2285</v>
      </c>
      <c r="B63" s="498" t="s">
        <v>2286</v>
      </c>
      <c r="C63" s="497">
        <f t="shared" si="2"/>
        <v>3</v>
      </c>
      <c r="D63" s="497" t="str">
        <f t="shared" si="3"/>
        <v>HIV O-1(M): Porcentaje de adultos y niños con VIH que se sabe que continúan con el tratamiento 12 meses después de iniciar la terapia antirretroviral-3</v>
      </c>
      <c r="E63" s="498" t="s">
        <v>2179</v>
      </c>
      <c r="F63" s="498" t="s">
        <v>2226</v>
      </c>
      <c r="G63" s="497" t="s">
        <v>2292</v>
      </c>
    </row>
    <row r="64" spans="1:7" x14ac:dyDescent="0.2">
      <c r="A64" s="497" t="s">
        <v>2285</v>
      </c>
      <c r="B64" s="498" t="s">
        <v>2286</v>
      </c>
      <c r="C64" s="497">
        <f t="shared" si="2"/>
        <v>4</v>
      </c>
      <c r="D64" s="497" t="str">
        <f t="shared" si="3"/>
        <v>HIV O-1(M): Porcentaje de adultos y niños con VIH que se sabe que continúan con el tratamiento 12 meses después de iniciar la terapia antirretroviral-4</v>
      </c>
      <c r="E64" s="498" t="s">
        <v>2179</v>
      </c>
      <c r="F64" s="498" t="s">
        <v>2228</v>
      </c>
      <c r="G64" s="497" t="s">
        <v>2293</v>
      </c>
    </row>
    <row r="65" spans="1:7" x14ac:dyDescent="0.2">
      <c r="A65" s="497" t="s">
        <v>2285</v>
      </c>
      <c r="B65" s="498" t="s">
        <v>2286</v>
      </c>
      <c r="C65" s="497">
        <f t="shared" si="2"/>
        <v>5</v>
      </c>
      <c r="D65" s="497" t="str">
        <f t="shared" si="3"/>
        <v>HIV O-1(M): Porcentaje de adultos y niños con VIH que se sabe que continúan con el tratamiento 12 meses después de iniciar la terapia antirretroviral-5</v>
      </c>
      <c r="E65" s="498" t="s">
        <v>2287</v>
      </c>
      <c r="F65" s="498" t="s">
        <v>2294</v>
      </c>
      <c r="G65" s="497" t="s">
        <v>2295</v>
      </c>
    </row>
    <row r="66" spans="1:7" x14ac:dyDescent="0.2">
      <c r="A66" s="497" t="s">
        <v>2285</v>
      </c>
      <c r="B66" s="498" t="s">
        <v>2286</v>
      </c>
      <c r="C66" s="497">
        <f t="shared" si="2"/>
        <v>6</v>
      </c>
      <c r="D66" s="497" t="str">
        <f t="shared" si="3"/>
        <v>HIV O-1(M): Porcentaje de adultos y niños con VIH que se sabe que continúan con el tratamiento 12 meses después de iniciar la terapia antirretroviral-6</v>
      </c>
      <c r="E66" s="498" t="s">
        <v>2287</v>
      </c>
      <c r="F66" s="498" t="s">
        <v>2296</v>
      </c>
      <c r="G66" s="497" t="s">
        <v>2297</v>
      </c>
    </row>
    <row r="67" spans="1:7" x14ac:dyDescent="0.2">
      <c r="A67" s="497" t="s">
        <v>2298</v>
      </c>
      <c r="B67" s="498" t="s">
        <v>2299</v>
      </c>
      <c r="C67" s="497">
        <f t="shared" si="2"/>
        <v>0</v>
      </c>
      <c r="D67" s="497" t="str">
        <f t="shared" si="3"/>
        <v>HIV O-4a(M): Porcentaje de hombres que afirman haber utilizado preservativo en su última relación de sexo anal con otro hombre-0</v>
      </c>
      <c r="E67" s="498" t="s">
        <v>2179</v>
      </c>
      <c r="F67" s="498" t="s">
        <v>2180</v>
      </c>
      <c r="G67" s="497" t="s">
        <v>2300</v>
      </c>
    </row>
    <row r="68" spans="1:7" x14ac:dyDescent="0.2">
      <c r="A68" s="497" t="s">
        <v>2298</v>
      </c>
      <c r="B68" s="498" t="s">
        <v>2299</v>
      </c>
      <c r="C68" s="497">
        <f t="shared" si="2"/>
        <v>1</v>
      </c>
      <c r="D68" s="497" t="str">
        <f t="shared" si="3"/>
        <v>HIV O-4a(M): Porcentaje de hombres que afirman haber utilizado preservativo en su última relación de sexo anal con otro hombre-1</v>
      </c>
      <c r="E68" s="498" t="s">
        <v>2179</v>
      </c>
      <c r="F68" s="498" t="s">
        <v>2182</v>
      </c>
      <c r="G68" s="497" t="s">
        <v>2301</v>
      </c>
    </row>
    <row r="69" spans="1:7" x14ac:dyDescent="0.2">
      <c r="A69" s="497" t="s">
        <v>2302</v>
      </c>
      <c r="B69" s="498" t="s">
        <v>2303</v>
      </c>
      <c r="C69" s="497">
        <f t="shared" si="2"/>
        <v>0</v>
      </c>
      <c r="D69" s="497" t="str">
        <f t="shared" si="3"/>
        <v>HIV O-5(M): Porcentaje de trabajadores del sexo que reportan haber utilizado preservativo con su último cliente-0</v>
      </c>
      <c r="E69" s="498" t="s">
        <v>2208</v>
      </c>
      <c r="F69" s="498" t="s">
        <v>2209</v>
      </c>
      <c r="G69" s="497" t="s">
        <v>2304</v>
      </c>
    </row>
    <row r="70" spans="1:7" x14ac:dyDescent="0.2">
      <c r="A70" s="497" t="s">
        <v>2302</v>
      </c>
      <c r="B70" s="498" t="s">
        <v>2303</v>
      </c>
      <c r="C70" s="497">
        <f t="shared" si="2"/>
        <v>1</v>
      </c>
      <c r="D70" s="497" t="str">
        <f t="shared" si="3"/>
        <v>HIV O-5(M): Porcentaje de trabajadores del sexo que reportan haber utilizado preservativo con su último cliente-1</v>
      </c>
      <c r="E70" s="498" t="s">
        <v>2208</v>
      </c>
      <c r="F70" s="498" t="s">
        <v>2211</v>
      </c>
      <c r="G70" s="497" t="s">
        <v>2305</v>
      </c>
    </row>
    <row r="71" spans="1:7" x14ac:dyDescent="0.2">
      <c r="A71" s="497" t="s">
        <v>2302</v>
      </c>
      <c r="B71" s="498" t="s">
        <v>2303</v>
      </c>
      <c r="C71" s="497">
        <f t="shared" si="2"/>
        <v>2</v>
      </c>
      <c r="D71" s="497" t="str">
        <f t="shared" si="3"/>
        <v>HIV O-5(M): Porcentaje de trabajadores del sexo que reportan haber utilizado preservativo con su último cliente-2</v>
      </c>
      <c r="E71" s="498" t="s">
        <v>2179</v>
      </c>
      <c r="F71" s="498" t="s">
        <v>2180</v>
      </c>
      <c r="G71" s="497" t="s">
        <v>2306</v>
      </c>
    </row>
    <row r="72" spans="1:7" x14ac:dyDescent="0.2">
      <c r="A72" s="497" t="s">
        <v>2302</v>
      </c>
      <c r="B72" s="498" t="s">
        <v>2303</v>
      </c>
      <c r="C72" s="497">
        <f t="shared" si="2"/>
        <v>3</v>
      </c>
      <c r="D72" s="497" t="str">
        <f t="shared" si="3"/>
        <v>HIV O-5(M): Porcentaje de trabajadores del sexo que reportan haber utilizado preservativo con su último cliente-3</v>
      </c>
      <c r="E72" s="498" t="s">
        <v>2179</v>
      </c>
      <c r="F72" s="498" t="s">
        <v>2182</v>
      </c>
      <c r="G72" s="497" t="s">
        <v>2307</v>
      </c>
    </row>
    <row r="73" spans="1:7" x14ac:dyDescent="0.2">
      <c r="A73" s="497" t="s">
        <v>2308</v>
      </c>
      <c r="B73" s="498" t="s">
        <v>2309</v>
      </c>
      <c r="C73" s="497">
        <f t="shared" si="2"/>
        <v>0</v>
      </c>
      <c r="D73" s="497" t="str">
        <f t="shared" si="3"/>
        <v>HIV O-6(M): Porcentaje de personas que consumen drogas inyectables que reportan haber utilizado materiales de inyección estériles la última vez que se inyectaron-0</v>
      </c>
      <c r="E73" s="498" t="s">
        <v>2208</v>
      </c>
      <c r="F73" s="498" t="s">
        <v>2209</v>
      </c>
      <c r="G73" s="497" t="s">
        <v>2310</v>
      </c>
    </row>
    <row r="74" spans="1:7" x14ac:dyDescent="0.2">
      <c r="A74" s="497" t="s">
        <v>2308</v>
      </c>
      <c r="B74" s="498" t="s">
        <v>2309</v>
      </c>
      <c r="C74" s="497">
        <f t="shared" si="2"/>
        <v>1</v>
      </c>
      <c r="D74" s="497" t="str">
        <f t="shared" si="3"/>
        <v>HIV O-6(M): Porcentaje de personas que consumen drogas inyectables que reportan haber utilizado materiales de inyección estériles la última vez que se inyectaron-1</v>
      </c>
      <c r="E74" s="498" t="s">
        <v>2208</v>
      </c>
      <c r="F74" s="498" t="s">
        <v>2211</v>
      </c>
      <c r="G74" s="497" t="s">
        <v>2311</v>
      </c>
    </row>
    <row r="75" spans="1:7" x14ac:dyDescent="0.2">
      <c r="A75" s="497" t="s">
        <v>2308</v>
      </c>
      <c r="B75" s="498" t="s">
        <v>2309</v>
      </c>
      <c r="C75" s="497">
        <f t="shared" si="2"/>
        <v>2</v>
      </c>
      <c r="D75" s="497" t="str">
        <f t="shared" si="3"/>
        <v>HIV O-6(M): Porcentaje de personas que consumen drogas inyectables que reportan haber utilizado materiales de inyección estériles la última vez que se inyectaron-2</v>
      </c>
      <c r="E75" s="498" t="s">
        <v>2179</v>
      </c>
      <c r="F75" s="498" t="s">
        <v>2180</v>
      </c>
      <c r="G75" s="497" t="s">
        <v>2312</v>
      </c>
    </row>
    <row r="76" spans="1:7" x14ac:dyDescent="0.2">
      <c r="A76" s="497" t="s">
        <v>2308</v>
      </c>
      <c r="B76" s="498" t="s">
        <v>2309</v>
      </c>
      <c r="C76" s="497">
        <f t="shared" si="2"/>
        <v>3</v>
      </c>
      <c r="D76" s="497" t="str">
        <f t="shared" si="3"/>
        <v>HIV O-6(M): Porcentaje de personas que consumen drogas inyectables que reportan haber utilizado materiales de inyección estériles la última vez que se inyectaron-3</v>
      </c>
      <c r="E76" s="498" t="s">
        <v>2179</v>
      </c>
      <c r="F76" s="498" t="s">
        <v>2182</v>
      </c>
      <c r="G76" s="497" t="s">
        <v>2313</v>
      </c>
    </row>
    <row r="77" spans="1:7" x14ac:dyDescent="0.2">
      <c r="A77" s="497" t="s">
        <v>2314</v>
      </c>
      <c r="B77" s="498" t="s">
        <v>2315</v>
      </c>
      <c r="C77" s="497">
        <f t="shared" si="2"/>
        <v>0</v>
      </c>
      <c r="D77" s="497" t="str">
        <f t="shared" si="3"/>
        <v>TB O-4(M): Tasa de éxito del tratamiento de TB-RR y/o TB-MDR: Porcentaje de casos TB-RR y/o TB-MR que fueron tratados exitosamente-0</v>
      </c>
      <c r="E77" s="498" t="s">
        <v>2232</v>
      </c>
      <c r="F77" s="498" t="s">
        <v>2316</v>
      </c>
      <c r="G77" s="497" t="s">
        <v>2317</v>
      </c>
    </row>
    <row r="78" spans="1:7" x14ac:dyDescent="0.2">
      <c r="A78" s="497" t="s">
        <v>2318</v>
      </c>
      <c r="B78" s="498" t="s">
        <v>2319</v>
      </c>
      <c r="C78" s="497">
        <f t="shared" si="2"/>
        <v>0</v>
      </c>
      <c r="D78" s="497" t="str">
        <f t="shared" si="3"/>
        <v>Malaria O-1a: Proporción de la población que durmió bajo un mosquitero tratado con insecticida (MTI ) la noche anterior-0</v>
      </c>
      <c r="E78" s="498" t="s">
        <v>2208</v>
      </c>
      <c r="F78" s="498" t="s">
        <v>2209</v>
      </c>
      <c r="G78" s="497" t="s">
        <v>2320</v>
      </c>
    </row>
    <row r="79" spans="1:7" x14ac:dyDescent="0.2">
      <c r="A79" s="497" t="s">
        <v>2318</v>
      </c>
      <c r="B79" s="498" t="s">
        <v>2319</v>
      </c>
      <c r="C79" s="497">
        <f t="shared" si="2"/>
        <v>1</v>
      </c>
      <c r="D79" s="497" t="str">
        <f t="shared" si="3"/>
        <v>Malaria O-1a: Proporción de la población que durmió bajo un mosquitero tratado con insecticida (MTI ) la noche anterior-1</v>
      </c>
      <c r="E79" s="498" t="s">
        <v>2208</v>
      </c>
      <c r="F79" s="498" t="s">
        <v>2211</v>
      </c>
      <c r="G79" s="497" t="s">
        <v>2321</v>
      </c>
    </row>
    <row r="80" spans="1:7" x14ac:dyDescent="0.2">
      <c r="A80" s="497" t="s">
        <v>2322</v>
      </c>
      <c r="B80" s="498" t="s">
        <v>2323</v>
      </c>
      <c r="C80" s="497">
        <f t="shared" si="2"/>
        <v>0</v>
      </c>
      <c r="D80" s="497" t="str">
        <f t="shared" si="3"/>
        <v>Malaria O-3: Proporción de la población que utiliza mosquiteros tratados con insecticida entre la población que tiene acceso a ellos-0</v>
      </c>
      <c r="E80" s="498" t="s">
        <v>2208</v>
      </c>
      <c r="F80" s="498" t="s">
        <v>2209</v>
      </c>
      <c r="G80" s="497" t="s">
        <v>2324</v>
      </c>
    </row>
    <row r="81" spans="1:7" x14ac:dyDescent="0.2">
      <c r="A81" s="497" t="s">
        <v>2322</v>
      </c>
      <c r="B81" s="498" t="s">
        <v>2323</v>
      </c>
      <c r="C81" s="497">
        <f t="shared" si="2"/>
        <v>1</v>
      </c>
      <c r="D81" s="497" t="str">
        <f t="shared" si="3"/>
        <v>Malaria O-3: Proporción de la población que utiliza mosquiteros tratados con insecticida entre la población que tiene acceso a ellos-1</v>
      </c>
      <c r="E81" s="498" t="s">
        <v>2208</v>
      </c>
      <c r="F81" s="498" t="s">
        <v>2211</v>
      </c>
      <c r="G81" s="497" t="s">
        <v>2325</v>
      </c>
    </row>
    <row r="82" spans="1:7" x14ac:dyDescent="0.2">
      <c r="A82" s="497" t="s">
        <v>2326</v>
      </c>
      <c r="B82" s="498" t="s">
        <v>2327</v>
      </c>
      <c r="C82" s="497">
        <f t="shared" si="2"/>
        <v>0</v>
      </c>
      <c r="D82" s="497" t="str">
        <f t="shared" si="3"/>
        <v>HIV O-4.1b(M): Porcentaje de personas transgénero que reportan uso de condón la última vez que sostuvieron relaciones sexuales con una pareja-0</v>
      </c>
      <c r="E82" s="498" t="s">
        <v>2179</v>
      </c>
      <c r="F82" s="498" t="s">
        <v>2180</v>
      </c>
      <c r="G82" s="497" t="s">
        <v>2328</v>
      </c>
    </row>
    <row r="83" spans="1:7" x14ac:dyDescent="0.2">
      <c r="A83" s="497" t="s">
        <v>2326</v>
      </c>
      <c r="B83" s="498" t="s">
        <v>2327</v>
      </c>
      <c r="C83" s="497">
        <f t="shared" si="2"/>
        <v>1</v>
      </c>
      <c r="D83" s="497" t="str">
        <f t="shared" si="3"/>
        <v>HIV O-4.1b(M): Porcentaje de personas transgénero que reportan uso de condón la última vez que sostuvieron relaciones sexuales con una pareja-1</v>
      </c>
      <c r="E83" s="498" t="s">
        <v>2179</v>
      </c>
      <c r="F83" s="498" t="s">
        <v>2182</v>
      </c>
      <c r="G83" s="497" t="s">
        <v>2329</v>
      </c>
    </row>
    <row r="84" spans="1:7" x14ac:dyDescent="0.2">
      <c r="A84" s="497" t="s">
        <v>2330</v>
      </c>
      <c r="B84" s="498" t="s">
        <v>2331</v>
      </c>
      <c r="C84" s="497">
        <f t="shared" si="2"/>
        <v>0</v>
      </c>
      <c r="D84" s="497" t="str">
        <f t="shared" si="3"/>
        <v>HIV O-9: Porcentaje de personas que consumen drogas inyectables que reportan uso del preservativo en su ultima relación sexual-0</v>
      </c>
      <c r="E84" s="498" t="s">
        <v>2208</v>
      </c>
      <c r="F84" s="498" t="s">
        <v>2209</v>
      </c>
      <c r="G84" s="497" t="s">
        <v>2332</v>
      </c>
    </row>
    <row r="85" spans="1:7" x14ac:dyDescent="0.2">
      <c r="A85" s="497" t="s">
        <v>2330</v>
      </c>
      <c r="B85" s="498" t="s">
        <v>2331</v>
      </c>
      <c r="C85" s="497">
        <f t="shared" si="2"/>
        <v>1</v>
      </c>
      <c r="D85" s="497" t="str">
        <f t="shared" si="3"/>
        <v>HIV O-9: Porcentaje de personas que consumen drogas inyectables que reportan uso del preservativo en su ultima relación sexual-1</v>
      </c>
      <c r="E85" s="498" t="s">
        <v>2208</v>
      </c>
      <c r="F85" s="498" t="s">
        <v>2211</v>
      </c>
      <c r="G85" s="497" t="s">
        <v>2333</v>
      </c>
    </row>
    <row r="86" spans="1:7" x14ac:dyDescent="0.2">
      <c r="A86" s="497" t="s">
        <v>2330</v>
      </c>
      <c r="B86" s="498" t="s">
        <v>2331</v>
      </c>
      <c r="C86" s="497">
        <f t="shared" si="2"/>
        <v>2</v>
      </c>
      <c r="D86" s="497" t="str">
        <f t="shared" si="3"/>
        <v>HIV O-9: Porcentaje de personas que consumen drogas inyectables que reportan uso del preservativo en su ultima relación sexual-2</v>
      </c>
      <c r="E86" s="498" t="s">
        <v>2179</v>
      </c>
      <c r="F86" s="498" t="s">
        <v>2180</v>
      </c>
      <c r="G86" s="497" t="s">
        <v>2334</v>
      </c>
    </row>
    <row r="87" spans="1:7" x14ac:dyDescent="0.2">
      <c r="A87" s="497" t="s">
        <v>2330</v>
      </c>
      <c r="B87" s="498" t="s">
        <v>2331</v>
      </c>
      <c r="C87" s="497">
        <f t="shared" si="2"/>
        <v>3</v>
      </c>
      <c r="D87" s="497" t="str">
        <f t="shared" si="3"/>
        <v>HIV O-9: Porcentaje de personas que consumen drogas inyectables que reportan uso del preservativo en su ultima relación sexual-3</v>
      </c>
      <c r="E87" s="498" t="s">
        <v>2179</v>
      </c>
      <c r="F87" s="498" t="s">
        <v>2182</v>
      </c>
      <c r="G87" s="497" t="s">
        <v>2335</v>
      </c>
    </row>
    <row r="88" spans="1:7" x14ac:dyDescent="0.2">
      <c r="A88" s="497" t="s">
        <v>2336</v>
      </c>
      <c r="B88" s="498" t="s">
        <v>2337</v>
      </c>
      <c r="C88" s="497">
        <f t="shared" si="2"/>
        <v>0</v>
      </c>
      <c r="D88" s="497" t="str">
        <f t="shared" si="3"/>
        <v>HIV O-11: Porcentaje de personas que viven con el VIH (estimadas) con prueba de VIH positiva-0</v>
      </c>
      <c r="E88" s="498" t="s">
        <v>2208</v>
      </c>
      <c r="F88" s="498" t="s">
        <v>2209</v>
      </c>
      <c r="G88" s="497" t="s">
        <v>2338</v>
      </c>
    </row>
    <row r="89" spans="1:7" x14ac:dyDescent="0.2">
      <c r="A89" s="497" t="s">
        <v>2336</v>
      </c>
      <c r="B89" s="498" t="s">
        <v>2337</v>
      </c>
      <c r="C89" s="497">
        <f t="shared" si="2"/>
        <v>1</v>
      </c>
      <c r="D89" s="497" t="str">
        <f t="shared" si="3"/>
        <v>HIV O-11: Porcentaje de personas que viven con el VIH (estimadas) con prueba de VIH positiva-1</v>
      </c>
      <c r="E89" s="498" t="s">
        <v>2208</v>
      </c>
      <c r="F89" s="498" t="s">
        <v>2211</v>
      </c>
      <c r="G89" s="497" t="s">
        <v>2339</v>
      </c>
    </row>
    <row r="90" spans="1:7" x14ac:dyDescent="0.2">
      <c r="A90" s="497" t="s">
        <v>2340</v>
      </c>
      <c r="B90" s="498" t="s">
        <v>2341</v>
      </c>
      <c r="C90" s="497">
        <f t="shared" si="2"/>
        <v>0</v>
      </c>
      <c r="D90" s="497" t="str">
        <f t="shared" si="3"/>
        <v>Malaria O-9(M): Tasa de examen de sangre anual:  por 100 habitantes de población por año (fase de eliminación)-0</v>
      </c>
      <c r="E90" s="498" t="s">
        <v>2342</v>
      </c>
      <c r="F90" s="498" t="s">
        <v>2343</v>
      </c>
      <c r="G90" s="497" t="s">
        <v>2344</v>
      </c>
    </row>
    <row r="91" spans="1:7" x14ac:dyDescent="0.2">
      <c r="A91" s="497" t="s">
        <v>2340</v>
      </c>
      <c r="B91" s="498" t="s">
        <v>2341</v>
      </c>
      <c r="C91" s="497">
        <f t="shared" si="2"/>
        <v>1</v>
      </c>
      <c r="D91" s="497" t="str">
        <f t="shared" si="3"/>
        <v>Malaria O-9(M): Tasa de examen de sangre anual:  por 100 habitantes de población por año (fase de eliminación)-1</v>
      </c>
      <c r="E91" s="498" t="s">
        <v>2342</v>
      </c>
      <c r="F91" s="498" t="s">
        <v>2345</v>
      </c>
      <c r="G91" s="497" t="s">
        <v>2346</v>
      </c>
    </row>
    <row r="93" spans="1:7" x14ac:dyDescent="0.2">
      <c r="A93" s="2" t="s">
        <v>69</v>
      </c>
    </row>
    <row r="94" spans="1:7" x14ac:dyDescent="0.2">
      <c r="A94" s="497" t="s">
        <v>71</v>
      </c>
      <c r="B94" s="497" t="s">
        <v>225</v>
      </c>
      <c r="C94" s="497">
        <v>0</v>
      </c>
      <c r="D94" s="497" t="s">
        <v>66</v>
      </c>
      <c r="E94" s="497" t="s">
        <v>230</v>
      </c>
      <c r="F94" s="497" t="s">
        <v>232</v>
      </c>
      <c r="G94" s="497" t="s">
        <v>25</v>
      </c>
    </row>
    <row r="95" spans="1:7" hidden="1" x14ac:dyDescent="0.2">
      <c r="A95" s="497" t="s">
        <v>70</v>
      </c>
      <c r="B95" s="498" t="s">
        <v>224</v>
      </c>
      <c r="C95" s="497">
        <f>IF(B95=B94,C94+1,0)</f>
        <v>0</v>
      </c>
      <c r="D95" s="497" t="str">
        <f>B95&amp;"-"&amp;C95</f>
        <v>[Name - ES]-0</v>
      </c>
      <c r="E95" s="498" t="s">
        <v>229</v>
      </c>
      <c r="F95" s="498" t="s">
        <v>231</v>
      </c>
      <c r="G95" s="497" t="s">
        <v>24</v>
      </c>
    </row>
    <row r="96" spans="1:7" x14ac:dyDescent="0.2">
      <c r="A96" s="497" t="s">
        <v>2347</v>
      </c>
      <c r="B96" s="498" t="s">
        <v>2348</v>
      </c>
      <c r="C96" s="497">
        <f t="shared" ref="C96:C159" si="4">IF(B96=B95,C95+1,0)</f>
        <v>0</v>
      </c>
      <c r="D96" s="497" t="str">
        <f t="shared" ref="D96:D159" si="5">B96&amp;"-"&amp;C96</f>
        <v>MDR TB-2(M): Número de casos TB-RR y/o TB-MDR notificados-0</v>
      </c>
      <c r="E96" s="498" t="s">
        <v>2208</v>
      </c>
      <c r="F96" s="498" t="s">
        <v>2209</v>
      </c>
      <c r="G96" s="497" t="s">
        <v>2349</v>
      </c>
    </row>
    <row r="97" spans="1:7" x14ac:dyDescent="0.2">
      <c r="A97" s="497" t="s">
        <v>2347</v>
      </c>
      <c r="B97" s="498" t="s">
        <v>2348</v>
      </c>
      <c r="C97" s="497">
        <f t="shared" si="4"/>
        <v>1</v>
      </c>
      <c r="D97" s="497" t="str">
        <f t="shared" si="5"/>
        <v>MDR TB-2(M): Número de casos TB-RR y/o TB-MDR notificados-1</v>
      </c>
      <c r="E97" s="498" t="s">
        <v>2208</v>
      </c>
      <c r="F97" s="498" t="s">
        <v>2211</v>
      </c>
      <c r="G97" s="497" t="s">
        <v>2350</v>
      </c>
    </row>
    <row r="98" spans="1:7" x14ac:dyDescent="0.2">
      <c r="A98" s="497" t="s">
        <v>2347</v>
      </c>
      <c r="B98" s="498" t="s">
        <v>2348</v>
      </c>
      <c r="C98" s="497">
        <f t="shared" si="4"/>
        <v>2</v>
      </c>
      <c r="D98" s="497" t="str">
        <f t="shared" si="5"/>
        <v>MDR TB-2(M): Número de casos TB-RR y/o TB-MDR notificados-2</v>
      </c>
      <c r="E98" s="498" t="s">
        <v>2179</v>
      </c>
      <c r="F98" s="498" t="s">
        <v>2226</v>
      </c>
      <c r="G98" s="497" t="s">
        <v>2351</v>
      </c>
    </row>
    <row r="99" spans="1:7" x14ac:dyDescent="0.2">
      <c r="A99" s="497" t="s">
        <v>2347</v>
      </c>
      <c r="B99" s="498" t="s">
        <v>2348</v>
      </c>
      <c r="C99" s="497">
        <f t="shared" si="4"/>
        <v>3</v>
      </c>
      <c r="D99" s="497" t="str">
        <f t="shared" si="5"/>
        <v>MDR TB-2(M): Número de casos TB-RR y/o TB-MDR notificados-3</v>
      </c>
      <c r="E99" s="498" t="s">
        <v>2179</v>
      </c>
      <c r="F99" s="498" t="s">
        <v>2228</v>
      </c>
      <c r="G99" s="497" t="s">
        <v>2352</v>
      </c>
    </row>
    <row r="100" spans="1:7" x14ac:dyDescent="0.2">
      <c r="A100" s="497" t="s">
        <v>2353</v>
      </c>
      <c r="B100" s="498" t="s">
        <v>2354</v>
      </c>
      <c r="C100" s="497">
        <f t="shared" si="4"/>
        <v>0</v>
      </c>
      <c r="D100" s="497" t="str">
        <f t="shared" si="5"/>
        <v>MDR TB-3(M): Número de casos TB-RR y/o TB-MDR que iniciaron tratamiento con drogas de segunda línea-0</v>
      </c>
      <c r="E100" s="498" t="s">
        <v>2355</v>
      </c>
      <c r="F100" s="498" t="s">
        <v>2356</v>
      </c>
      <c r="G100" s="497" t="s">
        <v>2357</v>
      </c>
    </row>
    <row r="101" spans="1:7" x14ac:dyDescent="0.2">
      <c r="A101" s="497" t="s">
        <v>2353</v>
      </c>
      <c r="B101" s="498" t="s">
        <v>2354</v>
      </c>
      <c r="C101" s="497">
        <f t="shared" si="4"/>
        <v>1</v>
      </c>
      <c r="D101" s="497" t="str">
        <f t="shared" si="5"/>
        <v>MDR TB-3(M): Número de casos TB-RR y/o TB-MDR que iniciaron tratamiento con drogas de segunda línea-1</v>
      </c>
      <c r="E101" s="498" t="s">
        <v>2355</v>
      </c>
      <c r="F101" s="498" t="s">
        <v>2358</v>
      </c>
      <c r="G101" s="497" t="s">
        <v>2359</v>
      </c>
    </row>
    <row r="102" spans="1:7" x14ac:dyDescent="0.2">
      <c r="A102" s="497" t="s">
        <v>2353</v>
      </c>
      <c r="B102" s="498" t="s">
        <v>2354</v>
      </c>
      <c r="C102" s="497">
        <f t="shared" si="4"/>
        <v>2</v>
      </c>
      <c r="D102" s="497" t="str">
        <f t="shared" si="5"/>
        <v>MDR TB-3(M): Número de casos TB-RR y/o TB-MDR que iniciaron tratamiento con drogas de segunda línea-2</v>
      </c>
      <c r="E102" s="498" t="s">
        <v>2208</v>
      </c>
      <c r="F102" s="498" t="s">
        <v>2209</v>
      </c>
      <c r="G102" s="497" t="s">
        <v>2360</v>
      </c>
    </row>
    <row r="103" spans="1:7" x14ac:dyDescent="0.2">
      <c r="A103" s="497" t="s">
        <v>2353</v>
      </c>
      <c r="B103" s="498" t="s">
        <v>2354</v>
      </c>
      <c r="C103" s="497">
        <f t="shared" si="4"/>
        <v>3</v>
      </c>
      <c r="D103" s="497" t="str">
        <f t="shared" si="5"/>
        <v>MDR TB-3(M): Número de casos TB-RR y/o TB-MDR que iniciaron tratamiento con drogas de segunda línea-3</v>
      </c>
      <c r="E103" s="498" t="s">
        <v>2208</v>
      </c>
      <c r="F103" s="498" t="s">
        <v>2211</v>
      </c>
      <c r="G103" s="497" t="s">
        <v>2361</v>
      </c>
    </row>
    <row r="104" spans="1:7" x14ac:dyDescent="0.2">
      <c r="A104" s="497" t="s">
        <v>2353</v>
      </c>
      <c r="B104" s="498" t="s">
        <v>2354</v>
      </c>
      <c r="C104" s="497">
        <f t="shared" si="4"/>
        <v>4</v>
      </c>
      <c r="D104" s="497" t="str">
        <f t="shared" si="5"/>
        <v>MDR TB-3(M): Número de casos TB-RR y/o TB-MDR que iniciaron tratamiento con drogas de segunda línea-4</v>
      </c>
      <c r="E104" s="498" t="s">
        <v>2179</v>
      </c>
      <c r="F104" s="498" t="s">
        <v>2226</v>
      </c>
      <c r="G104" s="497" t="s">
        <v>2362</v>
      </c>
    </row>
    <row r="105" spans="1:7" x14ac:dyDescent="0.2">
      <c r="A105" s="497" t="s">
        <v>2353</v>
      </c>
      <c r="B105" s="498" t="s">
        <v>2354</v>
      </c>
      <c r="C105" s="497">
        <f t="shared" si="4"/>
        <v>5</v>
      </c>
      <c r="D105" s="497" t="str">
        <f t="shared" si="5"/>
        <v>MDR TB-3(M): Número de casos TB-RR y/o TB-MDR que iniciaron tratamiento con drogas de segunda línea-5</v>
      </c>
      <c r="E105" s="498" t="s">
        <v>2179</v>
      </c>
      <c r="F105" s="498" t="s">
        <v>2228</v>
      </c>
      <c r="G105" s="497" t="s">
        <v>2363</v>
      </c>
    </row>
    <row r="106" spans="1:7" x14ac:dyDescent="0.2">
      <c r="A106" s="497" t="s">
        <v>2364</v>
      </c>
      <c r="B106" s="498" t="s">
        <v>2365</v>
      </c>
      <c r="C106" s="497">
        <f t="shared" si="4"/>
        <v>0</v>
      </c>
      <c r="D106" s="497" t="str">
        <f t="shared" si="5"/>
        <v>VC-3(M): Número de MILD distribuidos entre los grupos de riesgo objetivo a través de distribución continua-0</v>
      </c>
      <c r="E106" s="498" t="s">
        <v>2366</v>
      </c>
      <c r="F106" s="498" t="s">
        <v>2367</v>
      </c>
      <c r="G106" s="497" t="s">
        <v>2368</v>
      </c>
    </row>
    <row r="107" spans="1:7" x14ac:dyDescent="0.2">
      <c r="A107" s="497" t="s">
        <v>2364</v>
      </c>
      <c r="B107" s="498" t="s">
        <v>2365</v>
      </c>
      <c r="C107" s="497">
        <f t="shared" si="4"/>
        <v>1</v>
      </c>
      <c r="D107" s="497" t="str">
        <f t="shared" si="5"/>
        <v>VC-3(M): Número de MILD distribuidos entre los grupos de riesgo objetivo a través de distribución continua-1</v>
      </c>
      <c r="E107" s="498" t="s">
        <v>2366</v>
      </c>
      <c r="F107" s="498" t="s">
        <v>2369</v>
      </c>
      <c r="G107" s="497" t="s">
        <v>2370</v>
      </c>
    </row>
    <row r="108" spans="1:7" x14ac:dyDescent="0.2">
      <c r="A108" s="497" t="s">
        <v>2364</v>
      </c>
      <c r="B108" s="498" t="s">
        <v>2365</v>
      </c>
      <c r="C108" s="497">
        <f t="shared" si="4"/>
        <v>2</v>
      </c>
      <c r="D108" s="497" t="str">
        <f t="shared" si="5"/>
        <v>VC-3(M): Número de MILD distribuidos entre los grupos de riesgo objetivo a través de distribución continua-2</v>
      </c>
      <c r="E108" s="498" t="s">
        <v>2366</v>
      </c>
      <c r="F108" s="498" t="s">
        <v>2371</v>
      </c>
      <c r="G108" s="497" t="s">
        <v>2372</v>
      </c>
    </row>
    <row r="109" spans="1:7" x14ac:dyDescent="0.2">
      <c r="A109" s="497" t="s">
        <v>2364</v>
      </c>
      <c r="B109" s="498" t="s">
        <v>2365</v>
      </c>
      <c r="C109" s="497">
        <f t="shared" si="4"/>
        <v>3</v>
      </c>
      <c r="D109" s="497" t="str">
        <f t="shared" si="5"/>
        <v>VC-3(M): Número de MILD distribuidos entre los grupos de riesgo objetivo a través de distribución continua-3</v>
      </c>
      <c r="E109" s="498" t="s">
        <v>2366</v>
      </c>
      <c r="F109" s="498" t="s">
        <v>2373</v>
      </c>
      <c r="G109" s="497" t="s">
        <v>2374</v>
      </c>
    </row>
    <row r="110" spans="1:7" x14ac:dyDescent="0.2">
      <c r="A110" s="497" t="s">
        <v>2364</v>
      </c>
      <c r="B110" s="498" t="s">
        <v>2365</v>
      </c>
      <c r="C110" s="497">
        <f t="shared" si="4"/>
        <v>4</v>
      </c>
      <c r="D110" s="497" t="str">
        <f t="shared" si="5"/>
        <v>VC-3(M): Número de MILD distribuidos entre los grupos de riesgo objetivo a través de distribución continua-4</v>
      </c>
      <c r="E110" s="498" t="s">
        <v>2366</v>
      </c>
      <c r="F110" s="498" t="s">
        <v>2375</v>
      </c>
      <c r="G110" s="497" t="s">
        <v>2376</v>
      </c>
    </row>
    <row r="111" spans="1:7" x14ac:dyDescent="0.2">
      <c r="A111" s="497" t="s">
        <v>2377</v>
      </c>
      <c r="B111" s="498" t="s">
        <v>2378</v>
      </c>
      <c r="C111" s="497">
        <f t="shared" si="4"/>
        <v>0</v>
      </c>
      <c r="D111" s="497" t="str">
        <f t="shared" si="5"/>
        <v>CM-1a(M): Proporción de casos sospechosos de malaria sometidos a una prueba parasitológica en establecimientos de salud del sector público-0</v>
      </c>
      <c r="E111" s="498" t="s">
        <v>2201</v>
      </c>
      <c r="F111" s="498" t="s">
        <v>2202</v>
      </c>
      <c r="G111" s="497" t="s">
        <v>2379</v>
      </c>
    </row>
    <row r="112" spans="1:7" x14ac:dyDescent="0.2">
      <c r="A112" s="497" t="s">
        <v>2377</v>
      </c>
      <c r="B112" s="498" t="s">
        <v>2378</v>
      </c>
      <c r="C112" s="497">
        <f t="shared" si="4"/>
        <v>1</v>
      </c>
      <c r="D112" s="497" t="str">
        <f t="shared" si="5"/>
        <v>CM-1a(M): Proporción de casos sospechosos de malaria sometidos a una prueba parasitológica en establecimientos de salud del sector público-1</v>
      </c>
      <c r="E112" s="498" t="s">
        <v>2201</v>
      </c>
      <c r="F112" s="498" t="s">
        <v>2204</v>
      </c>
      <c r="G112" s="497" t="s">
        <v>2380</v>
      </c>
    </row>
    <row r="113" spans="1:7" x14ac:dyDescent="0.2">
      <c r="A113" s="497" t="s">
        <v>2377</v>
      </c>
      <c r="B113" s="498" t="s">
        <v>2378</v>
      </c>
      <c r="C113" s="497">
        <f t="shared" si="4"/>
        <v>2</v>
      </c>
      <c r="D113" s="497" t="str">
        <f t="shared" si="5"/>
        <v>CM-1a(M): Proporción de casos sospechosos de malaria sometidos a una prueba parasitológica en establecimientos de salud del sector público-2</v>
      </c>
      <c r="E113" s="498" t="s">
        <v>2179</v>
      </c>
      <c r="F113" s="498" t="s">
        <v>2242</v>
      </c>
      <c r="G113" s="497" t="s">
        <v>2381</v>
      </c>
    </row>
    <row r="114" spans="1:7" x14ac:dyDescent="0.2">
      <c r="A114" s="497" t="s">
        <v>2377</v>
      </c>
      <c r="B114" s="498" t="s">
        <v>2378</v>
      </c>
      <c r="C114" s="497">
        <f t="shared" si="4"/>
        <v>3</v>
      </c>
      <c r="D114" s="497" t="str">
        <f t="shared" si="5"/>
        <v>CM-1a(M): Proporción de casos sospechosos de malaria sometidos a una prueba parasitológica en establecimientos de salud del sector público-3</v>
      </c>
      <c r="E114" s="498" t="s">
        <v>2179</v>
      </c>
      <c r="F114" s="498" t="s">
        <v>2244</v>
      </c>
      <c r="G114" s="497" t="s">
        <v>2382</v>
      </c>
    </row>
    <row r="115" spans="1:7" x14ac:dyDescent="0.2">
      <c r="A115" s="497" t="s">
        <v>2383</v>
      </c>
      <c r="B115" s="498" t="s">
        <v>2384</v>
      </c>
      <c r="C115" s="497">
        <f t="shared" si="4"/>
        <v>0</v>
      </c>
      <c r="D115" s="497" t="str">
        <f t="shared" si="5"/>
        <v>CM-1b(M): Proporción de casos sospechosos de malaria sometidos a una prueba parasitológica en la comunidad-0</v>
      </c>
      <c r="E115" s="498" t="s">
        <v>2201</v>
      </c>
      <c r="F115" s="498" t="s">
        <v>2202</v>
      </c>
      <c r="G115" s="497" t="s">
        <v>2385</v>
      </c>
    </row>
    <row r="116" spans="1:7" x14ac:dyDescent="0.2">
      <c r="A116" s="497" t="s">
        <v>2383</v>
      </c>
      <c r="B116" s="498" t="s">
        <v>2384</v>
      </c>
      <c r="C116" s="497">
        <f t="shared" si="4"/>
        <v>1</v>
      </c>
      <c r="D116" s="497" t="str">
        <f t="shared" si="5"/>
        <v>CM-1b(M): Proporción de casos sospechosos de malaria sometidos a una prueba parasitológica en la comunidad-1</v>
      </c>
      <c r="E116" s="498" t="s">
        <v>2201</v>
      </c>
      <c r="F116" s="498" t="s">
        <v>2204</v>
      </c>
      <c r="G116" s="497" t="s">
        <v>2386</v>
      </c>
    </row>
    <row r="117" spans="1:7" x14ac:dyDescent="0.2">
      <c r="A117" s="497" t="s">
        <v>2383</v>
      </c>
      <c r="B117" s="498" t="s">
        <v>2384</v>
      </c>
      <c r="C117" s="497">
        <f t="shared" si="4"/>
        <v>2</v>
      </c>
      <c r="D117" s="497" t="str">
        <f t="shared" si="5"/>
        <v>CM-1b(M): Proporción de casos sospechosos de malaria sometidos a una prueba parasitológica en la comunidad-2</v>
      </c>
      <c r="E117" s="498" t="s">
        <v>2179</v>
      </c>
      <c r="F117" s="498" t="s">
        <v>2242</v>
      </c>
      <c r="G117" s="497" t="s">
        <v>2387</v>
      </c>
    </row>
    <row r="118" spans="1:7" x14ac:dyDescent="0.2">
      <c r="A118" s="497" t="s">
        <v>2383</v>
      </c>
      <c r="B118" s="498" t="s">
        <v>2384</v>
      </c>
      <c r="C118" s="497">
        <f t="shared" si="4"/>
        <v>3</v>
      </c>
      <c r="D118" s="497" t="str">
        <f t="shared" si="5"/>
        <v>CM-1b(M): Proporción de casos sospechosos de malaria sometidos a una prueba parasitológica en la comunidad-3</v>
      </c>
      <c r="E118" s="498" t="s">
        <v>2179</v>
      </c>
      <c r="F118" s="498" t="s">
        <v>2244</v>
      </c>
      <c r="G118" s="497" t="s">
        <v>2388</v>
      </c>
    </row>
    <row r="119" spans="1:7" x14ac:dyDescent="0.2">
      <c r="A119" s="497" t="s">
        <v>2389</v>
      </c>
      <c r="B119" s="498" t="s">
        <v>2390</v>
      </c>
      <c r="C119" s="497">
        <f t="shared" si="4"/>
        <v>0</v>
      </c>
      <c r="D119" s="497" t="str">
        <f t="shared" si="5"/>
        <v>CM-1c(M): Proporción de casos sospechosos de malaria sometidos a una prueba parasitológica en establecimientos de salud del sector privado-0</v>
      </c>
      <c r="E119" s="498" t="s">
        <v>2201</v>
      </c>
      <c r="F119" s="498" t="s">
        <v>2202</v>
      </c>
      <c r="G119" s="497" t="s">
        <v>2391</v>
      </c>
    </row>
    <row r="120" spans="1:7" x14ac:dyDescent="0.2">
      <c r="A120" s="497" t="s">
        <v>2389</v>
      </c>
      <c r="B120" s="498" t="s">
        <v>2390</v>
      </c>
      <c r="C120" s="497">
        <f t="shared" si="4"/>
        <v>1</v>
      </c>
      <c r="D120" s="497" t="str">
        <f t="shared" si="5"/>
        <v>CM-1c(M): Proporción de casos sospechosos de malaria sometidos a una prueba parasitológica en establecimientos de salud del sector privado-1</v>
      </c>
      <c r="E120" s="498" t="s">
        <v>2201</v>
      </c>
      <c r="F120" s="498" t="s">
        <v>2204</v>
      </c>
      <c r="G120" s="497" t="s">
        <v>2392</v>
      </c>
    </row>
    <row r="121" spans="1:7" x14ac:dyDescent="0.2">
      <c r="A121" s="497" t="s">
        <v>2389</v>
      </c>
      <c r="B121" s="498" t="s">
        <v>2390</v>
      </c>
      <c r="C121" s="497">
        <f t="shared" si="4"/>
        <v>2</v>
      </c>
      <c r="D121" s="497" t="str">
        <f t="shared" si="5"/>
        <v>CM-1c(M): Proporción de casos sospechosos de malaria sometidos a una prueba parasitológica en establecimientos de salud del sector privado-2</v>
      </c>
      <c r="E121" s="498" t="s">
        <v>2179</v>
      </c>
      <c r="F121" s="498" t="s">
        <v>2242</v>
      </c>
      <c r="G121" s="497" t="s">
        <v>2393</v>
      </c>
    </row>
    <row r="122" spans="1:7" x14ac:dyDescent="0.2">
      <c r="A122" s="497" t="s">
        <v>2389</v>
      </c>
      <c r="B122" s="498" t="s">
        <v>2390</v>
      </c>
      <c r="C122" s="497">
        <f t="shared" si="4"/>
        <v>3</v>
      </c>
      <c r="D122" s="497" t="str">
        <f t="shared" si="5"/>
        <v>CM-1c(M): Proporción de casos sospechosos de malaria sometidos a una prueba parasitológica en establecimientos de salud del sector privado-3</v>
      </c>
      <c r="E122" s="498" t="s">
        <v>2179</v>
      </c>
      <c r="F122" s="498" t="s">
        <v>2244</v>
      </c>
      <c r="G122" s="497" t="s">
        <v>2394</v>
      </c>
    </row>
    <row r="123" spans="1:7" x14ac:dyDescent="0.2">
      <c r="A123" s="497" t="s">
        <v>2395</v>
      </c>
      <c r="B123" s="498" t="s">
        <v>2396</v>
      </c>
      <c r="C123" s="497">
        <f t="shared" si="4"/>
        <v>0</v>
      </c>
      <c r="D123" s="497" t="str">
        <f t="shared" si="5"/>
        <v>CM-2a(M): Proporción de casos confirmados de malaria que han recibido tratamiento antipalúdico de primera línea en establecimientos de salud del sector público-0</v>
      </c>
      <c r="E123" s="498" t="s">
        <v>2179</v>
      </c>
      <c r="F123" s="498" t="s">
        <v>2242</v>
      </c>
      <c r="G123" s="497" t="s">
        <v>2397</v>
      </c>
    </row>
    <row r="124" spans="1:7" x14ac:dyDescent="0.2">
      <c r="A124" s="497" t="s">
        <v>2395</v>
      </c>
      <c r="B124" s="498" t="s">
        <v>2396</v>
      </c>
      <c r="C124" s="497">
        <f t="shared" si="4"/>
        <v>1</v>
      </c>
      <c r="D124" s="497" t="str">
        <f t="shared" si="5"/>
        <v>CM-2a(M): Proporción de casos confirmados de malaria que han recibido tratamiento antipalúdico de primera línea en establecimientos de salud del sector público-1</v>
      </c>
      <c r="E124" s="498" t="s">
        <v>2179</v>
      </c>
      <c r="F124" s="498" t="s">
        <v>2244</v>
      </c>
      <c r="G124" s="497" t="s">
        <v>2398</v>
      </c>
    </row>
    <row r="125" spans="1:7" x14ac:dyDescent="0.2">
      <c r="A125" s="497" t="s">
        <v>2399</v>
      </c>
      <c r="B125" s="498" t="s">
        <v>2400</v>
      </c>
      <c r="C125" s="497">
        <f t="shared" si="4"/>
        <v>0</v>
      </c>
      <c r="D125" s="497" t="str">
        <f t="shared" si="5"/>
        <v>CM-2b(M): Proporción de casos confirmados de malaria que han recibido tratamiento antipalúdico de primera línea en la comunidad-0</v>
      </c>
      <c r="E125" s="498" t="s">
        <v>2179</v>
      </c>
      <c r="F125" s="498" t="s">
        <v>2242</v>
      </c>
      <c r="G125" s="497" t="s">
        <v>2401</v>
      </c>
    </row>
    <row r="126" spans="1:7" x14ac:dyDescent="0.2">
      <c r="A126" s="497" t="s">
        <v>2399</v>
      </c>
      <c r="B126" s="498" t="s">
        <v>2400</v>
      </c>
      <c r="C126" s="497">
        <f t="shared" si="4"/>
        <v>1</v>
      </c>
      <c r="D126" s="497" t="str">
        <f t="shared" si="5"/>
        <v>CM-2b(M): Proporción de casos confirmados de malaria que han recibido tratamiento antipalúdico de primera línea en la comunidad-1</v>
      </c>
      <c r="E126" s="498" t="s">
        <v>2179</v>
      </c>
      <c r="F126" s="498" t="s">
        <v>2244</v>
      </c>
      <c r="G126" s="497" t="s">
        <v>2402</v>
      </c>
    </row>
    <row r="127" spans="1:7" x14ac:dyDescent="0.2">
      <c r="A127" s="497" t="s">
        <v>2403</v>
      </c>
      <c r="B127" s="498" t="s">
        <v>2404</v>
      </c>
      <c r="C127" s="497">
        <f t="shared" si="4"/>
        <v>0</v>
      </c>
      <c r="D127" s="497" t="str">
        <f t="shared" si="5"/>
        <v>CM-2c(M): Proporción de casos confirmados de malaria que han recibido tratamiento antipalúdico de primera línea en establecimientos de salud del sector privado-0</v>
      </c>
      <c r="E127" s="498" t="s">
        <v>2179</v>
      </c>
      <c r="F127" s="498" t="s">
        <v>2242</v>
      </c>
      <c r="G127" s="497" t="s">
        <v>2405</v>
      </c>
    </row>
    <row r="128" spans="1:7" x14ac:dyDescent="0.2">
      <c r="A128" s="497" t="s">
        <v>2403</v>
      </c>
      <c r="B128" s="498" t="s">
        <v>2404</v>
      </c>
      <c r="C128" s="497">
        <f t="shared" si="4"/>
        <v>1</v>
      </c>
      <c r="D128" s="497" t="str">
        <f t="shared" si="5"/>
        <v>CM-2c(M): Proporción de casos confirmados de malaria que han recibido tratamiento antipalúdico de primera línea en establecimientos de salud del sector privado-1</v>
      </c>
      <c r="E128" s="498" t="s">
        <v>2179</v>
      </c>
      <c r="F128" s="498" t="s">
        <v>2244</v>
      </c>
      <c r="G128" s="497" t="s">
        <v>2406</v>
      </c>
    </row>
    <row r="129" spans="1:7" x14ac:dyDescent="0.2">
      <c r="A129" s="497" t="s">
        <v>2407</v>
      </c>
      <c r="B129" s="498" t="s">
        <v>2408</v>
      </c>
      <c r="C129" s="497">
        <f t="shared" si="4"/>
        <v>0</v>
      </c>
      <c r="D129" s="497" t="str">
        <f t="shared" si="5"/>
        <v>CM-3a: Proporción de casos de malaria (supuestos y confirmados) que han recibido tratamiento antipalúdico de primera línea en establecimientos de salud del sector público-0</v>
      </c>
      <c r="E129" s="498" t="s">
        <v>2179</v>
      </c>
      <c r="F129" s="498" t="s">
        <v>2242</v>
      </c>
      <c r="G129" s="497" t="s">
        <v>2409</v>
      </c>
    </row>
    <row r="130" spans="1:7" x14ac:dyDescent="0.2">
      <c r="A130" s="497" t="s">
        <v>2407</v>
      </c>
      <c r="B130" s="498" t="s">
        <v>2408</v>
      </c>
      <c r="C130" s="497">
        <f t="shared" si="4"/>
        <v>1</v>
      </c>
      <c r="D130" s="497" t="str">
        <f t="shared" si="5"/>
        <v>CM-3a: Proporción de casos de malaria (supuestos y confirmados) que han recibido tratamiento antipalúdico de primera línea en establecimientos de salud del sector público-1</v>
      </c>
      <c r="E130" s="498" t="s">
        <v>2179</v>
      </c>
      <c r="F130" s="498" t="s">
        <v>2244</v>
      </c>
      <c r="G130" s="497" t="s">
        <v>2410</v>
      </c>
    </row>
    <row r="131" spans="1:7" x14ac:dyDescent="0.2">
      <c r="A131" s="497" t="s">
        <v>2411</v>
      </c>
      <c r="B131" s="498" t="s">
        <v>2412</v>
      </c>
      <c r="C131" s="497">
        <f t="shared" si="4"/>
        <v>0</v>
      </c>
      <c r="D131" s="497" t="str">
        <f t="shared" si="5"/>
        <v>CM-3b: Proporción de casos de malaria (supuestos y confirmados) que han recibido tratamiento antipalúdico de primera línea en la comunidad-0</v>
      </c>
      <c r="E131" s="498" t="s">
        <v>2179</v>
      </c>
      <c r="F131" s="498" t="s">
        <v>2242</v>
      </c>
      <c r="G131" s="497" t="s">
        <v>2413</v>
      </c>
    </row>
    <row r="132" spans="1:7" x14ac:dyDescent="0.2">
      <c r="A132" s="497" t="s">
        <v>2411</v>
      </c>
      <c r="B132" s="498" t="s">
        <v>2412</v>
      </c>
      <c r="C132" s="497">
        <f t="shared" si="4"/>
        <v>1</v>
      </c>
      <c r="D132" s="497" t="str">
        <f t="shared" si="5"/>
        <v>CM-3b: Proporción de casos de malaria (supuestos y confirmados) que han recibido tratamiento antipalúdico de primera línea en la comunidad-1</v>
      </c>
      <c r="E132" s="498" t="s">
        <v>2179</v>
      </c>
      <c r="F132" s="498" t="s">
        <v>2244</v>
      </c>
      <c r="G132" s="497" t="s">
        <v>2414</v>
      </c>
    </row>
    <row r="133" spans="1:7" x14ac:dyDescent="0.2">
      <c r="A133" s="497" t="s">
        <v>2415</v>
      </c>
      <c r="B133" s="498" t="s">
        <v>2416</v>
      </c>
      <c r="C133" s="497">
        <f t="shared" si="4"/>
        <v>0</v>
      </c>
      <c r="D133" s="497" t="str">
        <f t="shared" si="5"/>
        <v>CM-3c: Proporción de casos de malaria (supuestos y confirmados) que han recibido tratamiento antipalúdico de primera línea en establecimientos de salud del sector privado-0</v>
      </c>
      <c r="E133" s="498" t="s">
        <v>2179</v>
      </c>
      <c r="F133" s="498" t="s">
        <v>2242</v>
      </c>
      <c r="G133" s="497" t="s">
        <v>2417</v>
      </c>
    </row>
    <row r="134" spans="1:7" x14ac:dyDescent="0.2">
      <c r="A134" s="497" t="s">
        <v>2415</v>
      </c>
      <c r="B134" s="498" t="s">
        <v>2416</v>
      </c>
      <c r="C134" s="497">
        <f t="shared" si="4"/>
        <v>1</v>
      </c>
      <c r="D134" s="497" t="str">
        <f t="shared" si="5"/>
        <v>CM-3c: Proporción de casos de malaria (supuestos y confirmados) que han recibido tratamiento antipalúdico de primera línea en establecimientos de salud del sector privado-1</v>
      </c>
      <c r="E134" s="498" t="s">
        <v>2179</v>
      </c>
      <c r="F134" s="498" t="s">
        <v>2244</v>
      </c>
      <c r="G134" s="497" t="s">
        <v>2418</v>
      </c>
    </row>
    <row r="135" spans="1:7" x14ac:dyDescent="0.2">
      <c r="A135" s="497" t="s">
        <v>2419</v>
      </c>
      <c r="B135" s="498" t="s">
        <v>2420</v>
      </c>
      <c r="C135" s="497">
        <f t="shared" si="4"/>
        <v>0</v>
      </c>
      <c r="D135" s="497" t="str">
        <f t="shared" si="5"/>
        <v>TCS-1(M): Porcentaje de personas que viven con el VIH  que actualmente reciben tratamiento antirretroviral-0</v>
      </c>
      <c r="E135" s="498" t="s">
        <v>2215</v>
      </c>
      <c r="F135" s="498" t="s">
        <v>2216</v>
      </c>
      <c r="G135" s="497" t="s">
        <v>2421</v>
      </c>
    </row>
    <row r="136" spans="1:7" x14ac:dyDescent="0.2">
      <c r="A136" s="497" t="s">
        <v>2419</v>
      </c>
      <c r="B136" s="498" t="s">
        <v>2420</v>
      </c>
      <c r="C136" s="497">
        <f t="shared" si="4"/>
        <v>1</v>
      </c>
      <c r="D136" s="497" t="str">
        <f t="shared" si="5"/>
        <v>TCS-1(M): Porcentaje de personas que viven con el VIH  que actualmente reciben tratamiento antirretroviral-1</v>
      </c>
      <c r="E136" s="498" t="s">
        <v>2215</v>
      </c>
      <c r="F136" s="498" t="s">
        <v>2218</v>
      </c>
      <c r="G136" s="497" t="s">
        <v>2422</v>
      </c>
    </row>
    <row r="137" spans="1:7" x14ac:dyDescent="0.2">
      <c r="A137" s="497" t="s">
        <v>2419</v>
      </c>
      <c r="B137" s="498" t="s">
        <v>2420</v>
      </c>
      <c r="C137" s="497">
        <f t="shared" si="4"/>
        <v>2</v>
      </c>
      <c r="D137" s="497" t="str">
        <f t="shared" si="5"/>
        <v>TCS-1(M): Porcentaje de personas que viven con el VIH  que actualmente reciben tratamiento antirretroviral-2</v>
      </c>
      <c r="E137" s="498" t="s">
        <v>2215</v>
      </c>
      <c r="F137" s="498" t="s">
        <v>2220</v>
      </c>
      <c r="G137" s="497" t="s">
        <v>2423</v>
      </c>
    </row>
    <row r="138" spans="1:7" x14ac:dyDescent="0.2">
      <c r="A138" s="497" t="s">
        <v>2419</v>
      </c>
      <c r="B138" s="498" t="s">
        <v>2420</v>
      </c>
      <c r="C138" s="497">
        <f t="shared" si="4"/>
        <v>3</v>
      </c>
      <c r="D138" s="497" t="str">
        <f t="shared" si="5"/>
        <v>TCS-1(M): Porcentaje de personas que viven con el VIH  que actualmente reciben tratamiento antirretroviral-3</v>
      </c>
      <c r="E138" s="498" t="s">
        <v>2215</v>
      </c>
      <c r="F138" s="498" t="s">
        <v>2222</v>
      </c>
      <c r="G138" s="497" t="s">
        <v>2424</v>
      </c>
    </row>
    <row r="139" spans="1:7" x14ac:dyDescent="0.2">
      <c r="A139" s="497" t="s">
        <v>2419</v>
      </c>
      <c r="B139" s="498" t="s">
        <v>2420</v>
      </c>
      <c r="C139" s="497">
        <f t="shared" si="4"/>
        <v>4</v>
      </c>
      <c r="D139" s="497" t="str">
        <f t="shared" si="5"/>
        <v>TCS-1(M): Porcentaje de personas que viven con el VIH  que actualmente reciben tratamiento antirretroviral-4</v>
      </c>
      <c r="E139" s="498" t="s">
        <v>2215</v>
      </c>
      <c r="F139" s="498" t="s">
        <v>2425</v>
      </c>
      <c r="G139" s="497" t="s">
        <v>2426</v>
      </c>
    </row>
    <row r="140" spans="1:7" x14ac:dyDescent="0.2">
      <c r="A140" s="497" t="s">
        <v>2419</v>
      </c>
      <c r="B140" s="498" t="s">
        <v>2420</v>
      </c>
      <c r="C140" s="497">
        <f t="shared" si="4"/>
        <v>5</v>
      </c>
      <c r="D140" s="497" t="str">
        <f t="shared" si="5"/>
        <v>TCS-1(M): Porcentaje de personas que viven con el VIH  que actualmente reciben tratamiento antirretroviral-5</v>
      </c>
      <c r="E140" s="498" t="s">
        <v>2215</v>
      </c>
      <c r="F140" s="498" t="s">
        <v>2427</v>
      </c>
      <c r="G140" s="497" t="s">
        <v>2428</v>
      </c>
    </row>
    <row r="141" spans="1:7" x14ac:dyDescent="0.2">
      <c r="A141" s="497" t="s">
        <v>2419</v>
      </c>
      <c r="B141" s="498" t="s">
        <v>2420</v>
      </c>
      <c r="C141" s="497">
        <f t="shared" si="4"/>
        <v>6</v>
      </c>
      <c r="D141" s="497" t="str">
        <f t="shared" si="5"/>
        <v>TCS-1(M): Porcentaje de personas que viven con el VIH  que actualmente reciben tratamiento antirretroviral-6</v>
      </c>
      <c r="E141" s="498" t="s">
        <v>2366</v>
      </c>
      <c r="F141" s="498" t="s">
        <v>2429</v>
      </c>
      <c r="G141" s="497" t="s">
        <v>2430</v>
      </c>
    </row>
    <row r="142" spans="1:7" x14ac:dyDescent="0.2">
      <c r="A142" s="497" t="s">
        <v>2419</v>
      </c>
      <c r="B142" s="498" t="s">
        <v>2420</v>
      </c>
      <c r="C142" s="497">
        <f t="shared" si="4"/>
        <v>7</v>
      </c>
      <c r="D142" s="497" t="str">
        <f t="shared" si="5"/>
        <v>TCS-1(M): Porcentaje de personas que viven con el VIH  que actualmente reciben tratamiento antirretroviral-7</v>
      </c>
      <c r="E142" s="498" t="s">
        <v>2366</v>
      </c>
      <c r="F142" s="498" t="s">
        <v>2431</v>
      </c>
      <c r="G142" s="497" t="s">
        <v>2432</v>
      </c>
    </row>
    <row r="143" spans="1:7" x14ac:dyDescent="0.2">
      <c r="A143" s="497" t="s">
        <v>2419</v>
      </c>
      <c r="B143" s="498" t="s">
        <v>2420</v>
      </c>
      <c r="C143" s="497">
        <f t="shared" si="4"/>
        <v>8</v>
      </c>
      <c r="D143" s="497" t="str">
        <f t="shared" si="5"/>
        <v>TCS-1(M): Porcentaje de personas que viven con el VIH  que actualmente reciben tratamiento antirretroviral-8</v>
      </c>
      <c r="E143" s="498" t="s">
        <v>2366</v>
      </c>
      <c r="F143" s="498" t="s">
        <v>2433</v>
      </c>
      <c r="G143" s="497" t="s">
        <v>2434</v>
      </c>
    </row>
    <row r="144" spans="1:7" x14ac:dyDescent="0.2">
      <c r="A144" s="497" t="s">
        <v>2419</v>
      </c>
      <c r="B144" s="498" t="s">
        <v>2420</v>
      </c>
      <c r="C144" s="497">
        <f t="shared" si="4"/>
        <v>9</v>
      </c>
      <c r="D144" s="497" t="str">
        <f t="shared" si="5"/>
        <v>TCS-1(M): Porcentaje de personas que viven con el VIH  que actualmente reciben tratamiento antirretroviral-9</v>
      </c>
      <c r="E144" s="498" t="s">
        <v>2366</v>
      </c>
      <c r="F144" s="498" t="s">
        <v>2435</v>
      </c>
      <c r="G144" s="497" t="s">
        <v>2436</v>
      </c>
    </row>
    <row r="145" spans="1:7" x14ac:dyDescent="0.2">
      <c r="A145" s="497" t="s">
        <v>2419</v>
      </c>
      <c r="B145" s="498" t="s">
        <v>2420</v>
      </c>
      <c r="C145" s="497">
        <f t="shared" si="4"/>
        <v>10</v>
      </c>
      <c r="D145" s="497" t="str">
        <f t="shared" si="5"/>
        <v>TCS-1(M): Porcentaje de personas que viven con el VIH  que actualmente reciben tratamiento antirretroviral-10</v>
      </c>
      <c r="E145" s="498" t="s">
        <v>2208</v>
      </c>
      <c r="F145" s="498" t="s">
        <v>2209</v>
      </c>
      <c r="G145" s="497" t="s">
        <v>2437</v>
      </c>
    </row>
    <row r="146" spans="1:7" x14ac:dyDescent="0.2">
      <c r="A146" s="497" t="s">
        <v>2419</v>
      </c>
      <c r="B146" s="498" t="s">
        <v>2420</v>
      </c>
      <c r="C146" s="497">
        <f t="shared" si="4"/>
        <v>11</v>
      </c>
      <c r="D146" s="497" t="str">
        <f t="shared" si="5"/>
        <v>TCS-1(M): Porcentaje de personas que viven con el VIH  que actualmente reciben tratamiento antirretroviral-11</v>
      </c>
      <c r="E146" s="498" t="s">
        <v>2208</v>
      </c>
      <c r="F146" s="498" t="s">
        <v>2211</v>
      </c>
      <c r="G146" s="497" t="s">
        <v>2438</v>
      </c>
    </row>
    <row r="147" spans="1:7" x14ac:dyDescent="0.2">
      <c r="A147" s="497" t="s">
        <v>2419</v>
      </c>
      <c r="B147" s="498" t="s">
        <v>2420</v>
      </c>
      <c r="C147" s="497">
        <f t="shared" si="4"/>
        <v>12</v>
      </c>
      <c r="D147" s="497" t="str">
        <f t="shared" si="5"/>
        <v>TCS-1(M): Porcentaje de personas que viven con el VIH  que actualmente reciben tratamiento antirretroviral-12</v>
      </c>
      <c r="E147" s="498" t="s">
        <v>2179</v>
      </c>
      <c r="F147" s="498" t="s">
        <v>2226</v>
      </c>
      <c r="G147" s="497" t="s">
        <v>2439</v>
      </c>
    </row>
    <row r="148" spans="1:7" x14ac:dyDescent="0.2">
      <c r="A148" s="497" t="s">
        <v>2419</v>
      </c>
      <c r="B148" s="498" t="s">
        <v>2420</v>
      </c>
      <c r="C148" s="497">
        <f t="shared" si="4"/>
        <v>13</v>
      </c>
      <c r="D148" s="497" t="str">
        <f t="shared" si="5"/>
        <v>TCS-1(M): Porcentaje de personas que viven con el VIH  que actualmente reciben tratamiento antirretroviral-13</v>
      </c>
      <c r="E148" s="498" t="s">
        <v>2179</v>
      </c>
      <c r="F148" s="498" t="s">
        <v>2228</v>
      </c>
      <c r="G148" s="497" t="s">
        <v>2440</v>
      </c>
    </row>
    <row r="149" spans="1:7" x14ac:dyDescent="0.2">
      <c r="A149" s="497" t="s">
        <v>2441</v>
      </c>
      <c r="B149" s="498" t="s">
        <v>2442</v>
      </c>
      <c r="C149" s="497">
        <f t="shared" si="4"/>
        <v>0</v>
      </c>
      <c r="D149" s="497" t="str">
        <f t="shared" si="5"/>
        <v>TCS-2: Porcentaje de personas que viven con VIH que iniciaron TARV con un recuento de CD4 de &lt;200 células / mm³-0</v>
      </c>
      <c r="E149" s="498" t="s">
        <v>2208</v>
      </c>
      <c r="F149" s="498" t="s">
        <v>2209</v>
      </c>
      <c r="G149" s="497" t="s">
        <v>2443</v>
      </c>
    </row>
    <row r="150" spans="1:7" x14ac:dyDescent="0.2">
      <c r="A150" s="497" t="s">
        <v>2441</v>
      </c>
      <c r="B150" s="498" t="s">
        <v>2442</v>
      </c>
      <c r="C150" s="497">
        <f t="shared" si="4"/>
        <v>1</v>
      </c>
      <c r="D150" s="497" t="str">
        <f t="shared" si="5"/>
        <v>TCS-2: Porcentaje de personas que viven con VIH que iniciaron TARV con un recuento de CD4 de &lt;200 células / mm³-1</v>
      </c>
      <c r="E150" s="498" t="s">
        <v>2208</v>
      </c>
      <c r="F150" s="498" t="s">
        <v>2211</v>
      </c>
      <c r="G150" s="497" t="s">
        <v>2444</v>
      </c>
    </row>
    <row r="151" spans="1:7" x14ac:dyDescent="0.2">
      <c r="A151" s="497" t="s">
        <v>2445</v>
      </c>
      <c r="B151" s="498" t="s">
        <v>2446</v>
      </c>
      <c r="C151" s="497">
        <f t="shared" si="4"/>
        <v>0</v>
      </c>
      <c r="D151" s="497" t="str">
        <f t="shared" si="5"/>
        <v>TCP-1(M): Número de casos notificados de todas las formas de TB (i.e. confirmados bacteriológicamente y con diagnóstico clínico) incluye casos nuevos y recaídas-0</v>
      </c>
      <c r="E151" s="498" t="s">
        <v>2447</v>
      </c>
      <c r="F151" s="498" t="s">
        <v>2448</v>
      </c>
      <c r="G151" s="497" t="s">
        <v>2449</v>
      </c>
    </row>
    <row r="152" spans="1:7" x14ac:dyDescent="0.2">
      <c r="A152" s="497" t="s">
        <v>2445</v>
      </c>
      <c r="B152" s="498" t="s">
        <v>2446</v>
      </c>
      <c r="C152" s="497">
        <f t="shared" si="4"/>
        <v>1</v>
      </c>
      <c r="D152" s="497" t="str">
        <f t="shared" si="5"/>
        <v>TCP-1(M): Número de casos notificados de todas las formas de TB (i.e. confirmados bacteriológicamente y con diagnóstico clínico) incluye casos nuevos y recaídas-1</v>
      </c>
      <c r="E152" s="498" t="s">
        <v>2447</v>
      </c>
      <c r="F152" s="498" t="s">
        <v>2450</v>
      </c>
      <c r="G152" s="497" t="s">
        <v>2451</v>
      </c>
    </row>
    <row r="153" spans="1:7" x14ac:dyDescent="0.2">
      <c r="A153" s="497" t="s">
        <v>2445</v>
      </c>
      <c r="B153" s="498" t="s">
        <v>2446</v>
      </c>
      <c r="C153" s="497">
        <f t="shared" si="4"/>
        <v>2</v>
      </c>
      <c r="D153" s="497" t="str">
        <f t="shared" si="5"/>
        <v>TCP-1(M): Número de casos notificados de todas las formas de TB (i.e. confirmados bacteriológicamente y con diagnóstico clínico) incluye casos nuevos y recaídas-2</v>
      </c>
      <c r="E153" s="498" t="s">
        <v>2447</v>
      </c>
      <c r="F153" s="498" t="s">
        <v>2452</v>
      </c>
      <c r="G153" s="497" t="s">
        <v>2453</v>
      </c>
    </row>
    <row r="154" spans="1:7" x14ac:dyDescent="0.2">
      <c r="A154" s="497" t="s">
        <v>2445</v>
      </c>
      <c r="B154" s="498" t="s">
        <v>2446</v>
      </c>
      <c r="C154" s="497">
        <f t="shared" si="4"/>
        <v>3</v>
      </c>
      <c r="D154" s="497" t="str">
        <f t="shared" si="5"/>
        <v>TCP-1(M): Número de casos notificados de todas las formas de TB (i.e. confirmados bacteriológicamente y con diagnóstico clínico) incluye casos nuevos y recaídas-3</v>
      </c>
      <c r="E154" s="498" t="s">
        <v>2208</v>
      </c>
      <c r="F154" s="498" t="s">
        <v>2209</v>
      </c>
      <c r="G154" s="497" t="s">
        <v>2454</v>
      </c>
    </row>
    <row r="155" spans="1:7" x14ac:dyDescent="0.2">
      <c r="A155" s="497" t="s">
        <v>2445</v>
      </c>
      <c r="B155" s="498" t="s">
        <v>2446</v>
      </c>
      <c r="C155" s="497">
        <f t="shared" si="4"/>
        <v>4</v>
      </c>
      <c r="D155" s="497" t="str">
        <f t="shared" si="5"/>
        <v>TCP-1(M): Número de casos notificados de todas las formas de TB (i.e. confirmados bacteriológicamente y con diagnóstico clínico) incluye casos nuevos y recaídas-4</v>
      </c>
      <c r="E155" s="498" t="s">
        <v>2208</v>
      </c>
      <c r="F155" s="498" t="s">
        <v>2211</v>
      </c>
      <c r="G155" s="497" t="s">
        <v>2455</v>
      </c>
    </row>
    <row r="156" spans="1:7" x14ac:dyDescent="0.2">
      <c r="A156" s="497" t="s">
        <v>2445</v>
      </c>
      <c r="B156" s="498" t="s">
        <v>2446</v>
      </c>
      <c r="C156" s="497">
        <f t="shared" si="4"/>
        <v>5</v>
      </c>
      <c r="D156" s="497" t="str">
        <f t="shared" si="5"/>
        <v>TCP-1(M): Número de casos notificados de todas las formas de TB (i.e. confirmados bacteriológicamente y con diagnóstico clínico) incluye casos nuevos y recaídas-5</v>
      </c>
      <c r="E156" s="498" t="s">
        <v>2179</v>
      </c>
      <c r="F156" s="498" t="s">
        <v>2226</v>
      </c>
      <c r="G156" s="497" t="s">
        <v>2456</v>
      </c>
    </row>
    <row r="157" spans="1:7" x14ac:dyDescent="0.2">
      <c r="A157" s="497" t="s">
        <v>2445</v>
      </c>
      <c r="B157" s="498" t="s">
        <v>2446</v>
      </c>
      <c r="C157" s="497">
        <f t="shared" si="4"/>
        <v>6</v>
      </c>
      <c r="D157" s="497" t="str">
        <f t="shared" si="5"/>
        <v>TCP-1(M): Número de casos notificados de todas las formas de TB (i.e. confirmados bacteriológicamente y con diagnóstico clínico) incluye casos nuevos y recaídas-6</v>
      </c>
      <c r="E157" s="498" t="s">
        <v>2179</v>
      </c>
      <c r="F157" s="498" t="s">
        <v>2228</v>
      </c>
      <c r="G157" s="497" t="s">
        <v>2457</v>
      </c>
    </row>
    <row r="158" spans="1:7" x14ac:dyDescent="0.2">
      <c r="A158" s="497" t="s">
        <v>2445</v>
      </c>
      <c r="B158" s="498" t="s">
        <v>2446</v>
      </c>
      <c r="C158" s="497">
        <f t="shared" si="4"/>
        <v>7</v>
      </c>
      <c r="D158" s="497" t="str">
        <f t="shared" si="5"/>
        <v>TCP-1(M): Número de casos notificados de todas las formas de TB (i.e. confirmados bacteriológicamente y con diagnóstico clínico) incluye casos nuevos y recaídas-7</v>
      </c>
      <c r="E158" s="498" t="s">
        <v>2232</v>
      </c>
      <c r="F158" s="498" t="s">
        <v>2458</v>
      </c>
      <c r="G158" s="497" t="s">
        <v>2459</v>
      </c>
    </row>
    <row r="159" spans="1:7" x14ac:dyDescent="0.2">
      <c r="A159" s="497" t="s">
        <v>2460</v>
      </c>
      <c r="B159" s="498" t="s">
        <v>2461</v>
      </c>
      <c r="C159" s="497">
        <f t="shared" si="4"/>
        <v>0</v>
      </c>
      <c r="D159" s="497" t="str">
        <f t="shared" si="5"/>
        <v>TCP-2(M): Tasa de éxito del tratamiento- todas las formas: Porcentaje de casos de TB de todas las formas, bacteriológicamente confirmados y clínicamente diagnosticados que han sido tratados exitosamente (curados más tratamiento completado) entre todos los casos de TB registrados para tratamiento durante un período específico, casos nuevos y recaídas-0</v>
      </c>
      <c r="E159" s="498" t="s">
        <v>2447</v>
      </c>
      <c r="F159" s="498" t="s">
        <v>2448</v>
      </c>
      <c r="G159" s="497" t="s">
        <v>2462</v>
      </c>
    </row>
    <row r="160" spans="1:7" x14ac:dyDescent="0.2">
      <c r="A160" s="497" t="s">
        <v>2460</v>
      </c>
      <c r="B160" s="498" t="s">
        <v>2461</v>
      </c>
      <c r="C160" s="497">
        <f t="shared" ref="C160:C182" si="6">IF(B160=B159,C159+1,0)</f>
        <v>1</v>
      </c>
      <c r="D160" s="497" t="str">
        <f t="shared" ref="D160:D182" si="7">B160&amp;"-"&amp;C160</f>
        <v>TCP-2(M): Tasa de éxito del tratamiento- todas las formas: Porcentaje de casos de TB de todas las formas, bacteriológicamente confirmados y clínicamente diagnosticados que han sido tratados exitosamente (curados más tratamiento completado) entre todos los casos de TB registrados para tratamiento durante un período específico, casos nuevos y recaídas-1</v>
      </c>
      <c r="E160" s="498" t="s">
        <v>2447</v>
      </c>
      <c r="F160" s="498" t="s">
        <v>2450</v>
      </c>
      <c r="G160" s="497" t="s">
        <v>2463</v>
      </c>
    </row>
    <row r="161" spans="1:7" x14ac:dyDescent="0.2">
      <c r="A161" s="497" t="s">
        <v>2460</v>
      </c>
      <c r="B161" s="498" t="s">
        <v>2461</v>
      </c>
      <c r="C161" s="497">
        <f t="shared" si="6"/>
        <v>2</v>
      </c>
      <c r="D161" s="497" t="str">
        <f t="shared" si="7"/>
        <v>TCP-2(M): Tasa de éxito del tratamiento- todas las formas: Porcentaje de casos de TB de todas las formas, bacteriológicamente confirmados y clínicamente diagnosticados que han sido tratados exitosamente (curados más tratamiento completado) entre todos los casos de TB registrados para tratamiento durante un período específico, casos nuevos y recaídas-2</v>
      </c>
      <c r="E161" s="498" t="s">
        <v>2447</v>
      </c>
      <c r="F161" s="498" t="s">
        <v>2452</v>
      </c>
      <c r="G161" s="497" t="s">
        <v>2464</v>
      </c>
    </row>
    <row r="162" spans="1:7" x14ac:dyDescent="0.2">
      <c r="A162" s="497" t="s">
        <v>2460</v>
      </c>
      <c r="B162" s="498" t="s">
        <v>2461</v>
      </c>
      <c r="C162" s="497">
        <f t="shared" si="6"/>
        <v>3</v>
      </c>
      <c r="D162" s="497" t="str">
        <f t="shared" si="7"/>
        <v>TCP-2(M): Tasa de éxito del tratamiento- todas las formas: Porcentaje de casos de TB de todas las formas, bacteriológicamente confirmados y clínicamente diagnosticados que han sido tratados exitosamente (curados más tratamiento completado) entre todos los casos de TB registrados para tratamiento durante un período específico, casos nuevos y recaídas-3</v>
      </c>
      <c r="E162" s="498" t="s">
        <v>2208</v>
      </c>
      <c r="F162" s="498" t="s">
        <v>2209</v>
      </c>
      <c r="G162" s="497" t="s">
        <v>2465</v>
      </c>
    </row>
    <row r="163" spans="1:7" x14ac:dyDescent="0.2">
      <c r="A163" s="497" t="s">
        <v>2460</v>
      </c>
      <c r="B163" s="498" t="s">
        <v>2461</v>
      </c>
      <c r="C163" s="497">
        <f t="shared" si="6"/>
        <v>4</v>
      </c>
      <c r="D163" s="497" t="str">
        <f t="shared" si="7"/>
        <v>TCP-2(M): Tasa de éxito del tratamiento- todas las formas: Porcentaje de casos de TB de todas las formas, bacteriológicamente confirmados y clínicamente diagnosticados que han sido tratados exitosamente (curados más tratamiento completado) entre todos los casos de TB registrados para tratamiento durante un período específico, casos nuevos y recaídas-4</v>
      </c>
      <c r="E163" s="498" t="s">
        <v>2208</v>
      </c>
      <c r="F163" s="498" t="s">
        <v>2211</v>
      </c>
      <c r="G163" s="497" t="s">
        <v>2466</v>
      </c>
    </row>
    <row r="164" spans="1:7" x14ac:dyDescent="0.2">
      <c r="A164" s="497" t="s">
        <v>2460</v>
      </c>
      <c r="B164" s="498" t="s">
        <v>2461</v>
      </c>
      <c r="C164" s="497">
        <f t="shared" si="6"/>
        <v>5</v>
      </c>
      <c r="D164" s="497" t="str">
        <f t="shared" si="7"/>
        <v>TCP-2(M): Tasa de éxito del tratamiento- todas las formas: Porcentaje de casos de TB de todas las formas, bacteriológicamente confirmados y clínicamente diagnosticados que han sido tratados exitosamente (curados más tratamiento completado) entre todos los casos de TB registrados para tratamiento durante un período específico, casos nuevos y recaídas-5</v>
      </c>
      <c r="E164" s="498" t="s">
        <v>2179</v>
      </c>
      <c r="F164" s="498" t="s">
        <v>2226</v>
      </c>
      <c r="G164" s="497" t="s">
        <v>2467</v>
      </c>
    </row>
    <row r="165" spans="1:7" x14ac:dyDescent="0.2">
      <c r="A165" s="497" t="s">
        <v>2460</v>
      </c>
      <c r="B165" s="498" t="s">
        <v>2461</v>
      </c>
      <c r="C165" s="497">
        <f t="shared" si="6"/>
        <v>6</v>
      </c>
      <c r="D165" s="497" t="str">
        <f t="shared" si="7"/>
        <v>TCP-2(M): Tasa de éxito del tratamiento- todas las formas: Porcentaje de casos de TB de todas las formas, bacteriológicamente confirmados y clínicamente diagnosticados que han sido tratados exitosamente (curados más tratamiento completado) entre todos los casos de TB registrados para tratamiento durante un período específico, casos nuevos y recaídas-6</v>
      </c>
      <c r="E165" s="498" t="s">
        <v>2179</v>
      </c>
      <c r="F165" s="498" t="s">
        <v>2228</v>
      </c>
      <c r="G165" s="497" t="s">
        <v>2468</v>
      </c>
    </row>
    <row r="166" spans="1:7" x14ac:dyDescent="0.2">
      <c r="A166" s="497" t="s">
        <v>2469</v>
      </c>
      <c r="B166" s="498" t="s">
        <v>2470</v>
      </c>
      <c r="C166" s="497">
        <f t="shared" si="6"/>
        <v>0</v>
      </c>
      <c r="D166" s="497" t="str">
        <f t="shared" si="7"/>
        <v>YP-3: Número de chicas adolescentes y mujeres jóvenes que fueron que se han sometido a pruebas de VIH durante el período de informe y conocen los resultados-0</v>
      </c>
      <c r="E166" s="498" t="s">
        <v>2447</v>
      </c>
      <c r="F166" s="498" t="s">
        <v>2450</v>
      </c>
      <c r="G166" s="497" t="s">
        <v>2471</v>
      </c>
    </row>
    <row r="167" spans="1:7" x14ac:dyDescent="0.2">
      <c r="A167" s="497" t="s">
        <v>2469</v>
      </c>
      <c r="B167" s="498" t="s">
        <v>2470</v>
      </c>
      <c r="C167" s="497">
        <f t="shared" si="6"/>
        <v>1</v>
      </c>
      <c r="D167" s="497" t="str">
        <f t="shared" si="7"/>
        <v>YP-3: Número de chicas adolescentes y mujeres jóvenes que fueron que se han sometido a pruebas de VIH durante el período de informe y conocen los resultados-1</v>
      </c>
      <c r="E167" s="498" t="s">
        <v>2447</v>
      </c>
      <c r="F167" s="498" t="s">
        <v>2452</v>
      </c>
      <c r="G167" s="497" t="s">
        <v>2472</v>
      </c>
    </row>
    <row r="168" spans="1:7" x14ac:dyDescent="0.2">
      <c r="A168" s="497" t="s">
        <v>2469</v>
      </c>
      <c r="B168" s="498" t="s">
        <v>2470</v>
      </c>
      <c r="C168" s="497">
        <f t="shared" si="6"/>
        <v>2</v>
      </c>
      <c r="D168" s="497" t="str">
        <f t="shared" si="7"/>
        <v>YP-3: Número de chicas adolescentes y mujeres jóvenes que fueron que se han sometido a pruebas de VIH durante el período de informe y conocen los resultados-2</v>
      </c>
      <c r="E168" s="498" t="s">
        <v>2179</v>
      </c>
      <c r="F168" s="498" t="s">
        <v>2473</v>
      </c>
      <c r="G168" s="497" t="s">
        <v>2474</v>
      </c>
    </row>
    <row r="169" spans="1:7" x14ac:dyDescent="0.2">
      <c r="A169" s="497" t="s">
        <v>2469</v>
      </c>
      <c r="B169" s="498" t="s">
        <v>2470</v>
      </c>
      <c r="C169" s="497">
        <f t="shared" si="6"/>
        <v>3</v>
      </c>
      <c r="D169" s="497" t="str">
        <f t="shared" si="7"/>
        <v>YP-3: Número de chicas adolescentes y mujeres jóvenes que fueron que se han sometido a pruebas de VIH durante el período de informe y conocen los resultados-3</v>
      </c>
      <c r="E169" s="498" t="s">
        <v>2179</v>
      </c>
      <c r="F169" s="498" t="s">
        <v>2475</v>
      </c>
      <c r="G169" s="497" t="s">
        <v>2476</v>
      </c>
    </row>
    <row r="170" spans="1:7" x14ac:dyDescent="0.2">
      <c r="A170" s="497" t="s">
        <v>2469</v>
      </c>
      <c r="B170" s="498" t="s">
        <v>2470</v>
      </c>
      <c r="C170" s="497">
        <f t="shared" si="6"/>
        <v>4</v>
      </c>
      <c r="D170" s="497" t="str">
        <f t="shared" si="7"/>
        <v>YP-3: Número de chicas adolescentes y mujeres jóvenes que fueron que se han sometido a pruebas de VIH durante el período de informe y conocen los resultados-4</v>
      </c>
      <c r="E170" s="498" t="s">
        <v>2179</v>
      </c>
      <c r="F170" s="498" t="s">
        <v>2477</v>
      </c>
      <c r="G170" s="497" t="s">
        <v>2478</v>
      </c>
    </row>
    <row r="171" spans="1:7" x14ac:dyDescent="0.2">
      <c r="A171" s="497" t="s">
        <v>2479</v>
      </c>
      <c r="B171" s="498" t="s">
        <v>2480</v>
      </c>
      <c r="C171" s="497">
        <f t="shared" si="6"/>
        <v>0</v>
      </c>
      <c r="D171" s="497" t="str">
        <f t="shared" si="7"/>
        <v>HTS-1: Número de personas que fueron tamizadas para VIH y recibieron sus resultados durante el periodo de reporte-0</v>
      </c>
      <c r="E171" s="498" t="s">
        <v>2447</v>
      </c>
      <c r="F171" s="498" t="s">
        <v>2450</v>
      </c>
      <c r="G171" s="497" t="s">
        <v>2481</v>
      </c>
    </row>
    <row r="172" spans="1:7" x14ac:dyDescent="0.2">
      <c r="A172" s="497" t="s">
        <v>2479</v>
      </c>
      <c r="B172" s="498" t="s">
        <v>2480</v>
      </c>
      <c r="C172" s="497">
        <f t="shared" si="6"/>
        <v>1</v>
      </c>
      <c r="D172" s="497" t="str">
        <f t="shared" si="7"/>
        <v>HTS-1: Número de personas que fueron tamizadas para VIH y recibieron sus resultados durante el periodo de reporte-1</v>
      </c>
      <c r="E172" s="498" t="s">
        <v>2447</v>
      </c>
      <c r="F172" s="498" t="s">
        <v>2452</v>
      </c>
      <c r="G172" s="497" t="s">
        <v>2482</v>
      </c>
    </row>
    <row r="173" spans="1:7" x14ac:dyDescent="0.2">
      <c r="A173" s="497" t="s">
        <v>2479</v>
      </c>
      <c r="B173" s="498" t="s">
        <v>2480</v>
      </c>
      <c r="C173" s="497">
        <f t="shared" si="6"/>
        <v>2</v>
      </c>
      <c r="D173" s="497" t="str">
        <f t="shared" si="7"/>
        <v>HTS-1: Número de personas que fueron tamizadas para VIH y recibieron sus resultados durante el periodo de reporte-2</v>
      </c>
      <c r="E173" s="498" t="s">
        <v>2208</v>
      </c>
      <c r="F173" s="498" t="s">
        <v>2209</v>
      </c>
      <c r="G173" s="497" t="s">
        <v>2483</v>
      </c>
    </row>
    <row r="174" spans="1:7" x14ac:dyDescent="0.2">
      <c r="A174" s="497" t="s">
        <v>2479</v>
      </c>
      <c r="B174" s="498" t="s">
        <v>2480</v>
      </c>
      <c r="C174" s="497">
        <f t="shared" si="6"/>
        <v>3</v>
      </c>
      <c r="D174" s="497" t="str">
        <f t="shared" si="7"/>
        <v>HTS-1: Número de personas que fueron tamizadas para VIH y recibieron sus resultados durante el periodo de reporte-3</v>
      </c>
      <c r="E174" s="498" t="s">
        <v>2208</v>
      </c>
      <c r="F174" s="498" t="s">
        <v>2211</v>
      </c>
      <c r="G174" s="497" t="s">
        <v>2484</v>
      </c>
    </row>
    <row r="175" spans="1:7" x14ac:dyDescent="0.2">
      <c r="A175" s="497" t="s">
        <v>2485</v>
      </c>
      <c r="B175" s="498" t="s">
        <v>2486</v>
      </c>
      <c r="C175" s="497">
        <f t="shared" si="6"/>
        <v>0</v>
      </c>
      <c r="D175" s="497" t="str">
        <f t="shared" si="7"/>
        <v>TCP-6b: Número de casos de tuberculosis (todas las formas) notificados entre las poblaciones clave afectadas/ grupos de alto riesgo (otros además de privados de libertad)-0</v>
      </c>
      <c r="E175" s="498" t="s">
        <v>2366</v>
      </c>
      <c r="F175" s="498" t="s">
        <v>2369</v>
      </c>
      <c r="G175" s="497" t="s">
        <v>2487</v>
      </c>
    </row>
    <row r="176" spans="1:7" x14ac:dyDescent="0.2">
      <c r="A176" s="497" t="s">
        <v>2485</v>
      </c>
      <c r="B176" s="498" t="s">
        <v>2486</v>
      </c>
      <c r="C176" s="497">
        <f t="shared" si="6"/>
        <v>1</v>
      </c>
      <c r="D176" s="497" t="str">
        <f t="shared" si="7"/>
        <v>TCP-6b: Número de casos de tuberculosis (todas las formas) notificados entre las poblaciones clave afectadas/ grupos de alto riesgo (otros además de privados de libertad)-1</v>
      </c>
      <c r="E176" s="498" t="s">
        <v>2366</v>
      </c>
      <c r="F176" s="498" t="s">
        <v>2375</v>
      </c>
      <c r="G176" s="497" t="s">
        <v>2488</v>
      </c>
    </row>
    <row r="177" spans="1:7" x14ac:dyDescent="0.2">
      <c r="A177" s="497" t="s">
        <v>2489</v>
      </c>
      <c r="B177" s="498" t="s">
        <v>2490</v>
      </c>
      <c r="C177" s="497">
        <f t="shared" si="6"/>
        <v>0</v>
      </c>
      <c r="D177" s="497" t="str">
        <f t="shared" si="7"/>
        <v>SPI-2: Porcentaje de niños de 3-59 meses de edad que recibieron el número completo de dosis (3-4) de quimioprofilaxis para malaria estacional (SMC) por temporadas de transmisión en las zonas seleccionadas-0</v>
      </c>
      <c r="E177" s="498" t="s">
        <v>2208</v>
      </c>
      <c r="F177" s="498" t="s">
        <v>2209</v>
      </c>
      <c r="G177" s="497" t="s">
        <v>2491</v>
      </c>
    </row>
    <row r="178" spans="1:7" x14ac:dyDescent="0.2">
      <c r="A178" s="497" t="s">
        <v>2489</v>
      </c>
      <c r="B178" s="498" t="s">
        <v>2490</v>
      </c>
      <c r="C178" s="497">
        <f t="shared" si="6"/>
        <v>1</v>
      </c>
      <c r="D178" s="497" t="str">
        <f t="shared" si="7"/>
        <v>SPI-2: Porcentaje de niños de 3-59 meses de edad que recibieron el número completo de dosis (3-4) de quimioprofilaxis para malaria estacional (SMC) por temporadas de transmisión en las zonas seleccionadas-1</v>
      </c>
      <c r="E178" s="498" t="s">
        <v>2208</v>
      </c>
      <c r="F178" s="498" t="s">
        <v>2211</v>
      </c>
      <c r="G178" s="497" t="s">
        <v>2492</v>
      </c>
    </row>
    <row r="179" spans="1:7" x14ac:dyDescent="0.2">
      <c r="A179" s="497" t="s">
        <v>2493</v>
      </c>
      <c r="B179" s="498" t="s">
        <v>2494</v>
      </c>
      <c r="C179" s="497">
        <f t="shared" si="6"/>
        <v>0</v>
      </c>
      <c r="D179" s="497" t="str">
        <f t="shared" si="7"/>
        <v>TCS-3.1: Porcentaje de personas que viven con el VIH que están en TARV, que tienen una carga viral suprimida a los 12 meses (&lt;1000 copias/ml)-0</v>
      </c>
      <c r="E179" s="498" t="s">
        <v>2215</v>
      </c>
      <c r="F179" s="498" t="s">
        <v>2216</v>
      </c>
      <c r="G179" s="497" t="s">
        <v>2495</v>
      </c>
    </row>
    <row r="180" spans="1:7" x14ac:dyDescent="0.2">
      <c r="A180" s="497" t="s">
        <v>2493</v>
      </c>
      <c r="B180" s="498" t="s">
        <v>2494</v>
      </c>
      <c r="C180" s="497">
        <f t="shared" si="6"/>
        <v>1</v>
      </c>
      <c r="D180" s="497" t="str">
        <f t="shared" si="7"/>
        <v>TCS-3.1: Porcentaje de personas que viven con el VIH que están en TARV, que tienen una carga viral suprimida a los 12 meses (&lt;1000 copias/ml)-1</v>
      </c>
      <c r="E180" s="498" t="s">
        <v>2215</v>
      </c>
      <c r="F180" s="498" t="s">
        <v>2218</v>
      </c>
      <c r="G180" s="497" t="s">
        <v>2496</v>
      </c>
    </row>
    <row r="181" spans="1:7" x14ac:dyDescent="0.2">
      <c r="A181" s="497" t="s">
        <v>2493</v>
      </c>
      <c r="B181" s="498" t="s">
        <v>2494</v>
      </c>
      <c r="C181" s="497">
        <f t="shared" si="6"/>
        <v>2</v>
      </c>
      <c r="D181" s="497" t="str">
        <f t="shared" si="7"/>
        <v>TCS-3.1: Porcentaje de personas que viven con el VIH que están en TARV, que tienen una carga viral suprimida a los 12 meses (&lt;1000 copias/ml)-2</v>
      </c>
      <c r="E181" s="498" t="s">
        <v>2215</v>
      </c>
      <c r="F181" s="498" t="s">
        <v>2220</v>
      </c>
      <c r="G181" s="497" t="s">
        <v>2497</v>
      </c>
    </row>
    <row r="182" spans="1:7" x14ac:dyDescent="0.2">
      <c r="A182" s="497" t="s">
        <v>2493</v>
      </c>
      <c r="B182" s="498" t="s">
        <v>2494</v>
      </c>
      <c r="C182" s="497">
        <f t="shared" si="6"/>
        <v>3</v>
      </c>
      <c r="D182" s="497" t="str">
        <f t="shared" si="7"/>
        <v>TCS-3.1: Porcentaje de personas que viven con el VIH que están en TARV, que tienen una carga viral suprimida a los 12 meses (&lt;1000 copias/ml)-3</v>
      </c>
      <c r="E182" s="498" t="s">
        <v>2215</v>
      </c>
      <c r="F182" s="498" t="s">
        <v>2222</v>
      </c>
      <c r="G182" s="497" t="s">
        <v>2498</v>
      </c>
    </row>
  </sheetData>
  <sheetProtection selectLockedCells="1" selectUnlockedCells="1"/>
  <dataValidations count="1">
    <dataValidation type="custom" allowBlank="1" showInputMessage="1" showErrorMessage="1" errorTitle="X-Author for Excel" error="Id and Lookup fields are not editable." promptTitle="X-Author for Excel" sqref="G3:G55 G59:G91 G95:G182" xr:uid="{00000000-0002-0000-0B00-000000000000}">
      <formula1>""</formula1>
    </dataValidation>
  </dataValidations>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I23"/>
  <sheetViews>
    <sheetView workbookViewId="0">
      <selection activeCell="D11" sqref="D11"/>
    </sheetView>
  </sheetViews>
  <sheetFormatPr baseColWidth="10" defaultColWidth="8.75" defaultRowHeight="12.75" x14ac:dyDescent="0.2"/>
  <cols>
    <col min="1" max="1" width="17.75" style="1" customWidth="1"/>
    <col min="2" max="2" width="9.75" style="1" bestFit="1" customWidth="1"/>
    <col min="3" max="3" width="10.125" style="1" bestFit="1" customWidth="1"/>
    <col min="4" max="16384" width="8.75" style="1"/>
  </cols>
  <sheetData>
    <row r="1" spans="1:4" x14ac:dyDescent="0.2">
      <c r="A1" s="309" t="s">
        <v>194</v>
      </c>
    </row>
    <row r="2" spans="1:4" x14ac:dyDescent="0.2">
      <c r="A2" s="2" t="s">
        <v>195</v>
      </c>
      <c r="B2" s="2" t="s">
        <v>196</v>
      </c>
      <c r="C2" s="2" t="s">
        <v>197</v>
      </c>
      <c r="D2" s="2" t="s">
        <v>196</v>
      </c>
    </row>
    <row r="3" spans="1:4" x14ac:dyDescent="0.2">
      <c r="A3" s="1" t="s">
        <v>198</v>
      </c>
      <c r="B3" s="1" t="s">
        <v>199</v>
      </c>
      <c r="C3" s="7" t="s">
        <v>198</v>
      </c>
      <c r="D3" s="1" t="s">
        <v>199</v>
      </c>
    </row>
    <row r="4" spans="1:4" x14ac:dyDescent="0.2">
      <c r="A4" s="7" t="s">
        <v>200</v>
      </c>
      <c r="B4" s="1" t="s">
        <v>201</v>
      </c>
      <c r="C4" s="7" t="s">
        <v>202</v>
      </c>
      <c r="D4" s="1" t="s">
        <v>201</v>
      </c>
    </row>
    <row r="23" spans="9:9" x14ac:dyDescent="0.2">
      <c r="I23" s="1" t="s">
        <v>193</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D838"/>
  <sheetViews>
    <sheetView workbookViewId="0">
      <selection activeCell="B28" sqref="B28"/>
    </sheetView>
  </sheetViews>
  <sheetFormatPr baseColWidth="10" defaultColWidth="8.75" defaultRowHeight="12.75" x14ac:dyDescent="0.2"/>
  <cols>
    <col min="1" max="1" width="13.75" style="1" bestFit="1" customWidth="1"/>
    <col min="2" max="2" width="24.25" style="1" customWidth="1"/>
    <col min="3" max="3" width="12.75" style="1" customWidth="1"/>
    <col min="4" max="4" width="13.625" style="1" bestFit="1" customWidth="1"/>
    <col min="5" max="5" width="11.75" style="1" bestFit="1" customWidth="1"/>
    <col min="6" max="16384" width="8.75" style="1"/>
  </cols>
  <sheetData>
    <row r="1" spans="1:4" x14ac:dyDescent="0.2">
      <c r="A1" s="662" t="s">
        <v>105</v>
      </c>
      <c r="B1" s="662"/>
      <c r="C1" s="662"/>
      <c r="D1" s="662"/>
    </row>
    <row r="2" spans="1:4" x14ac:dyDescent="0.2">
      <c r="A2" s="497" t="s">
        <v>29</v>
      </c>
      <c r="B2" s="501" t="s">
        <v>27</v>
      </c>
      <c r="C2" s="500"/>
      <c r="D2" s="497" t="s">
        <v>65</v>
      </c>
    </row>
    <row r="3" spans="1:4" hidden="1" x14ac:dyDescent="0.2">
      <c r="A3" s="498" t="s">
        <v>28</v>
      </c>
      <c r="B3" s="497" t="s">
        <v>106</v>
      </c>
      <c r="C3" s="497" t="str">
        <f t="array" ref="C3">IFERROR(INDEX($B$3:$B$12, MATCH(0, COUNTIF($C$2:C2, $B$3:$B$12&amp;"") + IF($B$3:$B$12="",1,0), 0)), "")</f>
        <v>[Account (Name)]</v>
      </c>
      <c r="D3" s="497" t="s">
        <v>64</v>
      </c>
    </row>
    <row r="4" spans="1:4" x14ac:dyDescent="0.2">
      <c r="A4" s="498" t="s">
        <v>3226</v>
      </c>
      <c r="B4" s="497" t="s">
        <v>3227</v>
      </c>
      <c r="C4" s="497" t="str">
        <f t="array" ref="C4">IFERROR(INDEX($B$3:$B$12, MATCH(0, COUNTIF($C$2:C3, $B$3:$B$12&amp;"") + IF($B$3:$B$12="",1,0), 0)), "")</f>
        <v>Ministry of Health (PARSALUD II, Unidad Ejecutora 123) of the Republic of Peru</v>
      </c>
      <c r="D4" s="497" t="s">
        <v>3228</v>
      </c>
    </row>
    <row r="5" spans="1:4" x14ac:dyDescent="0.2">
      <c r="A5" s="498" t="s">
        <v>3229</v>
      </c>
      <c r="B5" s="497" t="s">
        <v>3227</v>
      </c>
      <c r="C5" s="497" t="str">
        <f t="array" ref="C5">IFERROR(INDEX($B$3:$B$12, MATCH(0, COUNTIF($C$2:C4, $B$3:$B$12&amp;"") + IF($B$3:$B$12="",1,0), 0)), "")</f>
        <v>Pathfinder International</v>
      </c>
      <c r="D5" s="497" t="s">
        <v>3228</v>
      </c>
    </row>
    <row r="6" spans="1:4" x14ac:dyDescent="0.2">
      <c r="A6" s="498" t="s">
        <v>3230</v>
      </c>
      <c r="B6" s="497" t="s">
        <v>3231</v>
      </c>
      <c r="C6" s="497" t="str">
        <f t="array" ref="C6">IFERROR(INDEX($B$3:$B$12, MATCH(0, COUNTIF($C$2:C5, $B$3:$B$12&amp;"") + IF($B$3:$B$12="",1,0), 0)), "")</f>
        <v>Socios en Salud sucursal Peru</v>
      </c>
      <c r="D6" s="497" t="s">
        <v>3232</v>
      </c>
    </row>
    <row r="7" spans="1:4" x14ac:dyDescent="0.2">
      <c r="A7" s="498" t="s">
        <v>3233</v>
      </c>
      <c r="B7" s="497" t="s">
        <v>3234</v>
      </c>
      <c r="C7" s="497" t="str">
        <f t="array" ref="C7">IFERROR(INDEX($B$3:$B$12, MATCH(0, COUNTIF($C$2:C6, $B$3:$B$12&amp;"") + IF($B$3:$B$12="",1,0), 0)), "")</f>
        <v>CARE International</v>
      </c>
      <c r="D7" s="497" t="s">
        <v>3235</v>
      </c>
    </row>
    <row r="8" spans="1:4" x14ac:dyDescent="0.2">
      <c r="A8" s="498" t="s">
        <v>3236</v>
      </c>
      <c r="B8" s="497" t="s">
        <v>3234</v>
      </c>
      <c r="C8" s="497" t="str">
        <f t="array" ref="C8">IFERROR(INDEX($B$3:$B$12, MATCH(0, COUNTIF($C$2:C7, $B$3:$B$12&amp;"") + IF($B$3:$B$12="",1,0), 0)), "")</f>
        <v/>
      </c>
      <c r="D8" s="497" t="s">
        <v>3235</v>
      </c>
    </row>
    <row r="9" spans="1:4" x14ac:dyDescent="0.2">
      <c r="A9" s="498" t="s">
        <v>3237</v>
      </c>
      <c r="B9" s="497" t="s">
        <v>3238</v>
      </c>
      <c r="C9" s="497" t="str">
        <f t="array" ref="C9">IFERROR(INDEX($B$3:$B$12, MATCH(0, COUNTIF($C$2:C8, $B$3:$B$12&amp;"") + IF($B$3:$B$12="",1,0), 0)), "")</f>
        <v/>
      </c>
      <c r="D9" s="497" t="s">
        <v>3239</v>
      </c>
    </row>
    <row r="10" spans="1:4" x14ac:dyDescent="0.2">
      <c r="A10" s="498" t="s">
        <v>3240</v>
      </c>
      <c r="B10" s="497" t="s">
        <v>559</v>
      </c>
      <c r="C10" s="497" t="str">
        <f t="array" ref="C10">IFERROR(INDEX($B$3:$B$12, MATCH(0, COUNTIF($C$2:C9, $B$3:$B$12&amp;"") + IF($B$3:$B$12="",1,0), 0)), "")</f>
        <v/>
      </c>
      <c r="D10" s="497" t="s">
        <v>3241</v>
      </c>
    </row>
    <row r="11" spans="1:4" x14ac:dyDescent="0.2">
      <c r="A11" s="498" t="s">
        <v>3242</v>
      </c>
      <c r="B11" s="497" t="s">
        <v>559</v>
      </c>
      <c r="C11" s="497" t="str">
        <f t="array" ref="C11">IFERROR(INDEX($B$3:$B$12, MATCH(0, COUNTIF($C$2:C10, $B$3:$B$12&amp;"") + IF($B$3:$B$12="",1,0), 0)), "")</f>
        <v/>
      </c>
      <c r="D11" s="497" t="s">
        <v>3241</v>
      </c>
    </row>
    <row r="13" spans="1:4" hidden="1" x14ac:dyDescent="0.2"/>
    <row r="14" spans="1:4" hidden="1" x14ac:dyDescent="0.2"/>
    <row r="15" spans="1:4" hidden="1" x14ac:dyDescent="0.2"/>
    <row r="16" spans="1:4" hidden="1" x14ac:dyDescent="0.2"/>
    <row r="18" spans="1:4" x14ac:dyDescent="0.2">
      <c r="A18" s="662" t="s">
        <v>104</v>
      </c>
      <c r="B18" s="662"/>
      <c r="C18" s="662"/>
      <c r="D18" s="662"/>
    </row>
    <row r="19" spans="1:4" x14ac:dyDescent="0.2">
      <c r="A19" s="497" t="s">
        <v>29</v>
      </c>
      <c r="B19" s="497" t="s">
        <v>27</v>
      </c>
      <c r="C19" s="497"/>
      <c r="D19" s="497" t="s">
        <v>65</v>
      </c>
    </row>
    <row r="20" spans="1:4" hidden="1" x14ac:dyDescent="0.2">
      <c r="A20" s="498" t="s">
        <v>28</v>
      </c>
      <c r="B20" s="497" t="s">
        <v>106</v>
      </c>
      <c r="C20" s="497" t="str">
        <f t="array" ref="C20">IFERROR(INDEX($B$20:$B$22, MATCH(0, COUNTIF($C$19:C19, $B$20:$B$22&amp;"") + IF($B$20:$B$22="",1,0), 0)), "")</f>
        <v>[Account (Name)]</v>
      </c>
      <c r="D20" s="497" t="s">
        <v>64</v>
      </c>
    </row>
    <row r="21" spans="1:4" x14ac:dyDescent="0.2">
      <c r="A21" s="498" t="s">
        <v>3242</v>
      </c>
      <c r="B21" s="497" t="s">
        <v>559</v>
      </c>
      <c r="C21" s="497" t="str">
        <f t="array" ref="C21">IFERROR(INDEX($B$20:$B$22, MATCH(0, COUNTIF($C$19:C20, $B$20:$B$22&amp;"") + IF($B$20:$B$22="",1,0), 0)), "")</f>
        <v>Care International</v>
      </c>
      <c r="D21" s="497" t="s">
        <v>3241</v>
      </c>
    </row>
    <row r="25" spans="1:4" x14ac:dyDescent="0.2">
      <c r="B25" s="7"/>
    </row>
    <row r="26" spans="1:4" x14ac:dyDescent="0.2">
      <c r="B26" s="7"/>
    </row>
    <row r="27" spans="1:4" x14ac:dyDescent="0.2">
      <c r="B27" s="7"/>
    </row>
    <row r="28" spans="1:4" x14ac:dyDescent="0.2">
      <c r="B28" s="7"/>
    </row>
    <row r="29" spans="1:4" x14ac:dyDescent="0.2">
      <c r="B29" s="7"/>
    </row>
    <row r="30" spans="1:4" x14ac:dyDescent="0.2">
      <c r="B30" s="7"/>
    </row>
    <row r="31" spans="1:4" x14ac:dyDescent="0.2">
      <c r="B31" s="7"/>
    </row>
    <row r="32" spans="1:4" x14ac:dyDescent="0.2">
      <c r="B32" s="7"/>
    </row>
    <row r="33" spans="2:2" x14ac:dyDescent="0.2">
      <c r="B33" s="7"/>
    </row>
    <row r="34" spans="2:2" x14ac:dyDescent="0.2">
      <c r="B34" s="7"/>
    </row>
    <row r="35" spans="2:2" x14ac:dyDescent="0.2">
      <c r="B35" s="7"/>
    </row>
    <row r="36" spans="2:2" x14ac:dyDescent="0.2">
      <c r="B36" s="7"/>
    </row>
    <row r="37" spans="2:2" x14ac:dyDescent="0.2">
      <c r="B37" s="7"/>
    </row>
    <row r="38" spans="2:2" x14ac:dyDescent="0.2">
      <c r="B38" s="7"/>
    </row>
    <row r="39" spans="2:2" x14ac:dyDescent="0.2">
      <c r="B39" s="7"/>
    </row>
    <row r="40" spans="2:2" x14ac:dyDescent="0.2">
      <c r="B40" s="7"/>
    </row>
    <row r="41" spans="2:2" x14ac:dyDescent="0.2">
      <c r="B41" s="7"/>
    </row>
    <row r="42" spans="2:2" x14ac:dyDescent="0.2">
      <c r="B42" s="7"/>
    </row>
    <row r="43" spans="2:2" x14ac:dyDescent="0.2">
      <c r="B43" s="7"/>
    </row>
    <row r="44" spans="2:2" x14ac:dyDescent="0.2">
      <c r="B44" s="7"/>
    </row>
    <row r="45" spans="2:2" x14ac:dyDescent="0.2">
      <c r="B45" s="7"/>
    </row>
    <row r="46" spans="2:2" x14ac:dyDescent="0.2">
      <c r="B46" s="7"/>
    </row>
    <row r="47" spans="2:2" x14ac:dyDescent="0.2">
      <c r="B47" s="7"/>
    </row>
    <row r="48" spans="2:2" x14ac:dyDescent="0.2">
      <c r="B48" s="7"/>
    </row>
    <row r="49" spans="2:2" x14ac:dyDescent="0.2">
      <c r="B49" s="7"/>
    </row>
    <row r="50" spans="2:2" x14ac:dyDescent="0.2">
      <c r="B50" s="7"/>
    </row>
    <row r="51" spans="2:2" x14ac:dyDescent="0.2">
      <c r="B51" s="7"/>
    </row>
    <row r="52" spans="2:2" x14ac:dyDescent="0.2">
      <c r="B52" s="7"/>
    </row>
    <row r="53" spans="2:2" x14ac:dyDescent="0.2">
      <c r="B53" s="7"/>
    </row>
    <row r="54" spans="2:2" x14ac:dyDescent="0.2">
      <c r="B54" s="7"/>
    </row>
    <row r="55" spans="2:2" x14ac:dyDescent="0.2">
      <c r="B55" s="7"/>
    </row>
    <row r="56" spans="2:2" x14ac:dyDescent="0.2">
      <c r="B56" s="7"/>
    </row>
    <row r="57" spans="2:2" x14ac:dyDescent="0.2">
      <c r="B57" s="7"/>
    </row>
    <row r="58" spans="2:2" x14ac:dyDescent="0.2">
      <c r="B58" s="7"/>
    </row>
    <row r="59" spans="2:2" x14ac:dyDescent="0.2">
      <c r="B59" s="7"/>
    </row>
    <row r="60" spans="2:2" x14ac:dyDescent="0.2">
      <c r="B60" s="7"/>
    </row>
    <row r="61" spans="2:2" x14ac:dyDescent="0.2">
      <c r="B61" s="7"/>
    </row>
    <row r="62" spans="2:2" x14ac:dyDescent="0.2">
      <c r="B62" s="7"/>
    </row>
    <row r="63" spans="2:2" x14ac:dyDescent="0.2">
      <c r="B63" s="7"/>
    </row>
    <row r="64" spans="2:2" x14ac:dyDescent="0.2">
      <c r="B64" s="7"/>
    </row>
    <row r="65" spans="2:2" x14ac:dyDescent="0.2">
      <c r="B65" s="7"/>
    </row>
    <row r="66" spans="2:2" x14ac:dyDescent="0.2">
      <c r="B66" s="7"/>
    </row>
    <row r="67" spans="2:2" x14ac:dyDescent="0.2">
      <c r="B67" s="7"/>
    </row>
    <row r="68" spans="2:2" x14ac:dyDescent="0.2">
      <c r="B68" s="7"/>
    </row>
    <row r="69" spans="2:2" x14ac:dyDescent="0.2">
      <c r="B69" s="7"/>
    </row>
    <row r="70" spans="2:2" x14ac:dyDescent="0.2">
      <c r="B70" s="7"/>
    </row>
    <row r="71" spans="2:2" x14ac:dyDescent="0.2">
      <c r="B71" s="7"/>
    </row>
    <row r="72" spans="2:2" x14ac:dyDescent="0.2">
      <c r="B72" s="7"/>
    </row>
    <row r="73" spans="2:2" x14ac:dyDescent="0.2">
      <c r="B73" s="7"/>
    </row>
    <row r="74" spans="2:2" x14ac:dyDescent="0.2">
      <c r="B74" s="7"/>
    </row>
    <row r="75" spans="2:2" x14ac:dyDescent="0.2">
      <c r="B75" s="7"/>
    </row>
    <row r="76" spans="2:2" x14ac:dyDescent="0.2">
      <c r="B76" s="7"/>
    </row>
    <row r="77" spans="2:2" x14ac:dyDescent="0.2">
      <c r="B77" s="7"/>
    </row>
    <row r="78" spans="2:2" x14ac:dyDescent="0.2">
      <c r="B78" s="7"/>
    </row>
    <row r="79" spans="2:2" x14ac:dyDescent="0.2">
      <c r="B79" s="7"/>
    </row>
    <row r="80" spans="2:2" x14ac:dyDescent="0.2">
      <c r="B80" s="7"/>
    </row>
    <row r="81" spans="2:2" x14ac:dyDescent="0.2">
      <c r="B81" s="7"/>
    </row>
    <row r="82" spans="2:2" x14ac:dyDescent="0.2">
      <c r="B82" s="7"/>
    </row>
    <row r="83" spans="2:2" x14ac:dyDescent="0.2">
      <c r="B83" s="7"/>
    </row>
    <row r="84" spans="2:2" x14ac:dyDescent="0.2">
      <c r="B84" s="7"/>
    </row>
    <row r="85" spans="2:2" x14ac:dyDescent="0.2">
      <c r="B85" s="7"/>
    </row>
    <row r="86" spans="2:2" x14ac:dyDescent="0.2">
      <c r="B86" s="7"/>
    </row>
    <row r="87" spans="2:2" x14ac:dyDescent="0.2">
      <c r="B87" s="7"/>
    </row>
    <row r="88" spans="2:2" x14ac:dyDescent="0.2">
      <c r="B88" s="7"/>
    </row>
    <row r="89" spans="2:2" x14ac:dyDescent="0.2">
      <c r="B89" s="7"/>
    </row>
    <row r="90" spans="2:2" x14ac:dyDescent="0.2">
      <c r="B90" s="7"/>
    </row>
    <row r="91" spans="2:2" x14ac:dyDescent="0.2">
      <c r="B91" s="7"/>
    </row>
    <row r="92" spans="2:2" x14ac:dyDescent="0.2">
      <c r="B92" s="7"/>
    </row>
    <row r="93" spans="2:2" x14ac:dyDescent="0.2">
      <c r="B93" s="7"/>
    </row>
    <row r="94" spans="2:2" x14ac:dyDescent="0.2">
      <c r="B94" s="7"/>
    </row>
    <row r="95" spans="2:2" x14ac:dyDescent="0.2">
      <c r="B95" s="7"/>
    </row>
    <row r="96" spans="2:2" x14ac:dyDescent="0.2">
      <c r="B96" s="7"/>
    </row>
    <row r="97" spans="2:2" x14ac:dyDescent="0.2">
      <c r="B97" s="7"/>
    </row>
    <row r="98" spans="2:2" x14ac:dyDescent="0.2">
      <c r="B98" s="7"/>
    </row>
    <row r="99" spans="2:2" x14ac:dyDescent="0.2">
      <c r="B99" s="7"/>
    </row>
    <row r="100" spans="2:2" x14ac:dyDescent="0.2">
      <c r="B100" s="7"/>
    </row>
    <row r="101" spans="2:2" x14ac:dyDescent="0.2">
      <c r="B101" s="7"/>
    </row>
    <row r="102" spans="2:2" x14ac:dyDescent="0.2">
      <c r="B102" s="7"/>
    </row>
    <row r="103" spans="2:2" x14ac:dyDescent="0.2">
      <c r="B103" s="7"/>
    </row>
    <row r="104" spans="2:2" x14ac:dyDescent="0.2">
      <c r="B104" s="7"/>
    </row>
    <row r="105" spans="2:2" x14ac:dyDescent="0.2">
      <c r="B105" s="7"/>
    </row>
    <row r="106" spans="2:2" x14ac:dyDescent="0.2">
      <c r="B106" s="7"/>
    </row>
    <row r="107" spans="2:2" x14ac:dyDescent="0.2">
      <c r="B107" s="7"/>
    </row>
    <row r="108" spans="2:2" x14ac:dyDescent="0.2">
      <c r="B108" s="7"/>
    </row>
    <row r="109" spans="2:2" x14ac:dyDescent="0.2">
      <c r="B109" s="7"/>
    </row>
    <row r="110" spans="2:2" x14ac:dyDescent="0.2">
      <c r="B110" s="7"/>
    </row>
    <row r="111" spans="2:2" x14ac:dyDescent="0.2">
      <c r="B111" s="7"/>
    </row>
    <row r="112" spans="2:2" x14ac:dyDescent="0.2">
      <c r="B112" s="7"/>
    </row>
    <row r="113" spans="2:2" x14ac:dyDescent="0.2">
      <c r="B113" s="7"/>
    </row>
    <row r="114" spans="2:2" x14ac:dyDescent="0.2">
      <c r="B114" s="7"/>
    </row>
    <row r="115" spans="2:2" x14ac:dyDescent="0.2">
      <c r="B115" s="7"/>
    </row>
    <row r="116" spans="2:2" x14ac:dyDescent="0.2">
      <c r="B116" s="7"/>
    </row>
    <row r="117" spans="2:2" x14ac:dyDescent="0.2">
      <c r="B117" s="7"/>
    </row>
    <row r="118" spans="2:2" x14ac:dyDescent="0.2">
      <c r="B118" s="7"/>
    </row>
    <row r="119" spans="2:2" x14ac:dyDescent="0.2">
      <c r="B119" s="7"/>
    </row>
    <row r="120" spans="2:2" x14ac:dyDescent="0.2">
      <c r="B120" s="7"/>
    </row>
    <row r="121" spans="2:2" x14ac:dyDescent="0.2">
      <c r="B121" s="7"/>
    </row>
    <row r="122" spans="2:2" x14ac:dyDescent="0.2">
      <c r="B122" s="7"/>
    </row>
    <row r="123" spans="2:2" x14ac:dyDescent="0.2">
      <c r="B123" s="7"/>
    </row>
    <row r="124" spans="2:2" x14ac:dyDescent="0.2">
      <c r="B124" s="7"/>
    </row>
    <row r="125" spans="2:2" x14ac:dyDescent="0.2">
      <c r="B125" s="7"/>
    </row>
    <row r="126" spans="2:2" x14ac:dyDescent="0.2">
      <c r="B126" s="7"/>
    </row>
    <row r="127" spans="2:2" x14ac:dyDescent="0.2">
      <c r="B127" s="7"/>
    </row>
    <row r="128" spans="2:2" x14ac:dyDescent="0.2">
      <c r="B128" s="7"/>
    </row>
    <row r="129" spans="2:2" x14ac:dyDescent="0.2">
      <c r="B129" s="7"/>
    </row>
    <row r="130" spans="2:2" x14ac:dyDescent="0.2">
      <c r="B130" s="7"/>
    </row>
    <row r="131" spans="2:2" x14ac:dyDescent="0.2">
      <c r="B131" s="7"/>
    </row>
    <row r="132" spans="2:2" x14ac:dyDescent="0.2">
      <c r="B132" s="7"/>
    </row>
    <row r="133" spans="2:2" x14ac:dyDescent="0.2">
      <c r="B133" s="7"/>
    </row>
    <row r="134" spans="2:2" x14ac:dyDescent="0.2">
      <c r="B134" s="7"/>
    </row>
    <row r="135" spans="2:2" x14ac:dyDescent="0.2">
      <c r="B135" s="7"/>
    </row>
    <row r="136" spans="2:2" x14ac:dyDescent="0.2">
      <c r="B136" s="7"/>
    </row>
    <row r="137" spans="2:2" x14ac:dyDescent="0.2">
      <c r="B137" s="7"/>
    </row>
    <row r="138" spans="2:2" x14ac:dyDescent="0.2">
      <c r="B138" s="7"/>
    </row>
    <row r="139" spans="2:2" x14ac:dyDescent="0.2">
      <c r="B139" s="7"/>
    </row>
    <row r="140" spans="2:2" x14ac:dyDescent="0.2">
      <c r="B140" s="7"/>
    </row>
    <row r="141" spans="2:2" x14ac:dyDescent="0.2">
      <c r="B141" s="7"/>
    </row>
    <row r="142" spans="2:2" x14ac:dyDescent="0.2">
      <c r="B142" s="7"/>
    </row>
    <row r="143" spans="2:2" x14ac:dyDescent="0.2">
      <c r="B143" s="7"/>
    </row>
    <row r="144" spans="2:2" x14ac:dyDescent="0.2">
      <c r="B144" s="7"/>
    </row>
    <row r="145" spans="2:2" x14ac:dyDescent="0.2">
      <c r="B145" s="7"/>
    </row>
    <row r="146" spans="2:2" x14ac:dyDescent="0.2">
      <c r="B146" s="7"/>
    </row>
    <row r="147" spans="2:2" x14ac:dyDescent="0.2">
      <c r="B147" s="7"/>
    </row>
    <row r="148" spans="2:2" x14ac:dyDescent="0.2">
      <c r="B148" s="7"/>
    </row>
    <row r="149" spans="2:2" x14ac:dyDescent="0.2">
      <c r="B149" s="7"/>
    </row>
    <row r="150" spans="2:2" x14ac:dyDescent="0.2">
      <c r="B150" s="7"/>
    </row>
    <row r="151" spans="2:2" x14ac:dyDescent="0.2">
      <c r="B151" s="7"/>
    </row>
    <row r="152" spans="2:2" x14ac:dyDescent="0.2">
      <c r="B152" s="7"/>
    </row>
    <row r="153" spans="2:2" x14ac:dyDescent="0.2">
      <c r="B153" s="7"/>
    </row>
    <row r="154" spans="2:2" x14ac:dyDescent="0.2">
      <c r="B154" s="7"/>
    </row>
    <row r="155" spans="2:2" x14ac:dyDescent="0.2">
      <c r="B155" s="7"/>
    </row>
    <row r="156" spans="2:2" x14ac:dyDescent="0.2">
      <c r="B156" s="7"/>
    </row>
    <row r="157" spans="2:2" x14ac:dyDescent="0.2">
      <c r="B157" s="7"/>
    </row>
    <row r="158" spans="2:2" x14ac:dyDescent="0.2">
      <c r="B158" s="7"/>
    </row>
    <row r="159" spans="2:2" x14ac:dyDescent="0.2">
      <c r="B159" s="7"/>
    </row>
    <row r="160" spans="2:2" x14ac:dyDescent="0.2">
      <c r="B160" s="7"/>
    </row>
    <row r="161" spans="2:2" x14ac:dyDescent="0.2">
      <c r="B161" s="7"/>
    </row>
    <row r="162" spans="2:2" x14ac:dyDescent="0.2">
      <c r="B162" s="7"/>
    </row>
    <row r="163" spans="2:2" x14ac:dyDescent="0.2">
      <c r="B163" s="7"/>
    </row>
    <row r="164" spans="2:2" x14ac:dyDescent="0.2">
      <c r="B164" s="7"/>
    </row>
    <row r="165" spans="2:2" x14ac:dyDescent="0.2">
      <c r="B165" s="7"/>
    </row>
    <row r="166" spans="2:2" x14ac:dyDescent="0.2">
      <c r="B166" s="7"/>
    </row>
    <row r="167" spans="2:2" x14ac:dyDescent="0.2">
      <c r="B167" s="7"/>
    </row>
    <row r="168" spans="2:2" x14ac:dyDescent="0.2">
      <c r="B168" s="7"/>
    </row>
    <row r="169" spans="2:2" x14ac:dyDescent="0.2">
      <c r="B169" s="7"/>
    </row>
    <row r="170" spans="2:2" x14ac:dyDescent="0.2">
      <c r="B170" s="7"/>
    </row>
    <row r="171" spans="2:2" x14ac:dyDescent="0.2">
      <c r="B171" s="7"/>
    </row>
    <row r="172" spans="2:2" x14ac:dyDescent="0.2">
      <c r="B172" s="7"/>
    </row>
    <row r="173" spans="2:2" x14ac:dyDescent="0.2">
      <c r="B173" s="7"/>
    </row>
    <row r="174" spans="2:2" x14ac:dyDescent="0.2">
      <c r="B174" s="7"/>
    </row>
    <row r="175" spans="2:2" x14ac:dyDescent="0.2">
      <c r="B175" s="7"/>
    </row>
    <row r="176" spans="2:2" x14ac:dyDescent="0.2">
      <c r="B176" s="7"/>
    </row>
    <row r="177" spans="2:2" x14ac:dyDescent="0.2">
      <c r="B177" s="7"/>
    </row>
    <row r="178" spans="2:2" x14ac:dyDescent="0.2">
      <c r="B178" s="7"/>
    </row>
    <row r="179" spans="2:2" x14ac:dyDescent="0.2">
      <c r="B179" s="7"/>
    </row>
    <row r="180" spans="2:2" x14ac:dyDescent="0.2">
      <c r="B180" s="7"/>
    </row>
    <row r="181" spans="2:2" x14ac:dyDescent="0.2">
      <c r="B181" s="7"/>
    </row>
    <row r="182" spans="2:2" x14ac:dyDescent="0.2">
      <c r="B182" s="7"/>
    </row>
    <row r="183" spans="2:2" x14ac:dyDescent="0.2">
      <c r="B183" s="7"/>
    </row>
    <row r="184" spans="2:2" x14ac:dyDescent="0.2">
      <c r="B184" s="7"/>
    </row>
    <row r="185" spans="2:2" x14ac:dyDescent="0.2">
      <c r="B185" s="7"/>
    </row>
    <row r="186" spans="2:2" x14ac:dyDescent="0.2">
      <c r="B186" s="7"/>
    </row>
    <row r="187" spans="2:2" x14ac:dyDescent="0.2">
      <c r="B187" s="7"/>
    </row>
    <row r="188" spans="2:2" x14ac:dyDescent="0.2">
      <c r="B188" s="7"/>
    </row>
    <row r="189" spans="2:2" x14ac:dyDescent="0.2">
      <c r="B189" s="7"/>
    </row>
    <row r="190" spans="2:2" x14ac:dyDescent="0.2">
      <c r="B190" s="7"/>
    </row>
    <row r="191" spans="2:2" x14ac:dyDescent="0.2">
      <c r="B191" s="7"/>
    </row>
    <row r="192" spans="2:2" x14ac:dyDescent="0.2">
      <c r="B192" s="7"/>
    </row>
    <row r="193" spans="2:2" x14ac:dyDescent="0.2">
      <c r="B193" s="7"/>
    </row>
    <row r="194" spans="2:2" x14ac:dyDescent="0.2">
      <c r="B194" s="7"/>
    </row>
    <row r="195" spans="2:2" x14ac:dyDescent="0.2">
      <c r="B195" s="7"/>
    </row>
    <row r="196" spans="2:2" x14ac:dyDescent="0.2">
      <c r="B196" s="7"/>
    </row>
    <row r="197" spans="2:2" x14ac:dyDescent="0.2">
      <c r="B197" s="7"/>
    </row>
    <row r="198" spans="2:2" x14ac:dyDescent="0.2">
      <c r="B198" s="7"/>
    </row>
    <row r="199" spans="2:2" x14ac:dyDescent="0.2">
      <c r="B199" s="7"/>
    </row>
    <row r="200" spans="2:2" x14ac:dyDescent="0.2">
      <c r="B200" s="7"/>
    </row>
    <row r="201" spans="2:2" x14ac:dyDescent="0.2">
      <c r="B201" s="7"/>
    </row>
    <row r="202" spans="2:2" x14ac:dyDescent="0.2">
      <c r="B202" s="7"/>
    </row>
    <row r="203" spans="2:2" x14ac:dyDescent="0.2">
      <c r="B203" s="7"/>
    </row>
    <row r="204" spans="2:2" x14ac:dyDescent="0.2">
      <c r="B204" s="7"/>
    </row>
    <row r="205" spans="2:2" x14ac:dyDescent="0.2">
      <c r="B205" s="7"/>
    </row>
    <row r="206" spans="2:2" x14ac:dyDescent="0.2">
      <c r="B206" s="7"/>
    </row>
    <row r="207" spans="2:2" x14ac:dyDescent="0.2">
      <c r="B207" s="7"/>
    </row>
    <row r="208" spans="2:2" x14ac:dyDescent="0.2">
      <c r="B208" s="7"/>
    </row>
    <row r="209" spans="2:2" x14ac:dyDescent="0.2">
      <c r="B209" s="7"/>
    </row>
    <row r="210" spans="2:2" x14ac:dyDescent="0.2">
      <c r="B210" s="7"/>
    </row>
    <row r="211" spans="2:2" x14ac:dyDescent="0.2">
      <c r="B211" s="7"/>
    </row>
    <row r="212" spans="2:2" x14ac:dyDescent="0.2">
      <c r="B212" s="7"/>
    </row>
    <row r="213" spans="2:2" x14ac:dyDescent="0.2">
      <c r="B213" s="7"/>
    </row>
    <row r="214" spans="2:2" x14ac:dyDescent="0.2">
      <c r="B214" s="7"/>
    </row>
    <row r="215" spans="2:2" x14ac:dyDescent="0.2">
      <c r="B215" s="7"/>
    </row>
    <row r="216" spans="2:2" x14ac:dyDescent="0.2">
      <c r="B216" s="7"/>
    </row>
    <row r="217" spans="2:2" x14ac:dyDescent="0.2">
      <c r="B217" s="7"/>
    </row>
    <row r="218" spans="2:2" x14ac:dyDescent="0.2">
      <c r="B218" s="7"/>
    </row>
    <row r="219" spans="2:2" x14ac:dyDescent="0.2">
      <c r="B219" s="7"/>
    </row>
    <row r="220" spans="2:2" x14ac:dyDescent="0.2">
      <c r="B220" s="7"/>
    </row>
    <row r="221" spans="2:2" x14ac:dyDescent="0.2">
      <c r="B221" s="7"/>
    </row>
    <row r="222" spans="2:2" x14ac:dyDescent="0.2">
      <c r="B222" s="7"/>
    </row>
    <row r="223" spans="2:2" x14ac:dyDescent="0.2">
      <c r="B223" s="7"/>
    </row>
    <row r="224" spans="2:2" x14ac:dyDescent="0.2">
      <c r="B224" s="7"/>
    </row>
    <row r="225" spans="2:2" x14ac:dyDescent="0.2">
      <c r="B225" s="7"/>
    </row>
    <row r="226" spans="2:2" x14ac:dyDescent="0.2">
      <c r="B226" s="7"/>
    </row>
    <row r="227" spans="2:2" x14ac:dyDescent="0.2">
      <c r="B227" s="7"/>
    </row>
    <row r="228" spans="2:2" x14ac:dyDescent="0.2">
      <c r="B228" s="7"/>
    </row>
    <row r="229" spans="2:2" x14ac:dyDescent="0.2">
      <c r="B229" s="7"/>
    </row>
    <row r="230" spans="2:2" x14ac:dyDescent="0.2">
      <c r="B230" s="7"/>
    </row>
    <row r="231" spans="2:2" x14ac:dyDescent="0.2">
      <c r="B231" s="7"/>
    </row>
    <row r="232" spans="2:2" x14ac:dyDescent="0.2">
      <c r="B232" s="7"/>
    </row>
    <row r="233" spans="2:2" x14ac:dyDescent="0.2">
      <c r="B233" s="7"/>
    </row>
    <row r="234" spans="2:2" x14ac:dyDescent="0.2">
      <c r="B234" s="7"/>
    </row>
    <row r="235" spans="2:2" x14ac:dyDescent="0.2">
      <c r="B235" s="7"/>
    </row>
    <row r="236" spans="2:2" x14ac:dyDescent="0.2">
      <c r="B236" s="7"/>
    </row>
    <row r="237" spans="2:2" x14ac:dyDescent="0.2">
      <c r="B237" s="7"/>
    </row>
    <row r="238" spans="2:2" x14ac:dyDescent="0.2">
      <c r="B238" s="7"/>
    </row>
    <row r="239" spans="2:2" x14ac:dyDescent="0.2">
      <c r="B239" s="7"/>
    </row>
    <row r="240" spans="2:2" x14ac:dyDescent="0.2">
      <c r="B240" s="7"/>
    </row>
    <row r="241" spans="2:2" x14ac:dyDescent="0.2">
      <c r="B241" s="7"/>
    </row>
    <row r="242" spans="2:2" x14ac:dyDescent="0.2">
      <c r="B242" s="7"/>
    </row>
    <row r="243" spans="2:2" x14ac:dyDescent="0.2">
      <c r="B243" s="7"/>
    </row>
    <row r="244" spans="2:2" x14ac:dyDescent="0.2">
      <c r="B244" s="7"/>
    </row>
    <row r="245" spans="2:2" x14ac:dyDescent="0.2">
      <c r="B245" s="7"/>
    </row>
    <row r="246" spans="2:2" x14ac:dyDescent="0.2">
      <c r="B246" s="7"/>
    </row>
    <row r="247" spans="2:2" x14ac:dyDescent="0.2">
      <c r="B247" s="7"/>
    </row>
    <row r="248" spans="2:2" x14ac:dyDescent="0.2">
      <c r="B248" s="7"/>
    </row>
    <row r="249" spans="2:2" x14ac:dyDescent="0.2">
      <c r="B249" s="7"/>
    </row>
    <row r="250" spans="2:2" x14ac:dyDescent="0.2">
      <c r="B250" s="7"/>
    </row>
    <row r="251" spans="2:2" x14ac:dyDescent="0.2">
      <c r="B251" s="7"/>
    </row>
    <row r="252" spans="2:2" x14ac:dyDescent="0.2">
      <c r="B252" s="7"/>
    </row>
    <row r="253" spans="2:2" x14ac:dyDescent="0.2">
      <c r="B253" s="7"/>
    </row>
    <row r="254" spans="2:2" x14ac:dyDescent="0.2">
      <c r="B254" s="7"/>
    </row>
    <row r="255" spans="2:2" x14ac:dyDescent="0.2">
      <c r="B255" s="7"/>
    </row>
    <row r="256" spans="2:2" x14ac:dyDescent="0.2">
      <c r="B256" s="7"/>
    </row>
    <row r="257" spans="2:2" x14ac:dyDescent="0.2">
      <c r="B257" s="7"/>
    </row>
    <row r="258" spans="2:2" x14ac:dyDescent="0.2">
      <c r="B258" s="7"/>
    </row>
    <row r="259" spans="2:2" x14ac:dyDescent="0.2">
      <c r="B259" s="7"/>
    </row>
    <row r="260" spans="2:2" x14ac:dyDescent="0.2">
      <c r="B260" s="7"/>
    </row>
    <row r="261" spans="2:2" x14ac:dyDescent="0.2">
      <c r="B261" s="7"/>
    </row>
    <row r="262" spans="2:2" x14ac:dyDescent="0.2">
      <c r="B262" s="7"/>
    </row>
    <row r="263" spans="2:2" x14ac:dyDescent="0.2">
      <c r="B263" s="7"/>
    </row>
    <row r="264" spans="2:2" x14ac:dyDescent="0.2">
      <c r="B264" s="7"/>
    </row>
    <row r="265" spans="2:2" x14ac:dyDescent="0.2">
      <c r="B265" s="7"/>
    </row>
    <row r="266" spans="2:2" x14ac:dyDescent="0.2">
      <c r="B266" s="7"/>
    </row>
    <row r="267" spans="2:2" x14ac:dyDescent="0.2">
      <c r="B267" s="7"/>
    </row>
    <row r="268" spans="2:2" x14ac:dyDescent="0.2">
      <c r="B268" s="7"/>
    </row>
    <row r="269" spans="2:2" x14ac:dyDescent="0.2">
      <c r="B269" s="7"/>
    </row>
    <row r="270" spans="2:2" x14ac:dyDescent="0.2">
      <c r="B270" s="7"/>
    </row>
    <row r="271" spans="2:2" x14ac:dyDescent="0.2">
      <c r="B271" s="7"/>
    </row>
    <row r="272" spans="2:2" x14ac:dyDescent="0.2">
      <c r="B272" s="7"/>
    </row>
    <row r="273" spans="2:2" x14ac:dyDescent="0.2">
      <c r="B273" s="7"/>
    </row>
    <row r="274" spans="2:2" x14ac:dyDescent="0.2">
      <c r="B274" s="7"/>
    </row>
    <row r="275" spans="2:2" x14ac:dyDescent="0.2">
      <c r="B275" s="7"/>
    </row>
    <row r="276" spans="2:2" x14ac:dyDescent="0.2">
      <c r="B276" s="7"/>
    </row>
    <row r="277" spans="2:2" x14ac:dyDescent="0.2">
      <c r="B277" s="7"/>
    </row>
    <row r="278" spans="2:2" x14ac:dyDescent="0.2">
      <c r="B278" s="7"/>
    </row>
    <row r="279" spans="2:2" x14ac:dyDescent="0.2">
      <c r="B279" s="7"/>
    </row>
    <row r="280" spans="2:2" x14ac:dyDescent="0.2">
      <c r="B280" s="7"/>
    </row>
    <row r="281" spans="2:2" x14ac:dyDescent="0.2">
      <c r="B281" s="7"/>
    </row>
    <row r="282" spans="2:2" x14ac:dyDescent="0.2">
      <c r="B282" s="7"/>
    </row>
    <row r="283" spans="2:2" x14ac:dyDescent="0.2">
      <c r="B283" s="7"/>
    </row>
    <row r="284" spans="2:2" x14ac:dyDescent="0.2">
      <c r="B284" s="7"/>
    </row>
    <row r="285" spans="2:2" x14ac:dyDescent="0.2">
      <c r="B285" s="7"/>
    </row>
    <row r="286" spans="2:2" x14ac:dyDescent="0.2">
      <c r="B286" s="7"/>
    </row>
    <row r="287" spans="2:2" x14ac:dyDescent="0.2">
      <c r="B287" s="7"/>
    </row>
    <row r="288" spans="2:2" x14ac:dyDescent="0.2">
      <c r="B288" s="7"/>
    </row>
    <row r="289" spans="2:2" x14ac:dyDescent="0.2">
      <c r="B289" s="7"/>
    </row>
    <row r="290" spans="2:2" x14ac:dyDescent="0.2">
      <c r="B290" s="7"/>
    </row>
    <row r="291" spans="2:2" x14ac:dyDescent="0.2">
      <c r="B291" s="7"/>
    </row>
    <row r="292" spans="2:2" x14ac:dyDescent="0.2">
      <c r="B292" s="7"/>
    </row>
    <row r="293" spans="2:2" x14ac:dyDescent="0.2">
      <c r="B293" s="7"/>
    </row>
    <row r="294" spans="2:2" x14ac:dyDescent="0.2">
      <c r="B294" s="7"/>
    </row>
    <row r="295" spans="2:2" x14ac:dyDescent="0.2">
      <c r="B295" s="7"/>
    </row>
    <row r="296" spans="2:2" x14ac:dyDescent="0.2">
      <c r="B296" s="7"/>
    </row>
    <row r="297" spans="2:2" x14ac:dyDescent="0.2">
      <c r="B297" s="7"/>
    </row>
    <row r="298" spans="2:2" x14ac:dyDescent="0.2">
      <c r="B298" s="7"/>
    </row>
    <row r="299" spans="2:2" x14ac:dyDescent="0.2">
      <c r="B299" s="7"/>
    </row>
    <row r="300" spans="2:2" x14ac:dyDescent="0.2">
      <c r="B300" s="7"/>
    </row>
    <row r="301" spans="2:2" x14ac:dyDescent="0.2">
      <c r="B301" s="7"/>
    </row>
    <row r="302" spans="2:2" x14ac:dyDescent="0.2">
      <c r="B302" s="7"/>
    </row>
    <row r="303" spans="2:2" x14ac:dyDescent="0.2">
      <c r="B303" s="7"/>
    </row>
    <row r="304" spans="2:2" x14ac:dyDescent="0.2">
      <c r="B304" s="7"/>
    </row>
    <row r="305" spans="2:2" x14ac:dyDescent="0.2">
      <c r="B305" s="7"/>
    </row>
    <row r="306" spans="2:2" x14ac:dyDescent="0.2">
      <c r="B306" s="7"/>
    </row>
    <row r="307" spans="2:2" x14ac:dyDescent="0.2">
      <c r="B307" s="7"/>
    </row>
    <row r="308" spans="2:2" x14ac:dyDescent="0.2">
      <c r="B308" s="7"/>
    </row>
    <row r="309" spans="2:2" x14ac:dyDescent="0.2">
      <c r="B309" s="7"/>
    </row>
    <row r="310" spans="2:2" x14ac:dyDescent="0.2">
      <c r="B310" s="7"/>
    </row>
    <row r="311" spans="2:2" x14ac:dyDescent="0.2">
      <c r="B311" s="7"/>
    </row>
    <row r="312" spans="2:2" x14ac:dyDescent="0.2">
      <c r="B312" s="7"/>
    </row>
    <row r="313" spans="2:2" x14ac:dyDescent="0.2">
      <c r="B313" s="7"/>
    </row>
    <row r="314" spans="2:2" x14ac:dyDescent="0.2">
      <c r="B314" s="7"/>
    </row>
    <row r="315" spans="2:2" x14ac:dyDescent="0.2">
      <c r="B315" s="7"/>
    </row>
    <row r="316" spans="2:2" x14ac:dyDescent="0.2">
      <c r="B316" s="7"/>
    </row>
    <row r="317" spans="2:2" x14ac:dyDescent="0.2">
      <c r="B317" s="7"/>
    </row>
    <row r="318" spans="2:2" x14ac:dyDescent="0.2">
      <c r="B318" s="7"/>
    </row>
    <row r="319" spans="2:2" x14ac:dyDescent="0.2">
      <c r="B319" s="7"/>
    </row>
    <row r="320" spans="2:2" x14ac:dyDescent="0.2">
      <c r="B320" s="7"/>
    </row>
    <row r="321" spans="2:2" x14ac:dyDescent="0.2">
      <c r="B321" s="7"/>
    </row>
    <row r="322" spans="2:2" x14ac:dyDescent="0.2">
      <c r="B322" s="7"/>
    </row>
    <row r="323" spans="2:2" x14ac:dyDescent="0.2">
      <c r="B323" s="7"/>
    </row>
    <row r="324" spans="2:2" x14ac:dyDescent="0.2">
      <c r="B324" s="7"/>
    </row>
    <row r="325" spans="2:2" x14ac:dyDescent="0.2">
      <c r="B325" s="7"/>
    </row>
    <row r="326" spans="2:2" x14ac:dyDescent="0.2">
      <c r="B326" s="7"/>
    </row>
    <row r="327" spans="2:2" x14ac:dyDescent="0.2">
      <c r="B327" s="7"/>
    </row>
    <row r="328" spans="2:2" x14ac:dyDescent="0.2">
      <c r="B328" s="7"/>
    </row>
    <row r="329" spans="2:2" x14ac:dyDescent="0.2">
      <c r="B329" s="7"/>
    </row>
    <row r="330" spans="2:2" x14ac:dyDescent="0.2">
      <c r="B330" s="7"/>
    </row>
    <row r="331" spans="2:2" x14ac:dyDescent="0.2">
      <c r="B331" s="7"/>
    </row>
    <row r="332" spans="2:2" x14ac:dyDescent="0.2">
      <c r="B332" s="7"/>
    </row>
    <row r="333" spans="2:2" x14ac:dyDescent="0.2">
      <c r="B333" s="7"/>
    </row>
    <row r="334" spans="2:2" x14ac:dyDescent="0.2">
      <c r="B334" s="7"/>
    </row>
    <row r="335" spans="2:2" x14ac:dyDescent="0.2">
      <c r="B335" s="7"/>
    </row>
    <row r="336" spans="2:2" x14ac:dyDescent="0.2">
      <c r="B336" s="7"/>
    </row>
    <row r="337" spans="2:2" x14ac:dyDescent="0.2">
      <c r="B337" s="7"/>
    </row>
    <row r="338" spans="2:2" x14ac:dyDescent="0.2">
      <c r="B338" s="7"/>
    </row>
    <row r="339" spans="2:2" x14ac:dyDescent="0.2">
      <c r="B339" s="7"/>
    </row>
    <row r="340" spans="2:2" x14ac:dyDescent="0.2">
      <c r="B340" s="7"/>
    </row>
    <row r="341" spans="2:2" x14ac:dyDescent="0.2">
      <c r="B341" s="7"/>
    </row>
    <row r="342" spans="2:2" x14ac:dyDescent="0.2">
      <c r="B342" s="7"/>
    </row>
    <row r="343" spans="2:2" x14ac:dyDescent="0.2">
      <c r="B343" s="7"/>
    </row>
    <row r="344" spans="2:2" x14ac:dyDescent="0.2">
      <c r="B344" s="7"/>
    </row>
    <row r="345" spans="2:2" x14ac:dyDescent="0.2">
      <c r="B345" s="7"/>
    </row>
    <row r="346" spans="2:2" x14ac:dyDescent="0.2">
      <c r="B346" s="7"/>
    </row>
    <row r="347" spans="2:2" x14ac:dyDescent="0.2">
      <c r="B347" s="7"/>
    </row>
    <row r="348" spans="2:2" x14ac:dyDescent="0.2">
      <c r="B348" s="7"/>
    </row>
    <row r="349" spans="2:2" x14ac:dyDescent="0.2">
      <c r="B349" s="7"/>
    </row>
    <row r="350" spans="2:2" x14ac:dyDescent="0.2">
      <c r="B350" s="7"/>
    </row>
    <row r="351" spans="2:2" x14ac:dyDescent="0.2">
      <c r="B351" s="7"/>
    </row>
    <row r="352" spans="2:2" x14ac:dyDescent="0.2">
      <c r="B352" s="7"/>
    </row>
    <row r="353" spans="2:2" x14ac:dyDescent="0.2">
      <c r="B353" s="7"/>
    </row>
    <row r="354" spans="2:2" x14ac:dyDescent="0.2">
      <c r="B354" s="7"/>
    </row>
    <row r="355" spans="2:2" x14ac:dyDescent="0.2">
      <c r="B355" s="7"/>
    </row>
    <row r="356" spans="2:2" x14ac:dyDescent="0.2">
      <c r="B356" s="7"/>
    </row>
    <row r="357" spans="2:2" x14ac:dyDescent="0.2">
      <c r="B357" s="7"/>
    </row>
    <row r="358" spans="2:2" x14ac:dyDescent="0.2">
      <c r="B358" s="7"/>
    </row>
    <row r="359" spans="2:2" x14ac:dyDescent="0.2">
      <c r="B359" s="7"/>
    </row>
    <row r="360" spans="2:2" x14ac:dyDescent="0.2">
      <c r="B360" s="7"/>
    </row>
    <row r="361" spans="2:2" x14ac:dyDescent="0.2">
      <c r="B361" s="7"/>
    </row>
    <row r="362" spans="2:2" x14ac:dyDescent="0.2">
      <c r="B362" s="7"/>
    </row>
    <row r="363" spans="2:2" x14ac:dyDescent="0.2">
      <c r="B363" s="7"/>
    </row>
    <row r="364" spans="2:2" x14ac:dyDescent="0.2">
      <c r="B364" s="7"/>
    </row>
    <row r="365" spans="2:2" x14ac:dyDescent="0.2">
      <c r="B365" s="7"/>
    </row>
    <row r="366" spans="2:2" x14ac:dyDescent="0.2">
      <c r="B366" s="7"/>
    </row>
    <row r="367" spans="2:2" x14ac:dyDescent="0.2">
      <c r="B367" s="7"/>
    </row>
    <row r="368" spans="2:2" x14ac:dyDescent="0.2">
      <c r="B368" s="7"/>
    </row>
    <row r="369" spans="2:2" x14ac:dyDescent="0.2">
      <c r="B369" s="7"/>
    </row>
    <row r="370" spans="2:2" x14ac:dyDescent="0.2">
      <c r="B370" s="7"/>
    </row>
    <row r="371" spans="2:2" x14ac:dyDescent="0.2">
      <c r="B371" s="7"/>
    </row>
    <row r="372" spans="2:2" x14ac:dyDescent="0.2">
      <c r="B372" s="7"/>
    </row>
    <row r="373" spans="2:2" x14ac:dyDescent="0.2">
      <c r="B373" s="7"/>
    </row>
    <row r="374" spans="2:2" x14ac:dyDescent="0.2">
      <c r="B374" s="7"/>
    </row>
    <row r="375" spans="2:2" x14ac:dyDescent="0.2">
      <c r="B375" s="7"/>
    </row>
    <row r="376" spans="2:2" x14ac:dyDescent="0.2">
      <c r="B376" s="7"/>
    </row>
    <row r="377" spans="2:2" x14ac:dyDescent="0.2">
      <c r="B377" s="7"/>
    </row>
    <row r="378" spans="2:2" x14ac:dyDescent="0.2">
      <c r="B378" s="7"/>
    </row>
    <row r="379" spans="2:2" x14ac:dyDescent="0.2">
      <c r="B379" s="7"/>
    </row>
    <row r="380" spans="2:2" x14ac:dyDescent="0.2">
      <c r="B380" s="7"/>
    </row>
    <row r="381" spans="2:2" x14ac:dyDescent="0.2">
      <c r="B381" s="7"/>
    </row>
    <row r="382" spans="2:2" x14ac:dyDescent="0.2">
      <c r="B382" s="7"/>
    </row>
    <row r="383" spans="2:2" x14ac:dyDescent="0.2">
      <c r="B383" s="7"/>
    </row>
    <row r="384" spans="2:2" x14ac:dyDescent="0.2">
      <c r="B384" s="7"/>
    </row>
    <row r="385" spans="2:2" x14ac:dyDescent="0.2">
      <c r="B385" s="7"/>
    </row>
    <row r="386" spans="2:2" x14ac:dyDescent="0.2">
      <c r="B386" s="7"/>
    </row>
    <row r="387" spans="2:2" x14ac:dyDescent="0.2">
      <c r="B387" s="7"/>
    </row>
    <row r="388" spans="2:2" x14ac:dyDescent="0.2">
      <c r="B388" s="7"/>
    </row>
    <row r="389" spans="2:2" x14ac:dyDescent="0.2">
      <c r="B389" s="7"/>
    </row>
    <row r="390" spans="2:2" x14ac:dyDescent="0.2">
      <c r="B390" s="7"/>
    </row>
    <row r="391" spans="2:2" x14ac:dyDescent="0.2">
      <c r="B391" s="7"/>
    </row>
    <row r="392" spans="2:2" x14ac:dyDescent="0.2">
      <c r="B392" s="7"/>
    </row>
    <row r="393" spans="2:2" x14ac:dyDescent="0.2">
      <c r="B393" s="7"/>
    </row>
    <row r="394" spans="2:2" x14ac:dyDescent="0.2">
      <c r="B394" s="7"/>
    </row>
    <row r="395" spans="2:2" x14ac:dyDescent="0.2">
      <c r="B395" s="7"/>
    </row>
    <row r="396" spans="2:2" x14ac:dyDescent="0.2">
      <c r="B396" s="7"/>
    </row>
    <row r="397" spans="2:2" x14ac:dyDescent="0.2">
      <c r="B397" s="7"/>
    </row>
    <row r="398" spans="2:2" x14ac:dyDescent="0.2">
      <c r="B398" s="7"/>
    </row>
    <row r="399" spans="2:2" x14ac:dyDescent="0.2">
      <c r="B399" s="7"/>
    </row>
    <row r="400" spans="2:2" x14ac:dyDescent="0.2">
      <c r="B400" s="7"/>
    </row>
    <row r="401" spans="2:2" x14ac:dyDescent="0.2">
      <c r="B401" s="7"/>
    </row>
    <row r="402" spans="2:2" x14ac:dyDescent="0.2">
      <c r="B402" s="7"/>
    </row>
    <row r="403" spans="2:2" x14ac:dyDescent="0.2">
      <c r="B403" s="7"/>
    </row>
    <row r="404" spans="2:2" x14ac:dyDescent="0.2">
      <c r="B404" s="7"/>
    </row>
    <row r="405" spans="2:2" x14ac:dyDescent="0.2">
      <c r="B405" s="7"/>
    </row>
    <row r="406" spans="2:2" x14ac:dyDescent="0.2">
      <c r="B406" s="7"/>
    </row>
    <row r="407" spans="2:2" x14ac:dyDescent="0.2">
      <c r="B407" s="7"/>
    </row>
    <row r="408" spans="2:2" x14ac:dyDescent="0.2">
      <c r="B408" s="7"/>
    </row>
    <row r="409" spans="2:2" x14ac:dyDescent="0.2">
      <c r="B409" s="7"/>
    </row>
    <row r="410" spans="2:2" x14ac:dyDescent="0.2">
      <c r="B410" s="7"/>
    </row>
    <row r="411" spans="2:2" x14ac:dyDescent="0.2">
      <c r="B411" s="7"/>
    </row>
    <row r="412" spans="2:2" x14ac:dyDescent="0.2">
      <c r="B412" s="7"/>
    </row>
    <row r="413" spans="2:2" x14ac:dyDescent="0.2">
      <c r="B413" s="7"/>
    </row>
    <row r="414" spans="2:2" x14ac:dyDescent="0.2">
      <c r="B414" s="7"/>
    </row>
    <row r="415" spans="2:2" x14ac:dyDescent="0.2">
      <c r="B415" s="7"/>
    </row>
    <row r="416" spans="2:2" x14ac:dyDescent="0.2">
      <c r="B416" s="7"/>
    </row>
    <row r="417" spans="2:2" x14ac:dyDescent="0.2">
      <c r="B417" s="7"/>
    </row>
    <row r="418" spans="2:2" x14ac:dyDescent="0.2">
      <c r="B418" s="7"/>
    </row>
    <row r="419" spans="2:2" x14ac:dyDescent="0.2">
      <c r="B419" s="7"/>
    </row>
    <row r="420" spans="2:2" x14ac:dyDescent="0.2">
      <c r="B420" s="7"/>
    </row>
    <row r="421" spans="2:2" x14ac:dyDescent="0.2">
      <c r="B421" s="7"/>
    </row>
    <row r="422" spans="2:2" x14ac:dyDescent="0.2">
      <c r="B422" s="7"/>
    </row>
    <row r="423" spans="2:2" x14ac:dyDescent="0.2">
      <c r="B423" s="7"/>
    </row>
    <row r="424" spans="2:2" x14ac:dyDescent="0.2">
      <c r="B424" s="7"/>
    </row>
    <row r="425" spans="2:2" x14ac:dyDescent="0.2">
      <c r="B425" s="7"/>
    </row>
    <row r="426" spans="2:2" x14ac:dyDescent="0.2">
      <c r="B426" s="7"/>
    </row>
    <row r="427" spans="2:2" x14ac:dyDescent="0.2">
      <c r="B427" s="7"/>
    </row>
    <row r="428" spans="2:2" x14ac:dyDescent="0.2">
      <c r="B428" s="7"/>
    </row>
    <row r="429" spans="2:2" x14ac:dyDescent="0.2">
      <c r="B429" s="7"/>
    </row>
    <row r="430" spans="2:2" x14ac:dyDescent="0.2">
      <c r="B430" s="7"/>
    </row>
    <row r="431" spans="2:2" x14ac:dyDescent="0.2">
      <c r="B431" s="7"/>
    </row>
    <row r="432" spans="2:2" x14ac:dyDescent="0.2">
      <c r="B432" s="7"/>
    </row>
    <row r="433" spans="2:2" x14ac:dyDescent="0.2">
      <c r="B433" s="7"/>
    </row>
    <row r="434" spans="2:2" x14ac:dyDescent="0.2">
      <c r="B434" s="7"/>
    </row>
    <row r="435" spans="2:2" x14ac:dyDescent="0.2">
      <c r="B435" s="7"/>
    </row>
    <row r="436" spans="2:2" x14ac:dyDescent="0.2">
      <c r="B436" s="7"/>
    </row>
    <row r="437" spans="2:2" x14ac:dyDescent="0.2">
      <c r="B437" s="7"/>
    </row>
    <row r="438" spans="2:2" x14ac:dyDescent="0.2">
      <c r="B438" s="7"/>
    </row>
    <row r="439" spans="2:2" x14ac:dyDescent="0.2">
      <c r="B439" s="7"/>
    </row>
    <row r="440" spans="2:2" x14ac:dyDescent="0.2">
      <c r="B440" s="7"/>
    </row>
    <row r="441" spans="2:2" x14ac:dyDescent="0.2">
      <c r="B441" s="7"/>
    </row>
    <row r="442" spans="2:2" x14ac:dyDescent="0.2">
      <c r="B442" s="7"/>
    </row>
    <row r="443" spans="2:2" x14ac:dyDescent="0.2">
      <c r="B443" s="7"/>
    </row>
    <row r="444" spans="2:2" x14ac:dyDescent="0.2">
      <c r="B444" s="7"/>
    </row>
    <row r="445" spans="2:2" x14ac:dyDescent="0.2">
      <c r="B445" s="7"/>
    </row>
    <row r="446" spans="2:2" x14ac:dyDescent="0.2">
      <c r="B446" s="7"/>
    </row>
    <row r="447" spans="2:2" x14ac:dyDescent="0.2">
      <c r="B447" s="7"/>
    </row>
    <row r="448" spans="2:2" x14ac:dyDescent="0.2">
      <c r="B448" s="7"/>
    </row>
    <row r="449" spans="2:2" x14ac:dyDescent="0.2">
      <c r="B449" s="7"/>
    </row>
    <row r="450" spans="2:2" x14ac:dyDescent="0.2">
      <c r="B450" s="7"/>
    </row>
    <row r="451" spans="2:2" x14ac:dyDescent="0.2">
      <c r="B451" s="7"/>
    </row>
    <row r="452" spans="2:2" x14ac:dyDescent="0.2">
      <c r="B452" s="7"/>
    </row>
    <row r="453" spans="2:2" x14ac:dyDescent="0.2">
      <c r="B453" s="7"/>
    </row>
    <row r="454" spans="2:2" x14ac:dyDescent="0.2">
      <c r="B454" s="7"/>
    </row>
    <row r="455" spans="2:2" x14ac:dyDescent="0.2">
      <c r="B455" s="7"/>
    </row>
    <row r="456" spans="2:2" x14ac:dyDescent="0.2">
      <c r="B456" s="7"/>
    </row>
    <row r="457" spans="2:2" x14ac:dyDescent="0.2">
      <c r="B457" s="7"/>
    </row>
    <row r="458" spans="2:2" x14ac:dyDescent="0.2">
      <c r="B458" s="7"/>
    </row>
    <row r="459" spans="2:2" x14ac:dyDescent="0.2">
      <c r="B459" s="7"/>
    </row>
    <row r="460" spans="2:2" x14ac:dyDescent="0.2">
      <c r="B460" s="7"/>
    </row>
    <row r="461" spans="2:2" x14ac:dyDescent="0.2">
      <c r="B461" s="7"/>
    </row>
    <row r="462" spans="2:2" x14ac:dyDescent="0.2">
      <c r="B462" s="7"/>
    </row>
    <row r="463" spans="2:2" x14ac:dyDescent="0.2">
      <c r="B463" s="7"/>
    </row>
    <row r="464" spans="2:2" x14ac:dyDescent="0.2">
      <c r="B464" s="7"/>
    </row>
    <row r="465" spans="2:2" x14ac:dyDescent="0.2">
      <c r="B465" s="7"/>
    </row>
    <row r="466" spans="2:2" x14ac:dyDescent="0.2">
      <c r="B466" s="7"/>
    </row>
    <row r="467" spans="2:2" x14ac:dyDescent="0.2">
      <c r="B467" s="7"/>
    </row>
    <row r="468" spans="2:2" x14ac:dyDescent="0.2">
      <c r="B468" s="7"/>
    </row>
    <row r="469" spans="2:2" x14ac:dyDescent="0.2">
      <c r="B469" s="7"/>
    </row>
    <row r="470" spans="2:2" x14ac:dyDescent="0.2">
      <c r="B470" s="7"/>
    </row>
    <row r="471" spans="2:2" x14ac:dyDescent="0.2">
      <c r="B471" s="7"/>
    </row>
    <row r="472" spans="2:2" x14ac:dyDescent="0.2">
      <c r="B472" s="7"/>
    </row>
    <row r="473" spans="2:2" x14ac:dyDescent="0.2">
      <c r="B473" s="7"/>
    </row>
    <row r="474" spans="2:2" x14ac:dyDescent="0.2">
      <c r="B474" s="7"/>
    </row>
    <row r="475" spans="2:2" x14ac:dyDescent="0.2">
      <c r="B475" s="7"/>
    </row>
    <row r="476" spans="2:2" x14ac:dyDescent="0.2">
      <c r="B476" s="7"/>
    </row>
    <row r="477" spans="2:2" x14ac:dyDescent="0.2">
      <c r="B477" s="7"/>
    </row>
    <row r="478" spans="2:2" x14ac:dyDescent="0.2">
      <c r="B478" s="7"/>
    </row>
    <row r="479" spans="2:2" x14ac:dyDescent="0.2">
      <c r="B479" s="7"/>
    </row>
    <row r="480" spans="2:2" x14ac:dyDescent="0.2">
      <c r="B480" s="7"/>
    </row>
    <row r="481" spans="2:2" x14ac:dyDescent="0.2">
      <c r="B481" s="7"/>
    </row>
    <row r="482" spans="2:2" x14ac:dyDescent="0.2">
      <c r="B482" s="7"/>
    </row>
    <row r="483" spans="2:2" x14ac:dyDescent="0.2">
      <c r="B483" s="7"/>
    </row>
    <row r="484" spans="2:2" x14ac:dyDescent="0.2">
      <c r="B484" s="7"/>
    </row>
    <row r="485" spans="2:2" x14ac:dyDescent="0.2">
      <c r="B485" s="7"/>
    </row>
    <row r="486" spans="2:2" x14ac:dyDescent="0.2">
      <c r="B486" s="7"/>
    </row>
    <row r="487" spans="2:2" x14ac:dyDescent="0.2">
      <c r="B487" s="7"/>
    </row>
    <row r="488" spans="2:2" x14ac:dyDescent="0.2">
      <c r="B488" s="7"/>
    </row>
    <row r="489" spans="2:2" x14ac:dyDescent="0.2">
      <c r="B489" s="7"/>
    </row>
    <row r="490" spans="2:2" x14ac:dyDescent="0.2">
      <c r="B490" s="7"/>
    </row>
    <row r="491" spans="2:2" x14ac:dyDescent="0.2">
      <c r="B491" s="7"/>
    </row>
    <row r="492" spans="2:2" x14ac:dyDescent="0.2">
      <c r="B492" s="7"/>
    </row>
    <row r="493" spans="2:2" x14ac:dyDescent="0.2">
      <c r="B493" s="7"/>
    </row>
    <row r="494" spans="2:2" x14ac:dyDescent="0.2">
      <c r="B494" s="7"/>
    </row>
    <row r="495" spans="2:2" x14ac:dyDescent="0.2">
      <c r="B495" s="7"/>
    </row>
    <row r="496" spans="2:2" x14ac:dyDescent="0.2">
      <c r="B496" s="7"/>
    </row>
    <row r="497" spans="2:2" x14ac:dyDescent="0.2">
      <c r="B497" s="7"/>
    </row>
    <row r="498" spans="2:2" x14ac:dyDescent="0.2">
      <c r="B498" s="7"/>
    </row>
    <row r="499" spans="2:2" x14ac:dyDescent="0.2">
      <c r="B499" s="7"/>
    </row>
    <row r="500" spans="2:2" x14ac:dyDescent="0.2">
      <c r="B500" s="7"/>
    </row>
    <row r="501" spans="2:2" x14ac:dyDescent="0.2">
      <c r="B501" s="7"/>
    </row>
    <row r="502" spans="2:2" x14ac:dyDescent="0.2">
      <c r="B502" s="7"/>
    </row>
    <row r="503" spans="2:2" x14ac:dyDescent="0.2">
      <c r="B503" s="7"/>
    </row>
    <row r="504" spans="2:2" x14ac:dyDescent="0.2">
      <c r="B504" s="7"/>
    </row>
    <row r="505" spans="2:2" x14ac:dyDescent="0.2">
      <c r="B505" s="7"/>
    </row>
    <row r="506" spans="2:2" x14ac:dyDescent="0.2">
      <c r="B506" s="7"/>
    </row>
    <row r="507" spans="2:2" x14ac:dyDescent="0.2">
      <c r="B507" s="7"/>
    </row>
    <row r="508" spans="2:2" x14ac:dyDescent="0.2">
      <c r="B508" s="7"/>
    </row>
    <row r="509" spans="2:2" x14ac:dyDescent="0.2">
      <c r="B509" s="7"/>
    </row>
    <row r="510" spans="2:2" x14ac:dyDescent="0.2">
      <c r="B510" s="7"/>
    </row>
    <row r="511" spans="2:2" x14ac:dyDescent="0.2">
      <c r="B511" s="7"/>
    </row>
    <row r="512" spans="2:2" x14ac:dyDescent="0.2">
      <c r="B512" s="7"/>
    </row>
    <row r="513" spans="2:2" x14ac:dyDescent="0.2">
      <c r="B513" s="7"/>
    </row>
    <row r="514" spans="2:2" x14ac:dyDescent="0.2">
      <c r="B514" s="7"/>
    </row>
    <row r="515" spans="2:2" x14ac:dyDescent="0.2">
      <c r="B515" s="7"/>
    </row>
    <row r="516" spans="2:2" x14ac:dyDescent="0.2">
      <c r="B516" s="7"/>
    </row>
    <row r="517" spans="2:2" x14ac:dyDescent="0.2">
      <c r="B517" s="7"/>
    </row>
    <row r="518" spans="2:2" x14ac:dyDescent="0.2">
      <c r="B518" s="7"/>
    </row>
    <row r="519" spans="2:2" x14ac:dyDescent="0.2">
      <c r="B519" s="7"/>
    </row>
    <row r="520" spans="2:2" x14ac:dyDescent="0.2">
      <c r="B520" s="7"/>
    </row>
    <row r="521" spans="2:2" x14ac:dyDescent="0.2">
      <c r="B521" s="7"/>
    </row>
    <row r="522" spans="2:2" x14ac:dyDescent="0.2">
      <c r="B522" s="7"/>
    </row>
    <row r="523" spans="2:2" x14ac:dyDescent="0.2">
      <c r="B523" s="7"/>
    </row>
    <row r="524" spans="2:2" x14ac:dyDescent="0.2">
      <c r="B524" s="7"/>
    </row>
    <row r="525" spans="2:2" x14ac:dyDescent="0.2">
      <c r="B525" s="7"/>
    </row>
    <row r="526" spans="2:2" x14ac:dyDescent="0.2">
      <c r="B526" s="7"/>
    </row>
    <row r="527" spans="2:2" x14ac:dyDescent="0.2">
      <c r="B527" s="7"/>
    </row>
    <row r="528" spans="2:2" x14ac:dyDescent="0.2">
      <c r="B528" s="7"/>
    </row>
    <row r="529" spans="2:2" x14ac:dyDescent="0.2">
      <c r="B529" s="7"/>
    </row>
    <row r="530" spans="2:2" x14ac:dyDescent="0.2">
      <c r="B530" s="7"/>
    </row>
    <row r="531" spans="2:2" x14ac:dyDescent="0.2">
      <c r="B531" s="7"/>
    </row>
    <row r="532" spans="2:2" x14ac:dyDescent="0.2">
      <c r="B532" s="7"/>
    </row>
    <row r="533" spans="2:2" x14ac:dyDescent="0.2">
      <c r="B533" s="7"/>
    </row>
    <row r="534" spans="2:2" x14ac:dyDescent="0.2">
      <c r="B534" s="7"/>
    </row>
    <row r="535" spans="2:2" x14ac:dyDescent="0.2">
      <c r="B535" s="7"/>
    </row>
    <row r="536" spans="2:2" x14ac:dyDescent="0.2">
      <c r="B536" s="7"/>
    </row>
    <row r="537" spans="2:2" x14ac:dyDescent="0.2">
      <c r="B537" s="7"/>
    </row>
    <row r="538" spans="2:2" x14ac:dyDescent="0.2">
      <c r="B538" s="7"/>
    </row>
    <row r="539" spans="2:2" x14ac:dyDescent="0.2">
      <c r="B539" s="7"/>
    </row>
    <row r="540" spans="2:2" x14ac:dyDescent="0.2">
      <c r="B540" s="7"/>
    </row>
    <row r="541" spans="2:2" x14ac:dyDescent="0.2">
      <c r="B541" s="7"/>
    </row>
    <row r="542" spans="2:2" x14ac:dyDescent="0.2">
      <c r="B542" s="7"/>
    </row>
    <row r="543" spans="2:2" x14ac:dyDescent="0.2">
      <c r="B543" s="7"/>
    </row>
    <row r="544" spans="2:2" x14ac:dyDescent="0.2">
      <c r="B544" s="7"/>
    </row>
    <row r="545" spans="2:2" x14ac:dyDescent="0.2">
      <c r="B545" s="7"/>
    </row>
    <row r="546" spans="2:2" x14ac:dyDescent="0.2">
      <c r="B546" s="7"/>
    </row>
    <row r="547" spans="2:2" x14ac:dyDescent="0.2">
      <c r="B547" s="7"/>
    </row>
    <row r="548" spans="2:2" x14ac:dyDescent="0.2">
      <c r="B548" s="7"/>
    </row>
    <row r="549" spans="2:2" x14ac:dyDescent="0.2">
      <c r="B549" s="7"/>
    </row>
    <row r="550" spans="2:2" x14ac:dyDescent="0.2">
      <c r="B550" s="7"/>
    </row>
    <row r="551" spans="2:2" x14ac:dyDescent="0.2">
      <c r="B551" s="7"/>
    </row>
    <row r="552" spans="2:2" x14ac:dyDescent="0.2">
      <c r="B552" s="7"/>
    </row>
    <row r="553" spans="2:2" x14ac:dyDescent="0.2">
      <c r="B553" s="7"/>
    </row>
    <row r="554" spans="2:2" x14ac:dyDescent="0.2">
      <c r="B554" s="7"/>
    </row>
    <row r="555" spans="2:2" x14ac:dyDescent="0.2">
      <c r="B555" s="7"/>
    </row>
    <row r="556" spans="2:2" x14ac:dyDescent="0.2">
      <c r="B556" s="7"/>
    </row>
    <row r="557" spans="2:2" x14ac:dyDescent="0.2">
      <c r="B557" s="7"/>
    </row>
    <row r="558" spans="2:2" x14ac:dyDescent="0.2">
      <c r="B558" s="7"/>
    </row>
    <row r="559" spans="2:2" x14ac:dyDescent="0.2">
      <c r="B559" s="7"/>
    </row>
    <row r="560" spans="2:2" x14ac:dyDescent="0.2">
      <c r="B560" s="7"/>
    </row>
    <row r="561" spans="2:2" x14ac:dyDescent="0.2">
      <c r="B561" s="7"/>
    </row>
    <row r="562" spans="2:2" x14ac:dyDescent="0.2">
      <c r="B562" s="7"/>
    </row>
    <row r="563" spans="2:2" x14ac:dyDescent="0.2">
      <c r="B563" s="7"/>
    </row>
    <row r="564" spans="2:2" x14ac:dyDescent="0.2">
      <c r="B564" s="7"/>
    </row>
    <row r="565" spans="2:2" x14ac:dyDescent="0.2">
      <c r="B565" s="7"/>
    </row>
    <row r="566" spans="2:2" x14ac:dyDescent="0.2">
      <c r="B566" s="7"/>
    </row>
    <row r="567" spans="2:2" x14ac:dyDescent="0.2">
      <c r="B567" s="7"/>
    </row>
    <row r="568" spans="2:2" x14ac:dyDescent="0.2">
      <c r="B568" s="7"/>
    </row>
    <row r="569" spans="2:2" x14ac:dyDescent="0.2">
      <c r="B569" s="7"/>
    </row>
    <row r="570" spans="2:2" x14ac:dyDescent="0.2">
      <c r="B570" s="7"/>
    </row>
    <row r="571" spans="2:2" x14ac:dyDescent="0.2">
      <c r="B571" s="7"/>
    </row>
    <row r="572" spans="2:2" x14ac:dyDescent="0.2">
      <c r="B572" s="7"/>
    </row>
    <row r="573" spans="2:2" x14ac:dyDescent="0.2">
      <c r="B573" s="7"/>
    </row>
    <row r="574" spans="2:2" x14ac:dyDescent="0.2">
      <c r="B574" s="7"/>
    </row>
    <row r="575" spans="2:2" x14ac:dyDescent="0.2">
      <c r="B575" s="7"/>
    </row>
    <row r="576" spans="2:2" x14ac:dyDescent="0.2">
      <c r="B576" s="7"/>
    </row>
    <row r="577" spans="2:2" x14ac:dyDescent="0.2">
      <c r="B577" s="7"/>
    </row>
    <row r="578" spans="2:2" x14ac:dyDescent="0.2">
      <c r="B578" s="7"/>
    </row>
    <row r="579" spans="2:2" x14ac:dyDescent="0.2">
      <c r="B579" s="7"/>
    </row>
    <row r="580" spans="2:2" x14ac:dyDescent="0.2">
      <c r="B580" s="7"/>
    </row>
    <row r="581" spans="2:2" x14ac:dyDescent="0.2">
      <c r="B581" s="7"/>
    </row>
    <row r="582" spans="2:2" x14ac:dyDescent="0.2">
      <c r="B582" s="7"/>
    </row>
    <row r="583" spans="2:2" x14ac:dyDescent="0.2">
      <c r="B583" s="7"/>
    </row>
    <row r="584" spans="2:2" x14ac:dyDescent="0.2">
      <c r="B584" s="7"/>
    </row>
    <row r="585" spans="2:2" x14ac:dyDescent="0.2">
      <c r="B585" s="7"/>
    </row>
    <row r="586" spans="2:2" x14ac:dyDescent="0.2">
      <c r="B586" s="7"/>
    </row>
    <row r="587" spans="2:2" x14ac:dyDescent="0.2">
      <c r="B587" s="7"/>
    </row>
    <row r="588" spans="2:2" x14ac:dyDescent="0.2">
      <c r="B588" s="7"/>
    </row>
    <row r="589" spans="2:2" x14ac:dyDescent="0.2">
      <c r="B589" s="7"/>
    </row>
    <row r="590" spans="2:2" x14ac:dyDescent="0.2">
      <c r="B590" s="7"/>
    </row>
    <row r="591" spans="2:2" x14ac:dyDescent="0.2">
      <c r="B591" s="7"/>
    </row>
    <row r="592" spans="2:2" x14ac:dyDescent="0.2">
      <c r="B592" s="7"/>
    </row>
    <row r="593" spans="2:2" x14ac:dyDescent="0.2">
      <c r="B593" s="7"/>
    </row>
    <row r="594" spans="2:2" x14ac:dyDescent="0.2">
      <c r="B594" s="7"/>
    </row>
    <row r="595" spans="2:2" x14ac:dyDescent="0.2">
      <c r="B595" s="7"/>
    </row>
    <row r="596" spans="2:2" x14ac:dyDescent="0.2">
      <c r="B596" s="7"/>
    </row>
    <row r="597" spans="2:2" x14ac:dyDescent="0.2">
      <c r="B597" s="7"/>
    </row>
    <row r="598" spans="2:2" x14ac:dyDescent="0.2">
      <c r="B598" s="7"/>
    </row>
    <row r="599" spans="2:2" x14ac:dyDescent="0.2">
      <c r="B599" s="7"/>
    </row>
    <row r="600" spans="2:2" x14ac:dyDescent="0.2">
      <c r="B600" s="7"/>
    </row>
    <row r="601" spans="2:2" x14ac:dyDescent="0.2">
      <c r="B601" s="7"/>
    </row>
    <row r="602" spans="2:2" x14ac:dyDescent="0.2">
      <c r="B602" s="7"/>
    </row>
    <row r="603" spans="2:2" x14ac:dyDescent="0.2">
      <c r="B603" s="7"/>
    </row>
    <row r="604" spans="2:2" x14ac:dyDescent="0.2">
      <c r="B604" s="7"/>
    </row>
    <row r="605" spans="2:2" x14ac:dyDescent="0.2">
      <c r="B605" s="7"/>
    </row>
    <row r="606" spans="2:2" x14ac:dyDescent="0.2">
      <c r="B606" s="7"/>
    </row>
    <row r="607" spans="2:2" x14ac:dyDescent="0.2">
      <c r="B607" s="7"/>
    </row>
    <row r="608" spans="2:2" x14ac:dyDescent="0.2">
      <c r="B608" s="7"/>
    </row>
    <row r="609" spans="2:2" x14ac:dyDescent="0.2">
      <c r="B609" s="7"/>
    </row>
    <row r="610" spans="2:2" x14ac:dyDescent="0.2">
      <c r="B610" s="7"/>
    </row>
    <row r="611" spans="2:2" x14ac:dyDescent="0.2">
      <c r="B611" s="7"/>
    </row>
    <row r="612" spans="2:2" x14ac:dyDescent="0.2">
      <c r="B612" s="7"/>
    </row>
    <row r="613" spans="2:2" x14ac:dyDescent="0.2">
      <c r="B613" s="7"/>
    </row>
    <row r="614" spans="2:2" x14ac:dyDescent="0.2">
      <c r="B614" s="7"/>
    </row>
    <row r="615" spans="2:2" x14ac:dyDescent="0.2">
      <c r="B615" s="7"/>
    </row>
    <row r="616" spans="2:2" x14ac:dyDescent="0.2">
      <c r="B616" s="7"/>
    </row>
    <row r="617" spans="2:2" x14ac:dyDescent="0.2">
      <c r="B617" s="7"/>
    </row>
    <row r="618" spans="2:2" x14ac:dyDescent="0.2">
      <c r="B618" s="7"/>
    </row>
    <row r="619" spans="2:2" x14ac:dyDescent="0.2">
      <c r="B619" s="7"/>
    </row>
    <row r="620" spans="2:2" x14ac:dyDescent="0.2">
      <c r="B620" s="7"/>
    </row>
    <row r="621" spans="2:2" x14ac:dyDescent="0.2">
      <c r="B621" s="7"/>
    </row>
    <row r="622" spans="2:2" x14ac:dyDescent="0.2">
      <c r="B622" s="7"/>
    </row>
    <row r="623" spans="2:2" x14ac:dyDescent="0.2">
      <c r="B623" s="7"/>
    </row>
    <row r="624" spans="2:2" x14ac:dyDescent="0.2">
      <c r="B624" s="7"/>
    </row>
    <row r="625" spans="2:2" x14ac:dyDescent="0.2">
      <c r="B625" s="7"/>
    </row>
    <row r="626" spans="2:2" x14ac:dyDescent="0.2">
      <c r="B626" s="7"/>
    </row>
    <row r="627" spans="2:2" x14ac:dyDescent="0.2">
      <c r="B627" s="7"/>
    </row>
    <row r="628" spans="2:2" x14ac:dyDescent="0.2">
      <c r="B628" s="7"/>
    </row>
    <row r="629" spans="2:2" x14ac:dyDescent="0.2">
      <c r="B629" s="7"/>
    </row>
    <row r="630" spans="2:2" x14ac:dyDescent="0.2">
      <c r="B630" s="7"/>
    </row>
    <row r="631" spans="2:2" x14ac:dyDescent="0.2">
      <c r="B631" s="7"/>
    </row>
    <row r="632" spans="2:2" x14ac:dyDescent="0.2">
      <c r="B632" s="7"/>
    </row>
    <row r="633" spans="2:2" x14ac:dyDescent="0.2">
      <c r="B633" s="7"/>
    </row>
    <row r="634" spans="2:2" x14ac:dyDescent="0.2">
      <c r="B634" s="7"/>
    </row>
    <row r="635" spans="2:2" x14ac:dyDescent="0.2">
      <c r="B635" s="7"/>
    </row>
    <row r="636" spans="2:2" x14ac:dyDescent="0.2">
      <c r="B636" s="7"/>
    </row>
    <row r="637" spans="2:2" x14ac:dyDescent="0.2">
      <c r="B637" s="7"/>
    </row>
    <row r="638" spans="2:2" x14ac:dyDescent="0.2">
      <c r="B638" s="7"/>
    </row>
    <row r="639" spans="2:2" x14ac:dyDescent="0.2">
      <c r="B639" s="7"/>
    </row>
    <row r="640" spans="2:2" x14ac:dyDescent="0.2">
      <c r="B640" s="7"/>
    </row>
    <row r="641" spans="2:2" x14ac:dyDescent="0.2">
      <c r="B641" s="7"/>
    </row>
    <row r="642" spans="2:2" x14ac:dyDescent="0.2">
      <c r="B642" s="7"/>
    </row>
    <row r="643" spans="2:2" x14ac:dyDescent="0.2">
      <c r="B643" s="7"/>
    </row>
    <row r="644" spans="2:2" x14ac:dyDescent="0.2">
      <c r="B644" s="7"/>
    </row>
    <row r="645" spans="2:2" x14ac:dyDescent="0.2">
      <c r="B645" s="7"/>
    </row>
    <row r="646" spans="2:2" x14ac:dyDescent="0.2">
      <c r="B646" s="7"/>
    </row>
    <row r="647" spans="2:2" x14ac:dyDescent="0.2">
      <c r="B647" s="7"/>
    </row>
    <row r="648" spans="2:2" x14ac:dyDescent="0.2">
      <c r="B648" s="7"/>
    </row>
    <row r="649" spans="2:2" x14ac:dyDescent="0.2">
      <c r="B649" s="7"/>
    </row>
    <row r="650" spans="2:2" x14ac:dyDescent="0.2">
      <c r="B650" s="7"/>
    </row>
    <row r="651" spans="2:2" x14ac:dyDescent="0.2">
      <c r="B651" s="7"/>
    </row>
    <row r="652" spans="2:2" x14ac:dyDescent="0.2">
      <c r="B652" s="7"/>
    </row>
    <row r="653" spans="2:2" x14ac:dyDescent="0.2">
      <c r="B653" s="7"/>
    </row>
    <row r="654" spans="2:2" x14ac:dyDescent="0.2">
      <c r="B654" s="7"/>
    </row>
    <row r="655" spans="2:2" x14ac:dyDescent="0.2">
      <c r="B655" s="7"/>
    </row>
    <row r="656" spans="2:2" x14ac:dyDescent="0.2">
      <c r="B656" s="7"/>
    </row>
    <row r="657" spans="2:2" x14ac:dyDescent="0.2">
      <c r="B657" s="7"/>
    </row>
    <row r="658" spans="2:2" x14ac:dyDescent="0.2">
      <c r="B658" s="7"/>
    </row>
    <row r="659" spans="2:2" x14ac:dyDescent="0.2">
      <c r="B659" s="7"/>
    </row>
    <row r="660" spans="2:2" x14ac:dyDescent="0.2">
      <c r="B660" s="7"/>
    </row>
    <row r="661" spans="2:2" x14ac:dyDescent="0.2">
      <c r="B661" s="7"/>
    </row>
    <row r="662" spans="2:2" x14ac:dyDescent="0.2">
      <c r="B662" s="7"/>
    </row>
    <row r="663" spans="2:2" x14ac:dyDescent="0.2">
      <c r="B663" s="7"/>
    </row>
    <row r="664" spans="2:2" x14ac:dyDescent="0.2">
      <c r="B664" s="7"/>
    </row>
    <row r="665" spans="2:2" x14ac:dyDescent="0.2">
      <c r="B665" s="7"/>
    </row>
    <row r="666" spans="2:2" x14ac:dyDescent="0.2">
      <c r="B666" s="7"/>
    </row>
    <row r="667" spans="2:2" x14ac:dyDescent="0.2">
      <c r="B667" s="7"/>
    </row>
    <row r="668" spans="2:2" x14ac:dyDescent="0.2">
      <c r="B668" s="7"/>
    </row>
    <row r="669" spans="2:2" x14ac:dyDescent="0.2">
      <c r="B669" s="7"/>
    </row>
    <row r="670" spans="2:2" x14ac:dyDescent="0.2">
      <c r="B670" s="7"/>
    </row>
    <row r="671" spans="2:2" x14ac:dyDescent="0.2">
      <c r="B671" s="7"/>
    </row>
    <row r="672" spans="2:2" x14ac:dyDescent="0.2">
      <c r="B672" s="7"/>
    </row>
    <row r="673" spans="2:2" x14ac:dyDescent="0.2">
      <c r="B673" s="7"/>
    </row>
    <row r="674" spans="2:2" x14ac:dyDescent="0.2">
      <c r="B674" s="7"/>
    </row>
    <row r="675" spans="2:2" x14ac:dyDescent="0.2">
      <c r="B675" s="7"/>
    </row>
    <row r="676" spans="2:2" x14ac:dyDescent="0.2">
      <c r="B676" s="7"/>
    </row>
    <row r="677" spans="2:2" x14ac:dyDescent="0.2">
      <c r="B677" s="7"/>
    </row>
    <row r="678" spans="2:2" x14ac:dyDescent="0.2">
      <c r="B678" s="7"/>
    </row>
    <row r="679" spans="2:2" x14ac:dyDescent="0.2">
      <c r="B679" s="7"/>
    </row>
    <row r="680" spans="2:2" x14ac:dyDescent="0.2">
      <c r="B680" s="7"/>
    </row>
    <row r="681" spans="2:2" x14ac:dyDescent="0.2">
      <c r="B681" s="7"/>
    </row>
    <row r="682" spans="2:2" x14ac:dyDescent="0.2">
      <c r="B682" s="7"/>
    </row>
    <row r="683" spans="2:2" x14ac:dyDescent="0.2">
      <c r="B683" s="7"/>
    </row>
    <row r="684" spans="2:2" x14ac:dyDescent="0.2">
      <c r="B684" s="7"/>
    </row>
    <row r="685" spans="2:2" x14ac:dyDescent="0.2">
      <c r="B685" s="7"/>
    </row>
    <row r="686" spans="2:2" x14ac:dyDescent="0.2">
      <c r="B686" s="7"/>
    </row>
    <row r="687" spans="2:2" x14ac:dyDescent="0.2">
      <c r="B687" s="7"/>
    </row>
    <row r="688" spans="2:2" x14ac:dyDescent="0.2">
      <c r="B688" s="7"/>
    </row>
    <row r="689" spans="2:2" x14ac:dyDescent="0.2">
      <c r="B689" s="7"/>
    </row>
    <row r="690" spans="2:2" x14ac:dyDescent="0.2">
      <c r="B690" s="7"/>
    </row>
    <row r="691" spans="2:2" x14ac:dyDescent="0.2">
      <c r="B691" s="7"/>
    </row>
    <row r="692" spans="2:2" x14ac:dyDescent="0.2">
      <c r="B692" s="7"/>
    </row>
    <row r="693" spans="2:2" x14ac:dyDescent="0.2">
      <c r="B693" s="7"/>
    </row>
    <row r="694" spans="2:2" x14ac:dyDescent="0.2">
      <c r="B694" s="7"/>
    </row>
    <row r="695" spans="2:2" x14ac:dyDescent="0.2">
      <c r="B695" s="7"/>
    </row>
    <row r="696" spans="2:2" x14ac:dyDescent="0.2">
      <c r="B696" s="7"/>
    </row>
    <row r="697" spans="2:2" x14ac:dyDescent="0.2">
      <c r="B697" s="7"/>
    </row>
    <row r="698" spans="2:2" x14ac:dyDescent="0.2">
      <c r="B698" s="7"/>
    </row>
    <row r="699" spans="2:2" x14ac:dyDescent="0.2">
      <c r="B699" s="7"/>
    </row>
    <row r="700" spans="2:2" x14ac:dyDescent="0.2">
      <c r="B700" s="7"/>
    </row>
    <row r="701" spans="2:2" x14ac:dyDescent="0.2">
      <c r="B701" s="7"/>
    </row>
    <row r="702" spans="2:2" x14ac:dyDescent="0.2">
      <c r="B702" s="7"/>
    </row>
    <row r="703" spans="2:2" x14ac:dyDescent="0.2">
      <c r="B703" s="7"/>
    </row>
    <row r="704" spans="2:2" x14ac:dyDescent="0.2">
      <c r="B704" s="7"/>
    </row>
    <row r="705" spans="2:2" x14ac:dyDescent="0.2">
      <c r="B705" s="7"/>
    </row>
    <row r="706" spans="2:2" x14ac:dyDescent="0.2">
      <c r="B706" s="7"/>
    </row>
    <row r="707" spans="2:2" x14ac:dyDescent="0.2">
      <c r="B707" s="7"/>
    </row>
    <row r="708" spans="2:2" x14ac:dyDescent="0.2">
      <c r="B708" s="7"/>
    </row>
    <row r="709" spans="2:2" x14ac:dyDescent="0.2">
      <c r="B709" s="7"/>
    </row>
    <row r="710" spans="2:2" x14ac:dyDescent="0.2">
      <c r="B710" s="7"/>
    </row>
    <row r="711" spans="2:2" x14ac:dyDescent="0.2">
      <c r="B711" s="7"/>
    </row>
    <row r="712" spans="2:2" x14ac:dyDescent="0.2">
      <c r="B712" s="7"/>
    </row>
    <row r="713" spans="2:2" x14ac:dyDescent="0.2">
      <c r="B713" s="7"/>
    </row>
    <row r="714" spans="2:2" x14ac:dyDescent="0.2">
      <c r="B714" s="7"/>
    </row>
    <row r="715" spans="2:2" x14ac:dyDescent="0.2">
      <c r="B715" s="7"/>
    </row>
    <row r="716" spans="2:2" x14ac:dyDescent="0.2">
      <c r="B716" s="7"/>
    </row>
    <row r="717" spans="2:2" x14ac:dyDescent="0.2">
      <c r="B717" s="7"/>
    </row>
    <row r="718" spans="2:2" x14ac:dyDescent="0.2">
      <c r="B718" s="7"/>
    </row>
    <row r="719" spans="2:2" x14ac:dyDescent="0.2">
      <c r="B719" s="7"/>
    </row>
    <row r="720" spans="2:2" x14ac:dyDescent="0.2">
      <c r="B720" s="7"/>
    </row>
    <row r="721" spans="2:2" x14ac:dyDescent="0.2">
      <c r="B721" s="7"/>
    </row>
    <row r="722" spans="2:2" x14ac:dyDescent="0.2">
      <c r="B722" s="7"/>
    </row>
    <row r="723" spans="2:2" x14ac:dyDescent="0.2">
      <c r="B723" s="7"/>
    </row>
    <row r="724" spans="2:2" x14ac:dyDescent="0.2">
      <c r="B724" s="7"/>
    </row>
    <row r="725" spans="2:2" x14ac:dyDescent="0.2">
      <c r="B725" s="7"/>
    </row>
    <row r="726" spans="2:2" x14ac:dyDescent="0.2">
      <c r="B726" s="7"/>
    </row>
    <row r="727" spans="2:2" x14ac:dyDescent="0.2">
      <c r="B727" s="7"/>
    </row>
    <row r="728" spans="2:2" x14ac:dyDescent="0.2">
      <c r="B728" s="7"/>
    </row>
    <row r="729" spans="2:2" x14ac:dyDescent="0.2">
      <c r="B729" s="7"/>
    </row>
    <row r="730" spans="2:2" x14ac:dyDescent="0.2">
      <c r="B730" s="7"/>
    </row>
    <row r="731" spans="2:2" x14ac:dyDescent="0.2">
      <c r="B731" s="7"/>
    </row>
    <row r="732" spans="2:2" x14ac:dyDescent="0.2">
      <c r="B732" s="7"/>
    </row>
    <row r="733" spans="2:2" x14ac:dyDescent="0.2">
      <c r="B733" s="7"/>
    </row>
    <row r="734" spans="2:2" x14ac:dyDescent="0.2">
      <c r="B734" s="7"/>
    </row>
    <row r="735" spans="2:2" x14ac:dyDescent="0.2">
      <c r="B735" s="7"/>
    </row>
    <row r="736" spans="2:2" x14ac:dyDescent="0.2">
      <c r="B736" s="7"/>
    </row>
    <row r="737" spans="2:2" x14ac:dyDescent="0.2">
      <c r="B737" s="7"/>
    </row>
    <row r="738" spans="2:2" x14ac:dyDescent="0.2">
      <c r="B738" s="7"/>
    </row>
    <row r="739" spans="2:2" x14ac:dyDescent="0.2">
      <c r="B739" s="7"/>
    </row>
    <row r="740" spans="2:2" x14ac:dyDescent="0.2">
      <c r="B740" s="7"/>
    </row>
    <row r="741" spans="2:2" x14ac:dyDescent="0.2">
      <c r="B741" s="7"/>
    </row>
    <row r="742" spans="2:2" x14ac:dyDescent="0.2">
      <c r="B742" s="7"/>
    </row>
    <row r="743" spans="2:2" x14ac:dyDescent="0.2">
      <c r="B743" s="7"/>
    </row>
    <row r="744" spans="2:2" x14ac:dyDescent="0.2">
      <c r="B744" s="7"/>
    </row>
    <row r="745" spans="2:2" x14ac:dyDescent="0.2">
      <c r="B745" s="7"/>
    </row>
    <row r="746" spans="2:2" x14ac:dyDescent="0.2">
      <c r="B746" s="7"/>
    </row>
    <row r="747" spans="2:2" x14ac:dyDescent="0.2">
      <c r="B747" s="7"/>
    </row>
    <row r="748" spans="2:2" x14ac:dyDescent="0.2">
      <c r="B748" s="7"/>
    </row>
    <row r="749" spans="2:2" x14ac:dyDescent="0.2">
      <c r="B749" s="7"/>
    </row>
    <row r="750" spans="2:2" x14ac:dyDescent="0.2">
      <c r="B750" s="7"/>
    </row>
    <row r="751" spans="2:2" x14ac:dyDescent="0.2">
      <c r="B751" s="7"/>
    </row>
    <row r="752" spans="2:2" x14ac:dyDescent="0.2">
      <c r="B752" s="7"/>
    </row>
    <row r="753" spans="2:2" x14ac:dyDescent="0.2">
      <c r="B753" s="7"/>
    </row>
    <row r="754" spans="2:2" x14ac:dyDescent="0.2">
      <c r="B754" s="7"/>
    </row>
    <row r="755" spans="2:2" x14ac:dyDescent="0.2">
      <c r="B755" s="7"/>
    </row>
    <row r="756" spans="2:2" x14ac:dyDescent="0.2">
      <c r="B756" s="7"/>
    </row>
    <row r="757" spans="2:2" x14ac:dyDescent="0.2">
      <c r="B757" s="7"/>
    </row>
    <row r="758" spans="2:2" x14ac:dyDescent="0.2">
      <c r="B758" s="7"/>
    </row>
    <row r="759" spans="2:2" x14ac:dyDescent="0.2">
      <c r="B759" s="7"/>
    </row>
    <row r="760" spans="2:2" x14ac:dyDescent="0.2">
      <c r="B760" s="7"/>
    </row>
    <row r="761" spans="2:2" x14ac:dyDescent="0.2">
      <c r="B761" s="7"/>
    </row>
    <row r="762" spans="2:2" x14ac:dyDescent="0.2">
      <c r="B762" s="7"/>
    </row>
    <row r="763" spans="2:2" x14ac:dyDescent="0.2">
      <c r="B763" s="7"/>
    </row>
    <row r="764" spans="2:2" x14ac:dyDescent="0.2">
      <c r="B764" s="7"/>
    </row>
    <row r="765" spans="2:2" x14ac:dyDescent="0.2">
      <c r="B765" s="7"/>
    </row>
    <row r="766" spans="2:2" x14ac:dyDescent="0.2">
      <c r="B766" s="7"/>
    </row>
    <row r="767" spans="2:2" x14ac:dyDescent="0.2">
      <c r="B767" s="7"/>
    </row>
    <row r="768" spans="2:2" x14ac:dyDescent="0.2">
      <c r="B768" s="7"/>
    </row>
    <row r="769" spans="2:2" x14ac:dyDescent="0.2">
      <c r="B769" s="7"/>
    </row>
    <row r="770" spans="2:2" x14ac:dyDescent="0.2">
      <c r="B770" s="7"/>
    </row>
    <row r="771" spans="2:2" x14ac:dyDescent="0.2">
      <c r="B771" s="7"/>
    </row>
    <row r="772" spans="2:2" x14ac:dyDescent="0.2">
      <c r="B772" s="7"/>
    </row>
    <row r="773" spans="2:2" x14ac:dyDescent="0.2">
      <c r="B773" s="7"/>
    </row>
    <row r="774" spans="2:2" x14ac:dyDescent="0.2">
      <c r="B774" s="7"/>
    </row>
    <row r="775" spans="2:2" x14ac:dyDescent="0.2">
      <c r="B775" s="7"/>
    </row>
    <row r="776" spans="2:2" x14ac:dyDescent="0.2">
      <c r="B776" s="7"/>
    </row>
    <row r="777" spans="2:2" x14ac:dyDescent="0.2">
      <c r="B777" s="7"/>
    </row>
    <row r="778" spans="2:2" x14ac:dyDescent="0.2">
      <c r="B778" s="7"/>
    </row>
    <row r="779" spans="2:2" x14ac:dyDescent="0.2">
      <c r="B779" s="7"/>
    </row>
    <row r="780" spans="2:2" x14ac:dyDescent="0.2">
      <c r="B780" s="7"/>
    </row>
    <row r="781" spans="2:2" x14ac:dyDescent="0.2">
      <c r="B781" s="7"/>
    </row>
    <row r="782" spans="2:2" x14ac:dyDescent="0.2">
      <c r="B782" s="7"/>
    </row>
    <row r="783" spans="2:2" x14ac:dyDescent="0.2">
      <c r="B783" s="7"/>
    </row>
    <row r="784" spans="2:2" x14ac:dyDescent="0.2">
      <c r="B784" s="7"/>
    </row>
    <row r="785" spans="2:2" x14ac:dyDescent="0.2">
      <c r="B785" s="7"/>
    </row>
    <row r="786" spans="2:2" x14ac:dyDescent="0.2">
      <c r="B786" s="7"/>
    </row>
    <row r="787" spans="2:2" x14ac:dyDescent="0.2">
      <c r="B787" s="7"/>
    </row>
    <row r="788" spans="2:2" x14ac:dyDescent="0.2">
      <c r="B788" s="7"/>
    </row>
    <row r="789" spans="2:2" x14ac:dyDescent="0.2">
      <c r="B789" s="7"/>
    </row>
    <row r="790" spans="2:2" x14ac:dyDescent="0.2">
      <c r="B790" s="7"/>
    </row>
    <row r="791" spans="2:2" x14ac:dyDescent="0.2">
      <c r="B791" s="7"/>
    </row>
    <row r="792" spans="2:2" x14ac:dyDescent="0.2">
      <c r="B792" s="7"/>
    </row>
    <row r="793" spans="2:2" x14ac:dyDescent="0.2">
      <c r="B793" s="7"/>
    </row>
    <row r="794" spans="2:2" x14ac:dyDescent="0.2">
      <c r="B794" s="7"/>
    </row>
    <row r="795" spans="2:2" x14ac:dyDescent="0.2">
      <c r="B795" s="7"/>
    </row>
    <row r="796" spans="2:2" x14ac:dyDescent="0.2">
      <c r="B796" s="7"/>
    </row>
    <row r="797" spans="2:2" x14ac:dyDescent="0.2">
      <c r="B797" s="7"/>
    </row>
    <row r="798" spans="2:2" x14ac:dyDescent="0.2">
      <c r="B798" s="7"/>
    </row>
    <row r="799" spans="2:2" x14ac:dyDescent="0.2">
      <c r="B799" s="7"/>
    </row>
    <row r="800" spans="2:2" x14ac:dyDescent="0.2">
      <c r="B800" s="7"/>
    </row>
    <row r="801" spans="2:2" x14ac:dyDescent="0.2">
      <c r="B801" s="7"/>
    </row>
    <row r="802" spans="2:2" x14ac:dyDescent="0.2">
      <c r="B802" s="7"/>
    </row>
    <row r="803" spans="2:2" x14ac:dyDescent="0.2">
      <c r="B803" s="7"/>
    </row>
    <row r="804" spans="2:2" x14ac:dyDescent="0.2">
      <c r="B804" s="7"/>
    </row>
    <row r="805" spans="2:2" x14ac:dyDescent="0.2">
      <c r="B805" s="7"/>
    </row>
    <row r="806" spans="2:2" x14ac:dyDescent="0.2">
      <c r="B806" s="7"/>
    </row>
    <row r="807" spans="2:2" x14ac:dyDescent="0.2">
      <c r="B807" s="7"/>
    </row>
    <row r="808" spans="2:2" x14ac:dyDescent="0.2">
      <c r="B808" s="7"/>
    </row>
    <row r="809" spans="2:2" x14ac:dyDescent="0.2">
      <c r="B809" s="7"/>
    </row>
    <row r="810" spans="2:2" x14ac:dyDescent="0.2">
      <c r="B810" s="7"/>
    </row>
    <row r="811" spans="2:2" x14ac:dyDescent="0.2">
      <c r="B811" s="7"/>
    </row>
    <row r="812" spans="2:2" x14ac:dyDescent="0.2">
      <c r="B812" s="7"/>
    </row>
    <row r="813" spans="2:2" x14ac:dyDescent="0.2">
      <c r="B813" s="7"/>
    </row>
    <row r="814" spans="2:2" x14ac:dyDescent="0.2">
      <c r="B814" s="7"/>
    </row>
    <row r="815" spans="2:2" x14ac:dyDescent="0.2">
      <c r="B815" s="7"/>
    </row>
    <row r="816" spans="2:2" x14ac:dyDescent="0.2">
      <c r="B816" s="7"/>
    </row>
    <row r="817" spans="2:2" x14ac:dyDescent="0.2">
      <c r="B817" s="7"/>
    </row>
    <row r="818" spans="2:2" x14ac:dyDescent="0.2">
      <c r="B818" s="7"/>
    </row>
    <row r="819" spans="2:2" x14ac:dyDescent="0.2">
      <c r="B819" s="7"/>
    </row>
    <row r="820" spans="2:2" x14ac:dyDescent="0.2">
      <c r="B820" s="7"/>
    </row>
    <row r="821" spans="2:2" x14ac:dyDescent="0.2">
      <c r="B821" s="7"/>
    </row>
    <row r="822" spans="2:2" x14ac:dyDescent="0.2">
      <c r="B822" s="7"/>
    </row>
    <row r="823" spans="2:2" x14ac:dyDescent="0.2">
      <c r="B823" s="7"/>
    </row>
    <row r="824" spans="2:2" x14ac:dyDescent="0.2">
      <c r="B824" s="7"/>
    </row>
    <row r="825" spans="2:2" x14ac:dyDescent="0.2">
      <c r="B825" s="7"/>
    </row>
    <row r="826" spans="2:2" x14ac:dyDescent="0.2">
      <c r="B826" s="7"/>
    </row>
    <row r="827" spans="2:2" x14ac:dyDescent="0.2">
      <c r="B827" s="7"/>
    </row>
    <row r="828" spans="2:2" x14ac:dyDescent="0.2">
      <c r="B828" s="7"/>
    </row>
    <row r="829" spans="2:2" x14ac:dyDescent="0.2">
      <c r="B829" s="7"/>
    </row>
    <row r="830" spans="2:2" x14ac:dyDescent="0.2">
      <c r="B830" s="7"/>
    </row>
    <row r="831" spans="2:2" x14ac:dyDescent="0.2">
      <c r="B831" s="7"/>
    </row>
    <row r="832" spans="2:2" x14ac:dyDescent="0.2">
      <c r="B832" s="7"/>
    </row>
    <row r="833" spans="1:2" x14ac:dyDescent="0.2">
      <c r="B833" s="7"/>
    </row>
    <row r="834" spans="1:2" x14ac:dyDescent="0.2">
      <c r="B834" s="7"/>
    </row>
    <row r="835" spans="1:2" x14ac:dyDescent="0.2">
      <c r="A835" s="1" t="str">
        <f t="array" ref="A835">IF(ISERROR(INDEX(List,MATCH(0,COUNTIF(List,"&lt;"&amp;List)-SUM(COUNTIF(List,$A$24:A834)),0))),"",INDEX(List,MATCH(0,COUNTIF(List,"&lt;"&amp;List)-SUM(COUNTIF(List,$A$24:A834),0))))</f>
        <v>[Account (Name)]</v>
      </c>
      <c r="B835" s="7">
        <f>IF(A835="","",MAX(B$24:B834)+1)</f>
        <v>1</v>
      </c>
    </row>
    <row r="836" spans="1:2" x14ac:dyDescent="0.2">
      <c r="A836" s="1" t="str">
        <f t="array" ref="A836">IF(ISERROR(INDEX(List,MATCH(0,COUNTIF(List,"&lt;"&amp;List)-SUM(COUNTIF(List,$A$24:A835)),0))),"",INDEX(List,MATCH(0,COUNTIF(List,"&lt;"&amp;List)-SUM(COUNTIF(List,$A$24:A835),0))))</f>
        <v>[Account (Name)]</v>
      </c>
      <c r="B836" s="7">
        <f>IF(A836="","",MAX(B$24:B835)+1)</f>
        <v>2</v>
      </c>
    </row>
    <row r="837" spans="1:2" x14ac:dyDescent="0.2">
      <c r="A837" s="1" t="str">
        <f t="array" ref="A837">IF(ISERROR(INDEX(List,MATCH(0,COUNTIF(List,"&lt;"&amp;List)-SUM(COUNTIF(List,$A$24:A836)),0))),"",INDEX(List,MATCH(0,COUNTIF(List,"&lt;"&amp;List)-SUM(COUNTIF(List,$A$24:A836),0))))</f>
        <v>Care International</v>
      </c>
      <c r="B837" s="7">
        <f>IF(A837="","",MAX(B$24:B836)+1)</f>
        <v>3</v>
      </c>
    </row>
    <row r="838" spans="1:2" x14ac:dyDescent="0.2">
      <c r="A838" s="1">
        <f t="array" ref="A838">IF(ISERROR(INDEX(List,MATCH(0,COUNTIF(List,"&lt;"&amp;List)-SUM(COUNTIF(List,$A$24:A837)),0))),"",INDEX(List,MATCH(0,COUNTIF(List,"&lt;"&amp;List)-SUM(COUNTIF(List,$A$24:A837),0))))</f>
        <v>0</v>
      </c>
      <c r="B838" s="7">
        <f>IF(A838="","",MAX(B$24:B837)+1)</f>
        <v>4</v>
      </c>
    </row>
  </sheetData>
  <sheetProtection algorithmName="SHA-512" hashValue="1fvq6XAMNmrsck8M44y3bOh8r8mC84EPRHDEw/adZSokGyMSbfbSsCxYW0/F9IybUT+qmptozYW+3Xu7yS6zGg==" saltValue="c9NSoaMin1x93ouU1j9tcw==" spinCount="100000" sheet="1" objects="1" scenarios="1" selectLockedCells="1" selectUnlockedCells="1"/>
  <mergeCells count="2">
    <mergeCell ref="A1:D1"/>
    <mergeCell ref="A18:D18"/>
  </mergeCells>
  <dataValidations count="1">
    <dataValidation type="custom" allowBlank="1" showInputMessage="1" showErrorMessage="1" errorTitle="X-Author for Excel" error="Id and Lookup fields are not editable." promptTitle="X-Author for Excel" sqref="D3:D11 D20:D21" xr:uid="{00000000-0002-0000-0D00-000000000000}">
      <formula1>""</formula1>
    </dataValidation>
  </dataValidations>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A1:AX25"/>
  <sheetViews>
    <sheetView workbookViewId="0"/>
  </sheetViews>
  <sheetFormatPr baseColWidth="10" defaultColWidth="8.75" defaultRowHeight="15.75" x14ac:dyDescent="0.25"/>
  <sheetData>
    <row r="1" spans="1:50" x14ac:dyDescent="0.25">
      <c r="A1" t="s">
        <v>363</v>
      </c>
      <c r="B1" t="s">
        <v>372</v>
      </c>
      <c r="Y1" s="138" t="s">
        <v>434</v>
      </c>
      <c r="Z1" s="138" t="s">
        <v>435</v>
      </c>
      <c r="AA1" t="s">
        <v>373</v>
      </c>
      <c r="AB1" t="s">
        <v>375</v>
      </c>
      <c r="AC1" t="s">
        <v>377</v>
      </c>
      <c r="AD1" t="s">
        <v>379</v>
      </c>
      <c r="AE1" t="s">
        <v>384</v>
      </c>
      <c r="AF1" t="s">
        <v>409</v>
      </c>
      <c r="AG1" t="s">
        <v>410</v>
      </c>
      <c r="AH1" t="s">
        <v>412</v>
      </c>
      <c r="AI1" t="s">
        <v>413</v>
      </c>
      <c r="AJ1" t="s">
        <v>414</v>
      </c>
      <c r="AK1" t="s">
        <v>415</v>
      </c>
      <c r="AL1" t="s">
        <v>416</v>
      </c>
      <c r="AM1" t="s">
        <v>417</v>
      </c>
      <c r="AN1" t="s">
        <v>418</v>
      </c>
      <c r="AO1" t="s">
        <v>419</v>
      </c>
      <c r="AP1" t="s">
        <v>420</v>
      </c>
      <c r="AQ1" t="s">
        <v>421</v>
      </c>
      <c r="AR1" t="s">
        <v>422</v>
      </c>
      <c r="AS1" t="s">
        <v>423</v>
      </c>
      <c r="AT1" t="s">
        <v>428</v>
      </c>
      <c r="AU1" t="s">
        <v>432</v>
      </c>
      <c r="AV1" t="s">
        <v>436</v>
      </c>
      <c r="AW1" t="s">
        <v>437</v>
      </c>
      <c r="AX1" t="s">
        <v>438</v>
      </c>
    </row>
    <row r="2" spans="1:50" x14ac:dyDescent="0.25">
      <c r="Y2" s="138" t="s">
        <v>439</v>
      </c>
      <c r="Z2" s="138" t="s">
        <v>439</v>
      </c>
      <c r="AA2" s="138" t="s">
        <v>374</v>
      </c>
      <c r="AB2" s="138" t="s">
        <v>376</v>
      </c>
      <c r="AC2" s="138" t="s">
        <v>198</v>
      </c>
      <c r="AD2" s="138" t="s">
        <v>380</v>
      </c>
      <c r="AE2" s="138" t="s">
        <v>385</v>
      </c>
      <c r="AF2" s="138" t="s">
        <v>376</v>
      </c>
      <c r="AG2" s="138" t="s">
        <v>411</v>
      </c>
      <c r="AH2" s="138" t="s">
        <v>385</v>
      </c>
      <c r="AI2" s="138" t="s">
        <v>385</v>
      </c>
      <c r="AJ2" s="138" t="s">
        <v>376</v>
      </c>
      <c r="AK2" s="138" t="s">
        <v>385</v>
      </c>
      <c r="AL2" s="138" t="s">
        <v>411</v>
      </c>
      <c r="AM2" s="138" t="s">
        <v>385</v>
      </c>
      <c r="AN2" s="138" t="s">
        <v>385</v>
      </c>
      <c r="AO2" s="138" t="s">
        <v>376</v>
      </c>
      <c r="AP2" s="138" t="s">
        <v>385</v>
      </c>
      <c r="AQ2" s="138" t="s">
        <v>385</v>
      </c>
      <c r="AR2" s="138" t="s">
        <v>411</v>
      </c>
      <c r="AS2" s="138" t="s">
        <v>424</v>
      </c>
      <c r="AT2" s="138" t="s">
        <v>429</v>
      </c>
      <c r="AU2" s="138" t="s">
        <v>429</v>
      </c>
      <c r="AV2" s="138" t="s">
        <v>429</v>
      </c>
      <c r="AW2" s="138" t="s">
        <v>429</v>
      </c>
      <c r="AX2" s="138" t="s">
        <v>429</v>
      </c>
    </row>
    <row r="3" spans="1:50" x14ac:dyDescent="0.25">
      <c r="Y3" s="138" t="s">
        <v>440</v>
      </c>
      <c r="Z3" s="138" t="s">
        <v>440</v>
      </c>
      <c r="AC3" s="138" t="s">
        <v>378</v>
      </c>
      <c r="AD3" s="138" t="s">
        <v>381</v>
      </c>
      <c r="AE3" s="138" t="s">
        <v>386</v>
      </c>
      <c r="AH3" s="138" t="s">
        <v>386</v>
      </c>
      <c r="AI3" s="138" t="s">
        <v>386</v>
      </c>
      <c r="AK3" s="138" t="s">
        <v>386</v>
      </c>
      <c r="AM3" s="138" t="s">
        <v>386</v>
      </c>
      <c r="AN3" s="138" t="s">
        <v>386</v>
      </c>
      <c r="AP3" s="138" t="s">
        <v>386</v>
      </c>
      <c r="AQ3" s="138" t="s">
        <v>386</v>
      </c>
      <c r="AS3" s="138" t="s">
        <v>425</v>
      </c>
      <c r="AT3" s="138" t="s">
        <v>430</v>
      </c>
      <c r="AU3" s="138" t="s">
        <v>430</v>
      </c>
      <c r="AV3" s="138" t="s">
        <v>430</v>
      </c>
      <c r="AW3" s="138" t="s">
        <v>430</v>
      </c>
      <c r="AX3" s="138" t="s">
        <v>430</v>
      </c>
    </row>
    <row r="4" spans="1:50" x14ac:dyDescent="0.25">
      <c r="Y4" s="138" t="s">
        <v>49</v>
      </c>
      <c r="Z4" s="138" t="s">
        <v>49</v>
      </c>
      <c r="AD4" s="138" t="s">
        <v>382</v>
      </c>
      <c r="AE4" s="138" t="s">
        <v>387</v>
      </c>
      <c r="AH4" s="138" t="s">
        <v>387</v>
      </c>
      <c r="AI4" s="138" t="s">
        <v>387</v>
      </c>
      <c r="AK4" s="138" t="s">
        <v>387</v>
      </c>
      <c r="AM4" s="138" t="s">
        <v>387</v>
      </c>
      <c r="AN4" s="138" t="s">
        <v>387</v>
      </c>
      <c r="AP4" s="138" t="s">
        <v>387</v>
      </c>
      <c r="AQ4" s="138" t="s">
        <v>387</v>
      </c>
      <c r="AS4" s="138" t="s">
        <v>426</v>
      </c>
      <c r="AT4" s="138" t="s">
        <v>431</v>
      </c>
      <c r="AU4" s="138" t="s">
        <v>431</v>
      </c>
      <c r="AV4" s="138" t="s">
        <v>431</v>
      </c>
      <c r="AW4" s="138" t="s">
        <v>431</v>
      </c>
      <c r="AX4" s="138" t="s">
        <v>431</v>
      </c>
    </row>
    <row r="5" spans="1:50" x14ac:dyDescent="0.25">
      <c r="AD5" s="138" t="s">
        <v>383</v>
      </c>
      <c r="AE5" s="138" t="s">
        <v>388</v>
      </c>
      <c r="AH5" s="138" t="s">
        <v>388</v>
      </c>
      <c r="AI5" s="138" t="s">
        <v>388</v>
      </c>
      <c r="AK5" s="138" t="s">
        <v>388</v>
      </c>
      <c r="AM5" s="138" t="s">
        <v>388</v>
      </c>
      <c r="AN5" s="138" t="s">
        <v>388</v>
      </c>
      <c r="AP5" s="138" t="s">
        <v>388</v>
      </c>
      <c r="AQ5" s="138" t="s">
        <v>388</v>
      </c>
      <c r="AS5" s="138" t="s">
        <v>427</v>
      </c>
      <c r="AU5" s="138" t="s">
        <v>433</v>
      </c>
      <c r="AW5" s="138" t="s">
        <v>433</v>
      </c>
      <c r="AX5" s="138" t="s">
        <v>433</v>
      </c>
    </row>
    <row r="6" spans="1:50" x14ac:dyDescent="0.25">
      <c r="AE6" s="138" t="s">
        <v>389</v>
      </c>
      <c r="AH6" s="138" t="s">
        <v>389</v>
      </c>
      <c r="AI6" s="138" t="s">
        <v>389</v>
      </c>
      <c r="AK6" s="138" t="s">
        <v>389</v>
      </c>
      <c r="AM6" s="138" t="s">
        <v>389</v>
      </c>
      <c r="AN6" s="138" t="s">
        <v>389</v>
      </c>
      <c r="AP6" s="138" t="s">
        <v>389</v>
      </c>
      <c r="AQ6" s="138" t="s">
        <v>389</v>
      </c>
    </row>
    <row r="7" spans="1:50" x14ac:dyDescent="0.25">
      <c r="AE7" s="138" t="s">
        <v>390</v>
      </c>
      <c r="AH7" s="138" t="s">
        <v>390</v>
      </c>
      <c r="AI7" s="138" t="s">
        <v>390</v>
      </c>
      <c r="AK7" s="138" t="s">
        <v>390</v>
      </c>
      <c r="AM7" s="138" t="s">
        <v>390</v>
      </c>
      <c r="AN7" s="138" t="s">
        <v>390</v>
      </c>
      <c r="AP7" s="138" t="s">
        <v>390</v>
      </c>
      <c r="AQ7" s="138" t="s">
        <v>390</v>
      </c>
    </row>
    <row r="8" spans="1:50" x14ac:dyDescent="0.25">
      <c r="AE8" s="138" t="s">
        <v>391</v>
      </c>
      <c r="AH8" s="138" t="s">
        <v>391</v>
      </c>
      <c r="AI8" s="138" t="s">
        <v>391</v>
      </c>
      <c r="AK8" s="138" t="s">
        <v>391</v>
      </c>
      <c r="AM8" s="138" t="s">
        <v>391</v>
      </c>
      <c r="AN8" s="138" t="s">
        <v>391</v>
      </c>
      <c r="AP8" s="138" t="s">
        <v>391</v>
      </c>
      <c r="AQ8" s="138" t="s">
        <v>391</v>
      </c>
    </row>
    <row r="9" spans="1:50" x14ac:dyDescent="0.25">
      <c r="AE9" s="138" t="s">
        <v>392</v>
      </c>
      <c r="AH9" s="138" t="s">
        <v>392</v>
      </c>
      <c r="AI9" s="138" t="s">
        <v>392</v>
      </c>
      <c r="AK9" s="138" t="s">
        <v>392</v>
      </c>
      <c r="AM9" s="138" t="s">
        <v>392</v>
      </c>
      <c r="AN9" s="138" t="s">
        <v>392</v>
      </c>
      <c r="AP9" s="138" t="s">
        <v>392</v>
      </c>
      <c r="AQ9" s="138" t="s">
        <v>392</v>
      </c>
    </row>
    <row r="10" spans="1:50" x14ac:dyDescent="0.25">
      <c r="AE10" s="138" t="s">
        <v>393</v>
      </c>
      <c r="AH10" s="138" t="s">
        <v>393</v>
      </c>
      <c r="AI10" s="138" t="s">
        <v>393</v>
      </c>
      <c r="AK10" s="138" t="s">
        <v>393</v>
      </c>
      <c r="AM10" s="138" t="s">
        <v>393</v>
      </c>
      <c r="AN10" s="138" t="s">
        <v>393</v>
      </c>
      <c r="AP10" s="138" t="s">
        <v>393</v>
      </c>
      <c r="AQ10" s="138" t="s">
        <v>393</v>
      </c>
    </row>
    <row r="11" spans="1:50" x14ac:dyDescent="0.25">
      <c r="AE11" s="138" t="s">
        <v>394</v>
      </c>
      <c r="AH11" s="138" t="s">
        <v>394</v>
      </c>
      <c r="AI11" s="138" t="s">
        <v>394</v>
      </c>
      <c r="AK11" s="138" t="s">
        <v>394</v>
      </c>
      <c r="AM11" s="138" t="s">
        <v>394</v>
      </c>
      <c r="AN11" s="138" t="s">
        <v>394</v>
      </c>
      <c r="AP11" s="138" t="s">
        <v>394</v>
      </c>
      <c r="AQ11" s="138" t="s">
        <v>394</v>
      </c>
    </row>
    <row r="12" spans="1:50" x14ac:dyDescent="0.25">
      <c r="AE12" s="138" t="s">
        <v>395</v>
      </c>
      <c r="AH12" s="138" t="s">
        <v>395</v>
      </c>
      <c r="AI12" s="138" t="s">
        <v>395</v>
      </c>
      <c r="AK12" s="138" t="s">
        <v>395</v>
      </c>
      <c r="AM12" s="138" t="s">
        <v>395</v>
      </c>
      <c r="AN12" s="138" t="s">
        <v>395</v>
      </c>
      <c r="AP12" s="138" t="s">
        <v>395</v>
      </c>
      <c r="AQ12" s="138" t="s">
        <v>395</v>
      </c>
    </row>
    <row r="13" spans="1:50" x14ac:dyDescent="0.25">
      <c r="AE13" s="138" t="s">
        <v>396</v>
      </c>
      <c r="AH13" s="138" t="s">
        <v>396</v>
      </c>
      <c r="AI13" s="138" t="s">
        <v>396</v>
      </c>
      <c r="AK13" s="138" t="s">
        <v>396</v>
      </c>
      <c r="AM13" s="138" t="s">
        <v>396</v>
      </c>
      <c r="AN13" s="138" t="s">
        <v>396</v>
      </c>
      <c r="AP13" s="138" t="s">
        <v>396</v>
      </c>
      <c r="AQ13" s="138" t="s">
        <v>396</v>
      </c>
    </row>
    <row r="14" spans="1:50" x14ac:dyDescent="0.25">
      <c r="AE14" s="138" t="s">
        <v>397</v>
      </c>
      <c r="AH14" s="138" t="s">
        <v>397</v>
      </c>
      <c r="AI14" s="138" t="s">
        <v>397</v>
      </c>
      <c r="AK14" s="138" t="s">
        <v>397</v>
      </c>
      <c r="AM14" s="138" t="s">
        <v>397</v>
      </c>
      <c r="AN14" s="138" t="s">
        <v>397</v>
      </c>
      <c r="AP14" s="138" t="s">
        <v>397</v>
      </c>
      <c r="AQ14" s="138" t="s">
        <v>397</v>
      </c>
    </row>
    <row r="15" spans="1:50" x14ac:dyDescent="0.25">
      <c r="AE15" s="138" t="s">
        <v>398</v>
      </c>
      <c r="AH15" s="138" t="s">
        <v>398</v>
      </c>
      <c r="AI15" s="138" t="s">
        <v>398</v>
      </c>
      <c r="AK15" s="138" t="s">
        <v>398</v>
      </c>
      <c r="AM15" s="138" t="s">
        <v>398</v>
      </c>
      <c r="AN15" s="138" t="s">
        <v>398</v>
      </c>
      <c r="AP15" s="138" t="s">
        <v>398</v>
      </c>
      <c r="AQ15" s="138" t="s">
        <v>398</v>
      </c>
    </row>
    <row r="16" spans="1:50" x14ac:dyDescent="0.25">
      <c r="AE16" s="138" t="s">
        <v>399</v>
      </c>
      <c r="AH16" s="138" t="s">
        <v>399</v>
      </c>
      <c r="AI16" s="138" t="s">
        <v>399</v>
      </c>
      <c r="AK16" s="138" t="s">
        <v>399</v>
      </c>
      <c r="AM16" s="138" t="s">
        <v>399</v>
      </c>
      <c r="AN16" s="138" t="s">
        <v>399</v>
      </c>
      <c r="AP16" s="138" t="s">
        <v>399</v>
      </c>
      <c r="AQ16" s="138" t="s">
        <v>399</v>
      </c>
    </row>
    <row r="17" spans="31:43" x14ac:dyDescent="0.25">
      <c r="AE17" s="138" t="s">
        <v>400</v>
      </c>
      <c r="AH17" s="138" t="s">
        <v>400</v>
      </c>
      <c r="AI17" s="138" t="s">
        <v>400</v>
      </c>
      <c r="AK17" s="138" t="s">
        <v>400</v>
      </c>
      <c r="AM17" s="138" t="s">
        <v>400</v>
      </c>
      <c r="AN17" s="138" t="s">
        <v>400</v>
      </c>
      <c r="AP17" s="138" t="s">
        <v>400</v>
      </c>
      <c r="AQ17" s="138" t="s">
        <v>400</v>
      </c>
    </row>
    <row r="18" spans="31:43" x14ac:dyDescent="0.25">
      <c r="AE18" s="138" t="s">
        <v>401</v>
      </c>
      <c r="AH18" s="138" t="s">
        <v>401</v>
      </c>
      <c r="AI18" s="138" t="s">
        <v>401</v>
      </c>
      <c r="AK18" s="138" t="s">
        <v>401</v>
      </c>
      <c r="AM18" s="138" t="s">
        <v>401</v>
      </c>
      <c r="AN18" s="138" t="s">
        <v>401</v>
      </c>
      <c r="AP18" s="138" t="s">
        <v>401</v>
      </c>
      <c r="AQ18" s="138" t="s">
        <v>401</v>
      </c>
    </row>
    <row r="19" spans="31:43" x14ac:dyDescent="0.25">
      <c r="AE19" s="138" t="s">
        <v>402</v>
      </c>
      <c r="AH19" s="138" t="s">
        <v>402</v>
      </c>
      <c r="AI19" s="138" t="s">
        <v>402</v>
      </c>
      <c r="AK19" s="138" t="s">
        <v>402</v>
      </c>
      <c r="AM19" s="138" t="s">
        <v>402</v>
      </c>
      <c r="AN19" s="138" t="s">
        <v>402</v>
      </c>
      <c r="AP19" s="138" t="s">
        <v>402</v>
      </c>
      <c r="AQ19" s="138" t="s">
        <v>402</v>
      </c>
    </row>
    <row r="20" spans="31:43" x14ac:dyDescent="0.25">
      <c r="AE20" s="138" t="s">
        <v>403</v>
      </c>
      <c r="AH20" s="138" t="s">
        <v>403</v>
      </c>
      <c r="AI20" s="138" t="s">
        <v>403</v>
      </c>
      <c r="AK20" s="138" t="s">
        <v>403</v>
      </c>
      <c r="AM20" s="138" t="s">
        <v>403</v>
      </c>
      <c r="AN20" s="138" t="s">
        <v>403</v>
      </c>
      <c r="AP20" s="138" t="s">
        <v>403</v>
      </c>
      <c r="AQ20" s="138" t="s">
        <v>403</v>
      </c>
    </row>
    <row r="21" spans="31:43" x14ac:dyDescent="0.25">
      <c r="AE21" s="138" t="s">
        <v>404</v>
      </c>
      <c r="AH21" s="138" t="s">
        <v>404</v>
      </c>
      <c r="AI21" s="138" t="s">
        <v>404</v>
      </c>
      <c r="AK21" s="138" t="s">
        <v>404</v>
      </c>
      <c r="AM21" s="138" t="s">
        <v>404</v>
      </c>
      <c r="AN21" s="138" t="s">
        <v>404</v>
      </c>
      <c r="AP21" s="138" t="s">
        <v>404</v>
      </c>
      <c r="AQ21" s="138" t="s">
        <v>404</v>
      </c>
    </row>
    <row r="22" spans="31:43" x14ac:dyDescent="0.25">
      <c r="AE22" s="138" t="s">
        <v>405</v>
      </c>
      <c r="AH22" s="138" t="s">
        <v>405</v>
      </c>
      <c r="AI22" s="138" t="s">
        <v>405</v>
      </c>
      <c r="AK22" s="138" t="s">
        <v>405</v>
      </c>
      <c r="AM22" s="138" t="s">
        <v>405</v>
      </c>
      <c r="AN22" s="138" t="s">
        <v>405</v>
      </c>
      <c r="AP22" s="138" t="s">
        <v>405</v>
      </c>
      <c r="AQ22" s="138" t="s">
        <v>405</v>
      </c>
    </row>
    <row r="23" spans="31:43" x14ac:dyDescent="0.25">
      <c r="AE23" s="138" t="s">
        <v>406</v>
      </c>
      <c r="AH23" s="138" t="s">
        <v>406</v>
      </c>
      <c r="AI23" s="138" t="s">
        <v>406</v>
      </c>
      <c r="AK23" s="138" t="s">
        <v>406</v>
      </c>
      <c r="AM23" s="138" t="s">
        <v>406</v>
      </c>
      <c r="AN23" s="138" t="s">
        <v>406</v>
      </c>
      <c r="AP23" s="138" t="s">
        <v>406</v>
      </c>
      <c r="AQ23" s="138" t="s">
        <v>406</v>
      </c>
    </row>
    <row r="24" spans="31:43" x14ac:dyDescent="0.25">
      <c r="AE24" s="138" t="s">
        <v>407</v>
      </c>
      <c r="AH24" s="138" t="s">
        <v>407</v>
      </c>
      <c r="AI24" s="138" t="s">
        <v>407</v>
      </c>
      <c r="AK24" s="138" t="s">
        <v>407</v>
      </c>
      <c r="AM24" s="138" t="s">
        <v>407</v>
      </c>
      <c r="AN24" s="138" t="s">
        <v>407</v>
      </c>
      <c r="AP24" s="138" t="s">
        <v>407</v>
      </c>
      <c r="AQ24" s="138" t="s">
        <v>407</v>
      </c>
    </row>
    <row r="25" spans="31:43" x14ac:dyDescent="0.25">
      <c r="AE25" s="138" t="s">
        <v>408</v>
      </c>
      <c r="AH25" s="138" t="s">
        <v>408</v>
      </c>
      <c r="AI25" s="138" t="s">
        <v>408</v>
      </c>
      <c r="AK25" s="138" t="s">
        <v>408</v>
      </c>
      <c r="AM25" s="138" t="s">
        <v>408</v>
      </c>
      <c r="AN25" s="138" t="s">
        <v>408</v>
      </c>
      <c r="AP25" s="138" t="s">
        <v>408</v>
      </c>
      <c r="AQ25" s="138" t="s">
        <v>408</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11265" r:id="rId4">
          <objectPr defaultSize="0" r:id="rId5">
            <anchor moveWithCells="1">
              <from>
                <xdr:col>0</xdr:col>
                <xdr:colOff>0</xdr:colOff>
                <xdr:row>0</xdr:row>
                <xdr:rowOff>0</xdr:rowOff>
              </from>
              <to>
                <xdr:col>6</xdr:col>
                <xdr:colOff>400050</xdr:colOff>
                <xdr:row>2</xdr:row>
                <xdr:rowOff>114300</xdr:rowOff>
              </to>
            </anchor>
          </objectPr>
        </oleObject>
      </mc:Choice>
      <mc:Fallback>
        <oleObject progId="Packager Shell Object" dvAspect="DVASPECT_ICON" shapeId="11265" r:id="rId4"/>
      </mc:Fallback>
    </mc:AlternateContent>
    <mc:AlternateContent xmlns:mc="http://schemas.openxmlformats.org/markup-compatibility/2006">
      <mc:Choice Requires="x14">
        <oleObject progId="Packager Shell Object" dvAspect="DVASPECT_ICON" shapeId="11277" r:id="rId6">
          <objectPr defaultSize="0" r:id="rId7">
            <anchor moveWithCells="1">
              <from>
                <xdr:col>0</xdr:col>
                <xdr:colOff>0</xdr:colOff>
                <xdr:row>0</xdr:row>
                <xdr:rowOff>0</xdr:rowOff>
              </from>
              <to>
                <xdr:col>0</xdr:col>
                <xdr:colOff>552450</xdr:colOff>
                <xdr:row>2</xdr:row>
                <xdr:rowOff>114300</xdr:rowOff>
              </to>
            </anchor>
          </objectPr>
        </oleObject>
      </mc:Choice>
      <mc:Fallback>
        <oleObject progId="Packager Shell Object" dvAspect="DVASPECT_ICON" shapeId="11277" r:id="rId6"/>
      </mc:Fallback>
    </mc:AlternateContent>
    <mc:AlternateContent xmlns:mc="http://schemas.openxmlformats.org/markup-compatibility/2006">
      <mc:Choice Requires="x14">
        <oleObject progId="Packager Shell Object" dvAspect="DVASPECT_ICON" shapeId="11278" r:id="rId8">
          <objectPr defaultSize="0" r:id="rId9">
            <anchor moveWithCells="1">
              <from>
                <xdr:col>0</xdr:col>
                <xdr:colOff>0</xdr:colOff>
                <xdr:row>0</xdr:row>
                <xdr:rowOff>0</xdr:rowOff>
              </from>
              <to>
                <xdr:col>1</xdr:col>
                <xdr:colOff>342900</xdr:colOff>
                <xdr:row>2</xdr:row>
                <xdr:rowOff>114300</xdr:rowOff>
              </to>
            </anchor>
          </objectPr>
        </oleObject>
      </mc:Choice>
      <mc:Fallback>
        <oleObject progId="Packager Shell Object" dvAspect="DVASPECT_ICON" shapeId="11278" r:id="rId8"/>
      </mc:Fallback>
    </mc:AlternateContent>
    <mc:AlternateContent xmlns:mc="http://schemas.openxmlformats.org/markup-compatibility/2006">
      <mc:Choice Requires="x14">
        <oleObject progId="Packager Shell Object" dvAspect="DVASPECT_ICON" shapeId="11279" r:id="rId10">
          <objectPr defaultSize="0" r:id="rId11">
            <anchor moveWithCells="1">
              <from>
                <xdr:col>0</xdr:col>
                <xdr:colOff>0</xdr:colOff>
                <xdr:row>0</xdr:row>
                <xdr:rowOff>0</xdr:rowOff>
              </from>
              <to>
                <xdr:col>1</xdr:col>
                <xdr:colOff>285750</xdr:colOff>
                <xdr:row>2</xdr:row>
                <xdr:rowOff>114300</xdr:rowOff>
              </to>
            </anchor>
          </objectPr>
        </oleObject>
      </mc:Choice>
      <mc:Fallback>
        <oleObject progId="Packager Shell Object" dvAspect="DVASPECT_ICON" shapeId="11279" r:id="rId10"/>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fa473315-44a4-4518-8a4f-31f7017f3642">2THV4EY2EXKK-1903610252-1524</_dlc_DocId>
    <_dlc_DocIdUrl xmlns="fa473315-44a4-4518-8a4f-31f7017f3642">
      <Url>https://tgf.sharepoint.com/sites/TSGMT3/PER3/_layouts/15/DocIdRedir.aspx?ID=2THV4EY2EXKK-1903610252-1524</Url>
      <Description>2THV4EY2EXKK-1903610252-1524</Description>
    </_dlc_DocIdUrl>
    <Grant_x0020_Name xmlns="d1646b08-9415-4fab-9868-5c8d93a7e85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Working Document" ma:contentTypeID="0x01010014768F94803F42BEA62C5B7969543DC7007710351F52C3DF4EADBC0CC434CBCFD5" ma:contentTypeVersion="121" ma:contentTypeDescription="A work in progress document. &#10;Retention period upon archiving: 0 years." ma:contentTypeScope="" ma:versionID="e418cd92febbf598ce4203674f2be604">
  <xsd:schema xmlns:xsd="http://www.w3.org/2001/XMLSchema" xmlns:xs="http://www.w3.org/2001/XMLSchema" xmlns:p="http://schemas.microsoft.com/office/2006/metadata/properties" xmlns:ns2="d1646b08-9415-4fab-9868-5c8d93a7e854" xmlns:ns3="fa473315-44a4-4518-8a4f-31f7017f3642" targetNamespace="http://schemas.microsoft.com/office/2006/metadata/properties" ma:root="true" ma:fieldsID="05a84954eee57879774bbf30d4924998" ns2:_="" ns3:_="">
    <xsd:import namespace="d1646b08-9415-4fab-9868-5c8d93a7e854"/>
    <xsd:import namespace="fa473315-44a4-4518-8a4f-31f7017f3642"/>
    <xsd:element name="properties">
      <xsd:complexType>
        <xsd:sequence>
          <xsd:element name="documentManagement">
            <xsd:complexType>
              <xsd:all>
                <xsd:element ref="ns2:Grant_x0020_Name" minOccurs="0"/>
                <xsd:element ref="ns3:_dlc_DocId" minOccurs="0"/>
                <xsd:element ref="ns3:_dlc_DocIdUrl" minOccurs="0"/>
                <xsd:element ref="ns3:_dlc_DocIdPersistId" minOccurs="0"/>
                <xsd:element ref="ns2:MediaServiceMetadata" minOccurs="0"/>
                <xsd:element ref="ns2:MediaServiceFastMetadata" minOccurs="0"/>
                <xsd:element ref="ns2:MediaServiceEventHashCode" minOccurs="0"/>
                <xsd:element ref="ns2: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646b08-9415-4fab-9868-5c8d93a7e854" elementFormDefault="qualified">
    <xsd:import namespace="http://schemas.microsoft.com/office/2006/documentManagement/types"/>
    <xsd:import namespace="http://schemas.microsoft.com/office/infopath/2007/PartnerControls"/>
    <xsd:element name="Grant_x0020_Name" ma:index="5" nillable="true" ma:displayName="Grant Name" ma:internalName="Grant_x0020_Name" ma:readOnly="false">
      <xsd:simpleType>
        <xsd:restriction base="dms:Text">
          <xsd:maxLength value="255"/>
        </xsd:restriction>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a473315-44a4-4518-8a4f-31f7017f3642" elementFormDefault="qualified">
    <xsd:import namespace="http://schemas.microsoft.com/office/2006/documentManagement/types"/>
    <xsd:import namespace="http://schemas.microsoft.com/office/infopath/2007/PartnerControls"/>
    <xsd:element name="_dlc_DocId" ma:index="9" nillable="true" ma:displayName="Document ID Value" ma:description="The value of the document ID assigned to this item." ma:internalName="_dlc_DocId" ma:readOnly="true">
      <xsd:simpleType>
        <xsd:restriction base="dms:Text"/>
      </xsd:simpleType>
    </xsd:element>
    <xsd:element name="_dlc_DocIdUrl" ma:index="1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1"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c097f1e6-5941-48e7-ac45-8c5509127d4f" ContentTypeId="0x01010014768F94803F42BEA62C5B7969543DC7" PreviousValue="false"/>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AB310DF-0BCA-49CB-8E7E-3E0491A7FB63}">
  <ds:schemaRefs>
    <ds:schemaRef ds:uri="http://purl.org/dc/elements/1.1/"/>
    <ds:schemaRef ds:uri="http://schemas.microsoft.com/office/2006/metadata/properties"/>
    <ds:schemaRef ds:uri="http://schemas.openxmlformats.org/package/2006/metadata/core-properties"/>
    <ds:schemaRef ds:uri="http://purl.org/dc/terms/"/>
    <ds:schemaRef ds:uri="fa473315-44a4-4518-8a4f-31f7017f3642"/>
    <ds:schemaRef ds:uri="http://schemas.microsoft.com/office/2006/documentManagement/types"/>
    <ds:schemaRef ds:uri="http://schemas.microsoft.com/office/infopath/2007/PartnerControls"/>
    <ds:schemaRef ds:uri="d1646b08-9415-4fab-9868-5c8d93a7e854"/>
    <ds:schemaRef ds:uri="http://www.w3.org/XML/1998/namespace"/>
    <ds:schemaRef ds:uri="http://purl.org/dc/dcmitype/"/>
  </ds:schemaRefs>
</ds:datastoreItem>
</file>

<file path=customXml/itemProps2.xml><?xml version="1.0" encoding="utf-8"?>
<ds:datastoreItem xmlns:ds="http://schemas.openxmlformats.org/officeDocument/2006/customXml" ds:itemID="{3C011E56-C629-4925-806E-2394BB9767D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646b08-9415-4fab-9868-5c8d93a7e854"/>
    <ds:schemaRef ds:uri="fa473315-44a4-4518-8a4f-31f7017f364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061BBD7-DB7D-472D-B5B2-8D6EED399F22}">
  <ds:schemaRefs>
    <ds:schemaRef ds:uri="Microsoft.SharePoint.Taxonomy.ContentTypeSync"/>
  </ds:schemaRefs>
</ds:datastoreItem>
</file>

<file path=customXml/itemProps4.xml><?xml version="1.0" encoding="utf-8"?>
<ds:datastoreItem xmlns:ds="http://schemas.openxmlformats.org/officeDocument/2006/customXml" ds:itemID="{6FD23BDD-DBFA-4740-913E-DD6A5DE9C588}">
  <ds:schemaRefs>
    <ds:schemaRef ds:uri="http://schemas.microsoft.com/sharepoint/events"/>
  </ds:schemaRefs>
</ds:datastoreItem>
</file>

<file path=customXml/itemProps5.xml><?xml version="1.0" encoding="utf-8"?>
<ds:datastoreItem xmlns:ds="http://schemas.openxmlformats.org/officeDocument/2006/customXml" ds:itemID="{66EDB482-62BD-48CC-91F8-2DAF11E307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7</vt:i4>
      </vt:variant>
      <vt:variant>
        <vt:lpstr>Rangos con nombre</vt:lpstr>
      </vt:variant>
      <vt:variant>
        <vt:i4>442</vt:i4>
      </vt:variant>
    </vt:vector>
  </HeadingPairs>
  <TitlesOfParts>
    <vt:vector size="449" baseType="lpstr">
      <vt:lpstr>Overview - Section A</vt:lpstr>
      <vt:lpstr>Impact Indicators - Section B</vt:lpstr>
      <vt:lpstr>Outcome Indicators - Section C</vt:lpstr>
      <vt:lpstr>Coverage Indicators - Section D</vt:lpstr>
      <vt:lpstr> Disaggregation - Section E</vt:lpstr>
      <vt:lpstr>WPTM - Section F</vt:lpstr>
      <vt:lpstr>Print View</vt:lpstr>
      <vt:lpstr>_00007c01_2979_435a_943c_b31d5f171b5b</vt:lpstr>
      <vt:lpstr>_01081e45_adce_48af_b85f_7f0b67cb1faa</vt:lpstr>
      <vt:lpstr>_014af77a_8bcb_4d0c_beeb_a3d72f1332b5</vt:lpstr>
      <vt:lpstr>_01cccfef_5573_4d36_b9d3_e32bd9199c70</vt:lpstr>
      <vt:lpstr>_0215c642_4079_4a66_b33f_02948e5b161c</vt:lpstr>
      <vt:lpstr>_0278b5de_0da4_4498_a134_99a2744a9fab</vt:lpstr>
      <vt:lpstr>_033fcd6d_adce_4700_8852_ca583a6bef6b</vt:lpstr>
      <vt:lpstr>_03460dc1_5ceb_4c82_9cde_8ce9e4a019b7</vt:lpstr>
      <vt:lpstr>_044910ef_c2a6_4799_b5db_25eb5cda5570</vt:lpstr>
      <vt:lpstr>_04fb5e9e_e9bc_4faa_a6d8_a8c4e85419b2</vt:lpstr>
      <vt:lpstr>_06a30c86_360f_426e_8e45_34c8bc342561</vt:lpstr>
      <vt:lpstr>_083ac95f_ca7c_4f85_a6d5_67644b6926d3</vt:lpstr>
      <vt:lpstr>_0883281e_e21d_43ef_9187_230346f845f9</vt:lpstr>
      <vt:lpstr>_0aee399a_9776_4eaa_972f_b8dcf296ae2a</vt:lpstr>
      <vt:lpstr>_0b2e0174_8781_49e9_95eb_b134362328c0</vt:lpstr>
      <vt:lpstr>_0beac2ba_bbbb_431d_8bce_14dbf66bdf78</vt:lpstr>
      <vt:lpstr>_0c4ccd3c_f7d7_4e9d_9482_1c0c40aa9b88</vt:lpstr>
      <vt:lpstr>_0c768466_fe8f_4b21_9004_5e0f2a3cd930</vt:lpstr>
      <vt:lpstr>_0c774a1c_7efb_4321_a634_6fa015b1adb5</vt:lpstr>
      <vt:lpstr>_0cdb72c3_6724_4a77_bc28_1011a00b051b</vt:lpstr>
      <vt:lpstr>_0d05643b_4cb7_4837_bcd9_f884243e61fc</vt:lpstr>
      <vt:lpstr>_0dc96169_1e4e_4b6f_8f38_6c1e88134dc4</vt:lpstr>
      <vt:lpstr>_0e92d797_7758_4e31_bbef_7ad47935546a</vt:lpstr>
      <vt:lpstr>_0fdd94bf_72a7_4d6c_9b9e_1bd4732717bd</vt:lpstr>
      <vt:lpstr>_10653d8b_f9c7_483c_8121_cb87b830a0e0</vt:lpstr>
      <vt:lpstr>_1250b2bc_334d_4908_a7ab_a61ca175ec52</vt:lpstr>
      <vt:lpstr>_133a33a4_ef56_4597_81f3_93ace16e6e1a</vt:lpstr>
      <vt:lpstr>_1345e61d_a8fe_4213_85d7_1db0d6d6f5c1</vt:lpstr>
      <vt:lpstr>_1394d6ab_8539_4e64_bb74_c2678e11372d</vt:lpstr>
      <vt:lpstr>_13f5bbc3_a06d_4a3e_b75e_ac6929e1cb91</vt:lpstr>
      <vt:lpstr>_146cf40c_55d8_4bda_84bf_73b101e12ff2</vt:lpstr>
      <vt:lpstr>_15d23191_61cc_42d1_9dac_fbdc3cccac55</vt:lpstr>
      <vt:lpstr>_164e6d09_185f_4eb7_8d48_b40f818dce2a</vt:lpstr>
      <vt:lpstr>_16ab10e1_95cf_415a_b5bd_c9e6b7ec4bdd</vt:lpstr>
      <vt:lpstr>_17f5512d_ec99_4a26_87b1_844196d76728</vt:lpstr>
      <vt:lpstr>_1955075b_5332_4022_9e1d_d8310266160b</vt:lpstr>
      <vt:lpstr>_1994383f_9572_4042_b119_2bbc032af4bf</vt:lpstr>
      <vt:lpstr>_1aa1a76c_dd86_4169_9713_d4769c038cf4</vt:lpstr>
      <vt:lpstr>_1afa72c9_dc27_4c9f_b1ac_7f8bc7410cff</vt:lpstr>
      <vt:lpstr>_1bcbb583_e5a9_4a6b_8584_0d82f680244f</vt:lpstr>
      <vt:lpstr>_1c33fbf8_edba_40f4_9a5f_aed37076391f</vt:lpstr>
      <vt:lpstr>_1c760e84_7860_4647_97d8_05a0ab084c30</vt:lpstr>
      <vt:lpstr>_1cfaffa5_a1e7_40ad_a8cc_cbc751be15bf</vt:lpstr>
      <vt:lpstr>_2090c124_51cf_4362_b6fc_063627fd95ae</vt:lpstr>
      <vt:lpstr>_2102f11f_2519_4531_8d8a_cfc460068a5c</vt:lpstr>
      <vt:lpstr>_21546636_20c6_4878_ba5b_6cb3d96028d3</vt:lpstr>
      <vt:lpstr>_21c2f948_bc5c_4886_9146_41e05a0e1a92</vt:lpstr>
      <vt:lpstr>_21e79bef_aeed_4e3b_a2f8_653b27dca3bb</vt:lpstr>
      <vt:lpstr>_22adb6eb_4fd3_4f76_ad8c_920cf66a78d4</vt:lpstr>
      <vt:lpstr>_232a9c61_ddf7_4d21_ab4f_e708d061242d</vt:lpstr>
      <vt:lpstr>_23551461_25f2_42b8_b7e4_89bd33884a81</vt:lpstr>
      <vt:lpstr>_23c679e9_b192_40b1_95ad_e2f1dac7a992</vt:lpstr>
      <vt:lpstr>_23debc6e_f89a_4d49_93e8_506d71c4cbb7</vt:lpstr>
      <vt:lpstr>_2422a46e_b076_4ed3_ac39_13cd913daf0b</vt:lpstr>
      <vt:lpstr>_242d575a_eb16_4795_affc_a818f9b0adad</vt:lpstr>
      <vt:lpstr>_24a1218b_8da6_427f_a25f_08e741170602</vt:lpstr>
      <vt:lpstr>_24ce621f_5feb_4421_aa7b_30c973952869</vt:lpstr>
      <vt:lpstr>_25903c5a_79da_48aa_a73a_0efa3fa709b3</vt:lpstr>
      <vt:lpstr>_25c4f9c3_a465_4509_8e2f_b4c3afc12d62</vt:lpstr>
      <vt:lpstr>_262ef686_1dea_4059_ba6d_c1e300c6c435</vt:lpstr>
      <vt:lpstr>_26874af8_f15f_4555_b6ba_d39eb5bc132c</vt:lpstr>
      <vt:lpstr>_27ac2a1e_d077_4df3_924a_c13fa7c47b76</vt:lpstr>
      <vt:lpstr>_295f3441_adc3_4dc5_8a9e_67266d697395</vt:lpstr>
      <vt:lpstr>_29998246_c49d_4a02_a3ff_a8ff4f07132b</vt:lpstr>
      <vt:lpstr>_29de1210_4fea_46a8_ac63_eb3a3734b209</vt:lpstr>
      <vt:lpstr>_2d8e48b5_25c6_4b04_8f1a_564a145ea078</vt:lpstr>
      <vt:lpstr>_2e4bbd74_8ddb_4b98_a759_b7bb03582544</vt:lpstr>
      <vt:lpstr>_2e6172bc_61e2_4e93_bd1a_e1e9685fac55</vt:lpstr>
      <vt:lpstr>_2e71836a_5af1_416c_932b_00631550138c</vt:lpstr>
      <vt:lpstr>_2ef5dfde_8ec5_4b0f_b79e_1e3da16c9079</vt:lpstr>
      <vt:lpstr>_2f2a0b99_3fdf_410a_996c_1bf1963ca49a</vt:lpstr>
      <vt:lpstr>_2f3ad0eb_89be_486f_b0f9_326c0900c0b2</vt:lpstr>
      <vt:lpstr>_2f45bda0_c1e3_4f06_9819_54a7af09b9af</vt:lpstr>
      <vt:lpstr>_2f779270_bafb_4509_b7c1_f9f5a5f6b50c</vt:lpstr>
      <vt:lpstr>_2f925802_ee4b_4280_9422_3a4a9db137c8</vt:lpstr>
      <vt:lpstr>_304a4b38_aadb_465f_bec4_ede79462324a</vt:lpstr>
      <vt:lpstr>_30572134_8290_4750_a680_dd1dbf9fbe17</vt:lpstr>
      <vt:lpstr>_309cb4e6_0866_4b59_9ad8_dce9deb459a4</vt:lpstr>
      <vt:lpstr>_30bf1a46_c9f4_4bc4_a488_fcb146f7c5d6</vt:lpstr>
      <vt:lpstr>_3105ccf5_9cc6_4704_bb83_1b42895f7a2a</vt:lpstr>
      <vt:lpstr>_31306633_9f79_4bea_ab54_3276e33671ea</vt:lpstr>
      <vt:lpstr>_31abdfc0_7b3f_4421_9bb3_3010b64c33c6</vt:lpstr>
      <vt:lpstr>_3238a208_5e05_4a0e_9110_b90eb2e2035c</vt:lpstr>
      <vt:lpstr>_32cc9015_aa43_492e_931d_d4dc3bcbbefd</vt:lpstr>
      <vt:lpstr>_33898a8c_e55b_4fb6_a523_fc8d172930cd</vt:lpstr>
      <vt:lpstr>_339d96ff_1502_408b_8b62_a0d2a6d2aa31</vt:lpstr>
      <vt:lpstr>_33f94c69_7ad0_42e4_ae97_cd43ab2f6fb1</vt:lpstr>
      <vt:lpstr>_348d7ad1_5d7e_4486_ac01_56c0581ccbc1</vt:lpstr>
      <vt:lpstr>_359b0f72_ed0e_44ca_a640_07ddf6593469</vt:lpstr>
      <vt:lpstr>_35d1b49a_9719_423f_baf2_fde871e1bd58</vt:lpstr>
      <vt:lpstr>_36760ff8_71ac_4804_83a7_bece45c85ebb</vt:lpstr>
      <vt:lpstr>_36c48884_8351_429d_866b_c7cb8ec9bdfb</vt:lpstr>
      <vt:lpstr>_371cdad7_8a1d_4efb_ad1c_7daa9c679b92</vt:lpstr>
      <vt:lpstr>_3753db18_a6c5_4659_9a7b_6f3e612294c8</vt:lpstr>
      <vt:lpstr>_388e9f7b_b253_414f_b074_2b51db867bec</vt:lpstr>
      <vt:lpstr>_39a29aee_c688_45a7_bf75_d4fdea1e1f05</vt:lpstr>
      <vt:lpstr>_3a54c0cb_5d61_44ab_9f5f_59c0b83c7017</vt:lpstr>
      <vt:lpstr>_3a87c5f7_0769_4a3a_a3e3_82a4b0341068</vt:lpstr>
      <vt:lpstr>_3ac2d71f_457f_4bec_9c96_ed3c5468dc62</vt:lpstr>
      <vt:lpstr>_3bcdfaf5_b271_49d0_bd36_4a3396322792</vt:lpstr>
      <vt:lpstr>_3c2344d6_25d2_47b1_b174_e16f09cd5031</vt:lpstr>
      <vt:lpstr>_3c45532e_4503_44c3_aed1_88e3c7145bca</vt:lpstr>
      <vt:lpstr>_3c670222_be49_48d4_a6da_55d70e83d153</vt:lpstr>
      <vt:lpstr>_3cbab3c7_79c5_457b_a777_5ff23aa24dc5</vt:lpstr>
      <vt:lpstr>_3d3c76b6_9fcf_4cb5_b2a3_ba632337362e</vt:lpstr>
      <vt:lpstr>_3e588f48_5b47_4e13_ab21_55c135645d97</vt:lpstr>
      <vt:lpstr>_3f450a54_eabe_42be_b6a5_18c086a5d786</vt:lpstr>
      <vt:lpstr>_3fd30741_73e2_456a_bde5_e2500a98fec9</vt:lpstr>
      <vt:lpstr>_409e0507_5c6e_42a7_97a3_5bf4525a615d</vt:lpstr>
      <vt:lpstr>_41035b85_dee5_4987_975b_e8a43c433c05</vt:lpstr>
      <vt:lpstr>_4266c6da_54ca_4a1a_a567_1b51c0445aba</vt:lpstr>
      <vt:lpstr>_4328025e_31a9_4656_9da6_43a7b71a143c</vt:lpstr>
      <vt:lpstr>_4669ab5f_f3bf_478b_89d3_7d3605c19de3</vt:lpstr>
      <vt:lpstr>_46b006c0_8d5a_43fb_803c_8de795b9bb31</vt:lpstr>
      <vt:lpstr>_46e3f83a_7da1_42fd_9414_bee531c9d419</vt:lpstr>
      <vt:lpstr>_476c9d7a_b681_43ce_bd81_cb5c5f864db7</vt:lpstr>
      <vt:lpstr>_47deab8b_5576_4154_a23c_955e1b8ae87d</vt:lpstr>
      <vt:lpstr>_48c10acb_0239_43bd_b1e5_78cda5a58d6a</vt:lpstr>
      <vt:lpstr>_49c180e4_6756_4b15_9899_7d02a2376717</vt:lpstr>
      <vt:lpstr>_4b36df75_ea3b_4116_b8ac_4a66abe762ad</vt:lpstr>
      <vt:lpstr>_4b7bb144_c4f2_43ec_aa53_4cd0ce38b239</vt:lpstr>
      <vt:lpstr>_4c1ee9f0_1d73_4ecb_9583_fc4a01748218</vt:lpstr>
      <vt:lpstr>_4cc22988_4307_4a30_889f_ad684342da5b</vt:lpstr>
      <vt:lpstr>_4db5cf38_f801_4806_bf2c_599132967e52</vt:lpstr>
      <vt:lpstr>_4e0083d7_1d55_466c_9f41_d6713c9418d1</vt:lpstr>
      <vt:lpstr>_4e19bdb4_f1db_430a_8d94_3347cb8b771a</vt:lpstr>
      <vt:lpstr>_4e28d14a_809b_451a_94f7_5adb1a78a192</vt:lpstr>
      <vt:lpstr>_4e38980d_2ab4_45c1_9108_4da4a412130e</vt:lpstr>
      <vt:lpstr>_4e3ce3cc_8312_431b_a087_d993964fb260</vt:lpstr>
      <vt:lpstr>_4e69b2c3_6d3b_4a65_a408_6fca5662226f</vt:lpstr>
      <vt:lpstr>_4e82750a_5fea_44c6_80cf_72f682152f92</vt:lpstr>
      <vt:lpstr>_4e9531b5_28be_4af4_97f1_0b341b6f101f</vt:lpstr>
      <vt:lpstr>_4ede0df7_bdae_485c_a6aa_cd381b32466f</vt:lpstr>
      <vt:lpstr>_4f36af19_06bf_4c59_990d_586822b3d259</vt:lpstr>
      <vt:lpstr>_4fbef69a_89a1_4fe0_a0d5_f835ba38ab8d</vt:lpstr>
      <vt:lpstr>_5150ea96_8ae4_47fe_90fa_c78607579ac6</vt:lpstr>
      <vt:lpstr>_52ac63ca_c44a_489a_9f24_e18fba91d188</vt:lpstr>
      <vt:lpstr>_52d6fc62_59f3_4757_a084_a8aeafb48d9b</vt:lpstr>
      <vt:lpstr>_52e25930_749e_4fb9_9981_801295985e63</vt:lpstr>
      <vt:lpstr>_53066892_24de_428a_ae98_ea86638a4c62</vt:lpstr>
      <vt:lpstr>_5331edcb_fca7_45d7_a23a_6b96b2dcf1d6</vt:lpstr>
      <vt:lpstr>_53d2ad41_b4cf_4891_8bce_8b891c472938</vt:lpstr>
      <vt:lpstr>_5486feae_3dbd_4704_9f21_63bc76d59ea7</vt:lpstr>
      <vt:lpstr>_56054dfa_b687_4a06_b8be_e876776b18ab</vt:lpstr>
      <vt:lpstr>_564b0f85_8e08_4b67_8536_37f9c9c896e7</vt:lpstr>
      <vt:lpstr>_56da96a7_1152_4bb6_bd71_accf9a770c27</vt:lpstr>
      <vt:lpstr>_572e42ad_37ba_41a9_bff2_b341932489fa</vt:lpstr>
      <vt:lpstr>_5a7e1224_2b52_4c95_914c_45c3e9df5235</vt:lpstr>
      <vt:lpstr>_5ad0234d_a1bc_4ff2_bb3e_48d3fd8081e6</vt:lpstr>
      <vt:lpstr>_5bbf0674_0b9d_43ea_a331_02264f85850a</vt:lpstr>
      <vt:lpstr>_5bdd240d_fc66_4b36_8d87_3013bbac9fbc</vt:lpstr>
      <vt:lpstr>_5dae1918_b6e8_4171_bf05_89160975fe45</vt:lpstr>
      <vt:lpstr>_5f68ec29_18be_452f_b553_c2120d23bdfe</vt:lpstr>
      <vt:lpstr>_6017e447_f4b2_4605_8be3_67be82447dcf</vt:lpstr>
      <vt:lpstr>_60cca16c_2bbf_4012_b9ed_84b4cc4c6513</vt:lpstr>
      <vt:lpstr>_61c42b61_a23b_460c_9fdd_58185d142d07</vt:lpstr>
      <vt:lpstr>_62fc5abc_c22f_4886_8298_ae4140ce6a16</vt:lpstr>
      <vt:lpstr>_63de57f1_547d_4bd8_8c72_4f7979df3206</vt:lpstr>
      <vt:lpstr>_651c1cff_29dc_4f61_8994_ff4aa592187f</vt:lpstr>
      <vt:lpstr>_654bca83_10b5_4fb3_962f_80e82dfc63ce</vt:lpstr>
      <vt:lpstr>_658b88f2_26dc_4c67_9a50_b0f5c41d9bed</vt:lpstr>
      <vt:lpstr>_6610fb82_a604_47fc_8eb9_548299e9c8fb</vt:lpstr>
      <vt:lpstr>_66d474de_58df_4c88_bfd9_511496d516be</vt:lpstr>
      <vt:lpstr>_6733fbfe_4df9_4e66_8b9b_7fe8653140dd</vt:lpstr>
      <vt:lpstr>_67426f35_eba5_4cbf_82e0_1e55f686e9e8</vt:lpstr>
      <vt:lpstr>_67a10f59_b65a_49f9_bf47_1cde6ca7b114</vt:lpstr>
      <vt:lpstr>_6834aec6_db58_4138_a983_eb16ae5d5835</vt:lpstr>
      <vt:lpstr>_6a3dda26_b269_4afa_8b05_c602a881a167</vt:lpstr>
      <vt:lpstr>_6a75cc5f_3b0c_4580_bb35_63aef5086a2f</vt:lpstr>
      <vt:lpstr>_6b025dcb_afb5_4f12_840b_7ce35dbebad6</vt:lpstr>
      <vt:lpstr>_6b293db8_2064_47cb_abbc_3f4c6d0caeda</vt:lpstr>
      <vt:lpstr>_6c5acfc4_0afe_486a_9037_e9952e727972</vt:lpstr>
      <vt:lpstr>_6d4a65ea_5d87_4540_a0f4_661ba6eb4ded</vt:lpstr>
      <vt:lpstr>_6e6943dc_a39b_4021_932f_cfd2e12ee608</vt:lpstr>
      <vt:lpstr>_6f41a97e_60db_4ff9_9cb8_8489c1984cb4</vt:lpstr>
      <vt:lpstr>_6f7ec15b_c268_485e_b0b1_4f72a84c4bc6</vt:lpstr>
      <vt:lpstr>_6ff4c300_9d0f_468c_84b1_facc6ed1cba6</vt:lpstr>
      <vt:lpstr>_703f5ae6_20b0_41d5_8526_4d9f1e8e876a</vt:lpstr>
      <vt:lpstr>_71b6afba_85be_4c4b_9b19_636242058b4f</vt:lpstr>
      <vt:lpstr>_71d3d18c_a24f_4ddf_9c67_f081e3a66669</vt:lpstr>
      <vt:lpstr>_7229c5f0_1cfd_41e2_b5fe_a739cdd4cb93</vt:lpstr>
      <vt:lpstr>_73b8f8b2_6e79_470e_91d5_fe608e8a3a44</vt:lpstr>
      <vt:lpstr>_73ed6a72_5bb2_4e78_b64b_57d38f0409a1</vt:lpstr>
      <vt:lpstr>_75417d5f_8186_4610_b9ba_588590a586ac</vt:lpstr>
      <vt:lpstr>_7638a94a_e06b_4d66_97b8_ac609d3da203</vt:lpstr>
      <vt:lpstr>_7643b6aa_7bef_476f_ad52_f8748c078a19</vt:lpstr>
      <vt:lpstr>_76ec722d_231e_43e2_a272_cb3feef456da</vt:lpstr>
      <vt:lpstr>_779b0207_1267_4760_b2e2_850e0608884a</vt:lpstr>
      <vt:lpstr>_77c8a4c6_7550_4c36_b38e_d77a3fbecef0</vt:lpstr>
      <vt:lpstr>_7854788c_54ca_4aba_b9e1_80f7afd038c0</vt:lpstr>
      <vt:lpstr>_7920b793_d507_4f7a_99e2_756c9f466e52</vt:lpstr>
      <vt:lpstr>_795b5b72_7a48_4bf6_8738_b2f153e5474a</vt:lpstr>
      <vt:lpstr>_7966289a_2370_43a9_84dd_40ef53afb02e</vt:lpstr>
      <vt:lpstr>_7abccd6d_b26a_464a_a34f_823b62ef9461</vt:lpstr>
      <vt:lpstr>_7b9593e5_e6f7_4cc0_a365_ac1f2318e3f6</vt:lpstr>
      <vt:lpstr>_7cdc6ffc_7316_43a3_8c10_94815252d4bc</vt:lpstr>
      <vt:lpstr>_7cfa70a7_0fe1_4551_a07e_01738cb29675</vt:lpstr>
      <vt:lpstr>_7dd1a1e8_b3e5_4977_b435_92933762fedb</vt:lpstr>
      <vt:lpstr>_7ea43aa2_3fad_4650_821c_ea2dc5b2b6d6</vt:lpstr>
      <vt:lpstr>_7ee3069a_2e9c_46c2_a9eb_c7c4ceeec3b6</vt:lpstr>
      <vt:lpstr>_7fc44159_eb0c_4ec6_937c_83795558bd60</vt:lpstr>
      <vt:lpstr>_81561fba_15d8_4c26_bbca_8172f8834ba7</vt:lpstr>
      <vt:lpstr>_8273a11c_a030_45ba_bf8f_2b577e1aa93b</vt:lpstr>
      <vt:lpstr>_8275e2f9_07b9_4fec_af79_daf5bf5849e5</vt:lpstr>
      <vt:lpstr>_82b810a8_4ed0_4323_bc38_7e1a937be1f8</vt:lpstr>
      <vt:lpstr>_82c6fe25_167b_4681_a81d_dd3a270eb612</vt:lpstr>
      <vt:lpstr>_844af095_2d13_4e2f_ae22_27b26df79779</vt:lpstr>
      <vt:lpstr>_844fdb81_a106_4a1f_8b7e_cdf97e1d6924</vt:lpstr>
      <vt:lpstr>_84592985_545c_4142_977f_19911c1d7be1</vt:lpstr>
      <vt:lpstr>_85a9237f_2dda_4d9c_912a_c4aa2ef11535</vt:lpstr>
      <vt:lpstr>_85dddee6_5e50_414d_af9f_ec761d50a3f0</vt:lpstr>
      <vt:lpstr>_862ffe01_c829_453b_8951_9acfdd7e0f24</vt:lpstr>
      <vt:lpstr>_864425d0_252a_4246_909e_cc0826e707f2</vt:lpstr>
      <vt:lpstr>_864a610c_7ddb_4dd2_ada2_66e0cf299993</vt:lpstr>
      <vt:lpstr>_87baeec3_d609_48e9_97d3_9acbc31c6bc4</vt:lpstr>
      <vt:lpstr>_88259449_9323_4614_a50c_3e037b4052d3</vt:lpstr>
      <vt:lpstr>_88742962_9892_4e0c_8720_18d9dc1263ac</vt:lpstr>
      <vt:lpstr>_8945f316_fd9d_4e19_b3cd_c0c8202a52db</vt:lpstr>
      <vt:lpstr>_898e31a7_87d5_4417_b5a3_9c08b08d0c03</vt:lpstr>
      <vt:lpstr>_8a99f465_c418_4c57_8a35_55ad83cf597d</vt:lpstr>
      <vt:lpstr>_8a9ff9a8_7b42_4a34_a7bb_8f85ce3a36e0</vt:lpstr>
      <vt:lpstr>_8b8bd34d_1680_4bfe_8d4d_5d4a3a13532b</vt:lpstr>
      <vt:lpstr>_8c3e2d71_f42b_4fed_ab9e_8cc83025c9c7</vt:lpstr>
      <vt:lpstr>_8c527329_046e_4588_a454_a5fdf0992aac</vt:lpstr>
      <vt:lpstr>_8d086166_aaa3_4eec_872e_985dceb20c48</vt:lpstr>
      <vt:lpstr>_8d18a379_8755_4412_801e_3a24e67a6467</vt:lpstr>
      <vt:lpstr>_8d9f9399_d674_44d3_98fa_9bdc7c2dff17</vt:lpstr>
      <vt:lpstr>_8e2e2bfc_4dc4_42c9_8864_f57776af00a6</vt:lpstr>
      <vt:lpstr>_8ecba324_15c2_4a1b_8657_beaf7255f794</vt:lpstr>
      <vt:lpstr>_8fa4d884_a5b1_4041_8cad_fbf4720a13d4</vt:lpstr>
      <vt:lpstr>_9163a4e6_3076_442b_bf37_db0a0a62793a</vt:lpstr>
      <vt:lpstr>_91bef1bb_da6b_42f9_863e_7291c9432256</vt:lpstr>
      <vt:lpstr>_929fda87_6371_4c51_9c2b_68d97c766bde</vt:lpstr>
      <vt:lpstr>_930b7851_3ac3_4bcf_9e4b_22a06ac50203</vt:lpstr>
      <vt:lpstr>_947a29e5_ad37_4732_9ba6_efe7ca3bcd64</vt:lpstr>
      <vt:lpstr>_94e840ed_d7bb_43b6_99f2_bffd8b907239</vt:lpstr>
      <vt:lpstr>_9582708a_3d25_4aaf_9f5e_81edd251a7a9</vt:lpstr>
      <vt:lpstr>_95a49378_9a3f_4412_a549_0577663ad28e</vt:lpstr>
      <vt:lpstr>_95e3fda5_4843_496f_88fd_f72ee9bcf879</vt:lpstr>
      <vt:lpstr>_979ccfd5_b55a_4492_8e26_a6633c09ca4c</vt:lpstr>
      <vt:lpstr>_97db3924_742c_4f61_af12_dab7752ccc44</vt:lpstr>
      <vt:lpstr>_98dd2794_3fe3_445a_8e9e_0ebaa7f08eb6</vt:lpstr>
      <vt:lpstr>_993b5acc_41a0_491c_8f54_489feb82f3ed</vt:lpstr>
      <vt:lpstr>_9a975b68_4a25_421c_bf56_ce3e9602ca12</vt:lpstr>
      <vt:lpstr>_9c8612d6_cb9f_4fcd_b707_4fdfc8d07b47</vt:lpstr>
      <vt:lpstr>_9c99db0f_f85b_4867_9f4b_773a2049f2ad</vt:lpstr>
      <vt:lpstr>_9cc45f22_4486_45fa_ba65_bfb65df72ba8</vt:lpstr>
      <vt:lpstr>_a03a6191_0fac_4b3d_8708_48fbb91918a6</vt:lpstr>
      <vt:lpstr>_a06ae70f_aaf6_4179_9a0c_964df3537fbf</vt:lpstr>
      <vt:lpstr>_a06d7903_f4dc_429c_b13c_c30db338eb1e</vt:lpstr>
      <vt:lpstr>_a217263a_774f_4d9f_837f_30923f929a84</vt:lpstr>
      <vt:lpstr>_a2cc523b_fc8c_4235_a911_df561470b96f</vt:lpstr>
      <vt:lpstr>_a395564a_2e4f_42b7_9d4d_76ed548224d3</vt:lpstr>
      <vt:lpstr>_a3bb9706_a655_4815_ac17_285a5395dd17</vt:lpstr>
      <vt:lpstr>_a453bbe4_4a2a_4ee3_9728_f518965085eb</vt:lpstr>
      <vt:lpstr>_a676465c_2e79_4840_afcd_6eb0129d896a</vt:lpstr>
      <vt:lpstr>_a6b1e14b_6c70_46bb_a2b1_bcee15bca4d8</vt:lpstr>
      <vt:lpstr>_a6b20fb9_370d_458d_9f1c_8b11b3cb6b04</vt:lpstr>
      <vt:lpstr>_a80237bb_7952_4c04_9a7a_1cdad38cbd16</vt:lpstr>
      <vt:lpstr>_a832b80c_0523_4735_817a_20d55c98a2a0</vt:lpstr>
      <vt:lpstr>_a89648be_f01a_48dc_be25_9a6736d2a902</vt:lpstr>
      <vt:lpstr>_a8f46077_3c03_49ff_b812_2b8ac08cae66</vt:lpstr>
      <vt:lpstr>_aab53756_edac_4749_b453_b2162385d317</vt:lpstr>
      <vt:lpstr>_abbd2de4_555f_487e_a305_ee28249928f4</vt:lpstr>
      <vt:lpstr>_abcb1332_3cc3_40cb_9eb6_e49185148047</vt:lpstr>
      <vt:lpstr>_abd333ab_ce7b_4167_84a6_19af42be1dbb</vt:lpstr>
      <vt:lpstr>_abf4f449_2762_4c27_8e64_d224ae6fa553</vt:lpstr>
      <vt:lpstr>_aca578a2_431f_4e65_aec3_fe793d0f6c0f</vt:lpstr>
      <vt:lpstr>_aca742d7_5b19_4aa5_8a32_739546d173c7</vt:lpstr>
      <vt:lpstr>_ad718d62_e2fd_4c3a_a018_8c8f5eec5644</vt:lpstr>
      <vt:lpstr>_aebedb15_e2f0_42d6_a5a6_603dfbe78c9b</vt:lpstr>
      <vt:lpstr>_aef23396_73a2_4449_b64b_574e315ee717</vt:lpstr>
      <vt:lpstr>_aef8570b_617a_41b2_b8f8_92aaa9af5f26</vt:lpstr>
      <vt:lpstr>_afcfcf56_da7f_494d_b6f8_20ddeb05746b</vt:lpstr>
      <vt:lpstr>_afe68609_f365_4cd2_a734_aa69ae657ddf</vt:lpstr>
      <vt:lpstr>_b01f6605_c50f_49e5_8841_306b902e21b5</vt:lpstr>
      <vt:lpstr>_b11cf680_a844_40de_8411_c7f96b2201c9</vt:lpstr>
      <vt:lpstr>_b184a48f_c367_42e0_abea_de10491cdb89</vt:lpstr>
      <vt:lpstr>_b20faa88_f12c_42e0_a9d2_e7f40c97c811</vt:lpstr>
      <vt:lpstr>_b29140ce_2067_4616_98b2_f6e9312dff45</vt:lpstr>
      <vt:lpstr>_b2b87afe_9ba9_49d6_9d6b_4eca36d74b84</vt:lpstr>
      <vt:lpstr>_b2dcf42e_b53d_4d97_b0ac_dd70231fb7f7</vt:lpstr>
      <vt:lpstr>_b3690b63_c962_4f4f_8079_62ad9538cdac</vt:lpstr>
      <vt:lpstr>_b4a871df_6a0f_4103_a22f_8f40cae6fea8</vt:lpstr>
      <vt:lpstr>_b4d46ca2_f06b_4572_9f1c_bea02c988104</vt:lpstr>
      <vt:lpstr>_b5821112_3c0f_46ea_8691_81e5396982ed</vt:lpstr>
      <vt:lpstr>_b582c3de_550a_47ce_8cef_07272a83a706</vt:lpstr>
      <vt:lpstr>_b630336b_3644_4bf6_8d7c_9c418ad44fc5</vt:lpstr>
      <vt:lpstr>_b63f3d51_4499_4687_8d69_16a24a2e9b52</vt:lpstr>
      <vt:lpstr>_b68b7d29_cf0f_4ac6_ad8c_f148e1c62ae1</vt:lpstr>
      <vt:lpstr>_b6919358_cf97_4469_b8d0_568a7fbf797c</vt:lpstr>
      <vt:lpstr>_b6a84061_81e7_4684_ba05_81d6feee59df</vt:lpstr>
      <vt:lpstr>_b8052551_c410_4999_9785_0b587a8b3604</vt:lpstr>
      <vt:lpstr>_b934b5c4_3a3d_4290_b4f5_665f1fa1d8f9</vt:lpstr>
      <vt:lpstr>_b9c6b527_c2c5_4200_bb21_b9257f2bb2c1</vt:lpstr>
      <vt:lpstr>_bd00bbab_41df_43cb_beed_c5e1b4ca6b64</vt:lpstr>
      <vt:lpstr>_bd1b3fa4_d7e9_4bb0_ab88_109aadda5a25</vt:lpstr>
      <vt:lpstr>_bd8c6a42_6cde_4c17_9f1a_04e7b83fd063</vt:lpstr>
      <vt:lpstr>_bde8eea6_59dc_41d3_9c11_f259a774807f</vt:lpstr>
      <vt:lpstr>_be2213dd_8f41_43e9_a8e4_e468f35dfe69</vt:lpstr>
      <vt:lpstr>_be50546c_31c0_486d_bfdf_73f44f0cb8fc</vt:lpstr>
      <vt:lpstr>_be67395e_f578_42fc_bfe7_912f09db8571</vt:lpstr>
      <vt:lpstr>_bf715b34_1b8e_416a_8606_cfdd05758fd4</vt:lpstr>
      <vt:lpstr>_bf857707_f3ed_43ba_b26e_78e553c3b599</vt:lpstr>
      <vt:lpstr>_c021eee3_85ca_4b4c_871f_c2ca4000adb3</vt:lpstr>
      <vt:lpstr>_c08870a4_5af1_482a_96b6_90bc728a0c9b</vt:lpstr>
      <vt:lpstr>_c1254cf6_2c39_47f1_8974_856e15e5601c</vt:lpstr>
      <vt:lpstr>_c1c5195e_ae12_4b51_a7ee_3012c969adab</vt:lpstr>
      <vt:lpstr>_c2cb0bb7_8726_465b_941d_b2ba7942b23a</vt:lpstr>
      <vt:lpstr>_c2d65594_f07b_44ba_bdbb_8ba7c1d2f8e8</vt:lpstr>
      <vt:lpstr>_c438aaa1_5662_46ac_b40e_79add5b8ca04</vt:lpstr>
      <vt:lpstr>_c68c9230_a81a_494e_9d15_a3b3f7da6cca</vt:lpstr>
      <vt:lpstr>_c69350bd_1c31_41c3_9e94_bb1c3201e8ad</vt:lpstr>
      <vt:lpstr>_c7239f8e_e972_4d0a_ac9c_049341720ca8</vt:lpstr>
      <vt:lpstr>_c811d6c6_78b7_497a_b948_2c1cd9a8b3fc</vt:lpstr>
      <vt:lpstr>_c904cc72_9432_420c_93d8_3f5f3946db88</vt:lpstr>
      <vt:lpstr>_c92aee90_9ab7_4c5b_90be_8f181e56b287</vt:lpstr>
      <vt:lpstr>_c9d79eb1_3994_43e1_b6a7_64405b440e20</vt:lpstr>
      <vt:lpstr>_ca2f1178_d2c3_4967_b806_edc7d837cc71</vt:lpstr>
      <vt:lpstr>_ca35f27c_36a4_492e_8057_f9b602d6efe6</vt:lpstr>
      <vt:lpstr>_cb82ab4d_0b08_4dc3_9e91_f564b89a2d2f</vt:lpstr>
      <vt:lpstr>_cc652be8_c987_44b0_a7b8_b38f24a774fd</vt:lpstr>
      <vt:lpstr>_cfcb4c96_c88e_4a35_803a_a889e9dd7d09</vt:lpstr>
      <vt:lpstr>_d06b3ea1_92ab_4c7f_9c86_ec3c89450ecd</vt:lpstr>
      <vt:lpstr>_d0af162b_ba98_4147_a6fc_7c6ff1aaf471</vt:lpstr>
      <vt:lpstr>_d0e6db09_4210_45d4_bc55_3258a5a7becd</vt:lpstr>
      <vt:lpstr>_d1020d70_3fc5_4f3c_998e_c1e32cc621f2</vt:lpstr>
      <vt:lpstr>_d11aeebd_5afb_4f61_bea8_122f9a2783ad</vt:lpstr>
      <vt:lpstr>_d24f669d_00e1_4357_b04c_2c97c933dfec</vt:lpstr>
      <vt:lpstr>_d2533e56_4a1c_4400_b451_4cf6878059fd</vt:lpstr>
      <vt:lpstr>_d3eb7cad_d1db_4bc0_b960_bce22b805e0e</vt:lpstr>
      <vt:lpstr>_d407dcef_f967_4b37_9b98_a68a901a7a44</vt:lpstr>
      <vt:lpstr>_d41cf6ed_fe21_4aad_a880_5bf28d133b94</vt:lpstr>
      <vt:lpstr>_d55f73ea_40dd_46a0_b46b_1f915532d5da</vt:lpstr>
      <vt:lpstr>_d57e65c4_25a7_4d64_a885_cf577ee62283</vt:lpstr>
      <vt:lpstr>_d62bbd88_c7fe_4846_8ed9_76818d8946c8</vt:lpstr>
      <vt:lpstr>_d72177c9_4374_45f7_b5a5_f0b6222e9566</vt:lpstr>
      <vt:lpstr>_d87efec4_c031_4381_b43e_3ae3f8a86788</vt:lpstr>
      <vt:lpstr>_d8b44ed0_a865_499e_aa2c_09925ed64c24</vt:lpstr>
      <vt:lpstr>_d9225ee9_4711_40fa_bb89_6747c9d62bad</vt:lpstr>
      <vt:lpstr>_d93c4c11_f795_4c65_88eb_c43040eba27e</vt:lpstr>
      <vt:lpstr>_da1fbc0d_b853_4aec_a0fa_4471ef7dbf35</vt:lpstr>
      <vt:lpstr>_da3ec902_49fa_4a18_b73f_b8d5526a422c</vt:lpstr>
      <vt:lpstr>_db4e2d75_1080_4f7d_bbb6_279cfc0396d6</vt:lpstr>
      <vt:lpstr>_dbe1d51c_e6c5_4bb2_a9ef_e1ea7c79ffe4</vt:lpstr>
      <vt:lpstr>_dc25d21c_45d9_4b57_9fa2_820fd10faadb</vt:lpstr>
      <vt:lpstr>_dcc99372_6828_4453_b9f7_743905cd8eab</vt:lpstr>
      <vt:lpstr>_dd5cbb23_508a_4a49_9ee3_de02706f296e</vt:lpstr>
      <vt:lpstr>_de8310b5_e4d3_4b94_b262_26a424148ac2</vt:lpstr>
      <vt:lpstr>_e07d934f_bc90_4853_ad81_5cbfb43eba25</vt:lpstr>
      <vt:lpstr>_e0977557_e4c5_4ef4_9559_6de2a1c73a50</vt:lpstr>
      <vt:lpstr>_e0bc3c4f_03b9_401c_9444_2ae25857d1f6</vt:lpstr>
      <vt:lpstr>_e1369199_9199_4522_8093_a9305b6b0ad3</vt:lpstr>
      <vt:lpstr>_e18cbeee_6446_464a_9e6c_8f440c017e99</vt:lpstr>
      <vt:lpstr>_e1fb0f0c_d22f_4d1c_be07_993ff3f8dc92</vt:lpstr>
      <vt:lpstr>_e3fd5f4b_01b0_4087_9e0e_fd0199800be6</vt:lpstr>
      <vt:lpstr>_e63b29b6_c3c3_46bb_ac60_8c5d05f83ea9</vt:lpstr>
      <vt:lpstr>_e6620337_bf44_48f3_a7fd_0125cc2c6be7</vt:lpstr>
      <vt:lpstr>_e87ea5ec_8175_4472_bb44_1f8c96df1ee4</vt:lpstr>
      <vt:lpstr>_ea0a6aff_050a_4e7c_bb67_efe887a6ff8c</vt:lpstr>
      <vt:lpstr>_ea72c56b_d1e9_4c5d_ba1d_cc707a1c7a52</vt:lpstr>
      <vt:lpstr>_eab21347_0473_4b4a_b4eb_6c1a24a63d27</vt:lpstr>
      <vt:lpstr>_eabb6097_6646_49fe_9d42_cce1d696601b</vt:lpstr>
      <vt:lpstr>_eac8e410_a131_431a_b1c9_590f4d486ca3</vt:lpstr>
      <vt:lpstr>_ead556e6_dbb0_41f7_bdcf_fb58c42a9e84</vt:lpstr>
      <vt:lpstr>_ec317833_0071_4b2e_932c_62684bcb2384</vt:lpstr>
      <vt:lpstr>_ec76c0ec_f1db_41e2_a79d_43833dafa6c1</vt:lpstr>
      <vt:lpstr>_ed09b4d5_db81_4d6b_abe7_cdd26051ea3a</vt:lpstr>
      <vt:lpstr>_ed0f40d6_45a1_4737_908f_0fb3a2e7f6d7</vt:lpstr>
      <vt:lpstr>_ed9ebd11_5ff9_4dab_97c5_52e7addda164</vt:lpstr>
      <vt:lpstr>_edacc156_af86_4bf8_90dd_b9a22fc62817</vt:lpstr>
      <vt:lpstr>_eecf7cf0_e9be_48ee_b1b4_c9465f1f4e45</vt:lpstr>
      <vt:lpstr>_ef00caf0_969d_4821_8cd4_95f109161df8</vt:lpstr>
      <vt:lpstr>_f01d1473_f9e7_453c_95a5_ada7b865eabb</vt:lpstr>
      <vt:lpstr>_f1c519aa_961b_42b6_a4f4_d9f451ddf622</vt:lpstr>
      <vt:lpstr>_f1de9552_9dee_457d_a62e_99567a2c1e69</vt:lpstr>
      <vt:lpstr>_f2045cc5_f4d7_4b1d_8aeb_d44e7918995b</vt:lpstr>
      <vt:lpstr>_f24eacfe_3d5f_4a65_8fea_bf6cdfdc0bd4</vt:lpstr>
      <vt:lpstr>_f25f0134_a952_4eb1_bd5d_4a854d76f318</vt:lpstr>
      <vt:lpstr>_f2677d9c_a2eb_4978_b5b4_5af38fa5f900</vt:lpstr>
      <vt:lpstr>_f26c146f_ae48_402b_b040_12fc5d649c38</vt:lpstr>
      <vt:lpstr>_f2e17f54_33e5_4fb3_8547_527de2a7d0ac</vt:lpstr>
      <vt:lpstr>_f3126e41_1d0a_44f2_925f_920beab2a7b7</vt:lpstr>
      <vt:lpstr>_f3654abd_3fbc_41ef_a2e7_0d54ea478341</vt:lpstr>
      <vt:lpstr>_f3aa8cb8_9b47_4b8e_b8b6_eb980ce8ad79</vt:lpstr>
      <vt:lpstr>_f58d18c7_1d35_433b_a6a3_d9e3f83484c8</vt:lpstr>
      <vt:lpstr>_f597b0f5_0c73_475b_ae28_45f5ed40876e</vt:lpstr>
      <vt:lpstr>_f6df3993_6916_4df3_868c_a05d86c168bb</vt:lpstr>
      <vt:lpstr>_f7c90239_ef7b_4bef_a802_eb5c5e4b0ddc</vt:lpstr>
      <vt:lpstr>_f8c9c9ae_11c5_4a6e_a62d_6275ddb276bd</vt:lpstr>
      <vt:lpstr>_f8d7ef06_1dee_470c_8158_06415f88b21a</vt:lpstr>
      <vt:lpstr>_f8da171f_1ef1_4701_824e_35a927e47c50</vt:lpstr>
      <vt:lpstr>_fba43122_7879_4bc6_ab59_ece879d4dafd</vt:lpstr>
      <vt:lpstr>_fba4adcd_463e_4a2a_9dfa_3a7b1217127f</vt:lpstr>
      <vt:lpstr>_fc1e8566_521f_4b08_a8e7_c32d73079c75</vt:lpstr>
      <vt:lpstr>_fccfb4fa_0a30_41be_9334_74bc5779fbd3</vt:lpstr>
      <vt:lpstr>_fd286dae_26cb_4aad_a5f8_c4e877a2e920</vt:lpstr>
      <vt:lpstr>_fd2cb5b3_df72_4ae9_bcb1_91d7f96861f8</vt:lpstr>
      <vt:lpstr>_fdaed59b_d483_4f18_8960_9dec90ac9bf3</vt:lpstr>
      <vt:lpstr>_fe1fc4f2_e57c_4328_acb9_6e901a0a2e1c</vt:lpstr>
      <vt:lpstr>_ff85bbe8_e093_4bde_9ecb_ca8f310bef73</vt:lpstr>
      <vt:lpstr>_ff85dfd2_7a0e_4ec1_ada1_39980e5d1634</vt:lpstr>
      <vt:lpstr>AIM_Coverage_Disaggregation__c.AIM_Year__c</vt:lpstr>
      <vt:lpstr>AIM_Coverage_Indicator__c.AIM_Deactivate_Indicator__c</vt:lpstr>
      <vt:lpstr>AIM_Coverage_Indicator__c.AIM_Geographic_Coverage__c</vt:lpstr>
      <vt:lpstr>AIM_Coverage_Indicator__c.AIM_Rating_Cumulation_Type__c</vt:lpstr>
      <vt:lpstr>AIM_Coverage_Indicator__c.AIM_Year__c</vt:lpstr>
      <vt:lpstr>AIM_Coverage_Indicator_Targets_Results__c.AIM_Mark_if_target_is_TBD__c</vt:lpstr>
      <vt:lpstr>AIM_Grant_Revision__c.aim_revision_type__c</vt:lpstr>
      <vt:lpstr>AIM_Impact_Disaggregation__c.AIM_Baseline_Year__c</vt:lpstr>
      <vt:lpstr>AIM_Impact_Indicator__c.AIM_Baseline_Year__c</vt:lpstr>
      <vt:lpstr>AIM_Impact_Indicator__c.AIM_Deactivate_indicator__c</vt:lpstr>
      <vt:lpstr>AIM_Impact_Indicator_Targets_Results__c.AIM_Mark_if_target_is_TBD__c</vt:lpstr>
      <vt:lpstr>AIM_Impact_Indicator_Targets_Results__c.AIM_Year_of_Target__c</vt:lpstr>
      <vt:lpstr>AIM_Impact_Outcome_References__c.AIM_Data_Type_Target__c</vt:lpstr>
      <vt:lpstr>AIM_Impact_Outcome_References__c.Impact.AIM_Data_Type_Target__c</vt:lpstr>
      <vt:lpstr>AIM_Key_Activity_Milestone__c.AIM_De_activate_Key_Activity__c</vt:lpstr>
      <vt:lpstr>AIM_Module_Coverage_Interventio_Comp_Ref__c.AIM_Data_Type__c</vt:lpstr>
      <vt:lpstr>AIM_Module_Coverage_Interventio_Comp_Ref__c.Coverage.AIM_Data_Type__c</vt:lpstr>
      <vt:lpstr>AIM_Module_Coverage_Interventio_Comp_Ref__c.Intervention.AIM_Data_Type__c</vt:lpstr>
      <vt:lpstr>AIM_Outcome_Disaggregation__c.AIM_Baseline_Year__c</vt:lpstr>
      <vt:lpstr>AIM_Outcome_Indicator__c.AIM_Baseline_Year__c</vt:lpstr>
      <vt:lpstr>AIM_Outcome_Indicator__c.AIM_Deactivate_indicator__c</vt:lpstr>
      <vt:lpstr>AIM_Outcome_Indicator_Targets_Result__c.AIM_Mark_if_target_is_TBD__c</vt:lpstr>
      <vt:lpstr>AIM_Outcome_Indicator_Targets_Result__c.AIM_Year_of_Target__c</vt:lpstr>
      <vt:lpstr>AIM_Reporting_Period__c.AIM_Report_Period_Category__c</vt:lpstr>
      <vt:lpstr>'Account Role'!Área_de_extracción</vt:lpstr>
      <vt:lpstr>' Disaggregation - Section E'!Área_de_impresión</vt:lpstr>
      <vt:lpstr>'Coverage Indicators - Section D'!Área_de_impresión</vt:lpstr>
      <vt:lpstr>'Impact Indicators - Section B'!Área_de_impresión</vt:lpstr>
      <vt:lpstr>'Outcome Indicators - Section C'!Área_de_impresión</vt:lpstr>
      <vt:lpstr>'Overview - Section A'!Área_de_impresión</vt:lpstr>
      <vt:lpstr>CoverageColumn</vt:lpstr>
      <vt:lpstr>CoverageStart</vt:lpstr>
      <vt:lpstr>KeyActivityColumn</vt:lpstr>
      <vt:lpstr>KeyActivityStart</vt:lpstr>
      <vt:lpstr>'Coverage Indicators - Section D'!List</vt:lpstr>
      <vt:lpstr>List</vt:lpstr>
      <vt:lpstr>ModuleColumn</vt:lpstr>
      <vt:lpstr>ModuleStart</vt:lpstr>
      <vt:lpstr>PICKLISTKEYVALUEPAIR</vt:lpstr>
      <vt:lpstr>XAuthorInvalidPicklistData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Tanaka Ndowa</dc:creator>
  <cp:lastModifiedBy>Chiroque Ordinola, Zulay</cp:lastModifiedBy>
  <cp:lastPrinted>2016-12-18T21:01:10Z</cp:lastPrinted>
  <dcterms:created xsi:type="dcterms:W3CDTF">2016-09-24T07:20:04Z</dcterms:created>
  <dcterms:modified xsi:type="dcterms:W3CDTF">2022-03-14T21:07:35Z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y fmtid="{D5CDD505-2E9C-101B-9397-08002B2CF9AE}" pid="3" name="ContentTypeId">
    <vt:lpwstr>0x01010014768F94803F42BEA62C5B7969543DC7007710351F52C3DF4EADBC0CC434CBCFD5</vt:lpwstr>
  </property>
  <property fmtid="{D5CDD505-2E9C-101B-9397-08002B2CF9AE}" pid="4" name="_dlc_DocIdItemGuid">
    <vt:lpwstr>0a648d6e-205e-4b19-8e0d-6347326702a6</vt:lpwstr>
  </property>
</Properties>
</file>