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habhishek/Downloads/"/>
    </mc:Choice>
  </mc:AlternateContent>
  <xr:revisionPtr revIDLastSave="0" documentId="13_ncr:1_{7EC9BCEF-05AA-0D41-B01E-4DBB7A649294}" xr6:coauthVersionLast="43" xr6:coauthVersionMax="43" xr10:uidLastSave="{00000000-0000-0000-0000-000000000000}"/>
  <bookViews>
    <workbookView xWindow="0" yWindow="0" windowWidth="28800" windowHeight="1800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14" i="12" l="1"/>
  <c r="AI15" i="12"/>
  <c r="AI16" i="12"/>
  <c r="AK16" i="12" s="1"/>
  <c r="AM16" i="12" s="1"/>
  <c r="AI17" i="12"/>
  <c r="AK17" i="12" s="1"/>
  <c r="AI18" i="12"/>
  <c r="AI19" i="12"/>
  <c r="AI20" i="12"/>
  <c r="AK20" i="12" s="1"/>
  <c r="AM20" i="12" s="1"/>
  <c r="AI21" i="12"/>
  <c r="AK21" i="12" s="1"/>
  <c r="AI22" i="12"/>
  <c r="AI23" i="12"/>
  <c r="AI24" i="12"/>
  <c r="AK24" i="12" s="1"/>
  <c r="AM24" i="12" s="1"/>
  <c r="AI25" i="12"/>
  <c r="AK25" i="12" s="1"/>
  <c r="AI26" i="12"/>
  <c r="AI27" i="12"/>
  <c r="AI13" i="12"/>
  <c r="AK13" i="12" s="1"/>
  <c r="AM13" i="12" s="1"/>
  <c r="AM18" i="12"/>
  <c r="AK14" i="12"/>
  <c r="AN14" i="12" s="1"/>
  <c r="AK15" i="12"/>
  <c r="AM15" i="12" s="1"/>
  <c r="AK18" i="12"/>
  <c r="AN18" i="12" s="1"/>
  <c r="AK19" i="12"/>
  <c r="AM19" i="12" s="1"/>
  <c r="AK22" i="12"/>
  <c r="AN22" i="12" s="1"/>
  <c r="AK23" i="12"/>
  <c r="AM23" i="12" s="1"/>
  <c r="AK26" i="12"/>
  <c r="AN26" i="12" s="1"/>
  <c r="AK27" i="12"/>
  <c r="AM27" i="12" s="1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M25" i="12" l="1"/>
  <c r="AN25" i="12"/>
  <c r="AM21" i="12"/>
  <c r="AN21" i="12"/>
  <c r="AM17" i="12"/>
  <c r="AN17" i="12"/>
  <c r="AM14" i="12"/>
  <c r="AM26" i="12"/>
  <c r="AM22" i="12"/>
  <c r="AN13" i="12"/>
  <c r="AN24" i="12"/>
  <c r="AN20" i="12"/>
  <c r="AN16" i="12"/>
  <c r="AN27" i="12"/>
  <c r="AN23" i="12"/>
  <c r="AN19" i="12"/>
  <c r="AN15" i="12"/>
  <c r="AJ14" i="10" l="1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2" i="10"/>
  <c r="AJ13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W15" i="12"/>
  <c r="S15" i="12"/>
  <c r="M15" i="12"/>
  <c r="I15" i="12"/>
  <c r="E15" i="12"/>
  <c r="Z15" i="12"/>
  <c r="V15" i="12"/>
  <c r="R15" i="12"/>
  <c r="L15" i="12"/>
  <c r="H15" i="12"/>
  <c r="D15" i="12"/>
  <c r="Y15" i="12"/>
  <c r="U15" i="12"/>
  <c r="Q15" i="12"/>
  <c r="K15" i="12"/>
  <c r="G15" i="12"/>
  <c r="C15" i="12"/>
  <c r="X15" i="12"/>
  <c r="T15" i="12"/>
  <c r="P15" i="12"/>
  <c r="J15" i="12"/>
  <c r="F15" i="12"/>
  <c r="N15" i="12"/>
  <c r="AA16" i="12"/>
  <c r="W16" i="12"/>
  <c r="S16" i="12"/>
  <c r="M16" i="12"/>
  <c r="I16" i="12"/>
  <c r="E16" i="12"/>
  <c r="Z16" i="12"/>
  <c r="V16" i="12"/>
  <c r="R16" i="12"/>
  <c r="L16" i="12"/>
  <c r="H16" i="12"/>
  <c r="D16" i="12"/>
  <c r="Y16" i="12"/>
  <c r="U16" i="12"/>
  <c r="Q16" i="12"/>
  <c r="K16" i="12"/>
  <c r="G16" i="12"/>
  <c r="C16" i="12"/>
  <c r="X16" i="12"/>
  <c r="T16" i="12"/>
  <c r="P16" i="12"/>
  <c r="N16" i="12"/>
  <c r="J16" i="12"/>
  <c r="F16" i="12"/>
  <c r="AA18" i="12"/>
  <c r="W18" i="12"/>
  <c r="S18" i="12"/>
  <c r="M18" i="12"/>
  <c r="I18" i="12"/>
  <c r="E18" i="12"/>
  <c r="Z18" i="12"/>
  <c r="V18" i="12"/>
  <c r="R18" i="12"/>
  <c r="L18" i="12"/>
  <c r="H18" i="12"/>
  <c r="D18" i="12"/>
  <c r="Y18" i="12"/>
  <c r="U18" i="12"/>
  <c r="Q18" i="12"/>
  <c r="K18" i="12"/>
  <c r="G18" i="12"/>
  <c r="C18" i="12"/>
  <c r="X18" i="12"/>
  <c r="T18" i="12"/>
  <c r="P18" i="12"/>
  <c r="F18" i="12"/>
  <c r="N18" i="12"/>
  <c r="J18" i="12"/>
  <c r="AA25" i="12"/>
  <c r="W25" i="12"/>
  <c r="S25" i="12"/>
  <c r="M25" i="12"/>
  <c r="I25" i="12"/>
  <c r="E25" i="12"/>
  <c r="Z25" i="12"/>
  <c r="V25" i="12"/>
  <c r="R25" i="12"/>
  <c r="L25" i="12"/>
  <c r="H25" i="12"/>
  <c r="D25" i="12"/>
  <c r="Y25" i="12"/>
  <c r="U25" i="12"/>
  <c r="Q25" i="12"/>
  <c r="K25" i="12"/>
  <c r="G25" i="12"/>
  <c r="C25" i="12"/>
  <c r="X25" i="12"/>
  <c r="T25" i="12"/>
  <c r="P25" i="12"/>
  <c r="N25" i="12"/>
  <c r="J25" i="12"/>
  <c r="F25" i="12"/>
  <c r="AA21" i="12"/>
  <c r="W21" i="12"/>
  <c r="S21" i="12"/>
  <c r="M21" i="12"/>
  <c r="I21" i="12"/>
  <c r="E21" i="12"/>
  <c r="Z21" i="12"/>
  <c r="V21" i="12"/>
  <c r="R21" i="12"/>
  <c r="L21" i="12"/>
  <c r="H21" i="12"/>
  <c r="D21" i="12"/>
  <c r="Y21" i="12"/>
  <c r="U21" i="12"/>
  <c r="Q21" i="12"/>
  <c r="K21" i="12"/>
  <c r="G21" i="12"/>
  <c r="C21" i="12"/>
  <c r="X21" i="12"/>
  <c r="T21" i="12"/>
  <c r="P21" i="12"/>
  <c r="N21" i="12"/>
  <c r="J21" i="12"/>
  <c r="F21" i="12"/>
  <c r="AA14" i="12"/>
  <c r="W14" i="12"/>
  <c r="S14" i="12"/>
  <c r="M14" i="12"/>
  <c r="I14" i="12"/>
  <c r="E14" i="12"/>
  <c r="Z14" i="12"/>
  <c r="V14" i="12"/>
  <c r="R14" i="12"/>
  <c r="L14" i="12"/>
  <c r="H14" i="12"/>
  <c r="D14" i="12"/>
  <c r="Y14" i="12"/>
  <c r="U14" i="12"/>
  <c r="Q14" i="12"/>
  <c r="K14" i="12"/>
  <c r="G14" i="12"/>
  <c r="C14" i="12"/>
  <c r="X14" i="12"/>
  <c r="T14" i="12"/>
  <c r="P14" i="12"/>
  <c r="F14" i="12"/>
  <c r="N14" i="12"/>
  <c r="J14" i="12"/>
  <c r="AA20" i="12"/>
  <c r="W20" i="12"/>
  <c r="S20" i="12"/>
  <c r="M20" i="12"/>
  <c r="I20" i="12"/>
  <c r="E20" i="12"/>
  <c r="Z20" i="12"/>
  <c r="V20" i="12"/>
  <c r="R20" i="12"/>
  <c r="L20" i="12"/>
  <c r="H20" i="12"/>
  <c r="D20" i="12"/>
  <c r="Y20" i="12"/>
  <c r="U20" i="12"/>
  <c r="Q20" i="12"/>
  <c r="K20" i="12"/>
  <c r="G20" i="12"/>
  <c r="C20" i="12"/>
  <c r="X20" i="12"/>
  <c r="T20" i="12"/>
  <c r="P20" i="12"/>
  <c r="N20" i="12"/>
  <c r="J20" i="12"/>
  <c r="F20" i="12"/>
  <c r="AA23" i="12"/>
  <c r="W23" i="12"/>
  <c r="S23" i="12"/>
  <c r="M23" i="12"/>
  <c r="I23" i="12"/>
  <c r="E23" i="12"/>
  <c r="Z23" i="12"/>
  <c r="V23" i="12"/>
  <c r="R23" i="12"/>
  <c r="L23" i="12"/>
  <c r="H23" i="12"/>
  <c r="D23" i="12"/>
  <c r="Y23" i="12"/>
  <c r="U23" i="12"/>
  <c r="Q23" i="12"/>
  <c r="K23" i="12"/>
  <c r="G23" i="12"/>
  <c r="C23" i="12"/>
  <c r="X23" i="12"/>
  <c r="T23" i="12"/>
  <c r="P23" i="12"/>
  <c r="J23" i="12"/>
  <c r="F23" i="12"/>
  <c r="N23" i="12"/>
  <c r="AA27" i="12"/>
  <c r="W27" i="12"/>
  <c r="S27" i="12"/>
  <c r="M27" i="12"/>
  <c r="I27" i="12"/>
  <c r="E27" i="12"/>
  <c r="Z27" i="12"/>
  <c r="V27" i="12"/>
  <c r="R27" i="12"/>
  <c r="L27" i="12"/>
  <c r="H27" i="12"/>
  <c r="D27" i="12"/>
  <c r="Y27" i="12"/>
  <c r="U27" i="12"/>
  <c r="Q27" i="12"/>
  <c r="K27" i="12"/>
  <c r="G27" i="12"/>
  <c r="C27" i="12"/>
  <c r="X27" i="12"/>
  <c r="T27" i="12"/>
  <c r="P27" i="12"/>
  <c r="N27" i="12"/>
  <c r="J27" i="12"/>
  <c r="F27" i="12"/>
  <c r="AA19" i="12"/>
  <c r="W19" i="12"/>
  <c r="S19" i="12"/>
  <c r="M19" i="12"/>
  <c r="I19" i="12"/>
  <c r="E19" i="12"/>
  <c r="Z19" i="12"/>
  <c r="V19" i="12"/>
  <c r="R19" i="12"/>
  <c r="L19" i="12"/>
  <c r="H19" i="12"/>
  <c r="D19" i="12"/>
  <c r="Y19" i="12"/>
  <c r="U19" i="12"/>
  <c r="Q19" i="12"/>
  <c r="K19" i="12"/>
  <c r="G19" i="12"/>
  <c r="C19" i="12"/>
  <c r="X19" i="12"/>
  <c r="T19" i="12"/>
  <c r="P19" i="12"/>
  <c r="J19" i="12"/>
  <c r="F19" i="12"/>
  <c r="N19" i="12"/>
  <c r="AA22" i="12"/>
  <c r="W22" i="12"/>
  <c r="S22" i="12"/>
  <c r="M22" i="12"/>
  <c r="I22" i="12"/>
  <c r="E22" i="12"/>
  <c r="Z22" i="12"/>
  <c r="V22" i="12"/>
  <c r="R22" i="12"/>
  <c r="L22" i="12"/>
  <c r="H22" i="12"/>
  <c r="D22" i="12"/>
  <c r="Y22" i="12"/>
  <c r="U22" i="12"/>
  <c r="Q22" i="12"/>
  <c r="K22" i="12"/>
  <c r="G22" i="12"/>
  <c r="C22" i="12"/>
  <c r="X22" i="12"/>
  <c r="T22" i="12"/>
  <c r="P22" i="12"/>
  <c r="F22" i="12"/>
  <c r="N22" i="12"/>
  <c r="J22" i="12"/>
  <c r="AA24" i="12"/>
  <c r="W24" i="12"/>
  <c r="S24" i="12"/>
  <c r="M24" i="12"/>
  <c r="I24" i="12"/>
  <c r="E24" i="12"/>
  <c r="Z24" i="12"/>
  <c r="V24" i="12"/>
  <c r="R24" i="12"/>
  <c r="L24" i="12"/>
  <c r="H24" i="12"/>
  <c r="D24" i="12"/>
  <c r="Y24" i="12"/>
  <c r="U24" i="12"/>
  <c r="Q24" i="12"/>
  <c r="K24" i="12"/>
  <c r="G24" i="12"/>
  <c r="C24" i="12"/>
  <c r="X24" i="12"/>
  <c r="T24" i="12"/>
  <c r="P24" i="12"/>
  <c r="N24" i="12"/>
  <c r="J24" i="12"/>
  <c r="F24" i="12"/>
  <c r="AA26" i="12"/>
  <c r="W26" i="12"/>
  <c r="S26" i="12"/>
  <c r="M26" i="12"/>
  <c r="I26" i="12"/>
  <c r="E26" i="12"/>
  <c r="Z26" i="12"/>
  <c r="V26" i="12"/>
  <c r="R26" i="12"/>
  <c r="L26" i="12"/>
  <c r="H26" i="12"/>
  <c r="D26" i="12"/>
  <c r="Y26" i="12"/>
  <c r="U26" i="12"/>
  <c r="Q26" i="12"/>
  <c r="K26" i="12"/>
  <c r="G26" i="12"/>
  <c r="C26" i="12"/>
  <c r="N26" i="12"/>
  <c r="X26" i="12"/>
  <c r="T26" i="12"/>
  <c r="P26" i="12"/>
  <c r="F26" i="12"/>
  <c r="J26" i="12"/>
  <c r="AA17" i="12"/>
  <c r="W17" i="12"/>
  <c r="S17" i="12"/>
  <c r="M17" i="12"/>
  <c r="I17" i="12"/>
  <c r="E17" i="12"/>
  <c r="Z17" i="12"/>
  <c r="V17" i="12"/>
  <c r="R17" i="12"/>
  <c r="L17" i="12"/>
  <c r="H17" i="12"/>
  <c r="D17" i="12"/>
  <c r="Y17" i="12"/>
  <c r="U17" i="12"/>
  <c r="Q17" i="12"/>
  <c r="K17" i="12"/>
  <c r="G17" i="12"/>
  <c r="C17" i="12"/>
  <c r="X17" i="12"/>
  <c r="T17" i="12"/>
  <c r="P17" i="12"/>
  <c r="N17" i="12"/>
  <c r="J17" i="12"/>
  <c r="F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<sst xmlns="http://schemas.openxmlformats.org/spreadsheetml/2006/main" count="44998" uniqueCount="106">
  <si>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</si>
  <si>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</si>
  <si>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</si>
  <si>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</si>
  <si>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</si>
  <si>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</si>
  <si>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</si>
  <si>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</si>
  <si>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</si>
  <si>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</si>
  <si>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</si>
  <si>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</si>
  <si>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</si>
  <si>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</si>
  <si>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</si>
  <si>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</si>
  <si>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</si>
  <si>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</si>
  <si>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</si>
  <si>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</si>
  <si>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</si>
  <si>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</si>
  <si>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</si>
  <si>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</si>
  <si>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</si>
  <si>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</si>
  <si>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</si>
  <si>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</si>
  <si>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</si>
  <si>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</si>
  <si>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</si>
  <si>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</si>
  <si>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</si>
  <si>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</si>
  <si>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</si>
  <si>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</si>
  <si>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</si>
  <si>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</si>
  <si>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</si>
  <si>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</si>
  <si>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</si>
  <si>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</si>
  <si>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</si>
  <si>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</si>
  <si>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</si>
  <si>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</si>
  <si>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</si>
  <si>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</si>
  <si>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</si>
  <si>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</si>
  <si>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</si>
  <si>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</si>
  <si>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</si>
  <si>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</si>
  <si>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</si>
  <si>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</si>
  <si>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</si>
  <si>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</si>
  <si>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</si>
  <si>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</si>
  <si>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</si>
  <si>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</si>
  <si>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</si>
  <si>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</si>
  <si>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</si>
  <si>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</si>
  <si>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</si>
  <si>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</si>
  <si>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</si>
  <si>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</si>
  <si>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</si>
  <si>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</si>
  <si>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</si>
  <si>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</si>
  <si>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</si>
  <si>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</si>
  <si>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</si>
  <si>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</si>
  <si>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</si>
  <si>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</si>
  <si>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</si>
  <si>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</si>
  <si>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</si>
  <si>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</si>
  <si>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</si>
  <si>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</si>
  <si>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</si>
  <si>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</si>
  <si>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</si>
  <si>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</si>
  <si>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</si>
  <si>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</si>
  <si>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</si>
  <si>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</si>
  <si>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</si>
  <si>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</si>
  <si>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</si>
  <si>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stdev</t>
  </si>
  <si>
    <t>0.025,23</t>
  </si>
  <si>
    <t>Average no of pairs in stock required when data for 2 years is considered is almost the same.</t>
  </si>
  <si>
    <t>we see some of sizes are over-estimated when only 1 year data is considered.</t>
  </si>
  <si>
    <t>df = 12+12-2 = 22, 0.05</t>
  </si>
  <si>
    <t>For the highlighted shoe size only GER1 shop outperforms GER2 shop</t>
  </si>
  <si>
    <t>Therefore level of confidence does make a difference</t>
  </si>
  <si>
    <t>Intervals are narrower</t>
  </si>
  <si>
    <t>However our confidence is 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</si>
</sst>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2" fillId="4" borderId="0" xfId="0" applyNumberFormat="1" applyFont="1" applyFill="1"/>
    <xf numFmtId="2" fontId="2" fillId="4" borderId="0" xfId="0" applyNumberFormat="1" applyFont="1" applyFill="1" applyBorder="1"/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="167" zoomScaleNormal="100" workbookViewId="0"/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8.8320312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zoomScale="167" workbookViewId="0">
      <selection activeCell="K30" sqref="K30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15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15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15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A3" zoomScale="125" zoomScaleNormal="100" workbookViewId="0">
      <selection activeCell="AS32" sqref="AS32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5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7" t="s">
        <v>69</v>
      </c>
    </row>
    <row r="3" spans="2:48" x14ac:dyDescent="0.15">
      <c r="B3" s="37"/>
    </row>
    <row r="4" spans="2:48" ht="13" x14ac:dyDescent="0.15">
      <c r="B4" s="37" t="s">
        <v>87</v>
      </c>
      <c r="G4" s="4"/>
      <c r="H4" s="4"/>
      <c r="I4" s="4"/>
      <c r="K4" s="25"/>
      <c r="L4" s="3"/>
      <c r="M4" s="3"/>
      <c r="N4" s="3"/>
    </row>
    <row r="5" spans="2:48" ht="13" x14ac:dyDescent="0.15">
      <c r="B5" s="37" t="s">
        <v>93</v>
      </c>
      <c r="G5" s="4"/>
      <c r="H5" s="4"/>
      <c r="I5" s="4"/>
      <c r="K5" s="25"/>
      <c r="L5" s="3"/>
      <c r="M5" s="3"/>
      <c r="N5" s="3"/>
    </row>
    <row r="6" spans="2:48" ht="13" x14ac:dyDescent="0.15">
      <c r="B6" s="5"/>
      <c r="G6" s="4"/>
      <c r="H6" s="4"/>
      <c r="I6" s="4"/>
      <c r="K6" s="25"/>
      <c r="L6" s="3"/>
      <c r="M6" s="3"/>
      <c r="N6" s="3"/>
    </row>
    <row r="7" spans="2:48" ht="13" x14ac:dyDescent="0.1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5"/>
      <c r="L8" s="3"/>
      <c r="M8" s="3"/>
      <c r="N8" s="3"/>
    </row>
    <row r="9" spans="2:48" ht="15" customHeight="1" thickBot="1" x14ac:dyDescent="0.2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D9" s="1" t="s">
        <v>97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2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D11" s="1">
        <f>STDEV(C11:AA11)</f>
        <v>1.9261736493723072</v>
      </c>
      <c r="AE11" s="6">
        <f>AD11/SQRT(24)</f>
        <v>0.39317854974639238</v>
      </c>
      <c r="AG11" s="6">
        <f>AE11*$AJ$32</f>
        <v>0.81348641942528577</v>
      </c>
      <c r="AH11" s="24"/>
      <c r="AI11" s="6">
        <f>AC11-AG11</f>
        <v>1.3531802472413808</v>
      </c>
      <c r="AJ11" s="27">
        <f>AC11+AG11</f>
        <v>2.9801530860919523</v>
      </c>
      <c r="AL11" s="42">
        <f>ROUND(AJ11,0)</f>
        <v>3</v>
      </c>
      <c r="AN11" s="46">
        <f>ROUNDUP(AJ11,0)</f>
        <v>3</v>
      </c>
      <c r="AP11" s="46">
        <v>4.0373596507261738</v>
      </c>
      <c r="AR11" s="46">
        <f>AP11-AL11</f>
        <v>1.0373596507261738</v>
      </c>
      <c r="AV11" s="6"/>
    </row>
    <row r="12" spans="2:48" ht="13" thickBot="1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D12" s="1">
        <f t="shared" ref="AD12:AD27" si="1">STDEV(C12:AA12)</f>
        <v>1.665941871387048</v>
      </c>
      <c r="AE12" s="6">
        <f t="shared" ref="AE12:AE27" si="2">AD12/SQRT(24)</f>
        <v>0.34005896050296558</v>
      </c>
      <c r="AG12" s="6">
        <f t="shared" ref="AG12:AG27" si="3">AE12*$AJ$32</f>
        <v>0.70358198928063576</v>
      </c>
      <c r="AH12" s="24"/>
      <c r="AI12" s="6">
        <f t="shared" ref="AI12:AI27" si="4">AC12-AG12</f>
        <v>0.8797513440526975</v>
      </c>
      <c r="AJ12" s="27">
        <f t="shared" ref="AJ12:AJ27" si="5">AC12+AG12</f>
        <v>2.2869153226139689</v>
      </c>
      <c r="AL12" s="42">
        <f t="shared" ref="AL12:AL27" si="6">ROUND(AJ12,0)</f>
        <v>2</v>
      </c>
      <c r="AN12" s="46">
        <f t="shared" ref="AN12:AN27" si="7">ROUNDUP(AJ12,0)</f>
        <v>3</v>
      </c>
      <c r="AP12" s="46">
        <v>2.8761212164868772</v>
      </c>
      <c r="AR12" s="46">
        <f t="shared" ref="AR12:AR27" si="8">AP12-AL12</f>
        <v>0.87612121648687724</v>
      </c>
    </row>
    <row r="13" spans="2:48" ht="13" thickBot="1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D13" s="1">
        <f t="shared" si="1"/>
        <v>1.6594044679962139</v>
      </c>
      <c r="AE13" s="6">
        <f t="shared" si="2"/>
        <v>0.33872451862377523</v>
      </c>
      <c r="AG13" s="6">
        <f t="shared" si="3"/>
        <v>0.70082102903259091</v>
      </c>
      <c r="AH13" s="24"/>
      <c r="AI13" s="6">
        <f t="shared" si="4"/>
        <v>0.63251230430074235</v>
      </c>
      <c r="AJ13" s="27">
        <f t="shared" si="5"/>
        <v>2.034154362365924</v>
      </c>
      <c r="AL13" s="42">
        <f t="shared" si="6"/>
        <v>2</v>
      </c>
      <c r="AN13" s="46">
        <f t="shared" si="7"/>
        <v>3</v>
      </c>
      <c r="AP13" s="46">
        <v>2.989746546600931</v>
      </c>
      <c r="AR13" s="46">
        <f t="shared" si="8"/>
        <v>0.98974654660093098</v>
      </c>
    </row>
    <row r="14" spans="2:48" ht="13" thickBot="1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D14" s="1">
        <f t="shared" si="1"/>
        <v>2.0144406207413397</v>
      </c>
      <c r="AE14" s="6">
        <f t="shared" si="2"/>
        <v>0.41119596982930751</v>
      </c>
      <c r="AG14" s="6">
        <f t="shared" si="3"/>
        <v>0.85076446157683716</v>
      </c>
      <c r="AH14" s="24"/>
      <c r="AI14" s="6">
        <f t="shared" si="4"/>
        <v>1.4825688717564964</v>
      </c>
      <c r="AJ14" s="27">
        <f t="shared" si="5"/>
        <v>3.1840977949101705</v>
      </c>
      <c r="AL14" s="42">
        <f t="shared" si="6"/>
        <v>3</v>
      </c>
      <c r="AN14" s="46">
        <f t="shared" si="7"/>
        <v>4</v>
      </c>
      <c r="AP14" s="46">
        <v>4.6799711576146157</v>
      </c>
      <c r="AR14" s="46">
        <f t="shared" si="8"/>
        <v>1.6799711576146157</v>
      </c>
    </row>
    <row r="15" spans="2:48" ht="13" thickBot="1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D15" s="1">
        <f t="shared" si="1"/>
        <v>2.9337491470763166</v>
      </c>
      <c r="AE15" s="6">
        <f t="shared" si="2"/>
        <v>0.59884903697186131</v>
      </c>
      <c r="AG15" s="6">
        <f t="shared" si="3"/>
        <v>1.239018657494781</v>
      </c>
      <c r="AH15" s="24"/>
      <c r="AI15" s="6">
        <f t="shared" si="4"/>
        <v>3.5526480091718859</v>
      </c>
      <c r="AJ15" s="27">
        <f t="shared" si="5"/>
        <v>6.030685324161448</v>
      </c>
      <c r="AL15" s="42">
        <f t="shared" si="6"/>
        <v>6</v>
      </c>
      <c r="AN15" s="46">
        <f t="shared" si="7"/>
        <v>7</v>
      </c>
      <c r="AP15" s="46">
        <v>8.0073690085929456</v>
      </c>
      <c r="AR15" s="46">
        <f t="shared" si="8"/>
        <v>2.0073690085929456</v>
      </c>
    </row>
    <row r="16" spans="2:48" ht="13" thickBot="1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D16" s="1">
        <f t="shared" si="1"/>
        <v>4.6280101837473913</v>
      </c>
      <c r="AE16" s="6">
        <f t="shared" si="2"/>
        <v>0.94468862288211064</v>
      </c>
      <c r="AG16" s="6">
        <f t="shared" si="3"/>
        <v>1.9545607607430868</v>
      </c>
      <c r="AH16" s="24"/>
      <c r="AI16" s="6">
        <f t="shared" si="4"/>
        <v>5.920439239256913</v>
      </c>
      <c r="AJ16" s="27">
        <f t="shared" si="5"/>
        <v>9.829560760743087</v>
      </c>
      <c r="AL16" s="42">
        <f t="shared" si="6"/>
        <v>10</v>
      </c>
      <c r="AN16" s="46">
        <f t="shared" si="7"/>
        <v>10</v>
      </c>
      <c r="AP16" s="46">
        <v>13.195406665458671</v>
      </c>
      <c r="AR16" s="46">
        <f t="shared" si="8"/>
        <v>3.1954066654586715</v>
      </c>
    </row>
    <row r="17" spans="2:44" ht="13" thickBot="1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D17" s="1">
        <f t="shared" si="1"/>
        <v>6.1831936778634873</v>
      </c>
      <c r="AE17" s="6">
        <f t="shared" si="2"/>
        <v>1.2621391242973674</v>
      </c>
      <c r="AG17" s="6">
        <f t="shared" si="3"/>
        <v>2.6113658481712529</v>
      </c>
      <c r="AH17" s="24"/>
      <c r="AI17" s="6">
        <f t="shared" si="4"/>
        <v>13.721967485162079</v>
      </c>
      <c r="AJ17" s="27">
        <f t="shared" si="5"/>
        <v>18.944699181504586</v>
      </c>
      <c r="AL17" s="42">
        <f t="shared" si="6"/>
        <v>19</v>
      </c>
      <c r="AN17" s="46">
        <f t="shared" si="7"/>
        <v>19</v>
      </c>
      <c r="AP17" s="46">
        <v>23.12339788719061</v>
      </c>
      <c r="AR17" s="46">
        <f t="shared" si="8"/>
        <v>4.1233978871906096</v>
      </c>
    </row>
    <row r="18" spans="2:44" ht="13" thickBot="1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D18" s="1">
        <f t="shared" si="1"/>
        <v>8.6523013609432109</v>
      </c>
      <c r="AE18" s="6">
        <f t="shared" si="2"/>
        <v>1.7661436195916107</v>
      </c>
      <c r="AG18" s="6">
        <f t="shared" si="3"/>
        <v>3.6541511489350427</v>
      </c>
      <c r="AH18" s="24"/>
      <c r="AI18" s="6">
        <f t="shared" si="4"/>
        <v>21.929182184398289</v>
      </c>
      <c r="AJ18" s="27">
        <f t="shared" si="5"/>
        <v>29.237484482268375</v>
      </c>
      <c r="AL18" s="42">
        <f t="shared" si="6"/>
        <v>29</v>
      </c>
      <c r="AN18" s="46">
        <f t="shared" si="7"/>
        <v>30</v>
      </c>
      <c r="AP18" s="46">
        <v>35.666276797303205</v>
      </c>
      <c r="AR18" s="46">
        <f t="shared" si="8"/>
        <v>6.6662767973032047</v>
      </c>
    </row>
    <row r="19" spans="2:44" ht="13" thickBot="1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D19" s="1">
        <f t="shared" si="1"/>
        <v>6.4940050392092701</v>
      </c>
      <c r="AE19" s="6">
        <f t="shared" si="2"/>
        <v>1.3255832277604482</v>
      </c>
      <c r="AG19" s="6">
        <f t="shared" si="3"/>
        <v>2.7426316982363672</v>
      </c>
      <c r="AH19" s="24"/>
      <c r="AI19" s="6">
        <f t="shared" si="4"/>
        <v>16.049034968430302</v>
      </c>
      <c r="AJ19" s="27">
        <f t="shared" si="5"/>
        <v>21.534298364903034</v>
      </c>
      <c r="AL19" s="42">
        <f t="shared" si="6"/>
        <v>22</v>
      </c>
      <c r="AN19" s="46">
        <f t="shared" si="7"/>
        <v>22</v>
      </c>
      <c r="AP19" s="46">
        <v>26.165153723690839</v>
      </c>
      <c r="AR19" s="46">
        <f t="shared" si="8"/>
        <v>4.1651537236908389</v>
      </c>
    </row>
    <row r="20" spans="2:44" ht="13" thickBot="1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D20" s="1">
        <f t="shared" si="1"/>
        <v>4.9998188372977159</v>
      </c>
      <c r="AE20" s="6">
        <f t="shared" si="2"/>
        <v>1.020583746477906</v>
      </c>
      <c r="AG20" s="6">
        <f t="shared" si="3"/>
        <v>2.1115877714627875</v>
      </c>
      <c r="AH20" s="24"/>
      <c r="AI20" s="6">
        <f t="shared" si="4"/>
        <v>12.846745561870547</v>
      </c>
      <c r="AJ20" s="27">
        <f t="shared" si="5"/>
        <v>17.069921104796123</v>
      </c>
      <c r="AL20" s="42">
        <f t="shared" si="6"/>
        <v>17</v>
      </c>
      <c r="AN20" s="46">
        <f t="shared" si="7"/>
        <v>18</v>
      </c>
      <c r="AP20" s="46">
        <v>20.563533724344111</v>
      </c>
      <c r="AR20" s="46">
        <f t="shared" si="8"/>
        <v>3.5635337243441114</v>
      </c>
    </row>
    <row r="21" spans="2:44" ht="13" thickBot="1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D21" s="1">
        <f t="shared" si="1"/>
        <v>3.5260418339113264</v>
      </c>
      <c r="AE21" s="6">
        <f t="shared" si="2"/>
        <v>0.71975027539918179</v>
      </c>
      <c r="AG21" s="6">
        <f t="shared" si="3"/>
        <v>1.4891633198009071</v>
      </c>
      <c r="AH21" s="24"/>
      <c r="AI21" s="6">
        <f t="shared" si="4"/>
        <v>6.0525033468657599</v>
      </c>
      <c r="AJ21" s="27">
        <f t="shared" si="5"/>
        <v>9.0308299864675732</v>
      </c>
      <c r="AL21" s="42">
        <f t="shared" si="6"/>
        <v>9</v>
      </c>
      <c r="AN21" s="46">
        <f t="shared" si="7"/>
        <v>10</v>
      </c>
      <c r="AP21" s="46">
        <v>11.947492552216151</v>
      </c>
      <c r="AR21" s="46">
        <f t="shared" si="8"/>
        <v>2.9474925522161506</v>
      </c>
    </row>
    <row r="22" spans="2:44" ht="13" thickBot="1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D22" s="1">
        <f t="shared" si="1"/>
        <v>2.8539319431675114</v>
      </c>
      <c r="AE22" s="6">
        <f t="shared" si="2"/>
        <v>0.58255641844917361</v>
      </c>
      <c r="AG22" s="6">
        <f t="shared" si="3"/>
        <v>1.2053092297713401</v>
      </c>
      <c r="AH22" s="24"/>
      <c r="AI22" s="6">
        <f t="shared" si="4"/>
        <v>4.1280241035619927</v>
      </c>
      <c r="AJ22" s="27">
        <f t="shared" si="5"/>
        <v>6.5386425631046734</v>
      </c>
      <c r="AL22" s="42">
        <f t="shared" si="6"/>
        <v>7</v>
      </c>
      <c r="AN22" s="46">
        <f t="shared" si="7"/>
        <v>7</v>
      </c>
      <c r="AP22" s="46">
        <v>7.8469819804033518</v>
      </c>
      <c r="AR22" s="46">
        <f t="shared" si="8"/>
        <v>0.84698198040335182</v>
      </c>
    </row>
    <row r="23" spans="2:44" ht="13" thickBot="1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D23" s="1">
        <f t="shared" si="1"/>
        <v>2.8424830949237916</v>
      </c>
      <c r="AE23" s="6">
        <f t="shared" si="2"/>
        <v>0.58021943208753424</v>
      </c>
      <c r="AG23" s="6">
        <f t="shared" si="3"/>
        <v>1.2004740049891083</v>
      </c>
      <c r="AH23" s="24"/>
      <c r="AI23" s="6">
        <f t="shared" si="4"/>
        <v>1.8828593283442252</v>
      </c>
      <c r="AJ23" s="27">
        <f t="shared" si="5"/>
        <v>4.2838073383224415</v>
      </c>
      <c r="AL23" s="42">
        <f t="shared" si="6"/>
        <v>4</v>
      </c>
      <c r="AN23" s="46">
        <f t="shared" si="7"/>
        <v>5</v>
      </c>
      <c r="AP23" s="46">
        <v>6.0423899255866367</v>
      </c>
      <c r="AR23" s="46">
        <f t="shared" si="8"/>
        <v>2.0423899255866367</v>
      </c>
    </row>
    <row r="24" spans="2:44" ht="13" thickBot="1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D24" s="1">
        <f t="shared" si="1"/>
        <v>1.2503622663458176</v>
      </c>
      <c r="AE24" s="6">
        <f t="shared" si="2"/>
        <v>0.25522912884810073</v>
      </c>
      <c r="AG24" s="6">
        <f t="shared" si="3"/>
        <v>0.52806906758672034</v>
      </c>
      <c r="AH24" s="24"/>
      <c r="AI24" s="6">
        <f t="shared" si="4"/>
        <v>0.68026426574661292</v>
      </c>
      <c r="AJ24" s="27">
        <f t="shared" si="5"/>
        <v>1.7364024009200536</v>
      </c>
      <c r="AL24" s="42">
        <f t="shared" si="6"/>
        <v>2</v>
      </c>
      <c r="AN24" s="46">
        <f t="shared" si="7"/>
        <v>2</v>
      </c>
      <c r="AP24" s="46">
        <v>2.4082167452820045</v>
      </c>
      <c r="AR24" s="46">
        <f t="shared" si="8"/>
        <v>0.40821674528200447</v>
      </c>
    </row>
    <row r="25" spans="2:44" ht="13" thickBot="1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D25" s="1">
        <f t="shared" si="1"/>
        <v>1.458980187804412</v>
      </c>
      <c r="AE25" s="6">
        <f t="shared" si="2"/>
        <v>0.29781308374589854</v>
      </c>
      <c r="AG25" s="6">
        <f t="shared" si="3"/>
        <v>0.61617527027026409</v>
      </c>
      <c r="AH25" s="24"/>
      <c r="AI25" s="6">
        <f t="shared" si="4"/>
        <v>1.3421580630630692</v>
      </c>
      <c r="AJ25" s="27">
        <f t="shared" si="5"/>
        <v>2.5745086036035971</v>
      </c>
      <c r="AL25" s="42">
        <f t="shared" si="6"/>
        <v>3</v>
      </c>
      <c r="AN25" s="46">
        <f t="shared" si="7"/>
        <v>3</v>
      </c>
      <c r="AP25" s="46">
        <v>3.5047901658011567</v>
      </c>
      <c r="AR25" s="46">
        <f t="shared" si="8"/>
        <v>0.50479016580115665</v>
      </c>
    </row>
    <row r="26" spans="2:44" ht="13" thickBot="1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D26" s="1">
        <f t="shared" si="1"/>
        <v>0.93153294262114306</v>
      </c>
      <c r="AE26" s="6">
        <f t="shared" si="2"/>
        <v>0.19014836566792676</v>
      </c>
      <c r="AG26" s="6">
        <f t="shared" si="3"/>
        <v>0.39341696856694047</v>
      </c>
      <c r="AH26" s="24"/>
      <c r="AI26" s="6">
        <f t="shared" si="4"/>
        <v>0.14824969809972616</v>
      </c>
      <c r="AJ26" s="27">
        <f t="shared" si="5"/>
        <v>0.93508363523360716</v>
      </c>
      <c r="AL26" s="42">
        <f t="shared" si="6"/>
        <v>1</v>
      </c>
      <c r="AN26" s="46">
        <f t="shared" si="7"/>
        <v>1</v>
      </c>
      <c r="AP26" s="46">
        <v>1.4409406015647919</v>
      </c>
      <c r="AR26" s="46">
        <f t="shared" si="8"/>
        <v>0.44094060156479187</v>
      </c>
    </row>
    <row r="27" spans="2:44" x14ac:dyDescent="0.1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D27" s="1">
        <f t="shared" si="1"/>
        <v>0</v>
      </c>
      <c r="AE27" s="6">
        <f t="shared" si="2"/>
        <v>0</v>
      </c>
      <c r="AF27" s="3"/>
      <c r="AG27" s="6">
        <f t="shared" si="3"/>
        <v>0</v>
      </c>
      <c r="AH27" s="24"/>
      <c r="AI27" s="6">
        <f t="shared" si="4"/>
        <v>0</v>
      </c>
      <c r="AJ27" s="27">
        <f t="shared" si="5"/>
        <v>0</v>
      </c>
      <c r="AL27" s="42">
        <f t="shared" si="6"/>
        <v>0</v>
      </c>
      <c r="AN27" s="46">
        <f t="shared" si="7"/>
        <v>0</v>
      </c>
      <c r="AP27" s="47">
        <v>0</v>
      </c>
      <c r="AR27" s="46">
        <f t="shared" si="8"/>
        <v>0</v>
      </c>
    </row>
    <row r="28" spans="2:44" ht="13" thickBot="1" x14ac:dyDescent="0.2">
      <c r="B28" s="22" t="s">
        <v>63</v>
      </c>
      <c r="C28" s="22">
        <f>SUM(C11:C27)</f>
        <v>66</v>
      </c>
      <c r="D28" s="22">
        <f t="shared" ref="D28" si="9">SUM(D11:D27)</f>
        <v>76</v>
      </c>
      <c r="E28" s="22">
        <f t="shared" ref="E28" si="10">SUM(E11:E27)</f>
        <v>65</v>
      </c>
      <c r="F28" s="22">
        <f t="shared" ref="F28" si="11">SUM(F11:F27)</f>
        <v>65</v>
      </c>
      <c r="G28" s="22">
        <f t="shared" ref="G28" si="12">SUM(G11:G27)</f>
        <v>82</v>
      </c>
      <c r="H28" s="22">
        <f t="shared" ref="H28" si="13">SUM(H11:H27)</f>
        <v>103</v>
      </c>
      <c r="I28" s="22">
        <f t="shared" ref="I28" si="14">SUM(I11:I27)</f>
        <v>109</v>
      </c>
      <c r="J28" s="22">
        <f t="shared" ref="J28" si="15">SUM(J11:J27)</f>
        <v>105</v>
      </c>
      <c r="K28" s="22">
        <f t="shared" ref="K28" si="16">SUM(K11:K27)</f>
        <v>105</v>
      </c>
      <c r="L28" s="22">
        <f t="shared" ref="L28" si="17">SUM(L11:L27)</f>
        <v>112</v>
      </c>
      <c r="M28" s="22">
        <f t="shared" ref="M28" si="18">SUM(M11:M27)</f>
        <v>104</v>
      </c>
      <c r="N28" s="22">
        <f t="shared" ref="N28" si="19">SUM(N11:N27)</f>
        <v>101</v>
      </c>
      <c r="P28" s="22">
        <f>SUM(P11:P27)</f>
        <v>110</v>
      </c>
      <c r="Q28" s="22">
        <f t="shared" ref="Q28:AA28" si="20">SUM(Q11:Q27)</f>
        <v>132</v>
      </c>
      <c r="R28" s="22">
        <f t="shared" si="20"/>
        <v>134</v>
      </c>
      <c r="S28" s="22">
        <f t="shared" si="20"/>
        <v>103</v>
      </c>
      <c r="T28" s="22">
        <f t="shared" si="20"/>
        <v>160</v>
      </c>
      <c r="U28" s="22">
        <f t="shared" si="20"/>
        <v>148</v>
      </c>
      <c r="V28" s="22">
        <f t="shared" si="20"/>
        <v>165</v>
      </c>
      <c r="W28" s="22">
        <f t="shared" si="20"/>
        <v>178</v>
      </c>
      <c r="X28" s="22">
        <f t="shared" si="20"/>
        <v>142</v>
      </c>
      <c r="Y28" s="22">
        <f t="shared" si="20"/>
        <v>182</v>
      </c>
      <c r="Z28" s="22">
        <f t="shared" si="20"/>
        <v>125</v>
      </c>
      <c r="AA28" s="22">
        <f t="shared" si="20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39" t="s">
        <v>71</v>
      </c>
      <c r="AN30" s="1" t="s">
        <v>99</v>
      </c>
    </row>
    <row r="31" spans="2:44" x14ac:dyDescent="0.15">
      <c r="AI31" s="37" t="s">
        <v>73</v>
      </c>
      <c r="AJ31" s="1">
        <v>24</v>
      </c>
      <c r="AN31" s="1" t="s">
        <v>100</v>
      </c>
    </row>
    <row r="32" spans="2:44" x14ac:dyDescent="0.15">
      <c r="AI32" s="40" t="s">
        <v>96</v>
      </c>
      <c r="AJ32" s="20">
        <v>2.069</v>
      </c>
      <c r="AL32" s="1" t="s">
        <v>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Q1" zoomScale="134" zoomScaleNormal="130" workbookViewId="0">
      <selection activeCell="AS17" sqref="AS17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7" t="s">
        <v>69</v>
      </c>
    </row>
    <row r="4" spans="2:44" x14ac:dyDescent="0.15">
      <c r="B4" s="37" t="s">
        <v>92</v>
      </c>
    </row>
    <row r="6" spans="2:44" ht="13" x14ac:dyDescent="0.15">
      <c r="B6" s="5"/>
      <c r="AL6" s="37"/>
    </row>
    <row r="7" spans="2:44" x14ac:dyDescent="0.15">
      <c r="AL7" s="37"/>
    </row>
    <row r="8" spans="2:44" ht="13" x14ac:dyDescent="0.15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3" x14ac:dyDescent="0.15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3" x14ac:dyDescent="0.1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2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1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(11*AF13 + 11*AG13)/(12+12-2)</f>
        <v>0</v>
      </c>
      <c r="AJ13" s="3"/>
      <c r="AK13" s="38">
        <f>$AN$32*SQRT(AI13/12 + AI13/12)</f>
        <v>0</v>
      </c>
      <c r="AL13" s="3"/>
      <c r="AM13" s="6">
        <f>(AC13-AD13) - AK13</f>
        <v>0</v>
      </c>
      <c r="AN13" s="38">
        <f>(AC13-AD13)+AK13</f>
        <v>0</v>
      </c>
      <c r="AO13" s="38"/>
      <c r="AP13" s="38" t="s">
        <v>102</v>
      </c>
      <c r="AQ13" s="38"/>
      <c r="AR13" s="38"/>
    </row>
    <row r="14" spans="2:44" x14ac:dyDescent="0.15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(11*AF14 + 11*AG14)/(12+12-2)</f>
        <v>0.44696969696969691</v>
      </c>
      <c r="AJ14" s="3"/>
      <c r="AK14" s="38">
        <f t="shared" ref="AK14:AK27" si="5">$AN$32*SQRT(AI14/12 + AI14/12)</f>
        <v>0.46672334612506988</v>
      </c>
      <c r="AL14" s="3"/>
      <c r="AM14" s="6">
        <f t="shared" ref="AM14:AM27" si="6">(AC14-AD14) - AK14</f>
        <v>-0.13339001279173651</v>
      </c>
      <c r="AN14" s="38">
        <f t="shared" ref="AN14:AN27" si="7">(AC14-AD14)+AK14</f>
        <v>0.8000566794584032</v>
      </c>
      <c r="AO14" s="38"/>
      <c r="AP14" s="1" t="s">
        <v>105</v>
      </c>
      <c r="AQ14" s="38"/>
      <c r="AR14" s="38"/>
    </row>
    <row r="15" spans="2:44" x14ac:dyDescent="0.1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0.40305086527633205</v>
      </c>
      <c r="AL15" s="3"/>
      <c r="AM15" s="6">
        <f t="shared" si="6"/>
        <v>-0.40305086527633205</v>
      </c>
      <c r="AN15" s="38">
        <f t="shared" si="7"/>
        <v>0.40305086527633205</v>
      </c>
      <c r="AO15" s="38"/>
      <c r="AP15" s="38" t="s">
        <v>103</v>
      </c>
      <c r="AQ15" s="38"/>
      <c r="AR15" s="38"/>
    </row>
    <row r="16" spans="2:44" x14ac:dyDescent="0.1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si="5"/>
        <v>0.35168668261290864</v>
      </c>
      <c r="AL16" s="3"/>
      <c r="AM16" s="6">
        <f t="shared" si="6"/>
        <v>-0.60168668261290859</v>
      </c>
      <c r="AN16" s="38">
        <f t="shared" si="7"/>
        <v>0.10168668261290864</v>
      </c>
      <c r="AO16" s="38"/>
      <c r="AP16" s="38" t="s">
        <v>104</v>
      </c>
      <c r="AQ16" s="38"/>
      <c r="AR16" s="38"/>
    </row>
    <row r="17" spans="2:44" x14ac:dyDescent="0.1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0.56837837509244427</v>
      </c>
      <c r="AL17" s="3"/>
      <c r="AM17" s="6">
        <f t="shared" si="6"/>
        <v>-0.98504504175911101</v>
      </c>
      <c r="AN17" s="38">
        <f t="shared" si="7"/>
        <v>0.15171170842577753</v>
      </c>
      <c r="AO17" s="38"/>
      <c r="AP17" s="38"/>
      <c r="AQ17" s="38"/>
      <c r="AR17" s="38"/>
    </row>
    <row r="18" spans="2:44" x14ac:dyDescent="0.1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0.78639532910385701</v>
      </c>
      <c r="AL18" s="3"/>
      <c r="AM18" s="6">
        <f t="shared" si="6"/>
        <v>-0.20306199577052375</v>
      </c>
      <c r="AN18" s="38">
        <f t="shared" si="7"/>
        <v>1.3697286624371903</v>
      </c>
      <c r="AO18" s="38"/>
      <c r="AP18" s="38"/>
      <c r="AQ18" s="38"/>
      <c r="AR18" s="38"/>
    </row>
    <row r="19" spans="2:44" x14ac:dyDescent="0.1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1.0221784891281775</v>
      </c>
      <c r="AL19" s="3"/>
      <c r="AM19" s="6">
        <f t="shared" si="6"/>
        <v>-1.3555118224615108</v>
      </c>
      <c r="AN19" s="38">
        <f t="shared" si="7"/>
        <v>0.68884515579484429</v>
      </c>
      <c r="AO19" s="38"/>
      <c r="AP19" s="38"/>
      <c r="AQ19" s="38"/>
      <c r="AR19" s="38"/>
    </row>
    <row r="20" spans="2:44" x14ac:dyDescent="0.1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2.2617093043255423</v>
      </c>
      <c r="AL20" s="3"/>
      <c r="AM20" s="6">
        <f t="shared" si="6"/>
        <v>-4.3450426376588753</v>
      </c>
      <c r="AN20" s="38">
        <f t="shared" si="7"/>
        <v>0.17837597099220925</v>
      </c>
      <c r="AO20" s="38"/>
      <c r="AP20" s="38"/>
      <c r="AQ20" s="38"/>
      <c r="AR20" s="38"/>
    </row>
    <row r="21" spans="2:44" x14ac:dyDescent="0.1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2.4437437514451616</v>
      </c>
      <c r="AL21" s="3"/>
      <c r="AM21" s="6">
        <f t="shared" si="6"/>
        <v>-3.6937437514451616</v>
      </c>
      <c r="AN21" s="38">
        <f t="shared" si="7"/>
        <v>1.1937437514451616</v>
      </c>
      <c r="AO21" s="38"/>
      <c r="AP21" s="38"/>
      <c r="AQ21" s="38"/>
      <c r="AR21" s="38"/>
    </row>
    <row r="22" spans="2:44" x14ac:dyDescent="0.1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1.7584334130645425</v>
      </c>
      <c r="AL22" s="3"/>
      <c r="AM22" s="6">
        <f t="shared" si="6"/>
        <v>-0.34176674639787552</v>
      </c>
      <c r="AN22" s="38">
        <f t="shared" si="7"/>
        <v>3.1751000797312097</v>
      </c>
      <c r="AO22" s="38"/>
      <c r="AP22" s="38"/>
      <c r="AQ22" s="38"/>
      <c r="AR22" s="38"/>
    </row>
    <row r="23" spans="2:44" x14ac:dyDescent="0.1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1.6833433655566641</v>
      </c>
      <c r="AL23" s="3"/>
      <c r="AM23" s="6">
        <f t="shared" si="6"/>
        <v>-1.7666766988899976</v>
      </c>
      <c r="AN23" s="38">
        <f t="shared" si="7"/>
        <v>1.6000100322233306</v>
      </c>
      <c r="AO23" s="38"/>
      <c r="AP23" s="38"/>
      <c r="AQ23" s="38"/>
      <c r="AR23" s="38"/>
    </row>
    <row r="24" spans="2:44" x14ac:dyDescent="0.1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1.1326896289163</v>
      </c>
      <c r="AL24" s="3"/>
      <c r="AM24" s="6">
        <f t="shared" si="6"/>
        <v>-0.54935629558296672</v>
      </c>
      <c r="AN24" s="38">
        <f t="shared" si="7"/>
        <v>1.7160229622496332</v>
      </c>
      <c r="AO24" s="38"/>
      <c r="AP24" s="38"/>
      <c r="AQ24" s="38"/>
      <c r="AR24" s="38"/>
    </row>
    <row r="25" spans="2:44" x14ac:dyDescent="0.1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0.66422844851615748</v>
      </c>
      <c r="AL25" s="3"/>
      <c r="AM25" s="6">
        <f t="shared" si="6"/>
        <v>-0.58089511518282411</v>
      </c>
      <c r="AN25" s="38">
        <f t="shared" si="7"/>
        <v>0.74756178184949085</v>
      </c>
      <c r="AO25" s="38"/>
      <c r="AP25" s="38"/>
      <c r="AQ25" s="38"/>
      <c r="AR25" s="38"/>
    </row>
    <row r="26" spans="2:44" x14ac:dyDescent="0.1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0.74789363305461853</v>
      </c>
      <c r="AL26" s="3"/>
      <c r="AM26" s="57">
        <f t="shared" si="6"/>
        <v>2.106366945381466E-3</v>
      </c>
      <c r="AN26" s="58">
        <f t="shared" si="7"/>
        <v>1.4978936330546184</v>
      </c>
      <c r="AO26" s="38"/>
      <c r="AP26" s="38"/>
      <c r="AQ26" s="38"/>
      <c r="AR26" s="38"/>
    </row>
    <row r="27" spans="2:44" x14ac:dyDescent="0.1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5"/>
        <v>0.76858784320809592</v>
      </c>
      <c r="AL27" s="3"/>
      <c r="AM27" s="6">
        <f t="shared" si="6"/>
        <v>-1.1019211765414294</v>
      </c>
      <c r="AN27" s="38">
        <f t="shared" si="7"/>
        <v>0.43525450987476255</v>
      </c>
      <c r="AO27" s="38"/>
      <c r="AP27" s="38"/>
      <c r="AQ27" s="38"/>
      <c r="AR27" s="38"/>
    </row>
    <row r="28" spans="2:44" ht="13" thickBot="1" x14ac:dyDescent="0.2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39" t="s">
        <v>34</v>
      </c>
      <c r="AN30" s="39" t="s">
        <v>35</v>
      </c>
    </row>
    <row r="31" spans="2:44" x14ac:dyDescent="0.15">
      <c r="AL31" s="37" t="s">
        <v>73</v>
      </c>
      <c r="AM31" s="1">
        <v>12</v>
      </c>
      <c r="AN31" s="1">
        <v>12</v>
      </c>
    </row>
    <row r="32" spans="2:44" x14ac:dyDescent="0.15">
      <c r="AL32" s="37"/>
      <c r="AM32" s="26" t="s">
        <v>95</v>
      </c>
      <c r="AN32" s="38">
        <v>1.71</v>
      </c>
      <c r="AO32" s="1" t="s">
        <v>101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Microsoft Office User</cp:lastModifiedBy>
  <dcterms:created xsi:type="dcterms:W3CDTF">2017-07-31T12:57:06Z</dcterms:created>
  <dcterms:modified xsi:type="dcterms:W3CDTF">2019-09-03T10:00:16Z</dcterms:modified>
</cp:coreProperties>
</file>