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bhishek/Downloads/"/>
    </mc:Choice>
  </mc:AlternateContent>
  <xr:revisionPtr revIDLastSave="0" documentId="13_ncr:1_{C157998F-79FD-2743-A656-B1074B70BBD9}" xr6:coauthVersionLast="43" xr6:coauthVersionMax="43" xr10:uidLastSave="{00000000-0000-0000-0000-000000000000}"/>
  <bookViews>
    <workbookView xWindow="0" yWindow="0" windowWidth="28800" windowHeight="18000" activeTab="5" xr2:uid="{00000000-000D-0000-FFFF-FFFF00000000}"/>
  </bookViews>
  <sheets>
    <sheet name="Dataset" sheetId="2" r:id="rId1"/>
    <sheet name="White" sheetId="13" r:id="rId2"/>
    <sheet name="Nonwhite" sheetId="14" r:id="rId3"/>
    <sheet name="Homework" sheetId="11" r:id="rId4"/>
    <sheet name="Production Dept" sheetId="15" r:id="rId5"/>
    <sheet name="Race - Age &gt; 35" sheetId="16" r:id="rId6"/>
  </sheets>
  <definedNames>
    <definedName name="_xlnm._FilterDatabase" localSheetId="0" hidden="1">Dataset!$B$4:$L$178</definedName>
    <definedName name="_xlnm._FilterDatabase" localSheetId="2" hidden="1">Nonwhite!$B$4:$K$66</definedName>
    <definedName name="_xlnm._FilterDatabase" localSheetId="4" hidden="1">'Production Dept'!$A$4:$J$110</definedName>
    <definedName name="_xlnm._FilterDatabase" localSheetId="1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16" l="1"/>
  <c r="F6" i="16"/>
  <c r="D12" i="16"/>
  <c r="D10" i="16"/>
  <c r="E6" i="16"/>
  <c r="D7" i="16" a="1"/>
  <c r="D7" i="16" s="1"/>
  <c r="D6" i="16" a="1"/>
  <c r="D6" i="16" s="1"/>
  <c r="C7" i="16"/>
  <c r="C6" i="16"/>
  <c r="B7" i="16"/>
  <c r="B6" i="16"/>
  <c r="W19" i="15"/>
  <c r="Q5" i="15"/>
  <c r="O10" i="15"/>
  <c r="O9" i="15"/>
  <c r="P5" i="15"/>
  <c r="O6" i="15" a="1"/>
  <c r="O6" i="15" s="1"/>
  <c r="O5" i="15" a="1"/>
  <c r="O5" i="15" s="1"/>
  <c r="N6" i="15"/>
  <c r="N5" i="15"/>
  <c r="M6" i="15" l="1"/>
  <c r="M5" i="15"/>
  <c r="N24" i="11" l="1"/>
  <c r="G11" i="11"/>
  <c r="E14" i="11"/>
  <c r="E16" i="11"/>
  <c r="F11" i="11"/>
  <c r="E12" i="11"/>
  <c r="E11" i="11"/>
  <c r="D12" i="11"/>
  <c r="D11" i="11"/>
  <c r="L66" i="14" l="1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110" i="2" l="1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<sst xmlns="http://schemas.openxmlformats.org/spreadsheetml/2006/main" count="3293" uniqueCount="423">
  <si>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</si>
  <si>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</si>
  <si>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</si>
  <si>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</si>
  <si>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</si>
  <si>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</si>
  <si>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</si>
  <si>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</si>
  <si>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</si>
  <si>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</si>
  <si>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</si>
  <si>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</si>
  <si>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</si>
  <si>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</si>
  <si>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</si>
  <si>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</si>
  <si>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</si>
  <si>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</si>
  <si>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</si>
  <si>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</si>
  <si>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</si>
  <si>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</si>
  <si>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</si>
  <si>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</si>
  <si>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</si>
  <si>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</si>
  <si>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</si>
  <si>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</si>
  <si>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</si>
  <si>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</si>
  <si>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</si>
  <si>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</si>
  <si>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</si>
  <si>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</si>
  <si>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</si>
  <si>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</si>
  <si>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</si>
  <si>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</si>
  <si>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</si>
  <si>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</si>
  <si>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</si>
  <si>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</si>
  <si>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</si>
  <si>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</si>
  <si>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</si>
  <si>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</si>
  <si>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</si>
  <si>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</si>
  <si>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</si>
  <si>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</si>
  <si>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</si>
  <si>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</si>
  <si>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</si>
  <si>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</si>
  <si>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</si>
  <si>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</si>
  <si>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</si>
  <si>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</si>
  <si>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</si>
  <si>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</si>
  <si>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</si>
  <si>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</si>
  <si>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</si>
  <si>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</si>
  <si>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</si>
  <si>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</si>
  <si>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</si>
  <si>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</si>
  <si>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</si>
  <si>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</si>
  <si>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</si>
  <si>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</si>
  <si>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</si>
  <si>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</si>
  <si>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</si>
  <si>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</si>
  <si>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</si>
  <si>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</si>
  <si>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</si>
  <si>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</si>
  <si>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</si>
  <si>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</si>
  <si>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</si>
  <si>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</si>
  <si>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</si>
  <si>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</si>
  <si>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</si>
  <si>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</si>
  <si>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</si>
  <si>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</si>
  <si>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</si>
  <si>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</si>
  <si>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</si>
  <si>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</si>
  <si>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</si>
  <si>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</si>
  <si>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</si>
  <si>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</si>
  <si>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</si>
  <si>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</si>
  <si>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</si>
  <si>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</si>
  <si>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</si>
  <si>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</si>
  <si>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</si>
  <si>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</si>
  <si>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</si>
  <si>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</si>
  <si>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</si>
  <si>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</si>
  <si>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</si>
  <si>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</si>
  <si>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</si>
  <si>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</si>
  <si>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</si>
  <si>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</si>
  <si>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</si>
  <si>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</si>
  <si>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</si>
  <si>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</si>
  <si>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</si>
  <si>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</si>
  <si>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</si>
  <si>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</si>
  <si>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</si>
  <si>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</si>
  <si>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</si>
  <si>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</si>
  <si>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</si>
  <si>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</si>
  <si>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</si>
  <si>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</si>
  <si>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</si>
  <si>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</si>
  <si>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</si>
  <si>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</si>
  <si>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</si>
  <si>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</si>
  <si>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</si>
  <si>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</si>
  <si>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</si>
  <si>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</si>
  <si>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</si>
  <si>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</si>
  <si>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</si>
  <si>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</si>
  <si>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</si>
  <si>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</si>
  <si>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</si>
  <si>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</si>
  <si>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</si>
  <si>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</si>
  <si>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</si>
  <si>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</si>
  <si>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</si>
  <si>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</si>
  <si>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</si>
  <si>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</si>
  <si>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</si>
  <si>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</si>
  <si>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</si>
  <si>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</si>
  <si>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</si>
  <si>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</si>
  <si>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</si>
  <si>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</si>
  <si>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</si>
  <si>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</si>
  <si>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</si>
  <si>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</si>
  <si>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</si>
  <si>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</si>
  <si>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</si>
  <si>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</si>
  <si>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</si>
  <si>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</si>
  <si>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</si>
  <si>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</si>
  <si>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</si>
  <si>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</si>
  <si>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</si>
  <si>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</si>
  <si>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</si>
  <si>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</si>
  <si>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</si>
  <si>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</si>
  <si>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</si>
  <si>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</si>
  <si>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</si>
  <si>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</si>
  <si>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</si>
  <si>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</si>
  <si>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</si>
  <si>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</si>
  <si>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</si>
  <si>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</si>
  <si>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</si>
  <si>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</si>
  <si>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</si>
  <si>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</si>
  <si>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</si>
  <si>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</si>
  <si>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</si>
  <si>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</si>
  <si>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</si>
  <si>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</si>
  <si>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</si>
  <si>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</si>
  <si>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</si>
  <si>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</si>
  <si>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</si>
  <si>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</si>
  <si>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</si>
  <si>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</si>
  <si>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</si>
  <si>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</si>
  <si>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</si>
  <si>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</si>
  <si>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</si>
  <si>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</si>
  <si>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</si>
  <si>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</si>
  <si>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</si>
  <si>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</si>
  <si>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</si>
  <si>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</si>
  <si>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</si>
  <si>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</si>
  <si>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</si>
  <si>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</si>
  <si>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</si>
  <si>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</si>
  <si>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</si>
  <si>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</si>
  <si>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</si>
  <si>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</si>
  <si>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</si>
  <si>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</si>
  <si>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</si>
  <si>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</si>
  <si>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</si>
  <si>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</si>
  <si>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</si>
  <si>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</si>
  <si>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</si>
  <si>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</si>
  <si>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</si>
  <si>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</si>
  <si>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</si>
  <si>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</si>
  <si>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</si>
  <si>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</si>
  <si>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</si>
  <si>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</si>
  <si>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</si>
  <si>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</si>
  <si>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</si>
  <si>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</si>
  <si>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</si>
  <si>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</si>
  <si>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</si>
  <si>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</si>
  <si>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</si>
  <si>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</si>
  <si>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</si>
  <si>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</si>
  <si>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</si>
  <si>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</si>
  <si>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</si>
  <si>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</si>
  <si>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</si>
  <si>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</si>
  <si>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</si>
  <si>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</si>
  <si>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</si>
  <si>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</si>
  <si>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</si>
  <si>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</si>
  <si>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</si>
  <si>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</si>
  <si>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</si>
  <si>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</si>
  <si>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</si>
  <si>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</si>
  <si>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</si>
  <si>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</si>
  <si>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</si>
  <si>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</si>
  <si>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</si>
  <si>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</si>
  <si>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</si>
  <si>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</si>
  <si>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</si>
  <si>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</si>
  <si>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</si>
  <si>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</si>
  <si>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</si>
  <si>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</si>
  <si>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</si>
  <si>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</si>
  <si>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</si>
  <si>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</si>
  <si>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</si>
  <si>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</si>
  <si>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</si>
  <si>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</si>
  <si>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</si>
  <si>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</si>
  <si>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</si>
  <si>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</si>
  <si>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</si>
  <si>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</si>
  <si>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</si>
  <si>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</si>
  <si>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</si>
  <si>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</si>
  <si>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</si>
  <si>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</si>
  <si>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</si>
  <si>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</si>
  <si>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</si>
  <si>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</si>
  <si>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</si>
  <si>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</si>
  <si>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</si>
  <si>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</si>
  <si>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</si>
  <si>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</si>
  <si>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</si>
  <si>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</si>
  <si>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</si>
  <si>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</si>
  <si>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</si>
  <si>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</si>
  <si>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</si>
  <si>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</si>
  <si>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</si>
  <si>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</si>
  <si>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</si>
  <si>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</si>
  <si>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</si>
  <si>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</si>
  <si>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</si>
  <si>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</si>
  <si>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</si>
  <si>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</si>
  <si>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</si>
  <si>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</si>
  <si>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</si>
  <si>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</si>
  <si>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</si>
  <si>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</si>
  <si>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</si>
  <si>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</si>
  <si>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</si>
  <si>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</si>
  <si>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</si>
  <si>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</si>
  <si>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</si>
  <si>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</si>
  <si>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</si>
  <si>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</si>
  <si>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</si>
  <si>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</si>
  <si>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</si>
  <si>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</si>
  <si>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</si>
  <si>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</si>
  <si>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</si>
  <si>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</si>
  <si>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</si>
  <si>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</si>
  <si>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</si>
  <si>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</si>
  <si>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</si>
  <si>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</si>
  <si>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</si>
  <si>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</si>
  <si>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</si>
  <si>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</si>
  <si>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</si>
  <si>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</si>
  <si>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</si>
  <si>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</si>
  <si>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</si>
  <si>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</si>
  <si>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</si>
  <si>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</si>
  <si>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</si>
  <si>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Null H0:</t>
  </si>
  <si>
    <t>D(white - nonwhite) = 0</t>
  </si>
  <si>
    <t>Alt. H1:</t>
  </si>
  <si>
    <t>D(white - nonwhite) != 0</t>
  </si>
  <si>
    <t>Standard Error</t>
  </si>
  <si>
    <t>Hypothesised D</t>
  </si>
  <si>
    <t>Sample Mean Difference</t>
  </si>
  <si>
    <t>Significance</t>
  </si>
  <si>
    <t>Comment</t>
  </si>
  <si>
    <t>Result</t>
  </si>
  <si>
    <t>because p-value is greater than 0.05</t>
  </si>
  <si>
    <t>because p-value is greater than 0.01</t>
  </si>
  <si>
    <t>Reject</t>
  </si>
  <si>
    <t>because p-value is greater than 0.1</t>
  </si>
  <si>
    <t>Therefore there is no significant statistical evidence that the mean wages are different for different races</t>
  </si>
  <si>
    <t>Sample Variance</t>
  </si>
  <si>
    <t>Pooled Variance</t>
  </si>
  <si>
    <t>P-value</t>
  </si>
  <si>
    <t>Hypothesised</t>
  </si>
  <si>
    <t>Sample Mean Diff</t>
  </si>
  <si>
    <t>H0:-</t>
  </si>
  <si>
    <t>D(male - Female) = 0</t>
  </si>
  <si>
    <t>H1:-</t>
  </si>
  <si>
    <t>D(male - Female) != 0</t>
  </si>
  <si>
    <t>Since p-value is greater than 5% or 1% or 10% significance,</t>
  </si>
  <si>
    <t>therefore, there is no evidence that there is a wage gap based on gender in Production department</t>
  </si>
  <si>
    <t>Overal</t>
  </si>
  <si>
    <t>Nonwhites</t>
  </si>
  <si>
    <t>Variance</t>
  </si>
  <si>
    <t>D(white - nonwhites) = 0</t>
  </si>
  <si>
    <t>D(white - nonwhites) != 0</t>
  </si>
  <si>
    <t>Sample Mean</t>
  </si>
  <si>
    <t>p-value is greater than significance level</t>
  </si>
  <si>
    <t>Therefore no sufficicent evidence to reject null or to say there is a wage gap based on gender for age&gt;35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</si>
</sst>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166" fontId="18" fillId="33" borderId="10" xfId="1" applyNumberFormat="1" applyFont="1" applyFill="1" applyBorder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0" fontId="18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78"/>
  <sheetViews>
    <sheetView workbookViewId="0">
      <selection activeCell="B4" sqref="B4:K175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41</v>
      </c>
      <c r="C1" s="3"/>
    </row>
    <row r="2" spans="1:12" x14ac:dyDescent="0.15">
      <c r="B2" s="4" t="s">
        <v>42</v>
      </c>
      <c r="C2" s="4"/>
    </row>
    <row r="4" spans="1:12" ht="13" thickBot="1" x14ac:dyDescent="0.2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hidden="1" x14ac:dyDescent="0.15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hidden="1" x14ac:dyDescent="0.15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hidden="1" x14ac:dyDescent="0.15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hidden="1" x14ac:dyDescent="0.15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hidden="1" x14ac:dyDescent="0.15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hidden="1" x14ac:dyDescent="0.15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hidden="1" x14ac:dyDescent="0.15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hidden="1" x14ac:dyDescent="0.15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hidden="1" x14ac:dyDescent="0.15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hidden="1" x14ac:dyDescent="0.15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hidden="1" x14ac:dyDescent="0.15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hidden="1" x14ac:dyDescent="0.15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hidden="1" x14ac:dyDescent="0.15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hidden="1" x14ac:dyDescent="0.15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hidden="1" x14ac:dyDescent="0.15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hidden="1" x14ac:dyDescent="0.15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hidden="1" x14ac:dyDescent="0.15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hidden="1" x14ac:dyDescent="0.15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15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15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15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15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15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15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15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15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15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15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15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15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15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15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15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15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15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15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15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15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15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15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15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15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15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15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15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15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15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15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15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15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15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15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15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15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15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15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15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15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15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15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15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15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15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15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15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15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15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15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15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15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15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15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15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15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15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15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15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15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15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15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15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15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15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15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15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15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15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hidden="1" x14ac:dyDescent="0.15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hidden="1" x14ac:dyDescent="0.15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hidden="1" x14ac:dyDescent="0.15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hidden="1" x14ac:dyDescent="0.15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hidden="1" x14ac:dyDescent="0.15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hidden="1" x14ac:dyDescent="0.15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hidden="1" x14ac:dyDescent="0.15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hidden="1" x14ac:dyDescent="0.15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hidden="1" x14ac:dyDescent="0.15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hidden="1" x14ac:dyDescent="0.15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hidden="1" x14ac:dyDescent="0.15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hidden="1" x14ac:dyDescent="0.15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hidden="1" x14ac:dyDescent="0.15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hidden="1" x14ac:dyDescent="0.15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hidden="1" x14ac:dyDescent="0.15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hidden="1" x14ac:dyDescent="0.15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hidden="1" x14ac:dyDescent="0.15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hidden="1" x14ac:dyDescent="0.15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hidden="1" x14ac:dyDescent="0.15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hidden="1" x14ac:dyDescent="0.15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hidden="1" x14ac:dyDescent="0.15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hidden="1" x14ac:dyDescent="0.15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hidden="1" x14ac:dyDescent="0.15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hidden="1" x14ac:dyDescent="0.15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hidden="1" x14ac:dyDescent="0.15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hidden="1" x14ac:dyDescent="0.15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 hidden="1" x14ac:dyDescent="0.15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 hidden="1" x14ac:dyDescent="0.15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 hidden="1" x14ac:dyDescent="0.15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 x14ac:dyDescent="0.15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 x14ac:dyDescent="0.15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 x14ac:dyDescent="0.15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 x14ac:dyDescent="0.15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 hidden="1" x14ac:dyDescent="0.15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 x14ac:dyDescent="0.15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 hidden="1" x14ac:dyDescent="0.15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 hidden="1" x14ac:dyDescent="0.15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 hidden="1" x14ac:dyDescent="0.15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 hidden="1" x14ac:dyDescent="0.15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 hidden="1" x14ac:dyDescent="0.15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 hidden="1" x14ac:dyDescent="0.15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 hidden="1" x14ac:dyDescent="0.15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 hidden="1" x14ac:dyDescent="0.15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 hidden="1" x14ac:dyDescent="0.15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 hidden="1" x14ac:dyDescent="0.15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 x14ac:dyDescent="0.15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 x14ac:dyDescent="0.15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 x14ac:dyDescent="0.15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 x14ac:dyDescent="0.15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 x14ac:dyDescent="0.15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 x14ac:dyDescent="0.15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 x14ac:dyDescent="0.15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 x14ac:dyDescent="0.15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 x14ac:dyDescent="0.15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 x14ac:dyDescent="0.15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 x14ac:dyDescent="0.15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 x14ac:dyDescent="0.15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 x14ac:dyDescent="0.15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 x14ac:dyDescent="0.15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 x14ac:dyDescent="0.15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 x14ac:dyDescent="0.15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 x14ac:dyDescent="0.15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 x14ac:dyDescent="0.15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 x14ac:dyDescent="0.15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 x14ac:dyDescent="0.15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 x14ac:dyDescent="0.15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 x14ac:dyDescent="0.15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 hidden="1" x14ac:dyDescent="0.15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 hidden="1" x14ac:dyDescent="0.15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 hidden="1" x14ac:dyDescent="0.15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 hidden="1" x14ac:dyDescent="0.15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 hidden="1" x14ac:dyDescent="0.15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 hidden="1" x14ac:dyDescent="0.15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 hidden="1" x14ac:dyDescent="0.15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 x14ac:dyDescent="0.15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 x14ac:dyDescent="0.15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 x14ac:dyDescent="0.15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 x14ac:dyDescent="0.15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 x14ac:dyDescent="0.15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 x14ac:dyDescent="0.15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 x14ac:dyDescent="0.15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 x14ac:dyDescent="0.15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 x14ac:dyDescent="0.15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 x14ac:dyDescent="0.15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 hidden="1" x14ac:dyDescent="0.15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 hidden="1" x14ac:dyDescent="0.15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 hidden="1" x14ac:dyDescent="0.15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autoFilter ref="B4:L178" xr:uid="{D53CF51D-B341-F346-9956-3F6010CCDC9C}">
    <filterColumn colId="7">
      <filters>
        <filter val="Production"/>
      </filters>
    </filterColumn>
  </autoFilter>
  <sortState xmlns:xlrd2="http://schemas.microsoft.com/office/spreadsheetml/2017/richdata2" ref="B5:L178">
    <sortCondition descending="1" ref="G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8930-1B40-454C-A087-8B026472BC0C}">
  <dimension ref="A1:L178"/>
  <sheetViews>
    <sheetView topLeftCell="A64" workbookViewId="0">
      <selection activeCell="D4" sqref="D4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41</v>
      </c>
      <c r="C1" s="3"/>
    </row>
    <row r="2" spans="1:12" x14ac:dyDescent="0.15">
      <c r="B2" s="4" t="s">
        <v>42</v>
      </c>
      <c r="C2" s="4"/>
    </row>
    <row r="4" spans="1:12" ht="13" thickBot="1" x14ac:dyDescent="0.2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15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 x14ac:dyDescent="0.15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 x14ac:dyDescent="0.15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 x14ac:dyDescent="0.15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 x14ac:dyDescent="0.15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 x14ac:dyDescent="0.15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 x14ac:dyDescent="0.15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 x14ac:dyDescent="0.15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 x14ac:dyDescent="0.15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 x14ac:dyDescent="0.15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 x14ac:dyDescent="0.15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 x14ac:dyDescent="0.15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 x14ac:dyDescent="0.15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 x14ac:dyDescent="0.15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 x14ac:dyDescent="0.15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 x14ac:dyDescent="0.15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 x14ac:dyDescent="0.15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 x14ac:dyDescent="0.15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 x14ac:dyDescent="0.15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 x14ac:dyDescent="0.15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 x14ac:dyDescent="0.15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 x14ac:dyDescent="0.15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 x14ac:dyDescent="0.15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 x14ac:dyDescent="0.15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 x14ac:dyDescent="0.15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 x14ac:dyDescent="0.15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 x14ac:dyDescent="0.15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 x14ac:dyDescent="0.15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 x14ac:dyDescent="0.15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 x14ac:dyDescent="0.15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 x14ac:dyDescent="0.15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 x14ac:dyDescent="0.15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 x14ac:dyDescent="0.15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 x14ac:dyDescent="0.15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 x14ac:dyDescent="0.15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 x14ac:dyDescent="0.15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 x14ac:dyDescent="0.15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 x14ac:dyDescent="0.15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 x14ac:dyDescent="0.15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 x14ac:dyDescent="0.15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 x14ac:dyDescent="0.15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 x14ac:dyDescent="0.15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 x14ac:dyDescent="0.15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 x14ac:dyDescent="0.15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 x14ac:dyDescent="0.15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 x14ac:dyDescent="0.15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 x14ac:dyDescent="0.15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 x14ac:dyDescent="0.15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 x14ac:dyDescent="0.15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 x14ac:dyDescent="0.15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 x14ac:dyDescent="0.15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 x14ac:dyDescent="0.15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 x14ac:dyDescent="0.15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 x14ac:dyDescent="0.15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 x14ac:dyDescent="0.15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 x14ac:dyDescent="0.15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 x14ac:dyDescent="0.15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 x14ac:dyDescent="0.15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 x14ac:dyDescent="0.15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 x14ac:dyDescent="0.15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 x14ac:dyDescent="0.15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 x14ac:dyDescent="0.15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 x14ac:dyDescent="0.15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 x14ac:dyDescent="0.15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 x14ac:dyDescent="0.15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 x14ac:dyDescent="0.15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 x14ac:dyDescent="0.15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 x14ac:dyDescent="0.15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 x14ac:dyDescent="0.15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 x14ac:dyDescent="0.15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 x14ac:dyDescent="0.15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 x14ac:dyDescent="0.15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 x14ac:dyDescent="0.15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 x14ac:dyDescent="0.15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 x14ac:dyDescent="0.15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 x14ac:dyDescent="0.15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 x14ac:dyDescent="0.15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 x14ac:dyDescent="0.15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 x14ac:dyDescent="0.15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 x14ac:dyDescent="0.15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 x14ac:dyDescent="0.15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 x14ac:dyDescent="0.15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 x14ac:dyDescent="0.15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 x14ac:dyDescent="0.15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 x14ac:dyDescent="0.15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 x14ac:dyDescent="0.15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 x14ac:dyDescent="0.15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 x14ac:dyDescent="0.15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 x14ac:dyDescent="0.15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 x14ac:dyDescent="0.15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 x14ac:dyDescent="0.15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 x14ac:dyDescent="0.15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 x14ac:dyDescent="0.15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 x14ac:dyDescent="0.15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 x14ac:dyDescent="0.15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 x14ac:dyDescent="0.15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 x14ac:dyDescent="0.15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 x14ac:dyDescent="0.15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 x14ac:dyDescent="0.15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 x14ac:dyDescent="0.15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 x14ac:dyDescent="0.15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 x14ac:dyDescent="0.15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 x14ac:dyDescent="0.15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 x14ac:dyDescent="0.15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 x14ac:dyDescent="0.15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 x14ac:dyDescent="0.15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 x14ac:dyDescent="0.15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 x14ac:dyDescent="0.15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 x14ac:dyDescent="0.15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 x14ac:dyDescent="0.15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 x14ac:dyDescent="0.15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 x14ac:dyDescent="0.15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 x14ac:dyDescent="0.15">
      <c r="H117" s="2"/>
      <c r="K117" s="6"/>
      <c r="L117" s="1">
        <f t="shared" si="3"/>
        <v>0</v>
      </c>
    </row>
    <row r="118" spans="2:12" x14ac:dyDescent="0.15">
      <c r="H118" s="2"/>
      <c r="K118" s="6"/>
      <c r="L118" s="1">
        <f t="shared" si="3"/>
        <v>0</v>
      </c>
    </row>
    <row r="119" spans="2:12" x14ac:dyDescent="0.15">
      <c r="H119" s="2"/>
      <c r="K119" s="6"/>
      <c r="L119" s="1">
        <f t="shared" si="3"/>
        <v>0</v>
      </c>
    </row>
    <row r="120" spans="2:12" x14ac:dyDescent="0.15">
      <c r="H120" s="2"/>
      <c r="K120" s="6"/>
      <c r="L120" s="1">
        <f t="shared" si="3"/>
        <v>0</v>
      </c>
    </row>
    <row r="121" spans="2:12" x14ac:dyDescent="0.15">
      <c r="H121" s="2"/>
      <c r="K121" s="6"/>
      <c r="L121" s="1">
        <f t="shared" si="3"/>
        <v>0</v>
      </c>
    </row>
    <row r="122" spans="2:12" x14ac:dyDescent="0.15">
      <c r="H122" s="2"/>
      <c r="K122" s="6"/>
      <c r="L122" s="1">
        <f t="shared" si="3"/>
        <v>0</v>
      </c>
    </row>
    <row r="123" spans="2:12" x14ac:dyDescent="0.15">
      <c r="H123" s="2"/>
      <c r="K123" s="6"/>
      <c r="L123" s="1">
        <f t="shared" si="3"/>
        <v>0</v>
      </c>
    </row>
    <row r="124" spans="2:12" x14ac:dyDescent="0.15">
      <c r="H124" s="2"/>
      <c r="K124" s="6"/>
      <c r="L124" s="1">
        <f t="shared" si="3"/>
        <v>0</v>
      </c>
    </row>
    <row r="125" spans="2:12" x14ac:dyDescent="0.15">
      <c r="H125" s="2"/>
      <c r="K125" s="6"/>
      <c r="L125" s="1">
        <f t="shared" si="3"/>
        <v>0</v>
      </c>
    </row>
    <row r="126" spans="2:12" x14ac:dyDescent="0.15">
      <c r="H126" s="2"/>
      <c r="K126" s="6"/>
      <c r="L126" s="1">
        <f t="shared" si="3"/>
        <v>0</v>
      </c>
    </row>
    <row r="127" spans="2:12" x14ac:dyDescent="0.15">
      <c r="H127" s="2"/>
      <c r="K127" s="6"/>
      <c r="L127" s="1">
        <f t="shared" si="3"/>
        <v>0</v>
      </c>
    </row>
    <row r="128" spans="2:12" x14ac:dyDescent="0.15">
      <c r="H128" s="2"/>
      <c r="K128" s="6"/>
      <c r="L128" s="1">
        <f t="shared" si="3"/>
        <v>0</v>
      </c>
    </row>
    <row r="129" spans="8:12" x14ac:dyDescent="0.15">
      <c r="H129" s="2"/>
      <c r="K129" s="6"/>
      <c r="L129" s="1">
        <f t="shared" si="3"/>
        <v>0</v>
      </c>
    </row>
    <row r="130" spans="8:12" x14ac:dyDescent="0.15">
      <c r="H130" s="2"/>
      <c r="K130" s="6"/>
      <c r="L130" s="1">
        <f t="shared" si="3"/>
        <v>0</v>
      </c>
    </row>
    <row r="131" spans="8:12" x14ac:dyDescent="0.15">
      <c r="H131" s="2"/>
      <c r="K131" s="6"/>
      <c r="L131" s="1">
        <f t="shared" si="3"/>
        <v>0</v>
      </c>
    </row>
    <row r="132" spans="8:12" x14ac:dyDescent="0.15">
      <c r="H132" s="2"/>
      <c r="K132" s="6"/>
      <c r="L132" s="1">
        <f t="shared" si="3"/>
        <v>0</v>
      </c>
    </row>
    <row r="133" spans="8:12" x14ac:dyDescent="0.15">
      <c r="H133" s="2"/>
      <c r="K133" s="6"/>
      <c r="L133" s="1">
        <f t="shared" ref="L133:L164" si="4">IF(G133="White",1,0)</f>
        <v>0</v>
      </c>
    </row>
    <row r="134" spans="8:12" x14ac:dyDescent="0.15">
      <c r="H134" s="2"/>
      <c r="K134" s="6"/>
      <c r="L134" s="1">
        <f t="shared" si="4"/>
        <v>0</v>
      </c>
    </row>
    <row r="135" spans="8:12" x14ac:dyDescent="0.15">
      <c r="H135" s="2"/>
      <c r="K135" s="6"/>
      <c r="L135" s="1">
        <f t="shared" si="4"/>
        <v>0</v>
      </c>
    </row>
    <row r="136" spans="8:12" x14ac:dyDescent="0.15">
      <c r="H136" s="2"/>
      <c r="K136" s="6"/>
      <c r="L136" s="1">
        <f t="shared" si="4"/>
        <v>0</v>
      </c>
    </row>
    <row r="137" spans="8:12" x14ac:dyDescent="0.15">
      <c r="H137" s="2"/>
      <c r="K137" s="6"/>
      <c r="L137" s="1">
        <f t="shared" si="4"/>
        <v>0</v>
      </c>
    </row>
    <row r="138" spans="8:12" x14ac:dyDescent="0.15">
      <c r="H138" s="2"/>
      <c r="K138" s="6"/>
      <c r="L138" s="1">
        <f t="shared" si="4"/>
        <v>0</v>
      </c>
    </row>
    <row r="139" spans="8:12" x14ac:dyDescent="0.15">
      <c r="H139" s="2"/>
      <c r="K139" s="6"/>
      <c r="L139" s="1">
        <f t="shared" si="4"/>
        <v>0</v>
      </c>
    </row>
    <row r="140" spans="8:12" x14ac:dyDescent="0.15">
      <c r="H140" s="2"/>
      <c r="K140" s="6"/>
      <c r="L140" s="1">
        <f t="shared" si="4"/>
        <v>0</v>
      </c>
    </row>
    <row r="141" spans="8:12" x14ac:dyDescent="0.15">
      <c r="H141" s="2"/>
      <c r="K141" s="6"/>
      <c r="L141" s="1">
        <f t="shared" si="4"/>
        <v>0</v>
      </c>
    </row>
    <row r="142" spans="8:12" x14ac:dyDescent="0.15">
      <c r="H142" s="2"/>
      <c r="K142" s="6"/>
      <c r="L142" s="1">
        <f t="shared" si="4"/>
        <v>0</v>
      </c>
    </row>
    <row r="143" spans="8:12" x14ac:dyDescent="0.15">
      <c r="H143" s="2"/>
      <c r="K143" s="6"/>
      <c r="L143" s="1">
        <f t="shared" si="4"/>
        <v>0</v>
      </c>
    </row>
    <row r="144" spans="8:12" x14ac:dyDescent="0.15">
      <c r="H144" s="2"/>
      <c r="K144" s="6"/>
      <c r="L144" s="1">
        <f t="shared" si="4"/>
        <v>0</v>
      </c>
    </row>
    <row r="145" spans="8:12" x14ac:dyDescent="0.15">
      <c r="H145" s="2"/>
      <c r="K145" s="6"/>
      <c r="L145" s="1">
        <f t="shared" si="4"/>
        <v>0</v>
      </c>
    </row>
    <row r="146" spans="8:12" x14ac:dyDescent="0.15">
      <c r="H146" s="2"/>
      <c r="K146" s="6"/>
      <c r="L146" s="1">
        <f t="shared" si="4"/>
        <v>0</v>
      </c>
    </row>
    <row r="147" spans="8:12" x14ac:dyDescent="0.15">
      <c r="H147" s="2"/>
      <c r="K147" s="6"/>
      <c r="L147" s="1">
        <f t="shared" si="4"/>
        <v>0</v>
      </c>
    </row>
    <row r="148" spans="8:12" x14ac:dyDescent="0.15">
      <c r="H148" s="2"/>
      <c r="K148" s="6"/>
      <c r="L148" s="1">
        <f t="shared" si="4"/>
        <v>0</v>
      </c>
    </row>
    <row r="149" spans="8:12" x14ac:dyDescent="0.15">
      <c r="H149" s="2"/>
      <c r="K149" s="6"/>
      <c r="L149" s="1">
        <f t="shared" si="4"/>
        <v>0</v>
      </c>
    </row>
    <row r="150" spans="8:12" x14ac:dyDescent="0.15">
      <c r="H150" s="2"/>
      <c r="K150" s="6"/>
      <c r="L150" s="1">
        <f t="shared" si="4"/>
        <v>0</v>
      </c>
    </row>
    <row r="151" spans="8:12" x14ac:dyDescent="0.15">
      <c r="H151" s="2"/>
      <c r="K151" s="6"/>
      <c r="L151" s="1">
        <f t="shared" si="4"/>
        <v>0</v>
      </c>
    </row>
    <row r="152" spans="8:12" x14ac:dyDescent="0.15">
      <c r="H152" s="2"/>
      <c r="K152" s="6"/>
      <c r="L152" s="1">
        <f t="shared" si="4"/>
        <v>0</v>
      </c>
    </row>
    <row r="153" spans="8:12" x14ac:dyDescent="0.15">
      <c r="H153" s="2"/>
      <c r="K153" s="6"/>
      <c r="L153" s="1">
        <f t="shared" si="4"/>
        <v>0</v>
      </c>
    </row>
    <row r="154" spans="8:12" x14ac:dyDescent="0.15">
      <c r="H154" s="2"/>
      <c r="K154" s="6"/>
      <c r="L154" s="1">
        <f t="shared" si="4"/>
        <v>0</v>
      </c>
    </row>
    <row r="155" spans="8:12" x14ac:dyDescent="0.15">
      <c r="H155" s="2"/>
      <c r="K155" s="6"/>
      <c r="L155" s="1">
        <f t="shared" si="4"/>
        <v>0</v>
      </c>
    </row>
    <row r="156" spans="8:12" x14ac:dyDescent="0.15">
      <c r="H156" s="2"/>
      <c r="K156" s="6"/>
      <c r="L156" s="1">
        <f t="shared" si="4"/>
        <v>0</v>
      </c>
    </row>
    <row r="157" spans="8:12" x14ac:dyDescent="0.15">
      <c r="H157" s="2"/>
      <c r="K157" s="6"/>
      <c r="L157" s="1">
        <f t="shared" si="4"/>
        <v>0</v>
      </c>
    </row>
    <row r="158" spans="8:12" x14ac:dyDescent="0.15">
      <c r="H158" s="2"/>
      <c r="K158" s="6"/>
      <c r="L158" s="1">
        <f t="shared" si="4"/>
        <v>0</v>
      </c>
    </row>
    <row r="159" spans="8:12" x14ac:dyDescent="0.15">
      <c r="H159" s="2"/>
      <c r="K159" s="6"/>
      <c r="L159" s="1">
        <f t="shared" si="4"/>
        <v>0</v>
      </c>
    </row>
    <row r="160" spans="8:12" x14ac:dyDescent="0.15">
      <c r="H160" s="2"/>
      <c r="K160" s="6"/>
      <c r="L160" s="1">
        <f t="shared" si="4"/>
        <v>0</v>
      </c>
    </row>
    <row r="161" spans="8:12" x14ac:dyDescent="0.15">
      <c r="H161" s="2"/>
      <c r="K161" s="6"/>
      <c r="L161" s="1">
        <f t="shared" si="4"/>
        <v>0</v>
      </c>
    </row>
    <row r="162" spans="8:12" x14ac:dyDescent="0.15">
      <c r="H162" s="2"/>
      <c r="K162" s="6"/>
      <c r="L162" s="1">
        <f t="shared" si="4"/>
        <v>0</v>
      </c>
    </row>
    <row r="163" spans="8:12" x14ac:dyDescent="0.15">
      <c r="H163" s="2"/>
      <c r="K163" s="6"/>
      <c r="L163" s="1">
        <f t="shared" si="4"/>
        <v>0</v>
      </c>
    </row>
    <row r="164" spans="8:12" x14ac:dyDescent="0.15">
      <c r="H164" s="2"/>
      <c r="K164" s="6"/>
      <c r="L164" s="1">
        <f t="shared" si="4"/>
        <v>0</v>
      </c>
    </row>
    <row r="165" spans="8:12" x14ac:dyDescent="0.15">
      <c r="H165" s="2"/>
      <c r="K165" s="6"/>
      <c r="L165" s="1">
        <f t="shared" ref="L165:L178" si="5">IF(G165="White",1,0)</f>
        <v>0</v>
      </c>
    </row>
    <row r="166" spans="8:12" x14ac:dyDescent="0.15">
      <c r="H166" s="2"/>
      <c r="K166" s="6"/>
      <c r="L166" s="1">
        <f t="shared" si="5"/>
        <v>0</v>
      </c>
    </row>
    <row r="167" spans="8:12" x14ac:dyDescent="0.15">
      <c r="H167" s="2"/>
      <c r="K167" s="6"/>
      <c r="L167" s="1">
        <f t="shared" si="5"/>
        <v>0</v>
      </c>
    </row>
    <row r="168" spans="8:12" x14ac:dyDescent="0.15">
      <c r="H168" s="2"/>
      <c r="K168" s="6"/>
      <c r="L168" s="1">
        <f t="shared" si="5"/>
        <v>0</v>
      </c>
    </row>
    <row r="169" spans="8:12" x14ac:dyDescent="0.15">
      <c r="H169" s="2"/>
      <c r="K169" s="6"/>
      <c r="L169" s="1">
        <f t="shared" si="5"/>
        <v>0</v>
      </c>
    </row>
    <row r="170" spans="8:12" x14ac:dyDescent="0.15">
      <c r="H170" s="2"/>
      <c r="K170" s="6"/>
      <c r="L170" s="1">
        <f t="shared" si="5"/>
        <v>0</v>
      </c>
    </row>
    <row r="171" spans="8:12" x14ac:dyDescent="0.15">
      <c r="H171" s="2"/>
      <c r="K171" s="6"/>
      <c r="L171" s="1">
        <f t="shared" si="5"/>
        <v>0</v>
      </c>
    </row>
    <row r="172" spans="8:12" x14ac:dyDescent="0.15">
      <c r="H172" s="2"/>
      <c r="K172" s="6"/>
      <c r="L172" s="1">
        <f t="shared" si="5"/>
        <v>0</v>
      </c>
    </row>
    <row r="173" spans="8:12" x14ac:dyDescent="0.15">
      <c r="H173" s="2"/>
      <c r="K173" s="6"/>
      <c r="L173" s="1">
        <f t="shared" si="5"/>
        <v>0</v>
      </c>
    </row>
    <row r="174" spans="8:12" x14ac:dyDescent="0.15">
      <c r="H174" s="2"/>
      <c r="K174" s="6"/>
      <c r="L174" s="1">
        <f t="shared" si="5"/>
        <v>0</v>
      </c>
    </row>
    <row r="175" spans="8:12" x14ac:dyDescent="0.15">
      <c r="H175" s="2"/>
      <c r="K175" s="6"/>
      <c r="L175" s="1">
        <f t="shared" si="5"/>
        <v>0</v>
      </c>
    </row>
    <row r="176" spans="8:12" x14ac:dyDescent="0.15">
      <c r="H176" s="2"/>
      <c r="K176" s="6"/>
      <c r="L176" s="1">
        <f t="shared" si="5"/>
        <v>0</v>
      </c>
    </row>
    <row r="177" spans="8:12" x14ac:dyDescent="0.15">
      <c r="H177" s="2"/>
      <c r="K177" s="6"/>
      <c r="L177" s="1">
        <f t="shared" si="5"/>
        <v>0</v>
      </c>
    </row>
    <row r="178" spans="8:12" x14ac:dyDescent="0.15">
      <c r="H178" s="2"/>
      <c r="K178" s="6"/>
      <c r="L178" s="1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EC06-AA75-436A-A5F7-40CC42DE6035}">
  <dimension ref="A1:L66"/>
  <sheetViews>
    <sheetView topLeftCell="A14" workbookViewId="0">
      <selection activeCell="Q21" sqref="Q21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41</v>
      </c>
      <c r="C1" s="3"/>
    </row>
    <row r="2" spans="1:12" x14ac:dyDescent="0.15">
      <c r="B2" s="4" t="s">
        <v>42</v>
      </c>
      <c r="C2" s="4"/>
    </row>
    <row r="4" spans="1:12" ht="13" thickBot="1" x14ac:dyDescent="0.2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 x14ac:dyDescent="0.15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 x14ac:dyDescent="0.15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 x14ac:dyDescent="0.15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 x14ac:dyDescent="0.15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 x14ac:dyDescent="0.15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 x14ac:dyDescent="0.15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 x14ac:dyDescent="0.15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 x14ac:dyDescent="0.15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 x14ac:dyDescent="0.15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 x14ac:dyDescent="0.15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 x14ac:dyDescent="0.15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 x14ac:dyDescent="0.15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 x14ac:dyDescent="0.15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 x14ac:dyDescent="0.15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 x14ac:dyDescent="0.15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 x14ac:dyDescent="0.15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 x14ac:dyDescent="0.15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 x14ac:dyDescent="0.15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 x14ac:dyDescent="0.15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 x14ac:dyDescent="0.15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 x14ac:dyDescent="0.15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 x14ac:dyDescent="0.15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 x14ac:dyDescent="0.15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 x14ac:dyDescent="0.15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 x14ac:dyDescent="0.15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 x14ac:dyDescent="0.15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 x14ac:dyDescent="0.15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 x14ac:dyDescent="0.15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 x14ac:dyDescent="0.15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 x14ac:dyDescent="0.15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 x14ac:dyDescent="0.15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 x14ac:dyDescent="0.15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 x14ac:dyDescent="0.15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 x14ac:dyDescent="0.15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 x14ac:dyDescent="0.15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 x14ac:dyDescent="0.15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 x14ac:dyDescent="0.15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 x14ac:dyDescent="0.15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 x14ac:dyDescent="0.15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 x14ac:dyDescent="0.15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 x14ac:dyDescent="0.15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 x14ac:dyDescent="0.15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 x14ac:dyDescent="0.15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 x14ac:dyDescent="0.15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 x14ac:dyDescent="0.15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 x14ac:dyDescent="0.15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 x14ac:dyDescent="0.15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 x14ac:dyDescent="0.15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 x14ac:dyDescent="0.15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 x14ac:dyDescent="0.15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 x14ac:dyDescent="0.15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 x14ac:dyDescent="0.15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 x14ac:dyDescent="0.15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 x14ac:dyDescent="0.15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 x14ac:dyDescent="0.15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 x14ac:dyDescent="0.15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 x14ac:dyDescent="0.15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 x14ac:dyDescent="0.15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 x14ac:dyDescent="0.15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 x14ac:dyDescent="0.15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 x14ac:dyDescent="0.15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 x14ac:dyDescent="0.15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24"/>
  <sheetViews>
    <sheetView zoomScale="135" workbookViewId="0">
      <selection activeCell="E32" sqref="E32"/>
    </sheetView>
  </sheetViews>
  <sheetFormatPr baseColWidth="10" defaultColWidth="8.83203125" defaultRowHeight="12" x14ac:dyDescent="0.15"/>
  <cols>
    <col min="1" max="1" width="2" style="1" customWidth="1"/>
    <col min="2" max="2" width="10.33203125" style="1" customWidth="1"/>
    <col min="3" max="3" width="3.5" style="1" bestFit="1" customWidth="1"/>
    <col min="4" max="4" width="23.33203125" style="1" customWidth="1"/>
    <col min="5" max="5" width="15.6640625" style="1" bestFit="1" customWidth="1"/>
    <col min="6" max="6" width="16.83203125" style="1" bestFit="1" customWidth="1"/>
    <col min="7" max="7" width="6.83203125" style="1" bestFit="1" customWidth="1"/>
    <col min="8" max="10" width="8.83203125" style="1"/>
    <col min="11" max="11" width="8.83203125" style="10"/>
    <col min="12" max="16384" width="8.83203125" style="1"/>
  </cols>
  <sheetData>
    <row r="1" spans="2:12" ht="16" x14ac:dyDescent="0.2">
      <c r="B1" s="3" t="s">
        <v>41</v>
      </c>
      <c r="K1" s="1"/>
    </row>
    <row r="2" spans="2:12" x14ac:dyDescent="0.15">
      <c r="B2" s="4" t="s">
        <v>381</v>
      </c>
    </row>
    <row r="4" spans="2:12" x14ac:dyDescent="0.15">
      <c r="B4" s="4" t="s">
        <v>384</v>
      </c>
      <c r="C4" s="1" t="s">
        <v>386</v>
      </c>
    </row>
    <row r="5" spans="2:12" x14ac:dyDescent="0.15">
      <c r="C5" s="1" t="s">
        <v>387</v>
      </c>
      <c r="D5" s="10"/>
      <c r="E5" s="10"/>
      <c r="F5" s="10"/>
    </row>
    <row r="6" spans="2:12" x14ac:dyDescent="0.15">
      <c r="B6" s="4" t="s">
        <v>385</v>
      </c>
      <c r="C6" s="10" t="s">
        <v>388</v>
      </c>
      <c r="D6" s="10"/>
      <c r="E6" s="10"/>
      <c r="F6" s="10"/>
    </row>
    <row r="7" spans="2:12" x14ac:dyDescent="0.15">
      <c r="B7" s="22"/>
      <c r="C7" s="10"/>
      <c r="D7" s="18"/>
      <c r="E7" s="19"/>
      <c r="F7" s="10"/>
    </row>
    <row r="8" spans="2:12" x14ac:dyDescent="0.15">
      <c r="B8" s="4"/>
      <c r="C8" s="10"/>
      <c r="D8" s="10"/>
      <c r="E8" s="10"/>
      <c r="F8" s="10"/>
      <c r="J8" s="1" t="s">
        <v>389</v>
      </c>
      <c r="K8" s="10" t="s">
        <v>390</v>
      </c>
    </row>
    <row r="9" spans="2:12" x14ac:dyDescent="0.15">
      <c r="J9" s="1" t="s">
        <v>391</v>
      </c>
      <c r="K9" s="10" t="s">
        <v>392</v>
      </c>
    </row>
    <row r="10" spans="2:12" x14ac:dyDescent="0.15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12" x14ac:dyDescent="0.15">
      <c r="B11" s="1" t="s">
        <v>8</v>
      </c>
      <c r="C11" s="1">
        <v>112</v>
      </c>
      <c r="D11" s="9">
        <f>AVERAGE(White!K5:K116)</f>
        <v>67323.100000000006</v>
      </c>
      <c r="E11" s="15">
        <f>_xlfn.VAR.S(White!K5:K116)</f>
        <v>1136728018.0252261</v>
      </c>
      <c r="F11" s="15">
        <f>(111*E11 + 61*E12)/(C11 + C12 - 2)</f>
        <v>1168051481.9473374</v>
      </c>
      <c r="G11" s="14">
        <f>(E14-E15)/E16</f>
        <v>-0.66435038620328624</v>
      </c>
      <c r="H11" s="1">
        <v>0.51013699999999995</v>
      </c>
    </row>
    <row r="12" spans="2:12" x14ac:dyDescent="0.15">
      <c r="B12" s="11" t="s">
        <v>380</v>
      </c>
      <c r="C12" s="12">
        <v>62</v>
      </c>
      <c r="D12" s="13">
        <f>AVERAGE(Nonwhite!K5:K66)</f>
        <v>70917.264516129042</v>
      </c>
      <c r="E12" s="16">
        <f>_xlfn.VAR.S(Nonwhite!K5:K66)</f>
        <v>1225049916.2974083</v>
      </c>
      <c r="F12" s="12"/>
      <c r="G12" s="12"/>
      <c r="H12" s="12"/>
      <c r="J12" s="1" t="s">
        <v>396</v>
      </c>
      <c r="K12" s="10" t="s">
        <v>398</v>
      </c>
      <c r="L12" s="1" t="s">
        <v>397</v>
      </c>
    </row>
    <row r="13" spans="2:12" x14ac:dyDescent="0.15">
      <c r="J13" s="1">
        <v>0.05</v>
      </c>
      <c r="K13" s="10" t="s">
        <v>401</v>
      </c>
      <c r="L13" s="1" t="s">
        <v>399</v>
      </c>
    </row>
    <row r="14" spans="2:12" x14ac:dyDescent="0.15">
      <c r="D14" s="1" t="s">
        <v>395</v>
      </c>
      <c r="E14" s="23">
        <f>D11-D12</f>
        <v>-3594.1645161290362</v>
      </c>
      <c r="J14" s="1">
        <v>0.01</v>
      </c>
      <c r="K14" s="10" t="s">
        <v>401</v>
      </c>
      <c r="L14" s="1" t="s">
        <v>400</v>
      </c>
    </row>
    <row r="15" spans="2:12" x14ac:dyDescent="0.15">
      <c r="B15" s="10"/>
      <c r="C15" s="10"/>
      <c r="D15" s="10" t="s">
        <v>394</v>
      </c>
      <c r="E15" s="10">
        <v>0</v>
      </c>
      <c r="F15" s="10"/>
      <c r="G15" s="10"/>
      <c r="H15" s="10"/>
      <c r="J15" s="1">
        <v>0.1</v>
      </c>
      <c r="K15" s="10" t="s">
        <v>401</v>
      </c>
      <c r="L15" s="1" t="s">
        <v>402</v>
      </c>
    </row>
    <row r="16" spans="2:12" x14ac:dyDescent="0.15">
      <c r="B16" s="17"/>
      <c r="C16" s="17"/>
      <c r="D16" s="17" t="s">
        <v>393</v>
      </c>
      <c r="E16" s="17">
        <f>SQRT(F11/C11 + F11/C12)</f>
        <v>5410.0435414351496</v>
      </c>
      <c r="F16" s="17"/>
      <c r="G16" s="17"/>
      <c r="H16" s="17"/>
    </row>
    <row r="17" spans="2:14" x14ac:dyDescent="0.15">
      <c r="B17" s="10"/>
      <c r="C17" s="10"/>
      <c r="D17" s="18"/>
      <c r="E17" s="19"/>
      <c r="F17" s="19"/>
      <c r="G17" s="20"/>
      <c r="H17" s="10"/>
    </row>
    <row r="18" spans="2:14" x14ac:dyDescent="0.15">
      <c r="B18" s="21"/>
      <c r="C18" s="10"/>
      <c r="D18" s="18"/>
      <c r="E18" s="19"/>
      <c r="F18" s="10"/>
      <c r="G18" s="10"/>
      <c r="H18" s="10"/>
      <c r="J18" s="1" t="s">
        <v>403</v>
      </c>
    </row>
    <row r="19" spans="2:14" x14ac:dyDescent="0.15">
      <c r="B19" s="22"/>
      <c r="C19" s="10"/>
      <c r="D19" s="18"/>
      <c r="E19" s="19"/>
      <c r="F19" s="10"/>
      <c r="G19" s="10"/>
    </row>
    <row r="20" spans="2:14" x14ac:dyDescent="0.15">
      <c r="B20" s="5"/>
    </row>
    <row r="24" spans="2:14" x14ac:dyDescent="0.15">
      <c r="N24" s="1">
        <f>C11+C12-2</f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EEF2-FA24-C746-AD43-7C473DAF2D92}">
  <dimension ref="A4:W110"/>
  <sheetViews>
    <sheetView showGridLines="0" zoomScale="74" workbookViewId="0">
      <selection activeCell="N5" sqref="N5"/>
    </sheetView>
  </sheetViews>
  <sheetFormatPr baseColWidth="10" defaultRowHeight="15" x14ac:dyDescent="0.2"/>
  <cols>
    <col min="9" max="9" width="18" bestFit="1" customWidth="1"/>
    <col min="10" max="10" width="10.1640625" bestFit="1" customWidth="1"/>
    <col min="14" max="14" width="14.1640625" bestFit="1" customWidth="1"/>
    <col min="15" max="15" width="13.33203125" bestFit="1" customWidth="1"/>
    <col min="16" max="16" width="12.83203125" bestFit="1" customWidth="1"/>
  </cols>
  <sheetData>
    <row r="4" spans="1:21" ht="16" thickBot="1" x14ac:dyDescent="0.25">
      <c r="A4" s="8" t="s">
        <v>223</v>
      </c>
      <c r="B4" s="8" t="s">
        <v>224</v>
      </c>
      <c r="C4" s="8" t="s">
        <v>0</v>
      </c>
      <c r="D4" s="8" t="s">
        <v>45</v>
      </c>
      <c r="E4" s="8" t="s">
        <v>44</v>
      </c>
      <c r="F4" s="8" t="s">
        <v>52</v>
      </c>
      <c r="G4" s="8" t="s">
        <v>374</v>
      </c>
      <c r="H4" s="8" t="s">
        <v>1</v>
      </c>
      <c r="I4" s="8" t="s">
        <v>2</v>
      </c>
      <c r="J4" s="8" t="s">
        <v>43</v>
      </c>
      <c r="L4" s="17" t="s">
        <v>45</v>
      </c>
      <c r="M4" s="17" t="s">
        <v>40</v>
      </c>
      <c r="N4" s="17" t="s">
        <v>375</v>
      </c>
      <c r="O4" s="17" t="s">
        <v>404</v>
      </c>
      <c r="P4" s="17" t="s">
        <v>405</v>
      </c>
      <c r="Q4" s="17" t="s">
        <v>378</v>
      </c>
      <c r="R4" s="17" t="s">
        <v>406</v>
      </c>
      <c r="T4" s="17"/>
    </row>
    <row r="5" spans="1:21" x14ac:dyDescent="0.2">
      <c r="A5" s="1" t="s">
        <v>165</v>
      </c>
      <c r="B5" s="1" t="s">
        <v>320</v>
      </c>
      <c r="C5" s="1">
        <v>31</v>
      </c>
      <c r="D5" s="1" t="s">
        <v>7</v>
      </c>
      <c r="E5" s="1" t="s">
        <v>46</v>
      </c>
      <c r="F5" s="1" t="s">
        <v>8</v>
      </c>
      <c r="G5" s="2">
        <v>40420</v>
      </c>
      <c r="H5" s="1" t="s">
        <v>27</v>
      </c>
      <c r="I5" s="1" t="s">
        <v>31</v>
      </c>
      <c r="J5" s="6">
        <v>60320</v>
      </c>
      <c r="L5" t="s">
        <v>7</v>
      </c>
      <c r="M5">
        <f>COUNTIF(D5:D110,"=Male")</f>
        <v>44</v>
      </c>
      <c r="N5">
        <f>AVERAGEIF(D5:D110,"=Male",J5:J110)</f>
        <v>50145.018181818181</v>
      </c>
      <c r="O5" cm="1">
        <f t="array" ref="O5">VARPA(IF(D5:J110=L5,J5:J110))</f>
        <v>545301191.92330599</v>
      </c>
      <c r="P5">
        <f>(43*O5 + 61*O6)/(M5+M6-2)</f>
        <v>479426876.82122505</v>
      </c>
      <c r="Q5">
        <f>(O9-O8)/O10</f>
        <v>0.36701228859123003</v>
      </c>
      <c r="R5">
        <v>0.71399999999999997</v>
      </c>
    </row>
    <row r="6" spans="1:21" x14ac:dyDescent="0.2">
      <c r="A6" s="1" t="s">
        <v>58</v>
      </c>
      <c r="B6" s="1" t="s">
        <v>227</v>
      </c>
      <c r="C6" s="1">
        <v>27</v>
      </c>
      <c r="D6" s="1" t="s">
        <v>3</v>
      </c>
      <c r="E6" s="1" t="s">
        <v>46</v>
      </c>
      <c r="F6" s="1" t="s">
        <v>8</v>
      </c>
      <c r="G6" s="2">
        <v>40637</v>
      </c>
      <c r="H6" s="1" t="s">
        <v>27</v>
      </c>
      <c r="I6" s="1" t="s">
        <v>31</v>
      </c>
      <c r="J6" s="6">
        <v>56160</v>
      </c>
      <c r="L6" t="s">
        <v>3</v>
      </c>
      <c r="M6">
        <f>COUNTIF(D5:D110,"=Female")</f>
        <v>62</v>
      </c>
      <c r="N6">
        <f>AVERAGEIF(D5:D110,"=Female",J5:J110)</f>
        <v>48560.95483870968</v>
      </c>
      <c r="O6" cm="1">
        <f t="array" ref="O6">VARPA(IF(D5:J110=L6,J5:J110))</f>
        <v>432990884.20828271</v>
      </c>
      <c r="T6" t="s">
        <v>409</v>
      </c>
      <c r="U6" t="s">
        <v>410</v>
      </c>
    </row>
    <row r="7" spans="1:21" x14ac:dyDescent="0.2">
      <c r="A7" s="1" t="s">
        <v>151</v>
      </c>
      <c r="B7" s="1" t="s">
        <v>306</v>
      </c>
      <c r="C7" s="1">
        <v>25</v>
      </c>
      <c r="D7" s="1" t="s">
        <v>7</v>
      </c>
      <c r="E7" s="1" t="s">
        <v>46</v>
      </c>
      <c r="F7" s="1" t="s">
        <v>8</v>
      </c>
      <c r="G7" s="2">
        <v>40854</v>
      </c>
      <c r="H7" s="1" t="s">
        <v>27</v>
      </c>
      <c r="I7" s="1" t="s">
        <v>31</v>
      </c>
      <c r="J7" s="6">
        <v>56160</v>
      </c>
      <c r="T7" t="s">
        <v>411</v>
      </c>
      <c r="U7" t="s">
        <v>412</v>
      </c>
    </row>
    <row r="8" spans="1:21" x14ac:dyDescent="0.2">
      <c r="A8" s="1" t="s">
        <v>90</v>
      </c>
      <c r="B8" s="1" t="s">
        <v>256</v>
      </c>
      <c r="C8" s="1">
        <v>32</v>
      </c>
      <c r="D8" s="1" t="s">
        <v>3</v>
      </c>
      <c r="E8" s="1" t="s">
        <v>46</v>
      </c>
      <c r="F8" s="1" t="s">
        <v>8</v>
      </c>
      <c r="G8" s="2">
        <v>41953</v>
      </c>
      <c r="H8" s="1" t="s">
        <v>27</v>
      </c>
      <c r="I8" s="1" t="s">
        <v>31</v>
      </c>
      <c r="J8" s="6">
        <v>54891.199999999997</v>
      </c>
      <c r="N8" t="s">
        <v>407</v>
      </c>
      <c r="O8">
        <v>0</v>
      </c>
    </row>
    <row r="9" spans="1:21" x14ac:dyDescent="0.2">
      <c r="A9" s="1" t="s">
        <v>198</v>
      </c>
      <c r="B9" s="1" t="s">
        <v>346</v>
      </c>
      <c r="C9" s="1">
        <v>40</v>
      </c>
      <c r="D9" s="1" t="s">
        <v>7</v>
      </c>
      <c r="E9" s="1" t="s">
        <v>46</v>
      </c>
      <c r="F9" s="1" t="s">
        <v>8</v>
      </c>
      <c r="G9" s="2">
        <v>40637</v>
      </c>
      <c r="H9" s="1" t="s">
        <v>27</v>
      </c>
      <c r="I9" s="1" t="s">
        <v>31</v>
      </c>
      <c r="J9" s="6">
        <v>54080</v>
      </c>
      <c r="N9" t="s">
        <v>408</v>
      </c>
      <c r="O9">
        <f>N5-N6</f>
        <v>1584.0633431085007</v>
      </c>
    </row>
    <row r="10" spans="1:21" x14ac:dyDescent="0.2">
      <c r="A10" s="1" t="s">
        <v>77</v>
      </c>
      <c r="B10" s="1" t="s">
        <v>244</v>
      </c>
      <c r="C10" s="1">
        <v>30</v>
      </c>
      <c r="D10" s="1" t="s">
        <v>3</v>
      </c>
      <c r="E10" s="1" t="s">
        <v>46</v>
      </c>
      <c r="F10" s="1" t="s">
        <v>8</v>
      </c>
      <c r="G10" s="2">
        <v>42093</v>
      </c>
      <c r="H10" s="1" t="s">
        <v>27</v>
      </c>
      <c r="I10" s="1" t="s">
        <v>31</v>
      </c>
      <c r="J10" s="6">
        <v>54080</v>
      </c>
      <c r="N10" t="s">
        <v>393</v>
      </c>
      <c r="O10">
        <f>SQRT(P5/M5 + P5/M6)</f>
        <v>4316.1043712974815</v>
      </c>
    </row>
    <row r="11" spans="1:21" x14ac:dyDescent="0.2">
      <c r="A11" s="1" t="s">
        <v>137</v>
      </c>
      <c r="B11" s="1" t="s">
        <v>296</v>
      </c>
      <c r="C11" s="1">
        <v>48</v>
      </c>
      <c r="D11" s="1" t="s">
        <v>3</v>
      </c>
      <c r="E11" s="1" t="s">
        <v>46</v>
      </c>
      <c r="F11" s="1" t="s">
        <v>8</v>
      </c>
      <c r="G11" s="2">
        <v>41827</v>
      </c>
      <c r="H11" s="1" t="s">
        <v>27</v>
      </c>
      <c r="I11" s="1" t="s">
        <v>31</v>
      </c>
      <c r="J11" s="6">
        <v>52000</v>
      </c>
    </row>
    <row r="12" spans="1:21" x14ac:dyDescent="0.2">
      <c r="A12" s="1" t="s">
        <v>169</v>
      </c>
      <c r="B12" s="1" t="s">
        <v>323</v>
      </c>
      <c r="C12" s="1">
        <v>32</v>
      </c>
      <c r="D12" s="1" t="s">
        <v>7</v>
      </c>
      <c r="E12" s="1" t="s">
        <v>46</v>
      </c>
      <c r="F12" s="1" t="s">
        <v>8</v>
      </c>
      <c r="G12" s="2">
        <v>41827</v>
      </c>
      <c r="H12" s="1" t="s">
        <v>27</v>
      </c>
      <c r="I12" s="1" t="s">
        <v>31</v>
      </c>
      <c r="J12" s="6">
        <v>50440</v>
      </c>
    </row>
    <row r="13" spans="1:21" x14ac:dyDescent="0.2">
      <c r="A13" s="1" t="s">
        <v>62</v>
      </c>
      <c r="B13" s="1" t="s">
        <v>231</v>
      </c>
      <c r="C13" s="1">
        <v>28</v>
      </c>
      <c r="D13" s="1" t="s">
        <v>3</v>
      </c>
      <c r="E13" s="1" t="s">
        <v>46</v>
      </c>
      <c r="F13" s="1" t="s">
        <v>8</v>
      </c>
      <c r="G13" s="2">
        <v>41827</v>
      </c>
      <c r="H13" s="1" t="s">
        <v>27</v>
      </c>
      <c r="I13" s="1" t="s">
        <v>31</v>
      </c>
      <c r="J13" s="6">
        <v>49920</v>
      </c>
      <c r="Q13" t="s">
        <v>413</v>
      </c>
    </row>
    <row r="14" spans="1:21" x14ac:dyDescent="0.2">
      <c r="A14" s="1" t="s">
        <v>156</v>
      </c>
      <c r="B14" s="1" t="s">
        <v>311</v>
      </c>
      <c r="C14" s="1">
        <v>29</v>
      </c>
      <c r="D14" s="1" t="s">
        <v>7</v>
      </c>
      <c r="E14" s="1" t="s">
        <v>46</v>
      </c>
      <c r="F14" s="1" t="s">
        <v>8</v>
      </c>
      <c r="G14" s="2">
        <v>41589</v>
      </c>
      <c r="H14" s="1" t="s">
        <v>27</v>
      </c>
      <c r="I14" s="1" t="s">
        <v>31</v>
      </c>
      <c r="J14" s="6">
        <v>49920</v>
      </c>
      <c r="Q14" t="s">
        <v>414</v>
      </c>
    </row>
    <row r="15" spans="1:21" x14ac:dyDescent="0.2">
      <c r="A15" s="1" t="s">
        <v>180</v>
      </c>
      <c r="B15" s="1" t="s">
        <v>330</v>
      </c>
      <c r="C15" s="1">
        <v>34</v>
      </c>
      <c r="D15" s="1" t="s">
        <v>7</v>
      </c>
      <c r="E15" s="1" t="s">
        <v>46</v>
      </c>
      <c r="F15" s="1" t="s">
        <v>8</v>
      </c>
      <c r="G15" s="2">
        <v>41911</v>
      </c>
      <c r="H15" s="1" t="s">
        <v>27</v>
      </c>
      <c r="I15" s="1" t="s">
        <v>31</v>
      </c>
      <c r="J15" s="6">
        <v>45760</v>
      </c>
    </row>
    <row r="16" spans="1:21" x14ac:dyDescent="0.2">
      <c r="A16" s="1" t="s">
        <v>147</v>
      </c>
      <c r="B16" s="1" t="s">
        <v>361</v>
      </c>
      <c r="C16" s="1">
        <v>54</v>
      </c>
      <c r="D16" s="1" t="s">
        <v>7</v>
      </c>
      <c r="E16" s="1" t="s">
        <v>46</v>
      </c>
      <c r="F16" s="1" t="s">
        <v>8</v>
      </c>
      <c r="G16" s="2">
        <v>41911</v>
      </c>
      <c r="H16" s="1" t="s">
        <v>27</v>
      </c>
      <c r="I16" s="1" t="s">
        <v>31</v>
      </c>
      <c r="J16" s="6">
        <v>45760</v>
      </c>
    </row>
    <row r="17" spans="1:23" x14ac:dyDescent="0.2">
      <c r="A17" s="1" t="s">
        <v>91</v>
      </c>
      <c r="B17" s="1" t="s">
        <v>371</v>
      </c>
      <c r="C17" s="1">
        <v>32</v>
      </c>
      <c r="D17" s="1" t="s">
        <v>3</v>
      </c>
      <c r="E17" s="1" t="s">
        <v>46</v>
      </c>
      <c r="F17" s="1" t="s">
        <v>8</v>
      </c>
      <c r="G17" s="2">
        <v>41911</v>
      </c>
      <c r="H17" s="1" t="s">
        <v>27</v>
      </c>
      <c r="I17" s="1" t="s">
        <v>31</v>
      </c>
      <c r="J17" s="6">
        <v>45760</v>
      </c>
    </row>
    <row r="18" spans="1:23" x14ac:dyDescent="0.2">
      <c r="A18" s="1" t="s">
        <v>147</v>
      </c>
      <c r="B18" s="1" t="s">
        <v>304</v>
      </c>
      <c r="C18" s="1">
        <v>53</v>
      </c>
      <c r="D18" s="1" t="s">
        <v>3</v>
      </c>
      <c r="E18" s="1" t="s">
        <v>46</v>
      </c>
      <c r="F18" s="1" t="s">
        <v>8</v>
      </c>
      <c r="G18" s="2">
        <v>41589</v>
      </c>
      <c r="H18" s="1" t="s">
        <v>27</v>
      </c>
      <c r="I18" s="1" t="s">
        <v>30</v>
      </c>
      <c r="J18" s="6">
        <v>50960</v>
      </c>
    </row>
    <row r="19" spans="1:23" x14ac:dyDescent="0.2">
      <c r="A19" s="1" t="s">
        <v>104</v>
      </c>
      <c r="B19" s="1" t="s">
        <v>269</v>
      </c>
      <c r="C19" s="1">
        <v>36</v>
      </c>
      <c r="D19" s="1" t="s">
        <v>3</v>
      </c>
      <c r="E19" s="1" t="s">
        <v>46</v>
      </c>
      <c r="F19" s="1" t="s">
        <v>8</v>
      </c>
      <c r="G19" s="2">
        <v>40917</v>
      </c>
      <c r="H19" s="1" t="s">
        <v>27</v>
      </c>
      <c r="I19" s="1" t="s">
        <v>30</v>
      </c>
      <c r="J19" s="6">
        <v>49920</v>
      </c>
      <c r="W19">
        <f>M5+M6-2</f>
        <v>104</v>
      </c>
    </row>
    <row r="20" spans="1:23" x14ac:dyDescent="0.2">
      <c r="A20" s="1" t="s">
        <v>123</v>
      </c>
      <c r="B20" s="1" t="s">
        <v>286</v>
      </c>
      <c r="C20" s="1">
        <v>40</v>
      </c>
      <c r="D20" s="1" t="s">
        <v>3</v>
      </c>
      <c r="E20" s="1" t="s">
        <v>46</v>
      </c>
      <c r="F20" s="1" t="s">
        <v>8</v>
      </c>
      <c r="G20" s="2">
        <v>40875</v>
      </c>
      <c r="H20" s="1" t="s">
        <v>27</v>
      </c>
      <c r="I20" s="1" t="s">
        <v>30</v>
      </c>
      <c r="J20" s="6">
        <v>49920</v>
      </c>
    </row>
    <row r="21" spans="1:23" x14ac:dyDescent="0.2">
      <c r="A21" s="1" t="s">
        <v>121</v>
      </c>
      <c r="B21" s="1" t="s">
        <v>237</v>
      </c>
      <c r="C21" s="1">
        <v>40</v>
      </c>
      <c r="D21" s="1" t="s">
        <v>3</v>
      </c>
      <c r="E21" s="1" t="s">
        <v>46</v>
      </c>
      <c r="F21" s="1" t="s">
        <v>8</v>
      </c>
      <c r="G21" s="2">
        <v>40917</v>
      </c>
      <c r="H21" s="1" t="s">
        <v>27</v>
      </c>
      <c r="I21" s="1" t="s">
        <v>30</v>
      </c>
      <c r="J21" s="6">
        <v>47840</v>
      </c>
    </row>
    <row r="22" spans="1:23" x14ac:dyDescent="0.2">
      <c r="A22" s="1" t="s">
        <v>82</v>
      </c>
      <c r="B22" s="1" t="s">
        <v>248</v>
      </c>
      <c r="C22" s="1">
        <v>31</v>
      </c>
      <c r="D22" s="1" t="s">
        <v>3</v>
      </c>
      <c r="E22" s="1" t="s">
        <v>46</v>
      </c>
      <c r="F22" s="1" t="s">
        <v>8</v>
      </c>
      <c r="G22" s="2">
        <v>40959</v>
      </c>
      <c r="H22" s="1" t="s">
        <v>27</v>
      </c>
      <c r="I22" s="1" t="s">
        <v>30</v>
      </c>
      <c r="J22" s="6">
        <v>47840</v>
      </c>
    </row>
    <row r="23" spans="1:23" x14ac:dyDescent="0.2">
      <c r="A23" s="1" t="s">
        <v>128</v>
      </c>
      <c r="B23" s="1" t="s">
        <v>289</v>
      </c>
      <c r="C23" s="1">
        <v>43</v>
      </c>
      <c r="D23" s="1" t="s">
        <v>3</v>
      </c>
      <c r="E23" s="1" t="s">
        <v>46</v>
      </c>
      <c r="F23" s="1" t="s">
        <v>8</v>
      </c>
      <c r="G23" s="2">
        <v>41589</v>
      </c>
      <c r="H23" s="1" t="s">
        <v>27</v>
      </c>
      <c r="I23" s="1" t="s">
        <v>30</v>
      </c>
      <c r="J23" s="6">
        <v>47840</v>
      </c>
    </row>
    <row r="24" spans="1:23" x14ac:dyDescent="0.2">
      <c r="A24" s="1" t="s">
        <v>175</v>
      </c>
      <c r="B24" s="1" t="s">
        <v>328</v>
      </c>
      <c r="C24" s="1">
        <v>34</v>
      </c>
      <c r="D24" s="1" t="s">
        <v>7</v>
      </c>
      <c r="E24" s="1" t="s">
        <v>46</v>
      </c>
      <c r="F24" s="1" t="s">
        <v>8</v>
      </c>
      <c r="G24" s="2">
        <v>41547</v>
      </c>
      <c r="H24" s="1" t="s">
        <v>27</v>
      </c>
      <c r="I24" s="1" t="s">
        <v>30</v>
      </c>
      <c r="J24" s="6">
        <v>45760</v>
      </c>
    </row>
    <row r="25" spans="1:23" x14ac:dyDescent="0.2">
      <c r="A25" s="1" t="s">
        <v>135</v>
      </c>
      <c r="B25" s="1" t="s">
        <v>294</v>
      </c>
      <c r="C25" s="1">
        <v>47</v>
      </c>
      <c r="D25" s="1" t="s">
        <v>3</v>
      </c>
      <c r="E25" s="1" t="s">
        <v>48</v>
      </c>
      <c r="F25" s="1" t="s">
        <v>8</v>
      </c>
      <c r="G25" s="2">
        <v>40637</v>
      </c>
      <c r="H25" s="1" t="s">
        <v>27</v>
      </c>
      <c r="I25" s="1" t="s">
        <v>30</v>
      </c>
      <c r="J25" s="6">
        <v>45760</v>
      </c>
    </row>
    <row r="26" spans="1:23" x14ac:dyDescent="0.2">
      <c r="A26" s="1" t="s">
        <v>178</v>
      </c>
      <c r="B26" s="1" t="s">
        <v>366</v>
      </c>
      <c r="C26" s="1">
        <v>34</v>
      </c>
      <c r="D26" s="1" t="s">
        <v>7</v>
      </c>
      <c r="E26" s="1" t="s">
        <v>46</v>
      </c>
      <c r="F26" s="1" t="s">
        <v>8</v>
      </c>
      <c r="G26" s="2">
        <v>41463</v>
      </c>
      <c r="H26" s="1" t="s">
        <v>27</v>
      </c>
      <c r="I26" s="1" t="s">
        <v>30</v>
      </c>
      <c r="J26" s="6">
        <v>45760</v>
      </c>
    </row>
    <row r="27" spans="1:23" x14ac:dyDescent="0.2">
      <c r="A27" s="1" t="s">
        <v>97</v>
      </c>
      <c r="B27" s="1" t="s">
        <v>263</v>
      </c>
      <c r="C27" s="1">
        <v>34</v>
      </c>
      <c r="D27" s="1" t="s">
        <v>3</v>
      </c>
      <c r="E27" s="1" t="s">
        <v>46</v>
      </c>
      <c r="F27" s="1" t="s">
        <v>8</v>
      </c>
      <c r="G27" s="2">
        <v>41687</v>
      </c>
      <c r="H27" s="1" t="s">
        <v>27</v>
      </c>
      <c r="I27" s="1" t="s">
        <v>30</v>
      </c>
      <c r="J27" s="6">
        <v>45760</v>
      </c>
    </row>
    <row r="28" spans="1:23" x14ac:dyDescent="0.2">
      <c r="A28" s="1" t="s">
        <v>205</v>
      </c>
      <c r="B28" s="1" t="s">
        <v>351</v>
      </c>
      <c r="C28" s="1">
        <v>43</v>
      </c>
      <c r="D28" s="1" t="s">
        <v>7</v>
      </c>
      <c r="E28" s="1" t="s">
        <v>46</v>
      </c>
      <c r="F28" s="1" t="s">
        <v>8</v>
      </c>
      <c r="G28" s="2">
        <v>41953</v>
      </c>
      <c r="H28" s="1" t="s">
        <v>27</v>
      </c>
      <c r="I28" s="1" t="s">
        <v>30</v>
      </c>
      <c r="J28" s="6">
        <v>44200</v>
      </c>
    </row>
    <row r="29" spans="1:23" x14ac:dyDescent="0.2">
      <c r="A29" s="1" t="s">
        <v>69</v>
      </c>
      <c r="B29" s="1" t="s">
        <v>70</v>
      </c>
      <c r="C29" s="1">
        <v>29</v>
      </c>
      <c r="D29" s="1" t="s">
        <v>3</v>
      </c>
      <c r="E29" s="1" t="s">
        <v>46</v>
      </c>
      <c r="F29" s="1" t="s">
        <v>8</v>
      </c>
      <c r="G29" s="2">
        <v>39454</v>
      </c>
      <c r="H29" s="1" t="s">
        <v>27</v>
      </c>
      <c r="I29" s="1" t="s">
        <v>30</v>
      </c>
      <c r="J29" s="6">
        <v>43680</v>
      </c>
    </row>
    <row r="30" spans="1:23" x14ac:dyDescent="0.2">
      <c r="A30" s="1" t="s">
        <v>182</v>
      </c>
      <c r="B30" s="1" t="s">
        <v>332</v>
      </c>
      <c r="C30" s="1">
        <v>35</v>
      </c>
      <c r="D30" s="1" t="s">
        <v>7</v>
      </c>
      <c r="E30" s="1" t="s">
        <v>46</v>
      </c>
      <c r="F30" s="1" t="s">
        <v>8</v>
      </c>
      <c r="G30" s="2">
        <v>41771</v>
      </c>
      <c r="H30" s="1" t="s">
        <v>27</v>
      </c>
      <c r="I30" s="1" t="s">
        <v>30</v>
      </c>
      <c r="J30" s="6">
        <v>43680</v>
      </c>
    </row>
    <row r="31" spans="1:23" x14ac:dyDescent="0.2">
      <c r="A31" s="1" t="s">
        <v>195</v>
      </c>
      <c r="B31" s="1" t="s">
        <v>344</v>
      </c>
      <c r="C31" s="1">
        <v>39</v>
      </c>
      <c r="D31" s="1" t="s">
        <v>7</v>
      </c>
      <c r="E31" s="1" t="s">
        <v>46</v>
      </c>
      <c r="F31" s="1" t="s">
        <v>8</v>
      </c>
      <c r="G31" s="2">
        <v>41729</v>
      </c>
      <c r="H31" s="1" t="s">
        <v>27</v>
      </c>
      <c r="I31" s="1" t="s">
        <v>30</v>
      </c>
      <c r="J31" s="6">
        <v>43680</v>
      </c>
    </row>
    <row r="32" spans="1:23" x14ac:dyDescent="0.2">
      <c r="A32" s="1" t="s">
        <v>143</v>
      </c>
      <c r="B32" s="1" t="s">
        <v>300</v>
      </c>
      <c r="C32" s="1">
        <v>51</v>
      </c>
      <c r="D32" s="1" t="s">
        <v>3</v>
      </c>
      <c r="E32" s="1" t="s">
        <v>46</v>
      </c>
      <c r="F32" s="1" t="s">
        <v>8</v>
      </c>
      <c r="G32" s="2">
        <v>41547</v>
      </c>
      <c r="H32" s="1" t="s">
        <v>27</v>
      </c>
      <c r="I32" s="1" t="s">
        <v>30</v>
      </c>
      <c r="J32" s="6">
        <v>43680</v>
      </c>
    </row>
    <row r="33" spans="1:10" x14ac:dyDescent="0.2">
      <c r="A33" s="1" t="s">
        <v>174</v>
      </c>
      <c r="B33" s="1" t="s">
        <v>327</v>
      </c>
      <c r="C33" s="1">
        <v>34</v>
      </c>
      <c r="D33" s="1" t="s">
        <v>7</v>
      </c>
      <c r="E33" s="1" t="s">
        <v>46</v>
      </c>
      <c r="F33" s="1" t="s">
        <v>8</v>
      </c>
      <c r="G33" s="2">
        <v>40729</v>
      </c>
      <c r="H33" s="1" t="s">
        <v>27</v>
      </c>
      <c r="I33" s="1" t="s">
        <v>30</v>
      </c>
      <c r="J33" s="6">
        <v>41600</v>
      </c>
    </row>
    <row r="34" spans="1:10" x14ac:dyDescent="0.2">
      <c r="A34" s="1" t="s">
        <v>216</v>
      </c>
      <c r="B34" s="1" t="s">
        <v>359</v>
      </c>
      <c r="C34" s="1">
        <v>50</v>
      </c>
      <c r="D34" s="1" t="s">
        <v>7</v>
      </c>
      <c r="E34" s="1" t="s">
        <v>46</v>
      </c>
      <c r="F34" s="1" t="s">
        <v>8</v>
      </c>
      <c r="G34" s="2">
        <v>41827</v>
      </c>
      <c r="H34" s="1" t="s">
        <v>27</v>
      </c>
      <c r="I34" s="1" t="s">
        <v>30</v>
      </c>
      <c r="J34" s="6">
        <v>41600</v>
      </c>
    </row>
    <row r="35" spans="1:10" x14ac:dyDescent="0.2">
      <c r="A35" s="1" t="s">
        <v>127</v>
      </c>
      <c r="B35" s="1" t="s">
        <v>288</v>
      </c>
      <c r="C35" s="1">
        <v>43</v>
      </c>
      <c r="D35" s="1" t="s">
        <v>3</v>
      </c>
      <c r="E35" s="1" t="s">
        <v>46</v>
      </c>
      <c r="F35" s="1" t="s">
        <v>8</v>
      </c>
      <c r="G35" s="2">
        <v>41771</v>
      </c>
      <c r="H35" s="1" t="s">
        <v>27</v>
      </c>
      <c r="I35" s="1" t="s">
        <v>30</v>
      </c>
      <c r="J35" s="6">
        <v>41600</v>
      </c>
    </row>
    <row r="36" spans="1:10" x14ac:dyDescent="0.2">
      <c r="A36" s="1" t="s">
        <v>133</v>
      </c>
      <c r="B36" s="1" t="s">
        <v>292</v>
      </c>
      <c r="C36" s="1">
        <v>45</v>
      </c>
      <c r="D36" s="1" t="s">
        <v>3</v>
      </c>
      <c r="E36" s="1" t="s">
        <v>46</v>
      </c>
      <c r="F36" s="1" t="s">
        <v>8</v>
      </c>
      <c r="G36" s="2">
        <v>41218</v>
      </c>
      <c r="H36" s="1" t="s">
        <v>27</v>
      </c>
      <c r="I36" s="1" t="s">
        <v>30</v>
      </c>
      <c r="J36" s="6">
        <v>41600</v>
      </c>
    </row>
    <row r="37" spans="1:10" x14ac:dyDescent="0.2">
      <c r="A37" s="1" t="s">
        <v>124</v>
      </c>
      <c r="B37" s="1" t="s">
        <v>277</v>
      </c>
      <c r="C37" s="1">
        <v>40</v>
      </c>
      <c r="D37" s="1" t="s">
        <v>3</v>
      </c>
      <c r="E37" s="1" t="s">
        <v>46</v>
      </c>
      <c r="F37" s="1" t="s">
        <v>8</v>
      </c>
      <c r="G37" s="2">
        <v>40694</v>
      </c>
      <c r="H37" s="1" t="s">
        <v>27</v>
      </c>
      <c r="I37" s="1" t="s">
        <v>30</v>
      </c>
      <c r="J37" s="6">
        <v>41600</v>
      </c>
    </row>
    <row r="38" spans="1:10" x14ac:dyDescent="0.2">
      <c r="A38" s="1" t="s">
        <v>125</v>
      </c>
      <c r="B38" s="1" t="s">
        <v>273</v>
      </c>
      <c r="C38" s="1">
        <v>41</v>
      </c>
      <c r="D38" s="1" t="s">
        <v>3</v>
      </c>
      <c r="E38" s="1" t="s">
        <v>46</v>
      </c>
      <c r="F38" s="1" t="s">
        <v>8</v>
      </c>
      <c r="G38" s="2">
        <v>42093</v>
      </c>
      <c r="H38" s="1" t="s">
        <v>27</v>
      </c>
      <c r="I38" s="1" t="s">
        <v>30</v>
      </c>
      <c r="J38" s="6">
        <v>41600</v>
      </c>
    </row>
    <row r="39" spans="1:10" x14ac:dyDescent="0.2">
      <c r="A39" s="1" t="s">
        <v>111</v>
      </c>
      <c r="B39" s="1" t="s">
        <v>276</v>
      </c>
      <c r="C39" s="1">
        <v>38</v>
      </c>
      <c r="D39" s="1" t="s">
        <v>3</v>
      </c>
      <c r="E39" s="1" t="s">
        <v>46</v>
      </c>
      <c r="F39" s="1" t="s">
        <v>8</v>
      </c>
      <c r="G39" s="2">
        <v>41771</v>
      </c>
      <c r="H39" s="1" t="s">
        <v>27</v>
      </c>
      <c r="I39" s="1" t="s">
        <v>30</v>
      </c>
      <c r="J39" s="6">
        <v>40560</v>
      </c>
    </row>
    <row r="40" spans="1:10" x14ac:dyDescent="0.2">
      <c r="A40" s="1" t="s">
        <v>167</v>
      </c>
      <c r="B40" s="1" t="s">
        <v>322</v>
      </c>
      <c r="C40" s="1">
        <v>32</v>
      </c>
      <c r="D40" s="1" t="s">
        <v>7</v>
      </c>
      <c r="E40" s="1" t="s">
        <v>46</v>
      </c>
      <c r="F40" s="1" t="s">
        <v>8</v>
      </c>
      <c r="G40" s="2">
        <v>42093</v>
      </c>
      <c r="H40" s="1" t="s">
        <v>27</v>
      </c>
      <c r="I40" s="1" t="s">
        <v>30</v>
      </c>
      <c r="J40" s="6">
        <v>39520</v>
      </c>
    </row>
    <row r="41" spans="1:10" x14ac:dyDescent="0.2">
      <c r="A41" s="1" t="s">
        <v>179</v>
      </c>
      <c r="B41" s="1" t="s">
        <v>307</v>
      </c>
      <c r="C41" s="1">
        <v>34</v>
      </c>
      <c r="D41" s="1" t="s">
        <v>7</v>
      </c>
      <c r="E41" s="1" t="s">
        <v>46</v>
      </c>
      <c r="F41" s="1" t="s">
        <v>8</v>
      </c>
      <c r="G41" s="2">
        <v>41134</v>
      </c>
      <c r="H41" s="1" t="s">
        <v>27</v>
      </c>
      <c r="I41" s="1" t="s">
        <v>30</v>
      </c>
      <c r="J41" s="6">
        <v>39520</v>
      </c>
    </row>
    <row r="42" spans="1:10" x14ac:dyDescent="0.2">
      <c r="A42" s="1" t="s">
        <v>146</v>
      </c>
      <c r="B42" s="1" t="s">
        <v>303</v>
      </c>
      <c r="C42" s="1">
        <v>53</v>
      </c>
      <c r="D42" s="1" t="s">
        <v>3</v>
      </c>
      <c r="E42" s="1" t="s">
        <v>46</v>
      </c>
      <c r="F42" s="1" t="s">
        <v>8</v>
      </c>
      <c r="G42" s="2">
        <v>41645</v>
      </c>
      <c r="H42" s="1" t="s">
        <v>27</v>
      </c>
      <c r="I42" s="1" t="s">
        <v>30</v>
      </c>
      <c r="J42" s="6">
        <v>39520</v>
      </c>
    </row>
    <row r="43" spans="1:10" x14ac:dyDescent="0.2">
      <c r="A43" s="1" t="s">
        <v>202</v>
      </c>
      <c r="B43" s="1" t="s">
        <v>349</v>
      </c>
      <c r="C43" s="1">
        <v>42</v>
      </c>
      <c r="D43" s="1" t="s">
        <v>7</v>
      </c>
      <c r="E43" s="1" t="s">
        <v>46</v>
      </c>
      <c r="F43" s="1" t="s">
        <v>8</v>
      </c>
      <c r="G43" s="2">
        <v>41547</v>
      </c>
      <c r="H43" s="1" t="s">
        <v>27</v>
      </c>
      <c r="I43" s="1" t="s">
        <v>30</v>
      </c>
      <c r="J43" s="6">
        <v>39520</v>
      </c>
    </row>
    <row r="44" spans="1:10" x14ac:dyDescent="0.2">
      <c r="A44" s="1" t="s">
        <v>64</v>
      </c>
      <c r="B44" s="1" t="s">
        <v>260</v>
      </c>
      <c r="C44" s="1">
        <v>33</v>
      </c>
      <c r="D44" s="1" t="s">
        <v>3</v>
      </c>
      <c r="E44" s="1" t="s">
        <v>46</v>
      </c>
      <c r="F44" s="1" t="s">
        <v>8</v>
      </c>
      <c r="G44" s="2">
        <v>41463</v>
      </c>
      <c r="H44" s="1" t="s">
        <v>27</v>
      </c>
      <c r="I44" s="1" t="s">
        <v>30</v>
      </c>
      <c r="J44" s="6">
        <v>39520</v>
      </c>
    </row>
    <row r="45" spans="1:10" x14ac:dyDescent="0.2">
      <c r="A45" s="1" t="s">
        <v>116</v>
      </c>
      <c r="B45" s="1" t="s">
        <v>334</v>
      </c>
      <c r="C45" s="1">
        <v>35</v>
      </c>
      <c r="D45" s="1" t="s">
        <v>7</v>
      </c>
      <c r="E45" s="1" t="s">
        <v>46</v>
      </c>
      <c r="F45" s="1" t="s">
        <v>8</v>
      </c>
      <c r="G45" s="2">
        <v>42009</v>
      </c>
      <c r="H45" s="1" t="s">
        <v>27</v>
      </c>
      <c r="I45" s="1" t="s">
        <v>30</v>
      </c>
      <c r="J45" s="6">
        <v>39520</v>
      </c>
    </row>
    <row r="46" spans="1:10" x14ac:dyDescent="0.2">
      <c r="A46" s="1" t="s">
        <v>153</v>
      </c>
      <c r="B46" s="1" t="s">
        <v>308</v>
      </c>
      <c r="C46" s="1">
        <v>28</v>
      </c>
      <c r="D46" s="1" t="s">
        <v>7</v>
      </c>
      <c r="E46" s="1" t="s">
        <v>46</v>
      </c>
      <c r="F46" s="1" t="s">
        <v>8</v>
      </c>
      <c r="G46" s="2">
        <v>42135</v>
      </c>
      <c r="H46" s="1" t="s">
        <v>27</v>
      </c>
      <c r="I46" s="1" t="s">
        <v>30</v>
      </c>
      <c r="J46" s="6">
        <v>37440</v>
      </c>
    </row>
    <row r="47" spans="1:10" x14ac:dyDescent="0.2">
      <c r="A47" s="1" t="s">
        <v>53</v>
      </c>
      <c r="B47" s="1" t="s">
        <v>225</v>
      </c>
      <c r="C47" s="1">
        <v>25</v>
      </c>
      <c r="D47" s="1" t="s">
        <v>3</v>
      </c>
      <c r="E47" s="1" t="s">
        <v>46</v>
      </c>
      <c r="F47" s="1" t="s">
        <v>8</v>
      </c>
      <c r="G47" s="2">
        <v>41589</v>
      </c>
      <c r="H47" s="1" t="s">
        <v>27</v>
      </c>
      <c r="I47" s="1" t="s">
        <v>30</v>
      </c>
      <c r="J47" s="6">
        <v>35360</v>
      </c>
    </row>
    <row r="48" spans="1:10" x14ac:dyDescent="0.2">
      <c r="A48" s="1" t="s">
        <v>164</v>
      </c>
      <c r="B48" s="1" t="s">
        <v>319</v>
      </c>
      <c r="C48" s="1">
        <v>31</v>
      </c>
      <c r="D48" s="1" t="s">
        <v>7</v>
      </c>
      <c r="E48" s="1" t="s">
        <v>46</v>
      </c>
      <c r="F48" s="1" t="s">
        <v>8</v>
      </c>
      <c r="G48" s="2">
        <v>41099</v>
      </c>
      <c r="H48" s="1" t="s">
        <v>27</v>
      </c>
      <c r="I48" s="1" t="s">
        <v>30</v>
      </c>
      <c r="J48" s="6">
        <v>35360</v>
      </c>
    </row>
    <row r="49" spans="1:10" x14ac:dyDescent="0.2">
      <c r="A49" s="1" t="s">
        <v>83</v>
      </c>
      <c r="B49" s="1" t="s">
        <v>249</v>
      </c>
      <c r="C49" s="1">
        <v>31</v>
      </c>
      <c r="D49" s="1" t="s">
        <v>3</v>
      </c>
      <c r="E49" s="1" t="s">
        <v>46</v>
      </c>
      <c r="F49" s="1" t="s">
        <v>8</v>
      </c>
      <c r="G49" s="2">
        <v>41645</v>
      </c>
      <c r="H49" s="1" t="s">
        <v>27</v>
      </c>
      <c r="I49" s="1" t="s">
        <v>30</v>
      </c>
      <c r="J49" s="6">
        <v>35360</v>
      </c>
    </row>
    <row r="50" spans="1:10" x14ac:dyDescent="0.2">
      <c r="A50" s="1" t="s">
        <v>132</v>
      </c>
      <c r="B50" s="1" t="s">
        <v>291</v>
      </c>
      <c r="C50" s="1">
        <v>44</v>
      </c>
      <c r="D50" s="1" t="s">
        <v>3</v>
      </c>
      <c r="E50" s="1" t="s">
        <v>46</v>
      </c>
      <c r="F50" s="1" t="s">
        <v>8</v>
      </c>
      <c r="G50" s="2">
        <v>40294</v>
      </c>
      <c r="H50" s="1" t="s">
        <v>27</v>
      </c>
      <c r="I50" s="1" t="s">
        <v>30</v>
      </c>
      <c r="J50" s="6">
        <v>35360</v>
      </c>
    </row>
    <row r="51" spans="1:10" x14ac:dyDescent="0.2">
      <c r="A51" s="1" t="s">
        <v>172</v>
      </c>
      <c r="B51" s="1" t="s">
        <v>325</v>
      </c>
      <c r="C51" s="1">
        <v>33</v>
      </c>
      <c r="D51" s="1" t="s">
        <v>7</v>
      </c>
      <c r="E51" s="1" t="s">
        <v>46</v>
      </c>
      <c r="F51" s="1" t="s">
        <v>8</v>
      </c>
      <c r="G51" s="2">
        <v>41463</v>
      </c>
      <c r="H51" s="1" t="s">
        <v>27</v>
      </c>
      <c r="I51" s="1" t="s">
        <v>30</v>
      </c>
      <c r="J51" s="6">
        <v>35360</v>
      </c>
    </row>
    <row r="52" spans="1:10" x14ac:dyDescent="0.2">
      <c r="A52" s="1" t="s">
        <v>129</v>
      </c>
      <c r="B52" s="1" t="s">
        <v>290</v>
      </c>
      <c r="C52" s="1">
        <v>43</v>
      </c>
      <c r="D52" s="1" t="s">
        <v>3</v>
      </c>
      <c r="E52" s="1" t="s">
        <v>46</v>
      </c>
      <c r="F52" s="1" t="s">
        <v>8</v>
      </c>
      <c r="G52" s="2">
        <v>41645</v>
      </c>
      <c r="H52" s="1" t="s">
        <v>27</v>
      </c>
      <c r="I52" s="1" t="s">
        <v>30</v>
      </c>
      <c r="J52" s="6">
        <v>35360</v>
      </c>
    </row>
    <row r="53" spans="1:10" x14ac:dyDescent="0.2">
      <c r="A53" s="1" t="s">
        <v>81</v>
      </c>
      <c r="B53" s="1" t="s">
        <v>373</v>
      </c>
      <c r="C53" s="1">
        <v>31</v>
      </c>
      <c r="D53" s="1" t="s">
        <v>3</v>
      </c>
      <c r="E53" s="1" t="s">
        <v>46</v>
      </c>
      <c r="F53" s="1" t="s">
        <v>8</v>
      </c>
      <c r="G53" s="2">
        <v>41001</v>
      </c>
      <c r="H53" s="1" t="s">
        <v>27</v>
      </c>
      <c r="I53" s="1" t="s">
        <v>30</v>
      </c>
      <c r="J53" s="6">
        <v>34840</v>
      </c>
    </row>
    <row r="54" spans="1:10" x14ac:dyDescent="0.2">
      <c r="A54" s="1" t="s">
        <v>211</v>
      </c>
      <c r="B54" s="1" t="s">
        <v>355</v>
      </c>
      <c r="C54" s="1">
        <v>47</v>
      </c>
      <c r="D54" s="1" t="s">
        <v>7</v>
      </c>
      <c r="E54" s="1" t="s">
        <v>46</v>
      </c>
      <c r="F54" s="1" t="s">
        <v>8</v>
      </c>
      <c r="G54" s="2">
        <v>41001</v>
      </c>
      <c r="H54" s="1" t="s">
        <v>27</v>
      </c>
      <c r="I54" s="1" t="s">
        <v>30</v>
      </c>
      <c r="J54" s="6">
        <v>33280</v>
      </c>
    </row>
    <row r="55" spans="1:10" x14ac:dyDescent="0.2">
      <c r="A55" s="1" t="s">
        <v>61</v>
      </c>
      <c r="B55" s="1" t="s">
        <v>230</v>
      </c>
      <c r="C55" s="1">
        <v>28</v>
      </c>
      <c r="D55" s="1" t="s">
        <v>3</v>
      </c>
      <c r="E55" s="1" t="s">
        <v>46</v>
      </c>
      <c r="F55" s="1" t="s">
        <v>8</v>
      </c>
      <c r="G55" s="2">
        <v>41827</v>
      </c>
      <c r="H55" s="1" t="s">
        <v>27</v>
      </c>
      <c r="I55" s="1" t="s">
        <v>30</v>
      </c>
      <c r="J55" s="6">
        <v>33280</v>
      </c>
    </row>
    <row r="56" spans="1:10" x14ac:dyDescent="0.2">
      <c r="A56" s="1" t="s">
        <v>150</v>
      </c>
      <c r="B56" s="1" t="s">
        <v>135</v>
      </c>
      <c r="C56" s="1">
        <v>67</v>
      </c>
      <c r="D56" s="1" t="s">
        <v>3</v>
      </c>
      <c r="E56" s="1" t="s">
        <v>46</v>
      </c>
      <c r="F56" s="1" t="s">
        <v>8</v>
      </c>
      <c r="G56" s="2">
        <v>41911</v>
      </c>
      <c r="H56" s="1" t="s">
        <v>27</v>
      </c>
      <c r="I56" s="1" t="s">
        <v>30</v>
      </c>
      <c r="J56" s="6">
        <v>33280</v>
      </c>
    </row>
    <row r="57" spans="1:10" x14ac:dyDescent="0.2">
      <c r="A57" s="1" t="s">
        <v>57</v>
      </c>
      <c r="B57" s="1" t="s">
        <v>129</v>
      </c>
      <c r="C57" s="1">
        <v>27</v>
      </c>
      <c r="D57" s="1" t="s">
        <v>3</v>
      </c>
      <c r="E57" s="1" t="s">
        <v>46</v>
      </c>
      <c r="F57" s="1" t="s">
        <v>8</v>
      </c>
      <c r="G57" s="2">
        <v>41505</v>
      </c>
      <c r="H57" s="1" t="s">
        <v>27</v>
      </c>
      <c r="I57" s="1" t="s">
        <v>30</v>
      </c>
      <c r="J57" s="6">
        <v>33280</v>
      </c>
    </row>
    <row r="58" spans="1:10" x14ac:dyDescent="0.2">
      <c r="A58" s="1" t="s">
        <v>199</v>
      </c>
      <c r="B58" s="1" t="s">
        <v>347</v>
      </c>
      <c r="C58" s="1">
        <v>41</v>
      </c>
      <c r="D58" s="1" t="s">
        <v>7</v>
      </c>
      <c r="E58" s="1" t="s">
        <v>46</v>
      </c>
      <c r="F58" s="1" t="s">
        <v>8</v>
      </c>
      <c r="G58" s="2">
        <v>41547</v>
      </c>
      <c r="H58" s="1" t="s">
        <v>27</v>
      </c>
      <c r="I58" s="1" t="s">
        <v>30</v>
      </c>
      <c r="J58" s="6">
        <v>33280</v>
      </c>
    </row>
    <row r="59" spans="1:10" x14ac:dyDescent="0.2">
      <c r="A59" s="1" t="s">
        <v>221</v>
      </c>
      <c r="B59" s="1" t="s">
        <v>363</v>
      </c>
      <c r="C59" s="1">
        <v>56</v>
      </c>
      <c r="D59" s="1" t="s">
        <v>7</v>
      </c>
      <c r="E59" s="1" t="s">
        <v>46</v>
      </c>
      <c r="F59" s="1" t="s">
        <v>8</v>
      </c>
      <c r="G59" s="2">
        <v>41645</v>
      </c>
      <c r="H59" s="1" t="s">
        <v>27</v>
      </c>
      <c r="I59" s="1" t="s">
        <v>30</v>
      </c>
      <c r="J59" s="6">
        <v>33280</v>
      </c>
    </row>
    <row r="60" spans="1:10" x14ac:dyDescent="0.2">
      <c r="A60" s="1" t="s">
        <v>139</v>
      </c>
      <c r="B60" s="1" t="s">
        <v>297</v>
      </c>
      <c r="C60" s="1">
        <v>49</v>
      </c>
      <c r="D60" s="1" t="s">
        <v>3</v>
      </c>
      <c r="E60" s="1" t="s">
        <v>46</v>
      </c>
      <c r="F60" s="1" t="s">
        <v>8</v>
      </c>
      <c r="G60" s="2">
        <v>40959</v>
      </c>
      <c r="H60" s="1" t="s">
        <v>27</v>
      </c>
      <c r="I60" s="1" t="s">
        <v>30</v>
      </c>
      <c r="J60" s="6">
        <v>33280</v>
      </c>
    </row>
    <row r="61" spans="1:10" x14ac:dyDescent="0.2">
      <c r="A61" s="1" t="s">
        <v>122</v>
      </c>
      <c r="B61" s="1" t="s">
        <v>264</v>
      </c>
      <c r="C61" s="1">
        <v>40</v>
      </c>
      <c r="D61" s="1" t="s">
        <v>3</v>
      </c>
      <c r="E61" s="1" t="s">
        <v>46</v>
      </c>
      <c r="F61" s="1" t="s">
        <v>8</v>
      </c>
      <c r="G61" s="2">
        <v>42009</v>
      </c>
      <c r="H61" s="1" t="s">
        <v>27</v>
      </c>
      <c r="I61" s="1" t="s">
        <v>30</v>
      </c>
      <c r="J61" s="6">
        <v>32760</v>
      </c>
    </row>
    <row r="62" spans="1:10" x14ac:dyDescent="0.2">
      <c r="A62" s="1" t="s">
        <v>196</v>
      </c>
      <c r="B62" s="1" t="s">
        <v>345</v>
      </c>
      <c r="C62" s="1">
        <v>40</v>
      </c>
      <c r="D62" s="1" t="s">
        <v>7</v>
      </c>
      <c r="E62" s="1" t="s">
        <v>46</v>
      </c>
      <c r="F62" s="1" t="s">
        <v>8</v>
      </c>
      <c r="G62" s="2">
        <v>41463</v>
      </c>
      <c r="H62" s="1" t="s">
        <v>27</v>
      </c>
      <c r="I62" s="1" t="s">
        <v>30</v>
      </c>
      <c r="J62" s="6">
        <v>31200</v>
      </c>
    </row>
    <row r="63" spans="1:10" x14ac:dyDescent="0.2">
      <c r="A63" s="1" t="s">
        <v>117</v>
      </c>
      <c r="B63" s="1" t="s">
        <v>282</v>
      </c>
      <c r="C63" s="1">
        <v>39</v>
      </c>
      <c r="D63" s="1" t="s">
        <v>3</v>
      </c>
      <c r="E63" s="1" t="s">
        <v>46</v>
      </c>
      <c r="F63" s="1" t="s">
        <v>8</v>
      </c>
      <c r="G63" s="2">
        <v>41092</v>
      </c>
      <c r="H63" s="1" t="s">
        <v>27</v>
      </c>
      <c r="I63" s="1" t="s">
        <v>30</v>
      </c>
      <c r="J63" s="6">
        <v>31200</v>
      </c>
    </row>
    <row r="64" spans="1:10" x14ac:dyDescent="0.2">
      <c r="A64" s="1" t="s">
        <v>191</v>
      </c>
      <c r="B64" s="1" t="s">
        <v>340</v>
      </c>
      <c r="C64" s="1">
        <v>38</v>
      </c>
      <c r="D64" s="1" t="s">
        <v>7</v>
      </c>
      <c r="E64" s="1" t="s">
        <v>46</v>
      </c>
      <c r="F64" s="1" t="s">
        <v>8</v>
      </c>
      <c r="G64" s="2">
        <v>41092</v>
      </c>
      <c r="H64" s="1" t="s">
        <v>27</v>
      </c>
      <c r="I64" s="1" t="s">
        <v>30</v>
      </c>
      <c r="J64" s="6">
        <v>31200</v>
      </c>
    </row>
    <row r="65" spans="1:10" x14ac:dyDescent="0.2">
      <c r="A65" s="1" t="s">
        <v>94</v>
      </c>
      <c r="B65" s="1" t="s">
        <v>259</v>
      </c>
      <c r="C65" s="1">
        <v>33</v>
      </c>
      <c r="D65" s="1" t="s">
        <v>3</v>
      </c>
      <c r="E65" s="1" t="s">
        <v>46</v>
      </c>
      <c r="F65" s="1" t="s">
        <v>8</v>
      </c>
      <c r="G65" s="2">
        <v>41365</v>
      </c>
      <c r="H65" s="1" t="s">
        <v>27</v>
      </c>
      <c r="I65" s="1" t="s">
        <v>30</v>
      </c>
      <c r="J65" s="6">
        <v>31200</v>
      </c>
    </row>
    <row r="66" spans="1:10" x14ac:dyDescent="0.2">
      <c r="A66" s="1" t="s">
        <v>89</v>
      </c>
      <c r="B66" s="1" t="s">
        <v>255</v>
      </c>
      <c r="C66" s="1">
        <v>32</v>
      </c>
      <c r="D66" s="1" t="s">
        <v>3</v>
      </c>
      <c r="E66" s="1" t="s">
        <v>46</v>
      </c>
      <c r="F66" s="1" t="s">
        <v>8</v>
      </c>
      <c r="G66" s="2">
        <v>41505</v>
      </c>
      <c r="H66" s="1" t="s">
        <v>27</v>
      </c>
      <c r="I66" s="1" t="s">
        <v>30</v>
      </c>
      <c r="J66" s="6">
        <v>31200</v>
      </c>
    </row>
    <row r="67" spans="1:10" x14ac:dyDescent="0.2">
      <c r="A67" s="1" t="s">
        <v>173</v>
      </c>
      <c r="B67" s="1" t="s">
        <v>368</v>
      </c>
      <c r="C67" s="1">
        <v>34</v>
      </c>
      <c r="D67" s="1" t="s">
        <v>7</v>
      </c>
      <c r="E67" s="1" t="s">
        <v>46</v>
      </c>
      <c r="F67" s="1" t="s">
        <v>8</v>
      </c>
      <c r="G67" s="2">
        <v>42397</v>
      </c>
      <c r="H67" s="1" t="s">
        <v>27</v>
      </c>
      <c r="I67" s="1" t="s">
        <v>29</v>
      </c>
      <c r="J67" s="6">
        <v>114400</v>
      </c>
    </row>
    <row r="68" spans="1:10" x14ac:dyDescent="0.2">
      <c r="A68" s="1" t="s">
        <v>103</v>
      </c>
      <c r="B68" s="1" t="s">
        <v>268</v>
      </c>
      <c r="C68" s="1">
        <v>36</v>
      </c>
      <c r="D68" s="1" t="s">
        <v>3</v>
      </c>
      <c r="E68" s="1" t="s">
        <v>46</v>
      </c>
      <c r="F68" s="1" t="s">
        <v>8</v>
      </c>
      <c r="G68" s="2">
        <v>41547</v>
      </c>
      <c r="H68" s="1" t="s">
        <v>27</v>
      </c>
      <c r="I68" s="1" t="s">
        <v>29</v>
      </c>
      <c r="J68" s="6">
        <v>114400</v>
      </c>
    </row>
    <row r="69" spans="1:10" x14ac:dyDescent="0.2">
      <c r="A69" s="1" t="s">
        <v>215</v>
      </c>
      <c r="B69" s="1" t="s">
        <v>329</v>
      </c>
      <c r="C69" s="1">
        <v>49</v>
      </c>
      <c r="D69" s="1" t="s">
        <v>7</v>
      </c>
      <c r="E69" s="1" t="s">
        <v>46</v>
      </c>
      <c r="F69" s="1" t="s">
        <v>8</v>
      </c>
      <c r="G69" s="2">
        <v>40756</v>
      </c>
      <c r="H69" s="1" t="s">
        <v>27</v>
      </c>
      <c r="I69" s="1" t="s">
        <v>29</v>
      </c>
      <c r="J69" s="6">
        <v>113360</v>
      </c>
    </row>
    <row r="70" spans="1:10" x14ac:dyDescent="0.2">
      <c r="A70" s="1" t="s">
        <v>185</v>
      </c>
      <c r="B70" s="1" t="s">
        <v>336</v>
      </c>
      <c r="C70" s="1">
        <v>36</v>
      </c>
      <c r="D70" s="1" t="s">
        <v>7</v>
      </c>
      <c r="E70" s="1" t="s">
        <v>46</v>
      </c>
      <c r="F70" s="1" t="s">
        <v>8</v>
      </c>
      <c r="G70" s="2">
        <v>42157</v>
      </c>
      <c r="H70" s="1" t="s">
        <v>27</v>
      </c>
      <c r="I70" s="1" t="s">
        <v>29</v>
      </c>
      <c r="J70" s="6">
        <v>112320</v>
      </c>
    </row>
    <row r="71" spans="1:10" x14ac:dyDescent="0.2">
      <c r="A71" s="1" t="s">
        <v>201</v>
      </c>
      <c r="B71" s="1" t="s">
        <v>340</v>
      </c>
      <c r="C71" s="1">
        <v>42</v>
      </c>
      <c r="D71" s="1" t="s">
        <v>7</v>
      </c>
      <c r="E71" s="1" t="s">
        <v>46</v>
      </c>
      <c r="F71" s="1" t="s">
        <v>8</v>
      </c>
      <c r="G71" s="2">
        <v>40379</v>
      </c>
      <c r="H71" s="1" t="s">
        <v>27</v>
      </c>
      <c r="I71" s="1" t="s">
        <v>29</v>
      </c>
      <c r="J71" s="6">
        <v>110240</v>
      </c>
    </row>
    <row r="72" spans="1:10" x14ac:dyDescent="0.2">
      <c r="A72" s="1" t="s">
        <v>126</v>
      </c>
      <c r="B72" s="1" t="s">
        <v>287</v>
      </c>
      <c r="C72" s="1">
        <v>42</v>
      </c>
      <c r="D72" s="1" t="s">
        <v>3</v>
      </c>
      <c r="E72" s="1" t="s">
        <v>46</v>
      </c>
      <c r="F72" s="1" t="s">
        <v>8</v>
      </c>
      <c r="G72" s="2">
        <v>41184</v>
      </c>
      <c r="H72" s="1" t="s">
        <v>27</v>
      </c>
      <c r="I72" s="1" t="s">
        <v>29</v>
      </c>
      <c r="J72" s="6">
        <v>108160</v>
      </c>
    </row>
    <row r="73" spans="1:10" x14ac:dyDescent="0.2">
      <c r="A73" s="1" t="s">
        <v>131</v>
      </c>
      <c r="B73" s="1" t="s">
        <v>272</v>
      </c>
      <c r="C73" s="1">
        <v>44</v>
      </c>
      <c r="D73" s="1" t="s">
        <v>3</v>
      </c>
      <c r="E73" s="1" t="s">
        <v>46</v>
      </c>
      <c r="F73" s="1" t="s">
        <v>8</v>
      </c>
      <c r="G73" s="2">
        <v>41900</v>
      </c>
      <c r="H73" s="1" t="s">
        <v>27</v>
      </c>
      <c r="I73" s="1" t="s">
        <v>29</v>
      </c>
      <c r="J73" s="6">
        <v>106080</v>
      </c>
    </row>
    <row r="74" spans="1:10" x14ac:dyDescent="0.2">
      <c r="A74" s="1" t="s">
        <v>193</v>
      </c>
      <c r="B74" s="1" t="s">
        <v>342</v>
      </c>
      <c r="C74" s="1">
        <v>38</v>
      </c>
      <c r="D74" s="1" t="s">
        <v>7</v>
      </c>
      <c r="E74" s="1" t="s">
        <v>48</v>
      </c>
      <c r="F74" s="1" t="s">
        <v>20</v>
      </c>
      <c r="G74" s="2">
        <v>40854</v>
      </c>
      <c r="H74" s="1" t="s">
        <v>27</v>
      </c>
      <c r="I74" s="1" t="s">
        <v>31</v>
      </c>
      <c r="J74" s="6">
        <v>52000</v>
      </c>
    </row>
    <row r="75" spans="1:10" x14ac:dyDescent="0.2">
      <c r="A75" s="1" t="s">
        <v>176</v>
      </c>
      <c r="B75" s="1" t="s">
        <v>367</v>
      </c>
      <c r="C75" s="1">
        <v>34</v>
      </c>
      <c r="D75" s="1" t="s">
        <v>7</v>
      </c>
      <c r="E75" s="1" t="s">
        <v>46</v>
      </c>
      <c r="F75" s="1" t="s">
        <v>20</v>
      </c>
      <c r="G75" s="2">
        <v>40959</v>
      </c>
      <c r="H75" s="1" t="s">
        <v>27</v>
      </c>
      <c r="I75" s="1" t="s">
        <v>30</v>
      </c>
      <c r="J75" s="6">
        <v>34860.800000000003</v>
      </c>
    </row>
    <row r="76" spans="1:10" x14ac:dyDescent="0.2">
      <c r="A76" s="1" t="s">
        <v>105</v>
      </c>
      <c r="B76" s="1" t="s">
        <v>270</v>
      </c>
      <c r="C76" s="1">
        <v>37</v>
      </c>
      <c r="D76" s="1" t="s">
        <v>3</v>
      </c>
      <c r="E76" s="1" t="s">
        <v>46</v>
      </c>
      <c r="F76" s="1" t="s">
        <v>20</v>
      </c>
      <c r="G76" s="2">
        <v>41911</v>
      </c>
      <c r="H76" s="1" t="s">
        <v>27</v>
      </c>
      <c r="I76" s="1" t="s">
        <v>30</v>
      </c>
      <c r="J76" s="6">
        <v>33280</v>
      </c>
    </row>
    <row r="77" spans="1:10" x14ac:dyDescent="0.2">
      <c r="A77" s="1" t="s">
        <v>98</v>
      </c>
      <c r="B77" s="1" t="s">
        <v>372</v>
      </c>
      <c r="C77" s="1">
        <v>35</v>
      </c>
      <c r="D77" s="1" t="s">
        <v>3</v>
      </c>
      <c r="E77" s="1" t="s">
        <v>46</v>
      </c>
      <c r="F77" s="1" t="s">
        <v>20</v>
      </c>
      <c r="G77" s="2">
        <v>40553</v>
      </c>
      <c r="H77" s="1" t="s">
        <v>27</v>
      </c>
      <c r="I77" s="1" t="s">
        <v>30</v>
      </c>
      <c r="J77" s="6">
        <v>29120</v>
      </c>
    </row>
    <row r="78" spans="1:10" x14ac:dyDescent="0.2">
      <c r="A78" s="1" t="s">
        <v>186</v>
      </c>
      <c r="B78" s="1" t="s">
        <v>337</v>
      </c>
      <c r="C78" s="1">
        <v>36</v>
      </c>
      <c r="D78" s="1" t="s">
        <v>7</v>
      </c>
      <c r="E78" s="1" t="s">
        <v>46</v>
      </c>
      <c r="F78" s="1" t="s">
        <v>21</v>
      </c>
      <c r="G78" s="2">
        <v>41137</v>
      </c>
      <c r="H78" s="1" t="s">
        <v>27</v>
      </c>
      <c r="I78" s="1" t="s">
        <v>29</v>
      </c>
      <c r="J78" s="6">
        <v>110240</v>
      </c>
    </row>
    <row r="79" spans="1:10" x14ac:dyDescent="0.2">
      <c r="A79" s="1" t="s">
        <v>206</v>
      </c>
      <c r="B79" s="1" t="s">
        <v>352</v>
      </c>
      <c r="C79" s="1">
        <v>43</v>
      </c>
      <c r="D79" s="1" t="s">
        <v>7</v>
      </c>
      <c r="E79" s="1" t="s">
        <v>46</v>
      </c>
      <c r="F79" s="1" t="s">
        <v>4</v>
      </c>
      <c r="G79" s="2">
        <v>41407</v>
      </c>
      <c r="H79" s="1" t="s">
        <v>27</v>
      </c>
      <c r="I79" s="1" t="s">
        <v>31</v>
      </c>
      <c r="J79" s="6">
        <v>60320</v>
      </c>
    </row>
    <row r="80" spans="1:10" x14ac:dyDescent="0.2">
      <c r="A80" s="1" t="s">
        <v>120</v>
      </c>
      <c r="B80" s="1" t="s">
        <v>285</v>
      </c>
      <c r="C80" s="1">
        <v>39</v>
      </c>
      <c r="D80" s="1" t="s">
        <v>3</v>
      </c>
      <c r="E80" s="1" t="s">
        <v>46</v>
      </c>
      <c r="F80" s="1" t="s">
        <v>4</v>
      </c>
      <c r="G80" s="2">
        <v>41827</v>
      </c>
      <c r="H80" s="1" t="s">
        <v>27</v>
      </c>
      <c r="I80" s="1" t="s">
        <v>31</v>
      </c>
      <c r="J80" s="6">
        <v>56160</v>
      </c>
    </row>
    <row r="81" spans="1:10" x14ac:dyDescent="0.2">
      <c r="A81" s="1" t="s">
        <v>99</v>
      </c>
      <c r="B81" s="1" t="s">
        <v>264</v>
      </c>
      <c r="C81" s="1">
        <v>35</v>
      </c>
      <c r="D81" s="1" t="s">
        <v>3</v>
      </c>
      <c r="E81" s="1" t="s">
        <v>46</v>
      </c>
      <c r="F81" s="1" t="s">
        <v>4</v>
      </c>
      <c r="G81" s="2">
        <v>41505</v>
      </c>
      <c r="H81" s="1" t="s">
        <v>27</v>
      </c>
      <c r="I81" s="1" t="s">
        <v>31</v>
      </c>
      <c r="J81" s="6">
        <v>54288</v>
      </c>
    </row>
    <row r="82" spans="1:10" x14ac:dyDescent="0.2">
      <c r="A82" s="1" t="s">
        <v>106</v>
      </c>
      <c r="B82" s="1" t="s">
        <v>271</v>
      </c>
      <c r="C82" s="1">
        <v>37</v>
      </c>
      <c r="D82" s="1" t="s">
        <v>3</v>
      </c>
      <c r="E82" s="1" t="s">
        <v>46</v>
      </c>
      <c r="F82" s="1" t="s">
        <v>4</v>
      </c>
      <c r="G82" s="2">
        <v>40973</v>
      </c>
      <c r="H82" s="1" t="s">
        <v>27</v>
      </c>
      <c r="I82" s="1" t="s">
        <v>31</v>
      </c>
      <c r="J82" s="6">
        <v>52000</v>
      </c>
    </row>
    <row r="83" spans="1:10" x14ac:dyDescent="0.2">
      <c r="A83" s="1" t="s">
        <v>136</v>
      </c>
      <c r="B83" s="1" t="s">
        <v>295</v>
      </c>
      <c r="C83" s="1">
        <v>47</v>
      </c>
      <c r="D83" s="1" t="s">
        <v>3</v>
      </c>
      <c r="E83" s="1" t="s">
        <v>46</v>
      </c>
      <c r="F83" s="1" t="s">
        <v>4</v>
      </c>
      <c r="G83" s="2">
        <v>41407</v>
      </c>
      <c r="H83" s="1" t="s">
        <v>27</v>
      </c>
      <c r="I83" s="1" t="s">
        <v>31</v>
      </c>
      <c r="J83" s="6">
        <v>52000</v>
      </c>
    </row>
    <row r="84" spans="1:10" x14ac:dyDescent="0.2">
      <c r="A84" s="1" t="s">
        <v>76</v>
      </c>
      <c r="B84" s="1" t="s">
        <v>243</v>
      </c>
      <c r="C84" s="1">
        <v>30</v>
      </c>
      <c r="D84" s="1" t="s">
        <v>3</v>
      </c>
      <c r="E84" s="1" t="s">
        <v>46</v>
      </c>
      <c r="F84" s="1" t="s">
        <v>4</v>
      </c>
      <c r="G84" s="2">
        <v>41687</v>
      </c>
      <c r="H84" s="1" t="s">
        <v>27</v>
      </c>
      <c r="I84" s="1" t="s">
        <v>31</v>
      </c>
      <c r="J84" s="6">
        <v>49920</v>
      </c>
    </row>
    <row r="85" spans="1:10" x14ac:dyDescent="0.2">
      <c r="A85" s="1" t="s">
        <v>85</v>
      </c>
      <c r="B85" s="1" t="s">
        <v>251</v>
      </c>
      <c r="C85" s="1">
        <v>31</v>
      </c>
      <c r="D85" s="1" t="s">
        <v>3</v>
      </c>
      <c r="E85" s="1" t="s">
        <v>46</v>
      </c>
      <c r="F85" s="1" t="s">
        <v>4</v>
      </c>
      <c r="G85" s="2">
        <v>40729</v>
      </c>
      <c r="H85" s="1" t="s">
        <v>27</v>
      </c>
      <c r="I85" s="1" t="s">
        <v>31</v>
      </c>
      <c r="J85" s="6">
        <v>46800</v>
      </c>
    </row>
    <row r="86" spans="1:10" x14ac:dyDescent="0.2">
      <c r="A86" s="1" t="s">
        <v>200</v>
      </c>
      <c r="B86" s="1" t="s">
        <v>348</v>
      </c>
      <c r="C86" s="1">
        <v>41</v>
      </c>
      <c r="D86" s="1" t="s">
        <v>7</v>
      </c>
      <c r="E86" s="1" t="s">
        <v>46</v>
      </c>
      <c r="F86" s="1" t="s">
        <v>4</v>
      </c>
      <c r="G86" s="2">
        <v>41869</v>
      </c>
      <c r="H86" s="1" t="s">
        <v>27</v>
      </c>
      <c r="I86" s="1" t="s">
        <v>31</v>
      </c>
      <c r="J86" s="6">
        <v>45760</v>
      </c>
    </row>
    <row r="87" spans="1:10" x14ac:dyDescent="0.2">
      <c r="A87" s="1" t="s">
        <v>96</v>
      </c>
      <c r="B87" s="1" t="s">
        <v>262</v>
      </c>
      <c r="C87" s="1">
        <v>34</v>
      </c>
      <c r="D87" s="1" t="s">
        <v>3</v>
      </c>
      <c r="E87" s="1" t="s">
        <v>46</v>
      </c>
      <c r="F87" s="1" t="s">
        <v>4</v>
      </c>
      <c r="G87" s="2">
        <v>40679</v>
      </c>
      <c r="H87" s="1" t="s">
        <v>27</v>
      </c>
      <c r="I87" s="1" t="s">
        <v>30</v>
      </c>
      <c r="J87" s="6">
        <v>49920</v>
      </c>
    </row>
    <row r="88" spans="1:10" x14ac:dyDescent="0.2">
      <c r="A88" s="1" t="s">
        <v>84</v>
      </c>
      <c r="B88" s="1" t="s">
        <v>250</v>
      </c>
      <c r="C88" s="1">
        <v>31</v>
      </c>
      <c r="D88" s="1" t="s">
        <v>3</v>
      </c>
      <c r="E88" s="1" t="s">
        <v>46</v>
      </c>
      <c r="F88" s="1" t="s">
        <v>4</v>
      </c>
      <c r="G88" s="2">
        <v>41281</v>
      </c>
      <c r="H88" s="1" t="s">
        <v>27</v>
      </c>
      <c r="I88" s="1" t="s">
        <v>30</v>
      </c>
      <c r="J88" s="6">
        <v>49920</v>
      </c>
    </row>
    <row r="89" spans="1:10" x14ac:dyDescent="0.2">
      <c r="A89" s="1" t="s">
        <v>142</v>
      </c>
      <c r="B89" s="1" t="s">
        <v>299</v>
      </c>
      <c r="C89" s="1">
        <v>50</v>
      </c>
      <c r="D89" s="1" t="s">
        <v>3</v>
      </c>
      <c r="E89" s="1" t="s">
        <v>46</v>
      </c>
      <c r="F89" s="1" t="s">
        <v>4</v>
      </c>
      <c r="G89" s="2">
        <v>41323</v>
      </c>
      <c r="H89" s="1" t="s">
        <v>27</v>
      </c>
      <c r="I89" s="1" t="s">
        <v>30</v>
      </c>
      <c r="J89" s="6">
        <v>49920</v>
      </c>
    </row>
    <row r="90" spans="1:10" x14ac:dyDescent="0.2">
      <c r="A90" s="1" t="s">
        <v>71</v>
      </c>
      <c r="B90" s="1" t="s">
        <v>238</v>
      </c>
      <c r="C90" s="1">
        <v>29</v>
      </c>
      <c r="D90" s="1" t="s">
        <v>3</v>
      </c>
      <c r="E90" s="1" t="s">
        <v>47</v>
      </c>
      <c r="F90" s="1" t="s">
        <v>4</v>
      </c>
      <c r="G90" s="2">
        <v>40819</v>
      </c>
      <c r="H90" s="1" t="s">
        <v>27</v>
      </c>
      <c r="I90" s="1" t="s">
        <v>30</v>
      </c>
      <c r="J90" s="6">
        <v>45760</v>
      </c>
    </row>
    <row r="91" spans="1:10" x14ac:dyDescent="0.2">
      <c r="A91" s="1" t="s">
        <v>118</v>
      </c>
      <c r="B91" s="1" t="s">
        <v>283</v>
      </c>
      <c r="C91" s="1">
        <v>39</v>
      </c>
      <c r="D91" s="1" t="s">
        <v>3</v>
      </c>
      <c r="E91" s="1" t="s">
        <v>46</v>
      </c>
      <c r="F91" s="1" t="s">
        <v>4</v>
      </c>
      <c r="G91" s="2">
        <v>41281</v>
      </c>
      <c r="H91" s="1" t="s">
        <v>27</v>
      </c>
      <c r="I91" s="1" t="s">
        <v>30</v>
      </c>
      <c r="J91" s="6">
        <v>45760</v>
      </c>
    </row>
    <row r="92" spans="1:10" x14ac:dyDescent="0.2">
      <c r="A92" s="1" t="s">
        <v>192</v>
      </c>
      <c r="B92" s="1" t="s">
        <v>341</v>
      </c>
      <c r="C92" s="1">
        <v>38</v>
      </c>
      <c r="D92" s="1" t="s">
        <v>7</v>
      </c>
      <c r="E92" s="1" t="s">
        <v>46</v>
      </c>
      <c r="F92" s="1" t="s">
        <v>4</v>
      </c>
      <c r="G92" s="2">
        <v>41687</v>
      </c>
      <c r="H92" s="1" t="s">
        <v>27</v>
      </c>
      <c r="I92" s="1" t="s">
        <v>30</v>
      </c>
      <c r="J92" s="6">
        <v>45760</v>
      </c>
    </row>
    <row r="93" spans="1:10" x14ac:dyDescent="0.2">
      <c r="A93" s="1" t="s">
        <v>72</v>
      </c>
      <c r="B93" s="1" t="s">
        <v>239</v>
      </c>
      <c r="C93" s="1">
        <v>29</v>
      </c>
      <c r="D93" s="1" t="s">
        <v>3</v>
      </c>
      <c r="E93" s="1" t="s">
        <v>46</v>
      </c>
      <c r="F93" s="1" t="s">
        <v>4</v>
      </c>
      <c r="G93" s="2">
        <v>41911</v>
      </c>
      <c r="H93" s="1" t="s">
        <v>27</v>
      </c>
      <c r="I93" s="1" t="s">
        <v>30</v>
      </c>
      <c r="J93" s="6">
        <v>43680</v>
      </c>
    </row>
    <row r="94" spans="1:10" x14ac:dyDescent="0.2">
      <c r="A94" s="1" t="s">
        <v>177</v>
      </c>
      <c r="B94" s="1" t="s">
        <v>329</v>
      </c>
      <c r="C94" s="1">
        <v>34</v>
      </c>
      <c r="D94" s="1" t="s">
        <v>7</v>
      </c>
      <c r="E94" s="1" t="s">
        <v>46</v>
      </c>
      <c r="F94" s="1" t="s">
        <v>4</v>
      </c>
      <c r="G94" s="2">
        <v>41729</v>
      </c>
      <c r="H94" s="1" t="s">
        <v>27</v>
      </c>
      <c r="I94" s="1" t="s">
        <v>30</v>
      </c>
      <c r="J94" s="6">
        <v>41600</v>
      </c>
    </row>
    <row r="95" spans="1:10" x14ac:dyDescent="0.2">
      <c r="A95" s="1" t="s">
        <v>56</v>
      </c>
      <c r="B95" s="1" t="s">
        <v>226</v>
      </c>
      <c r="C95" s="1">
        <v>27</v>
      </c>
      <c r="D95" s="1" t="s">
        <v>3</v>
      </c>
      <c r="E95" s="1" t="s">
        <v>46</v>
      </c>
      <c r="F95" s="1" t="s">
        <v>4</v>
      </c>
      <c r="G95" s="2">
        <v>42093</v>
      </c>
      <c r="H95" s="1" t="s">
        <v>27</v>
      </c>
      <c r="I95" s="1" t="s">
        <v>30</v>
      </c>
      <c r="J95" s="6">
        <v>39520</v>
      </c>
    </row>
    <row r="96" spans="1:10" x14ac:dyDescent="0.2">
      <c r="A96" s="1" t="s">
        <v>187</v>
      </c>
      <c r="B96" s="1" t="s">
        <v>338</v>
      </c>
      <c r="C96" s="1">
        <v>36</v>
      </c>
      <c r="D96" s="1" t="s">
        <v>7</v>
      </c>
      <c r="E96" s="1" t="s">
        <v>46</v>
      </c>
      <c r="F96" s="1" t="s">
        <v>4</v>
      </c>
      <c r="G96" s="2">
        <v>39391</v>
      </c>
      <c r="H96" s="1" t="s">
        <v>27</v>
      </c>
      <c r="I96" s="1" t="s">
        <v>30</v>
      </c>
      <c r="J96" s="6">
        <v>35360</v>
      </c>
    </row>
    <row r="97" spans="1:10" x14ac:dyDescent="0.2">
      <c r="A97" s="1" t="s">
        <v>101</v>
      </c>
      <c r="B97" s="1" t="s">
        <v>357</v>
      </c>
      <c r="C97" s="1">
        <v>48</v>
      </c>
      <c r="D97" s="1" t="s">
        <v>7</v>
      </c>
      <c r="E97" s="1" t="s">
        <v>46</v>
      </c>
      <c r="F97" s="1" t="s">
        <v>4</v>
      </c>
      <c r="G97" s="2">
        <v>40735</v>
      </c>
      <c r="H97" s="1" t="s">
        <v>27</v>
      </c>
      <c r="I97" s="1" t="s">
        <v>30</v>
      </c>
      <c r="J97" s="6">
        <v>33280</v>
      </c>
    </row>
    <row r="98" spans="1:10" x14ac:dyDescent="0.2">
      <c r="A98" s="1" t="s">
        <v>197</v>
      </c>
      <c r="B98" s="1" t="s">
        <v>365</v>
      </c>
      <c r="C98" s="1">
        <v>40</v>
      </c>
      <c r="D98" s="1" t="s">
        <v>7</v>
      </c>
      <c r="E98" s="1" t="s">
        <v>46</v>
      </c>
      <c r="F98" s="1" t="s">
        <v>4</v>
      </c>
      <c r="G98" s="2">
        <v>41687</v>
      </c>
      <c r="H98" s="1" t="s">
        <v>27</v>
      </c>
      <c r="I98" s="1" t="s">
        <v>30</v>
      </c>
      <c r="J98" s="6">
        <v>29120</v>
      </c>
    </row>
    <row r="99" spans="1:10" x14ac:dyDescent="0.2">
      <c r="A99" s="1" t="s">
        <v>116</v>
      </c>
      <c r="B99" s="1" t="s">
        <v>281</v>
      </c>
      <c r="C99" s="1">
        <v>39</v>
      </c>
      <c r="D99" s="1" t="s">
        <v>3</v>
      </c>
      <c r="E99" s="1" t="s">
        <v>46</v>
      </c>
      <c r="F99" s="1" t="s">
        <v>4</v>
      </c>
      <c r="G99" s="2">
        <v>39821</v>
      </c>
      <c r="H99" s="1" t="s">
        <v>27</v>
      </c>
      <c r="I99" s="1" t="s">
        <v>29</v>
      </c>
      <c r="J99" s="6">
        <v>114400</v>
      </c>
    </row>
    <row r="100" spans="1:10" x14ac:dyDescent="0.2">
      <c r="A100" s="1" t="s">
        <v>95</v>
      </c>
      <c r="B100" s="1" t="s">
        <v>261</v>
      </c>
      <c r="C100" s="1">
        <v>34</v>
      </c>
      <c r="D100" s="1" t="s">
        <v>3</v>
      </c>
      <c r="E100" s="1" t="s">
        <v>46</v>
      </c>
      <c r="F100" s="1" t="s">
        <v>4</v>
      </c>
      <c r="G100" s="2">
        <v>39818</v>
      </c>
      <c r="H100" s="1" t="s">
        <v>27</v>
      </c>
      <c r="I100" s="1" t="s">
        <v>28</v>
      </c>
      <c r="J100" s="6">
        <v>124800</v>
      </c>
    </row>
    <row r="101" spans="1:10" x14ac:dyDescent="0.2">
      <c r="A101" s="1" t="s">
        <v>112</v>
      </c>
      <c r="B101" s="1" t="s">
        <v>277</v>
      </c>
      <c r="C101" s="1">
        <v>38</v>
      </c>
      <c r="D101" s="1" t="s">
        <v>3</v>
      </c>
      <c r="E101" s="1" t="s">
        <v>48</v>
      </c>
      <c r="F101" s="1" t="s">
        <v>10</v>
      </c>
      <c r="G101" s="2">
        <v>41001</v>
      </c>
      <c r="H101" s="1" t="s">
        <v>27</v>
      </c>
      <c r="I101" s="1" t="s">
        <v>31</v>
      </c>
      <c r="J101" s="6">
        <v>54080</v>
      </c>
    </row>
    <row r="102" spans="1:10" x14ac:dyDescent="0.2">
      <c r="A102" s="1" t="s">
        <v>149</v>
      </c>
      <c r="B102" s="1" t="s">
        <v>370</v>
      </c>
      <c r="C102" s="1">
        <v>59</v>
      </c>
      <c r="D102" s="1" t="s">
        <v>3</v>
      </c>
      <c r="E102" s="1" t="s">
        <v>46</v>
      </c>
      <c r="F102" s="1" t="s">
        <v>10</v>
      </c>
      <c r="G102" s="2">
        <v>41505</v>
      </c>
      <c r="H102" s="1" t="s">
        <v>27</v>
      </c>
      <c r="I102" s="1" t="s">
        <v>30</v>
      </c>
      <c r="J102" s="6">
        <v>45760</v>
      </c>
    </row>
    <row r="103" spans="1:10" x14ac:dyDescent="0.2">
      <c r="A103" s="1" t="s">
        <v>134</v>
      </c>
      <c r="B103" s="1" t="s">
        <v>293</v>
      </c>
      <c r="C103" s="1">
        <v>45</v>
      </c>
      <c r="D103" s="1" t="s">
        <v>3</v>
      </c>
      <c r="E103" s="1" t="s">
        <v>46</v>
      </c>
      <c r="F103" s="1" t="s">
        <v>10</v>
      </c>
      <c r="G103" s="2">
        <v>40875</v>
      </c>
      <c r="H103" s="1" t="s">
        <v>27</v>
      </c>
      <c r="I103" s="1" t="s">
        <v>30</v>
      </c>
      <c r="J103" s="6">
        <v>45760</v>
      </c>
    </row>
    <row r="104" spans="1:10" x14ac:dyDescent="0.2">
      <c r="A104" s="1" t="s">
        <v>168</v>
      </c>
      <c r="B104" s="1" t="s">
        <v>321</v>
      </c>
      <c r="C104" s="1">
        <v>32</v>
      </c>
      <c r="D104" s="1" t="s">
        <v>7</v>
      </c>
      <c r="E104" s="1" t="s">
        <v>46</v>
      </c>
      <c r="F104" s="1" t="s">
        <v>10</v>
      </c>
      <c r="G104" s="2">
        <v>41687</v>
      </c>
      <c r="H104" s="1" t="s">
        <v>27</v>
      </c>
      <c r="I104" s="1" t="s">
        <v>30</v>
      </c>
      <c r="J104" s="6">
        <v>45760</v>
      </c>
    </row>
    <row r="105" spans="1:10" x14ac:dyDescent="0.2">
      <c r="A105" s="1" t="s">
        <v>183</v>
      </c>
      <c r="B105" s="1" t="s">
        <v>333</v>
      </c>
      <c r="C105" s="1">
        <v>35</v>
      </c>
      <c r="D105" s="1" t="s">
        <v>7</v>
      </c>
      <c r="E105" s="1" t="s">
        <v>46</v>
      </c>
      <c r="F105" s="1" t="s">
        <v>10</v>
      </c>
      <c r="G105" s="2">
        <v>41043</v>
      </c>
      <c r="H105" s="1" t="s">
        <v>27</v>
      </c>
      <c r="I105" s="1" t="s">
        <v>30</v>
      </c>
      <c r="J105" s="6">
        <v>43680</v>
      </c>
    </row>
    <row r="106" spans="1:10" x14ac:dyDescent="0.2">
      <c r="A106" s="1" t="s">
        <v>190</v>
      </c>
      <c r="B106" s="1" t="s">
        <v>326</v>
      </c>
      <c r="C106" s="1">
        <v>37</v>
      </c>
      <c r="D106" s="1" t="s">
        <v>7</v>
      </c>
      <c r="E106" s="1" t="s">
        <v>46</v>
      </c>
      <c r="F106" s="1" t="s">
        <v>10</v>
      </c>
      <c r="G106" s="2">
        <v>40553</v>
      </c>
      <c r="H106" s="1" t="s">
        <v>27</v>
      </c>
      <c r="I106" s="1" t="s">
        <v>30</v>
      </c>
      <c r="J106" s="6">
        <v>43680</v>
      </c>
    </row>
    <row r="107" spans="1:10" x14ac:dyDescent="0.2">
      <c r="A107" s="1" t="s">
        <v>189</v>
      </c>
      <c r="B107" s="1" t="s">
        <v>339</v>
      </c>
      <c r="C107" s="1">
        <v>37</v>
      </c>
      <c r="D107" s="1" t="s">
        <v>7</v>
      </c>
      <c r="E107" s="1" t="s">
        <v>46</v>
      </c>
      <c r="F107" s="1" t="s">
        <v>10</v>
      </c>
      <c r="G107" s="2">
        <v>41463</v>
      </c>
      <c r="H107" s="1" t="s">
        <v>27</v>
      </c>
      <c r="I107" s="1" t="s">
        <v>30</v>
      </c>
      <c r="J107" s="6">
        <v>37440</v>
      </c>
    </row>
    <row r="108" spans="1:10" x14ac:dyDescent="0.2">
      <c r="A108" s="1" t="s">
        <v>141</v>
      </c>
      <c r="B108" s="1" t="s">
        <v>298</v>
      </c>
      <c r="C108" s="1">
        <v>50</v>
      </c>
      <c r="D108" s="1" t="s">
        <v>3</v>
      </c>
      <c r="E108" s="1" t="s">
        <v>46</v>
      </c>
      <c r="F108" s="1" t="s">
        <v>10</v>
      </c>
      <c r="G108" s="2">
        <v>41365</v>
      </c>
      <c r="H108" s="1" t="s">
        <v>27</v>
      </c>
      <c r="I108" s="1" t="s">
        <v>30</v>
      </c>
      <c r="J108" s="6">
        <v>31200</v>
      </c>
    </row>
    <row r="109" spans="1:10" x14ac:dyDescent="0.2">
      <c r="A109" s="1" t="s">
        <v>119</v>
      </c>
      <c r="B109" s="1" t="s">
        <v>284</v>
      </c>
      <c r="C109" s="1">
        <v>39</v>
      </c>
      <c r="D109" s="1" t="s">
        <v>3</v>
      </c>
      <c r="E109" s="1" t="s">
        <v>46</v>
      </c>
      <c r="F109" s="1" t="s">
        <v>10</v>
      </c>
      <c r="G109" s="2">
        <v>41911</v>
      </c>
      <c r="H109" s="1" t="s">
        <v>27</v>
      </c>
      <c r="I109" s="1" t="s">
        <v>30</v>
      </c>
      <c r="J109" s="6">
        <v>31200</v>
      </c>
    </row>
    <row r="110" spans="1:10" x14ac:dyDescent="0.2">
      <c r="A110" s="1" t="s">
        <v>140</v>
      </c>
      <c r="B110" s="1" t="s">
        <v>262</v>
      </c>
      <c r="C110" s="1">
        <v>49</v>
      </c>
      <c r="D110" s="1" t="s">
        <v>3</v>
      </c>
      <c r="E110" s="1" t="s">
        <v>48</v>
      </c>
      <c r="F110" s="1" t="s">
        <v>10</v>
      </c>
      <c r="G110" s="2">
        <v>41043</v>
      </c>
      <c r="H110" s="1" t="s">
        <v>27</v>
      </c>
      <c r="I110" s="1" t="s">
        <v>30</v>
      </c>
      <c r="J110" s="6">
        <v>29120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0A01-0EFD-F042-AB00-6A7D48A8BAE7}">
  <dimension ref="A5:J16"/>
  <sheetViews>
    <sheetView showGridLines="0" tabSelected="1" zoomScale="150" workbookViewId="0">
      <selection activeCell="I13" sqref="I13"/>
    </sheetView>
  </sheetViews>
  <sheetFormatPr baseColWidth="10" defaultRowHeight="15" x14ac:dyDescent="0.2"/>
  <cols>
    <col min="3" max="3" width="12.33203125" bestFit="1" customWidth="1"/>
    <col min="4" max="4" width="11.33203125" bestFit="1" customWidth="1"/>
    <col min="5" max="5" width="13.33203125" bestFit="1" customWidth="1"/>
  </cols>
  <sheetData>
    <row r="5" spans="1:10" x14ac:dyDescent="0.2">
      <c r="A5" t="s">
        <v>415</v>
      </c>
      <c r="B5" t="s">
        <v>40</v>
      </c>
      <c r="C5" t="s">
        <v>375</v>
      </c>
      <c r="D5" t="s">
        <v>417</v>
      </c>
      <c r="E5" t="s">
        <v>405</v>
      </c>
      <c r="F5" t="s">
        <v>378</v>
      </c>
      <c r="G5" t="s">
        <v>383</v>
      </c>
    </row>
    <row r="6" spans="1:10" x14ac:dyDescent="0.2">
      <c r="A6" t="s">
        <v>8</v>
      </c>
      <c r="B6">
        <f>COUNTIF(White!D5:D116,"&gt;35")</f>
        <v>60</v>
      </c>
      <c r="C6">
        <f>AVERAGEIF(White!D5:D116,"&gt;35",White!K5:K116)</f>
        <v>71004.266666666663</v>
      </c>
      <c r="D6" cm="1">
        <f t="array" ref="D6">VARPA(IF(White!D5:K116 &gt; "35", White!K5:K116))</f>
        <v>1126578660.7214348</v>
      </c>
      <c r="E6">
        <f>(59*D6 + 31*D7)/(B6+B7-2)</f>
        <v>1153690704.7737284</v>
      </c>
      <c r="F6">
        <f>(D10-D11)/D12</f>
        <v>0.57754502010049213</v>
      </c>
      <c r="G6">
        <v>0.56537999999999999</v>
      </c>
    </row>
    <row r="7" spans="1:10" x14ac:dyDescent="0.2">
      <c r="A7" t="s">
        <v>416</v>
      </c>
      <c r="B7">
        <f>COUNTIF(Nonwhite!D5:D66,"&gt;35")</f>
        <v>32</v>
      </c>
      <c r="C7">
        <f>AVERAGEIF(Nonwhite!D5:D66,"&gt;35",Nonwhite!K5:K66)</f>
        <v>66710.149999999994</v>
      </c>
      <c r="D7" cm="1">
        <f t="array" ref="D7">VARPA(IF(Nonwhite!D5:K66&gt;"&gt;35",Nonwhite!K5:K66))</f>
        <v>1205291046.6797066</v>
      </c>
      <c r="H7" t="s">
        <v>409</v>
      </c>
      <c r="I7" t="s">
        <v>418</v>
      </c>
    </row>
    <row r="8" spans="1:10" x14ac:dyDescent="0.2">
      <c r="H8" t="s">
        <v>411</v>
      </c>
      <c r="I8" t="s">
        <v>419</v>
      </c>
    </row>
    <row r="10" spans="1:10" x14ac:dyDescent="0.2">
      <c r="C10" t="s">
        <v>420</v>
      </c>
      <c r="D10">
        <f>C6-C7</f>
        <v>4294.1166666666686</v>
      </c>
    </row>
    <row r="11" spans="1:10" x14ac:dyDescent="0.2">
      <c r="C11" t="s">
        <v>407</v>
      </c>
      <c r="D11">
        <v>0</v>
      </c>
    </row>
    <row r="12" spans="1:10" x14ac:dyDescent="0.2">
      <c r="C12" t="s">
        <v>393</v>
      </c>
      <c r="D12">
        <f>SQRT(E6/B6 + E6/B7)</f>
        <v>7435.120236894255</v>
      </c>
    </row>
    <row r="14" spans="1:10" x14ac:dyDescent="0.2">
      <c r="J14">
        <f>B6+B7-2</f>
        <v>90</v>
      </c>
    </row>
    <row r="15" spans="1:10" x14ac:dyDescent="0.2">
      <c r="F15" t="s">
        <v>421</v>
      </c>
    </row>
    <row r="16" spans="1:10" x14ac:dyDescent="0.2">
      <c r="F1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White</vt:lpstr>
      <vt:lpstr>Nonwhite</vt:lpstr>
      <vt:lpstr>Homework</vt:lpstr>
      <vt:lpstr>Production Dept</vt:lpstr>
      <vt:lpstr>Race - Age &gt;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2017-08-02T12:34:00Z</dcterms:created>
  <dcterms:modified xsi:type="dcterms:W3CDTF">2019-09-05T15:01:55Z</dcterms:modified>
</cp:coreProperties>
</file>