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autoCompressPictures="0"/>
  <bookViews>
    <workbookView xWindow="-15" yWindow="45" windowWidth="12000" windowHeight="14775" activeTab="1"/>
  </bookViews>
  <sheets>
    <sheet name="Date" sheetId="2" r:id="rId1"/>
    <sheet name="Graphic" sheetId="3" r:id="rId2"/>
  </sheets>
  <definedNames>
    <definedName name="ACwvu.all21." localSheetId="0" hidden="1">Date!$A$8</definedName>
    <definedName name="ACwvu.dlo21." localSheetId="0" hidden="1">Date!$A$6</definedName>
    <definedName name="ACwvu.print21." localSheetId="0" hidden="1">Date!$A$1</definedName>
    <definedName name="Cwvu.dlo21." localSheetId="0" hidden="1">Date!$1:$5,Date!$38:$97,Date!$122:$150</definedName>
    <definedName name="Cwvu.print21." localSheetId="0" hidden="1">Date!$14:$16,Date!$25:$30,Date!$38:$101,Date!$111:$115,Date!$122:$148</definedName>
    <definedName name="_xlnm.Print_Area" localSheetId="0">Date!$A$1:$ET$94</definedName>
    <definedName name="Rwvu.dlo21." localSheetId="0" hidden="1">Date!$E:$DD,Date!$DH:$ET,Date!$EU:$FC</definedName>
    <definedName name="Rwvu.print21." localSheetId="0" hidden="1">Date!$AS:$AS,Date!$AW:$AW,Date!$BA:$BA,Date!$BE:$BE,Date!$BI:$BI,Date!$BM:$BM,Date!$BY:$BY,Date!$CG:$CG,Date!$CK:$CK,Date!$CO:$CO,Date!$CW:$CW,Date!#REF!</definedName>
    <definedName name="Swvu.all21." localSheetId="0" hidden="1">Date!$A$8</definedName>
    <definedName name="Swvu.dlo21." localSheetId="0" hidden="1">Date!$A$6</definedName>
    <definedName name="Swvu.print21." localSheetId="0" hidden="1">Date!$A$1</definedName>
    <definedName name="wvu.all21." localSheetId="0" hidden="1">{TRUE,TRUE,-1.25,-15.5,604.5,366.75,FALSE,FALSE,TRUE,TRUE,0,1,7,8,14,4,6,1,TRUE,TRUE,3,TRUE,1,FALSE,75,"Swvu.all21.","ACwvu.all21.",#N/A,FALSE,FALSE,0.748031496062992,0.118110236220472,0.78740157480315,0.31496062992126,2,"&amp;C&amp;F  &amp;P of &amp;N / &amp;D","",FALSE,FALSE,FALSE,FALSE,1,100,#N/A,#N/A,"=R1C1:R98C94",FALSE,#N/A,#N/A,FALSE,FALSE,FALSE,9,300,300,FALSE,FALSE,TRUE,TRUE,TRUE}</definedName>
    <definedName name="wvu.dlo21." localSheetId="0" hidden="1">{TRUE,TRUE,-1.25,-15.5,604.5,366.75,FALSE,FALSE,TRUE,TRUE,0,1,#N/A,6,#N/A,83.0888888888889,53.1,1,FALSE,FALSE,3,TRUE,1,FALSE,50,"Swvu.dlo21.","ACwvu.dlo21.",#N/A,FALSE,FALSE,0.748031496062992,0.118110236220472,1.54,0.31496062992126,1,"&amp;C&amp;A  &amp;P of &amp;N / &amp;D","",FALSE,FALSE,FALSE,FALSE,1,#N/A,2,1,"=R1C1:R98C94",FALSE,"Rwvu.dlo21.","Cwvu.dlo21.",FALSE,FALSE,FALSE,9,300,300,FALSE,FALSE,TRUE,TRUE,TRUE}</definedName>
    <definedName name="wvu.print21." localSheetId="0" hidden="1">{TRUE,TRUE,-1.25,-15.5,604.5,366.75,FALSE,FALSE,TRUE,TRUE,0,1,#N/A,1,#N/A,21.4516129032258,67.6,1,FALSE,FALSE,3,TRUE,1,FALSE,50,"Swvu.print21.","ACwvu.print21.",#N/A,FALSE,FALSE,0.77,0.33,0.78740157480315,0.31496062992126,2,"&amp;C&amp;F  &amp;P of &amp;N / &amp;D","",FALSE,FALSE,FALSE,FALSE,1,#N/A,5,1,"=R1C1:R98C94",FALSE,"Rwvu.print21.","Cwvu.print21.",FALSE,FALSE,FALSE,9,300,300,FALSE,FALSE,TRUE,TRUE,TRUE}</definedName>
    <definedName name="Z_2A8CC78C_649C_11D1_B2A9_0020AF52675F_.wvu.Cols" localSheetId="0" hidden="1">Date!$E:$DD,Date!$DH:$ET,Date!$EU:$FC</definedName>
    <definedName name="Z_2A8CC78C_649C_11D1_B2A9_0020AF52675F_.wvu.Rows" localSheetId="0" hidden="1">Date!$1:$5,Date!$38:$97,Date!$122:$150</definedName>
    <definedName name="Z_2A8CC792_649C_11D1_B2A9_0020AF52675F_.wvu.Rows" localSheetId="0" hidden="1">Date!$14:$16,Date!$25:$30,Date!$38:$101,Date!$111:$115,Date!$122:$148</definedName>
    <definedName name="Z_38DCD945_D1C0_11D3_AFE8_ECCC9D98C637_.wvu.PrintArea" localSheetId="0" hidden="1">Date!$A$1:$ET$94</definedName>
    <definedName name="Z_38DCD94B_D1C0_11D3_AFE8_ECCC9D98C637_.wvu.Cols" localSheetId="0" hidden="1">Date!$E:$DD,Date!$DH:$ET,Date!$EU:$FC</definedName>
    <definedName name="Z_38DCD94B_D1C0_11D3_AFE8_ECCC9D98C637_.wvu.PrintArea" localSheetId="0" hidden="1">Date!$A$1:$ET$94</definedName>
    <definedName name="Z_38DCD94B_D1C0_11D3_AFE8_ECCC9D98C637_.wvu.Rows" localSheetId="0" hidden="1">Date!$1:$5,Date!$38:$97,Date!$122:$150</definedName>
    <definedName name="Z_38DCD951_D1C0_11D3_AFE8_ECCC9D98C637_.wvu.PrintArea" localSheetId="0" hidden="1">Date!$A$1:$ET$94</definedName>
    <definedName name="Z_38DCD951_D1C0_11D3_AFE8_ECCC9D98C637_.wvu.Rows" localSheetId="0" hidden="1">Date!$14:$16,Date!$25:$30,Date!$38:$101,Date!$111:$115,Date!$122:$148</definedName>
    <definedName name="Z_3C09BECE_656C_11D1_B2A9_0020AF52675F_.wvu.Cols" localSheetId="0" hidden="1">Date!$E:$DD,Date!$DH:$ET,Date!$EU:$FC</definedName>
    <definedName name="Z_3C09BECE_656C_11D1_B2A9_0020AF52675F_.wvu.Rows" localSheetId="0" hidden="1">Date!$1:$5,Date!$38:$97,Date!$122:$150</definedName>
    <definedName name="Z_3C09BED4_656C_11D1_B2A9_0020AF52675F_.wvu.Rows" localSheetId="0" hidden="1">Date!$14:$16,Date!$25:$30,Date!$38:$101,Date!$111:$115,Date!$122:$148</definedName>
    <definedName name="Z_5695C4A2_A397_11D1_B2A9_0020AF52675F_.wvu.PrintArea" localSheetId="0" hidden="1">Date!$A$1:$ET$94</definedName>
    <definedName name="Z_A8A77D0C_6103_11D1_B2A9_0020AF52675F_.wvu.Cols" localSheetId="0" hidden="1">Date!$E:$DD,Date!$DH:$ET,Date!$EU:$FC</definedName>
    <definedName name="Z_A8A77D0C_6103_11D1_B2A9_0020AF52675F_.wvu.Rows" localSheetId="0" hidden="1">Date!$1:$5,Date!$38:$97,Date!$122:$150</definedName>
    <definedName name="Z_A8A77D12_6103_11D1_B2A9_0020AF52675F_.wvu.Rows" localSheetId="0" hidden="1">Date!$14:$16,Date!$25:$30,Date!$38:$101,Date!$111:$115,Date!$122:$148</definedName>
    <definedName name="Z_B2A6128E_7850_11D1_B2A9_0020AF52675F_.wvu.Cols" localSheetId="0" hidden="1">Date!$E:$DD,Date!$DH:$ET,Date!$EU:$FC</definedName>
    <definedName name="Z_B2A6128E_7850_11D1_B2A9_0020AF52675F_.wvu.Rows" localSheetId="0" hidden="1">Date!$1:$5,Date!$38:$97,Date!$122:$150</definedName>
    <definedName name="Z_B2A61294_7850_11D1_B2A9_0020AF52675F_.wvu.Rows" localSheetId="0" hidden="1">Date!$14:$16,Date!$25:$30,Date!$38:$101,Date!$111:$115,Date!$122:$148</definedName>
    <definedName name="Z_BE8F57FF_9188_11D1_B2A9_0020AF52675F_.wvu.Cols" localSheetId="0" hidden="1">Date!$E:$DD,Date!$DH:$ET,Date!$EU:$FC</definedName>
    <definedName name="Z_BE8F57FF_9188_11D1_B2A9_0020AF52675F_.wvu.Rows" localSheetId="0" hidden="1">Date!$1:$5,Date!$38:$97,Date!$122:$150</definedName>
    <definedName name="Z_BE8F5805_9188_11D1_B2A9_0020AF52675F_.wvu.Rows" localSheetId="0" hidden="1">Date!$14:$16,Date!$25:$30,Date!$38:$101,Date!$111:$115,Date!$122:$148</definedName>
    <definedName name="Z_BE8F5811_9188_11D1_B2A9_0020AF52675F_.wvu.Cols" localSheetId="0" hidden="1">Date!$E:$DD,Date!$DH:$ET,Date!$EU:$FC</definedName>
    <definedName name="Z_BE8F5811_9188_11D1_B2A9_0020AF52675F_.wvu.Rows" localSheetId="0" hidden="1">Date!$1:$5,Date!$38:$97,Date!$122:$150</definedName>
    <definedName name="Z_BE8F5817_9188_11D1_B2A9_0020AF52675F_.wvu.Rows" localSheetId="0" hidden="1">Date!$14:$16,Date!$25:$30,Date!$38:$101,Date!$111:$115,Date!$122:$148</definedName>
    <definedName name="Z_BF17A31F_664C_11D1_B2A9_0020AF52675F_.wvu.Cols" localSheetId="0" hidden="1">Date!$E:$DD,Date!$DH:$ET,Date!$EU:$FC</definedName>
    <definedName name="Z_BF17A31F_664C_11D1_B2A9_0020AF52675F_.wvu.Rows" localSheetId="0" hidden="1">Date!$1:$5,Date!$38:$97,Date!$122:$150</definedName>
    <definedName name="Z_BF17A325_664C_11D1_B2A9_0020AF52675F_.wvu.Rows" localSheetId="0" hidden="1">Date!$14:$16,Date!$25:$30,Date!$38:$101,Date!$111:$115,Date!$122:$148</definedName>
  </definedNames>
  <calcPr calcId="145621"/>
  <customWorkbookViews>
    <customWorkbookView name="Stefan A. Tschanz - Persönliche Ansicht" guid="{5695C4A2-A397-11D1-B2A9-0020AF52675F}" mergeInterval="0" personalView="1" xWindow="5" yWindow="24" windowWidth="498" windowHeight="578" activeSheetId="1"/>
    <customWorkbookView name="print21 (DAY 4) (5)" guid="{BE8F5805-9188-11D1-B2A9-0020AF52675F}" maximized="1" xWindow="2" yWindow="2" windowWidth="796" windowHeight="460" activeSheetId="2"/>
    <customWorkbookView name="print21 (Alle Guppen) (5)" guid="{BE8F5804-9188-11D1-B2A9-0020AF52675F}" maximized="1" xWindow="2" yWindow="2" windowWidth="796" windowHeight="460" activeSheetId="1"/>
    <customWorkbookView name="print126 (DAY 60) (5)" guid="{BE8F5803-9188-11D1-B2A9-0020AF52675F}" maximized="1" xWindow="2" yWindow="2" windowWidth="796" windowHeight="460" activeSheetId="6"/>
    <customWorkbookView name="print126 (DAY 36) (5)" guid="{BE8F5802-9188-11D1-B2A9-0020AF52675F}" maximized="1" xWindow="2" yWindow="2" windowWidth="796" windowHeight="460" activeSheetId="5"/>
    <customWorkbookView name="print126 (DAY 21) (5)" guid="{BE8F5801-9188-11D1-B2A9-0020AF52675F}" maximized="1" xWindow="2" yWindow="2" windowWidth="796" windowHeight="460" activeSheetId="4"/>
    <customWorkbookView name="print126 (DAY 10) (5)" guid="{BE8F5800-9188-11D1-B2A9-0020AF52675F}" maximized="1" xWindow="2" yWindow="2" windowWidth="796" windowHeight="460" activeSheetId="3"/>
    <customWorkbookView name="dlo21 (DAY 4) (5)" guid="{BE8F57FF-9188-11D1-B2A9-0020AF52675F}" maximized="1" xWindow="2" yWindow="2" windowWidth="796" windowHeight="460" activeSheetId="2"/>
    <customWorkbookView name="dlo21 (Alle Guppen) (5)" guid="{BE8F57FE-9188-11D1-B2A9-0020AF52675F}" maximized="1" xWindow="2" yWindow="2" windowWidth="796" windowHeight="460" activeSheetId="1"/>
    <customWorkbookView name="dlo126 (DAY 60) (5)" guid="{BE8F57FD-9188-11D1-B2A9-0020AF52675F}" maximized="1" xWindow="2" yWindow="2" windowWidth="796" windowHeight="460" activeSheetId="6"/>
    <customWorkbookView name="dlo126 (DAY 36) (5)" guid="{BE8F57FC-9188-11D1-B2A9-0020AF52675F}" maximized="1" xWindow="2" yWindow="2" windowWidth="796" windowHeight="460" activeSheetId="5"/>
    <customWorkbookView name="dlo126 (DAY 21) (5)" guid="{BE8F57FB-9188-11D1-B2A9-0020AF52675F}" maximized="1" xWindow="2" yWindow="2" windowWidth="796" windowHeight="460" activeSheetId="4"/>
    <customWorkbookView name="dlo126 (DAY 10) (5)" guid="{BE8F57FA-9188-11D1-B2A9-0020AF52675F}" maximized="1" xWindow="2" yWindow="2" windowWidth="796" windowHeight="460" activeSheetId="3"/>
    <customWorkbookView name="all21 (DAY 4) (5)" guid="{BE8F57F9-9188-11D1-B2A9-0020AF52675F}" maximized="1" xWindow="2" yWindow="2" windowWidth="796" windowHeight="460" activeSheetId="2"/>
    <customWorkbookView name="all21 (Alle Guppen) (5)" guid="{BE8F57F8-9188-11D1-B2A9-0020AF52675F}" maximized="1" xWindow="2" yWindow="2" windowWidth="796" windowHeight="460" activeSheetId="1"/>
    <customWorkbookView name="all126 (DAY 60) (5)" guid="{BE8F57F7-9188-11D1-B2A9-0020AF52675F}" maximized="1" xWindow="2" yWindow="2" windowWidth="796" windowHeight="460" activeSheetId="6"/>
    <customWorkbookView name="all126 (DAY 36) (5)" guid="{BE8F57F6-9188-11D1-B2A9-0020AF52675F}" maximized="1" xWindow="2" yWindow="2" windowWidth="796" windowHeight="460" activeSheetId="5"/>
    <customWorkbookView name="all126 (DAY 21) (5)" guid="{BE8F57F5-9188-11D1-B2A9-0020AF52675F}" maximized="1" xWindow="2" yWindow="2" windowWidth="796" windowHeight="460" activeSheetId="4"/>
    <customWorkbookView name="all126 (DAY 10) (5)" guid="{BE8F57F4-9188-11D1-B2A9-0020AF52675F}" maximized="1" xWindow="2" yWindow="2" windowWidth="796" windowHeight="460" activeSheetId="3"/>
    <customWorkbookView name="print21 (DAY 4) (2)" guid="{3C09BED4-656C-11D1-B2A9-0020AF52675F}" maximized="1" xWindow="2" yWindow="2" windowWidth="796" windowHeight="460" activeSheetId="2"/>
    <customWorkbookView name="print21 (Alle Guppen) (2)" guid="{3C09BED3-656C-11D1-B2A9-0020AF52675F}" maximized="1" xWindow="2" yWindow="2" windowWidth="796" windowHeight="460" activeSheetId="1"/>
    <customWorkbookView name="print126 (DAY 60) (2)" guid="{3C09BED2-656C-11D1-B2A9-0020AF52675F}" maximized="1" xWindow="2" yWindow="2" windowWidth="796" windowHeight="460" activeSheetId="6"/>
    <customWorkbookView name="print126 (DAY 36) (2)" guid="{3C09BED1-656C-11D1-B2A9-0020AF52675F}" maximized="1" xWindow="2" yWindow="2" windowWidth="796" windowHeight="460" activeSheetId="5"/>
    <customWorkbookView name="print126 (DAY 21) (2)" guid="{3C09BED0-656C-11D1-B2A9-0020AF52675F}" maximized="1" xWindow="2" yWindow="2" windowWidth="796" windowHeight="460" activeSheetId="4"/>
    <customWorkbookView name="print126 (DAY 10) (2)" guid="{3C09BECF-656C-11D1-B2A9-0020AF52675F}" maximized="1" xWindow="2" yWindow="2" windowWidth="796" windowHeight="460" activeSheetId="3"/>
    <customWorkbookView name="dlo21 (DAY 4) (2)" guid="{3C09BECE-656C-11D1-B2A9-0020AF52675F}" maximized="1" xWindow="2" yWindow="2" windowWidth="796" windowHeight="460" activeSheetId="2"/>
    <customWorkbookView name="dlo21 (Alle Guppen) (2)" guid="{3C09BECD-656C-11D1-B2A9-0020AF52675F}" maximized="1" xWindow="2" yWindow="2" windowWidth="796" windowHeight="460" activeSheetId="1"/>
    <customWorkbookView name="dlo126 (DAY 60) (2)" guid="{3C09BECC-656C-11D1-B2A9-0020AF52675F}" maximized="1" xWindow="2" yWindow="2" windowWidth="796" windowHeight="460" activeSheetId="6"/>
    <customWorkbookView name="dlo126 (DAY 36) (2)" guid="{3C09BECB-656C-11D1-B2A9-0020AF52675F}" maximized="1" xWindow="2" yWindow="2" windowWidth="796" windowHeight="460" activeSheetId="5"/>
    <customWorkbookView name="dlo126 (DAY 21) (2)" guid="{3C09BECA-656C-11D1-B2A9-0020AF52675F}" maximized="1" xWindow="2" yWindow="2" windowWidth="796" windowHeight="460" activeSheetId="4"/>
    <customWorkbookView name="dlo126 (DAY 10) (2)" guid="{3C09BEC9-656C-11D1-B2A9-0020AF52675F}" maximized="1" xWindow="2" yWindow="2" windowWidth="796" windowHeight="460" activeSheetId="3"/>
    <customWorkbookView name="all21 (DAY 4) (2)" guid="{3C09BEC8-656C-11D1-B2A9-0020AF52675F}" maximized="1" xWindow="2" yWindow="2" windowWidth="796" windowHeight="460" activeSheetId="2"/>
    <customWorkbookView name="all21 (Alle Guppen) (2)" guid="{3C09BEC7-656C-11D1-B2A9-0020AF52675F}" maximized="1" xWindow="2" yWindow="2" windowWidth="796" windowHeight="460" activeSheetId="1"/>
    <customWorkbookView name="all126 (DAY 60) (2)" guid="{3C09BEC6-656C-11D1-B2A9-0020AF52675F}" maximized="1" xWindow="2" yWindow="2" windowWidth="796" windowHeight="460" activeSheetId="6"/>
    <customWorkbookView name="all126 (DAY 36) (2)" guid="{3C09BEC5-656C-11D1-B2A9-0020AF52675F}" maximized="1" xWindow="2" yWindow="2" windowWidth="796" windowHeight="460" activeSheetId="5"/>
    <customWorkbookView name="all126 (DAY 21) (2)" guid="{3C09BEC4-656C-11D1-B2A9-0020AF52675F}" maximized="1" xWindow="2" yWindow="2" windowWidth="796" windowHeight="460" activeSheetId="4"/>
    <customWorkbookView name="all126 (DAY 10) (2)" guid="{3C09BEC3-656C-11D1-B2A9-0020AF52675F}" maximized="1" xWindow="2" yWindow="2" windowWidth="796" windowHeight="460" activeSheetId="3"/>
    <customWorkbookView name="all126 (DAY 10)" guid="{2A8CC781-649C-11D1-B2A9-0020AF52675F}" maximized="1" xWindow="2" yWindow="2" windowWidth="796" windowHeight="460" activeSheetId="3"/>
    <customWorkbookView name="all126 (DAY 21)" guid="{2A8CC782-649C-11D1-B2A9-0020AF52675F}" maximized="1" xWindow="2" yWindow="2" windowWidth="796" windowHeight="460" activeSheetId="4"/>
    <customWorkbookView name="all126 (DAY 36)" guid="{2A8CC783-649C-11D1-B2A9-0020AF52675F}" maximized="1" xWindow="2" yWindow="2" windowWidth="796" windowHeight="460" activeSheetId="5"/>
    <customWorkbookView name="all126 (DAY 60)" guid="{2A8CC784-649C-11D1-B2A9-0020AF52675F}" maximized="1" xWindow="2" yWindow="2" windowWidth="796" windowHeight="460" activeSheetId="6"/>
    <customWorkbookView name="all21 (Alle Guppen)" guid="{2A8CC785-649C-11D1-B2A9-0020AF52675F}" maximized="1" xWindow="2" yWindow="2" windowWidth="796" windowHeight="460" activeSheetId="1"/>
    <customWorkbookView name="all21 (DAY 4)" guid="{2A8CC786-649C-11D1-B2A9-0020AF52675F}" maximized="1" xWindow="2" yWindow="2" windowWidth="796" windowHeight="460" activeSheetId="2"/>
    <customWorkbookView name="dlo126 (DAY 10)" guid="{2A8CC787-649C-11D1-B2A9-0020AF52675F}" maximized="1" xWindow="2" yWindow="2" windowWidth="796" windowHeight="460" activeSheetId="3"/>
    <customWorkbookView name="dlo126 (DAY 21)" guid="{2A8CC788-649C-11D1-B2A9-0020AF52675F}" maximized="1" xWindow="2" yWindow="2" windowWidth="796" windowHeight="460" activeSheetId="4"/>
    <customWorkbookView name="dlo126 (DAY 36)" guid="{2A8CC789-649C-11D1-B2A9-0020AF52675F}" maximized="1" xWindow="2" yWindow="2" windowWidth="796" windowHeight="460" activeSheetId="5"/>
    <customWorkbookView name="dlo126 (DAY 60)" guid="{2A8CC78A-649C-11D1-B2A9-0020AF52675F}" maximized="1" xWindow="2" yWindow="2" windowWidth="796" windowHeight="460" activeSheetId="6"/>
    <customWorkbookView name="dlo21 (Alle Guppen)" guid="{2A8CC78B-649C-11D1-B2A9-0020AF52675F}" maximized="1" xWindow="2" yWindow="2" windowWidth="796" windowHeight="460" activeSheetId="1"/>
    <customWorkbookView name="dlo21 (DAY 4)" guid="{2A8CC78C-649C-11D1-B2A9-0020AF52675F}" maximized="1" xWindow="2" yWindow="2" windowWidth="796" windowHeight="460" activeSheetId="2"/>
    <customWorkbookView name="print126 (DAY 10)" guid="{2A8CC78D-649C-11D1-B2A9-0020AF52675F}" maximized="1" xWindow="2" yWindow="2" windowWidth="796" windowHeight="460" activeSheetId="3"/>
    <customWorkbookView name="print126 (DAY 21)" guid="{2A8CC78E-649C-11D1-B2A9-0020AF52675F}" maximized="1" xWindow="2" yWindow="2" windowWidth="796" windowHeight="460" activeSheetId="4"/>
    <customWorkbookView name="print126 (DAY 36)" guid="{2A8CC78F-649C-11D1-B2A9-0020AF52675F}" maximized="1" xWindow="2" yWindow="2" windowWidth="796" windowHeight="460" activeSheetId="5"/>
    <customWorkbookView name="print126 (DAY 60)" guid="{2A8CC790-649C-11D1-B2A9-0020AF52675F}" maximized="1" xWindow="2" yWindow="2" windowWidth="796" windowHeight="460" activeSheetId="6"/>
    <customWorkbookView name="print21 (Alle Guppen)" guid="{2A8CC791-649C-11D1-B2A9-0020AF52675F}" maximized="1" xWindow="2" yWindow="2" windowWidth="796" windowHeight="460" activeSheetId="1"/>
    <customWorkbookView name="print21 (DAY 4)" guid="{2A8CC792-649C-11D1-B2A9-0020AF52675F}" maximized="1" xWindow="2" yWindow="2" windowWidth="796" windowHeight="460" activeSheetId="2"/>
    <customWorkbookView name="all126 (DAY 10) (3)" guid="{BF17A314-664C-11D1-B2A9-0020AF52675F}" maximized="1" xWindow="2" yWindow="2" windowWidth="796" windowHeight="460" activeSheetId="3"/>
    <customWorkbookView name="all126 (DAY 21) (3)" guid="{BF17A315-664C-11D1-B2A9-0020AF52675F}" maximized="1" xWindow="2" yWindow="2" windowWidth="796" windowHeight="460" activeSheetId="4"/>
    <customWorkbookView name="all126 (DAY 36) (3)" guid="{BF17A316-664C-11D1-B2A9-0020AF52675F}" maximized="1" xWindow="2" yWindow="2" windowWidth="796" windowHeight="460" activeSheetId="5"/>
    <customWorkbookView name="all126 (DAY 60) (3)" guid="{BF17A317-664C-11D1-B2A9-0020AF52675F}" maximized="1" xWindow="2" yWindow="2" windowWidth="796" windowHeight="460" activeSheetId="6"/>
    <customWorkbookView name="all21 (Alle Guppen) (3)" guid="{BF17A318-664C-11D1-B2A9-0020AF52675F}" maximized="1" xWindow="2" yWindow="2" windowWidth="796" windowHeight="460" activeSheetId="1"/>
    <customWorkbookView name="all21 (DAY 4) (3)" guid="{BF17A319-664C-11D1-B2A9-0020AF52675F}" maximized="1" xWindow="2" yWindow="2" windowWidth="796" windowHeight="460" activeSheetId="2"/>
    <customWorkbookView name="dlo126 (DAY 10) (3)" guid="{BF17A31A-664C-11D1-B2A9-0020AF52675F}" maximized="1" xWindow="2" yWindow="2" windowWidth="796" windowHeight="460" activeSheetId="3"/>
    <customWorkbookView name="dlo126 (DAY 21) (3)" guid="{BF17A31B-664C-11D1-B2A9-0020AF52675F}" maximized="1" xWindow="2" yWindow="2" windowWidth="796" windowHeight="460" activeSheetId="4"/>
    <customWorkbookView name="dlo126 (DAY 36) (3)" guid="{BF17A31C-664C-11D1-B2A9-0020AF52675F}" maximized="1" xWindow="2" yWindow="2" windowWidth="796" windowHeight="460" activeSheetId="5"/>
    <customWorkbookView name="dlo126 (DAY 60) (3)" guid="{BF17A31D-664C-11D1-B2A9-0020AF52675F}" maximized="1" xWindow="2" yWindow="2" windowWidth="796" windowHeight="460" activeSheetId="6"/>
    <customWorkbookView name="dlo21 (Alle Guppen) (3)" guid="{BF17A31E-664C-11D1-B2A9-0020AF52675F}" maximized="1" xWindow="2" yWindow="2" windowWidth="796" windowHeight="460" activeSheetId="1"/>
    <customWorkbookView name="dlo21 (DAY 4) (3)" guid="{BF17A31F-664C-11D1-B2A9-0020AF52675F}" maximized="1" xWindow="2" yWindow="2" windowWidth="796" windowHeight="460" activeSheetId="2"/>
    <customWorkbookView name="print126 (DAY 10) (3)" guid="{BF17A320-664C-11D1-B2A9-0020AF52675F}" maximized="1" xWindow="2" yWindow="2" windowWidth="796" windowHeight="460" activeSheetId="3"/>
    <customWorkbookView name="print126 (DAY 21) (3)" guid="{BF17A321-664C-11D1-B2A9-0020AF52675F}" maximized="1" xWindow="2" yWindow="2" windowWidth="796" windowHeight="460" activeSheetId="4"/>
    <customWorkbookView name="print126 (DAY 36) (3)" guid="{BF17A322-664C-11D1-B2A9-0020AF52675F}" maximized="1" xWindow="2" yWindow="2" windowWidth="796" windowHeight="460" activeSheetId="5"/>
    <customWorkbookView name="print126 (DAY 60) (3)" guid="{BF17A323-664C-11D1-B2A9-0020AF52675F}" maximized="1" xWindow="2" yWindow="2" windowWidth="796" windowHeight="460" activeSheetId="6"/>
    <customWorkbookView name="print21 (Alle Guppen) (3)" guid="{BF17A324-664C-11D1-B2A9-0020AF52675F}" maximized="1" xWindow="2" yWindow="2" windowWidth="796" windowHeight="460" activeSheetId="1"/>
    <customWorkbookView name="print21 (DAY 4) (3)" guid="{BF17A325-664C-11D1-B2A9-0020AF52675F}" maximized="1" xWindow="2" yWindow="2" windowWidth="796" windowHeight="460" activeSheetId="2"/>
    <customWorkbookView name="all126 (DAY 10) (4)" guid="{B2A61283-7850-11D1-B2A9-0020AF52675F}" maximized="1" xWindow="2" yWindow="2" windowWidth="796" windowHeight="460" activeSheetId="3"/>
    <customWorkbookView name="all126 (DAY 21) (4)" guid="{B2A61284-7850-11D1-B2A9-0020AF52675F}" maximized="1" xWindow="2" yWindow="2" windowWidth="796" windowHeight="460" activeSheetId="4"/>
    <customWorkbookView name="all126 (DAY 36) (4)" guid="{B2A61285-7850-11D1-B2A9-0020AF52675F}" maximized="1" xWindow="2" yWindow="2" windowWidth="796" windowHeight="460" activeSheetId="5"/>
    <customWorkbookView name="all126 (DAY 60) (4)" guid="{B2A61286-7850-11D1-B2A9-0020AF52675F}" maximized="1" xWindow="2" yWindow="2" windowWidth="796" windowHeight="460" activeSheetId="6"/>
    <customWorkbookView name="all21 (Alle Guppen) (4)" guid="{B2A61287-7850-11D1-B2A9-0020AF52675F}" maximized="1" xWindow="2" yWindow="2" windowWidth="796" windowHeight="460" activeSheetId="1"/>
    <customWorkbookView name="all21 (DAY 4) (4)" guid="{B2A61288-7850-11D1-B2A9-0020AF52675F}" maximized="1" xWindow="2" yWindow="2" windowWidth="796" windowHeight="460" activeSheetId="2"/>
    <customWorkbookView name="dlo126 (DAY 10) (4)" guid="{B2A61289-7850-11D1-B2A9-0020AF52675F}" maximized="1" xWindow="2" yWindow="2" windowWidth="796" windowHeight="460" activeSheetId="3"/>
    <customWorkbookView name="dlo126 (DAY 21) (4)" guid="{B2A6128A-7850-11D1-B2A9-0020AF52675F}" maximized="1" xWindow="2" yWindow="2" windowWidth="796" windowHeight="460" activeSheetId="4"/>
    <customWorkbookView name="dlo126 (DAY 36) (4)" guid="{B2A6128B-7850-11D1-B2A9-0020AF52675F}" maximized="1" xWindow="2" yWindow="2" windowWidth="796" windowHeight="460" activeSheetId="5"/>
    <customWorkbookView name="dlo126 (DAY 60) (4)" guid="{B2A6128C-7850-11D1-B2A9-0020AF52675F}" maximized="1" xWindow="2" yWindow="2" windowWidth="796" windowHeight="460" activeSheetId="6"/>
    <customWorkbookView name="dlo21 (Alle Guppen) (4)" guid="{B2A6128D-7850-11D1-B2A9-0020AF52675F}" maximized="1" xWindow="2" yWindow="2" windowWidth="796" windowHeight="460" activeSheetId="1"/>
    <customWorkbookView name="dlo21 (DAY 4) (4)" guid="{B2A6128E-7850-11D1-B2A9-0020AF52675F}" maximized="1" xWindow="2" yWindow="2" windowWidth="796" windowHeight="460" activeSheetId="2"/>
    <customWorkbookView name="print126 (DAY 10) (4)" guid="{B2A6128F-7850-11D1-B2A9-0020AF52675F}" maximized="1" xWindow="2" yWindow="2" windowWidth="796" windowHeight="460" activeSheetId="3"/>
    <customWorkbookView name="print126 (DAY 21) (4)" guid="{B2A61290-7850-11D1-B2A9-0020AF52675F}" maximized="1" xWindow="2" yWindow="2" windowWidth="796" windowHeight="460" activeSheetId="4"/>
    <customWorkbookView name="print126 (DAY 36) (4)" guid="{B2A61291-7850-11D1-B2A9-0020AF52675F}" maximized="1" xWindow="2" yWindow="2" windowWidth="796" windowHeight="460" activeSheetId="5"/>
    <customWorkbookView name="print126 (DAY 60) (4)" guid="{B2A61292-7850-11D1-B2A9-0020AF52675F}" maximized="1" xWindow="2" yWindow="2" windowWidth="796" windowHeight="460" activeSheetId="6"/>
    <customWorkbookView name="print21 (Alle Guppen) (4)" guid="{B2A61293-7850-11D1-B2A9-0020AF52675F}" maximized="1" xWindow="2" yWindow="2" windowWidth="796" windowHeight="460" activeSheetId="1"/>
    <customWorkbookView name="print21 (DAY 4) (4)" guid="{B2A61294-7850-11D1-B2A9-0020AF52675F}" maximized="1" xWindow="2" yWindow="2" windowWidth="796" windowHeight="460" activeSheetId="2"/>
    <customWorkbookView name="all126 (DAY 10) (6)" guid="{BE8F5806-9188-11D1-B2A9-0020AF52675F}" maximized="1" xWindow="2" yWindow="2" windowWidth="796" windowHeight="460" activeSheetId="3"/>
    <customWorkbookView name="all126 (DAY 21) (6)" guid="{BE8F5807-9188-11D1-B2A9-0020AF52675F}" maximized="1" xWindow="2" yWindow="2" windowWidth="796" windowHeight="460" activeSheetId="4"/>
    <customWorkbookView name="all126 (DAY 36) (6)" guid="{BE8F5808-9188-11D1-B2A9-0020AF52675F}" maximized="1" xWindow="2" yWindow="2" windowWidth="796" windowHeight="460" activeSheetId="5"/>
    <customWorkbookView name="all126 (DAY 60) (6)" guid="{BE8F5809-9188-11D1-B2A9-0020AF52675F}" maximized="1" xWindow="2" yWindow="2" windowWidth="796" windowHeight="460" activeSheetId="6"/>
    <customWorkbookView name="all21 (Alle Guppen) (6)" guid="{BE8F580A-9188-11D1-B2A9-0020AF52675F}" maximized="1" xWindow="2" yWindow="2" windowWidth="796" windowHeight="460" activeSheetId="1"/>
    <customWorkbookView name="all21 (DAY 4) (6)" guid="{BE8F580B-9188-11D1-B2A9-0020AF52675F}" maximized="1" xWindow="2" yWindow="2" windowWidth="796" windowHeight="460" activeSheetId="2"/>
    <customWorkbookView name="dlo126 (DAY 10) (6)" guid="{BE8F580C-9188-11D1-B2A9-0020AF52675F}" maximized="1" xWindow="2" yWindow="2" windowWidth="796" windowHeight="460" activeSheetId="3"/>
    <customWorkbookView name="dlo126 (DAY 21) (6)" guid="{BE8F580D-9188-11D1-B2A9-0020AF52675F}" maximized="1" xWindow="2" yWindow="2" windowWidth="796" windowHeight="460" activeSheetId="4"/>
    <customWorkbookView name="dlo126 (DAY 36) (6)" guid="{BE8F580E-9188-11D1-B2A9-0020AF52675F}" maximized="1" xWindow="2" yWindow="2" windowWidth="796" windowHeight="460" activeSheetId="5"/>
    <customWorkbookView name="dlo126 (DAY 60) (6)" guid="{BE8F580F-9188-11D1-B2A9-0020AF52675F}" maximized="1" xWindow="2" yWindow="2" windowWidth="796" windowHeight="460" activeSheetId="6"/>
    <customWorkbookView name="dlo21 (Alle Guppen) (6)" guid="{BE8F5810-9188-11D1-B2A9-0020AF52675F}" maximized="1" xWindow="2" yWindow="2" windowWidth="796" windowHeight="460" activeSheetId="1"/>
    <customWorkbookView name="dlo21 (DAY 4) (6)" guid="{BE8F5811-9188-11D1-B2A9-0020AF52675F}" maximized="1" xWindow="2" yWindow="2" windowWidth="796" windowHeight="460" activeSheetId="2"/>
    <customWorkbookView name="print126 (DAY 10) (6)" guid="{BE8F5812-9188-11D1-B2A9-0020AF52675F}" maximized="1" xWindow="2" yWindow="2" windowWidth="796" windowHeight="460" activeSheetId="3"/>
    <customWorkbookView name="print126 (DAY 21) (6)" guid="{BE8F5813-9188-11D1-B2A9-0020AF52675F}" maximized="1" xWindow="2" yWindow="2" windowWidth="796" windowHeight="460" activeSheetId="4"/>
    <customWorkbookView name="print126 (DAY 36) (6)" guid="{BE8F5814-9188-11D1-B2A9-0020AF52675F}" maximized="1" xWindow="2" yWindow="2" windowWidth="796" windowHeight="460" activeSheetId="5"/>
    <customWorkbookView name="print126 (DAY 60) (6)" guid="{BE8F5815-9188-11D1-B2A9-0020AF52675F}" maximized="1" xWindow="2" yWindow="2" windowWidth="796" windowHeight="460" activeSheetId="6"/>
    <customWorkbookView name="print21 (Alle Guppen) (6)" guid="{BE8F5816-9188-11D1-B2A9-0020AF52675F}" maximized="1" xWindow="2" yWindow="2" windowWidth="796" windowHeight="460" activeSheetId="1"/>
    <customWorkbookView name="print21 (DAY 4) (6)" guid="{BE8F5817-9188-11D1-B2A9-0020AF52675F}" maximized="1" xWindow="2" yWindow="2" windowWidth="796" windowHeight="460" activeSheetId="2"/>
    <customWorkbookView name="all126 (DAY 10) (7)" guid="{38DCD940-D1C0-11D3-AFE8-ECCC9D98C637}" maximized="1" xWindow="2" yWindow="2" windowWidth="796" windowHeight="460" activeSheetId="3"/>
    <customWorkbookView name="all126 (DAY 21) (7)" guid="{38DCD941-D1C0-11D3-AFE8-ECCC9D98C637}" maximized="1" xWindow="2" yWindow="2" windowWidth="796" windowHeight="460" activeSheetId="4"/>
    <customWorkbookView name="all126 (DAY 36) (7)" guid="{38DCD942-D1C0-11D3-AFE8-ECCC9D98C637}" maximized="1" xWindow="2" yWindow="2" windowWidth="796" windowHeight="460" activeSheetId="5"/>
    <customWorkbookView name="all126 (DAY 60) (7)" guid="{38DCD943-D1C0-11D3-AFE8-ECCC9D98C637}" maximized="1" xWindow="2" yWindow="2" windowWidth="796" windowHeight="460" activeSheetId="6"/>
    <customWorkbookView name="all21 (All Groups)" guid="{38DCD944-D1C0-11D3-AFE8-ECCC9D98C637}" maximized="1" xWindow="2" yWindow="2" windowWidth="796" windowHeight="460" activeSheetId="1"/>
    <customWorkbookView name="all21 (DAY 4) (7)" guid="{38DCD945-D1C0-11D3-AFE8-ECCC9D98C637}" maximized="1" xWindow="2" yWindow="2" windowWidth="796" windowHeight="460" activeSheetId="2"/>
    <customWorkbookView name="dlo126 (DAY 10) (7)" guid="{38DCD946-D1C0-11D3-AFE8-ECCC9D98C637}" maximized="1" xWindow="2" yWindow="2" windowWidth="796" windowHeight="460" activeSheetId="3"/>
    <customWorkbookView name="dlo126 (DAY 21) (7)" guid="{38DCD947-D1C0-11D3-AFE8-ECCC9D98C637}" maximized="1" xWindow="2" yWindow="2" windowWidth="796" windowHeight="460" activeSheetId="4"/>
    <customWorkbookView name="dlo126 (DAY 36) (7)" guid="{38DCD948-D1C0-11D3-AFE8-ECCC9D98C637}" maximized="1" xWindow="2" yWindow="2" windowWidth="796" windowHeight="460" activeSheetId="5"/>
    <customWorkbookView name="dlo126 (DAY 60) (7)" guid="{38DCD949-D1C0-11D3-AFE8-ECCC9D98C637}" maximized="1" xWindow="2" yWindow="2" windowWidth="796" windowHeight="460" activeSheetId="6"/>
    <customWorkbookView name="dlo21 (All Groups)" guid="{38DCD94A-D1C0-11D3-AFE8-ECCC9D98C637}" maximized="1" xWindow="2" yWindow="2" windowWidth="796" windowHeight="460" activeSheetId="1"/>
    <customWorkbookView name="dlo21 (DAY 4) (7)" guid="{38DCD94B-D1C0-11D3-AFE8-ECCC9D98C637}" maximized="1" xWindow="2" yWindow="2" windowWidth="796" windowHeight="460" activeSheetId="2"/>
    <customWorkbookView name="print126 (DAY 10) (7)" guid="{38DCD94C-D1C0-11D3-AFE8-ECCC9D98C637}" maximized="1" xWindow="2" yWindow="2" windowWidth="796" windowHeight="460" activeSheetId="3"/>
    <customWorkbookView name="print126 (DAY 21) (7)" guid="{38DCD94D-D1C0-11D3-AFE8-ECCC9D98C637}" maximized="1" xWindow="2" yWindow="2" windowWidth="796" windowHeight="460" activeSheetId="4"/>
    <customWorkbookView name="print126 (DAY 36) (7)" guid="{38DCD94E-D1C0-11D3-AFE8-ECCC9D98C637}" maximized="1" xWindow="2" yWindow="2" windowWidth="796" windowHeight="460" activeSheetId="5"/>
    <customWorkbookView name="print126 (DAY 60) (7)" guid="{38DCD94F-D1C0-11D3-AFE8-ECCC9D98C637}" maximized="1" xWindow="2" yWindow="2" windowWidth="796" windowHeight="460" activeSheetId="6"/>
    <customWorkbookView name="print21 (All Groups)" guid="{38DCD950-D1C0-11D3-AFE8-ECCC9D98C637}" maximized="1" xWindow="2" yWindow="2" windowWidth="796" windowHeight="460" activeSheetId="1"/>
    <customWorkbookView name="print21 (DAY 4) (7)" guid="{38DCD951-D1C0-11D3-AFE8-ECCC9D98C637}" maximized="1" xWindow="2" yWindow="2" windowWidth="796" windowHeight="460" activeSheetId="2"/>
  </customWorkbookViews>
</workbook>
</file>

<file path=xl/calcChain.xml><?xml version="1.0" encoding="utf-8"?>
<calcChain xmlns="http://schemas.openxmlformats.org/spreadsheetml/2006/main">
  <c r="R14" i="3" l="1"/>
  <c r="R12" i="3"/>
  <c r="R11" i="3"/>
  <c r="R10" i="3"/>
  <c r="H24" i="3" l="1"/>
  <c r="H23" i="3"/>
  <c r="H22" i="3"/>
  <c r="H21" i="3"/>
  <c r="H20" i="3"/>
  <c r="G21" i="3"/>
  <c r="F21" i="3"/>
  <c r="E20" i="3"/>
  <c r="D20" i="3"/>
  <c r="E24" i="3"/>
  <c r="D24" i="3"/>
  <c r="E23" i="3"/>
  <c r="D23" i="3"/>
  <c r="E22" i="3"/>
  <c r="D22" i="3"/>
  <c r="E21" i="3"/>
  <c r="D21" i="3"/>
  <c r="C20" i="3"/>
  <c r="P21" i="3"/>
  <c r="O21" i="3"/>
  <c r="N21" i="3"/>
  <c r="N20" i="3"/>
  <c r="M20" i="3"/>
  <c r="L20" i="3"/>
  <c r="I20" i="3"/>
  <c r="G20" i="3"/>
  <c r="F20" i="3"/>
  <c r="F24" i="3"/>
  <c r="J6" i="3"/>
  <c r="J10" i="3"/>
  <c r="J9" i="3"/>
  <c r="J8" i="3"/>
  <c r="J7" i="3"/>
  <c r="N10" i="3"/>
  <c r="M10" i="3"/>
  <c r="N9" i="3"/>
  <c r="M9" i="3"/>
  <c r="N8" i="3"/>
  <c r="M8" i="3"/>
  <c r="N7" i="3"/>
  <c r="M7" i="3"/>
  <c r="N6" i="3"/>
  <c r="M6" i="3"/>
  <c r="H7" i="3"/>
  <c r="H10" i="3"/>
  <c r="H9" i="3"/>
  <c r="H8" i="3"/>
  <c r="D7" i="3"/>
  <c r="D10" i="3"/>
  <c r="D9" i="3"/>
  <c r="D8" i="3"/>
  <c r="D6" i="3"/>
  <c r="H6" i="3"/>
  <c r="K6" i="3"/>
  <c r="P24" i="3" l="1"/>
  <c r="P23" i="3"/>
  <c r="P22" i="3"/>
  <c r="P20" i="3"/>
  <c r="P19" i="3"/>
  <c r="O24" i="3"/>
  <c r="M24" i="3"/>
  <c r="G24" i="3"/>
  <c r="O23" i="3"/>
  <c r="N23" i="3"/>
  <c r="G23" i="3"/>
  <c r="O22" i="3"/>
  <c r="M21" i="3"/>
  <c r="L21" i="3"/>
  <c r="O20" i="3"/>
  <c r="N22" i="3"/>
  <c r="M23" i="3"/>
  <c r="M22" i="3"/>
  <c r="L10" i="3"/>
  <c r="L24" i="3" s="1"/>
  <c r="L9" i="3"/>
  <c r="L23" i="3" s="1"/>
  <c r="L8" i="3"/>
  <c r="L22" i="3" s="1"/>
  <c r="L7" i="3"/>
  <c r="G10" i="3"/>
  <c r="G9" i="3"/>
  <c r="G8" i="3"/>
  <c r="G22" i="3" s="1"/>
  <c r="G7" i="3"/>
  <c r="F10" i="3"/>
  <c r="I10" i="3" s="1"/>
  <c r="F9" i="3"/>
  <c r="I9" i="3" s="1"/>
  <c r="F8" i="3"/>
  <c r="F22" i="3" s="1"/>
  <c r="F7" i="3"/>
  <c r="I7" i="3" s="1"/>
  <c r="E10" i="3"/>
  <c r="E9" i="3"/>
  <c r="E8" i="3"/>
  <c r="E7" i="3"/>
  <c r="N24" i="3"/>
  <c r="EP14" i="2"/>
  <c r="F6" i="3"/>
  <c r="G6" i="3"/>
  <c r="L6" i="3"/>
  <c r="E6" i="3"/>
  <c r="I6" i="3" l="1"/>
  <c r="F23" i="3"/>
  <c r="I8" i="3"/>
  <c r="K10" i="3"/>
  <c r="K9" i="3"/>
  <c r="K7" i="3"/>
  <c r="C10" i="3"/>
  <c r="B10" i="3"/>
  <c r="B9" i="3"/>
  <c r="B23" i="3" s="1"/>
  <c r="C8" i="3"/>
  <c r="C9" i="3"/>
  <c r="B8" i="3"/>
  <c r="C7" i="3"/>
  <c r="B7" i="3"/>
  <c r="B21" i="3" s="1"/>
  <c r="C6" i="3"/>
  <c r="B6" i="3"/>
  <c r="B20" i="3" s="1"/>
  <c r="I24" i="3" l="1"/>
  <c r="I21" i="3"/>
  <c r="C23" i="3"/>
  <c r="C24" i="3"/>
  <c r="C22" i="3"/>
  <c r="K8" i="3"/>
  <c r="I22" i="3"/>
  <c r="C21" i="3"/>
  <c r="I23" i="3"/>
  <c r="B22" i="3"/>
  <c r="B24" i="3"/>
  <c r="EP15" i="2"/>
  <c r="EM75" i="2"/>
  <c r="EN75" i="2" s="1"/>
  <c r="EM74" i="2"/>
  <c r="EN74" i="2" s="1"/>
  <c r="EM73" i="2"/>
  <c r="EN73" i="2" s="1"/>
  <c r="EM72" i="2"/>
  <c r="EN72" i="2" s="1"/>
  <c r="EM71" i="2"/>
  <c r="EN71" i="2" s="1"/>
  <c r="EM60" i="2"/>
  <c r="EN60" i="2" s="1"/>
  <c r="EN59" i="2"/>
  <c r="EM59" i="2"/>
  <c r="EM58" i="2"/>
  <c r="EN58" i="2" s="1"/>
  <c r="EM57" i="2"/>
  <c r="EN57" i="2" s="1"/>
  <c r="EM56" i="2"/>
  <c r="EN56" i="2" s="1"/>
  <c r="EM45" i="2"/>
  <c r="EN45" i="2" s="1"/>
  <c r="EM44" i="2"/>
  <c r="EN44" i="2" s="1"/>
  <c r="EM43" i="2"/>
  <c r="EN43" i="2" s="1"/>
  <c r="EM42" i="2"/>
  <c r="EN42" i="2" s="1"/>
  <c r="EM41" i="2"/>
  <c r="EN41" i="2" s="1"/>
  <c r="EM30" i="2"/>
  <c r="EN30" i="2" s="1"/>
  <c r="EM29" i="2"/>
  <c r="EN29" i="2" s="1"/>
  <c r="EM28" i="2"/>
  <c r="EN28" i="2" s="1"/>
  <c r="EM27" i="2"/>
  <c r="EN27" i="2" s="1"/>
  <c r="EM26" i="2"/>
  <c r="EN26" i="2" s="1"/>
  <c r="EM18" i="2"/>
  <c r="EM17" i="2"/>
  <c r="EM16" i="2"/>
  <c r="EM15" i="2"/>
  <c r="EM14" i="2"/>
  <c r="BS3" i="2"/>
  <c r="EB75" i="2" l="1"/>
  <c r="EC75" i="2" s="1"/>
  <c r="EB74" i="2"/>
  <c r="EC74" i="2" s="1"/>
  <c r="EB73" i="2"/>
  <c r="EC73" i="2" s="1"/>
  <c r="EB72" i="2"/>
  <c r="EC72" i="2" s="1"/>
  <c r="EB71" i="2"/>
  <c r="EC71" i="2" s="1"/>
  <c r="EB60" i="2"/>
  <c r="EC60" i="2" s="1"/>
  <c r="EB59" i="2"/>
  <c r="EC59" i="2" s="1"/>
  <c r="EB58" i="2"/>
  <c r="EC58" i="2" s="1"/>
  <c r="EB57" i="2"/>
  <c r="EC57" i="2" s="1"/>
  <c r="EB56" i="2"/>
  <c r="EC56" i="2" s="1"/>
  <c r="EB45" i="2"/>
  <c r="EC45" i="2" s="1"/>
  <c r="EB44" i="2"/>
  <c r="EC44" i="2" s="1"/>
  <c r="EB43" i="2"/>
  <c r="EC43" i="2" s="1"/>
  <c r="EB42" i="2"/>
  <c r="EC42" i="2" s="1"/>
  <c r="EB41" i="2"/>
  <c r="EC41" i="2" s="1"/>
  <c r="EB30" i="2"/>
  <c r="EC30" i="2" s="1"/>
  <c r="EB29" i="2"/>
  <c r="EC29" i="2" s="1"/>
  <c r="EB28" i="2"/>
  <c r="EC28" i="2" s="1"/>
  <c r="EB27" i="2"/>
  <c r="EC27" i="2" s="1"/>
  <c r="EB26" i="2"/>
  <c r="EC26" i="2" s="1"/>
  <c r="EB18" i="2"/>
  <c r="EC18" i="2" s="1"/>
  <c r="EB17" i="2"/>
  <c r="EC17" i="2" s="1"/>
  <c r="EB16" i="2"/>
  <c r="EC16" i="2" s="1"/>
  <c r="EB15" i="2"/>
  <c r="EC15" i="2" s="1"/>
  <c r="EB14" i="2"/>
  <c r="EC14" i="2" s="1"/>
  <c r="EC78" i="2" l="1"/>
  <c r="EC79" i="2" s="1"/>
  <c r="EC77" i="2"/>
  <c r="EC33" i="2"/>
  <c r="EC35" i="2" s="1"/>
  <c r="EC52" i="2"/>
  <c r="EC63" i="2"/>
  <c r="EC65" i="2" s="1"/>
  <c r="EC82" i="2"/>
  <c r="EC48" i="2"/>
  <c r="EC47" i="2"/>
  <c r="EC85" i="2"/>
  <c r="EC86" i="2"/>
  <c r="EC36" i="2"/>
  <c r="EC20" i="2"/>
  <c r="EC91" i="2" s="1"/>
  <c r="EC89" i="2"/>
  <c r="EC90" i="2"/>
  <c r="EC50" i="2"/>
  <c r="EC81" i="2"/>
  <c r="EC37" i="2"/>
  <c r="EC21" i="2"/>
  <c r="EC32" i="2"/>
  <c r="EC67" i="2"/>
  <c r="EC51" i="2"/>
  <c r="EC62" i="2"/>
  <c r="EC66" i="2"/>
  <c r="DB90" i="2"/>
  <c r="DB89" i="2"/>
  <c r="G89" i="2"/>
  <c r="H89" i="2"/>
  <c r="I89" i="2"/>
  <c r="J89" i="2"/>
  <c r="K89" i="2"/>
  <c r="G90" i="2"/>
  <c r="H90" i="2"/>
  <c r="I90" i="2"/>
  <c r="J90" i="2"/>
  <c r="K90" i="2"/>
  <c r="E90" i="2"/>
  <c r="E89" i="2"/>
  <c r="EC68" i="2" l="1"/>
  <c r="EC49" i="2"/>
  <c r="EC87" i="2"/>
  <c r="EC83" i="2"/>
  <c r="EC80" i="2"/>
  <c r="EC38" i="2"/>
  <c r="EC22" i="2"/>
  <c r="EC23" i="2"/>
  <c r="EC64" i="2"/>
  <c r="EC34" i="2"/>
  <c r="EC53" i="2"/>
  <c r="DB86" i="2" l="1"/>
  <c r="DB85" i="2"/>
  <c r="K86" i="2"/>
  <c r="K85" i="2"/>
  <c r="J86" i="2"/>
  <c r="J85" i="2"/>
  <c r="I86" i="2"/>
  <c r="I85" i="2"/>
  <c r="H86" i="2"/>
  <c r="H85" i="2"/>
  <c r="G86" i="2"/>
  <c r="G85" i="2"/>
  <c r="E86" i="2"/>
  <c r="E85" i="2"/>
  <c r="EG75" i="2"/>
  <c r="EG74" i="2"/>
  <c r="EG73" i="2"/>
  <c r="EG72" i="2"/>
  <c r="EG71" i="2"/>
  <c r="EG60" i="2"/>
  <c r="EG59" i="2"/>
  <c r="EG58" i="2"/>
  <c r="EG57" i="2"/>
  <c r="EG56" i="2"/>
  <c r="EG45" i="2"/>
  <c r="EG44" i="2"/>
  <c r="EG43" i="2"/>
  <c r="EG42" i="2"/>
  <c r="EG41" i="2"/>
  <c r="EG30" i="2"/>
  <c r="EG29" i="2"/>
  <c r="EG28" i="2"/>
  <c r="EG27" i="2"/>
  <c r="EG26" i="2"/>
  <c r="EG18" i="2"/>
  <c r="EG17" i="2"/>
  <c r="EG16" i="2"/>
  <c r="EG15" i="2"/>
  <c r="DY75" i="2"/>
  <c r="DY74" i="2"/>
  <c r="DY73" i="2"/>
  <c r="DY72" i="2"/>
  <c r="DY71" i="2"/>
  <c r="DY60" i="2"/>
  <c r="DY59" i="2"/>
  <c r="DY58" i="2"/>
  <c r="DY57" i="2"/>
  <c r="DY56" i="2"/>
  <c r="DY45" i="2"/>
  <c r="DY44" i="2"/>
  <c r="DY43" i="2"/>
  <c r="DY42" i="2"/>
  <c r="DY41" i="2"/>
  <c r="DY30" i="2"/>
  <c r="DY29" i="2"/>
  <c r="DY28" i="2"/>
  <c r="DY27" i="2"/>
  <c r="DY26" i="2"/>
  <c r="DY18" i="2"/>
  <c r="DY17" i="2"/>
  <c r="DY16" i="2"/>
  <c r="DY15" i="2"/>
  <c r="DU75" i="2"/>
  <c r="DU74" i="2"/>
  <c r="DU73" i="2"/>
  <c r="DU72" i="2"/>
  <c r="DU71" i="2"/>
  <c r="DU60" i="2"/>
  <c r="DU59" i="2"/>
  <c r="DU58" i="2"/>
  <c r="DU57" i="2"/>
  <c r="DU56" i="2"/>
  <c r="DU45" i="2"/>
  <c r="DU44" i="2"/>
  <c r="DU43" i="2"/>
  <c r="DU42" i="2"/>
  <c r="DU41" i="2"/>
  <c r="DU48" i="2" s="1"/>
  <c r="DU50" i="2" s="1"/>
  <c r="DU30" i="2"/>
  <c r="DU29" i="2"/>
  <c r="DU28" i="2"/>
  <c r="DU27" i="2"/>
  <c r="DU26" i="2"/>
  <c r="DU15" i="2"/>
  <c r="DU16" i="2"/>
  <c r="DU17" i="2"/>
  <c r="DU18" i="2"/>
  <c r="DU14" i="2"/>
  <c r="EG14" i="2"/>
  <c r="DY14" i="2"/>
  <c r="DY90" i="2" l="1"/>
  <c r="DY89" i="2"/>
  <c r="DU89" i="2"/>
  <c r="DU90" i="2"/>
  <c r="EG89" i="2"/>
  <c r="EG90" i="2"/>
  <c r="EL16" i="2"/>
  <c r="EL73" i="2"/>
  <c r="EL72" i="2"/>
  <c r="EL75" i="2"/>
  <c r="EL74" i="2"/>
  <c r="EL26" i="2"/>
  <c r="EL27" i="2"/>
  <c r="EL30" i="2"/>
  <c r="EL41" i="2"/>
  <c r="EL44" i="2"/>
  <c r="EL45" i="2"/>
  <c r="EL58" i="2"/>
  <c r="EL59" i="2"/>
  <c r="DU86" i="2"/>
  <c r="DU85" i="2"/>
  <c r="DY86" i="2"/>
  <c r="DY85" i="2"/>
  <c r="EG85" i="2"/>
  <c r="EG86" i="2"/>
  <c r="EL28" i="2"/>
  <c r="EL29" i="2"/>
  <c r="EL42" i="2"/>
  <c r="EL43" i="2"/>
  <c r="EL56" i="2"/>
  <c r="EL57" i="2"/>
  <c r="EL60" i="2"/>
  <c r="EL71" i="2"/>
  <c r="EL14" i="2"/>
  <c r="EL17" i="2"/>
  <c r="EL15" i="2"/>
  <c r="EG37" i="2"/>
  <c r="EL18" i="2"/>
  <c r="DY48" i="2"/>
  <c r="DY50" i="2" s="1"/>
  <c r="DU33" i="2"/>
  <c r="DU35" i="2" s="1"/>
  <c r="DY33" i="2"/>
  <c r="DY35" i="2" s="1"/>
  <c r="DY52" i="2"/>
  <c r="DY63" i="2"/>
  <c r="DY65" i="2" s="1"/>
  <c r="DU36" i="2"/>
  <c r="DU37" i="2"/>
  <c r="DY36" i="2"/>
  <c r="DY37" i="2"/>
  <c r="DY77" i="2"/>
  <c r="EG52" i="2"/>
  <c r="EG67" i="2"/>
  <c r="DU20" i="2"/>
  <c r="DU51" i="2"/>
  <c r="DU32" i="2"/>
  <c r="DU67" i="2"/>
  <c r="DU66" i="2"/>
  <c r="DU47" i="2"/>
  <c r="DU49" i="2" s="1"/>
  <c r="DU82" i="2"/>
  <c r="DU63" i="2"/>
  <c r="DU81" i="2"/>
  <c r="DU62" i="2"/>
  <c r="DU52" i="2"/>
  <c r="DU78" i="2"/>
  <c r="DU77" i="2"/>
  <c r="DU21" i="2"/>
  <c r="DY20" i="2"/>
  <c r="DY51" i="2"/>
  <c r="DY32" i="2"/>
  <c r="DY38" i="2" s="1"/>
  <c r="DY66" i="2"/>
  <c r="DY47" i="2"/>
  <c r="DY49" i="2" s="1"/>
  <c r="DY81" i="2"/>
  <c r="DY62" i="2"/>
  <c r="DY82" i="2"/>
  <c r="DY67" i="2"/>
  <c r="DY78" i="2"/>
  <c r="EG21" i="2"/>
  <c r="EG32" i="2"/>
  <c r="EG36" i="2"/>
  <c r="EG47" i="2"/>
  <c r="EG51" i="2"/>
  <c r="EG62" i="2"/>
  <c r="EG66" i="2"/>
  <c r="EG77" i="2"/>
  <c r="EG81" i="2"/>
  <c r="DY21" i="2"/>
  <c r="EG20" i="2"/>
  <c r="EG33" i="2"/>
  <c r="EG48" i="2"/>
  <c r="EG82" i="2"/>
  <c r="EG63" i="2"/>
  <c r="EG78" i="2"/>
  <c r="DB82" i="2"/>
  <c r="K82" i="2"/>
  <c r="J82" i="2"/>
  <c r="I82" i="2"/>
  <c r="H82" i="2"/>
  <c r="G82" i="2"/>
  <c r="E82" i="2"/>
  <c r="DB81" i="2"/>
  <c r="K81" i="2"/>
  <c r="J81" i="2"/>
  <c r="I81" i="2"/>
  <c r="H81" i="2"/>
  <c r="G81" i="2"/>
  <c r="E81" i="2"/>
  <c r="DB67" i="2"/>
  <c r="K67" i="2"/>
  <c r="J67" i="2"/>
  <c r="I67" i="2"/>
  <c r="H67" i="2"/>
  <c r="G67" i="2"/>
  <c r="E67" i="2"/>
  <c r="DB66" i="2"/>
  <c r="K66" i="2"/>
  <c r="J66" i="2"/>
  <c r="I66" i="2"/>
  <c r="H66" i="2"/>
  <c r="G66" i="2"/>
  <c r="E66" i="2"/>
  <c r="DK75" i="2"/>
  <c r="BY75" i="2"/>
  <c r="CC75" i="2" s="1"/>
  <c r="CD75" i="2" s="1"/>
  <c r="BV75" i="2"/>
  <c r="BR75" i="2"/>
  <c r="BM75" i="2"/>
  <c r="BJ75" i="2"/>
  <c r="BF75" i="2"/>
  <c r="BA75" i="2"/>
  <c r="BB75" i="2" s="1"/>
  <c r="AX75" i="2"/>
  <c r="AT75" i="2"/>
  <c r="Z75" i="2"/>
  <c r="AA75" i="2" s="1"/>
  <c r="N75" i="2"/>
  <c r="F75" i="2"/>
  <c r="L75" i="2" s="1"/>
  <c r="DK74" i="2"/>
  <c r="BY74" i="2"/>
  <c r="CC74" i="2" s="1"/>
  <c r="CD74" i="2" s="1"/>
  <c r="BV74" i="2"/>
  <c r="BR74" i="2"/>
  <c r="BM74" i="2"/>
  <c r="BJ74" i="2"/>
  <c r="BF74" i="2"/>
  <c r="BA74" i="2"/>
  <c r="BB74" i="2" s="1"/>
  <c r="AX74" i="2"/>
  <c r="AT74" i="2"/>
  <c r="Z74" i="2"/>
  <c r="N74" i="2"/>
  <c r="F74" i="2"/>
  <c r="DK73" i="2"/>
  <c r="BY73" i="2"/>
  <c r="BV73" i="2"/>
  <c r="BR73" i="2"/>
  <c r="BM73" i="2"/>
  <c r="BJ73" i="2"/>
  <c r="BF73" i="2"/>
  <c r="BA73" i="2"/>
  <c r="BB73" i="2" s="1"/>
  <c r="AX73" i="2"/>
  <c r="AT73" i="2"/>
  <c r="Z73" i="2"/>
  <c r="N73" i="2"/>
  <c r="F73" i="2"/>
  <c r="DK72" i="2"/>
  <c r="BY72" i="2"/>
  <c r="CC72" i="2" s="1"/>
  <c r="CD72" i="2" s="1"/>
  <c r="BV72" i="2"/>
  <c r="BR72" i="2"/>
  <c r="BM72" i="2"/>
  <c r="BJ72" i="2"/>
  <c r="BF72" i="2"/>
  <c r="BA72" i="2"/>
  <c r="BB72" i="2" s="1"/>
  <c r="AX72" i="2"/>
  <c r="AT72" i="2"/>
  <c r="Z72" i="2"/>
  <c r="N72" i="2"/>
  <c r="F72" i="2"/>
  <c r="DK71" i="2"/>
  <c r="BY71" i="2"/>
  <c r="BV71" i="2"/>
  <c r="BR71" i="2"/>
  <c r="BM71" i="2"/>
  <c r="BJ71" i="2"/>
  <c r="BF71" i="2"/>
  <c r="BA71" i="2"/>
  <c r="BB71" i="2" s="1"/>
  <c r="AX71" i="2"/>
  <c r="AT71" i="2"/>
  <c r="Z71" i="2"/>
  <c r="N71" i="2"/>
  <c r="F71" i="2"/>
  <c r="DK60" i="2"/>
  <c r="BY60" i="2"/>
  <c r="DO60" i="2" s="1"/>
  <c r="BV60" i="2"/>
  <c r="BR60" i="2"/>
  <c r="BM60" i="2"/>
  <c r="BN60" i="2" s="1"/>
  <c r="BJ60" i="2"/>
  <c r="BF60" i="2"/>
  <c r="BA60" i="2"/>
  <c r="BB60" i="2" s="1"/>
  <c r="AX60" i="2"/>
  <c r="AT60" i="2"/>
  <c r="Z60" i="2"/>
  <c r="N60" i="2"/>
  <c r="F60" i="2"/>
  <c r="DK59" i="2"/>
  <c r="BY59" i="2"/>
  <c r="CC59" i="2" s="1"/>
  <c r="CD59" i="2" s="1"/>
  <c r="BV59" i="2"/>
  <c r="BR59" i="2"/>
  <c r="BM59" i="2"/>
  <c r="BJ59" i="2"/>
  <c r="BF59" i="2"/>
  <c r="BA59" i="2"/>
  <c r="BB59" i="2" s="1"/>
  <c r="AX59" i="2"/>
  <c r="AT59" i="2"/>
  <c r="Z59" i="2"/>
  <c r="N59" i="2"/>
  <c r="F59" i="2"/>
  <c r="DK58" i="2"/>
  <c r="BY58" i="2"/>
  <c r="BV58" i="2"/>
  <c r="BR58" i="2"/>
  <c r="BM58" i="2"/>
  <c r="BJ58" i="2"/>
  <c r="BF58" i="2"/>
  <c r="BA58" i="2"/>
  <c r="BB58" i="2" s="1"/>
  <c r="AX58" i="2"/>
  <c r="AT58" i="2"/>
  <c r="Z58" i="2"/>
  <c r="N58" i="2"/>
  <c r="F58" i="2"/>
  <c r="DK57" i="2"/>
  <c r="BY57" i="2"/>
  <c r="CC57" i="2" s="1"/>
  <c r="CD57" i="2" s="1"/>
  <c r="BV57" i="2"/>
  <c r="BR57" i="2"/>
  <c r="BM57" i="2"/>
  <c r="BJ57" i="2"/>
  <c r="BF57" i="2"/>
  <c r="BA57" i="2"/>
  <c r="BB57" i="2" s="1"/>
  <c r="AX57" i="2"/>
  <c r="AT57" i="2"/>
  <c r="Z57" i="2"/>
  <c r="N57" i="2"/>
  <c r="F57" i="2"/>
  <c r="DK56" i="2"/>
  <c r="BY56" i="2"/>
  <c r="DO56" i="2" s="1"/>
  <c r="BV56" i="2"/>
  <c r="BR56" i="2"/>
  <c r="BM56" i="2"/>
  <c r="BJ56" i="2"/>
  <c r="BF56" i="2"/>
  <c r="BA56" i="2"/>
  <c r="BB56" i="2" s="1"/>
  <c r="AX56" i="2"/>
  <c r="AT56" i="2"/>
  <c r="Z56" i="2"/>
  <c r="N56" i="2"/>
  <c r="F56" i="2"/>
  <c r="DK45" i="2"/>
  <c r="BY45" i="2"/>
  <c r="CC45" i="2" s="1"/>
  <c r="CD45" i="2" s="1"/>
  <c r="BV45" i="2"/>
  <c r="BR45" i="2"/>
  <c r="BM45" i="2"/>
  <c r="BJ45" i="2"/>
  <c r="BF45" i="2"/>
  <c r="BA45" i="2"/>
  <c r="BB45" i="2" s="1"/>
  <c r="AX45" i="2"/>
  <c r="AT45" i="2"/>
  <c r="Z45" i="2"/>
  <c r="N45" i="2"/>
  <c r="F45" i="2"/>
  <c r="DK44" i="2"/>
  <c r="BY44" i="2"/>
  <c r="DO44" i="2" s="1"/>
  <c r="BV44" i="2"/>
  <c r="BR44" i="2"/>
  <c r="BM44" i="2"/>
  <c r="BJ44" i="2"/>
  <c r="BF44" i="2"/>
  <c r="BA44" i="2"/>
  <c r="BB44" i="2" s="1"/>
  <c r="AX44" i="2"/>
  <c r="AT44" i="2"/>
  <c r="Z44" i="2"/>
  <c r="N44" i="2"/>
  <c r="F44" i="2"/>
  <c r="DK43" i="2"/>
  <c r="BY43" i="2"/>
  <c r="CC43" i="2" s="1"/>
  <c r="CD43" i="2" s="1"/>
  <c r="BV43" i="2"/>
  <c r="BR43" i="2"/>
  <c r="BM43" i="2"/>
  <c r="BJ43" i="2"/>
  <c r="BF43" i="2"/>
  <c r="BA43" i="2"/>
  <c r="BB43" i="2" s="1"/>
  <c r="AX43" i="2"/>
  <c r="AT43" i="2"/>
  <c r="Z43" i="2"/>
  <c r="N43" i="2"/>
  <c r="F43" i="2"/>
  <c r="DK42" i="2"/>
  <c r="BY42" i="2"/>
  <c r="DO42" i="2" s="1"/>
  <c r="BV42" i="2"/>
  <c r="BR42" i="2"/>
  <c r="BM42" i="2"/>
  <c r="BJ42" i="2"/>
  <c r="BF42" i="2"/>
  <c r="BA42" i="2"/>
  <c r="BB42" i="2" s="1"/>
  <c r="AX42" i="2"/>
  <c r="AT42" i="2"/>
  <c r="Z42" i="2"/>
  <c r="N42" i="2"/>
  <c r="F42" i="2"/>
  <c r="DK41" i="2"/>
  <c r="BY41" i="2"/>
  <c r="CC41" i="2" s="1"/>
  <c r="CD41" i="2" s="1"/>
  <c r="BV41" i="2"/>
  <c r="BR41" i="2"/>
  <c r="BM41" i="2"/>
  <c r="BJ41" i="2"/>
  <c r="BF41" i="2"/>
  <c r="BA41" i="2"/>
  <c r="BB41" i="2" s="1"/>
  <c r="AX41" i="2"/>
  <c r="AT41" i="2"/>
  <c r="Z41" i="2"/>
  <c r="N41" i="2"/>
  <c r="F41" i="2"/>
  <c r="DK30" i="2"/>
  <c r="BY30" i="2"/>
  <c r="DO30" i="2" s="1"/>
  <c r="BV30" i="2"/>
  <c r="BR30" i="2"/>
  <c r="BM30" i="2"/>
  <c r="BJ30" i="2"/>
  <c r="BF30" i="2"/>
  <c r="BA30" i="2"/>
  <c r="BB30" i="2" s="1"/>
  <c r="AX30" i="2"/>
  <c r="AT30" i="2"/>
  <c r="Z30" i="2"/>
  <c r="N30" i="2"/>
  <c r="F30" i="2"/>
  <c r="DK29" i="2"/>
  <c r="BY29" i="2"/>
  <c r="CC29" i="2" s="1"/>
  <c r="CD29" i="2" s="1"/>
  <c r="BV29" i="2"/>
  <c r="BR29" i="2"/>
  <c r="BM29" i="2"/>
  <c r="BJ29" i="2"/>
  <c r="BF29" i="2"/>
  <c r="BA29" i="2"/>
  <c r="BB29" i="2" s="1"/>
  <c r="AX29" i="2"/>
  <c r="AT29" i="2"/>
  <c r="Z29" i="2"/>
  <c r="N29" i="2"/>
  <c r="F29" i="2"/>
  <c r="DK28" i="2"/>
  <c r="BY28" i="2"/>
  <c r="DO28" i="2" s="1"/>
  <c r="BV28" i="2"/>
  <c r="BR28" i="2"/>
  <c r="BM28" i="2"/>
  <c r="BJ28" i="2"/>
  <c r="BF28" i="2"/>
  <c r="BA28" i="2"/>
  <c r="BB28" i="2" s="1"/>
  <c r="AX28" i="2"/>
  <c r="AT28" i="2"/>
  <c r="Z28" i="2"/>
  <c r="N28" i="2"/>
  <c r="F28" i="2"/>
  <c r="DK27" i="2"/>
  <c r="BY27" i="2"/>
  <c r="CC27" i="2" s="1"/>
  <c r="CD27" i="2" s="1"/>
  <c r="BV27" i="2"/>
  <c r="BR27" i="2"/>
  <c r="BN27" i="2"/>
  <c r="BM27" i="2"/>
  <c r="BJ27" i="2"/>
  <c r="BF27" i="2"/>
  <c r="BA27" i="2"/>
  <c r="BB27" i="2" s="1"/>
  <c r="AX27" i="2"/>
  <c r="AT27" i="2"/>
  <c r="Z27" i="2"/>
  <c r="AA27" i="2" s="1"/>
  <c r="AB27" i="2" s="1"/>
  <c r="AC27" i="2" s="1"/>
  <c r="N27" i="2"/>
  <c r="F27" i="2"/>
  <c r="DK26" i="2"/>
  <c r="BY26" i="2"/>
  <c r="DO26" i="2" s="1"/>
  <c r="BV26" i="2"/>
  <c r="BR26" i="2"/>
  <c r="BM26" i="2"/>
  <c r="BJ26" i="2"/>
  <c r="BF26" i="2"/>
  <c r="BA26" i="2"/>
  <c r="BB26" i="2" s="1"/>
  <c r="AX26" i="2"/>
  <c r="AT26" i="2"/>
  <c r="Z26" i="2"/>
  <c r="N26" i="2"/>
  <c r="AM26" i="2" s="1"/>
  <c r="F26" i="2"/>
  <c r="EM81" i="2" l="1"/>
  <c r="EM37" i="2"/>
  <c r="EM66" i="2"/>
  <c r="EM51" i="2"/>
  <c r="EM21" i="2"/>
  <c r="EM23" i="2" s="1"/>
  <c r="EM48" i="2"/>
  <c r="EM50" i="2" s="1"/>
  <c r="EM77" i="2"/>
  <c r="AB75" i="2"/>
  <c r="AC75" i="2" s="1"/>
  <c r="EM82" i="2"/>
  <c r="EM36" i="2"/>
  <c r="EM67" i="2"/>
  <c r="DY68" i="2"/>
  <c r="DU91" i="2"/>
  <c r="CG27" i="2"/>
  <c r="EM52" i="2"/>
  <c r="EM62" i="2"/>
  <c r="EM83" i="2" s="1"/>
  <c r="EM63" i="2"/>
  <c r="EM65" i="2" s="1"/>
  <c r="EM20" i="2"/>
  <c r="EM47" i="2"/>
  <c r="EM87" i="2" s="1"/>
  <c r="EM32" i="2"/>
  <c r="EM33" i="2"/>
  <c r="EM35" i="2" s="1"/>
  <c r="BZ27" i="2"/>
  <c r="AM75" i="2"/>
  <c r="EM78" i="2"/>
  <c r="EM80" i="2" s="1"/>
  <c r="CG72" i="2"/>
  <c r="CH72" i="2" s="1"/>
  <c r="CI72" i="2" s="1"/>
  <c r="CG74" i="2"/>
  <c r="CK74" i="2" s="1"/>
  <c r="CL74" i="2" s="1"/>
  <c r="O75" i="2"/>
  <c r="ED75" i="2" s="1"/>
  <c r="EE75" i="2" s="1"/>
  <c r="L42" i="2"/>
  <c r="CG41" i="2"/>
  <c r="CG43" i="2"/>
  <c r="CK43" i="2" s="1"/>
  <c r="CL43" i="2" s="1"/>
  <c r="O44" i="2"/>
  <c r="P44" i="2" s="1"/>
  <c r="Q44" i="2" s="1"/>
  <c r="O56" i="2"/>
  <c r="ED56" i="2" s="1"/>
  <c r="AM58" i="2"/>
  <c r="AN58" i="2" s="1"/>
  <c r="AO58" i="2" s="1"/>
  <c r="AI59" i="2"/>
  <c r="CG59" i="2"/>
  <c r="AM60" i="2"/>
  <c r="AN60" i="2" s="1"/>
  <c r="AO60" i="2" s="1"/>
  <c r="AA71" i="2"/>
  <c r="AB71" i="2" s="1"/>
  <c r="AC71" i="2" s="1"/>
  <c r="EG91" i="2"/>
  <c r="DY91" i="2"/>
  <c r="EM90" i="2"/>
  <c r="EM89" i="2"/>
  <c r="L28" i="2"/>
  <c r="ED44" i="2"/>
  <c r="EE44" i="2" s="1"/>
  <c r="BB85" i="2"/>
  <c r="BB86" i="2"/>
  <c r="AT85" i="2"/>
  <c r="AT86" i="2"/>
  <c r="BF86" i="2"/>
  <c r="BF85" i="2"/>
  <c r="BR85" i="2"/>
  <c r="BR86" i="2"/>
  <c r="DK86" i="2"/>
  <c r="DK85" i="2"/>
  <c r="CG29" i="2"/>
  <c r="CH29" i="2" s="1"/>
  <c r="AM30" i="2"/>
  <c r="AN30" i="2" s="1"/>
  <c r="AO30" i="2" s="1"/>
  <c r="F85" i="2"/>
  <c r="F86" i="2"/>
  <c r="AA41" i="2"/>
  <c r="AX86" i="2"/>
  <c r="AX85" i="2"/>
  <c r="BJ85" i="2"/>
  <c r="BJ86" i="2"/>
  <c r="BN41" i="2"/>
  <c r="BV85" i="2"/>
  <c r="BV86" i="2"/>
  <c r="BZ41" i="2"/>
  <c r="AI44" i="2"/>
  <c r="AJ44" i="2" s="1"/>
  <c r="AK44" i="2" s="1"/>
  <c r="AI45" i="2"/>
  <c r="AJ45" i="2" s="1"/>
  <c r="AK45" i="2" s="1"/>
  <c r="DZ56" i="2"/>
  <c r="EA56" i="2" s="1"/>
  <c r="AA58" i="2"/>
  <c r="AB58" i="2" s="1"/>
  <c r="AC58" i="2" s="1"/>
  <c r="O59" i="2"/>
  <c r="P59" i="2" s="1"/>
  <c r="Q59" i="2" s="1"/>
  <c r="AM71" i="2"/>
  <c r="AN71" i="2" s="1"/>
  <c r="AO71" i="2" s="1"/>
  <c r="BN72" i="2"/>
  <c r="BZ72" i="2"/>
  <c r="S74" i="2"/>
  <c r="T74" i="2" s="1"/>
  <c r="U74" i="2" s="1"/>
  <c r="DV75" i="2"/>
  <c r="EG83" i="2"/>
  <c r="EG87" i="2"/>
  <c r="DU87" i="2"/>
  <c r="DY87" i="2"/>
  <c r="EP56" i="2"/>
  <c r="EP75" i="2"/>
  <c r="EP59" i="2"/>
  <c r="EM86" i="2"/>
  <c r="EM85" i="2"/>
  <c r="DZ59" i="2"/>
  <c r="EA59" i="2" s="1"/>
  <c r="DZ44" i="2"/>
  <c r="EA44" i="2" s="1"/>
  <c r="AM28" i="2"/>
  <c r="AA29" i="2"/>
  <c r="BN29" i="2"/>
  <c r="BZ29" i="2"/>
  <c r="L30" i="2"/>
  <c r="AM42" i="2"/>
  <c r="AA43" i="2"/>
  <c r="AB43" i="2" s="1"/>
  <c r="AC43" i="2" s="1"/>
  <c r="BN43" i="2"/>
  <c r="BZ43" i="2"/>
  <c r="DO43" i="2"/>
  <c r="L44" i="2"/>
  <c r="CG45" i="2"/>
  <c r="L56" i="2"/>
  <c r="CG57" i="2"/>
  <c r="CK57" i="2" s="1"/>
  <c r="CL57" i="2" s="1"/>
  <c r="L58" i="2"/>
  <c r="O58" i="2"/>
  <c r="P58" i="2" s="1"/>
  <c r="Q58" i="2" s="1"/>
  <c r="L59" i="2"/>
  <c r="L71" i="2"/>
  <c r="O71" i="2"/>
  <c r="P71" i="2" s="1"/>
  <c r="Q71" i="2" s="1"/>
  <c r="AI73" i="2"/>
  <c r="AJ73" i="2" s="1"/>
  <c r="AK73" i="2" s="1"/>
  <c r="DU83" i="2"/>
  <c r="EH59" i="2"/>
  <c r="EI59" i="2" s="1"/>
  <c r="DZ75" i="2"/>
  <c r="EA75" i="2" s="1"/>
  <c r="EH56" i="2"/>
  <c r="EI56" i="2" s="1"/>
  <c r="DV56" i="2"/>
  <c r="AI56" i="2"/>
  <c r="AJ56" i="2" s="1"/>
  <c r="AJ59" i="2"/>
  <c r="AK59" i="2" s="1"/>
  <c r="EH75" i="2"/>
  <c r="EI75" i="2" s="1"/>
  <c r="EH44" i="2"/>
  <c r="EI44" i="2" s="1"/>
  <c r="W26" i="2"/>
  <c r="X26" i="2" s="1"/>
  <c r="Y26" i="2" s="1"/>
  <c r="L26" i="2"/>
  <c r="O26" i="2"/>
  <c r="P26" i="2" s="1"/>
  <c r="Q26" i="2" s="1"/>
  <c r="AI26" i="2"/>
  <c r="AJ26" i="2" s="1"/>
  <c r="AK26" i="2" s="1"/>
  <c r="BG26" i="2"/>
  <c r="BH26" i="2" s="1"/>
  <c r="AI27" i="2"/>
  <c r="AJ27" i="2" s="1"/>
  <c r="AK27" i="2" s="1"/>
  <c r="DO27" i="2"/>
  <c r="O28" i="2"/>
  <c r="P28" i="2" s="1"/>
  <c r="Q28" i="2" s="1"/>
  <c r="AI28" i="2"/>
  <c r="AJ28" i="2" s="1"/>
  <c r="AK28" i="2" s="1"/>
  <c r="BG28" i="2"/>
  <c r="BH28" i="2" s="1"/>
  <c r="O30" i="2"/>
  <c r="P30" i="2" s="1"/>
  <c r="Q30" i="2" s="1"/>
  <c r="AI30" i="2"/>
  <c r="AJ30" i="2" s="1"/>
  <c r="AK30" i="2" s="1"/>
  <c r="BG30" i="2"/>
  <c r="BH30" i="2" s="1"/>
  <c r="AI41" i="2"/>
  <c r="AT67" i="2"/>
  <c r="AT66" i="2"/>
  <c r="BF67" i="2"/>
  <c r="BF66" i="2"/>
  <c r="BR67" i="2"/>
  <c r="BR66" i="2"/>
  <c r="DK67" i="2"/>
  <c r="DK66" i="2"/>
  <c r="O42" i="2"/>
  <c r="P42" i="2" s="1"/>
  <c r="Q42" i="2" s="1"/>
  <c r="AI42" i="2"/>
  <c r="AJ42" i="2" s="1"/>
  <c r="AK42" i="2" s="1"/>
  <c r="AI43" i="2"/>
  <c r="AJ43" i="2" s="1"/>
  <c r="AK43" i="2" s="1"/>
  <c r="AM44" i="2"/>
  <c r="AN44" i="2" s="1"/>
  <c r="AO44" i="2" s="1"/>
  <c r="W44" i="2"/>
  <c r="X44" i="2" s="1"/>
  <c r="Y44" i="2" s="1"/>
  <c r="AA44" i="2"/>
  <c r="AB44" i="2" s="1"/>
  <c r="AC44" i="2" s="1"/>
  <c r="AU44" i="2"/>
  <c r="AV44" i="2" s="1"/>
  <c r="L45" i="2"/>
  <c r="AA45" i="2"/>
  <c r="AB45" i="2" s="1"/>
  <c r="AC45" i="2" s="1"/>
  <c r="BN45" i="2"/>
  <c r="BZ45" i="2"/>
  <c r="DL56" i="2"/>
  <c r="F82" i="2"/>
  <c r="F81" i="2"/>
  <c r="AM56" i="2"/>
  <c r="W56" i="2"/>
  <c r="AA56" i="2"/>
  <c r="AU56" i="2"/>
  <c r="AT82" i="2"/>
  <c r="AT81" i="2"/>
  <c r="BC56" i="2"/>
  <c r="BD56" i="2" s="1"/>
  <c r="BB82" i="2"/>
  <c r="BB81" i="2"/>
  <c r="BJ82" i="2"/>
  <c r="BJ81" i="2"/>
  <c r="BS56" i="2"/>
  <c r="BR82" i="2"/>
  <c r="BR81" i="2"/>
  <c r="L57" i="2"/>
  <c r="AA57" i="2"/>
  <c r="AB57" i="2" s="1"/>
  <c r="AC57" i="2" s="1"/>
  <c r="BN57" i="2"/>
  <c r="BZ57" i="2"/>
  <c r="W58" i="2"/>
  <c r="X58" i="2" s="1"/>
  <c r="Y58" i="2" s="1"/>
  <c r="AI58" i="2"/>
  <c r="AJ58" i="2" s="1"/>
  <c r="AK58" i="2" s="1"/>
  <c r="BC58" i="2"/>
  <c r="DL59" i="2"/>
  <c r="AM59" i="2"/>
  <c r="AN59" i="2" s="1"/>
  <c r="AO59" i="2" s="1"/>
  <c r="W59" i="2"/>
  <c r="X59" i="2" s="1"/>
  <c r="Y59" i="2" s="1"/>
  <c r="AA59" i="2"/>
  <c r="AB59" i="2" s="1"/>
  <c r="AC59" i="2" s="1"/>
  <c r="AU59" i="2"/>
  <c r="AV59" i="2" s="1"/>
  <c r="BC59" i="2"/>
  <c r="BD59" i="2" s="1"/>
  <c r="BS59" i="2"/>
  <c r="BT59" i="2" s="1"/>
  <c r="CE59" i="2"/>
  <c r="CF59" i="2" s="1"/>
  <c r="AA60" i="2"/>
  <c r="AB60" i="2" s="1"/>
  <c r="AC60" i="2" s="1"/>
  <c r="BZ60" i="2"/>
  <c r="W71" i="2"/>
  <c r="X71" i="2" s="1"/>
  <c r="Y71" i="2" s="1"/>
  <c r="AI71" i="2"/>
  <c r="AJ71" i="2" s="1"/>
  <c r="AK71" i="2" s="1"/>
  <c r="L73" i="2"/>
  <c r="W73" i="2"/>
  <c r="X73" i="2" s="1"/>
  <c r="Y73" i="2" s="1"/>
  <c r="AN26" i="2"/>
  <c r="AO26" i="2" s="1"/>
  <c r="AA26" i="2"/>
  <c r="AB26" i="2" s="1"/>
  <c r="AC26" i="2" s="1"/>
  <c r="AU26" i="2"/>
  <c r="AV26" i="2" s="1"/>
  <c r="L27" i="2"/>
  <c r="AN28" i="2"/>
  <c r="AO28" i="2" s="1"/>
  <c r="W28" i="2"/>
  <c r="X28" i="2" s="1"/>
  <c r="Y28" i="2" s="1"/>
  <c r="AA28" i="2"/>
  <c r="AB28" i="2" s="1"/>
  <c r="AC28" i="2" s="1"/>
  <c r="AU28" i="2"/>
  <c r="AV28" i="2" s="1"/>
  <c r="BC28" i="2"/>
  <c r="BS28" i="2"/>
  <c r="BT28" i="2" s="1"/>
  <c r="DL30" i="2"/>
  <c r="W30" i="2"/>
  <c r="X30" i="2" s="1"/>
  <c r="Y30" i="2" s="1"/>
  <c r="AA30" i="2"/>
  <c r="AB30" i="2" s="1"/>
  <c r="AC30" i="2" s="1"/>
  <c r="AU30" i="2"/>
  <c r="AV30" i="2" s="1"/>
  <c r="BS30" i="2"/>
  <c r="BT30" i="2" s="1"/>
  <c r="L41" i="2"/>
  <c r="F67" i="2"/>
  <c r="F66" i="2"/>
  <c r="AB41" i="2"/>
  <c r="AX67" i="2"/>
  <c r="AX66" i="2"/>
  <c r="BB67" i="2"/>
  <c r="BB66" i="2"/>
  <c r="BJ67" i="2"/>
  <c r="BJ66" i="2"/>
  <c r="BV67" i="2"/>
  <c r="BV66" i="2"/>
  <c r="AN42" i="2"/>
  <c r="AO42" i="2" s="1"/>
  <c r="W42" i="2"/>
  <c r="X42" i="2" s="1"/>
  <c r="Y42" i="2" s="1"/>
  <c r="AA42" i="2"/>
  <c r="AB42" i="2" s="1"/>
  <c r="AC42" i="2" s="1"/>
  <c r="BC42" i="2"/>
  <c r="BD42" i="2" s="1"/>
  <c r="BG44" i="2"/>
  <c r="BH44" i="2" s="1"/>
  <c r="DO45" i="2"/>
  <c r="P56" i="2"/>
  <c r="AX82" i="2"/>
  <c r="AX81" i="2"/>
  <c r="BG56" i="2"/>
  <c r="BF82" i="2"/>
  <c r="BF81" i="2"/>
  <c r="BV82" i="2"/>
  <c r="BV81" i="2"/>
  <c r="DK82" i="2"/>
  <c r="DK81" i="2"/>
  <c r="DO57" i="2"/>
  <c r="BG59" i="2"/>
  <c r="BH59" i="2" s="1"/>
  <c r="AM73" i="2"/>
  <c r="AN73" i="2" s="1"/>
  <c r="AO73" i="2" s="1"/>
  <c r="O73" i="2"/>
  <c r="P73" i="2" s="1"/>
  <c r="Q73" i="2" s="1"/>
  <c r="AA73" i="2"/>
  <c r="AB73" i="2" s="1"/>
  <c r="AC73" i="2" s="1"/>
  <c r="DO72" i="2"/>
  <c r="BN74" i="2"/>
  <c r="BZ74" i="2"/>
  <c r="AN75" i="2"/>
  <c r="AO75" i="2" s="1"/>
  <c r="W75" i="2"/>
  <c r="X75" i="2" s="1"/>
  <c r="Y75" i="2" s="1"/>
  <c r="AI75" i="2"/>
  <c r="AJ75" i="2" s="1"/>
  <c r="AK75" i="2" s="1"/>
  <c r="L74" i="2"/>
  <c r="DO74" i="2"/>
  <c r="EG53" i="2"/>
  <c r="DU53" i="2"/>
  <c r="EG65" i="2"/>
  <c r="EG64" i="2"/>
  <c r="EG50" i="2"/>
  <c r="EG49" i="2"/>
  <c r="EG68" i="2"/>
  <c r="EG38" i="2"/>
  <c r="DY79" i="2"/>
  <c r="DY80" i="2"/>
  <c r="DY64" i="2"/>
  <c r="DY34" i="2"/>
  <c r="DY83" i="2"/>
  <c r="DY53" i="2"/>
  <c r="DU80" i="2"/>
  <c r="DU79" i="2"/>
  <c r="DU68" i="2"/>
  <c r="DU65" i="2"/>
  <c r="DU64" i="2"/>
  <c r="DU38" i="2"/>
  <c r="DU34" i="2"/>
  <c r="EG80" i="2"/>
  <c r="EG79" i="2"/>
  <c r="EG35" i="2"/>
  <c r="EG34" i="2"/>
  <c r="DY23" i="2"/>
  <c r="DY22" i="2"/>
  <c r="EG22" i="2"/>
  <c r="EG23" i="2"/>
  <c r="DU23" i="2"/>
  <c r="DU22" i="2"/>
  <c r="AU71" i="2"/>
  <c r="AV71" i="2" s="1"/>
  <c r="BG71" i="2"/>
  <c r="BH71" i="2" s="1"/>
  <c r="BN71" i="2"/>
  <c r="BO71" i="2" s="1"/>
  <c r="BP71" i="2" s="1"/>
  <c r="BS71" i="2"/>
  <c r="BT71" i="2" s="1"/>
  <c r="DO71" i="2"/>
  <c r="BZ71" i="2"/>
  <c r="CA71" i="2" s="1"/>
  <c r="CC71" i="2"/>
  <c r="CD71" i="2" s="1"/>
  <c r="CE71" i="2" s="1"/>
  <c r="CF71" i="2" s="1"/>
  <c r="CG71" i="2"/>
  <c r="AI72" i="2"/>
  <c r="AJ72" i="2" s="1"/>
  <c r="AK72" i="2" s="1"/>
  <c r="W72" i="2"/>
  <c r="X72" i="2" s="1"/>
  <c r="Y72" i="2" s="1"/>
  <c r="O72" i="2"/>
  <c r="P72" i="2" s="1"/>
  <c r="Q72" i="2" s="1"/>
  <c r="AM72" i="2"/>
  <c r="AN72" i="2" s="1"/>
  <c r="AO72" i="2" s="1"/>
  <c r="S72" i="2"/>
  <c r="T72" i="2" s="1"/>
  <c r="U72" i="2" s="1"/>
  <c r="AY71" i="2"/>
  <c r="AZ71" i="2" s="1"/>
  <c r="BK71" i="2"/>
  <c r="BW71" i="2"/>
  <c r="BX71" i="2" s="1"/>
  <c r="DL71" i="2"/>
  <c r="L72" i="2"/>
  <c r="AA72" i="2"/>
  <c r="AB72" i="2" s="1"/>
  <c r="AC72" i="2" s="1"/>
  <c r="AE72" i="2"/>
  <c r="AF72" i="2" s="1"/>
  <c r="AG72" i="2" s="1"/>
  <c r="CA72" i="2"/>
  <c r="BG73" i="2"/>
  <c r="BH73" i="2" s="1"/>
  <c r="BN73" i="2"/>
  <c r="DO73" i="2"/>
  <c r="BZ73" i="2"/>
  <c r="CA73" i="2" s="1"/>
  <c r="CC73" i="2"/>
  <c r="CD73" i="2" s="1"/>
  <c r="CG73" i="2"/>
  <c r="P75" i="2"/>
  <c r="Q75" i="2" s="1"/>
  <c r="DL75" i="2"/>
  <c r="BW75" i="2"/>
  <c r="BX75" i="2" s="1"/>
  <c r="BK75" i="2"/>
  <c r="AY75" i="2"/>
  <c r="AZ75" i="2" s="1"/>
  <c r="BG75" i="2"/>
  <c r="BH75" i="2" s="1"/>
  <c r="BN75" i="2"/>
  <c r="BO75" i="2" s="1"/>
  <c r="BP75" i="2" s="1"/>
  <c r="CE75" i="2"/>
  <c r="CF75" i="2" s="1"/>
  <c r="S71" i="2"/>
  <c r="T71" i="2" s="1"/>
  <c r="U71" i="2" s="1"/>
  <c r="AE71" i="2"/>
  <c r="AF71" i="2" s="1"/>
  <c r="AG71" i="2" s="1"/>
  <c r="AY73" i="2"/>
  <c r="AZ73" i="2" s="1"/>
  <c r="AI74" i="2"/>
  <c r="AJ74" i="2" s="1"/>
  <c r="AK74" i="2" s="1"/>
  <c r="W74" i="2"/>
  <c r="X74" i="2" s="1"/>
  <c r="Y74" i="2" s="1"/>
  <c r="O74" i="2"/>
  <c r="DZ74" i="2" s="1"/>
  <c r="EA74" i="2" s="1"/>
  <c r="AE74" i="2"/>
  <c r="AF74" i="2" s="1"/>
  <c r="AG74" i="2" s="1"/>
  <c r="AM74" i="2"/>
  <c r="AN74" i="2" s="1"/>
  <c r="AO74" i="2" s="1"/>
  <c r="AU75" i="2"/>
  <c r="AV75" i="2" s="1"/>
  <c r="BC75" i="2"/>
  <c r="BS75" i="2"/>
  <c r="BT75" i="2" s="1"/>
  <c r="DO75" i="2"/>
  <c r="BZ75" i="2"/>
  <c r="CA75" i="2" s="1"/>
  <c r="CG75" i="2"/>
  <c r="S73" i="2"/>
  <c r="T73" i="2" s="1"/>
  <c r="U73" i="2" s="1"/>
  <c r="AE73" i="2"/>
  <c r="AF73" i="2" s="1"/>
  <c r="AG73" i="2" s="1"/>
  <c r="AA74" i="2"/>
  <c r="AB74" i="2" s="1"/>
  <c r="AC74" i="2" s="1"/>
  <c r="S75" i="2"/>
  <c r="T75" i="2" s="1"/>
  <c r="U75" i="2" s="1"/>
  <c r="AE75" i="2"/>
  <c r="AF75" i="2" s="1"/>
  <c r="AG75" i="2" s="1"/>
  <c r="CK27" i="2"/>
  <c r="CL27" i="2" s="1"/>
  <c r="CH27" i="2"/>
  <c r="BD28" i="2"/>
  <c r="AY26" i="2"/>
  <c r="AZ26" i="2" s="1"/>
  <c r="BK26" i="2"/>
  <c r="BW26" i="2"/>
  <c r="BX26" i="2" s="1"/>
  <c r="CC26" i="2"/>
  <c r="CD26" i="2" s="1"/>
  <c r="CE26" i="2" s="1"/>
  <c r="CF26" i="2" s="1"/>
  <c r="CG26" i="2"/>
  <c r="DL26" i="2"/>
  <c r="S27" i="2"/>
  <c r="T27" i="2" s="1"/>
  <c r="U27" i="2" s="1"/>
  <c r="AE27" i="2"/>
  <c r="AF27" i="2" s="1"/>
  <c r="AG27" i="2" s="1"/>
  <c r="AM27" i="2"/>
  <c r="AN27" i="2" s="1"/>
  <c r="AO27" i="2" s="1"/>
  <c r="AY28" i="2"/>
  <c r="AZ28" i="2" s="1"/>
  <c r="BK28" i="2"/>
  <c r="BW28" i="2"/>
  <c r="BX28" i="2" s="1"/>
  <c r="CC28" i="2"/>
  <c r="CD28" i="2" s="1"/>
  <c r="CE28" i="2" s="1"/>
  <c r="CF28" i="2" s="1"/>
  <c r="CG28" i="2"/>
  <c r="DL28" i="2"/>
  <c r="L29" i="2"/>
  <c r="AB29" i="2"/>
  <c r="AC29" i="2" s="1"/>
  <c r="DM30" i="2"/>
  <c r="S26" i="2"/>
  <c r="T26" i="2" s="1"/>
  <c r="U26" i="2" s="1"/>
  <c r="AE26" i="2"/>
  <c r="AF26" i="2" s="1"/>
  <c r="AG26" i="2" s="1"/>
  <c r="BN26" i="2"/>
  <c r="BO26" i="2" s="1"/>
  <c r="BP26" i="2" s="1"/>
  <c r="BZ26" i="2"/>
  <c r="CA26" i="2" s="1"/>
  <c r="O27" i="2"/>
  <c r="P27" i="2" s="1"/>
  <c r="Q27" i="2" s="1"/>
  <c r="W27" i="2"/>
  <c r="X27" i="2" s="1"/>
  <c r="Y27" i="2" s="1"/>
  <c r="S28" i="2"/>
  <c r="T28" i="2" s="1"/>
  <c r="U28" i="2" s="1"/>
  <c r="AE28" i="2"/>
  <c r="AF28" i="2" s="1"/>
  <c r="AG28" i="2" s="1"/>
  <c r="BN28" i="2"/>
  <c r="BO28" i="2" s="1"/>
  <c r="BP28" i="2" s="1"/>
  <c r="BZ28" i="2"/>
  <c r="CA28" i="2" s="1"/>
  <c r="DP28" i="2" s="1"/>
  <c r="AI29" i="2"/>
  <c r="AJ29" i="2" s="1"/>
  <c r="AK29" i="2" s="1"/>
  <c r="W29" i="2"/>
  <c r="X29" i="2" s="1"/>
  <c r="Y29" i="2" s="1"/>
  <c r="O29" i="2"/>
  <c r="P29" i="2" s="1"/>
  <c r="Q29" i="2" s="1"/>
  <c r="AM29" i="2"/>
  <c r="AN29" i="2" s="1"/>
  <c r="AO29" i="2" s="1"/>
  <c r="AE29" i="2"/>
  <c r="AF29" i="2" s="1"/>
  <c r="AG29" i="2" s="1"/>
  <c r="S29" i="2"/>
  <c r="T29" i="2" s="1"/>
  <c r="U29" i="2" s="1"/>
  <c r="CE29" i="2"/>
  <c r="CF29" i="2" s="1"/>
  <c r="CK41" i="2"/>
  <c r="CL41" i="2" s="1"/>
  <c r="CH41" i="2"/>
  <c r="DO29" i="2"/>
  <c r="AY30" i="2"/>
  <c r="AZ30" i="2" s="1"/>
  <c r="BK30" i="2"/>
  <c r="BW30" i="2"/>
  <c r="BX30" i="2" s="1"/>
  <c r="CC30" i="2"/>
  <c r="CD30" i="2" s="1"/>
  <c r="CE30" i="2" s="1"/>
  <c r="CF30" i="2" s="1"/>
  <c r="CG30" i="2"/>
  <c r="S41" i="2"/>
  <c r="AE41" i="2"/>
  <c r="AM41" i="2"/>
  <c r="DO41" i="2"/>
  <c r="CC42" i="2"/>
  <c r="CD42" i="2" s="1"/>
  <c r="CE42" i="2" s="1"/>
  <c r="CF42" i="2" s="1"/>
  <c r="CG42" i="2"/>
  <c r="S43" i="2"/>
  <c r="T43" i="2" s="1"/>
  <c r="U43" i="2" s="1"/>
  <c r="AE43" i="2"/>
  <c r="AF43" i="2" s="1"/>
  <c r="AG43" i="2" s="1"/>
  <c r="AM43" i="2"/>
  <c r="AN43" i="2" s="1"/>
  <c r="AO43" i="2" s="1"/>
  <c r="CH43" i="2"/>
  <c r="DM56" i="2"/>
  <c r="BD58" i="2"/>
  <c r="S30" i="2"/>
  <c r="T30" i="2" s="1"/>
  <c r="U30" i="2" s="1"/>
  <c r="AE30" i="2"/>
  <c r="AF30" i="2" s="1"/>
  <c r="AG30" i="2" s="1"/>
  <c r="BN30" i="2"/>
  <c r="BO30" i="2" s="1"/>
  <c r="BP30" i="2" s="1"/>
  <c r="BZ30" i="2"/>
  <c r="CA30" i="2" s="1"/>
  <c r="O41" i="2"/>
  <c r="ED41" i="2" s="1"/>
  <c r="W41" i="2"/>
  <c r="S42" i="2"/>
  <c r="T42" i="2" s="1"/>
  <c r="U42" i="2" s="1"/>
  <c r="AE42" i="2"/>
  <c r="AF42" i="2" s="1"/>
  <c r="AG42" i="2" s="1"/>
  <c r="BN42" i="2"/>
  <c r="BZ42" i="2"/>
  <c r="CA42" i="2" s="1"/>
  <c r="L43" i="2"/>
  <c r="O43" i="2"/>
  <c r="P43" i="2" s="1"/>
  <c r="Q43" i="2" s="1"/>
  <c r="W43" i="2"/>
  <c r="X43" i="2" s="1"/>
  <c r="Y43" i="2" s="1"/>
  <c r="AY43" i="2"/>
  <c r="AZ43" i="2" s="1"/>
  <c r="CK45" i="2"/>
  <c r="CL45" i="2" s="1"/>
  <c r="CH45" i="2"/>
  <c r="AY44" i="2"/>
  <c r="AZ44" i="2" s="1"/>
  <c r="CC44" i="2"/>
  <c r="CD44" i="2" s="1"/>
  <c r="CE44" i="2" s="1"/>
  <c r="CF44" i="2" s="1"/>
  <c r="CG44" i="2"/>
  <c r="S45" i="2"/>
  <c r="T45" i="2" s="1"/>
  <c r="U45" i="2" s="1"/>
  <c r="AE45" i="2"/>
  <c r="AF45" i="2" s="1"/>
  <c r="AG45" i="2" s="1"/>
  <c r="AM45" i="2"/>
  <c r="AN45" i="2" s="1"/>
  <c r="AO45" i="2" s="1"/>
  <c r="AY56" i="2"/>
  <c r="BK56" i="2"/>
  <c r="BW56" i="2"/>
  <c r="CC56" i="2"/>
  <c r="CD56" i="2" s="1"/>
  <c r="CG56" i="2"/>
  <c r="AE57" i="2"/>
  <c r="AF57" i="2" s="1"/>
  <c r="AG57" i="2" s="1"/>
  <c r="AU58" i="2"/>
  <c r="AV58" i="2" s="1"/>
  <c r="BG58" i="2"/>
  <c r="BH58" i="2" s="1"/>
  <c r="BN58" i="2"/>
  <c r="BO58" i="2" s="1"/>
  <c r="BP58" i="2" s="1"/>
  <c r="BS58" i="2"/>
  <c r="BT58" i="2" s="1"/>
  <c r="DO58" i="2"/>
  <c r="BZ58" i="2"/>
  <c r="CA58" i="2" s="1"/>
  <c r="CC58" i="2"/>
  <c r="CD58" i="2" s="1"/>
  <c r="CE58" i="2" s="1"/>
  <c r="CF58" i="2" s="1"/>
  <c r="CG58" i="2"/>
  <c r="DM59" i="2"/>
  <c r="S44" i="2"/>
  <c r="T44" i="2" s="1"/>
  <c r="U44" i="2" s="1"/>
  <c r="AE44" i="2"/>
  <c r="AF44" i="2" s="1"/>
  <c r="AG44" i="2" s="1"/>
  <c r="BN44" i="2"/>
  <c r="BZ44" i="2"/>
  <c r="CA44" i="2" s="1"/>
  <c r="O45" i="2"/>
  <c r="P45" i="2" s="1"/>
  <c r="Q45" i="2" s="1"/>
  <c r="W45" i="2"/>
  <c r="X45" i="2" s="1"/>
  <c r="Y45" i="2" s="1"/>
  <c r="S56" i="2"/>
  <c r="AE56" i="2"/>
  <c r="BN56" i="2"/>
  <c r="BZ56" i="2"/>
  <c r="AI57" i="2"/>
  <c r="AJ57" i="2" s="1"/>
  <c r="AK57" i="2" s="1"/>
  <c r="W57" i="2"/>
  <c r="X57" i="2" s="1"/>
  <c r="Y57" i="2" s="1"/>
  <c r="O57" i="2"/>
  <c r="P57" i="2" s="1"/>
  <c r="Q57" i="2" s="1"/>
  <c r="S57" i="2"/>
  <c r="T57" i="2" s="1"/>
  <c r="U57" i="2" s="1"/>
  <c r="AM57" i="2"/>
  <c r="AN57" i="2" s="1"/>
  <c r="AO57" i="2" s="1"/>
  <c r="CH57" i="2"/>
  <c r="AY58" i="2"/>
  <c r="AZ58" i="2" s="1"/>
  <c r="BK58" i="2"/>
  <c r="BW58" i="2"/>
  <c r="BX58" i="2" s="1"/>
  <c r="S58" i="2"/>
  <c r="T58" i="2" s="1"/>
  <c r="U58" i="2" s="1"/>
  <c r="AE58" i="2"/>
  <c r="AF58" i="2" s="1"/>
  <c r="AG58" i="2" s="1"/>
  <c r="DL58" i="2"/>
  <c r="CK59" i="2"/>
  <c r="CL59" i="2" s="1"/>
  <c r="CM59" i="2" s="1"/>
  <c r="CH59" i="2"/>
  <c r="CI59" i="2" s="1"/>
  <c r="S59" i="2"/>
  <c r="T59" i="2" s="1"/>
  <c r="U59" i="2" s="1"/>
  <c r="AE59" i="2"/>
  <c r="AF59" i="2" s="1"/>
  <c r="AG59" i="2" s="1"/>
  <c r="BN59" i="2"/>
  <c r="BO59" i="2" s="1"/>
  <c r="BP59" i="2" s="1"/>
  <c r="BZ59" i="2"/>
  <c r="CA59" i="2" s="1"/>
  <c r="DO59" i="2"/>
  <c r="L60" i="2"/>
  <c r="O60" i="2"/>
  <c r="P60" i="2" s="1"/>
  <c r="Q60" i="2" s="1"/>
  <c r="W60" i="2"/>
  <c r="X60" i="2" s="1"/>
  <c r="Y60" i="2" s="1"/>
  <c r="AI60" i="2"/>
  <c r="AJ60" i="2" s="1"/>
  <c r="AK60" i="2" s="1"/>
  <c r="CC60" i="2"/>
  <c r="CD60" i="2" s="1"/>
  <c r="CG60" i="2"/>
  <c r="AY59" i="2"/>
  <c r="AZ59" i="2" s="1"/>
  <c r="BK59" i="2"/>
  <c r="BW59" i="2"/>
  <c r="BX59" i="2" s="1"/>
  <c r="S60" i="2"/>
  <c r="T60" i="2" s="1"/>
  <c r="U60" i="2" s="1"/>
  <c r="AE60" i="2"/>
  <c r="AF60" i="2" s="1"/>
  <c r="AG60" i="2" s="1"/>
  <c r="ES77" i="2"/>
  <c r="ER77" i="2"/>
  <c r="EQ77" i="2"/>
  <c r="ES75" i="2"/>
  <c r="ER75" i="2"/>
  <c r="EQ75" i="2"/>
  <c r="ES74" i="2"/>
  <c r="ER74" i="2"/>
  <c r="EQ74" i="2"/>
  <c r="ES73" i="2"/>
  <c r="ER73" i="2"/>
  <c r="EQ73" i="2"/>
  <c r="ES72" i="2"/>
  <c r="ER72" i="2"/>
  <c r="EQ72" i="2"/>
  <c r="ES71" i="2"/>
  <c r="ER71" i="2"/>
  <c r="EQ71" i="2"/>
  <c r="ER70" i="2"/>
  <c r="EQ70" i="2"/>
  <c r="ES62" i="2"/>
  <c r="ER62" i="2"/>
  <c r="EQ62" i="2"/>
  <c r="ES60" i="2"/>
  <c r="ER60" i="2"/>
  <c r="EQ60" i="2"/>
  <c r="ES59" i="2"/>
  <c r="ER59" i="2"/>
  <c r="EQ59" i="2"/>
  <c r="ES58" i="2"/>
  <c r="ER58" i="2"/>
  <c r="EQ58" i="2"/>
  <c r="ES57" i="2"/>
  <c r="ER57" i="2"/>
  <c r="EQ57" i="2"/>
  <c r="ES56" i="2"/>
  <c r="ER56" i="2"/>
  <c r="EQ56" i="2"/>
  <c r="ER55" i="2"/>
  <c r="EQ55" i="2"/>
  <c r="ES47" i="2"/>
  <c r="ER47" i="2"/>
  <c r="EQ47" i="2"/>
  <c r="ES45" i="2"/>
  <c r="ER45" i="2"/>
  <c r="EQ45" i="2"/>
  <c r="ES44" i="2"/>
  <c r="ER44" i="2"/>
  <c r="EQ44" i="2"/>
  <c r="ES43" i="2"/>
  <c r="ER43" i="2"/>
  <c r="EQ43" i="2"/>
  <c r="ES42" i="2"/>
  <c r="ER42" i="2"/>
  <c r="EQ42" i="2"/>
  <c r="ES41" i="2"/>
  <c r="ER41" i="2"/>
  <c r="EQ41" i="2"/>
  <c r="ER40" i="2"/>
  <c r="EQ40" i="2"/>
  <c r="ES32" i="2"/>
  <c r="ER32" i="2"/>
  <c r="EQ32" i="2"/>
  <c r="ES30" i="2"/>
  <c r="ER30" i="2"/>
  <c r="EQ30" i="2"/>
  <c r="ES29" i="2"/>
  <c r="ER29" i="2"/>
  <c r="EQ29" i="2"/>
  <c r="ES28" i="2"/>
  <c r="ER28" i="2"/>
  <c r="EQ28" i="2"/>
  <c r="ES27" i="2"/>
  <c r="ER27" i="2"/>
  <c r="EQ27" i="2"/>
  <c r="ES26" i="2"/>
  <c r="ER26" i="2"/>
  <c r="EQ26" i="2"/>
  <c r="ER25" i="2"/>
  <c r="EQ25" i="2"/>
  <c r="ES20" i="2"/>
  <c r="ER20" i="2"/>
  <c r="EQ20" i="2"/>
  <c r="ES18" i="2"/>
  <c r="ER18" i="2"/>
  <c r="EQ18" i="2"/>
  <c r="ES17" i="2"/>
  <c r="ER17" i="2"/>
  <c r="EQ17" i="2"/>
  <c r="ES16" i="2"/>
  <c r="ER16" i="2"/>
  <c r="EQ16" i="2"/>
  <c r="ES15" i="2"/>
  <c r="ER15" i="2"/>
  <c r="EQ15" i="2"/>
  <c r="ES14" i="2"/>
  <c r="ER14" i="2"/>
  <c r="EQ14" i="2"/>
  <c r="ER13" i="2"/>
  <c r="EQ13" i="2"/>
  <c r="A70" i="2"/>
  <c r="A55" i="2"/>
  <c r="A40" i="2"/>
  <c r="A25" i="2"/>
  <c r="A13" i="2"/>
  <c r="K52" i="2"/>
  <c r="J52" i="2"/>
  <c r="I52" i="2"/>
  <c r="H52" i="2"/>
  <c r="G52" i="2"/>
  <c r="K51" i="2"/>
  <c r="J51" i="2"/>
  <c r="I51" i="2"/>
  <c r="H51" i="2"/>
  <c r="G51" i="2"/>
  <c r="E52" i="2"/>
  <c r="E51" i="2"/>
  <c r="B70" i="2"/>
  <c r="A77" i="2"/>
  <c r="C77" i="2"/>
  <c r="A72" i="2"/>
  <c r="B72" i="2"/>
  <c r="C72" i="2"/>
  <c r="A73" i="2"/>
  <c r="B73" i="2"/>
  <c r="C73" i="2"/>
  <c r="A74" i="2"/>
  <c r="B74" i="2"/>
  <c r="C74" i="2"/>
  <c r="A75" i="2"/>
  <c r="B75" i="2"/>
  <c r="C75" i="2"/>
  <c r="C71" i="2"/>
  <c r="A71" i="2"/>
  <c r="A57" i="2"/>
  <c r="A58" i="2"/>
  <c r="A59" i="2"/>
  <c r="A60" i="2"/>
  <c r="A56" i="2"/>
  <c r="C57" i="2"/>
  <c r="C58" i="2"/>
  <c r="C59" i="2"/>
  <c r="C60" i="2"/>
  <c r="C56" i="2"/>
  <c r="C62" i="2"/>
  <c r="A62" i="2"/>
  <c r="B55" i="2"/>
  <c r="C47" i="2"/>
  <c r="A47" i="2"/>
  <c r="B40" i="2"/>
  <c r="B25" i="2"/>
  <c r="B13" i="2"/>
  <c r="A42" i="2"/>
  <c r="B42" i="2"/>
  <c r="C42" i="2"/>
  <c r="A43" i="2"/>
  <c r="B43" i="2"/>
  <c r="C43" i="2"/>
  <c r="A44" i="2"/>
  <c r="B44" i="2"/>
  <c r="C44" i="2"/>
  <c r="A45" i="2"/>
  <c r="B45" i="2"/>
  <c r="C45" i="2"/>
  <c r="C41" i="2"/>
  <c r="A41" i="2"/>
  <c r="K78" i="2"/>
  <c r="K80" i="2" s="1"/>
  <c r="J78" i="2"/>
  <c r="J80" i="2" s="1"/>
  <c r="I78" i="2"/>
  <c r="I80" i="2" s="1"/>
  <c r="H78" i="2"/>
  <c r="H80" i="2" s="1"/>
  <c r="G78" i="2"/>
  <c r="G80" i="2" s="1"/>
  <c r="E78" i="2"/>
  <c r="E80" i="2" s="1"/>
  <c r="K77" i="2"/>
  <c r="J77" i="2"/>
  <c r="I77" i="2"/>
  <c r="H77" i="2"/>
  <c r="G77" i="2"/>
  <c r="E77" i="2"/>
  <c r="B77" i="2"/>
  <c r="B71" i="2"/>
  <c r="K63" i="2"/>
  <c r="K65" i="2" s="1"/>
  <c r="J63" i="2"/>
  <c r="J65" i="2" s="1"/>
  <c r="I63" i="2"/>
  <c r="I65" i="2" s="1"/>
  <c r="H63" i="2"/>
  <c r="H65" i="2" s="1"/>
  <c r="G63" i="2"/>
  <c r="G65" i="2" s="1"/>
  <c r="E63" i="2"/>
  <c r="E65" i="2" s="1"/>
  <c r="K62" i="2"/>
  <c r="J62" i="2"/>
  <c r="I62" i="2"/>
  <c r="H62" i="2"/>
  <c r="G62" i="2"/>
  <c r="E62" i="2"/>
  <c r="B62" i="2"/>
  <c r="B60" i="2"/>
  <c r="B59" i="2"/>
  <c r="B58" i="2"/>
  <c r="B57" i="2"/>
  <c r="B56" i="2"/>
  <c r="K48" i="2"/>
  <c r="K50" i="2" s="1"/>
  <c r="J48" i="2"/>
  <c r="J50" i="2" s="1"/>
  <c r="I48" i="2"/>
  <c r="I50" i="2" s="1"/>
  <c r="H48" i="2"/>
  <c r="H50" i="2" s="1"/>
  <c r="G48" i="2"/>
  <c r="G50" i="2" s="1"/>
  <c r="E48" i="2"/>
  <c r="E50" i="2" s="1"/>
  <c r="K47" i="2"/>
  <c r="J47" i="2"/>
  <c r="I47" i="2"/>
  <c r="H47" i="2"/>
  <c r="G47" i="2"/>
  <c r="E47" i="2"/>
  <c r="B47" i="2"/>
  <c r="B41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2" i="2"/>
  <c r="B32" i="2"/>
  <c r="C32" i="2"/>
  <c r="E32" i="2"/>
  <c r="F32" i="2"/>
  <c r="G32" i="2"/>
  <c r="H32" i="2"/>
  <c r="I32" i="2"/>
  <c r="J32" i="2"/>
  <c r="K32" i="2"/>
  <c r="DB32" i="2"/>
  <c r="E33" i="2"/>
  <c r="E35" i="2" s="1"/>
  <c r="F33" i="2"/>
  <c r="F34" i="2" s="1"/>
  <c r="G33" i="2"/>
  <c r="G34" i="2" s="1"/>
  <c r="H33" i="2"/>
  <c r="I33" i="2"/>
  <c r="I34" i="2" s="1"/>
  <c r="J33" i="2"/>
  <c r="K33" i="2"/>
  <c r="K34" i="2" s="1"/>
  <c r="DB33" i="2"/>
  <c r="DB35" i="2" s="1"/>
  <c r="E34" i="2"/>
  <c r="H34" i="2"/>
  <c r="H35" i="2"/>
  <c r="J35" i="2"/>
  <c r="BG3" i="2"/>
  <c r="BI3" i="2"/>
  <c r="BK3" i="2"/>
  <c r="A14" i="2"/>
  <c r="B14" i="2"/>
  <c r="C14" i="2"/>
  <c r="F14" i="2"/>
  <c r="BR14" i="2"/>
  <c r="BY14" i="2"/>
  <c r="BZ14" i="2" s="1"/>
  <c r="A15" i="2"/>
  <c r="B15" i="2"/>
  <c r="C15" i="2"/>
  <c r="F15" i="2"/>
  <c r="BA15" i="2"/>
  <c r="BB15" i="2" s="1"/>
  <c r="BY15" i="2"/>
  <c r="BZ15" i="2" s="1"/>
  <c r="DK15" i="2"/>
  <c r="A16" i="2"/>
  <c r="B16" i="2"/>
  <c r="C16" i="2"/>
  <c r="F16" i="2"/>
  <c r="AT16" i="2"/>
  <c r="BA16" i="2"/>
  <c r="BB16" i="2" s="1"/>
  <c r="BJ16" i="2"/>
  <c r="BR16" i="2"/>
  <c r="BY16" i="2"/>
  <c r="BZ16" i="2" s="1"/>
  <c r="A17" i="2"/>
  <c r="B17" i="2"/>
  <c r="C17" i="2"/>
  <c r="F17" i="2"/>
  <c r="BF17" i="2"/>
  <c r="BM17" i="2"/>
  <c r="BN17" i="2" s="1"/>
  <c r="BV17" i="2"/>
  <c r="CT17" i="2"/>
  <c r="DG17" i="2"/>
  <c r="DK17" i="2"/>
  <c r="A18" i="2"/>
  <c r="B18" i="2"/>
  <c r="C18" i="2"/>
  <c r="F18" i="2"/>
  <c r="BF18" i="2"/>
  <c r="BM18" i="2"/>
  <c r="BN18" i="2" s="1"/>
  <c r="BV18" i="2"/>
  <c r="A20" i="2"/>
  <c r="B20" i="2"/>
  <c r="C20" i="2"/>
  <c r="E20" i="2"/>
  <c r="E91" i="2" s="1"/>
  <c r="G20" i="2"/>
  <c r="H20" i="2"/>
  <c r="H91" i="2" s="1"/>
  <c r="I20" i="2"/>
  <c r="J20" i="2"/>
  <c r="J38" i="2" s="1"/>
  <c r="K20" i="2"/>
  <c r="DB20" i="2"/>
  <c r="E21" i="2"/>
  <c r="G21" i="2"/>
  <c r="H21" i="2"/>
  <c r="H23" i="2" s="1"/>
  <c r="I21" i="2"/>
  <c r="J21" i="2"/>
  <c r="K21" i="2"/>
  <c r="E36" i="2"/>
  <c r="G36" i="2"/>
  <c r="H36" i="2"/>
  <c r="I36" i="2"/>
  <c r="J36" i="2"/>
  <c r="K36" i="2"/>
  <c r="E37" i="2"/>
  <c r="G37" i="2"/>
  <c r="H37" i="2"/>
  <c r="I37" i="2"/>
  <c r="J37" i="2"/>
  <c r="K37" i="2"/>
  <c r="EO59" i="2" l="1"/>
  <c r="EO75" i="2"/>
  <c r="EM49" i="2"/>
  <c r="EM79" i="2"/>
  <c r="EM22" i="2"/>
  <c r="EM53" i="2"/>
  <c r="BK42" i="2"/>
  <c r="CK29" i="2"/>
  <c r="CL29" i="2" s="1"/>
  <c r="CM29" i="2" s="1"/>
  <c r="EM91" i="2"/>
  <c r="G35" i="2"/>
  <c r="BO44" i="2"/>
  <c r="BP44" i="2" s="1"/>
  <c r="BW44" i="2"/>
  <c r="BX44" i="2" s="1"/>
  <c r="AY42" i="2"/>
  <c r="AZ42" i="2" s="1"/>
  <c r="CH74" i="2"/>
  <c r="CI74" i="2" s="1"/>
  <c r="CJ74" i="2" s="1"/>
  <c r="BW73" i="2"/>
  <c r="BX73" i="2" s="1"/>
  <c r="BS73" i="2"/>
  <c r="BT73" i="2" s="1"/>
  <c r="BS72" i="2"/>
  <c r="BT72" i="2" s="1"/>
  <c r="BS44" i="2"/>
  <c r="BT44" i="2" s="1"/>
  <c r="BG42" i="2"/>
  <c r="BH42" i="2" s="1"/>
  <c r="DV59" i="2"/>
  <c r="DW59" i="2" s="1"/>
  <c r="EM34" i="2"/>
  <c r="EP44" i="2"/>
  <c r="EM38" i="2"/>
  <c r="CK72" i="2"/>
  <c r="CL72" i="2" s="1"/>
  <c r="DB34" i="2"/>
  <c r="BK44" i="2"/>
  <c r="BS74" i="2"/>
  <c r="BT74" i="2" s="1"/>
  <c r="BC73" i="2"/>
  <c r="BD73" i="2" s="1"/>
  <c r="BC44" i="2"/>
  <c r="BD44" i="2" s="1"/>
  <c r="DV44" i="2"/>
  <c r="DW44" i="2" s="1"/>
  <c r="J91" i="2"/>
  <c r="H68" i="2"/>
  <c r="AU60" i="2"/>
  <c r="AV60" i="2" s="1"/>
  <c r="EM64" i="2"/>
  <c r="BO42" i="2"/>
  <c r="BP42" i="2" s="1"/>
  <c r="DL72" i="2"/>
  <c r="DN72" i="2" s="1"/>
  <c r="L81" i="2"/>
  <c r="BC72" i="2"/>
  <c r="BD72" i="2" s="1"/>
  <c r="I35" i="2"/>
  <c r="BW42" i="2"/>
  <c r="BX42" i="2" s="1"/>
  <c r="DL44" i="2"/>
  <c r="DM44" i="2" s="1"/>
  <c r="EM68" i="2"/>
  <c r="EE41" i="2"/>
  <c r="ED74" i="2"/>
  <c r="EE74" i="2" s="1"/>
  <c r="ED60" i="2"/>
  <c r="EE60" i="2" s="1"/>
  <c r="ED28" i="2"/>
  <c r="EE28" i="2" s="1"/>
  <c r="ED27" i="2"/>
  <c r="ED43" i="2"/>
  <c r="EE43" i="2" s="1"/>
  <c r="ED26" i="2"/>
  <c r="ED42" i="2"/>
  <c r="EE42" i="2" s="1"/>
  <c r="E38" i="2"/>
  <c r="K68" i="2"/>
  <c r="H38" i="2"/>
  <c r="K91" i="2"/>
  <c r="I91" i="2"/>
  <c r="G91" i="2"/>
  <c r="F90" i="2"/>
  <c r="F89" i="2"/>
  <c r="J34" i="2"/>
  <c r="DP59" i="2"/>
  <c r="CA57" i="2"/>
  <c r="DP57" i="2" s="1"/>
  <c r="BK73" i="2"/>
  <c r="DL73" i="2"/>
  <c r="CE73" i="2"/>
  <c r="CF73" i="2" s="1"/>
  <c r="BO73" i="2"/>
  <c r="BP73" i="2" s="1"/>
  <c r="AU73" i="2"/>
  <c r="AV73" i="2" s="1"/>
  <c r="BO72" i="2"/>
  <c r="BP72" i="2" s="1"/>
  <c r="AU72" i="2"/>
  <c r="AV72" i="2" s="1"/>
  <c r="BS42" i="2"/>
  <c r="BT42" i="2" s="1"/>
  <c r="AU42" i="2"/>
  <c r="AV42" i="2" s="1"/>
  <c r="DL42" i="2"/>
  <c r="DM42" i="2" s="1"/>
  <c r="BC30" i="2"/>
  <c r="BD30" i="2" s="1"/>
  <c r="BC71" i="2"/>
  <c r="BD71" i="2" s="1"/>
  <c r="EH26" i="2"/>
  <c r="EI26" i="2" s="1"/>
  <c r="EH71" i="2"/>
  <c r="EI71" i="2" s="1"/>
  <c r="DV71" i="2"/>
  <c r="DV77" i="2" s="1"/>
  <c r="ED72" i="2"/>
  <c r="EE72" i="2" s="1"/>
  <c r="EE56" i="2"/>
  <c r="ED30" i="2"/>
  <c r="EE30" i="2" s="1"/>
  <c r="ED73" i="2"/>
  <c r="EE73" i="2" s="1"/>
  <c r="ED71" i="2"/>
  <c r="ED59" i="2"/>
  <c r="EE59" i="2" s="1"/>
  <c r="ED57" i="2"/>
  <c r="ED45" i="2"/>
  <c r="EE45" i="2" s="1"/>
  <c r="ED29" i="2"/>
  <c r="EE29" i="2" s="1"/>
  <c r="ED58" i="2"/>
  <c r="EE58" i="2" s="1"/>
  <c r="I68" i="2"/>
  <c r="J68" i="2"/>
  <c r="F35" i="2"/>
  <c r="I53" i="2"/>
  <c r="K35" i="2"/>
  <c r="G68" i="2"/>
  <c r="G87" i="2"/>
  <c r="I87" i="2"/>
  <c r="K87" i="2"/>
  <c r="W86" i="2"/>
  <c r="W85" i="2"/>
  <c r="AM86" i="2"/>
  <c r="AM85" i="2"/>
  <c r="S85" i="2"/>
  <c r="S86" i="2"/>
  <c r="L85" i="2"/>
  <c r="L86" i="2"/>
  <c r="AI85" i="2"/>
  <c r="AI86" i="2"/>
  <c r="DW71" i="2"/>
  <c r="EP74" i="2"/>
  <c r="EP45" i="2"/>
  <c r="EP29" i="2"/>
  <c r="EP57" i="2"/>
  <c r="CD85" i="2"/>
  <c r="EP30" i="2"/>
  <c r="EP58" i="2"/>
  <c r="EP42" i="2"/>
  <c r="EP60" i="2"/>
  <c r="DW75" i="2"/>
  <c r="BZ86" i="2"/>
  <c r="BZ85" i="2"/>
  <c r="AA85" i="2"/>
  <c r="AA86" i="2"/>
  <c r="DO16" i="2"/>
  <c r="E87" i="2"/>
  <c r="H87" i="2"/>
  <c r="J87" i="2"/>
  <c r="BS60" i="2"/>
  <c r="BT60" i="2" s="1"/>
  <c r="DP58" i="2"/>
  <c r="BO43" i="2"/>
  <c r="BP43" i="2" s="1"/>
  <c r="DZ41" i="2"/>
  <c r="O86" i="2"/>
  <c r="O85" i="2"/>
  <c r="DO86" i="2"/>
  <c r="DO85" i="2"/>
  <c r="AE86" i="2"/>
  <c r="AE85" i="2"/>
  <c r="DL29" i="2"/>
  <c r="DN29" i="2" s="1"/>
  <c r="CI29" i="2"/>
  <c r="AB86" i="2"/>
  <c r="AB85" i="2"/>
  <c r="DW56" i="2"/>
  <c r="DZ30" i="2"/>
  <c r="EA30" i="2" s="1"/>
  <c r="DV26" i="2"/>
  <c r="EP72" i="2"/>
  <c r="EP27" i="2"/>
  <c r="EP43" i="2"/>
  <c r="CD86" i="2"/>
  <c r="EP73" i="2"/>
  <c r="EP26" i="2"/>
  <c r="EP28" i="2"/>
  <c r="EO56" i="2"/>
  <c r="EP41" i="2"/>
  <c r="BN86" i="2"/>
  <c r="BN85" i="2"/>
  <c r="EP71" i="2"/>
  <c r="BG60" i="2"/>
  <c r="BH60" i="2" s="1"/>
  <c r="CE60" i="2"/>
  <c r="CF60" i="2" s="1"/>
  <c r="BK57" i="2"/>
  <c r="BL57" i="2" s="1"/>
  <c r="BC74" i="2"/>
  <c r="BD74" i="2" s="1"/>
  <c r="CM74" i="2"/>
  <c r="DO82" i="2"/>
  <c r="BC26" i="2"/>
  <c r="BD26" i="2" s="1"/>
  <c r="DZ28" i="2"/>
  <c r="EA28" i="2" s="1"/>
  <c r="EH30" i="2"/>
  <c r="EI30" i="2" s="1"/>
  <c r="EH58" i="2"/>
  <c r="EI58" i="2" s="1"/>
  <c r="EH43" i="2"/>
  <c r="EI43" i="2" s="1"/>
  <c r="DV72" i="2"/>
  <c r="DZ42" i="2"/>
  <c r="EA42" i="2" s="1"/>
  <c r="DV41" i="2"/>
  <c r="DZ27" i="2"/>
  <c r="EA27" i="2" s="1"/>
  <c r="DZ73" i="2"/>
  <c r="EA73" i="2" s="1"/>
  <c r="EH42" i="2"/>
  <c r="EI42" i="2" s="1"/>
  <c r="EH60" i="2"/>
  <c r="EI60" i="2" s="1"/>
  <c r="DZ57" i="2"/>
  <c r="EA57" i="2" s="1"/>
  <c r="EH27" i="2"/>
  <c r="EI27" i="2" s="1"/>
  <c r="EH45" i="2"/>
  <c r="EI45" i="2" s="1"/>
  <c r="EH73" i="2"/>
  <c r="EI73" i="2" s="1"/>
  <c r="DV30" i="2"/>
  <c r="DZ26" i="2"/>
  <c r="EA26" i="2" s="1"/>
  <c r="DZ58" i="2"/>
  <c r="EA58" i="2" s="1"/>
  <c r="DV60" i="2"/>
  <c r="DV29" i="2"/>
  <c r="DZ71" i="2"/>
  <c r="EA71" i="2" s="1"/>
  <c r="DV57" i="2"/>
  <c r="DZ43" i="2"/>
  <c r="EA43" i="2" s="1"/>
  <c r="DV42" i="2"/>
  <c r="EH72" i="2"/>
  <c r="EI72" i="2" s="1"/>
  <c r="EH29" i="2"/>
  <c r="EI29" i="2" s="1"/>
  <c r="EH57" i="2"/>
  <c r="EI57" i="2" s="1"/>
  <c r="DZ72" i="2"/>
  <c r="EA72" i="2" s="1"/>
  <c r="DV28" i="2"/>
  <c r="DV74" i="2"/>
  <c r="DZ60" i="2"/>
  <c r="EA60" i="2" s="1"/>
  <c r="DZ45" i="2"/>
  <c r="EA45" i="2" s="1"/>
  <c r="EH28" i="2"/>
  <c r="EI28" i="2" s="1"/>
  <c r="EH74" i="2"/>
  <c r="EI74" i="2" s="1"/>
  <c r="DV43" i="2"/>
  <c r="DZ29" i="2"/>
  <c r="EA29" i="2" s="1"/>
  <c r="EH41" i="2"/>
  <c r="DV58" i="2"/>
  <c r="DV73" i="2"/>
  <c r="DV45" i="2"/>
  <c r="DV27" i="2"/>
  <c r="L17" i="2"/>
  <c r="L16" i="2"/>
  <c r="L20" i="2" s="1"/>
  <c r="L14" i="2"/>
  <c r="DA74" i="2"/>
  <c r="DA27" i="2"/>
  <c r="DA72" i="2"/>
  <c r="DA57" i="2"/>
  <c r="DA45" i="2"/>
  <c r="DA43" i="2"/>
  <c r="DG75" i="2"/>
  <c r="DG74" i="2"/>
  <c r="DG73" i="2"/>
  <c r="DG72" i="2"/>
  <c r="DG57" i="2"/>
  <c r="DG45" i="2"/>
  <c r="DG43" i="2"/>
  <c r="DG42" i="2"/>
  <c r="DG41" i="2"/>
  <c r="DG30" i="2"/>
  <c r="DG29" i="2"/>
  <c r="DG28" i="2"/>
  <c r="DG26" i="2"/>
  <c r="DG71" i="2"/>
  <c r="DG60" i="2"/>
  <c r="DG59" i="2"/>
  <c r="DG58" i="2"/>
  <c r="DG56" i="2"/>
  <c r="DG44" i="2"/>
  <c r="DG27" i="2"/>
  <c r="G83" i="2"/>
  <c r="I83" i="2"/>
  <c r="K83" i="2"/>
  <c r="DA59" i="2"/>
  <c r="BO56" i="2"/>
  <c r="BN82" i="2"/>
  <c r="BN81" i="2"/>
  <c r="T56" i="2"/>
  <c r="S82" i="2"/>
  <c r="S81" i="2"/>
  <c r="BX56" i="2"/>
  <c r="AZ56" i="2"/>
  <c r="X41" i="2"/>
  <c r="W67" i="2"/>
  <c r="W66" i="2"/>
  <c r="DA41" i="2"/>
  <c r="AF41" i="2"/>
  <c r="AE67" i="2"/>
  <c r="AE66" i="2"/>
  <c r="DA75" i="2"/>
  <c r="BW74" i="2"/>
  <c r="BX74" i="2" s="1"/>
  <c r="DA71" i="2"/>
  <c r="DA56" i="2"/>
  <c r="O81" i="2"/>
  <c r="Q56" i="2"/>
  <c r="L82" i="2"/>
  <c r="DA44" i="2"/>
  <c r="BZ66" i="2"/>
  <c r="BN66" i="2"/>
  <c r="AA66" i="2"/>
  <c r="AC41" i="2"/>
  <c r="AB56" i="2"/>
  <c r="AB66" i="2" s="1"/>
  <c r="AA82" i="2"/>
  <c r="AA81" i="2"/>
  <c r="AN56" i="2"/>
  <c r="AM82" i="2"/>
  <c r="AM81" i="2"/>
  <c r="DA42" i="2"/>
  <c r="CD66" i="2"/>
  <c r="AJ41" i="2"/>
  <c r="AI67" i="2"/>
  <c r="AI66" i="2"/>
  <c r="BS26" i="2"/>
  <c r="BT26" i="2" s="1"/>
  <c r="AI82" i="2"/>
  <c r="F20" i="2"/>
  <c r="L18" i="2"/>
  <c r="DA17" i="2"/>
  <c r="L15" i="2"/>
  <c r="DG14" i="2"/>
  <c r="CT75" i="2"/>
  <c r="CU75" i="2" s="1"/>
  <c r="CV75" i="2" s="1"/>
  <c r="CX74" i="2"/>
  <c r="CY74" i="2" s="1"/>
  <c r="CP74" i="2"/>
  <c r="CQ74" i="2" s="1"/>
  <c r="CT73" i="2"/>
  <c r="CU73" i="2" s="1"/>
  <c r="CV73" i="2" s="1"/>
  <c r="CX75" i="2"/>
  <c r="CY75" i="2" s="1"/>
  <c r="DE75" i="2" s="1"/>
  <c r="CP75" i="2"/>
  <c r="CQ75" i="2" s="1"/>
  <c r="CT74" i="2"/>
  <c r="CU74" i="2" s="1"/>
  <c r="CV74" i="2" s="1"/>
  <c r="CX73" i="2"/>
  <c r="CY73" i="2" s="1"/>
  <c r="DH73" i="2" s="1"/>
  <c r="CP73" i="2"/>
  <c r="CQ73" i="2" s="1"/>
  <c r="CX72" i="2"/>
  <c r="CY72" i="2" s="1"/>
  <c r="CZ72" i="2" s="1"/>
  <c r="CP72" i="2"/>
  <c r="CQ72" i="2" s="1"/>
  <c r="CX71" i="2"/>
  <c r="CY71" i="2" s="1"/>
  <c r="CP71" i="2"/>
  <c r="CQ71" i="2" s="1"/>
  <c r="DQ71" i="2" s="1"/>
  <c r="CT72" i="2"/>
  <c r="CT71" i="2"/>
  <c r="CU71" i="2" s="1"/>
  <c r="CV71" i="2" s="1"/>
  <c r="CX60" i="2"/>
  <c r="CP60" i="2"/>
  <c r="CQ60" i="2" s="1"/>
  <c r="CX59" i="2"/>
  <c r="CY59" i="2" s="1"/>
  <c r="CP59" i="2"/>
  <c r="CQ59" i="2" s="1"/>
  <c r="DF59" i="2" s="1"/>
  <c r="CX58" i="2"/>
  <c r="CY58" i="2" s="1"/>
  <c r="CP58" i="2"/>
  <c r="CQ58" i="2" s="1"/>
  <c r="DQ58" i="2" s="1"/>
  <c r="DR58" i="2" s="1"/>
  <c r="DS58" i="2" s="1"/>
  <c r="CX57" i="2"/>
  <c r="CP57" i="2"/>
  <c r="CX56" i="2"/>
  <c r="CP56" i="2"/>
  <c r="CX45" i="2"/>
  <c r="CY45" i="2" s="1"/>
  <c r="CP45" i="2"/>
  <c r="CX44" i="2"/>
  <c r="CY44" i="2" s="1"/>
  <c r="CP44" i="2"/>
  <c r="CQ44" i="2" s="1"/>
  <c r="CX43" i="2"/>
  <c r="CP43" i="2"/>
  <c r="CQ43" i="2" s="1"/>
  <c r="CT42" i="2"/>
  <c r="CU42" i="2" s="1"/>
  <c r="CV42" i="2" s="1"/>
  <c r="CT41" i="2"/>
  <c r="CT30" i="2"/>
  <c r="CU30" i="2" s="1"/>
  <c r="CV30" i="2" s="1"/>
  <c r="CT29" i="2"/>
  <c r="CU29" i="2" s="1"/>
  <c r="CV29" i="2" s="1"/>
  <c r="CT28" i="2"/>
  <c r="CU28" i="2" s="1"/>
  <c r="CV28" i="2" s="1"/>
  <c r="CT26" i="2"/>
  <c r="CU26" i="2" s="1"/>
  <c r="CV26" i="2" s="1"/>
  <c r="CT60" i="2"/>
  <c r="CT59" i="2"/>
  <c r="CU59" i="2" s="1"/>
  <c r="CV59" i="2" s="1"/>
  <c r="CT58" i="2"/>
  <c r="CU58" i="2" s="1"/>
  <c r="CV58" i="2" s="1"/>
  <c r="CT57" i="2"/>
  <c r="CU57" i="2" s="1"/>
  <c r="CV57" i="2" s="1"/>
  <c r="CT56" i="2"/>
  <c r="CT45" i="2"/>
  <c r="CU45" i="2" s="1"/>
  <c r="CV45" i="2" s="1"/>
  <c r="CT44" i="2"/>
  <c r="CU44" i="2" s="1"/>
  <c r="CV44" i="2" s="1"/>
  <c r="CT43" i="2"/>
  <c r="CX42" i="2"/>
  <c r="CY42" i="2" s="1"/>
  <c r="CP42" i="2"/>
  <c r="CQ42" i="2" s="1"/>
  <c r="CX41" i="2"/>
  <c r="CP41" i="2"/>
  <c r="CX30" i="2"/>
  <c r="CY30" i="2" s="1"/>
  <c r="DE30" i="2" s="1"/>
  <c r="CP30" i="2"/>
  <c r="CQ30" i="2" s="1"/>
  <c r="DI30" i="2" s="1"/>
  <c r="CX29" i="2"/>
  <c r="CP29" i="2"/>
  <c r="CQ29" i="2" s="1"/>
  <c r="DC29" i="2" s="1"/>
  <c r="CX28" i="2"/>
  <c r="CY28" i="2" s="1"/>
  <c r="CP28" i="2"/>
  <c r="CQ28" i="2" s="1"/>
  <c r="CX27" i="2"/>
  <c r="CY27" i="2" s="1"/>
  <c r="CP27" i="2"/>
  <c r="CX26" i="2"/>
  <c r="CY26" i="2" s="1"/>
  <c r="DE26" i="2" s="1"/>
  <c r="CP26" i="2"/>
  <c r="CQ26" i="2" s="1"/>
  <c r="DQ26" i="2" s="1"/>
  <c r="CT27" i="2"/>
  <c r="E83" i="2"/>
  <c r="H83" i="2"/>
  <c r="J83" i="2"/>
  <c r="CI57" i="2"/>
  <c r="CJ57" i="2" s="1"/>
  <c r="BS57" i="2"/>
  <c r="BT57" i="2" s="1"/>
  <c r="BC57" i="2"/>
  <c r="BD57" i="2" s="1"/>
  <c r="CA56" i="2"/>
  <c r="CB56" i="2" s="1"/>
  <c r="BZ82" i="2"/>
  <c r="BZ81" i="2"/>
  <c r="AF56" i="2"/>
  <c r="AE82" i="2"/>
  <c r="AE81" i="2"/>
  <c r="DA58" i="2"/>
  <c r="CE56" i="2"/>
  <c r="CD82" i="2"/>
  <c r="CD81" i="2"/>
  <c r="BW43" i="2"/>
  <c r="BX43" i="2" s="1"/>
  <c r="BG43" i="2"/>
  <c r="BH43" i="2" s="1"/>
  <c r="P41" i="2"/>
  <c r="O67" i="2"/>
  <c r="O66" i="2"/>
  <c r="DO67" i="2"/>
  <c r="DO66" i="2"/>
  <c r="AN41" i="2"/>
  <c r="AM67" i="2"/>
  <c r="AM66" i="2"/>
  <c r="T41" i="2"/>
  <c r="S67" i="2"/>
  <c r="S66" i="2"/>
  <c r="DA29" i="2"/>
  <c r="CA74" i="2"/>
  <c r="DP74" i="2" s="1"/>
  <c r="BK74" i="2"/>
  <c r="AU74" i="2"/>
  <c r="AV74" i="2" s="1"/>
  <c r="CE74" i="2"/>
  <c r="CF74" i="2" s="1"/>
  <c r="AY74" i="2"/>
  <c r="AZ74" i="2" s="1"/>
  <c r="DA73" i="2"/>
  <c r="DP71" i="2"/>
  <c r="DA60" i="2"/>
  <c r="BH56" i="2"/>
  <c r="O82" i="2"/>
  <c r="BZ67" i="2"/>
  <c r="BN67" i="2"/>
  <c r="AA67" i="2"/>
  <c r="L67" i="2"/>
  <c r="L66" i="2"/>
  <c r="DO81" i="2"/>
  <c r="BT56" i="2"/>
  <c r="BS82" i="2"/>
  <c r="AV56" i="2"/>
  <c r="X56" i="2"/>
  <c r="W82" i="2"/>
  <c r="W81" i="2"/>
  <c r="CD67" i="2"/>
  <c r="DA30" i="2"/>
  <c r="DA28" i="2"/>
  <c r="DA26" i="2"/>
  <c r="AI81" i="2"/>
  <c r="AK56" i="2"/>
  <c r="AJ82" i="2"/>
  <c r="AJ81" i="2"/>
  <c r="E53" i="2"/>
  <c r="E68" i="2"/>
  <c r="CR75" i="2"/>
  <c r="CB75" i="2"/>
  <c r="DI75" i="2"/>
  <c r="DE73" i="2"/>
  <c r="BL73" i="2"/>
  <c r="DM73" i="2"/>
  <c r="BL75" i="2"/>
  <c r="CH73" i="2"/>
  <c r="CI73" i="2" s="1"/>
  <c r="DN73" i="2" s="1"/>
  <c r="CK73" i="2"/>
  <c r="CL73" i="2" s="1"/>
  <c r="CM73" i="2" s="1"/>
  <c r="DI73" i="2"/>
  <c r="CB73" i="2"/>
  <c r="CB72" i="2"/>
  <c r="DM71" i="2"/>
  <c r="CJ72" i="2"/>
  <c r="CR71" i="2"/>
  <c r="BL74" i="2"/>
  <c r="CH75" i="2"/>
  <c r="CI75" i="2" s="1"/>
  <c r="CK75" i="2"/>
  <c r="CL75" i="2" s="1"/>
  <c r="CM75" i="2" s="1"/>
  <c r="DP75" i="2"/>
  <c r="DD75" i="2"/>
  <c r="BD75" i="2"/>
  <c r="CN74" i="2"/>
  <c r="P74" i="2"/>
  <c r="Q74" i="2" s="1"/>
  <c r="BG74" i="2"/>
  <c r="BH74" i="2" s="1"/>
  <c r="DM75" i="2"/>
  <c r="DN75" i="2"/>
  <c r="DL74" i="2"/>
  <c r="BO74" i="2"/>
  <c r="BP74" i="2" s="1"/>
  <c r="CR73" i="2"/>
  <c r="DP73" i="2"/>
  <c r="DP72" i="2"/>
  <c r="CU72" i="2"/>
  <c r="CV72" i="2" s="1"/>
  <c r="BW72" i="2"/>
  <c r="BX72" i="2" s="1"/>
  <c r="BK72" i="2"/>
  <c r="AY72" i="2"/>
  <c r="AZ72" i="2" s="1"/>
  <c r="BG72" i="2"/>
  <c r="BH72" i="2" s="1"/>
  <c r="BL71" i="2"/>
  <c r="DE71" i="2"/>
  <c r="CE72" i="2"/>
  <c r="CF72" i="2" s="1"/>
  <c r="CM72" i="2"/>
  <c r="CZ71" i="2"/>
  <c r="CH71" i="2"/>
  <c r="CI71" i="2" s="1"/>
  <c r="CK71" i="2"/>
  <c r="CL71" i="2" s="1"/>
  <c r="CM71" i="2" s="1"/>
  <c r="CB71" i="2"/>
  <c r="DI71" i="2"/>
  <c r="CN59" i="2"/>
  <c r="CA60" i="2"/>
  <c r="BO60" i="2"/>
  <c r="BP60" i="2" s="1"/>
  <c r="BC60" i="2"/>
  <c r="CY60" i="2"/>
  <c r="CB44" i="2"/>
  <c r="DI44" i="2"/>
  <c r="CR58" i="2"/>
  <c r="CY57" i="2"/>
  <c r="BW57" i="2"/>
  <c r="BX57" i="2" s="1"/>
  <c r="BG57" i="2"/>
  <c r="BH57" i="2" s="1"/>
  <c r="AU57" i="2"/>
  <c r="AV57" i="2" s="1"/>
  <c r="BL56" i="2"/>
  <c r="BS45" i="2"/>
  <c r="BT45" i="2" s="1"/>
  <c r="AU45" i="2"/>
  <c r="AV45" i="2" s="1"/>
  <c r="BL44" i="2"/>
  <c r="DE44" i="2"/>
  <c r="CE57" i="2"/>
  <c r="CF57" i="2" s="1"/>
  <c r="CE45" i="2"/>
  <c r="CF45" i="2" s="1"/>
  <c r="CM45" i="2"/>
  <c r="DQ44" i="2"/>
  <c r="CR43" i="2"/>
  <c r="CB42" i="2"/>
  <c r="DI42" i="2"/>
  <c r="CB30" i="2"/>
  <c r="DL45" i="2"/>
  <c r="CA45" i="2"/>
  <c r="BO45" i="2"/>
  <c r="BP45" i="2" s="1"/>
  <c r="BC45" i="2"/>
  <c r="DP44" i="2"/>
  <c r="CU43" i="2"/>
  <c r="CV43" i="2" s="1"/>
  <c r="CE43" i="2"/>
  <c r="CF43" i="2" s="1"/>
  <c r="BS43" i="2"/>
  <c r="BT43" i="2" s="1"/>
  <c r="BC43" i="2"/>
  <c r="BL42" i="2"/>
  <c r="DE42" i="2"/>
  <c r="CY41" i="2"/>
  <c r="BS41" i="2"/>
  <c r="AU41" i="2"/>
  <c r="BL30" i="2"/>
  <c r="CM43" i="2"/>
  <c r="CE41" i="2"/>
  <c r="CM41" i="2"/>
  <c r="CN29" i="2"/>
  <c r="DQ28" i="2"/>
  <c r="DR28" i="2" s="1"/>
  <c r="DS28" i="2" s="1"/>
  <c r="CR28" i="2"/>
  <c r="CU41" i="2"/>
  <c r="BW41" i="2"/>
  <c r="BK41" i="2"/>
  <c r="AY41" i="2"/>
  <c r="BW29" i="2"/>
  <c r="BX29" i="2" s="1"/>
  <c r="BK29" i="2"/>
  <c r="AY29" i="2"/>
  <c r="AZ29" i="2" s="1"/>
  <c r="AU29" i="2"/>
  <c r="AV29" i="2" s="1"/>
  <c r="BS29" i="2"/>
  <c r="BT29" i="2" s="1"/>
  <c r="CY29" i="2"/>
  <c r="DM28" i="2"/>
  <c r="CK28" i="2"/>
  <c r="CL28" i="2" s="1"/>
  <c r="CM28" i="2" s="1"/>
  <c r="CH28" i="2"/>
  <c r="CI28" i="2" s="1"/>
  <c r="CQ27" i="2"/>
  <c r="BG27" i="2"/>
  <c r="BH27" i="2" s="1"/>
  <c r="BL26" i="2"/>
  <c r="DD28" i="2"/>
  <c r="CU27" i="2"/>
  <c r="CV27" i="2" s="1"/>
  <c r="BW27" i="2"/>
  <c r="BX27" i="2" s="1"/>
  <c r="BK27" i="2"/>
  <c r="AY27" i="2"/>
  <c r="AZ27" i="2" s="1"/>
  <c r="CI27" i="2"/>
  <c r="H53" i="2"/>
  <c r="J53" i="2"/>
  <c r="CR60" i="2"/>
  <c r="DE59" i="2"/>
  <c r="BL59" i="2"/>
  <c r="CH60" i="2"/>
  <c r="CI60" i="2" s="1"/>
  <c r="CK60" i="2"/>
  <c r="CL60" i="2" s="1"/>
  <c r="CM60" i="2" s="1"/>
  <c r="CB59" i="2"/>
  <c r="DL60" i="2"/>
  <c r="DC59" i="2"/>
  <c r="CJ59" i="2"/>
  <c r="DM58" i="2"/>
  <c r="CU60" i="2"/>
  <c r="CV60" i="2" s="1"/>
  <c r="BW60" i="2"/>
  <c r="BX60" i="2" s="1"/>
  <c r="BK60" i="2"/>
  <c r="AY60" i="2"/>
  <c r="AZ60" i="2" s="1"/>
  <c r="DH58" i="2"/>
  <c r="CZ58" i="2"/>
  <c r="DE58" i="2"/>
  <c r="BL58" i="2"/>
  <c r="CB57" i="2"/>
  <c r="DN59" i="2"/>
  <c r="CH58" i="2"/>
  <c r="CI58" i="2" s="1"/>
  <c r="CK58" i="2"/>
  <c r="CL58" i="2" s="1"/>
  <c r="CM58" i="2" s="1"/>
  <c r="DI58" i="2"/>
  <c r="CB58" i="2"/>
  <c r="DL57" i="2"/>
  <c r="CQ57" i="2"/>
  <c r="BO57" i="2"/>
  <c r="BP57" i="2" s="1"/>
  <c r="AY57" i="2"/>
  <c r="AZ57" i="2" s="1"/>
  <c r="CK56" i="2"/>
  <c r="CL56" i="2" s="1"/>
  <c r="CH56" i="2"/>
  <c r="CQ45" i="2"/>
  <c r="BG45" i="2"/>
  <c r="BH45" i="2" s="1"/>
  <c r="CH44" i="2"/>
  <c r="CI44" i="2" s="1"/>
  <c r="CK44" i="2"/>
  <c r="CL44" i="2" s="1"/>
  <c r="CM44" i="2" s="1"/>
  <c r="CM57" i="2"/>
  <c r="CI45" i="2"/>
  <c r="BW45" i="2"/>
  <c r="BX45" i="2" s="1"/>
  <c r="BK45" i="2"/>
  <c r="AY45" i="2"/>
  <c r="AZ45" i="2" s="1"/>
  <c r="DL43" i="2"/>
  <c r="CI43" i="2"/>
  <c r="CA43" i="2"/>
  <c r="BK43" i="2"/>
  <c r="AU43" i="2"/>
  <c r="AV43" i="2" s="1"/>
  <c r="CY43" i="2"/>
  <c r="CH42" i="2"/>
  <c r="CI42" i="2" s="1"/>
  <c r="CK42" i="2"/>
  <c r="CL42" i="2" s="1"/>
  <c r="CM42" i="2" s="1"/>
  <c r="CQ41" i="2"/>
  <c r="BG41" i="2"/>
  <c r="CH30" i="2"/>
  <c r="CI30" i="2" s="1"/>
  <c r="CK30" i="2"/>
  <c r="CL30" i="2" s="1"/>
  <c r="CM30" i="2" s="1"/>
  <c r="DL41" i="2"/>
  <c r="CI41" i="2"/>
  <c r="CJ29" i="2"/>
  <c r="DH28" i="2"/>
  <c r="CZ28" i="2"/>
  <c r="CB28" i="2"/>
  <c r="DI28" i="2"/>
  <c r="CB26" i="2"/>
  <c r="DP42" i="2"/>
  <c r="CA41" i="2"/>
  <c r="BO41" i="2"/>
  <c r="BC41" i="2"/>
  <c r="DP30" i="2"/>
  <c r="CA29" i="2"/>
  <c r="BO29" i="2"/>
  <c r="BP29" i="2" s="1"/>
  <c r="BC29" i="2"/>
  <c r="BG29" i="2"/>
  <c r="BH29" i="2" s="1"/>
  <c r="BL28" i="2"/>
  <c r="DE28" i="2"/>
  <c r="BS27" i="2"/>
  <c r="BT27" i="2" s="1"/>
  <c r="AU27" i="2"/>
  <c r="AV27" i="2" s="1"/>
  <c r="DM26" i="2"/>
  <c r="CH26" i="2"/>
  <c r="CI26" i="2" s="1"/>
  <c r="DN26" i="2" s="1"/>
  <c r="CK26" i="2"/>
  <c r="CL26" i="2" s="1"/>
  <c r="CM26" i="2" s="1"/>
  <c r="DL27" i="2"/>
  <c r="CA27" i="2"/>
  <c r="BO27" i="2"/>
  <c r="BP27" i="2" s="1"/>
  <c r="BC27" i="2"/>
  <c r="DP26" i="2"/>
  <c r="CE27" i="2"/>
  <c r="CF27" i="2" s="1"/>
  <c r="CM27" i="2"/>
  <c r="J23" i="2"/>
  <c r="H22" i="2"/>
  <c r="DK18" i="2"/>
  <c r="CX18" i="2"/>
  <c r="CP18" i="2"/>
  <c r="AX18" i="2"/>
  <c r="CC16" i="2"/>
  <c r="CD16" i="2" s="1"/>
  <c r="BV16" i="2"/>
  <c r="BM16" i="2"/>
  <c r="BF16" i="2"/>
  <c r="AX16" i="2"/>
  <c r="DB21" i="2"/>
  <c r="DB23" i="2" s="1"/>
  <c r="CT15" i="2"/>
  <c r="BR15" i="2"/>
  <c r="BF15" i="2"/>
  <c r="DO14" i="2"/>
  <c r="CX14" i="2"/>
  <c r="CP14" i="2"/>
  <c r="CP21" i="2" s="1"/>
  <c r="BA14" i="2"/>
  <c r="BB14" i="2" s="1"/>
  <c r="BB37" i="2" s="1"/>
  <c r="N14" i="2"/>
  <c r="CP16" i="2"/>
  <c r="CP37" i="2" s="1"/>
  <c r="DG15" i="2"/>
  <c r="ER78" i="2"/>
  <c r="K38" i="2"/>
  <c r="G38" i="2"/>
  <c r="AT47" i="2"/>
  <c r="BR47" i="2"/>
  <c r="BZ62" i="2"/>
  <c r="G53" i="2"/>
  <c r="K53" i="2"/>
  <c r="I38" i="2"/>
  <c r="DB37" i="2"/>
  <c r="F37" i="2"/>
  <c r="DB36" i="2"/>
  <c r="F36" i="2"/>
  <c r="J22" i="2"/>
  <c r="F21" i="2"/>
  <c r="CT18" i="2"/>
  <c r="BY18" i="2"/>
  <c r="BR18" i="2"/>
  <c r="BJ18" i="2"/>
  <c r="BA18" i="2"/>
  <c r="BB18" i="2" s="1"/>
  <c r="AT18" i="2"/>
  <c r="AX17" i="2"/>
  <c r="DK16" i="2"/>
  <c r="CX16" i="2"/>
  <c r="CT16" i="2"/>
  <c r="DO15" i="2"/>
  <c r="CX15" i="2"/>
  <c r="CP15" i="2"/>
  <c r="BV15" i="2"/>
  <c r="BJ15" i="2"/>
  <c r="AT15" i="2"/>
  <c r="N15" i="2"/>
  <c r="DK14" i="2"/>
  <c r="CT14" i="2"/>
  <c r="CC14" i="2"/>
  <c r="CD14" i="2" s="1"/>
  <c r="BV14" i="2"/>
  <c r="BJ14" i="2"/>
  <c r="AT14" i="2"/>
  <c r="AT21" i="2" s="1"/>
  <c r="BV32" i="2"/>
  <c r="BF32" i="2"/>
  <c r="DB52" i="2"/>
  <c r="F51" i="2"/>
  <c r="F52" i="2"/>
  <c r="DB51" i="2"/>
  <c r="BR33" i="2"/>
  <c r="AT33" i="2"/>
  <c r="F48" i="2"/>
  <c r="F50" i="2" s="1"/>
  <c r="AX47" i="2"/>
  <c r="BJ52" i="2"/>
  <c r="BV47" i="2"/>
  <c r="DB48" i="2"/>
  <c r="DB50" i="2" s="1"/>
  <c r="BV63" i="2"/>
  <c r="BF78" i="2"/>
  <c r="DA18" i="2"/>
  <c r="CX17" i="2"/>
  <c r="CX21" i="2" s="1"/>
  <c r="CP17" i="2"/>
  <c r="BY17" i="2"/>
  <c r="CG17" i="2" s="1"/>
  <c r="BR17" i="2"/>
  <c r="BR36" i="2" s="1"/>
  <c r="BJ17" i="2"/>
  <c r="BA17" i="2"/>
  <c r="BB17" i="2" s="1"/>
  <c r="AT17" i="2"/>
  <c r="Z17" i="2"/>
  <c r="N17" i="2"/>
  <c r="S17" i="2" s="1"/>
  <c r="T17" i="2" s="1"/>
  <c r="U17" i="2" s="1"/>
  <c r="CC15" i="2"/>
  <c r="CD15" i="2" s="1"/>
  <c r="BM15" i="2"/>
  <c r="AX15" i="2"/>
  <c r="BM3" i="2"/>
  <c r="BM14" i="2"/>
  <c r="BF14" i="2"/>
  <c r="AX14" i="2"/>
  <c r="BV33" i="2"/>
  <c r="BF33" i="2"/>
  <c r="AX32" i="2"/>
  <c r="AX33" i="2"/>
  <c r="DA16" i="2"/>
  <c r="Z15" i="2"/>
  <c r="O15" i="2" s="1"/>
  <c r="P15" i="2" s="1"/>
  <c r="Q15" i="2" s="1"/>
  <c r="Z14" i="2"/>
  <c r="L32" i="2"/>
  <c r="L33" i="2"/>
  <c r="BR32" i="2"/>
  <c r="BJ32" i="2"/>
  <c r="BB32" i="2"/>
  <c r="AT32" i="2"/>
  <c r="AT48" i="2"/>
  <c r="BF48" i="2"/>
  <c r="BF47" i="2"/>
  <c r="BR48" i="2"/>
  <c r="DK48" i="2"/>
  <c r="DK47" i="2"/>
  <c r="BV62" i="2"/>
  <c r="BV68" i="2" s="1"/>
  <c r="AX48" i="2"/>
  <c r="BJ48" i="2"/>
  <c r="BJ47" i="2"/>
  <c r="BV48" i="2"/>
  <c r="BZ63" i="2"/>
  <c r="DK63" i="2"/>
  <c r="DK62" i="2"/>
  <c r="H49" i="2"/>
  <c r="J49" i="2"/>
  <c r="F63" i="2"/>
  <c r="F62" i="2"/>
  <c r="F47" i="2"/>
  <c r="DB47" i="2"/>
  <c r="E49" i="2"/>
  <c r="G49" i="2"/>
  <c r="I49" i="2"/>
  <c r="K49" i="2"/>
  <c r="L63" i="2"/>
  <c r="L62" i="2"/>
  <c r="DB63" i="2"/>
  <c r="DB62" i="2"/>
  <c r="H64" i="2"/>
  <c r="J64" i="2"/>
  <c r="DK78" i="2"/>
  <c r="DK77" i="2"/>
  <c r="AX77" i="2"/>
  <c r="BJ78" i="2"/>
  <c r="BJ77" i="2"/>
  <c r="BV77" i="2"/>
  <c r="E64" i="2"/>
  <c r="G64" i="2"/>
  <c r="I64" i="2"/>
  <c r="K64" i="2"/>
  <c r="AT78" i="2"/>
  <c r="AT77" i="2"/>
  <c r="BF77" i="2"/>
  <c r="BR78" i="2"/>
  <c r="BR77" i="2"/>
  <c r="F78" i="2"/>
  <c r="F77" i="2"/>
  <c r="DB78" i="2"/>
  <c r="DB77" i="2"/>
  <c r="DB87" i="2" s="1"/>
  <c r="H79" i="2"/>
  <c r="J79" i="2"/>
  <c r="E79" i="2"/>
  <c r="G79" i="2"/>
  <c r="I79" i="2"/>
  <c r="K79" i="2"/>
  <c r="DB38" i="2"/>
  <c r="AX21" i="2"/>
  <c r="L21" i="2"/>
  <c r="BR21" i="2"/>
  <c r="BR37" i="2"/>
  <c r="BB21" i="2"/>
  <c r="AI15" i="2"/>
  <c r="AJ15" i="2" s="1"/>
  <c r="AK15" i="2" s="1"/>
  <c r="Z18" i="2"/>
  <c r="N18" i="2"/>
  <c r="Z16" i="2"/>
  <c r="N16" i="2"/>
  <c r="AI14" i="2"/>
  <c r="K23" i="2"/>
  <c r="I23" i="2"/>
  <c r="G23" i="2"/>
  <c r="E23" i="2"/>
  <c r="K22" i="2"/>
  <c r="I22" i="2"/>
  <c r="G22" i="2"/>
  <c r="E22" i="2"/>
  <c r="DG18" i="2"/>
  <c r="DG16" i="2"/>
  <c r="EO72" i="2" l="1"/>
  <c r="EO57" i="2"/>
  <c r="EO44" i="2"/>
  <c r="EO29" i="2"/>
  <c r="EO28" i="2"/>
  <c r="EO60" i="2"/>
  <c r="EO74" i="2"/>
  <c r="EO45" i="2"/>
  <c r="EO73" i="2"/>
  <c r="EO42" i="2"/>
  <c r="EO58" i="2"/>
  <c r="EO43" i="2"/>
  <c r="EO30" i="2"/>
  <c r="EO27" i="2"/>
  <c r="EN62" i="2"/>
  <c r="L37" i="2"/>
  <c r="CT21" i="2"/>
  <c r="DR42" i="2"/>
  <c r="DS42" i="2" s="1"/>
  <c r="DM29" i="2"/>
  <c r="DL81" i="2"/>
  <c r="DM72" i="2"/>
  <c r="DV78" i="2"/>
  <c r="L36" i="2"/>
  <c r="BR90" i="2"/>
  <c r="DI26" i="2"/>
  <c r="DQ30" i="2"/>
  <c r="DE57" i="2"/>
  <c r="CB74" i="2"/>
  <c r="EN63" i="2"/>
  <c r="EN65" i="2" s="1"/>
  <c r="DQ59" i="2"/>
  <c r="DR59" i="2" s="1"/>
  <c r="DS59" i="2" s="1"/>
  <c r="AE17" i="2"/>
  <c r="AF17" i="2" s="1"/>
  <c r="AG17" i="2" s="1"/>
  <c r="AA14" i="2"/>
  <c r="AT37" i="2"/>
  <c r="BV21" i="2"/>
  <c r="AX37" i="2"/>
  <c r="DR30" i="2"/>
  <c r="DS30" i="2" s="1"/>
  <c r="DD58" i="2"/>
  <c r="DQ42" i="2"/>
  <c r="DR71" i="2"/>
  <c r="DS71" i="2" s="1"/>
  <c r="DD73" i="2"/>
  <c r="W15" i="2"/>
  <c r="X15" i="2" s="1"/>
  <c r="Y15" i="2" s="1"/>
  <c r="F87" i="2"/>
  <c r="BJ37" i="2"/>
  <c r="DI59" i="2"/>
  <c r="DP56" i="2"/>
  <c r="CZ73" i="2"/>
  <c r="BC81" i="2"/>
  <c r="DH75" i="2"/>
  <c r="BS81" i="2"/>
  <c r="DD71" i="2"/>
  <c r="DH71" i="2"/>
  <c r="DQ73" i="2"/>
  <c r="DR73" i="2" s="1"/>
  <c r="DS73" i="2" s="1"/>
  <c r="CZ75" i="2"/>
  <c r="DQ75" i="2"/>
  <c r="BF87" i="2"/>
  <c r="BJ90" i="2"/>
  <c r="BJ89" i="2"/>
  <c r="DK36" i="2"/>
  <c r="DK90" i="2"/>
  <c r="DK89" i="2"/>
  <c r="CX37" i="2"/>
  <c r="BB90" i="2"/>
  <c r="BB89" i="2"/>
  <c r="CX90" i="2"/>
  <c r="CX89" i="2"/>
  <c r="CT37" i="2"/>
  <c r="DG90" i="2"/>
  <c r="DG89" i="2"/>
  <c r="F91" i="2"/>
  <c r="ED81" i="2"/>
  <c r="EE57" i="2"/>
  <c r="EE66" i="2" s="1"/>
  <c r="ED78" i="2"/>
  <c r="ED80" i="2" s="1"/>
  <c r="EE71" i="2"/>
  <c r="EE85" i="2" s="1"/>
  <c r="ED77" i="2"/>
  <c r="ED62" i="2"/>
  <c r="EE81" i="2"/>
  <c r="EE62" i="2"/>
  <c r="EE63" i="2"/>
  <c r="BR89" i="2"/>
  <c r="EE26" i="2"/>
  <c r="ED33" i="2"/>
  <c r="ED52" i="2"/>
  <c r="ED51" i="2"/>
  <c r="ED32" i="2"/>
  <c r="EE27" i="2"/>
  <c r="DB91" i="2"/>
  <c r="EE48" i="2"/>
  <c r="EE67" i="2"/>
  <c r="EE86" i="2"/>
  <c r="EE47" i="2"/>
  <c r="ED66" i="2"/>
  <c r="ED67" i="2"/>
  <c r="BR87" i="2"/>
  <c r="BJ87" i="2"/>
  <c r="AX87" i="2"/>
  <c r="AB14" i="2"/>
  <c r="AB20" i="2" s="1"/>
  <c r="BF21" i="2"/>
  <c r="BF22" i="2" s="1"/>
  <c r="BF89" i="2"/>
  <c r="BF90" i="2"/>
  <c r="DK20" i="2"/>
  <c r="DK91" i="2" s="1"/>
  <c r="BV37" i="2"/>
  <c r="AT87" i="2"/>
  <c r="AX89" i="2"/>
  <c r="AX90" i="2"/>
  <c r="AT90" i="2"/>
  <c r="AT89" i="2"/>
  <c r="BV89" i="2"/>
  <c r="BV90" i="2"/>
  <c r="CT89" i="2"/>
  <c r="CT90" i="2"/>
  <c r="CP90" i="2"/>
  <c r="CP89" i="2"/>
  <c r="ED63" i="2"/>
  <c r="ED82" i="2"/>
  <c r="ED15" i="2"/>
  <c r="EE15" i="2" s="1"/>
  <c r="ED86" i="2"/>
  <c r="ED85" i="2"/>
  <c r="ED47" i="2"/>
  <c r="ED53" i="2" s="1"/>
  <c r="ED48" i="2"/>
  <c r="DB22" i="2"/>
  <c r="BO85" i="2"/>
  <c r="BO86" i="2"/>
  <c r="CI86" i="2"/>
  <c r="CI85" i="2"/>
  <c r="BG85" i="2"/>
  <c r="BG86" i="2"/>
  <c r="AY85" i="2"/>
  <c r="AY86" i="2"/>
  <c r="BW86" i="2"/>
  <c r="BW85" i="2"/>
  <c r="CM86" i="2"/>
  <c r="CM85" i="2"/>
  <c r="AU86" i="2"/>
  <c r="AU85" i="2"/>
  <c r="CY85" i="2"/>
  <c r="CY86" i="2"/>
  <c r="AN85" i="2"/>
  <c r="AN86" i="2"/>
  <c r="CX86" i="2"/>
  <c r="CX85" i="2"/>
  <c r="DA85" i="2"/>
  <c r="DA86" i="2"/>
  <c r="DW45" i="2"/>
  <c r="DW58" i="2"/>
  <c r="DW74" i="2"/>
  <c r="DW42" i="2"/>
  <c r="DW57" i="2"/>
  <c r="DW29" i="2"/>
  <c r="DW30" i="2"/>
  <c r="EN78" i="2"/>
  <c r="EO71" i="2"/>
  <c r="EN77" i="2"/>
  <c r="EN33" i="2"/>
  <c r="EO26" i="2"/>
  <c r="EN32" i="2"/>
  <c r="EN53" i="2" s="1"/>
  <c r="DW26" i="2"/>
  <c r="CH85" i="2"/>
  <c r="EA41" i="2"/>
  <c r="DZ85" i="2"/>
  <c r="DZ86" i="2"/>
  <c r="CL85" i="2"/>
  <c r="BF37" i="2"/>
  <c r="BV83" i="2"/>
  <c r="BV87" i="2"/>
  <c r="DK83" i="2"/>
  <c r="DK87" i="2"/>
  <c r="BC86" i="2"/>
  <c r="BC85" i="2"/>
  <c r="CA85" i="2"/>
  <c r="CA86" i="2"/>
  <c r="DL85" i="2"/>
  <c r="DL86" i="2"/>
  <c r="CQ85" i="2"/>
  <c r="CQ86" i="2"/>
  <c r="BK82" i="2"/>
  <c r="BK86" i="2"/>
  <c r="BK85" i="2"/>
  <c r="CU86" i="2"/>
  <c r="CU85" i="2"/>
  <c r="CE86" i="2"/>
  <c r="CE85" i="2"/>
  <c r="BS85" i="2"/>
  <c r="BS86" i="2"/>
  <c r="DE74" i="2"/>
  <c r="T86" i="2"/>
  <c r="T85" i="2"/>
  <c r="P85" i="2"/>
  <c r="P86" i="2"/>
  <c r="CP86" i="2"/>
  <c r="CP85" i="2"/>
  <c r="CT85" i="2"/>
  <c r="CT86" i="2"/>
  <c r="AJ86" i="2"/>
  <c r="AJ85" i="2"/>
  <c r="AC85" i="2"/>
  <c r="AC86" i="2"/>
  <c r="AF85" i="2"/>
  <c r="AF86" i="2"/>
  <c r="X85" i="2"/>
  <c r="X86" i="2"/>
  <c r="DG85" i="2"/>
  <c r="DG86" i="2"/>
  <c r="DW27" i="2"/>
  <c r="DW73" i="2"/>
  <c r="DW77" i="2" s="1"/>
  <c r="EI41" i="2"/>
  <c r="EI47" i="2" s="1"/>
  <c r="EH86" i="2"/>
  <c r="EH85" i="2"/>
  <c r="DW43" i="2"/>
  <c r="DW28" i="2"/>
  <c r="DW60" i="2"/>
  <c r="DW41" i="2"/>
  <c r="DV86" i="2"/>
  <c r="DV85" i="2"/>
  <c r="DW72" i="2"/>
  <c r="DW78" i="2" s="1"/>
  <c r="EN86" i="2"/>
  <c r="EN85" i="2"/>
  <c r="EO41" i="2"/>
  <c r="EN47" i="2"/>
  <c r="EN68" i="2" s="1"/>
  <c r="EN48" i="2"/>
  <c r="CH86" i="2"/>
  <c r="CL86" i="2"/>
  <c r="BJ21" i="2"/>
  <c r="AM14" i="2"/>
  <c r="BF20" i="2"/>
  <c r="BF91" i="2" s="1"/>
  <c r="AX20" i="2"/>
  <c r="AX91" i="2" s="1"/>
  <c r="BB36" i="2"/>
  <c r="BV53" i="2"/>
  <c r="EN15" i="2"/>
  <c r="DV15" i="2"/>
  <c r="BC82" i="2"/>
  <c r="CX20" i="2"/>
  <c r="S14" i="2"/>
  <c r="AM17" i="2"/>
  <c r="AN17" i="2" s="1"/>
  <c r="AO17" i="2" s="1"/>
  <c r="DB83" i="2"/>
  <c r="F83" i="2"/>
  <c r="BP41" i="2"/>
  <c r="BO67" i="2"/>
  <c r="BO66" i="2"/>
  <c r="DL67" i="2"/>
  <c r="DL66" i="2"/>
  <c r="CI56" i="2"/>
  <c r="CH82" i="2"/>
  <c r="CH81" i="2"/>
  <c r="AZ41" i="2"/>
  <c r="AY67" i="2"/>
  <c r="AY66" i="2"/>
  <c r="BX41" i="2"/>
  <c r="BW67" i="2"/>
  <c r="BW66" i="2"/>
  <c r="AV41" i="2"/>
  <c r="AU67" i="2"/>
  <c r="AU66" i="2"/>
  <c r="AK82" i="2"/>
  <c r="AK81" i="2"/>
  <c r="DL82" i="2"/>
  <c r="AU81" i="2"/>
  <c r="AV82" i="2"/>
  <c r="AV81" i="2"/>
  <c r="DV79" i="2"/>
  <c r="DV80" i="2"/>
  <c r="DZ78" i="2"/>
  <c r="DZ77" i="2"/>
  <c r="EN52" i="2"/>
  <c r="EN51" i="2"/>
  <c r="DV67" i="2"/>
  <c r="DV66" i="2"/>
  <c r="DV48" i="2"/>
  <c r="DV47" i="2"/>
  <c r="DV87" i="2" s="1"/>
  <c r="BG81" i="2"/>
  <c r="BH82" i="2"/>
  <c r="BH81" i="2"/>
  <c r="CH66" i="2"/>
  <c r="AO41" i="2"/>
  <c r="AN67" i="2"/>
  <c r="AN66" i="2"/>
  <c r="BK81" i="2"/>
  <c r="CF56" i="2"/>
  <c r="CE82" i="2"/>
  <c r="CE81" i="2"/>
  <c r="AG56" i="2"/>
  <c r="AF82" i="2"/>
  <c r="AF81" i="2"/>
  <c r="DH26" i="2"/>
  <c r="CZ26" i="2"/>
  <c r="CZ30" i="2"/>
  <c r="DH30" i="2"/>
  <c r="CX67" i="2"/>
  <c r="CX66" i="2"/>
  <c r="DH42" i="2"/>
  <c r="CZ42" i="2"/>
  <c r="CT82" i="2"/>
  <c r="CT81" i="2"/>
  <c r="CU56" i="2"/>
  <c r="CU66" i="2" s="1"/>
  <c r="CZ44" i="2"/>
  <c r="DH44" i="2"/>
  <c r="CX82" i="2"/>
  <c r="CX81" i="2"/>
  <c r="CY56" i="2"/>
  <c r="CY67" i="2" s="1"/>
  <c r="DH59" i="2"/>
  <c r="CZ59" i="2"/>
  <c r="EH15" i="2"/>
  <c r="EI15" i="2" s="1"/>
  <c r="EH51" i="2"/>
  <c r="EH52" i="2"/>
  <c r="EH32" i="2"/>
  <c r="EH33" i="2"/>
  <c r="EH62" i="2"/>
  <c r="EH81" i="2"/>
  <c r="EH82" i="2"/>
  <c r="AC56" i="2"/>
  <c r="AC66" i="2" s="1"/>
  <c r="AB82" i="2"/>
  <c r="AB81" i="2"/>
  <c r="DZ63" i="2"/>
  <c r="DZ82" i="2"/>
  <c r="DZ81" i="2"/>
  <c r="DZ62" i="2"/>
  <c r="EH78" i="2"/>
  <c r="DZ33" i="2"/>
  <c r="DZ51" i="2"/>
  <c r="DZ52" i="2"/>
  <c r="DZ32" i="2"/>
  <c r="DZ67" i="2"/>
  <c r="DZ47" i="2"/>
  <c r="DZ48" i="2"/>
  <c r="DZ66" i="2"/>
  <c r="AB67" i="2"/>
  <c r="P82" i="2"/>
  <c r="CL67" i="2"/>
  <c r="DA67" i="2"/>
  <c r="DA66" i="2"/>
  <c r="AY81" i="2"/>
  <c r="AZ82" i="2"/>
  <c r="AZ81" i="2"/>
  <c r="BW82" i="2"/>
  <c r="U56" i="2"/>
  <c r="T82" i="2"/>
  <c r="T81" i="2"/>
  <c r="DG82" i="2"/>
  <c r="DG81" i="2"/>
  <c r="EH67" i="2"/>
  <c r="EH48" i="2"/>
  <c r="DK68" i="2"/>
  <c r="BC67" i="2"/>
  <c r="BC66" i="2"/>
  <c r="CA67" i="2"/>
  <c r="CA66" i="2"/>
  <c r="CI67" i="2"/>
  <c r="CI66" i="2"/>
  <c r="BH41" i="2"/>
  <c r="BG67" i="2"/>
  <c r="BG66" i="2"/>
  <c r="CM56" i="2"/>
  <c r="CM66" i="2" s="1"/>
  <c r="CL82" i="2"/>
  <c r="CL81" i="2"/>
  <c r="BK67" i="2"/>
  <c r="BK66" i="2"/>
  <c r="CV41" i="2"/>
  <c r="CU67" i="2"/>
  <c r="CF41" i="2"/>
  <c r="CE67" i="2"/>
  <c r="CE66" i="2"/>
  <c r="BT41" i="2"/>
  <c r="BS67" i="2"/>
  <c r="BS66" i="2"/>
  <c r="Y56" i="2"/>
  <c r="X82" i="2"/>
  <c r="X81" i="2"/>
  <c r="AU82" i="2"/>
  <c r="BT82" i="2"/>
  <c r="BT81" i="2"/>
  <c r="DV62" i="2"/>
  <c r="DV63" i="2"/>
  <c r="DV81" i="2"/>
  <c r="DV82" i="2"/>
  <c r="EN67" i="2"/>
  <c r="EN66" i="2"/>
  <c r="BG82" i="2"/>
  <c r="CH67" i="2"/>
  <c r="U41" i="2"/>
  <c r="T67" i="2"/>
  <c r="T66" i="2"/>
  <c r="Q41" i="2"/>
  <c r="P67" i="2"/>
  <c r="P66" i="2"/>
  <c r="CA82" i="2"/>
  <c r="CA81" i="2"/>
  <c r="DD26" i="2"/>
  <c r="CR26" i="2"/>
  <c r="CR30" i="2"/>
  <c r="DD30" i="2"/>
  <c r="CP67" i="2"/>
  <c r="CP66" i="2"/>
  <c r="DD42" i="2"/>
  <c r="CR42" i="2"/>
  <c r="CT67" i="2"/>
  <c r="CT66" i="2"/>
  <c r="DD44" i="2"/>
  <c r="CR44" i="2"/>
  <c r="CP82" i="2"/>
  <c r="CP81" i="2"/>
  <c r="CQ56" i="2"/>
  <c r="CR59" i="2"/>
  <c r="DD59" i="2"/>
  <c r="DZ15" i="2"/>
  <c r="EA15" i="2" s="1"/>
  <c r="DV52" i="2"/>
  <c r="DV32" i="2"/>
  <c r="DV33" i="2"/>
  <c r="DV51" i="2"/>
  <c r="AK41" i="2"/>
  <c r="AJ67" i="2"/>
  <c r="AJ66" i="2"/>
  <c r="EH63" i="2"/>
  <c r="EI82" i="2"/>
  <c r="EI63" i="2"/>
  <c r="EI81" i="2"/>
  <c r="EI62" i="2"/>
  <c r="AO56" i="2"/>
  <c r="AN82" i="2"/>
  <c r="AN81" i="2"/>
  <c r="EN82" i="2"/>
  <c r="EN81" i="2"/>
  <c r="EI78" i="2"/>
  <c r="EI77" i="2"/>
  <c r="EH77" i="2"/>
  <c r="AC67" i="2"/>
  <c r="P81" i="2"/>
  <c r="Q82" i="2"/>
  <c r="Q81" i="2"/>
  <c r="DA82" i="2"/>
  <c r="DA81" i="2"/>
  <c r="CL66" i="2"/>
  <c r="AG41" i="2"/>
  <c r="AF67" i="2"/>
  <c r="AF66" i="2"/>
  <c r="Y41" i="2"/>
  <c r="X67" i="2"/>
  <c r="X66" i="2"/>
  <c r="AY82" i="2"/>
  <c r="BW81" i="2"/>
  <c r="BX82" i="2"/>
  <c r="BX81" i="2"/>
  <c r="BP56" i="2"/>
  <c r="BO82" i="2"/>
  <c r="BO81" i="2"/>
  <c r="DG67" i="2"/>
  <c r="DG66" i="2"/>
  <c r="EH47" i="2"/>
  <c r="EH53" i="2" s="1"/>
  <c r="EI67" i="2"/>
  <c r="EH66" i="2"/>
  <c r="F53" i="2"/>
  <c r="F68" i="2"/>
  <c r="DB53" i="2"/>
  <c r="DB68" i="2"/>
  <c r="CJ71" i="2"/>
  <c r="DC71" i="2"/>
  <c r="DE72" i="2"/>
  <c r="BL72" i="2"/>
  <c r="DN74" i="2"/>
  <c r="DM74" i="2"/>
  <c r="CR74" i="2"/>
  <c r="DQ74" i="2"/>
  <c r="DR74" i="2" s="1"/>
  <c r="DS74" i="2" s="1"/>
  <c r="DF74" i="2"/>
  <c r="DR75" i="2"/>
  <c r="DS75" i="2" s="1"/>
  <c r="CJ75" i="2"/>
  <c r="DC75" i="2"/>
  <c r="DI74" i="2"/>
  <c r="DN71" i="2"/>
  <c r="DF73" i="2"/>
  <c r="CN73" i="2"/>
  <c r="DF71" i="2"/>
  <c r="CN71" i="2"/>
  <c r="DF72" i="2"/>
  <c r="CN72" i="2"/>
  <c r="DQ72" i="2"/>
  <c r="CR72" i="2"/>
  <c r="DR72" i="2"/>
  <c r="DS72" i="2" s="1"/>
  <c r="CZ74" i="2"/>
  <c r="DH74" i="2"/>
  <c r="DF75" i="2"/>
  <c r="CN75" i="2"/>
  <c r="DC72" i="2"/>
  <c r="DH72" i="2"/>
  <c r="DD72" i="2"/>
  <c r="DI72" i="2"/>
  <c r="CJ73" i="2"/>
  <c r="DC73" i="2"/>
  <c r="DD74" i="2"/>
  <c r="DC74" i="2"/>
  <c r="DF27" i="2"/>
  <c r="CN27" i="2"/>
  <c r="DR26" i="2"/>
  <c r="DS26" i="2" s="1"/>
  <c r="DN27" i="2"/>
  <c r="DM27" i="2"/>
  <c r="CJ26" i="2"/>
  <c r="DC26" i="2"/>
  <c r="CR29" i="2"/>
  <c r="DQ29" i="2"/>
  <c r="DD29" i="2"/>
  <c r="BD29" i="2"/>
  <c r="DI29" i="2"/>
  <c r="CB29" i="2"/>
  <c r="DD41" i="2"/>
  <c r="BD41" i="2"/>
  <c r="DI41" i="2"/>
  <c r="CB41" i="2"/>
  <c r="DC41" i="2"/>
  <c r="CJ41" i="2"/>
  <c r="DF30" i="2"/>
  <c r="CN30" i="2"/>
  <c r="DF42" i="2"/>
  <c r="CN42" i="2"/>
  <c r="CZ43" i="2"/>
  <c r="DH43" i="2"/>
  <c r="DE43" i="2"/>
  <c r="BL43" i="2"/>
  <c r="DC43" i="2"/>
  <c r="CJ43" i="2"/>
  <c r="DF57" i="2"/>
  <c r="CN57" i="2"/>
  <c r="CJ44" i="2"/>
  <c r="DC44" i="2"/>
  <c r="DN44" i="2"/>
  <c r="CR45" i="2"/>
  <c r="DQ45" i="2"/>
  <c r="CN56" i="2"/>
  <c r="DN57" i="2"/>
  <c r="DM57" i="2"/>
  <c r="DC58" i="2"/>
  <c r="CJ58" i="2"/>
  <c r="DN58" i="2"/>
  <c r="CJ60" i="2"/>
  <c r="DC60" i="2"/>
  <c r="DQ60" i="2"/>
  <c r="CR27" i="2"/>
  <c r="DQ27" i="2"/>
  <c r="DF28" i="2"/>
  <c r="CN28" i="2"/>
  <c r="DF43" i="2"/>
  <c r="CN43" i="2"/>
  <c r="CZ41" i="2"/>
  <c r="DH41" i="2"/>
  <c r="DD43" i="2"/>
  <c r="BD43" i="2"/>
  <c r="DR44" i="2"/>
  <c r="DS44" i="2" s="1"/>
  <c r="DN45" i="2"/>
  <c r="DM45" i="2"/>
  <c r="DF45" i="2"/>
  <c r="CN45" i="2"/>
  <c r="CZ45" i="2"/>
  <c r="DH45" i="2"/>
  <c r="CZ57" i="2"/>
  <c r="DH57" i="2"/>
  <c r="DH60" i="2"/>
  <c r="CZ60" i="2"/>
  <c r="DD27" i="2"/>
  <c r="BD27" i="2"/>
  <c r="DI27" i="2"/>
  <c r="CB27" i="2"/>
  <c r="DP27" i="2"/>
  <c r="DF26" i="2"/>
  <c r="CN26" i="2"/>
  <c r="CZ27" i="2"/>
  <c r="DH27" i="2"/>
  <c r="DN41" i="2"/>
  <c r="DM41" i="2"/>
  <c r="CJ30" i="2"/>
  <c r="DC30" i="2"/>
  <c r="DN30" i="2"/>
  <c r="CR41" i="2"/>
  <c r="DQ41" i="2"/>
  <c r="CJ42" i="2"/>
  <c r="DC42" i="2"/>
  <c r="DN42" i="2"/>
  <c r="DI43" i="2"/>
  <c r="CB43" i="2"/>
  <c r="DP43" i="2"/>
  <c r="DN43" i="2"/>
  <c r="DM43" i="2"/>
  <c r="DE45" i="2"/>
  <c r="BL45" i="2"/>
  <c r="DC45" i="2"/>
  <c r="CJ45" i="2"/>
  <c r="DF44" i="2"/>
  <c r="CN44" i="2"/>
  <c r="CJ56" i="2"/>
  <c r="DC56" i="2"/>
  <c r="DN56" i="2"/>
  <c r="CR57" i="2"/>
  <c r="DQ57" i="2"/>
  <c r="DR57" i="2" s="1"/>
  <c r="DS57" i="2" s="1"/>
  <c r="DF58" i="2"/>
  <c r="CN58" i="2"/>
  <c r="DI57" i="2"/>
  <c r="BL60" i="2"/>
  <c r="BL81" i="2" s="1"/>
  <c r="DE60" i="2"/>
  <c r="DM60" i="2"/>
  <c r="DN60" i="2"/>
  <c r="DF60" i="2"/>
  <c r="CN60" i="2"/>
  <c r="DC27" i="2"/>
  <c r="CJ27" i="2"/>
  <c r="DE27" i="2"/>
  <c r="BL27" i="2"/>
  <c r="CJ28" i="2"/>
  <c r="DC28" i="2"/>
  <c r="DN28" i="2"/>
  <c r="CZ29" i="2"/>
  <c r="DH29" i="2"/>
  <c r="DE29" i="2"/>
  <c r="BL29" i="2"/>
  <c r="DE41" i="2"/>
  <c r="BL41" i="2"/>
  <c r="DF29" i="2"/>
  <c r="DF41" i="2"/>
  <c r="CN41" i="2"/>
  <c r="DP29" i="2"/>
  <c r="DP41" i="2"/>
  <c r="DD45" i="2"/>
  <c r="BD45" i="2"/>
  <c r="DI45" i="2"/>
  <c r="CB45" i="2"/>
  <c r="DP45" i="2"/>
  <c r="DQ43" i="2"/>
  <c r="DD57" i="2"/>
  <c r="DC57" i="2"/>
  <c r="DD60" i="2"/>
  <c r="BD60" i="2"/>
  <c r="BD82" i="2" s="1"/>
  <c r="CB60" i="2"/>
  <c r="CB82" i="2" s="1"/>
  <c r="DI60" i="2"/>
  <c r="DP60" i="2"/>
  <c r="DP82" i="2" s="1"/>
  <c r="AA16" i="2"/>
  <c r="AB16" i="2" s="1"/>
  <c r="AC16" i="2" s="1"/>
  <c r="AA18" i="2"/>
  <c r="AB18" i="2" s="1"/>
  <c r="AC18" i="2" s="1"/>
  <c r="O17" i="2"/>
  <c r="AY17" i="2" s="1"/>
  <c r="AZ17" i="2" s="1"/>
  <c r="AT36" i="2"/>
  <c r="BV20" i="2"/>
  <c r="BV91" i="2" s="1"/>
  <c r="CT20" i="2"/>
  <c r="CT38" i="2" s="1"/>
  <c r="AE15" i="2"/>
  <c r="AF15" i="2" s="1"/>
  <c r="AG15" i="2" s="1"/>
  <c r="BJ36" i="2"/>
  <c r="CP36" i="2"/>
  <c r="DK21" i="2"/>
  <c r="DK23" i="2" s="1"/>
  <c r="BR53" i="2"/>
  <c r="AT53" i="2"/>
  <c r="BN16" i="2"/>
  <c r="CG16" i="2"/>
  <c r="AX53" i="2"/>
  <c r="CX52" i="2"/>
  <c r="CX51" i="2"/>
  <c r="CP52" i="2"/>
  <c r="CP51" i="2"/>
  <c r="DG51" i="2"/>
  <c r="DG52" i="2"/>
  <c r="BZ18" i="2"/>
  <c r="CC18" i="2"/>
  <c r="CD18" i="2" s="1"/>
  <c r="F22" i="2"/>
  <c r="F23" i="2"/>
  <c r="BB52" i="2"/>
  <c r="BB51" i="2"/>
  <c r="W14" i="2"/>
  <c r="AM15" i="2"/>
  <c r="AN15" i="2" s="1"/>
  <c r="AO15" i="2" s="1"/>
  <c r="S15" i="2"/>
  <c r="T15" i="2" s="1"/>
  <c r="U15" i="2" s="1"/>
  <c r="AT20" i="2"/>
  <c r="AT91" i="2" s="1"/>
  <c r="BB20" i="2"/>
  <c r="BJ20" i="2"/>
  <c r="BJ91" i="2" s="1"/>
  <c r="BR20" i="2"/>
  <c r="BR91" i="2" s="1"/>
  <c r="CP20" i="2"/>
  <c r="CP22" i="2" s="1"/>
  <c r="CX36" i="2"/>
  <c r="AE14" i="2"/>
  <c r="O14" i="2"/>
  <c r="CA14" i="2" s="1"/>
  <c r="DK37" i="2"/>
  <c r="AX36" i="2"/>
  <c r="BF36" i="2"/>
  <c r="BV36" i="2"/>
  <c r="CT36" i="2"/>
  <c r="AI17" i="2"/>
  <c r="AJ17" i="2" s="1"/>
  <c r="AK17" i="2" s="1"/>
  <c r="W17" i="2"/>
  <c r="X17" i="2" s="1"/>
  <c r="Y17" i="2" s="1"/>
  <c r="BV78" i="2"/>
  <c r="BV79" i="2" s="1"/>
  <c r="AX78" i="2"/>
  <c r="AX80" i="2" s="1"/>
  <c r="BJ53" i="2"/>
  <c r="BF53" i="2"/>
  <c r="BB33" i="2"/>
  <c r="BB34" i="2" s="1"/>
  <c r="BJ33" i="2"/>
  <c r="BJ34" i="2" s="1"/>
  <c r="CT51" i="2"/>
  <c r="CT52" i="2"/>
  <c r="AA15" i="2"/>
  <c r="AB15" i="2" s="1"/>
  <c r="AC15" i="2" s="1"/>
  <c r="DA32" i="2"/>
  <c r="BJ51" i="2"/>
  <c r="AT51" i="2"/>
  <c r="AT52" i="2"/>
  <c r="BR52" i="2"/>
  <c r="BR51" i="2"/>
  <c r="L51" i="2"/>
  <c r="L52" i="2"/>
  <c r="BF51" i="2"/>
  <c r="BF52" i="2"/>
  <c r="BV51" i="2"/>
  <c r="BV52" i="2"/>
  <c r="DK52" i="2"/>
  <c r="DK51" i="2"/>
  <c r="DK32" i="2"/>
  <c r="DK53" i="2" s="1"/>
  <c r="DK33" i="2"/>
  <c r="CG18" i="2"/>
  <c r="DO18" i="2"/>
  <c r="AX52" i="2"/>
  <c r="AX51" i="2"/>
  <c r="CH17" i="2"/>
  <c r="CI17" i="2" s="1"/>
  <c r="CK17" i="2"/>
  <c r="CL17" i="2" s="1"/>
  <c r="CM17" i="2" s="1"/>
  <c r="CN17" i="2" s="1"/>
  <c r="DB80" i="2"/>
  <c r="DB79" i="2"/>
  <c r="DG77" i="2"/>
  <c r="DG78" i="2"/>
  <c r="BJ80" i="2"/>
  <c r="BJ79" i="2"/>
  <c r="AX79" i="2"/>
  <c r="DK80" i="2"/>
  <c r="DK79" i="2"/>
  <c r="DB65" i="2"/>
  <c r="DB64" i="2"/>
  <c r="BJ63" i="2"/>
  <c r="BJ62" i="2"/>
  <c r="BJ68" i="2" s="1"/>
  <c r="AX63" i="2"/>
  <c r="AX62" i="2"/>
  <c r="AX68" i="2" s="1"/>
  <c r="L65" i="2"/>
  <c r="L64" i="2"/>
  <c r="DG63" i="2"/>
  <c r="DG62" i="2"/>
  <c r="BB63" i="2"/>
  <c r="BB62" i="2"/>
  <c r="DK65" i="2"/>
  <c r="DK64" i="2"/>
  <c r="CH63" i="2"/>
  <c r="CH62" i="2"/>
  <c r="BJ50" i="2"/>
  <c r="BJ49" i="2"/>
  <c r="DG48" i="2"/>
  <c r="DG47" i="2"/>
  <c r="DO63" i="2"/>
  <c r="DO62" i="2"/>
  <c r="BV65" i="2"/>
  <c r="BV64" i="2"/>
  <c r="BR50" i="2"/>
  <c r="BR49" i="2"/>
  <c r="AT50" i="2"/>
  <c r="AT49" i="2"/>
  <c r="BR34" i="2"/>
  <c r="BR35" i="2"/>
  <c r="L34" i="2"/>
  <c r="L35" i="2"/>
  <c r="CX32" i="2"/>
  <c r="CX38" i="2" s="1"/>
  <c r="CX33" i="2"/>
  <c r="CP32" i="2"/>
  <c r="CP33" i="2"/>
  <c r="CT48" i="2"/>
  <c r="CT47" i="2"/>
  <c r="CP63" i="2"/>
  <c r="CP62" i="2"/>
  <c r="CX63" i="2"/>
  <c r="CX62" i="2"/>
  <c r="CT77" i="2"/>
  <c r="CT78" i="2"/>
  <c r="AX34" i="2"/>
  <c r="AX35" i="2"/>
  <c r="DG32" i="2"/>
  <c r="DG33" i="2"/>
  <c r="BN14" i="2"/>
  <c r="CG14" i="2"/>
  <c r="DA14" i="2"/>
  <c r="AA17" i="2"/>
  <c r="AB17" i="2" s="1"/>
  <c r="AC17" i="2" s="1"/>
  <c r="L78" i="2"/>
  <c r="L77" i="2"/>
  <c r="DO78" i="2"/>
  <c r="DO77" i="2"/>
  <c r="BZ78" i="2"/>
  <c r="BZ77" i="2"/>
  <c r="BB78" i="2"/>
  <c r="BB77" i="2"/>
  <c r="BB91" i="2" s="1"/>
  <c r="F80" i="2"/>
  <c r="F79" i="2"/>
  <c r="BR80" i="2"/>
  <c r="BR79" i="2"/>
  <c r="BF80" i="2"/>
  <c r="BF79" i="2"/>
  <c r="AT80" i="2"/>
  <c r="AT79" i="2"/>
  <c r="BR63" i="2"/>
  <c r="BR62" i="2"/>
  <c r="BR68" i="2" s="1"/>
  <c r="BF63" i="2"/>
  <c r="BF62" i="2"/>
  <c r="BF68" i="2" s="1"/>
  <c r="AT63" i="2"/>
  <c r="AT62" i="2"/>
  <c r="AT68" i="2" s="1"/>
  <c r="L48" i="2"/>
  <c r="L47" i="2"/>
  <c r="CL63" i="2"/>
  <c r="CL62" i="2"/>
  <c r="F65" i="2"/>
  <c r="F64" i="2"/>
  <c r="BZ48" i="2"/>
  <c r="BZ47" i="2"/>
  <c r="BZ68" i="2" s="1"/>
  <c r="BB48" i="2"/>
  <c r="BB47" i="2"/>
  <c r="BB53" i="2" s="1"/>
  <c r="BZ65" i="2"/>
  <c r="BZ64" i="2"/>
  <c r="BN63" i="2"/>
  <c r="BN62" i="2"/>
  <c r="DB49" i="2"/>
  <c r="BV50" i="2"/>
  <c r="BV49" i="2"/>
  <c r="AX50" i="2"/>
  <c r="AX49" i="2"/>
  <c r="F49" i="2"/>
  <c r="CD63" i="2"/>
  <c r="CD62" i="2"/>
  <c r="DK50" i="2"/>
  <c r="DK49" i="2"/>
  <c r="BF50" i="2"/>
  <c r="BF49" i="2"/>
  <c r="AT34" i="2"/>
  <c r="AT35" i="2"/>
  <c r="CT32" i="2"/>
  <c r="CT33" i="2"/>
  <c r="CP48" i="2"/>
  <c r="CP47" i="2"/>
  <c r="CP53" i="2" s="1"/>
  <c r="CX48" i="2"/>
  <c r="CX47" i="2"/>
  <c r="CT63" i="2"/>
  <c r="CT62" i="2"/>
  <c r="CP78" i="2"/>
  <c r="CP77" i="2"/>
  <c r="CP91" i="2" s="1"/>
  <c r="CX78" i="2"/>
  <c r="CX77" i="2"/>
  <c r="BF34" i="2"/>
  <c r="BF35" i="2"/>
  <c r="BV34" i="2"/>
  <c r="BV35" i="2"/>
  <c r="DA33" i="2"/>
  <c r="DA63" i="2"/>
  <c r="DA62" i="2"/>
  <c r="BN15" i="2"/>
  <c r="CG15" i="2"/>
  <c r="DA15" i="2"/>
  <c r="BZ17" i="2"/>
  <c r="CC17" i="2"/>
  <c r="CD17" i="2" s="1"/>
  <c r="CD89" i="2" s="1"/>
  <c r="DO17" i="2"/>
  <c r="DO89" i="2" s="1"/>
  <c r="DG20" i="2"/>
  <c r="DG91" i="2" s="1"/>
  <c r="DG21" i="2"/>
  <c r="DG36" i="2"/>
  <c r="DG37" i="2"/>
  <c r="F38" i="2"/>
  <c r="O16" i="2"/>
  <c r="ED16" i="2" s="1"/>
  <c r="EE16" i="2" s="1"/>
  <c r="O18" i="2"/>
  <c r="ED18" i="2" s="1"/>
  <c r="EE18" i="2" s="1"/>
  <c r="AA21" i="2"/>
  <c r="AT22" i="2"/>
  <c r="AT23" i="2"/>
  <c r="BC15" i="2"/>
  <c r="BJ22" i="2"/>
  <c r="BJ23" i="2"/>
  <c r="BS15" i="2"/>
  <c r="BT15" i="2" s="1"/>
  <c r="CP23" i="2"/>
  <c r="CY15" i="2"/>
  <c r="L22" i="2"/>
  <c r="L23" i="2"/>
  <c r="AI16" i="2"/>
  <c r="AJ16" i="2" s="1"/>
  <c r="AK16" i="2" s="1"/>
  <c r="AE18" i="2"/>
  <c r="AF18" i="2" s="1"/>
  <c r="AG18" i="2" s="1"/>
  <c r="AX38" i="2"/>
  <c r="AN14" i="2"/>
  <c r="T14" i="2"/>
  <c r="CY14" i="2"/>
  <c r="AX23" i="2"/>
  <c r="BG15" i="2"/>
  <c r="BH15" i="2" s="1"/>
  <c r="BW15" i="2"/>
  <c r="BX15" i="2" s="1"/>
  <c r="CT23" i="2"/>
  <c r="S16" i="2"/>
  <c r="T16" i="2" s="1"/>
  <c r="U16" i="2" s="1"/>
  <c r="AM16" i="2"/>
  <c r="AN16" i="2" s="1"/>
  <c r="AO16" i="2" s="1"/>
  <c r="CY17" i="2"/>
  <c r="W18" i="2"/>
  <c r="X18" i="2" s="1"/>
  <c r="Y18" i="2" s="1"/>
  <c r="AT38" i="2"/>
  <c r="DK38" i="2"/>
  <c r="AJ14" i="2"/>
  <c r="AU15" i="2"/>
  <c r="AV15" i="2" s="1"/>
  <c r="BB23" i="2"/>
  <c r="BK15" i="2"/>
  <c r="BR23" i="2"/>
  <c r="CA15" i="2"/>
  <c r="CQ15" i="2"/>
  <c r="CX22" i="2"/>
  <c r="CX23" i="2"/>
  <c r="W16" i="2"/>
  <c r="X16" i="2" s="1"/>
  <c r="Y16" i="2" s="1"/>
  <c r="S18" i="2"/>
  <c r="T18" i="2" s="1"/>
  <c r="U18" i="2" s="1"/>
  <c r="AM18" i="2"/>
  <c r="AN18" i="2" s="1"/>
  <c r="AO18" i="2" s="1"/>
  <c r="BF38" i="2"/>
  <c r="AF14" i="2"/>
  <c r="P14" i="2"/>
  <c r="AU14" i="2"/>
  <c r="BC14" i="2"/>
  <c r="BK14" i="2"/>
  <c r="DK22" i="2"/>
  <c r="AY15" i="2"/>
  <c r="AZ15" i="2" s="1"/>
  <c r="BO15" i="2"/>
  <c r="BP15" i="2" s="1"/>
  <c r="BV22" i="2"/>
  <c r="BV23" i="2"/>
  <c r="CE15" i="2"/>
  <c r="CF15" i="2" s="1"/>
  <c r="CU15" i="2"/>
  <c r="CV15" i="2" s="1"/>
  <c r="DL15" i="2"/>
  <c r="AE16" i="2"/>
  <c r="AF16" i="2" s="1"/>
  <c r="AG16" i="2" s="1"/>
  <c r="AI18" i="2"/>
  <c r="AJ18" i="2" s="1"/>
  <c r="AK18" i="2" s="1"/>
  <c r="L38" i="2"/>
  <c r="EO62" i="2" l="1"/>
  <c r="EO63" i="2"/>
  <c r="EO65" i="2" s="1"/>
  <c r="EO15" i="2"/>
  <c r="EN64" i="2"/>
  <c r="AC14" i="2"/>
  <c r="BB35" i="2"/>
  <c r="CQ17" i="2"/>
  <c r="CR17" i="2" s="1"/>
  <c r="AU17" i="2"/>
  <c r="AV17" i="2" s="1"/>
  <c r="EI48" i="2"/>
  <c r="EI49" i="2" s="1"/>
  <c r="CE14" i="2"/>
  <c r="CF14" i="2" s="1"/>
  <c r="BJ38" i="2"/>
  <c r="CP38" i="2"/>
  <c r="BK17" i="2"/>
  <c r="BL17" i="2" s="1"/>
  <c r="DF56" i="2"/>
  <c r="EI66" i="2"/>
  <c r="EE82" i="2"/>
  <c r="CT22" i="2"/>
  <c r="BF23" i="2"/>
  <c r="BJ35" i="2"/>
  <c r="EP47" i="2"/>
  <c r="AA20" i="2"/>
  <c r="BS17" i="2"/>
  <c r="BT17" i="2" s="1"/>
  <c r="BV38" i="2"/>
  <c r="BC17" i="2"/>
  <c r="AX22" i="2"/>
  <c r="DF17" i="2"/>
  <c r="T89" i="2"/>
  <c r="T90" i="2"/>
  <c r="AC90" i="2"/>
  <c r="AC89" i="2"/>
  <c r="AJ89" i="2"/>
  <c r="AJ90" i="2"/>
  <c r="AN90" i="2"/>
  <c r="AN89" i="2"/>
  <c r="CT68" i="2"/>
  <c r="DA90" i="2"/>
  <c r="DA89" i="2"/>
  <c r="BN89" i="2"/>
  <c r="BN90" i="2"/>
  <c r="CT87" i="2"/>
  <c r="CT91" i="2"/>
  <c r="AE89" i="2"/>
  <c r="AE90" i="2"/>
  <c r="CU17" i="2"/>
  <c r="CV17" i="2" s="1"/>
  <c r="ED17" i="2"/>
  <c r="EE17" i="2" s="1"/>
  <c r="S90" i="2"/>
  <c r="S89" i="2"/>
  <c r="DO90" i="2"/>
  <c r="AA90" i="2"/>
  <c r="EE50" i="2"/>
  <c r="EE49" i="2"/>
  <c r="EE32" i="2"/>
  <c r="EE51" i="2"/>
  <c r="EE33" i="2"/>
  <c r="EE52" i="2"/>
  <c r="EE64" i="2"/>
  <c r="EE65" i="2"/>
  <c r="ED68" i="2"/>
  <c r="EE77" i="2"/>
  <c r="EE78" i="2"/>
  <c r="CD90" i="2"/>
  <c r="AI89" i="2"/>
  <c r="AF90" i="2"/>
  <c r="AF89" i="2"/>
  <c r="BZ89" i="2"/>
  <c r="BZ90" i="2"/>
  <c r="DZ14" i="2"/>
  <c r="O89" i="2"/>
  <c r="O90" i="2"/>
  <c r="ED14" i="2"/>
  <c r="X14" i="2"/>
  <c r="X20" i="2" s="1"/>
  <c r="W89" i="2"/>
  <c r="W90" i="2"/>
  <c r="CX91" i="2"/>
  <c r="AM89" i="2"/>
  <c r="AM90" i="2"/>
  <c r="EP81" i="2"/>
  <c r="ED49" i="2"/>
  <c r="ED50" i="2"/>
  <c r="ED65" i="2"/>
  <c r="ED64" i="2"/>
  <c r="AA89" i="2"/>
  <c r="AB89" i="2"/>
  <c r="AB90" i="2"/>
  <c r="ED35" i="2"/>
  <c r="ED34" i="2"/>
  <c r="EE68" i="2"/>
  <c r="ED79" i="2"/>
  <c r="ED87" i="2"/>
  <c r="ED83" i="2"/>
  <c r="AI90" i="2"/>
  <c r="DG68" i="2"/>
  <c r="L90" i="2"/>
  <c r="L89" i="2"/>
  <c r="CX83" i="2"/>
  <c r="CX87" i="2"/>
  <c r="CP83" i="2"/>
  <c r="CP87" i="2"/>
  <c r="DG83" i="2"/>
  <c r="DG87" i="2"/>
  <c r="DP85" i="2"/>
  <c r="DP86" i="2"/>
  <c r="CN85" i="2"/>
  <c r="CN86" i="2"/>
  <c r="DE85" i="2"/>
  <c r="DE86" i="2"/>
  <c r="DQ86" i="2"/>
  <c r="DQ85" i="2"/>
  <c r="DN85" i="2"/>
  <c r="DN86" i="2"/>
  <c r="CZ86" i="2"/>
  <c r="CZ85" i="2"/>
  <c r="CJ85" i="2"/>
  <c r="CJ86" i="2"/>
  <c r="CB86" i="2"/>
  <c r="CB85" i="2"/>
  <c r="BD85" i="2"/>
  <c r="BD86" i="2"/>
  <c r="Y86" i="2"/>
  <c r="Y85" i="2"/>
  <c r="EH83" i="2"/>
  <c r="EH87" i="2"/>
  <c r="AK85" i="2"/>
  <c r="AK86" i="2"/>
  <c r="U85" i="2"/>
  <c r="U86" i="2"/>
  <c r="BT86" i="2"/>
  <c r="BT85" i="2"/>
  <c r="CV85" i="2"/>
  <c r="CV86" i="2"/>
  <c r="BH86" i="2"/>
  <c r="BH85" i="2"/>
  <c r="DZ87" i="2"/>
  <c r="AV86" i="2"/>
  <c r="AV85" i="2"/>
  <c r="AZ86" i="2"/>
  <c r="AZ85" i="2"/>
  <c r="BP86" i="2"/>
  <c r="BP85" i="2"/>
  <c r="EP85" i="2"/>
  <c r="EP86" i="2"/>
  <c r="EP66" i="2"/>
  <c r="EP67" i="2"/>
  <c r="EP48" i="2"/>
  <c r="EI85" i="2"/>
  <c r="EI86" i="2"/>
  <c r="EA86" i="2"/>
  <c r="EA85" i="2"/>
  <c r="EP63" i="2"/>
  <c r="EP82" i="2"/>
  <c r="EP51" i="2"/>
  <c r="EP52" i="2"/>
  <c r="EP32" i="2"/>
  <c r="EP33" i="2"/>
  <c r="EN34" i="2"/>
  <c r="EN35" i="2"/>
  <c r="EO78" i="2"/>
  <c r="EO77" i="2"/>
  <c r="EO83" i="2" s="1"/>
  <c r="BB83" i="2"/>
  <c r="BB87" i="2"/>
  <c r="BZ83" i="2"/>
  <c r="BZ87" i="2"/>
  <c r="DO83" i="2"/>
  <c r="L83" i="2"/>
  <c r="L87" i="2"/>
  <c r="DF86" i="2"/>
  <c r="DF85" i="2"/>
  <c r="BL85" i="2"/>
  <c r="BL86" i="2"/>
  <c r="CR86" i="2"/>
  <c r="CR85" i="2"/>
  <c r="DM86" i="2"/>
  <c r="DM85" i="2"/>
  <c r="DH86" i="2"/>
  <c r="DH85" i="2"/>
  <c r="DC86" i="2"/>
  <c r="DC85" i="2"/>
  <c r="DI85" i="2"/>
  <c r="DI86" i="2"/>
  <c r="DD86" i="2"/>
  <c r="DD85" i="2"/>
  <c r="AG86" i="2"/>
  <c r="AG85" i="2"/>
  <c r="EI83" i="2"/>
  <c r="EI87" i="2"/>
  <c r="Q86" i="2"/>
  <c r="Q85" i="2"/>
  <c r="CF85" i="2"/>
  <c r="CF86" i="2"/>
  <c r="AO86" i="2"/>
  <c r="AO85" i="2"/>
  <c r="BX85" i="2"/>
  <c r="BX86" i="2"/>
  <c r="EP78" i="2"/>
  <c r="EP77" i="2"/>
  <c r="EO64" i="2"/>
  <c r="EN50" i="2"/>
  <c r="EN49" i="2"/>
  <c r="EO86" i="2"/>
  <c r="EO85" i="2"/>
  <c r="EO48" i="2"/>
  <c r="EO47" i="2"/>
  <c r="DW85" i="2"/>
  <c r="DW86" i="2"/>
  <c r="EP62" i="2"/>
  <c r="EO32" i="2"/>
  <c r="EO33" i="2"/>
  <c r="EN87" i="2"/>
  <c r="EN80" i="2"/>
  <c r="EN79" i="2"/>
  <c r="DV16" i="2"/>
  <c r="EN16" i="2"/>
  <c r="EP16" i="2" s="1"/>
  <c r="BW17" i="2"/>
  <c r="BX17" i="2" s="1"/>
  <c r="DR29" i="2"/>
  <c r="DS29" i="2" s="1"/>
  <c r="DM81" i="2"/>
  <c r="DW15" i="2"/>
  <c r="DV18" i="2"/>
  <c r="EN18" i="2"/>
  <c r="EP18" i="2" s="1"/>
  <c r="EN17" i="2"/>
  <c r="EP17" i="2" s="1"/>
  <c r="DV17" i="2"/>
  <c r="DZ53" i="2"/>
  <c r="O21" i="2"/>
  <c r="EH16" i="2"/>
  <c r="EI16" i="2" s="1"/>
  <c r="DZ16" i="2"/>
  <c r="EA16" i="2" s="1"/>
  <c r="CT83" i="2"/>
  <c r="EH17" i="2"/>
  <c r="EI17" i="2" s="1"/>
  <c r="DZ17" i="2"/>
  <c r="EA17" i="2" s="1"/>
  <c r="DR41" i="2"/>
  <c r="DP67" i="2"/>
  <c r="DP66" i="2"/>
  <c r="CN67" i="2"/>
  <c r="CN66" i="2"/>
  <c r="DC82" i="2"/>
  <c r="DC81" i="2"/>
  <c r="DN67" i="2"/>
  <c r="DN66" i="2"/>
  <c r="CN82" i="2"/>
  <c r="CN81" i="2"/>
  <c r="DC67" i="2"/>
  <c r="DC66" i="2"/>
  <c r="EI50" i="2"/>
  <c r="BP82" i="2"/>
  <c r="BP81" i="2"/>
  <c r="AG67" i="2"/>
  <c r="AG66" i="2"/>
  <c r="EO81" i="2"/>
  <c r="EO82" i="2"/>
  <c r="EI68" i="2"/>
  <c r="EI64" i="2"/>
  <c r="EI65" i="2"/>
  <c r="EH64" i="2"/>
  <c r="EH65" i="2"/>
  <c r="DD56" i="2"/>
  <c r="CQ82" i="2"/>
  <c r="CQ81" i="2"/>
  <c r="CR56" i="2"/>
  <c r="DI56" i="2"/>
  <c r="DQ56" i="2"/>
  <c r="DQ67" i="2" s="1"/>
  <c r="U67" i="2"/>
  <c r="U66" i="2"/>
  <c r="EN83" i="2"/>
  <c r="DV68" i="2"/>
  <c r="DV83" i="2"/>
  <c r="CB81" i="2"/>
  <c r="BT67" i="2"/>
  <c r="BT66" i="2"/>
  <c r="BH67" i="2"/>
  <c r="BH66" i="2"/>
  <c r="AT83" i="2"/>
  <c r="BD81" i="2"/>
  <c r="DZ35" i="2"/>
  <c r="DZ34" i="2"/>
  <c r="EH80" i="2"/>
  <c r="EH79" i="2"/>
  <c r="DZ65" i="2"/>
  <c r="DZ64" i="2"/>
  <c r="AC82" i="2"/>
  <c r="AC81" i="2"/>
  <c r="EI33" i="2"/>
  <c r="EI32" i="2"/>
  <c r="EI52" i="2"/>
  <c r="EI51" i="2"/>
  <c r="CV56" i="2"/>
  <c r="CV66" i="2" s="1"/>
  <c r="CU82" i="2"/>
  <c r="CU81" i="2"/>
  <c r="CF82" i="2"/>
  <c r="CF81" i="2"/>
  <c r="DM82" i="2"/>
  <c r="DV53" i="2"/>
  <c r="DZ83" i="2"/>
  <c r="EA77" i="2"/>
  <c r="EA78" i="2"/>
  <c r="BL82" i="2"/>
  <c r="BX67" i="2"/>
  <c r="BX66" i="2"/>
  <c r="CI82" i="2"/>
  <c r="CI81" i="2"/>
  <c r="CQ67" i="2"/>
  <c r="BJ83" i="2"/>
  <c r="BR83" i="2"/>
  <c r="DZ18" i="2"/>
  <c r="EA18" i="2" s="1"/>
  <c r="EH18" i="2"/>
  <c r="EI18" i="2" s="1"/>
  <c r="CP68" i="2"/>
  <c r="BB68" i="2"/>
  <c r="DL14" i="2"/>
  <c r="EN14" i="2"/>
  <c r="DV14" i="2"/>
  <c r="EH14" i="2"/>
  <c r="BG17" i="2"/>
  <c r="BH17" i="2" s="1"/>
  <c r="DL17" i="2"/>
  <c r="DM17" i="2" s="1"/>
  <c r="BO17" i="2"/>
  <c r="BP17" i="2" s="1"/>
  <c r="P17" i="2"/>
  <c r="Q17" i="2" s="1"/>
  <c r="DR60" i="2"/>
  <c r="DS60" i="2" s="1"/>
  <c r="DR45" i="2"/>
  <c r="DS45" i="2" s="1"/>
  <c r="DF67" i="2"/>
  <c r="DF66" i="2"/>
  <c r="BL67" i="2"/>
  <c r="BL66" i="2"/>
  <c r="DN82" i="2"/>
  <c r="DN81" i="2"/>
  <c r="CJ82" i="2"/>
  <c r="CJ81" i="2"/>
  <c r="CR67" i="2"/>
  <c r="CR66" i="2"/>
  <c r="DM67" i="2"/>
  <c r="DM66" i="2"/>
  <c r="DR27" i="2"/>
  <c r="DS27" i="2" s="1"/>
  <c r="DF82" i="2"/>
  <c r="DF81" i="2"/>
  <c r="CJ67" i="2"/>
  <c r="CJ66" i="2"/>
  <c r="CB67" i="2"/>
  <c r="CB66" i="2"/>
  <c r="BD67" i="2"/>
  <c r="BD66" i="2"/>
  <c r="EI53" i="2"/>
  <c r="Y67" i="2"/>
  <c r="Y66" i="2"/>
  <c r="EI79" i="2"/>
  <c r="EI80" i="2"/>
  <c r="AO82" i="2"/>
  <c r="AO81" i="2"/>
  <c r="AK67" i="2"/>
  <c r="AK66" i="2"/>
  <c r="DV35" i="2"/>
  <c r="DV34" i="2"/>
  <c r="DW32" i="2"/>
  <c r="DW33" i="2"/>
  <c r="DW51" i="2"/>
  <c r="DW52" i="2"/>
  <c r="Q67" i="2"/>
  <c r="Q66" i="2"/>
  <c r="EO66" i="2"/>
  <c r="EO67" i="2"/>
  <c r="DW80" i="2"/>
  <c r="DW79" i="2"/>
  <c r="DV65" i="2"/>
  <c r="DV64" i="2"/>
  <c r="DW82" i="2"/>
  <c r="DW81" i="2"/>
  <c r="DW63" i="2"/>
  <c r="DW62" i="2"/>
  <c r="Y82" i="2"/>
  <c r="Y81" i="2"/>
  <c r="CF67" i="2"/>
  <c r="CF66" i="2"/>
  <c r="CM82" i="2"/>
  <c r="CM81" i="2"/>
  <c r="EH50" i="2"/>
  <c r="EH49" i="2"/>
  <c r="U82" i="2"/>
  <c r="U81" i="2"/>
  <c r="DZ50" i="2"/>
  <c r="DZ49" i="2"/>
  <c r="EA66" i="2"/>
  <c r="EA67" i="2"/>
  <c r="EA47" i="2"/>
  <c r="EA48" i="2"/>
  <c r="EA32" i="2"/>
  <c r="EA33" i="2"/>
  <c r="EA51" i="2"/>
  <c r="EA52" i="2"/>
  <c r="DZ68" i="2"/>
  <c r="EA81" i="2"/>
  <c r="EA82" i="2"/>
  <c r="EA62" i="2"/>
  <c r="EA63" i="2"/>
  <c r="EH68" i="2"/>
  <c r="EH34" i="2"/>
  <c r="EH35" i="2"/>
  <c r="CY82" i="2"/>
  <c r="CY81" i="2"/>
  <c r="DH56" i="2"/>
  <c r="DH67" i="2" s="1"/>
  <c r="DE56" i="2"/>
  <c r="CZ56" i="2"/>
  <c r="CZ66" i="2" s="1"/>
  <c r="AG82" i="2"/>
  <c r="AG81" i="2"/>
  <c r="AO67" i="2"/>
  <c r="AO66" i="2"/>
  <c r="DV49" i="2"/>
  <c r="DV50" i="2"/>
  <c r="DW47" i="2"/>
  <c r="DW87" i="2" s="1"/>
  <c r="DW48" i="2"/>
  <c r="DW67" i="2"/>
  <c r="DW66" i="2"/>
  <c r="EO51" i="2"/>
  <c r="EO52" i="2"/>
  <c r="DZ80" i="2"/>
  <c r="DZ79" i="2"/>
  <c r="DP81" i="2"/>
  <c r="CY66" i="2"/>
  <c r="AV67" i="2"/>
  <c r="AV66" i="2"/>
  <c r="CM67" i="2"/>
  <c r="AZ67" i="2"/>
  <c r="AZ66" i="2"/>
  <c r="CQ66" i="2"/>
  <c r="BP67" i="2"/>
  <c r="BP66" i="2"/>
  <c r="AX83" i="2"/>
  <c r="BF83" i="2"/>
  <c r="CX53" i="2"/>
  <c r="CX68" i="2"/>
  <c r="L53" i="2"/>
  <c r="L68" i="2"/>
  <c r="BV80" i="2"/>
  <c r="DR43" i="2"/>
  <c r="DS43" i="2" s="1"/>
  <c r="DE17" i="2"/>
  <c r="CH16" i="2"/>
  <c r="CK16" i="2"/>
  <c r="CL16" i="2" s="1"/>
  <c r="CM16" i="2" s="1"/>
  <c r="CH18" i="2"/>
  <c r="CK18" i="2"/>
  <c r="CL18" i="2" s="1"/>
  <c r="CM18" i="2" s="1"/>
  <c r="BZ52" i="2"/>
  <c r="BZ51" i="2"/>
  <c r="BZ33" i="2"/>
  <c r="BZ32" i="2"/>
  <c r="BN51" i="2"/>
  <c r="BN52" i="2"/>
  <c r="BN32" i="2"/>
  <c r="BN33" i="2"/>
  <c r="BR38" i="2"/>
  <c r="BB38" i="2"/>
  <c r="CU14" i="2"/>
  <c r="CV14" i="2" s="1"/>
  <c r="BW14" i="2"/>
  <c r="BO14" i="2"/>
  <c r="BP14" i="2" s="1"/>
  <c r="BG14" i="2"/>
  <c r="AY14" i="2"/>
  <c r="O20" i="2"/>
  <c r="O22" i="2" s="1"/>
  <c r="BR22" i="2"/>
  <c r="BB22" i="2"/>
  <c r="AB21" i="2"/>
  <c r="CQ14" i="2"/>
  <c r="BS14" i="2"/>
  <c r="CT53" i="2"/>
  <c r="DG53" i="2"/>
  <c r="DK34" i="2"/>
  <c r="DK35" i="2"/>
  <c r="DO52" i="2"/>
  <c r="DO51" i="2"/>
  <c r="DO32" i="2"/>
  <c r="DO33" i="2"/>
  <c r="DA51" i="2"/>
  <c r="DA52" i="2"/>
  <c r="CD51" i="2"/>
  <c r="CD52" i="2"/>
  <c r="CD32" i="2"/>
  <c r="CD33" i="2"/>
  <c r="CD21" i="2"/>
  <c r="CD37" i="2"/>
  <c r="CD20" i="2"/>
  <c r="CD36" i="2"/>
  <c r="CE17" i="2"/>
  <c r="CF17" i="2" s="1"/>
  <c r="DA64" i="2"/>
  <c r="DA65" i="2"/>
  <c r="DA34" i="2"/>
  <c r="DA35" i="2"/>
  <c r="CX80" i="2"/>
  <c r="CX79" i="2"/>
  <c r="CP50" i="2"/>
  <c r="CP49" i="2"/>
  <c r="CD65" i="2"/>
  <c r="CD64" i="2"/>
  <c r="BB50" i="2"/>
  <c r="BB49" i="2"/>
  <c r="CL64" i="2"/>
  <c r="CL65" i="2"/>
  <c r="AT65" i="2"/>
  <c r="AT64" i="2"/>
  <c r="BR65" i="2"/>
  <c r="BR64" i="2"/>
  <c r="BB80" i="2"/>
  <c r="BB79" i="2"/>
  <c r="DO80" i="2"/>
  <c r="DO79" i="2"/>
  <c r="L80" i="2"/>
  <c r="L79" i="2"/>
  <c r="CK14" i="2"/>
  <c r="CL14" i="2" s="1"/>
  <c r="CH14" i="2"/>
  <c r="DG34" i="2"/>
  <c r="DG35" i="2"/>
  <c r="CX65" i="2"/>
  <c r="CX64" i="2"/>
  <c r="CP34" i="2"/>
  <c r="CP35" i="2"/>
  <c r="CH65" i="2"/>
  <c r="CH64" i="2"/>
  <c r="CD48" i="2"/>
  <c r="CD47" i="2"/>
  <c r="CD68" i="2" s="1"/>
  <c r="BB65" i="2"/>
  <c r="BB64" i="2"/>
  <c r="DG65" i="2"/>
  <c r="DG64" i="2"/>
  <c r="AX65" i="2"/>
  <c r="AX64" i="2"/>
  <c r="CD77" i="2"/>
  <c r="CD78" i="2"/>
  <c r="AE21" i="2"/>
  <c r="AE23" i="2" s="1"/>
  <c r="DO20" i="2"/>
  <c r="DO91" i="2" s="1"/>
  <c r="DO36" i="2"/>
  <c r="DO21" i="2"/>
  <c r="DO37" i="2"/>
  <c r="CA17" i="2"/>
  <c r="BZ21" i="2"/>
  <c r="BZ37" i="2"/>
  <c r="BZ36" i="2"/>
  <c r="BZ20" i="2"/>
  <c r="BZ91" i="2" s="1"/>
  <c r="CH15" i="2"/>
  <c r="CI15" i="2" s="1"/>
  <c r="CJ15" i="2" s="1"/>
  <c r="CK15" i="2"/>
  <c r="CL15" i="2" s="1"/>
  <c r="CM15" i="2" s="1"/>
  <c r="CN15" i="2" s="1"/>
  <c r="DA77" i="2"/>
  <c r="DA78" i="2"/>
  <c r="CP80" i="2"/>
  <c r="CP79" i="2"/>
  <c r="CT65" i="2"/>
  <c r="CT64" i="2"/>
  <c r="CX50" i="2"/>
  <c r="CX49" i="2"/>
  <c r="CT34" i="2"/>
  <c r="CT35" i="2"/>
  <c r="AM32" i="2"/>
  <c r="AM33" i="2"/>
  <c r="BN65" i="2"/>
  <c r="BN64" i="2"/>
  <c r="BZ50" i="2"/>
  <c r="BZ49" i="2"/>
  <c r="L50" i="2"/>
  <c r="L91" i="2" s="1"/>
  <c r="L49" i="2"/>
  <c r="AE47" i="2"/>
  <c r="BF65" i="2"/>
  <c r="BF64" i="2"/>
  <c r="BZ80" i="2"/>
  <c r="BZ79" i="2"/>
  <c r="DA20" i="2"/>
  <c r="DA36" i="2"/>
  <c r="DA21" i="2"/>
  <c r="DA37" i="2"/>
  <c r="BN21" i="2"/>
  <c r="BN37" i="2"/>
  <c r="BN20" i="2"/>
  <c r="BN36" i="2"/>
  <c r="DA48" i="2"/>
  <c r="DA47" i="2"/>
  <c r="DA68" i="2" s="1"/>
  <c r="CT80" i="2"/>
  <c r="CT79" i="2"/>
  <c r="CP65" i="2"/>
  <c r="CP64" i="2"/>
  <c r="CT50" i="2"/>
  <c r="CT49" i="2"/>
  <c r="CX34" i="2"/>
  <c r="CX35" i="2"/>
  <c r="DO65" i="2"/>
  <c r="DO64" i="2"/>
  <c r="DG50" i="2"/>
  <c r="DG49" i="2"/>
  <c r="BN48" i="2"/>
  <c r="BN47" i="2"/>
  <c r="BN68" i="2" s="1"/>
  <c r="DO48" i="2"/>
  <c r="DO47" i="2"/>
  <c r="DO68" i="2" s="1"/>
  <c r="BJ65" i="2"/>
  <c r="BJ64" i="2"/>
  <c r="BN77" i="2"/>
  <c r="BN78" i="2"/>
  <c r="DG80" i="2"/>
  <c r="DG79" i="2"/>
  <c r="O23" i="2"/>
  <c r="BL14" i="2"/>
  <c r="DE14" i="2"/>
  <c r="BD14" i="2"/>
  <c r="DD14" i="2"/>
  <c r="AV14" i="2"/>
  <c r="Q14" i="2"/>
  <c r="AE20" i="2"/>
  <c r="AE36" i="2"/>
  <c r="CR15" i="2"/>
  <c r="DQ15" i="2"/>
  <c r="AI20" i="2"/>
  <c r="AK14" i="2"/>
  <c r="AJ20" i="2"/>
  <c r="AJ21" i="2"/>
  <c r="CJ17" i="2"/>
  <c r="BD17" i="2"/>
  <c r="DD17" i="2"/>
  <c r="DI14" i="2"/>
  <c r="CB14" i="2"/>
  <c r="DP14" i="2"/>
  <c r="S20" i="2"/>
  <c r="S36" i="2"/>
  <c r="U14" i="2"/>
  <c r="T20" i="2"/>
  <c r="T21" i="2"/>
  <c r="AM36" i="2"/>
  <c r="AM20" i="2"/>
  <c r="BD15" i="2"/>
  <c r="DD15" i="2"/>
  <c r="AA22" i="2"/>
  <c r="AA23" i="2"/>
  <c r="P18" i="2"/>
  <c r="Q18" i="2" s="1"/>
  <c r="DL18" i="2"/>
  <c r="CU18" i="2"/>
  <c r="CV18" i="2" s="1"/>
  <c r="CI18" i="2"/>
  <c r="CA18" i="2"/>
  <c r="BS18" i="2"/>
  <c r="BT18" i="2" s="1"/>
  <c r="BK18" i="2"/>
  <c r="BC18" i="2"/>
  <c r="AU18" i="2"/>
  <c r="AV18" i="2" s="1"/>
  <c r="CY18" i="2"/>
  <c r="CQ18" i="2"/>
  <c r="CE18" i="2"/>
  <c r="CF18" i="2" s="1"/>
  <c r="BW18" i="2"/>
  <c r="BX18" i="2" s="1"/>
  <c r="BO18" i="2"/>
  <c r="BP18" i="2" s="1"/>
  <c r="BG18" i="2"/>
  <c r="BH18" i="2" s="1"/>
  <c r="AY18" i="2"/>
  <c r="AZ18" i="2" s="1"/>
  <c r="W21" i="2"/>
  <c r="Y14" i="2"/>
  <c r="X21" i="2"/>
  <c r="DG38" i="2"/>
  <c r="DM15" i="2"/>
  <c r="AZ14" i="2"/>
  <c r="AG14" i="2"/>
  <c r="AF21" i="2"/>
  <c r="AF20" i="2"/>
  <c r="CB15" i="2"/>
  <c r="DI15" i="2"/>
  <c r="DP15" i="2"/>
  <c r="BL15" i="2"/>
  <c r="DE15" i="2"/>
  <c r="AB22" i="2"/>
  <c r="AC21" i="2"/>
  <c r="AC20" i="2"/>
  <c r="AI21" i="2"/>
  <c r="CZ17" i="2"/>
  <c r="CZ14" i="2"/>
  <c r="DH14" i="2"/>
  <c r="BT14" i="2"/>
  <c r="S37" i="2"/>
  <c r="S21" i="2"/>
  <c r="AM37" i="2"/>
  <c r="AM21" i="2"/>
  <c r="AO14" i="2"/>
  <c r="AN21" i="2"/>
  <c r="AN20" i="2"/>
  <c r="T36" i="2"/>
  <c r="CZ15" i="2"/>
  <c r="DH15" i="2"/>
  <c r="AA37" i="2"/>
  <c r="P16" i="2"/>
  <c r="Q16" i="2" s="1"/>
  <c r="CY16" i="2"/>
  <c r="CY89" i="2" s="1"/>
  <c r="CQ16" i="2"/>
  <c r="CE16" i="2"/>
  <c r="CF16" i="2" s="1"/>
  <c r="BW16" i="2"/>
  <c r="BX16" i="2" s="1"/>
  <c r="BO16" i="2"/>
  <c r="BP16" i="2" s="1"/>
  <c r="BG16" i="2"/>
  <c r="BH16" i="2" s="1"/>
  <c r="AY16" i="2"/>
  <c r="AZ16" i="2" s="1"/>
  <c r="DL16" i="2"/>
  <c r="CU16" i="2"/>
  <c r="CV16" i="2" s="1"/>
  <c r="CI16" i="2"/>
  <c r="CA16" i="2"/>
  <c r="BS16" i="2"/>
  <c r="BT16" i="2" s="1"/>
  <c r="BK16" i="2"/>
  <c r="BK89" i="2" s="1"/>
  <c r="BC16" i="2"/>
  <c r="BC89" i="2" s="1"/>
  <c r="AU16" i="2"/>
  <c r="AV16" i="2" s="1"/>
  <c r="W36" i="2"/>
  <c r="W20" i="2"/>
  <c r="DG22" i="2"/>
  <c r="DG23" i="2"/>
  <c r="EO16" i="2" l="1"/>
  <c r="EO18" i="2"/>
  <c r="EO17" i="2"/>
  <c r="CA89" i="2"/>
  <c r="DN17" i="2"/>
  <c r="DQ14" i="2"/>
  <c r="DR14" i="2" s="1"/>
  <c r="BN91" i="2"/>
  <c r="CD91" i="2"/>
  <c r="DH17" i="2"/>
  <c r="DR15" i="2"/>
  <c r="DS15" i="2" s="1"/>
  <c r="DQ17" i="2"/>
  <c r="EP68" i="2"/>
  <c r="DF15" i="2"/>
  <c r="DC17" i="2"/>
  <c r="CV89" i="2"/>
  <c r="CV90" i="2"/>
  <c r="BT90" i="2"/>
  <c r="BT89" i="2"/>
  <c r="U90" i="2"/>
  <c r="U89" i="2"/>
  <c r="AV90" i="2"/>
  <c r="AV89" i="2"/>
  <c r="CL89" i="2"/>
  <c r="CL90" i="2"/>
  <c r="AO89" i="2"/>
  <c r="AO90" i="2"/>
  <c r="AG89" i="2"/>
  <c r="AG90" i="2"/>
  <c r="AZ89" i="2"/>
  <c r="AZ90" i="2"/>
  <c r="Y89" i="2"/>
  <c r="Y90" i="2"/>
  <c r="AK90" i="2"/>
  <c r="AK89" i="2"/>
  <c r="Q89" i="2"/>
  <c r="Q90" i="2"/>
  <c r="DA91" i="2"/>
  <c r="CH90" i="2"/>
  <c r="CH89" i="2"/>
  <c r="CR14" i="2"/>
  <c r="CR21" i="2" s="1"/>
  <c r="CQ89" i="2"/>
  <c r="CQ90" i="2"/>
  <c r="BH14" i="2"/>
  <c r="BH20" i="2" s="1"/>
  <c r="BG90" i="2"/>
  <c r="BG89" i="2"/>
  <c r="BX14" i="2"/>
  <c r="BX20" i="2" s="1"/>
  <c r="BW90" i="2"/>
  <c r="BW89" i="2"/>
  <c r="EH90" i="2"/>
  <c r="EH89" i="2"/>
  <c r="EN90" i="2"/>
  <c r="EN89" i="2"/>
  <c r="EE14" i="2"/>
  <c r="ED90" i="2"/>
  <c r="ED21" i="2"/>
  <c r="ED37" i="2"/>
  <c r="ED20" i="2"/>
  <c r="ED36" i="2"/>
  <c r="ED89" i="2"/>
  <c r="AU90" i="2"/>
  <c r="BK90" i="2"/>
  <c r="EE80" i="2"/>
  <c r="EE79" i="2"/>
  <c r="EE34" i="2"/>
  <c r="EE35" i="2"/>
  <c r="EE53" i="2"/>
  <c r="CA90" i="2"/>
  <c r="P89" i="2"/>
  <c r="BC90" i="2"/>
  <c r="CE89" i="2"/>
  <c r="CY90" i="2"/>
  <c r="BP89" i="2"/>
  <c r="BP90" i="2"/>
  <c r="CF89" i="2"/>
  <c r="CF90" i="2"/>
  <c r="BS89" i="2"/>
  <c r="BS90" i="2"/>
  <c r="AY90" i="2"/>
  <c r="AY89" i="2"/>
  <c r="BO90" i="2"/>
  <c r="BO89" i="2"/>
  <c r="CU90" i="2"/>
  <c r="CU89" i="2"/>
  <c r="DV90" i="2"/>
  <c r="DV89" i="2"/>
  <c r="DM14" i="2"/>
  <c r="DL89" i="2"/>
  <c r="DL90" i="2"/>
  <c r="X90" i="2"/>
  <c r="X89" i="2"/>
  <c r="DZ89" i="2"/>
  <c r="DZ90" i="2"/>
  <c r="AU89" i="2"/>
  <c r="EE87" i="2"/>
  <c r="EE83" i="2"/>
  <c r="P90" i="2"/>
  <c r="CE90" i="2"/>
  <c r="CD83" i="2"/>
  <c r="CD87" i="2"/>
  <c r="EA87" i="2"/>
  <c r="EP83" i="2"/>
  <c r="EP87" i="2"/>
  <c r="EO79" i="2"/>
  <c r="EO80" i="2"/>
  <c r="EP65" i="2"/>
  <c r="EP64" i="2"/>
  <c r="EP49" i="2"/>
  <c r="EP50" i="2"/>
  <c r="DA83" i="2"/>
  <c r="DA87" i="2"/>
  <c r="DC15" i="2"/>
  <c r="BN83" i="2"/>
  <c r="BN87" i="2"/>
  <c r="DR85" i="2"/>
  <c r="DR86" i="2"/>
  <c r="EO35" i="2"/>
  <c r="EO34" i="2"/>
  <c r="EO49" i="2"/>
  <c r="EO50" i="2"/>
  <c r="EP79" i="2"/>
  <c r="EP80" i="2"/>
  <c r="DO87" i="2"/>
  <c r="EO87" i="2"/>
  <c r="EP35" i="2"/>
  <c r="EP34" i="2"/>
  <c r="EP53" i="2"/>
  <c r="DW17" i="2"/>
  <c r="DL21" i="2"/>
  <c r="CY20" i="2"/>
  <c r="DN15" i="2"/>
  <c r="EA68" i="2"/>
  <c r="DW18" i="2"/>
  <c r="DW16" i="2"/>
  <c r="DW53" i="2"/>
  <c r="EA53" i="2"/>
  <c r="DE82" i="2"/>
  <c r="DE81" i="2"/>
  <c r="EA35" i="2"/>
  <c r="EA34" i="2"/>
  <c r="DW64" i="2"/>
  <c r="DW65" i="2"/>
  <c r="EO53" i="2"/>
  <c r="DZ36" i="2"/>
  <c r="DZ21" i="2"/>
  <c r="DZ20" i="2"/>
  <c r="DZ37" i="2"/>
  <c r="EA14" i="2"/>
  <c r="EN21" i="2"/>
  <c r="EN20" i="2"/>
  <c r="EO14" i="2"/>
  <c r="EN37" i="2"/>
  <c r="EN36" i="2"/>
  <c r="EA80" i="2"/>
  <c r="EA79" i="2"/>
  <c r="DI82" i="2"/>
  <c r="DI81" i="2"/>
  <c r="DD82" i="2"/>
  <c r="DD81" i="2"/>
  <c r="EO68" i="2"/>
  <c r="DD67" i="2"/>
  <c r="DI67" i="2"/>
  <c r="DE67" i="2"/>
  <c r="DW50" i="2"/>
  <c r="DW49" i="2"/>
  <c r="CZ82" i="2"/>
  <c r="CZ81" i="2"/>
  <c r="DH82" i="2"/>
  <c r="DH81" i="2"/>
  <c r="EA65" i="2"/>
  <c r="EA64" i="2"/>
  <c r="EA49" i="2"/>
  <c r="EA50" i="2"/>
  <c r="DW68" i="2"/>
  <c r="DW35" i="2"/>
  <c r="DW34" i="2"/>
  <c r="CZ67" i="2"/>
  <c r="EH21" i="2"/>
  <c r="EH20" i="2"/>
  <c r="EH36" i="2"/>
  <c r="EH37" i="2"/>
  <c r="EI14" i="2"/>
  <c r="DV21" i="2"/>
  <c r="DV20" i="2"/>
  <c r="DW14" i="2"/>
  <c r="DV36" i="2"/>
  <c r="DV37" i="2"/>
  <c r="EA83" i="2"/>
  <c r="CV82" i="2"/>
  <c r="CV81" i="2"/>
  <c r="EI34" i="2"/>
  <c r="EI35" i="2"/>
  <c r="CV67" i="2"/>
  <c r="DW83" i="2"/>
  <c r="DQ82" i="2"/>
  <c r="DQ81" i="2"/>
  <c r="DR56" i="2"/>
  <c r="DR67" i="2" s="1"/>
  <c r="CR82" i="2"/>
  <c r="CR81" i="2"/>
  <c r="DD66" i="2"/>
  <c r="DI66" i="2"/>
  <c r="DH66" i="2"/>
  <c r="DQ66" i="2"/>
  <c r="DE66" i="2"/>
  <c r="DS41" i="2"/>
  <c r="DO53" i="2"/>
  <c r="CD53" i="2"/>
  <c r="BN53" i="2"/>
  <c r="DA53" i="2"/>
  <c r="AE22" i="2"/>
  <c r="AE48" i="2"/>
  <c r="AA51" i="2"/>
  <c r="AA52" i="2"/>
  <c r="CH52" i="2"/>
  <c r="CH51" i="2"/>
  <c r="CH33" i="2"/>
  <c r="CH32" i="2"/>
  <c r="DO34" i="2"/>
  <c r="DO35" i="2"/>
  <c r="BZ34" i="2"/>
  <c r="BZ35" i="2"/>
  <c r="O51" i="2"/>
  <c r="AM51" i="2"/>
  <c r="W51" i="2"/>
  <c r="AI52" i="2"/>
  <c r="AB23" i="2"/>
  <c r="AA36" i="2"/>
  <c r="AE52" i="2"/>
  <c r="AE51" i="2"/>
  <c r="AV36" i="2"/>
  <c r="CL51" i="2"/>
  <c r="CL52" i="2"/>
  <c r="CL32" i="2"/>
  <c r="CL33" i="2"/>
  <c r="CD35" i="2"/>
  <c r="CD34" i="2"/>
  <c r="S51" i="2"/>
  <c r="S52" i="2"/>
  <c r="BN35" i="2"/>
  <c r="BN34" i="2"/>
  <c r="BZ53" i="2"/>
  <c r="O52" i="2"/>
  <c r="AM52" i="2"/>
  <c r="W52" i="2"/>
  <c r="AI51" i="2"/>
  <c r="AM77" i="2"/>
  <c r="AM91" i="2" s="1"/>
  <c r="AM78" i="2"/>
  <c r="S78" i="2"/>
  <c r="S77" i="2"/>
  <c r="BN80" i="2"/>
  <c r="BN79" i="2"/>
  <c r="AA63" i="2"/>
  <c r="AA62" i="2"/>
  <c r="BO48" i="2"/>
  <c r="BO47" i="2"/>
  <c r="BN50" i="2"/>
  <c r="BN49" i="2"/>
  <c r="AA77" i="2"/>
  <c r="AF48" i="2"/>
  <c r="AF47" i="2"/>
  <c r="AM63" i="2"/>
  <c r="AM62" i="2"/>
  <c r="AE63" i="2"/>
  <c r="AE62" i="2"/>
  <c r="AE68" i="2" s="1"/>
  <c r="S33" i="2"/>
  <c r="T32" i="2"/>
  <c r="T33" i="2"/>
  <c r="BZ22" i="2"/>
  <c r="BZ23" i="2"/>
  <c r="W77" i="2"/>
  <c r="W78" i="2"/>
  <c r="O77" i="2"/>
  <c r="O78" i="2"/>
  <c r="CD80" i="2"/>
  <c r="CD79" i="2"/>
  <c r="CL77" i="2"/>
  <c r="CL78" i="2"/>
  <c r="W48" i="2"/>
  <c r="W47" i="2"/>
  <c r="X52" i="2"/>
  <c r="CL48" i="2"/>
  <c r="CL47" i="2"/>
  <c r="CL68" i="2" s="1"/>
  <c r="CM51" i="2"/>
  <c r="CL21" i="2"/>
  <c r="CL36" i="2"/>
  <c r="CL20" i="2"/>
  <c r="CL37" i="2"/>
  <c r="CM14" i="2"/>
  <c r="AE77" i="2"/>
  <c r="AE91" i="2" s="1"/>
  <c r="AE78" i="2"/>
  <c r="AB48" i="2"/>
  <c r="AB47" i="2"/>
  <c r="AA48" i="2"/>
  <c r="O33" i="2"/>
  <c r="W32" i="2"/>
  <c r="AI33" i="2"/>
  <c r="AJ32" i="2"/>
  <c r="AJ33" i="2"/>
  <c r="CD38" i="2"/>
  <c r="CD22" i="2"/>
  <c r="CD23" i="2"/>
  <c r="AJ63" i="2"/>
  <c r="AJ62" i="2"/>
  <c r="AI63" i="2"/>
  <c r="BO78" i="2"/>
  <c r="BO77" i="2"/>
  <c r="AN52" i="2"/>
  <c r="AM48" i="2"/>
  <c r="AM47" i="2"/>
  <c r="AM53" i="2" s="1"/>
  <c r="S48" i="2"/>
  <c r="S47" i="2"/>
  <c r="T52" i="2"/>
  <c r="DO50" i="2"/>
  <c r="DO49" i="2"/>
  <c r="AE32" i="2"/>
  <c r="AE53" i="2" s="1"/>
  <c r="AE33" i="2"/>
  <c r="DA50" i="2"/>
  <c r="DA49" i="2"/>
  <c r="BN38" i="2"/>
  <c r="BN22" i="2"/>
  <c r="BN23" i="2"/>
  <c r="DA23" i="2"/>
  <c r="DA22" i="2"/>
  <c r="DA38" i="2"/>
  <c r="AB77" i="2"/>
  <c r="AB78" i="2"/>
  <c r="AA78" i="2"/>
  <c r="AE50" i="2"/>
  <c r="AE49" i="2"/>
  <c r="S63" i="2"/>
  <c r="S62" i="2"/>
  <c r="O63" i="2"/>
  <c r="O62" i="2"/>
  <c r="S32" i="2"/>
  <c r="AM34" i="2"/>
  <c r="AM35" i="2"/>
  <c r="AN32" i="2"/>
  <c r="AN33" i="2"/>
  <c r="DA80" i="2"/>
  <c r="DA79" i="2"/>
  <c r="BZ38" i="2"/>
  <c r="CB17" i="2"/>
  <c r="DP17" i="2"/>
  <c r="DR17" i="2" s="1"/>
  <c r="DS17" i="2" s="1"/>
  <c r="DI17" i="2"/>
  <c r="DO23" i="2"/>
  <c r="DO22" i="2"/>
  <c r="DO38" i="2"/>
  <c r="AI78" i="2"/>
  <c r="AI77" i="2"/>
  <c r="AI91" i="2" s="1"/>
  <c r="CE78" i="2"/>
  <c r="CE77" i="2"/>
  <c r="CH78" i="2"/>
  <c r="CH77" i="2"/>
  <c r="AI48" i="2"/>
  <c r="AI47" i="2"/>
  <c r="AJ51" i="2"/>
  <c r="O48" i="2"/>
  <c r="O47" i="2"/>
  <c r="BG52" i="2"/>
  <c r="BK51" i="2"/>
  <c r="CA52" i="2"/>
  <c r="BC51" i="2"/>
  <c r="CD50" i="2"/>
  <c r="CD49" i="2"/>
  <c r="CH48" i="2"/>
  <c r="CH47" i="2"/>
  <c r="CI51" i="2"/>
  <c r="CI52" i="2"/>
  <c r="CM52" i="2"/>
  <c r="DL52" i="2"/>
  <c r="BC52" i="2"/>
  <c r="BK52" i="2"/>
  <c r="CY51" i="2"/>
  <c r="AA32" i="2"/>
  <c r="AA33" i="2"/>
  <c r="CH21" i="2"/>
  <c r="CH37" i="2"/>
  <c r="CH36" i="2"/>
  <c r="CH20" i="2"/>
  <c r="CI14" i="2"/>
  <c r="AA47" i="2"/>
  <c r="AA53" i="2" s="1"/>
  <c r="W63" i="2"/>
  <c r="W62" i="2"/>
  <c r="W68" i="2" s="1"/>
  <c r="CM32" i="2"/>
  <c r="O32" i="2"/>
  <c r="W33" i="2"/>
  <c r="X32" i="2"/>
  <c r="X33" i="2"/>
  <c r="AI32" i="2"/>
  <c r="Q36" i="2"/>
  <c r="BK33" i="2"/>
  <c r="CY36" i="2"/>
  <c r="CQ36" i="2"/>
  <c r="AI62" i="2"/>
  <c r="AI68" i="2" s="1"/>
  <c r="DL23" i="2"/>
  <c r="DE16" i="2"/>
  <c r="DE90" i="2" s="1"/>
  <c r="BL16" i="2"/>
  <c r="DI16" i="2"/>
  <c r="CB16" i="2"/>
  <c r="DP16" i="2"/>
  <c r="CN16" i="2"/>
  <c r="DF16" i="2"/>
  <c r="DQ16" i="2"/>
  <c r="CR16" i="2"/>
  <c r="S38" i="2"/>
  <c r="AM38" i="2"/>
  <c r="AN37" i="2"/>
  <c r="AN22" i="2"/>
  <c r="AN23" i="2"/>
  <c r="AM22" i="2"/>
  <c r="AM23" i="2"/>
  <c r="S22" i="2"/>
  <c r="S23" i="2"/>
  <c r="BS21" i="2"/>
  <c r="BS20" i="2"/>
  <c r="AI22" i="2"/>
  <c r="AI23" i="2"/>
  <c r="AF22" i="2"/>
  <c r="AF23" i="2"/>
  <c r="AY20" i="2"/>
  <c r="AZ20" i="2"/>
  <c r="AZ21" i="2"/>
  <c r="BG21" i="2"/>
  <c r="BO20" i="2"/>
  <c r="BP20" i="2"/>
  <c r="BP21" i="2"/>
  <c r="CM20" i="2"/>
  <c r="X37" i="2"/>
  <c r="X22" i="2"/>
  <c r="X23" i="2"/>
  <c r="W22" i="2"/>
  <c r="W23" i="2"/>
  <c r="CN18" i="2"/>
  <c r="DF18" i="2"/>
  <c r="DQ18" i="2"/>
  <c r="CR18" i="2"/>
  <c r="DE18" i="2"/>
  <c r="BL18" i="2"/>
  <c r="DI18" i="2"/>
  <c r="DI20" i="2" s="1"/>
  <c r="CB18" i="2"/>
  <c r="DP18" i="2"/>
  <c r="O38" i="2"/>
  <c r="CA21" i="2"/>
  <c r="AA38" i="2"/>
  <c r="AJ36" i="2"/>
  <c r="AI36" i="2"/>
  <c r="P21" i="2"/>
  <c r="AU21" i="2"/>
  <c r="AV21" i="2"/>
  <c r="AV20" i="2"/>
  <c r="BK20" i="2"/>
  <c r="BL20" i="2"/>
  <c r="CE20" i="2"/>
  <c r="CE21" i="2"/>
  <c r="CV20" i="2"/>
  <c r="CV21" i="2"/>
  <c r="BD16" i="2"/>
  <c r="BD89" i="2" s="1"/>
  <c r="DD16" i="2"/>
  <c r="DC16" i="2"/>
  <c r="CJ16" i="2"/>
  <c r="DM16" i="2"/>
  <c r="DN16" i="2"/>
  <c r="CZ16" i="2"/>
  <c r="CZ89" i="2" s="1"/>
  <c r="DH16" i="2"/>
  <c r="AN36" i="2"/>
  <c r="AO20" i="2"/>
  <c r="AO21" i="2"/>
  <c r="AO36" i="2"/>
  <c r="BT21" i="2"/>
  <c r="BT20" i="2"/>
  <c r="CI21" i="2"/>
  <c r="CY21" i="2"/>
  <c r="AI37" i="2"/>
  <c r="AC22" i="2"/>
  <c r="AC23" i="2"/>
  <c r="AG20" i="2"/>
  <c r="AG21" i="2"/>
  <c r="AY21" i="2"/>
  <c r="BG20" i="2"/>
  <c r="BH21" i="2"/>
  <c r="BO21" i="2"/>
  <c r="BW20" i="2"/>
  <c r="BW21" i="2"/>
  <c r="X36" i="2"/>
  <c r="Y20" i="2"/>
  <c r="Y21" i="2"/>
  <c r="Y36" i="2"/>
  <c r="Y37" i="2"/>
  <c r="W37" i="2"/>
  <c r="CZ18" i="2"/>
  <c r="DH18" i="2"/>
  <c r="BD18" i="2"/>
  <c r="DD18" i="2"/>
  <c r="DC18" i="2"/>
  <c r="CJ18" i="2"/>
  <c r="DM18" i="2"/>
  <c r="DN18" i="2"/>
  <c r="AE38" i="2"/>
  <c r="T37" i="2"/>
  <c r="T22" i="2"/>
  <c r="T23" i="2"/>
  <c r="U21" i="2"/>
  <c r="U36" i="2"/>
  <c r="U20" i="2"/>
  <c r="CA20" i="2"/>
  <c r="CQ21" i="2"/>
  <c r="CQ20" i="2"/>
  <c r="AB36" i="2"/>
  <c r="AJ37" i="2"/>
  <c r="AJ22" i="2"/>
  <c r="AJ23" i="2"/>
  <c r="AK21" i="2"/>
  <c r="AK37" i="2"/>
  <c r="AK20" i="2"/>
  <c r="AE37" i="2"/>
  <c r="DL37" i="2"/>
  <c r="CI36" i="2"/>
  <c r="CF36" i="2"/>
  <c r="BK36" i="2"/>
  <c r="O36" i="2"/>
  <c r="O37" i="2"/>
  <c r="P20" i="2"/>
  <c r="Q20" i="2"/>
  <c r="Q21" i="2"/>
  <c r="Q37" i="2"/>
  <c r="AU20" i="2"/>
  <c r="BC21" i="2"/>
  <c r="BC20" i="2"/>
  <c r="BK37" i="2"/>
  <c r="BK21" i="2"/>
  <c r="DE20" i="2"/>
  <c r="CF20" i="2"/>
  <c r="CF21" i="2"/>
  <c r="CU20" i="2"/>
  <c r="CU21" i="2"/>
  <c r="DL20" i="2"/>
  <c r="DE21" i="2" l="1"/>
  <c r="BX36" i="2"/>
  <c r="CR20" i="2"/>
  <c r="CR22" i="2" s="1"/>
  <c r="DI90" i="2"/>
  <c r="CB89" i="2"/>
  <c r="DD90" i="2"/>
  <c r="DQ20" i="2"/>
  <c r="BL90" i="2"/>
  <c r="DR66" i="2"/>
  <c r="BX21" i="2"/>
  <c r="BX23" i="2" s="1"/>
  <c r="BH36" i="2"/>
  <c r="DH89" i="2"/>
  <c r="DR18" i="2"/>
  <c r="DS18" i="2" s="1"/>
  <c r="DQ90" i="2"/>
  <c r="S68" i="2"/>
  <c r="DP89" i="2"/>
  <c r="CI20" i="2"/>
  <c r="CI89" i="2"/>
  <c r="CI90" i="2"/>
  <c r="BO87" i="2"/>
  <c r="BO91" i="2"/>
  <c r="CM21" i="2"/>
  <c r="CM22" i="2" s="1"/>
  <c r="CM90" i="2"/>
  <c r="CM89" i="2"/>
  <c r="CL91" i="2"/>
  <c r="O91" i="2"/>
  <c r="O87" i="2"/>
  <c r="W91" i="2"/>
  <c r="W87" i="2"/>
  <c r="AA87" i="2"/>
  <c r="AA91" i="2"/>
  <c r="DW89" i="2"/>
  <c r="DW90" i="2"/>
  <c r="EH38" i="2"/>
  <c r="EH91" i="2"/>
  <c r="EO90" i="2"/>
  <c r="EO89" i="2"/>
  <c r="EP90" i="2"/>
  <c r="EP89" i="2"/>
  <c r="BD90" i="2"/>
  <c r="CB90" i="2"/>
  <c r="CZ90" i="2"/>
  <c r="ED38" i="2"/>
  <c r="ED91" i="2"/>
  <c r="ED23" i="2"/>
  <c r="ED22" i="2"/>
  <c r="EE20" i="2"/>
  <c r="EE90" i="2"/>
  <c r="EE21" i="2"/>
  <c r="EE37" i="2"/>
  <c r="EE89" i="2"/>
  <c r="EE36" i="2"/>
  <c r="BX89" i="2"/>
  <c r="BX90" i="2"/>
  <c r="CR90" i="2"/>
  <c r="CR89" i="2"/>
  <c r="DE89" i="2"/>
  <c r="DD89" i="2"/>
  <c r="DI89" i="2"/>
  <c r="DP90" i="2"/>
  <c r="DH90" i="2"/>
  <c r="BL89" i="2"/>
  <c r="DQ89" i="2"/>
  <c r="CH91" i="2"/>
  <c r="CE91" i="2"/>
  <c r="O68" i="2"/>
  <c r="AB91" i="2"/>
  <c r="AB87" i="2"/>
  <c r="S87" i="2"/>
  <c r="S91" i="2"/>
  <c r="DV38" i="2"/>
  <c r="DV91" i="2"/>
  <c r="EI89" i="2"/>
  <c r="EI90" i="2"/>
  <c r="EN38" i="2"/>
  <c r="EN91" i="2"/>
  <c r="EA90" i="2"/>
  <c r="EA89" i="2"/>
  <c r="DZ38" i="2"/>
  <c r="DZ91" i="2"/>
  <c r="EP36" i="2"/>
  <c r="DM90" i="2"/>
  <c r="DM89" i="2"/>
  <c r="BH89" i="2"/>
  <c r="BH90" i="2"/>
  <c r="DL22" i="2"/>
  <c r="CL83" i="2"/>
  <c r="CL87" i="2"/>
  <c r="AM87" i="2"/>
  <c r="DS86" i="2"/>
  <c r="DS85" i="2"/>
  <c r="EP20" i="2"/>
  <c r="EP37" i="2"/>
  <c r="CH83" i="2"/>
  <c r="CH87" i="2"/>
  <c r="AI87" i="2"/>
  <c r="AE83" i="2"/>
  <c r="AE87" i="2"/>
  <c r="EP21" i="2"/>
  <c r="CH53" i="2"/>
  <c r="CH68" i="2"/>
  <c r="O83" i="2"/>
  <c r="W83" i="2"/>
  <c r="AM68" i="2"/>
  <c r="AA83" i="2"/>
  <c r="AM83" i="2"/>
  <c r="EI37" i="2"/>
  <c r="EI36" i="2"/>
  <c r="EI20" i="2"/>
  <c r="EI21" i="2"/>
  <c r="EH23" i="2"/>
  <c r="EH22" i="2"/>
  <c r="EO20" i="2"/>
  <c r="EO21" i="2"/>
  <c r="EO36" i="2"/>
  <c r="EO37" i="2"/>
  <c r="EN23" i="2"/>
  <c r="EN22" i="2"/>
  <c r="DZ23" i="2"/>
  <c r="DZ22" i="2"/>
  <c r="AI83" i="2"/>
  <c r="AA68" i="2"/>
  <c r="S83" i="2"/>
  <c r="DS56" i="2"/>
  <c r="DS66" i="2" s="1"/>
  <c r="DR82" i="2"/>
  <c r="DR81" i="2"/>
  <c r="DW21" i="2"/>
  <c r="DW20" i="2"/>
  <c r="DW36" i="2"/>
  <c r="DW37" i="2"/>
  <c r="DV23" i="2"/>
  <c r="DV22" i="2"/>
  <c r="EA36" i="2"/>
  <c r="EA20" i="2"/>
  <c r="EA21" i="2"/>
  <c r="EA37" i="2"/>
  <c r="CB21" i="2"/>
  <c r="CB23" i="2" s="1"/>
  <c r="T51" i="2"/>
  <c r="DQ21" i="2"/>
  <c r="DQ22" i="2" s="1"/>
  <c r="O53" i="2"/>
  <c r="DI21" i="2"/>
  <c r="S53" i="2"/>
  <c r="AB52" i="2"/>
  <c r="AB51" i="2"/>
  <c r="AF51" i="2"/>
  <c r="AF52" i="2"/>
  <c r="BP51" i="2"/>
  <c r="BP52" i="2"/>
  <c r="X51" i="2"/>
  <c r="CE52" i="2"/>
  <c r="AY51" i="2"/>
  <c r="BS51" i="2"/>
  <c r="DL51" i="2"/>
  <c r="CU52" i="2"/>
  <c r="CU51" i="2"/>
  <c r="CH35" i="2"/>
  <c r="CH34" i="2"/>
  <c r="AJ52" i="2"/>
  <c r="P51" i="2"/>
  <c r="BW52" i="2"/>
  <c r="CA51" i="2"/>
  <c r="AU52" i="2"/>
  <c r="BO52" i="2"/>
  <c r="CQ51" i="2"/>
  <c r="AN51" i="2"/>
  <c r="CY52" i="2"/>
  <c r="CU37" i="2"/>
  <c r="CF37" i="2"/>
  <c r="P36" i="2"/>
  <c r="BT37" i="2"/>
  <c r="CM36" i="2"/>
  <c r="AK36" i="2"/>
  <c r="AB37" i="2"/>
  <c r="DP21" i="2"/>
  <c r="DP20" i="2"/>
  <c r="U37" i="2"/>
  <c r="AO37" i="2"/>
  <c r="CB20" i="2"/>
  <c r="BL21" i="2"/>
  <c r="BL22" i="2" s="1"/>
  <c r="BG32" i="2"/>
  <c r="AI53" i="2"/>
  <c r="CL53" i="2"/>
  <c r="W53" i="2"/>
  <c r="CL34" i="2"/>
  <c r="CL35" i="2"/>
  <c r="BG51" i="2"/>
  <c r="CE51" i="2"/>
  <c r="AY52" i="2"/>
  <c r="BS52" i="2"/>
  <c r="P52" i="2"/>
  <c r="BW51" i="2"/>
  <c r="AU51" i="2"/>
  <c r="BO51" i="2"/>
  <c r="CQ52" i="2"/>
  <c r="DM37" i="2"/>
  <c r="X34" i="2"/>
  <c r="X35" i="2"/>
  <c r="Y32" i="2"/>
  <c r="Y38" i="2" s="1"/>
  <c r="Y33" i="2"/>
  <c r="CM33" i="2"/>
  <c r="BG33" i="2"/>
  <c r="BH32" i="2"/>
  <c r="BH33" i="2"/>
  <c r="BK32" i="2"/>
  <c r="CE32" i="2"/>
  <c r="AY33" i="2"/>
  <c r="AZ32" i="2"/>
  <c r="AZ33" i="2"/>
  <c r="BS32" i="2"/>
  <c r="DL33" i="2"/>
  <c r="X63" i="2"/>
  <c r="X62" i="2"/>
  <c r="W65" i="2"/>
  <c r="W64" i="2"/>
  <c r="CH38" i="2"/>
  <c r="DQ37" i="2"/>
  <c r="DE52" i="2"/>
  <c r="DD52" i="2"/>
  <c r="CE48" i="2"/>
  <c r="CE47" i="2"/>
  <c r="CE87" i="2" s="1"/>
  <c r="CF52" i="2"/>
  <c r="BD52" i="2"/>
  <c r="BC48" i="2"/>
  <c r="BC47" i="2"/>
  <c r="CB51" i="2"/>
  <c r="CA48" i="2"/>
  <c r="CA47" i="2"/>
  <c r="DI51" i="2"/>
  <c r="DP51" i="2"/>
  <c r="BL52" i="2"/>
  <c r="BK48" i="2"/>
  <c r="BK47" i="2"/>
  <c r="BK53" i="2" s="1"/>
  <c r="AV51" i="2"/>
  <c r="AU48" i="2"/>
  <c r="AU47" i="2"/>
  <c r="AY48" i="2"/>
  <c r="AY47" i="2"/>
  <c r="AZ51" i="2"/>
  <c r="BG48" i="2"/>
  <c r="BG47" i="2"/>
  <c r="BG53" i="2" s="1"/>
  <c r="BH52" i="2"/>
  <c r="AK52" i="2"/>
  <c r="AJ48" i="2"/>
  <c r="AJ47" i="2"/>
  <c r="AJ53" i="2" s="1"/>
  <c r="AI50" i="2"/>
  <c r="AI49" i="2"/>
  <c r="CF77" i="2"/>
  <c r="CF91" i="2" s="1"/>
  <c r="CF78" i="2"/>
  <c r="CE80" i="2"/>
  <c r="CE79" i="2"/>
  <c r="AN34" i="2"/>
  <c r="AN35" i="2"/>
  <c r="AO32" i="2"/>
  <c r="AO33" i="2"/>
  <c r="CE63" i="2"/>
  <c r="CE62" i="2"/>
  <c r="CE68" i="2" s="1"/>
  <c r="AU63" i="2"/>
  <c r="AU62" i="2"/>
  <c r="CY63" i="2"/>
  <c r="CY62" i="2"/>
  <c r="BC63" i="2"/>
  <c r="BC62" i="2"/>
  <c r="CU63" i="2"/>
  <c r="CU62" i="2"/>
  <c r="BG63" i="2"/>
  <c r="BG62" i="2"/>
  <c r="BG68" i="2" s="1"/>
  <c r="BK63" i="2"/>
  <c r="BK62" i="2"/>
  <c r="BW63" i="2"/>
  <c r="BW62" i="2"/>
  <c r="P63" i="2"/>
  <c r="P62" i="2"/>
  <c r="O65" i="2"/>
  <c r="O64" i="2"/>
  <c r="AC78" i="2"/>
  <c r="AC77" i="2"/>
  <c r="AN48" i="2"/>
  <c r="AN47" i="2"/>
  <c r="AN53" i="2" s="1"/>
  <c r="AO51" i="2"/>
  <c r="AI65" i="2"/>
  <c r="AI64" i="2"/>
  <c r="AI34" i="2"/>
  <c r="AI35" i="2"/>
  <c r="P32" i="2"/>
  <c r="O34" i="2"/>
  <c r="O35" i="2"/>
  <c r="BW32" i="2"/>
  <c r="CA32" i="2"/>
  <c r="AU32" i="2"/>
  <c r="BO33" i="2"/>
  <c r="BP32" i="2"/>
  <c r="BP33" i="2"/>
  <c r="CI32" i="2"/>
  <c r="BC32" i="2"/>
  <c r="AA50" i="2"/>
  <c r="AA49" i="2"/>
  <c r="AB50" i="2"/>
  <c r="AB49" i="2"/>
  <c r="AE80" i="2"/>
  <c r="AE79" i="2"/>
  <c r="DF14" i="2"/>
  <c r="CN14" i="2"/>
  <c r="CL38" i="2"/>
  <c r="CL22" i="2"/>
  <c r="CL23" i="2"/>
  <c r="CQ33" i="2"/>
  <c r="CM78" i="2"/>
  <c r="CM77" i="2"/>
  <c r="CM91" i="2" s="1"/>
  <c r="BC77" i="2"/>
  <c r="BC91" i="2" s="1"/>
  <c r="BC78" i="2"/>
  <c r="CQ77" i="2"/>
  <c r="CQ91" i="2" s="1"/>
  <c r="CQ78" i="2"/>
  <c r="BG78" i="2"/>
  <c r="BG77" i="2"/>
  <c r="BG91" i="2" s="1"/>
  <c r="DL77" i="2"/>
  <c r="DL91" i="2" s="1"/>
  <c r="DL78" i="2"/>
  <c r="AU77" i="2"/>
  <c r="AU91" i="2" s="1"/>
  <c r="AU78" i="2"/>
  <c r="AY78" i="2"/>
  <c r="AY77" i="2"/>
  <c r="O80" i="2"/>
  <c r="O79" i="2"/>
  <c r="X78" i="2"/>
  <c r="X77" i="2"/>
  <c r="T34" i="2"/>
  <c r="T35" i="2"/>
  <c r="U32" i="2"/>
  <c r="U33" i="2"/>
  <c r="AN63" i="2"/>
  <c r="AN62" i="2"/>
  <c r="AN68" i="2" s="1"/>
  <c r="AM65" i="2"/>
  <c r="AM64" i="2"/>
  <c r="CY32" i="2"/>
  <c r="AB63" i="2"/>
  <c r="AB62" i="2"/>
  <c r="AB68" i="2" s="1"/>
  <c r="AA65" i="2"/>
  <c r="AA64" i="2"/>
  <c r="T77" i="2"/>
  <c r="T78" i="2"/>
  <c r="S80" i="2"/>
  <c r="S79" i="2"/>
  <c r="AM80" i="2"/>
  <c r="AM79" i="2"/>
  <c r="DH21" i="2"/>
  <c r="DH23" i="2" s="1"/>
  <c r="CB36" i="2"/>
  <c r="W34" i="2"/>
  <c r="W35" i="2"/>
  <c r="BK34" i="2"/>
  <c r="BK35" i="2"/>
  <c r="DE33" i="2"/>
  <c r="CE33" i="2"/>
  <c r="CF32" i="2"/>
  <c r="CF33" i="2"/>
  <c r="AY32" i="2"/>
  <c r="BS33" i="2"/>
  <c r="BT32" i="2"/>
  <c r="BT33" i="2"/>
  <c r="DL32" i="2"/>
  <c r="DC14" i="2"/>
  <c r="DC20" i="2" s="1"/>
  <c r="CJ14" i="2"/>
  <c r="CJ36" i="2" s="1"/>
  <c r="DN14" i="2"/>
  <c r="CH22" i="2"/>
  <c r="CH23" i="2"/>
  <c r="AA34" i="2"/>
  <c r="AA35" i="2"/>
  <c r="AB32" i="2"/>
  <c r="AB53" i="2" s="1"/>
  <c r="AB33" i="2"/>
  <c r="CU33" i="2"/>
  <c r="CU32" i="2"/>
  <c r="DN52" i="2"/>
  <c r="CJ52" i="2"/>
  <c r="CI48" i="2"/>
  <c r="CI47" i="2"/>
  <c r="CI53" i="2" s="1"/>
  <c r="DC51" i="2"/>
  <c r="CH50" i="2"/>
  <c r="CH49" i="2"/>
  <c r="CR51" i="2"/>
  <c r="CQ48" i="2"/>
  <c r="CQ47" i="2"/>
  <c r="DQ51" i="2"/>
  <c r="DH51" i="2"/>
  <c r="CZ51" i="2"/>
  <c r="CY48" i="2"/>
  <c r="CY47" i="2"/>
  <c r="CU48" i="2"/>
  <c r="CU47" i="2"/>
  <c r="BT51" i="2"/>
  <c r="BS48" i="2"/>
  <c r="BS47" i="2"/>
  <c r="BW48" i="2"/>
  <c r="BW47" i="2"/>
  <c r="BW53" i="2" s="1"/>
  <c r="BX51" i="2"/>
  <c r="DL48" i="2"/>
  <c r="DL47" i="2"/>
  <c r="DM51" i="2"/>
  <c r="P48" i="2"/>
  <c r="P47" i="2"/>
  <c r="Q52" i="2"/>
  <c r="O50" i="2"/>
  <c r="O49" i="2"/>
  <c r="CI77" i="2"/>
  <c r="CI78" i="2"/>
  <c r="CH80" i="2"/>
  <c r="CH79" i="2"/>
  <c r="AJ77" i="2"/>
  <c r="AJ91" i="2" s="1"/>
  <c r="AJ78" i="2"/>
  <c r="AI80" i="2"/>
  <c r="AI79" i="2"/>
  <c r="CM63" i="2"/>
  <c r="CM62" i="2"/>
  <c r="BS63" i="2"/>
  <c r="BS62" i="2"/>
  <c r="CI63" i="2"/>
  <c r="CI62" i="2"/>
  <c r="CI68" i="2" s="1"/>
  <c r="AY63" i="2"/>
  <c r="AY62" i="2"/>
  <c r="AY68" i="2" s="1"/>
  <c r="BO63" i="2"/>
  <c r="BO62" i="2"/>
  <c r="BO68" i="2" s="1"/>
  <c r="CQ63" i="2"/>
  <c r="CQ62" i="2"/>
  <c r="DL63" i="2"/>
  <c r="DL62" i="2"/>
  <c r="CA63" i="2"/>
  <c r="CA62" i="2"/>
  <c r="T63" i="2"/>
  <c r="T62" i="2"/>
  <c r="S65" i="2"/>
  <c r="S64" i="2"/>
  <c r="AA80" i="2"/>
  <c r="AA79" i="2"/>
  <c r="AB80" i="2"/>
  <c r="AB79" i="2"/>
  <c r="AE34" i="2"/>
  <c r="AE35" i="2"/>
  <c r="AF32" i="2"/>
  <c r="AF53" i="2" s="1"/>
  <c r="AF33" i="2"/>
  <c r="T48" i="2"/>
  <c r="T47" i="2"/>
  <c r="T53" i="2" s="1"/>
  <c r="U52" i="2"/>
  <c r="S50" i="2"/>
  <c r="S49" i="2"/>
  <c r="AM50" i="2"/>
  <c r="AM49" i="2"/>
  <c r="BP77" i="2"/>
  <c r="BP91" i="2" s="1"/>
  <c r="BP78" i="2"/>
  <c r="BO80" i="2"/>
  <c r="BO79" i="2"/>
  <c r="AK63" i="2"/>
  <c r="AK62" i="2"/>
  <c r="AJ65" i="2"/>
  <c r="AJ64" i="2"/>
  <c r="AJ34" i="2"/>
  <c r="AJ35" i="2"/>
  <c r="AK32" i="2"/>
  <c r="AK33" i="2"/>
  <c r="P33" i="2"/>
  <c r="Q32" i="2"/>
  <c r="Q33" i="2"/>
  <c r="BW33" i="2"/>
  <c r="BX32" i="2"/>
  <c r="BX33" i="2"/>
  <c r="CA33" i="2"/>
  <c r="AU33" i="2"/>
  <c r="AV32" i="2"/>
  <c r="AV33" i="2"/>
  <c r="BO32" i="2"/>
  <c r="BO53" i="2" s="1"/>
  <c r="CI33" i="2"/>
  <c r="DC32" i="2"/>
  <c r="BC33" i="2"/>
  <c r="DD33" i="2"/>
  <c r="AC48" i="2"/>
  <c r="AC47" i="2"/>
  <c r="AF78" i="2"/>
  <c r="AF77" i="2"/>
  <c r="CQ32" i="2"/>
  <c r="CR33" i="2"/>
  <c r="CM48" i="2"/>
  <c r="CM47" i="2"/>
  <c r="CM53" i="2" s="1"/>
  <c r="DF52" i="2"/>
  <c r="CN52" i="2"/>
  <c r="CL50" i="2"/>
  <c r="CL49" i="2"/>
  <c r="X48" i="2"/>
  <c r="X47" i="2"/>
  <c r="X53" i="2" s="1"/>
  <c r="Y52" i="2"/>
  <c r="W50" i="2"/>
  <c r="W49" i="2"/>
  <c r="CL80" i="2"/>
  <c r="CL79" i="2"/>
  <c r="CY77" i="2"/>
  <c r="CY91" i="2" s="1"/>
  <c r="CY78" i="2"/>
  <c r="CU78" i="2"/>
  <c r="CU77" i="2"/>
  <c r="CU91" i="2" s="1"/>
  <c r="CA77" i="2"/>
  <c r="CA91" i="2" s="1"/>
  <c r="CA78" i="2"/>
  <c r="BK77" i="2"/>
  <c r="BK91" i="2" s="1"/>
  <c r="BK78" i="2"/>
  <c r="BS77" i="2"/>
  <c r="BS91" i="2" s="1"/>
  <c r="BS78" i="2"/>
  <c r="BW78" i="2"/>
  <c r="BW77" i="2"/>
  <c r="BW91" i="2" s="1"/>
  <c r="P78" i="2"/>
  <c r="P77" i="2"/>
  <c r="W80" i="2"/>
  <c r="W79" i="2"/>
  <c r="S34" i="2"/>
  <c r="S35" i="2"/>
  <c r="AF63" i="2"/>
  <c r="AF62" i="2"/>
  <c r="AF68" i="2" s="1"/>
  <c r="AE65" i="2"/>
  <c r="AE64" i="2"/>
  <c r="AG48" i="2"/>
  <c r="AG47" i="2"/>
  <c r="AF50" i="2"/>
  <c r="AF49" i="2"/>
  <c r="CY33" i="2"/>
  <c r="DH33" i="2"/>
  <c r="BP48" i="2"/>
  <c r="BP47" i="2"/>
  <c r="BO50" i="2"/>
  <c r="BO49" i="2"/>
  <c r="AN78" i="2"/>
  <c r="AN77" i="2"/>
  <c r="AN91" i="2" s="1"/>
  <c r="Q22" i="2"/>
  <c r="Q23" i="2"/>
  <c r="AB38" i="2"/>
  <c r="AC36" i="2"/>
  <c r="CQ22" i="2"/>
  <c r="CQ23" i="2"/>
  <c r="DS14" i="2"/>
  <c r="CA36" i="2"/>
  <c r="U22" i="2"/>
  <c r="U23" i="2"/>
  <c r="CM37" i="2"/>
  <c r="BW37" i="2"/>
  <c r="BO22" i="2"/>
  <c r="BO23" i="2"/>
  <c r="BH37" i="2"/>
  <c r="BH22" i="2"/>
  <c r="BH23" i="2"/>
  <c r="BG36" i="2"/>
  <c r="AY22" i="2"/>
  <c r="AY23" i="2"/>
  <c r="AG22" i="2"/>
  <c r="AG23" i="2"/>
  <c r="CZ21" i="2"/>
  <c r="CY37" i="2"/>
  <c r="CI22" i="2"/>
  <c r="CI23" i="2"/>
  <c r="BT36" i="2"/>
  <c r="BS36" i="2"/>
  <c r="T38" i="2"/>
  <c r="AJ38" i="2"/>
  <c r="CV37" i="2"/>
  <c r="CV22" i="2"/>
  <c r="CV23" i="2"/>
  <c r="CE22" i="2"/>
  <c r="CE23" i="2"/>
  <c r="BD21" i="2"/>
  <c r="DD21" i="2"/>
  <c r="AV37" i="2"/>
  <c r="AV22" i="2"/>
  <c r="AV23" i="2"/>
  <c r="AU37" i="2"/>
  <c r="P37" i="2"/>
  <c r="W38" i="2"/>
  <c r="CB22" i="2"/>
  <c r="CA37" i="2"/>
  <c r="CN20" i="2"/>
  <c r="BW36" i="2"/>
  <c r="BP36" i="2"/>
  <c r="BG37" i="2"/>
  <c r="AZ36" i="2"/>
  <c r="DH20" i="2"/>
  <c r="BS22" i="2"/>
  <c r="BS23" i="2"/>
  <c r="DN21" i="2"/>
  <c r="AI38" i="2"/>
  <c r="CU22" i="2"/>
  <c r="CU23" i="2"/>
  <c r="CF22" i="2"/>
  <c r="CF23" i="2"/>
  <c r="BC22" i="2"/>
  <c r="BC23" i="2"/>
  <c r="DI37" i="2"/>
  <c r="AG37" i="2"/>
  <c r="AF36" i="2"/>
  <c r="AF37" i="2"/>
  <c r="CE36" i="2"/>
  <c r="DE22" i="2"/>
  <c r="DE23" i="2"/>
  <c r="BK22" i="2"/>
  <c r="BK23" i="2"/>
  <c r="BC37" i="2"/>
  <c r="AU36" i="2"/>
  <c r="CZ36" i="2"/>
  <c r="DL36" i="2"/>
  <c r="AK22" i="2"/>
  <c r="AK23" i="2"/>
  <c r="CQ37" i="2"/>
  <c r="DP22" i="2"/>
  <c r="Y22" i="2"/>
  <c r="Y23" i="2"/>
  <c r="BW22" i="2"/>
  <c r="BW23" i="2"/>
  <c r="BO37" i="2"/>
  <c r="AY37" i="2"/>
  <c r="AG36" i="2"/>
  <c r="CZ20" i="2"/>
  <c r="CY22" i="2"/>
  <c r="CY23" i="2"/>
  <c r="CI37" i="2"/>
  <c r="BT22" i="2"/>
  <c r="BT23" i="2"/>
  <c r="AO22" i="2"/>
  <c r="AO23" i="2"/>
  <c r="DM21" i="2"/>
  <c r="DM36" i="2"/>
  <c r="DM20" i="2"/>
  <c r="CU36" i="2"/>
  <c r="CE37" i="2"/>
  <c r="BL36" i="2"/>
  <c r="BD20" i="2"/>
  <c r="DD20" i="2"/>
  <c r="AU22" i="2"/>
  <c r="AU23" i="2"/>
  <c r="P22" i="2"/>
  <c r="P23" i="2"/>
  <c r="CR23" i="2"/>
  <c r="DI22" i="2"/>
  <c r="DI23" i="2"/>
  <c r="CA22" i="2"/>
  <c r="CA23" i="2"/>
  <c r="BX37" i="2"/>
  <c r="BX22" i="2"/>
  <c r="BP37" i="2"/>
  <c r="BP22" i="2"/>
  <c r="BP23" i="2"/>
  <c r="BO36" i="2"/>
  <c r="BG22" i="2"/>
  <c r="BG23" i="2"/>
  <c r="AZ37" i="2"/>
  <c r="AZ22" i="2"/>
  <c r="AZ23" i="2"/>
  <c r="AY36" i="2"/>
  <c r="X38" i="2"/>
  <c r="DH37" i="2"/>
  <c r="BS37" i="2"/>
  <c r="AN38" i="2"/>
  <c r="DR16" i="2"/>
  <c r="DS16" i="2" s="1"/>
  <c r="BC36" i="2"/>
  <c r="DQ23" i="2" l="1"/>
  <c r="CA68" i="2"/>
  <c r="CJ20" i="2"/>
  <c r="CM23" i="2"/>
  <c r="CJ21" i="2"/>
  <c r="CJ23" i="2" s="1"/>
  <c r="BS53" i="2"/>
  <c r="BL23" i="2"/>
  <c r="BP53" i="2"/>
  <c r="BC68" i="2"/>
  <c r="AF38" i="2"/>
  <c r="CQ68" i="2"/>
  <c r="BK68" i="2"/>
  <c r="P87" i="2"/>
  <c r="P91" i="2"/>
  <c r="CI87" i="2"/>
  <c r="CI91" i="2"/>
  <c r="DN20" i="2"/>
  <c r="DN89" i="2"/>
  <c r="DN90" i="2"/>
  <c r="DC21" i="2"/>
  <c r="DC89" i="2"/>
  <c r="DC90" i="2"/>
  <c r="DF90" i="2"/>
  <c r="DF89" i="2"/>
  <c r="EO38" i="2"/>
  <c r="EO91" i="2"/>
  <c r="EI38" i="2"/>
  <c r="EI91" i="2"/>
  <c r="EE23" i="2"/>
  <c r="EE22" i="2"/>
  <c r="EE91" i="2"/>
  <c r="EE38" i="2"/>
  <c r="DR89" i="2"/>
  <c r="DS90" i="2"/>
  <c r="DS89" i="2"/>
  <c r="AF87" i="2"/>
  <c r="AF91" i="2"/>
  <c r="CJ90" i="2"/>
  <c r="CJ89" i="2"/>
  <c r="T91" i="2"/>
  <c r="T87" i="2"/>
  <c r="X87" i="2"/>
  <c r="X91" i="2"/>
  <c r="AY87" i="2"/>
  <c r="AY91" i="2"/>
  <c r="CN21" i="2"/>
  <c r="CN22" i="2" s="1"/>
  <c r="CN89" i="2"/>
  <c r="CN90" i="2"/>
  <c r="AC87" i="2"/>
  <c r="AC91" i="2"/>
  <c r="EA38" i="2"/>
  <c r="EA91" i="2"/>
  <c r="DW38" i="2"/>
  <c r="DW91" i="2"/>
  <c r="EP38" i="2"/>
  <c r="EP91" i="2"/>
  <c r="DR90" i="2"/>
  <c r="BS83" i="2"/>
  <c r="BS87" i="2"/>
  <c r="BK83" i="2"/>
  <c r="BK87" i="2"/>
  <c r="CA83" i="2"/>
  <c r="CA87" i="2"/>
  <c r="CY83" i="2"/>
  <c r="CY87" i="2"/>
  <c r="BP87" i="2"/>
  <c r="BS68" i="2"/>
  <c r="X83" i="2"/>
  <c r="BG83" i="2"/>
  <c r="BG87" i="2"/>
  <c r="CM87" i="2"/>
  <c r="AU68" i="2"/>
  <c r="AN83" i="2"/>
  <c r="AN87" i="2"/>
  <c r="P83" i="2"/>
  <c r="BW83" i="2"/>
  <c r="BW87" i="2"/>
  <c r="CU83" i="2"/>
  <c r="CU87" i="2"/>
  <c r="AJ83" i="2"/>
  <c r="AJ87" i="2"/>
  <c r="AU83" i="2"/>
  <c r="AU87" i="2"/>
  <c r="DL87" i="2"/>
  <c r="CQ87" i="2"/>
  <c r="BC83" i="2"/>
  <c r="BC87" i="2"/>
  <c r="EP23" i="2"/>
  <c r="EP22" i="2"/>
  <c r="CI83" i="2"/>
  <c r="DL83" i="2"/>
  <c r="CQ83" i="2"/>
  <c r="EA23" i="2"/>
  <c r="EA22" i="2"/>
  <c r="DW22" i="2"/>
  <c r="DW23" i="2"/>
  <c r="AJ68" i="2"/>
  <c r="EO22" i="2"/>
  <c r="EO23" i="2"/>
  <c r="EI22" i="2"/>
  <c r="EI23" i="2"/>
  <c r="AF83" i="2"/>
  <c r="T68" i="2"/>
  <c r="CM68" i="2"/>
  <c r="DL68" i="2"/>
  <c r="T83" i="2"/>
  <c r="AY83" i="2"/>
  <c r="CM83" i="2"/>
  <c r="P68" i="2"/>
  <c r="BW68" i="2"/>
  <c r="CU68" i="2"/>
  <c r="X68" i="2"/>
  <c r="DS82" i="2"/>
  <c r="DS81" i="2"/>
  <c r="DS67" i="2"/>
  <c r="AB83" i="2"/>
  <c r="CE83" i="2"/>
  <c r="BO83" i="2"/>
  <c r="CY53" i="2"/>
  <c r="CY68" i="2"/>
  <c r="CU53" i="2"/>
  <c r="DF51" i="2"/>
  <c r="DL53" i="2"/>
  <c r="CJ51" i="2"/>
  <c r="BD51" i="2"/>
  <c r="BL51" i="2"/>
  <c r="CZ52" i="2"/>
  <c r="BX52" i="2"/>
  <c r="AZ52" i="2"/>
  <c r="U51" i="2"/>
  <c r="AK51" i="2"/>
  <c r="BC53" i="2"/>
  <c r="AC51" i="2"/>
  <c r="AC52" i="2"/>
  <c r="AY53" i="2"/>
  <c r="AU53" i="2"/>
  <c r="CR52" i="2"/>
  <c r="DD51" i="2"/>
  <c r="DC52" i="2"/>
  <c r="AV52" i="2"/>
  <c r="DI52" i="2"/>
  <c r="Q51" i="2"/>
  <c r="DM52" i="2"/>
  <c r="Y51" i="2"/>
  <c r="DH52" i="2"/>
  <c r="DQ52" i="2"/>
  <c r="CB52" i="2"/>
  <c r="AO52" i="2"/>
  <c r="DN51" i="2"/>
  <c r="BT52" i="2"/>
  <c r="CF51" i="2"/>
  <c r="DE51" i="2"/>
  <c r="BH51" i="2"/>
  <c r="CN51" i="2"/>
  <c r="DN36" i="2"/>
  <c r="DC37" i="2"/>
  <c r="CN37" i="2"/>
  <c r="CR37" i="2"/>
  <c r="DP23" i="2"/>
  <c r="DH36" i="2"/>
  <c r="CN36" i="2"/>
  <c r="DD36" i="2"/>
  <c r="AC37" i="2"/>
  <c r="DH32" i="2"/>
  <c r="CR32" i="2"/>
  <c r="CR34" i="2" s="1"/>
  <c r="DD32" i="2"/>
  <c r="DD34" i="2" s="1"/>
  <c r="DC33" i="2"/>
  <c r="DC34" i="2" s="1"/>
  <c r="AG52" i="2"/>
  <c r="AG51" i="2"/>
  <c r="P53" i="2"/>
  <c r="CQ53" i="2"/>
  <c r="DE32" i="2"/>
  <c r="DE34" i="2" s="1"/>
  <c r="CA53" i="2"/>
  <c r="CE53" i="2"/>
  <c r="CV52" i="2"/>
  <c r="CV51" i="2"/>
  <c r="DP52" i="2"/>
  <c r="DC23" i="2"/>
  <c r="AO77" i="2"/>
  <c r="AO91" i="2" s="1"/>
  <c r="AO78" i="2"/>
  <c r="AN80" i="2"/>
  <c r="AN79" i="2"/>
  <c r="AG50" i="2"/>
  <c r="AG49" i="2"/>
  <c r="BX77" i="2"/>
  <c r="BX91" i="2" s="1"/>
  <c r="BX78" i="2"/>
  <c r="BW80" i="2"/>
  <c r="BW79" i="2"/>
  <c r="BS80" i="2"/>
  <c r="BS79" i="2"/>
  <c r="DE77" i="2"/>
  <c r="DE91" i="2" s="1"/>
  <c r="DE78" i="2"/>
  <c r="BK80" i="2"/>
  <c r="BK79" i="2"/>
  <c r="DP77" i="2"/>
  <c r="DP91" i="2" s="1"/>
  <c r="DP78" i="2"/>
  <c r="CB78" i="2"/>
  <c r="CB77" i="2"/>
  <c r="CB91" i="2" s="1"/>
  <c r="CZ78" i="2"/>
  <c r="CZ77" i="2"/>
  <c r="CZ91" i="2" s="1"/>
  <c r="CY80" i="2"/>
  <c r="CY79" i="2"/>
  <c r="Y48" i="2"/>
  <c r="Y47" i="2"/>
  <c r="Y53" i="2" s="1"/>
  <c r="X50" i="2"/>
  <c r="X49" i="2"/>
  <c r="DF48" i="2"/>
  <c r="DF47" i="2"/>
  <c r="CM50" i="2"/>
  <c r="CM49" i="2"/>
  <c r="DD35" i="2"/>
  <c r="BC34" i="2"/>
  <c r="BC35" i="2"/>
  <c r="DC35" i="2"/>
  <c r="CI34" i="2"/>
  <c r="CI35" i="2"/>
  <c r="AV34" i="2"/>
  <c r="AV35" i="2"/>
  <c r="AU34" i="2"/>
  <c r="AU35" i="2"/>
  <c r="DI33" i="2"/>
  <c r="CA34" i="2"/>
  <c r="CA35" i="2"/>
  <c r="BX34" i="2"/>
  <c r="BX35" i="2"/>
  <c r="BW34" i="2"/>
  <c r="BW35" i="2"/>
  <c r="Q34" i="2"/>
  <c r="Q35" i="2"/>
  <c r="P34" i="2"/>
  <c r="P35" i="2"/>
  <c r="AK34" i="2"/>
  <c r="AK35" i="2"/>
  <c r="AK65" i="2"/>
  <c r="AK64" i="2"/>
  <c r="U63" i="2"/>
  <c r="U62" i="2"/>
  <c r="T65" i="2"/>
  <c r="T64" i="2"/>
  <c r="DP63" i="2"/>
  <c r="DP62" i="2"/>
  <c r="CB63" i="2"/>
  <c r="CB62" i="2"/>
  <c r="CA65" i="2"/>
  <c r="CA64" i="2"/>
  <c r="DN63" i="2"/>
  <c r="DN62" i="2"/>
  <c r="DL65" i="2"/>
  <c r="DL64" i="2"/>
  <c r="CR63" i="2"/>
  <c r="CR62" i="2"/>
  <c r="CQ64" i="2"/>
  <c r="CQ65" i="2"/>
  <c r="AZ63" i="2"/>
  <c r="AZ62" i="2"/>
  <c r="AY65" i="2"/>
  <c r="AY64" i="2"/>
  <c r="CJ63" i="2"/>
  <c r="CJ62" i="2"/>
  <c r="CI65" i="2"/>
  <c r="CI64" i="2"/>
  <c r="CN63" i="2"/>
  <c r="CN62" i="2"/>
  <c r="AJ80" i="2"/>
  <c r="AJ79" i="2"/>
  <c r="CJ78" i="2"/>
  <c r="CJ77" i="2"/>
  <c r="Q48" i="2"/>
  <c r="Q47" i="2"/>
  <c r="Q53" i="2" s="1"/>
  <c r="P50" i="2"/>
  <c r="P49" i="2"/>
  <c r="DN48" i="2"/>
  <c r="DN47" i="2"/>
  <c r="BT48" i="2"/>
  <c r="BT47" i="2"/>
  <c r="BT53" i="2" s="1"/>
  <c r="CZ48" i="2"/>
  <c r="CZ47" i="2"/>
  <c r="DQ48" i="2"/>
  <c r="DQ47" i="2"/>
  <c r="CQ50" i="2"/>
  <c r="CQ49" i="2"/>
  <c r="CJ48" i="2"/>
  <c r="CJ47" i="2"/>
  <c r="AB34" i="2"/>
  <c r="AB35" i="2"/>
  <c r="AC32" i="2"/>
  <c r="AC53" i="2" s="1"/>
  <c r="AC33" i="2"/>
  <c r="DN32" i="2"/>
  <c r="DE35" i="2"/>
  <c r="CN33" i="2"/>
  <c r="T80" i="2"/>
  <c r="T79" i="2"/>
  <c r="AC63" i="2"/>
  <c r="AC62" i="2"/>
  <c r="AC68" i="2" s="1"/>
  <c r="AB65" i="2"/>
  <c r="AB64" i="2"/>
  <c r="CZ32" i="2"/>
  <c r="AO63" i="2"/>
  <c r="AO62" i="2"/>
  <c r="AN65" i="2"/>
  <c r="AN64" i="2"/>
  <c r="AV78" i="2"/>
  <c r="AV77" i="2"/>
  <c r="AV91" i="2" s="1"/>
  <c r="DN77" i="2"/>
  <c r="DN78" i="2"/>
  <c r="DQ78" i="2"/>
  <c r="DQ77" i="2"/>
  <c r="DQ91" i="2" s="1"/>
  <c r="CQ80" i="2"/>
  <c r="CQ79" i="2"/>
  <c r="BD78" i="2"/>
  <c r="BD77" i="2"/>
  <c r="BD91" i="2" s="1"/>
  <c r="BC80" i="2"/>
  <c r="BC79" i="2"/>
  <c r="CN77" i="2"/>
  <c r="CN91" i="2" s="1"/>
  <c r="CN78" i="2"/>
  <c r="DQ33" i="2"/>
  <c r="CQ34" i="2"/>
  <c r="CQ35" i="2"/>
  <c r="BD32" i="2"/>
  <c r="CJ32" i="2"/>
  <c r="CB32" i="2"/>
  <c r="CB38" i="2" s="1"/>
  <c r="DP33" i="2"/>
  <c r="DS37" i="2"/>
  <c r="DR32" i="2"/>
  <c r="DR33" i="2"/>
  <c r="AC80" i="2"/>
  <c r="AC79" i="2"/>
  <c r="BX63" i="2"/>
  <c r="BX62" i="2"/>
  <c r="BW65" i="2"/>
  <c r="BW64" i="2"/>
  <c r="BL63" i="2"/>
  <c r="BL62" i="2"/>
  <c r="BK65" i="2"/>
  <c r="BK64" i="2"/>
  <c r="CV63" i="2"/>
  <c r="CV62" i="2"/>
  <c r="CU65" i="2"/>
  <c r="CU64" i="2"/>
  <c r="DD63" i="2"/>
  <c r="DD62" i="2"/>
  <c r="BC65" i="2"/>
  <c r="BC64" i="2"/>
  <c r="DH63" i="2"/>
  <c r="DH62" i="2"/>
  <c r="CY65" i="2"/>
  <c r="CY64" i="2"/>
  <c r="CF63" i="2"/>
  <c r="CF62" i="2"/>
  <c r="CE65" i="2"/>
  <c r="CE64" i="2"/>
  <c r="CF80" i="2"/>
  <c r="CF79" i="2"/>
  <c r="AK48" i="2"/>
  <c r="AK47" i="2"/>
  <c r="AK53" i="2" s="1"/>
  <c r="BH48" i="2"/>
  <c r="BH47" i="2"/>
  <c r="BH53" i="2" s="1"/>
  <c r="BG50" i="2"/>
  <c r="BG49" i="2"/>
  <c r="AV48" i="2"/>
  <c r="AV47" i="2"/>
  <c r="AV53" i="2" s="1"/>
  <c r="BL48" i="2"/>
  <c r="BL47" i="2"/>
  <c r="DI48" i="2"/>
  <c r="DI47" i="2"/>
  <c r="CA50" i="2"/>
  <c r="CA49" i="2"/>
  <c r="BD48" i="2"/>
  <c r="BD47" i="2"/>
  <c r="CF48" i="2"/>
  <c r="CF47" i="2"/>
  <c r="CF53" i="2" s="1"/>
  <c r="CE50" i="2"/>
  <c r="CE49" i="2"/>
  <c r="Y63" i="2"/>
  <c r="Y62" i="2"/>
  <c r="X65" i="2"/>
  <c r="X64" i="2"/>
  <c r="DM33" i="2"/>
  <c r="DL34" i="2"/>
  <c r="DL35" i="2"/>
  <c r="AZ34" i="2"/>
  <c r="AZ35" i="2"/>
  <c r="AY34" i="2"/>
  <c r="AY35" i="2"/>
  <c r="BL33" i="2"/>
  <c r="BH34" i="2"/>
  <c r="BH35" i="2"/>
  <c r="BG34" i="2"/>
  <c r="BG35" i="2"/>
  <c r="DF33" i="2"/>
  <c r="CM34" i="2"/>
  <c r="CM35" i="2"/>
  <c r="BP50" i="2"/>
  <c r="BP49" i="2"/>
  <c r="DH34" i="2"/>
  <c r="DH35" i="2"/>
  <c r="CY34" i="2"/>
  <c r="CY35" i="2"/>
  <c r="AG63" i="2"/>
  <c r="AG62" i="2"/>
  <c r="AG68" i="2" s="1"/>
  <c r="AF65" i="2"/>
  <c r="AF64" i="2"/>
  <c r="Q77" i="2"/>
  <c r="Q78" i="2"/>
  <c r="P80" i="2"/>
  <c r="P79" i="2"/>
  <c r="BT78" i="2"/>
  <c r="BT77" i="2"/>
  <c r="BL78" i="2"/>
  <c r="BL77" i="2"/>
  <c r="BL91" i="2" s="1"/>
  <c r="DI77" i="2"/>
  <c r="DI78" i="2"/>
  <c r="CA80" i="2"/>
  <c r="CA79" i="2"/>
  <c r="CV77" i="2"/>
  <c r="CV91" i="2" s="1"/>
  <c r="CV78" i="2"/>
  <c r="CU80" i="2"/>
  <c r="CU79" i="2"/>
  <c r="DH78" i="2"/>
  <c r="DH77" i="2"/>
  <c r="DH91" i="2" s="1"/>
  <c r="CN48" i="2"/>
  <c r="CN47" i="2"/>
  <c r="CR35" i="2"/>
  <c r="AG77" i="2"/>
  <c r="AG91" i="2" s="1"/>
  <c r="AG78" i="2"/>
  <c r="AF80" i="2"/>
  <c r="AF79" i="2"/>
  <c r="AC50" i="2"/>
  <c r="AC49" i="2"/>
  <c r="DI32" i="2"/>
  <c r="DI38" i="2" s="1"/>
  <c r="BP80" i="2"/>
  <c r="BP79" i="2"/>
  <c r="U48" i="2"/>
  <c r="U47" i="2"/>
  <c r="U53" i="2" s="1"/>
  <c r="T50" i="2"/>
  <c r="T49" i="2"/>
  <c r="AF34" i="2"/>
  <c r="AF35" i="2"/>
  <c r="AG32" i="2"/>
  <c r="AG53" i="2" s="1"/>
  <c r="AG33" i="2"/>
  <c r="DI63" i="2"/>
  <c r="DI62" i="2"/>
  <c r="DM63" i="2"/>
  <c r="DM62" i="2"/>
  <c r="DQ63" i="2"/>
  <c r="DQ62" i="2"/>
  <c r="BP63" i="2"/>
  <c r="BP62" i="2"/>
  <c r="BP68" i="2" s="1"/>
  <c r="BO65" i="2"/>
  <c r="BO64" i="2"/>
  <c r="DC63" i="2"/>
  <c r="DC62" i="2"/>
  <c r="BT63" i="2"/>
  <c r="BT62" i="2"/>
  <c r="BT68" i="2" s="1"/>
  <c r="BS65" i="2"/>
  <c r="BS64" i="2"/>
  <c r="DF63" i="2"/>
  <c r="DF62" i="2"/>
  <c r="CM65" i="2"/>
  <c r="CM64" i="2"/>
  <c r="AK78" i="2"/>
  <c r="AK77" i="2"/>
  <c r="AK91" i="2" s="1"/>
  <c r="DC77" i="2"/>
  <c r="DC91" i="2" s="1"/>
  <c r="DC78" i="2"/>
  <c r="CI80" i="2"/>
  <c r="CI79" i="2"/>
  <c r="DM48" i="2"/>
  <c r="DM47" i="2"/>
  <c r="DM68" i="2" s="1"/>
  <c r="DL50" i="2"/>
  <c r="DL49" i="2"/>
  <c r="BX48" i="2"/>
  <c r="BX47" i="2"/>
  <c r="BX53" i="2" s="1"/>
  <c r="BW50" i="2"/>
  <c r="BW49" i="2"/>
  <c r="BS50" i="2"/>
  <c r="BS49" i="2"/>
  <c r="CV48" i="2"/>
  <c r="CV47" i="2"/>
  <c r="CU50" i="2"/>
  <c r="CU49" i="2"/>
  <c r="CY50" i="2"/>
  <c r="CY49" i="2"/>
  <c r="DH48" i="2"/>
  <c r="DH47" i="2"/>
  <c r="CR48" i="2"/>
  <c r="CR47" i="2"/>
  <c r="DC48" i="2"/>
  <c r="DC47" i="2"/>
  <c r="CI50" i="2"/>
  <c r="CI49" i="2"/>
  <c r="CU34" i="2"/>
  <c r="CU35" i="2"/>
  <c r="CV33" i="2"/>
  <c r="CV36" i="2"/>
  <c r="CV32" i="2"/>
  <c r="DN33" i="2"/>
  <c r="BT34" i="2"/>
  <c r="BT35" i="2"/>
  <c r="BS34" i="2"/>
  <c r="BS35" i="2"/>
  <c r="CF34" i="2"/>
  <c r="CF35" i="2"/>
  <c r="CE34" i="2"/>
  <c r="CE35" i="2"/>
  <c r="CN32" i="2"/>
  <c r="U78" i="2"/>
  <c r="U77" i="2"/>
  <c r="CZ33" i="2"/>
  <c r="U34" i="2"/>
  <c r="U35" i="2"/>
  <c r="Y77" i="2"/>
  <c r="Y78" i="2"/>
  <c r="X80" i="2"/>
  <c r="X79" i="2"/>
  <c r="AZ77" i="2"/>
  <c r="AZ91" i="2" s="1"/>
  <c r="AZ78" i="2"/>
  <c r="AY80" i="2"/>
  <c r="AY79" i="2"/>
  <c r="AU80" i="2"/>
  <c r="AU79" i="2"/>
  <c r="DM78" i="2"/>
  <c r="DM77" i="2"/>
  <c r="DM91" i="2" s="1"/>
  <c r="DL80" i="2"/>
  <c r="DL79" i="2"/>
  <c r="BH77" i="2"/>
  <c r="BH78" i="2"/>
  <c r="BG80" i="2"/>
  <c r="BG79" i="2"/>
  <c r="CR78" i="2"/>
  <c r="CR77" i="2"/>
  <c r="CR91" i="2" s="1"/>
  <c r="DD78" i="2"/>
  <c r="DD77" i="2"/>
  <c r="DD91" i="2" s="1"/>
  <c r="DF78" i="2"/>
  <c r="DF77" i="2"/>
  <c r="CM80" i="2"/>
  <c r="CM79" i="2"/>
  <c r="DQ32" i="2"/>
  <c r="DF20" i="2"/>
  <c r="DF21" i="2"/>
  <c r="BD33" i="2"/>
  <c r="CJ33" i="2"/>
  <c r="BP34" i="2"/>
  <c r="BP35" i="2"/>
  <c r="BO34" i="2"/>
  <c r="BO35" i="2"/>
  <c r="CB33" i="2"/>
  <c r="DP32" i="2"/>
  <c r="AO48" i="2"/>
  <c r="AO47" i="2"/>
  <c r="AO53" i="2" s="1"/>
  <c r="AN50" i="2"/>
  <c r="AN49" i="2"/>
  <c r="Q63" i="2"/>
  <c r="Q62" i="2"/>
  <c r="P65" i="2"/>
  <c r="P64" i="2"/>
  <c r="DE63" i="2"/>
  <c r="DE62" i="2"/>
  <c r="BH63" i="2"/>
  <c r="BH62" i="2"/>
  <c r="BG65" i="2"/>
  <c r="BG64" i="2"/>
  <c r="BD63" i="2"/>
  <c r="BD62" i="2"/>
  <c r="BD68" i="2" s="1"/>
  <c r="CZ63" i="2"/>
  <c r="CZ62" i="2"/>
  <c r="AV63" i="2"/>
  <c r="AV62" i="2"/>
  <c r="AU65" i="2"/>
  <c r="AU64" i="2"/>
  <c r="AO34" i="2"/>
  <c r="AO35" i="2"/>
  <c r="AJ50" i="2"/>
  <c r="AJ49" i="2"/>
  <c r="AZ48" i="2"/>
  <c r="AZ47" i="2"/>
  <c r="AZ53" i="2" s="1"/>
  <c r="AY50" i="2"/>
  <c r="AY49" i="2"/>
  <c r="AU50" i="2"/>
  <c r="AU49" i="2"/>
  <c r="DE48" i="2"/>
  <c r="DE47" i="2"/>
  <c r="BK50" i="2"/>
  <c r="BK49" i="2"/>
  <c r="DR51" i="2"/>
  <c r="DP48" i="2"/>
  <c r="DP47" i="2"/>
  <c r="CB48" i="2"/>
  <c r="CB47" i="2"/>
  <c r="CB53" i="2" s="1"/>
  <c r="BC50" i="2"/>
  <c r="BC49" i="2"/>
  <c r="DD48" i="2"/>
  <c r="DD47" i="2"/>
  <c r="DM32" i="2"/>
  <c r="BL32" i="2"/>
  <c r="DF32" i="2"/>
  <c r="Y34" i="2"/>
  <c r="Y35" i="2"/>
  <c r="DN38" i="2"/>
  <c r="DC38" i="2"/>
  <c r="BG38" i="2"/>
  <c r="BS38" i="2"/>
  <c r="DH38" i="2"/>
  <c r="BO38" i="2"/>
  <c r="BX38" i="2"/>
  <c r="AY38" i="2"/>
  <c r="P38" i="2"/>
  <c r="AG38" i="2"/>
  <c r="DE37" i="2"/>
  <c r="DE36" i="2"/>
  <c r="DN22" i="2"/>
  <c r="DN23" i="2"/>
  <c r="AO38" i="2"/>
  <c r="CJ22" i="2"/>
  <c r="BH38" i="2"/>
  <c r="BP38" i="2"/>
  <c r="AU38" i="2"/>
  <c r="DI36" i="2"/>
  <c r="DQ36" i="2"/>
  <c r="DD37" i="2"/>
  <c r="BD37" i="2"/>
  <c r="BL37" i="2"/>
  <c r="AK38" i="2"/>
  <c r="CZ22" i="2"/>
  <c r="CZ23" i="2"/>
  <c r="BW38" i="2"/>
  <c r="CE38" i="2"/>
  <c r="DR21" i="2"/>
  <c r="DS21" i="2"/>
  <c r="DS20" i="2"/>
  <c r="BD36" i="2"/>
  <c r="DC22" i="2"/>
  <c r="CM38" i="2"/>
  <c r="BT38" i="2"/>
  <c r="CY38" i="2"/>
  <c r="CV38" i="2"/>
  <c r="DM22" i="2"/>
  <c r="DM23" i="2"/>
  <c r="U38" i="2"/>
  <c r="BC38" i="2"/>
  <c r="CI38" i="2"/>
  <c r="CF38" i="2"/>
  <c r="DL38" i="2"/>
  <c r="BK38" i="2"/>
  <c r="CQ38" i="2"/>
  <c r="DF36" i="2"/>
  <c r="DF37" i="2"/>
  <c r="DP37" i="2"/>
  <c r="DP36" i="2"/>
  <c r="DN37" i="2"/>
  <c r="CJ37" i="2"/>
  <c r="DC36" i="2"/>
  <c r="CU38" i="2"/>
  <c r="AV38" i="2"/>
  <c r="CA38" i="2"/>
  <c r="CB37" i="2"/>
  <c r="CR36" i="2"/>
  <c r="DD22" i="2"/>
  <c r="DD23" i="2"/>
  <c r="BD22" i="2"/>
  <c r="BD23" i="2"/>
  <c r="CZ37" i="2"/>
  <c r="AZ38" i="2"/>
  <c r="Q38" i="2"/>
  <c r="DR36" i="2"/>
  <c r="DR20" i="2"/>
  <c r="DH22" i="2"/>
  <c r="CR53" i="2" l="1"/>
  <c r="Y68" i="2"/>
  <c r="DD38" i="2"/>
  <c r="DF91" i="2"/>
  <c r="CJ91" i="2"/>
  <c r="BD53" i="2"/>
  <c r="Q68" i="2"/>
  <c r="CN23" i="2"/>
  <c r="BH68" i="2"/>
  <c r="BH87" i="2"/>
  <c r="BH91" i="2"/>
  <c r="Y91" i="2"/>
  <c r="Y87" i="2"/>
  <c r="U87" i="2"/>
  <c r="U91" i="2"/>
  <c r="BT87" i="2"/>
  <c r="BT91" i="2"/>
  <c r="DN91" i="2"/>
  <c r="DI87" i="2"/>
  <c r="DI91" i="2"/>
  <c r="Q91" i="2"/>
  <c r="Q87" i="2"/>
  <c r="DE68" i="2"/>
  <c r="DQ87" i="2"/>
  <c r="DN68" i="2"/>
  <c r="AZ83" i="2"/>
  <c r="AZ87" i="2"/>
  <c r="Y83" i="2"/>
  <c r="U83" i="2"/>
  <c r="DC87" i="2"/>
  <c r="DH83" i="2"/>
  <c r="DH87" i="2"/>
  <c r="BL83" i="2"/>
  <c r="BL87" i="2"/>
  <c r="CN83" i="2"/>
  <c r="CN87" i="2"/>
  <c r="DN83" i="2"/>
  <c r="DN87" i="2"/>
  <c r="DP87" i="2"/>
  <c r="DE87" i="2"/>
  <c r="BX87" i="2"/>
  <c r="AO87" i="2"/>
  <c r="DF83" i="2"/>
  <c r="DF87" i="2"/>
  <c r="DD83" i="2"/>
  <c r="DD87" i="2"/>
  <c r="CR83" i="2"/>
  <c r="CR87" i="2"/>
  <c r="DM83" i="2"/>
  <c r="DM87" i="2"/>
  <c r="AK83" i="2"/>
  <c r="AK87" i="2"/>
  <c r="AG83" i="2"/>
  <c r="AG87" i="2"/>
  <c r="CV83" i="2"/>
  <c r="CV87" i="2"/>
  <c r="BD87" i="2"/>
  <c r="AV87" i="2"/>
  <c r="CJ83" i="2"/>
  <c r="CJ87" i="2"/>
  <c r="CZ87" i="2"/>
  <c r="CB87" i="2"/>
  <c r="CF87" i="2"/>
  <c r="DF38" i="2"/>
  <c r="DI83" i="2"/>
  <c r="Q83" i="2"/>
  <c r="DI68" i="2"/>
  <c r="CF68" i="2"/>
  <c r="CV68" i="2"/>
  <c r="BL68" i="2"/>
  <c r="BX68" i="2"/>
  <c r="BD83" i="2"/>
  <c r="DQ83" i="2"/>
  <c r="AO68" i="2"/>
  <c r="DQ68" i="2"/>
  <c r="CZ68" i="2"/>
  <c r="CN68" i="2"/>
  <c r="CJ68" i="2"/>
  <c r="AZ68" i="2"/>
  <c r="CR68" i="2"/>
  <c r="CB68" i="2"/>
  <c r="U68" i="2"/>
  <c r="DF68" i="2"/>
  <c r="CZ83" i="2"/>
  <c r="CB83" i="2"/>
  <c r="BP83" i="2"/>
  <c r="BH83" i="2"/>
  <c r="DC83" i="2"/>
  <c r="BT83" i="2"/>
  <c r="DP83" i="2"/>
  <c r="DE83" i="2"/>
  <c r="BX83" i="2"/>
  <c r="AO83" i="2"/>
  <c r="AC83" i="2"/>
  <c r="CF83" i="2"/>
  <c r="AK68" i="2"/>
  <c r="DD53" i="2"/>
  <c r="DD68" i="2"/>
  <c r="DP53" i="2"/>
  <c r="DP68" i="2"/>
  <c r="DC53" i="2"/>
  <c r="DC68" i="2"/>
  <c r="DH53" i="2"/>
  <c r="DH68" i="2"/>
  <c r="AV83" i="2"/>
  <c r="AV68" i="2"/>
  <c r="BL53" i="2"/>
  <c r="CV53" i="2"/>
  <c r="AC38" i="2"/>
  <c r="DP38" i="2"/>
  <c r="CN38" i="2"/>
  <c r="DE53" i="2"/>
  <c r="CN53" i="2"/>
  <c r="CJ53" i="2"/>
  <c r="DQ53" i="2"/>
  <c r="CZ53" i="2"/>
  <c r="DN53" i="2"/>
  <c r="DF53" i="2"/>
  <c r="DR52" i="2"/>
  <c r="DM53" i="2"/>
  <c r="DI53" i="2"/>
  <c r="DP50" i="2"/>
  <c r="DP49" i="2"/>
  <c r="AV65" i="2"/>
  <c r="AV64" i="2"/>
  <c r="BD65" i="2"/>
  <c r="BD64" i="2"/>
  <c r="CB34" i="2"/>
  <c r="CB35" i="2"/>
  <c r="BD34" i="2"/>
  <c r="BD35" i="2"/>
  <c r="DF80" i="2"/>
  <c r="DF79" i="2"/>
  <c r="CR80" i="2"/>
  <c r="CR79" i="2"/>
  <c r="DM80" i="2"/>
  <c r="DM79" i="2"/>
  <c r="U80" i="2"/>
  <c r="U79" i="2"/>
  <c r="DN34" i="2"/>
  <c r="DN35" i="2"/>
  <c r="DC50" i="2"/>
  <c r="DC49" i="2"/>
  <c r="CR50" i="2"/>
  <c r="CR49" i="2"/>
  <c r="DC80" i="2"/>
  <c r="DC79" i="2"/>
  <c r="AK80" i="2"/>
  <c r="AK79" i="2"/>
  <c r="DF65" i="2"/>
  <c r="DF64" i="2"/>
  <c r="BT65" i="2"/>
  <c r="BT64" i="2"/>
  <c r="DI64" i="2"/>
  <c r="DI65" i="2"/>
  <c r="AG34" i="2"/>
  <c r="AG35" i="2"/>
  <c r="AG80" i="2"/>
  <c r="AG79" i="2"/>
  <c r="DH80" i="2"/>
  <c r="DH79" i="2"/>
  <c r="BT80" i="2"/>
  <c r="BT79" i="2"/>
  <c r="Q80" i="2"/>
  <c r="Q79" i="2"/>
  <c r="DF34" i="2"/>
  <c r="DF35" i="2"/>
  <c r="Y65" i="2"/>
  <c r="Y64" i="2"/>
  <c r="DI50" i="2"/>
  <c r="DI49" i="2"/>
  <c r="BL50" i="2"/>
  <c r="BL49" i="2"/>
  <c r="AV50" i="2"/>
  <c r="AV49" i="2"/>
  <c r="BH50" i="2"/>
  <c r="BH49" i="2"/>
  <c r="AK50" i="2"/>
  <c r="AK49" i="2"/>
  <c r="DH65" i="2"/>
  <c r="DH64" i="2"/>
  <c r="DD65" i="2"/>
  <c r="DD64" i="2"/>
  <c r="CV64" i="2"/>
  <c r="CV65" i="2"/>
  <c r="BL65" i="2"/>
  <c r="BL64" i="2"/>
  <c r="BX65" i="2"/>
  <c r="BX64" i="2"/>
  <c r="DP34" i="2"/>
  <c r="DP35" i="2"/>
  <c r="DQ34" i="2"/>
  <c r="DQ35" i="2"/>
  <c r="CN80" i="2"/>
  <c r="CN79" i="2"/>
  <c r="DN80" i="2"/>
  <c r="DN79" i="2"/>
  <c r="AV80" i="2"/>
  <c r="AV79" i="2"/>
  <c r="AO65" i="2"/>
  <c r="AO64" i="2"/>
  <c r="AC65" i="2"/>
  <c r="AC64" i="2"/>
  <c r="AC34" i="2"/>
  <c r="AC35" i="2"/>
  <c r="CJ80" i="2"/>
  <c r="CJ79" i="2"/>
  <c r="CN65" i="2"/>
  <c r="CN64" i="2"/>
  <c r="CJ65" i="2"/>
  <c r="CJ64" i="2"/>
  <c r="AZ65" i="2"/>
  <c r="AZ64" i="2"/>
  <c r="CR65" i="2"/>
  <c r="CR64" i="2"/>
  <c r="DN65" i="2"/>
  <c r="DN64" i="2"/>
  <c r="CB65" i="2"/>
  <c r="CB64" i="2"/>
  <c r="U65" i="2"/>
  <c r="U64" i="2"/>
  <c r="DF50" i="2"/>
  <c r="DF49" i="2"/>
  <c r="Y50" i="2"/>
  <c r="Y49" i="2"/>
  <c r="CZ80" i="2"/>
  <c r="CZ79" i="2"/>
  <c r="CB80" i="2"/>
  <c r="CB79" i="2"/>
  <c r="DP80" i="2"/>
  <c r="DP79" i="2"/>
  <c r="DE80" i="2"/>
  <c r="DE79" i="2"/>
  <c r="BX80" i="2"/>
  <c r="BX79" i="2"/>
  <c r="AO80" i="2"/>
  <c r="AO79" i="2"/>
  <c r="DD50" i="2"/>
  <c r="DD49" i="2"/>
  <c r="CB50" i="2"/>
  <c r="CB49" i="2"/>
  <c r="DR48" i="2"/>
  <c r="DR47" i="2"/>
  <c r="DS52" i="2"/>
  <c r="DE50" i="2"/>
  <c r="DE49" i="2"/>
  <c r="AZ50" i="2"/>
  <c r="AZ49" i="2"/>
  <c r="CZ65" i="2"/>
  <c r="CZ64" i="2"/>
  <c r="BH65" i="2"/>
  <c r="BH64" i="2"/>
  <c r="DE64" i="2"/>
  <c r="DE65" i="2"/>
  <c r="Q65" i="2"/>
  <c r="Q64" i="2"/>
  <c r="AO50" i="2"/>
  <c r="AO49" i="2"/>
  <c r="CJ34" i="2"/>
  <c r="CJ35" i="2"/>
  <c r="DF23" i="2"/>
  <c r="DF22" i="2"/>
  <c r="DD80" i="2"/>
  <c r="DD79" i="2"/>
  <c r="BH80" i="2"/>
  <c r="BH79" i="2"/>
  <c r="AZ80" i="2"/>
  <c r="AZ79" i="2"/>
  <c r="Y80" i="2"/>
  <c r="Y79" i="2"/>
  <c r="CZ34" i="2"/>
  <c r="CZ35" i="2"/>
  <c r="CV34" i="2"/>
  <c r="CV35" i="2"/>
  <c r="DH50" i="2"/>
  <c r="DH49" i="2"/>
  <c r="CV50" i="2"/>
  <c r="CV49" i="2"/>
  <c r="BX50" i="2"/>
  <c r="BX49" i="2"/>
  <c r="DM50" i="2"/>
  <c r="DM49" i="2"/>
  <c r="DC65" i="2"/>
  <c r="DC64" i="2"/>
  <c r="BP65" i="2"/>
  <c r="BP64" i="2"/>
  <c r="DQ65" i="2"/>
  <c r="DQ64" i="2"/>
  <c r="DM65" i="2"/>
  <c r="DM64" i="2"/>
  <c r="U50" i="2"/>
  <c r="U49" i="2"/>
  <c r="CN50" i="2"/>
  <c r="CN49" i="2"/>
  <c r="CV80" i="2"/>
  <c r="CV79" i="2"/>
  <c r="DI80" i="2"/>
  <c r="DI79" i="2"/>
  <c r="BL80" i="2"/>
  <c r="BL79" i="2"/>
  <c r="AG65" i="2"/>
  <c r="AG64" i="2"/>
  <c r="BL34" i="2"/>
  <c r="BL35" i="2"/>
  <c r="DM34" i="2"/>
  <c r="DM35" i="2"/>
  <c r="CF50" i="2"/>
  <c r="CF49" i="2"/>
  <c r="BD50" i="2"/>
  <c r="BD49" i="2"/>
  <c r="CF65" i="2"/>
  <c r="CF64" i="2"/>
  <c r="DR34" i="2"/>
  <c r="DR35" i="2"/>
  <c r="DS32" i="2"/>
  <c r="DS33" i="2"/>
  <c r="BD80" i="2"/>
  <c r="BD79" i="2"/>
  <c r="DQ80" i="2"/>
  <c r="DQ79" i="2"/>
  <c r="CN34" i="2"/>
  <c r="CN35" i="2"/>
  <c r="CJ50" i="2"/>
  <c r="CJ49" i="2"/>
  <c r="DQ50" i="2"/>
  <c r="DQ49" i="2"/>
  <c r="CZ50" i="2"/>
  <c r="CZ49" i="2"/>
  <c r="BT50" i="2"/>
  <c r="BT49" i="2"/>
  <c r="DN50" i="2"/>
  <c r="DN49" i="2"/>
  <c r="Q50" i="2"/>
  <c r="Q49" i="2"/>
  <c r="DR63" i="2"/>
  <c r="DR62" i="2"/>
  <c r="DP65" i="2"/>
  <c r="DP64" i="2"/>
  <c r="DI34" i="2"/>
  <c r="DI35" i="2"/>
  <c r="DR77" i="2"/>
  <c r="DR78" i="2"/>
  <c r="DE38" i="2"/>
  <c r="DS22" i="2"/>
  <c r="DS23" i="2"/>
  <c r="DR37" i="2"/>
  <c r="CR38" i="2"/>
  <c r="BL38" i="2"/>
  <c r="BD38" i="2"/>
  <c r="DS36" i="2"/>
  <c r="DR22" i="2"/>
  <c r="DR23" i="2"/>
  <c r="DQ38" i="2"/>
  <c r="DM38" i="2"/>
  <c r="CJ38" i="2"/>
  <c r="CZ38" i="2"/>
  <c r="DR87" i="2" l="1"/>
  <c r="DR91" i="2"/>
  <c r="DR83" i="2"/>
  <c r="DR53" i="2"/>
  <c r="DR68" i="2"/>
  <c r="DS51" i="2"/>
  <c r="DS78" i="2"/>
  <c r="DS77" i="2"/>
  <c r="DS91" i="2" s="1"/>
  <c r="DS63" i="2"/>
  <c r="DS62" i="2"/>
  <c r="DR65" i="2"/>
  <c r="DR64" i="2"/>
  <c r="DS48" i="2"/>
  <c r="DS47" i="2"/>
  <c r="DS53" i="2" s="1"/>
  <c r="DR50" i="2"/>
  <c r="DR49" i="2"/>
  <c r="DR80" i="2"/>
  <c r="DR79" i="2"/>
  <c r="DS34" i="2"/>
  <c r="DS35" i="2"/>
  <c r="DS38" i="2"/>
  <c r="DR38" i="2"/>
  <c r="DS87" i="2" l="1"/>
  <c r="DS83" i="2"/>
  <c r="DS68" i="2"/>
  <c r="DS50" i="2"/>
  <c r="DS49" i="2"/>
  <c r="DS65" i="2"/>
  <c r="DS64" i="2"/>
  <c r="DS80" i="2"/>
  <c r="DS79" i="2"/>
</calcChain>
</file>

<file path=xl/sharedStrings.xml><?xml version="1.0" encoding="utf-8"?>
<sst xmlns="http://schemas.openxmlformats.org/spreadsheetml/2006/main" count="884" uniqueCount="309">
  <si>
    <t>LM</t>
  </si>
  <si>
    <t>EM</t>
  </si>
  <si>
    <t>Arithmetic</t>
  </si>
  <si>
    <t>Harmonic</t>
  </si>
  <si>
    <t>Estimators</t>
  </si>
  <si>
    <t>Elastin</t>
  </si>
  <si>
    <t>Parenchym</t>
  </si>
  <si>
    <t>Air spaces (LM)</t>
  </si>
  <si>
    <t>Septa (LM)</t>
  </si>
  <si>
    <t>Non Parenchym</t>
  </si>
  <si>
    <t>Bronchi</t>
  </si>
  <si>
    <t>Vessels</t>
  </si>
  <si>
    <t>Connect. tissue (NonP)</t>
  </si>
  <si>
    <t>Volumes</t>
  </si>
  <si>
    <t>Areas</t>
  </si>
  <si>
    <t>mean barrier</t>
  </si>
  <si>
    <t>Estimator</t>
  </si>
  <si>
    <t>Mean</t>
  </si>
  <si>
    <t>Proportion</t>
  </si>
  <si>
    <t>Capillary</t>
  </si>
  <si>
    <t>Body</t>
  </si>
  <si>
    <t>Total</t>
  </si>
  <si>
    <t>Specific</t>
  </si>
  <si>
    <t>Magn.</t>
  </si>
  <si>
    <t>Fields*</t>
  </si>
  <si>
    <t>Epithelium 1</t>
  </si>
  <si>
    <t>Epithelium 2</t>
  </si>
  <si>
    <t>Epi tot.</t>
  </si>
  <si>
    <t>Interstitium</t>
  </si>
  <si>
    <t xml:space="preserve">Endothelium </t>
  </si>
  <si>
    <t>Tissue</t>
  </si>
  <si>
    <t>Plasma</t>
  </si>
  <si>
    <t>Ec</t>
  </si>
  <si>
    <t>Capillary lumen</t>
  </si>
  <si>
    <t>Septum</t>
  </si>
  <si>
    <t>Air</t>
  </si>
  <si>
    <t>Airspace surface</t>
  </si>
  <si>
    <t>Capillarie surface</t>
  </si>
  <si>
    <t>Ec surface</t>
  </si>
  <si>
    <t>thickness</t>
  </si>
  <si>
    <t>for</t>
  </si>
  <si>
    <t>linear</t>
  </si>
  <si>
    <t>of</t>
  </si>
  <si>
    <t>loading</t>
  </si>
  <si>
    <t>Content</t>
  </si>
  <si>
    <t>weight</t>
  </si>
  <si>
    <t>lung volume</t>
  </si>
  <si>
    <t>Volume of individual lobes</t>
  </si>
  <si>
    <t>Points</t>
  </si>
  <si>
    <t>Ratio</t>
  </si>
  <si>
    <t>Absolute</t>
  </si>
  <si>
    <t>on paren.</t>
  </si>
  <si>
    <t>on air</t>
  </si>
  <si>
    <t>Points**</t>
  </si>
  <si>
    <t>Ratios</t>
  </si>
  <si>
    <t>Specifc</t>
  </si>
  <si>
    <t>Intersec.**</t>
  </si>
  <si>
    <t>Density</t>
  </si>
  <si>
    <t>whole barrier</t>
  </si>
  <si>
    <t>septal</t>
  </si>
  <si>
    <t>epithelial</t>
  </si>
  <si>
    <t>endothelial</t>
  </si>
  <si>
    <t>airspace</t>
  </si>
  <si>
    <t>intersept</t>
  </si>
  <si>
    <t>Sc per Sair</t>
  </si>
  <si>
    <t>of airspace</t>
  </si>
  <si>
    <t>per septal</t>
  </si>
  <si>
    <t>(Volumetrie)</t>
  </si>
  <si>
    <t>lilu</t>
  </si>
  <si>
    <t>rol</t>
  </si>
  <si>
    <t>rml</t>
  </si>
  <si>
    <t>rul</t>
  </si>
  <si>
    <t>lc</t>
  </si>
  <si>
    <t>per film</t>
  </si>
  <si>
    <t>Vv</t>
  </si>
  <si>
    <t>value</t>
  </si>
  <si>
    <t>calculated</t>
  </si>
  <si>
    <t>(a,p)</t>
  </si>
  <si>
    <t>Sv (c,p)</t>
  </si>
  <si>
    <t>Sv (ec,p)</t>
  </si>
  <si>
    <t>diameter</t>
  </si>
  <si>
    <t>volume</t>
  </si>
  <si>
    <t>[g]</t>
  </si>
  <si>
    <t>[cm³]</t>
  </si>
  <si>
    <t>[cm³/100g]</t>
  </si>
  <si>
    <t>or animal</t>
  </si>
  <si>
    <t>(e1, p)</t>
  </si>
  <si>
    <t>(e2, p)</t>
  </si>
  <si>
    <t>(e, p)</t>
  </si>
  <si>
    <t>(i, p)</t>
  </si>
  <si>
    <t>(en, p)</t>
  </si>
  <si>
    <t>(t, p)</t>
  </si>
  <si>
    <t>(pl, p)</t>
  </si>
  <si>
    <t>(s, p)</t>
  </si>
  <si>
    <t>[cm²/cm³]</t>
  </si>
  <si>
    <t>[cm²]</t>
  </si>
  <si>
    <t>[cm²/100g]</t>
  </si>
  <si>
    <t>[µm]</t>
  </si>
  <si>
    <t>[cm³/1000cm²]</t>
  </si>
  <si>
    <t>(el,p)</t>
  </si>
  <si>
    <t>[cm³/cm³]</t>
  </si>
  <si>
    <t>X</t>
  </si>
  <si>
    <t>Bw</t>
  </si>
  <si>
    <t>Lv</t>
  </si>
  <si>
    <t>Lv-sp</t>
  </si>
  <si>
    <t>Vv(p,L)</t>
  </si>
  <si>
    <t>Vp</t>
  </si>
  <si>
    <t>Vp-sp</t>
  </si>
  <si>
    <r>
      <t>V</t>
    </r>
    <r>
      <rPr>
        <vertAlign val="subscript"/>
        <sz val="10"/>
        <rFont val="Times New Roman"/>
        <family val="1"/>
      </rPr>
      <t>V(aL)</t>
    </r>
    <r>
      <rPr>
        <sz val="10"/>
        <rFont val="Times New Roman"/>
        <family val="1"/>
      </rPr>
      <t>-lm</t>
    </r>
  </si>
  <si>
    <t>Va-lm</t>
  </si>
  <si>
    <t>Va-lm-sp</t>
  </si>
  <si>
    <r>
      <t>VV</t>
    </r>
    <r>
      <rPr>
        <vertAlign val="subscript"/>
        <sz val="10"/>
        <rFont val="Times New Roman"/>
        <family val="1"/>
      </rPr>
      <t>(s,L)</t>
    </r>
    <r>
      <rPr>
        <sz val="10"/>
        <rFont val="Times New Roman"/>
        <family val="1"/>
      </rPr>
      <t>-lm</t>
    </r>
  </si>
  <si>
    <t>Vs-lm</t>
  </si>
  <si>
    <t>Vs-lm-sp</t>
  </si>
  <si>
    <r>
      <t>VV</t>
    </r>
    <r>
      <rPr>
        <vertAlign val="subscript"/>
        <sz val="10"/>
        <rFont val="Times New Roman"/>
        <family val="1"/>
      </rPr>
      <t>(np,L)</t>
    </r>
    <r>
      <rPr>
        <sz val="10"/>
        <rFont val="Times New Roman"/>
        <family val="1"/>
      </rPr>
      <t>-lm</t>
    </r>
  </si>
  <si>
    <r>
      <t>V</t>
    </r>
    <r>
      <rPr>
        <vertAlign val="subscript"/>
        <sz val="10"/>
        <rFont val="Times New Roman"/>
        <family val="1"/>
      </rPr>
      <t>V(br,L)</t>
    </r>
  </si>
  <si>
    <t>Vbr</t>
  </si>
  <si>
    <t>Vbr-sp</t>
  </si>
  <si>
    <r>
      <t>V</t>
    </r>
    <r>
      <rPr>
        <vertAlign val="subscript"/>
        <sz val="10"/>
        <rFont val="Times New Roman"/>
        <family val="1"/>
      </rPr>
      <t>V(ve,L)</t>
    </r>
  </si>
  <si>
    <t>Vve</t>
  </si>
  <si>
    <t>Vve-sp</t>
  </si>
  <si>
    <r>
      <t>VV</t>
    </r>
    <r>
      <rPr>
        <vertAlign val="subscript"/>
        <sz val="10"/>
        <rFont val="Times New Roman"/>
        <family val="1"/>
      </rPr>
      <t>(ct,L)</t>
    </r>
  </si>
  <si>
    <t>Vct</t>
  </si>
  <si>
    <t>Vct-sp</t>
  </si>
  <si>
    <t>Vve1</t>
  </si>
  <si>
    <t>Ve1</t>
  </si>
  <si>
    <t>Ve1/w</t>
  </si>
  <si>
    <t>Vve2</t>
  </si>
  <si>
    <t>Ve2</t>
  </si>
  <si>
    <t>Ve2/w</t>
  </si>
  <si>
    <t>Ve</t>
  </si>
  <si>
    <t>Ve/w</t>
  </si>
  <si>
    <t>Vvi</t>
  </si>
  <si>
    <t>Vi</t>
  </si>
  <si>
    <t>Vi/w</t>
  </si>
  <si>
    <t>Vven</t>
  </si>
  <si>
    <t>Ven</t>
  </si>
  <si>
    <t>Ven/w</t>
  </si>
  <si>
    <t>Vvt</t>
  </si>
  <si>
    <t>Vt</t>
  </si>
  <si>
    <t>Vt/w</t>
  </si>
  <si>
    <t>Vvs</t>
  </si>
  <si>
    <t>Vs</t>
  </si>
  <si>
    <t>Vs/w</t>
  </si>
  <si>
    <t>Vva</t>
  </si>
  <si>
    <t>Va</t>
  </si>
  <si>
    <t>Va/w</t>
  </si>
  <si>
    <t>ep I &amp; ep II</t>
  </si>
  <si>
    <t>Sva</t>
  </si>
  <si>
    <t>Sa</t>
  </si>
  <si>
    <t>Sa/w</t>
  </si>
  <si>
    <t>Svc</t>
  </si>
  <si>
    <t>Sc</t>
  </si>
  <si>
    <t>Sc/w</t>
  </si>
  <si>
    <t>Tat</t>
  </si>
  <si>
    <t>Th</t>
  </si>
  <si>
    <t>eTs</t>
  </si>
  <si>
    <t>eTe</t>
  </si>
  <si>
    <t>eTen</t>
  </si>
  <si>
    <t>Va/Sa</t>
  </si>
  <si>
    <t>Lm</t>
  </si>
  <si>
    <t>Sc/Sa</t>
  </si>
  <si>
    <t>Vcl/Sa</t>
  </si>
  <si>
    <t>Vvel</t>
  </si>
  <si>
    <t>Vel</t>
  </si>
  <si>
    <t>Vel/w</t>
  </si>
  <si>
    <t>Vel/Vs</t>
  </si>
  <si>
    <t>R</t>
  </si>
  <si>
    <t>MEAN</t>
  </si>
  <si>
    <t>SD</t>
  </si>
  <si>
    <t>rel. SD</t>
  </si>
  <si>
    <t>SE</t>
  </si>
  <si>
    <t>Epithelium I</t>
  </si>
  <si>
    <t>Epithelium II</t>
  </si>
  <si>
    <t>EC</t>
  </si>
  <si>
    <t>Capillary surface</t>
  </si>
  <si>
    <t>barrier</t>
  </si>
  <si>
    <t>x</t>
  </si>
  <si>
    <t>Main Sheet</t>
  </si>
  <si>
    <t>Day</t>
  </si>
  <si>
    <t>Comparision of groups with one and two tailed T-test with equal variance</t>
  </si>
  <si>
    <t>Test system:</t>
  </si>
  <si>
    <t>M 168 / A100</t>
  </si>
  <si>
    <t>Points per tile</t>
  </si>
  <si>
    <t>Length of testline</t>
  </si>
  <si>
    <t>Surface of tile</t>
  </si>
  <si>
    <t>Number of tiles            x2</t>
  </si>
  <si>
    <t>Surface factor</t>
  </si>
  <si>
    <t>Thickness factor</t>
  </si>
  <si>
    <t>108-C-4</t>
  </si>
  <si>
    <t>Co</t>
  </si>
  <si>
    <t>mm</t>
  </si>
  <si>
    <t>mm²</t>
  </si>
  <si>
    <t>a</t>
  </si>
  <si>
    <t>b</t>
  </si>
  <si>
    <t>c</t>
  </si>
  <si>
    <t>d</t>
  </si>
  <si>
    <t>e</t>
  </si>
  <si>
    <t>* Some pictures on non-parenchymal structures were excluded;    ** Points per animal or film resp.</t>
  </si>
  <si>
    <t>108-C-10</t>
  </si>
  <si>
    <t>108-C-21</t>
  </si>
  <si>
    <t>108-C-36</t>
  </si>
  <si>
    <t>108-C-60</t>
  </si>
  <si>
    <t>Diffusion Cap.</t>
  </si>
  <si>
    <t>DeO2</t>
  </si>
  <si>
    <t>DtO2</t>
  </si>
  <si>
    <t>DLO2</t>
  </si>
  <si>
    <t>Hct.</t>
  </si>
  <si>
    <t>per min</t>
  </si>
  <si>
    <t>spec.</t>
  </si>
  <si>
    <t>per 100g</t>
  </si>
  <si>
    <t>BW</t>
  </si>
  <si>
    <t>Vvpl</t>
  </si>
  <si>
    <t>Vpl</t>
  </si>
  <si>
    <t>Vpl/w</t>
  </si>
  <si>
    <t>Difference</t>
  </si>
  <si>
    <t>Vvct</t>
  </si>
  <si>
    <t>Vct/w</t>
  </si>
  <si>
    <t>Total Capillary volume</t>
  </si>
  <si>
    <t>Vvcl</t>
  </si>
  <si>
    <t>Vcl</t>
  </si>
  <si>
    <t>Vcl/w</t>
  </si>
  <si>
    <t>(ct, p)</t>
  </si>
  <si>
    <t>(cl, p)</t>
  </si>
  <si>
    <t>(et, p)</t>
  </si>
  <si>
    <t>Vvet</t>
  </si>
  <si>
    <t>Vet</t>
  </si>
  <si>
    <t>Vet/w</t>
  </si>
  <si>
    <t>Sve</t>
  </si>
  <si>
    <t>Se</t>
  </si>
  <si>
    <t>Se/w</t>
  </si>
  <si>
    <t>[ml O2/min/mmHg]</t>
  </si>
  <si>
    <t>DLO2/W</t>
  </si>
  <si>
    <t>Group</t>
  </si>
  <si>
    <t>Protocol</t>
  </si>
  <si>
    <t>T-test d4 vs d10, 1 tailed</t>
  </si>
  <si>
    <t>T-test d4 vs d10, 2 tailed</t>
  </si>
  <si>
    <t>T-test d10 vs d21, 1 tailed</t>
  </si>
  <si>
    <t>T-test d10 vs d21, 2 tailed</t>
  </si>
  <si>
    <t>T-test d21 vs d36, 1 tailed</t>
  </si>
  <si>
    <t>T-test d21 vs d36, 2 tailed</t>
  </si>
  <si>
    <t>T-test d36 vs d60, 1 tailed</t>
  </si>
  <si>
    <t>T-test d36 vs d60, 2 tailed</t>
  </si>
  <si>
    <t>Alveolar volume</t>
  </si>
  <si>
    <t>Ductal volume</t>
  </si>
  <si>
    <t>Vvalv</t>
  </si>
  <si>
    <t>Valv</t>
  </si>
  <si>
    <t>Valv/w</t>
  </si>
  <si>
    <t>Vvduct</t>
  </si>
  <si>
    <t>Vduct</t>
  </si>
  <si>
    <t>Vduct/w</t>
  </si>
  <si>
    <t>Septal volume (Stepanizer)</t>
  </si>
  <si>
    <t>Vvsepta</t>
  </si>
  <si>
    <t>Vsepta</t>
  </si>
  <si>
    <t>Vsepta/w</t>
  </si>
  <si>
    <t>Alveolar number</t>
  </si>
  <si>
    <t>Bridges**</t>
  </si>
  <si>
    <t>frames</t>
  </si>
  <si>
    <t>Nalv</t>
  </si>
  <si>
    <t>Av. of magn. factor</t>
  </si>
  <si>
    <t>Disector area [µm]</t>
  </si>
  <si>
    <t>Disector height  [µm]</t>
  </si>
  <si>
    <t>VDis tot</t>
  </si>
  <si>
    <t>VAlvRef</t>
  </si>
  <si>
    <t>NValv</t>
  </si>
  <si>
    <t>Vv(alv, p)</t>
  </si>
  <si>
    <t>Vv(duct, p)</t>
  </si>
  <si>
    <t>Vv(septa, p)</t>
  </si>
  <si>
    <t>Nalv/w</t>
  </si>
  <si>
    <t>meanValv</t>
  </si>
  <si>
    <t>Septal volume STEPanizer</t>
  </si>
  <si>
    <t>P coarse</t>
  </si>
  <si>
    <t>(*4)</t>
  </si>
  <si>
    <t xml:space="preserve">VnMean Alv </t>
  </si>
  <si>
    <t>[µm³]</t>
  </si>
  <si>
    <t>T-test d21 vs d60, 1 tailed</t>
  </si>
  <si>
    <t>T-test d21 vs d60, 2 tailed</t>
  </si>
  <si>
    <t>T-test d4 vs d60, 1 tailed</t>
  </si>
  <si>
    <t>T-test d4 vs d60, 2 tailed</t>
  </si>
  <si>
    <t>Airspace volume (Stepanizer)</t>
  </si>
  <si>
    <t>Vv(air, p)</t>
  </si>
  <si>
    <t>Alveolar Count / Stepanizer</t>
  </si>
  <si>
    <t>P fine</t>
  </si>
  <si>
    <t>d4-&gt;d10</t>
  </si>
  <si>
    <t>d10-&gt;d21</t>
  </si>
  <si>
    <t>d21-&gt;d36</t>
  </si>
  <si>
    <t>d36-&gt;d60</t>
  </si>
  <si>
    <t>Disector volume [mm³]</t>
  </si>
  <si>
    <r>
      <t>[10</t>
    </r>
    <r>
      <rPr>
        <vertAlign val="superscript"/>
        <sz val="10"/>
        <rFont val="Times New Roman"/>
        <family val="1"/>
      </rPr>
      <t>6</t>
    </r>
    <r>
      <rPr>
        <sz val="10"/>
        <rFont val="Times New Roman"/>
        <family val="1"/>
      </rPr>
      <t>/cm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]</t>
    </r>
  </si>
  <si>
    <r>
      <t>[10</t>
    </r>
    <r>
      <rPr>
        <vertAlign val="superscript"/>
        <sz val="10"/>
        <rFont val="Times New Roman"/>
        <family val="1"/>
      </rPr>
      <t>6</t>
    </r>
    <r>
      <rPr>
        <sz val="10"/>
        <rFont val="Times New Roman"/>
        <family val="1"/>
      </rPr>
      <t>]</t>
    </r>
  </si>
  <si>
    <r>
      <t>[10</t>
    </r>
    <r>
      <rPr>
        <vertAlign val="superscript"/>
        <sz val="10"/>
        <rFont val="Times New Roman"/>
        <family val="1"/>
      </rPr>
      <t>6</t>
    </r>
    <r>
      <rPr>
        <sz val="10"/>
        <rFont val="Times New Roman"/>
        <family val="1"/>
      </rPr>
      <t>/100g]</t>
    </r>
  </si>
  <si>
    <t>LungVol WD</t>
  </si>
  <si>
    <t>Means</t>
  </si>
  <si>
    <t>STD</t>
  </si>
  <si>
    <t>Airspace</t>
  </si>
  <si>
    <t>Surface area</t>
  </si>
  <si>
    <t>Nalv (10^6)</t>
  </si>
  <si>
    <t>Mean#Valv</t>
  </si>
  <si>
    <t>Valv+Aduct</t>
  </si>
  <si>
    <t>Septal length</t>
  </si>
  <si>
    <t>% C04=100</t>
  </si>
  <si>
    <t>SeptalAnlage%</t>
  </si>
  <si>
    <t>Va-EM</t>
  </si>
  <si>
    <t>Va-LM</t>
  </si>
  <si>
    <t>Va-Step.</t>
  </si>
  <si>
    <t>Difference-LM</t>
  </si>
  <si>
    <t>Difference-EM</t>
  </si>
  <si>
    <t>Difference &lt; 3% = O.K.</t>
  </si>
  <si>
    <t>Va-Step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</si>
</sst>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0.0000"/>
    <numFmt numFmtId="165" formatCode="0.0"/>
    <numFmt numFmtId="166" formatCode="0.0%"/>
    <numFmt numFmtId="167" formatCode="0.000"/>
    <numFmt numFmtId="168" formatCode="0.000000000000"/>
    <numFmt numFmtId="169" formatCode="_ * #,##0.000000_ ;_ * \-#,##0.000000_ ;_ * &quot;-&quot;??_ ;_ @_ "/>
    <numFmt numFmtId="170" formatCode="_ * #,##0_ ;_ * \-#,##0_ ;_ * &quot;-&quot;??_ ;_ @_ "/>
  </numFmts>
  <fonts count="3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u/>
      <sz val="18"/>
      <name val="Times New Roman"/>
      <family val="1"/>
    </font>
    <font>
      <sz val="10"/>
      <name val="Times New Roman"/>
      <family val="1"/>
    </font>
    <font>
      <b/>
      <u/>
      <sz val="16"/>
      <name val="Times New Roman"/>
      <family val="1"/>
    </font>
    <font>
      <sz val="16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6"/>
      <name val="Times New Roman"/>
      <family val="1"/>
    </font>
    <font>
      <sz val="16"/>
      <name val="Times New Roman"/>
      <family val="1"/>
    </font>
    <font>
      <b/>
      <sz val="10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b/>
      <u/>
      <sz val="20"/>
      <name val="Times New Roman"/>
      <family val="1"/>
    </font>
    <font>
      <vertAlign val="subscript"/>
      <sz val="10"/>
      <name val="Times New Roman"/>
      <family val="1"/>
    </font>
    <font>
      <b/>
      <sz val="20"/>
      <name val="Times New Roman"/>
      <family val="1"/>
    </font>
    <font>
      <sz val="10"/>
      <name val="Arial"/>
      <family val="2"/>
    </font>
    <font>
      <vertAlign val="superscript"/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MS Sans Serif"/>
      <family val="2"/>
    </font>
    <font>
      <sz val="10"/>
      <color theme="0" tint="-0.49998474074526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gray0625">
        <fgColor indexed="14"/>
      </patternFill>
    </fill>
    <fill>
      <patternFill patternType="gray125">
        <fgColor indexed="11"/>
      </patternFill>
    </fill>
    <fill>
      <patternFill patternType="solid">
        <fgColor indexed="65"/>
        <bgColor indexed="11"/>
      </patternFill>
    </fill>
    <fill>
      <patternFill patternType="gray0625">
        <fgColor indexed="11"/>
      </patternFill>
    </fill>
    <fill>
      <patternFill patternType="solid">
        <fgColor theme="0"/>
        <bgColor theme="0"/>
      </patternFill>
    </fill>
    <fill>
      <patternFill patternType="gray125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4" fillId="0" borderId="0" applyFont="0" applyFill="0" applyBorder="0" applyAlignment="0" applyProtection="0"/>
    <xf numFmtId="0" fontId="1" fillId="0" borderId="0"/>
  </cellStyleXfs>
  <cellXfs count="647">
    <xf numFmtId="0" fontId="0" fillId="0" borderId="0" xfId="0"/>
    <xf numFmtId="0" fontId="2" fillId="0" borderId="0" xfId="0" applyFont="1" applyBorder="1" applyAlignment="1"/>
    <xf numFmtId="0" fontId="4" fillId="2" borderId="0" xfId="5" applyFont="1" applyFill="1" applyBorder="1" applyAlignment="1">
      <alignment horizontal="left"/>
    </xf>
    <xf numFmtId="0" fontId="5" fillId="2" borderId="0" xfId="5" applyFont="1" applyFill="1" applyBorder="1" applyAlignment="1">
      <alignment horizontal="right"/>
    </xf>
    <xf numFmtId="0" fontId="5" fillId="2" borderId="0" xfId="5" applyFont="1" applyFill="1" applyBorder="1" applyAlignment="1">
      <alignment horizontal="left"/>
    </xf>
    <xf numFmtId="0" fontId="5" fillId="0" borderId="0" xfId="5" applyFont="1" applyFill="1" applyBorder="1"/>
    <xf numFmtId="0" fontId="6" fillId="0" borderId="0" xfId="5" applyFont="1" applyFill="1"/>
    <xf numFmtId="0" fontId="6" fillId="0" borderId="0" xfId="5" applyFont="1" applyFill="1" applyBorder="1" applyAlignment="1">
      <alignment horizontal="left"/>
    </xf>
    <xf numFmtId="164" fontId="6" fillId="0" borderId="0" xfId="5" applyNumberFormat="1" applyFont="1" applyFill="1"/>
    <xf numFmtId="0" fontId="7" fillId="0" borderId="0" xfId="5" applyFont="1" applyFill="1" applyBorder="1"/>
    <xf numFmtId="1" fontId="5" fillId="0" borderId="0" xfId="5" applyNumberFormat="1" applyFont="1" applyFill="1" applyBorder="1"/>
    <xf numFmtId="164" fontId="5" fillId="0" borderId="0" xfId="5" applyNumberFormat="1" applyFont="1" applyFill="1" applyBorder="1"/>
    <xf numFmtId="165" fontId="5" fillId="0" borderId="0" xfId="5" applyNumberFormat="1" applyFont="1" applyFill="1" applyBorder="1"/>
    <xf numFmtId="2" fontId="5" fillId="0" borderId="0" xfId="5" applyNumberFormat="1" applyFont="1" applyFill="1" applyBorder="1"/>
    <xf numFmtId="0" fontId="8" fillId="0" borderId="0" xfId="5" applyFont="1" applyFill="1" applyBorder="1"/>
    <xf numFmtId="0" fontId="8" fillId="0" borderId="0" xfId="5" applyFont="1" applyFill="1" applyBorder="1" applyAlignment="1">
      <alignment horizontal="right"/>
    </xf>
    <xf numFmtId="0" fontId="3" fillId="0" borderId="0" xfId="5"/>
    <xf numFmtId="0" fontId="9" fillId="0" borderId="0" xfId="5" applyFont="1" applyFill="1" applyBorder="1"/>
    <xf numFmtId="0" fontId="10" fillId="0" borderId="0" xfId="5" applyFont="1" applyFill="1" applyBorder="1"/>
    <xf numFmtId="1" fontId="11" fillId="0" borderId="0" xfId="5" applyNumberFormat="1" applyFont="1" applyFill="1" applyBorder="1"/>
    <xf numFmtId="0" fontId="5" fillId="0" borderId="1" xfId="5" applyFont="1" applyFill="1" applyBorder="1"/>
    <xf numFmtId="0" fontId="5" fillId="0" borderId="2" xfId="5" applyFont="1" applyFill="1" applyBorder="1"/>
    <xf numFmtId="1" fontId="5" fillId="0" borderId="2" xfId="5" applyNumberFormat="1" applyFont="1" applyFill="1" applyBorder="1"/>
    <xf numFmtId="0" fontId="5" fillId="0" borderId="3" xfId="5" applyFont="1" applyFill="1" applyBorder="1" applyAlignment="1">
      <alignment horizontal="right"/>
    </xf>
    <xf numFmtId="1" fontId="5" fillId="0" borderId="3" xfId="5" applyNumberFormat="1" applyFont="1" applyFill="1" applyBorder="1"/>
    <xf numFmtId="0" fontId="5" fillId="0" borderId="0" xfId="5" applyFont="1"/>
    <xf numFmtId="0" fontId="5" fillId="0" borderId="0" xfId="5" applyFont="1" applyFill="1"/>
    <xf numFmtId="1" fontId="6" fillId="0" borderId="0" xfId="5" applyNumberFormat="1" applyFont="1" applyFill="1" applyBorder="1"/>
    <xf numFmtId="0" fontId="6" fillId="0" borderId="0" xfId="5" applyFont="1" applyFill="1" applyBorder="1"/>
    <xf numFmtId="1" fontId="12" fillId="3" borderId="5" xfId="5" applyNumberFormat="1" applyFont="1" applyFill="1" applyBorder="1"/>
    <xf numFmtId="0" fontId="12" fillId="0" borderId="4" xfId="5" applyFont="1" applyFill="1" applyBorder="1"/>
    <xf numFmtId="0" fontId="12" fillId="3" borderId="5" xfId="5" applyFont="1" applyFill="1" applyBorder="1"/>
    <xf numFmtId="0" fontId="13" fillId="0" borderId="4" xfId="5" applyFont="1" applyFill="1" applyBorder="1"/>
    <xf numFmtId="2" fontId="12" fillId="3" borderId="5" xfId="5" applyNumberFormat="1" applyFont="1" applyFill="1" applyBorder="1"/>
    <xf numFmtId="0" fontId="12" fillId="0" borderId="5" xfId="5" applyFont="1" applyFill="1" applyBorder="1" applyProtection="1"/>
    <xf numFmtId="0" fontId="5" fillId="0" borderId="5" xfId="5" applyFont="1" applyFill="1" applyBorder="1"/>
    <xf numFmtId="164" fontId="12" fillId="0" borderId="4" xfId="5" applyNumberFormat="1" applyFont="1" applyFill="1" applyBorder="1"/>
    <xf numFmtId="1" fontId="12" fillId="0" borderId="4" xfId="5" applyNumberFormat="1" applyFont="1" applyFill="1" applyBorder="1"/>
    <xf numFmtId="0" fontId="6" fillId="0" borderId="1" xfId="5" applyFont="1" applyFill="1" applyBorder="1"/>
    <xf numFmtId="0" fontId="12" fillId="3" borderId="3" xfId="5" applyFont="1" applyFill="1" applyBorder="1"/>
    <xf numFmtId="164" fontId="5" fillId="0" borderId="0" xfId="5" applyNumberFormat="1" applyFont="1" applyFill="1"/>
    <xf numFmtId="0" fontId="12" fillId="0" borderId="0" xfId="5" applyFont="1" applyFill="1" applyBorder="1"/>
    <xf numFmtId="164" fontId="6" fillId="0" borderId="0" xfId="5" applyNumberFormat="1" applyFont="1" applyFill="1" applyBorder="1"/>
    <xf numFmtId="2" fontId="6" fillId="0" borderId="0" xfId="5" applyNumberFormat="1" applyFont="1" applyFill="1" applyBorder="1"/>
    <xf numFmtId="165" fontId="6" fillId="0" borderId="0" xfId="5" applyNumberFormat="1" applyFont="1" applyFill="1" applyBorder="1"/>
    <xf numFmtId="0" fontId="6" fillId="0" borderId="0" xfId="5" applyFont="1" applyFill="1" applyBorder="1" applyAlignment="1">
      <alignment horizontal="right"/>
    </xf>
    <xf numFmtId="0" fontId="14" fillId="0" borderId="0" xfId="5" applyFont="1" applyFill="1" applyBorder="1"/>
    <xf numFmtId="0" fontId="11" fillId="2" borderId="0" xfId="5" applyFont="1" applyFill="1" applyBorder="1" applyAlignment="1">
      <alignment horizontal="right"/>
    </xf>
    <xf numFmtId="0" fontId="7" fillId="2" borderId="0" xfId="5" applyFont="1" applyFill="1" applyBorder="1" applyAlignment="1">
      <alignment horizontal="left"/>
    </xf>
    <xf numFmtId="0" fontId="5" fillId="0" borderId="0" xfId="5" applyFont="1" applyBorder="1"/>
    <xf numFmtId="165" fontId="5" fillId="0" borderId="0" xfId="5" applyNumberFormat="1" applyFont="1"/>
    <xf numFmtId="0" fontId="5" fillId="0" borderId="0" xfId="5" applyFont="1" applyAlignment="1">
      <alignment horizontal="right"/>
    </xf>
    <xf numFmtId="0" fontId="5" fillId="2" borderId="0" xfId="5" applyFont="1" applyFill="1" applyBorder="1" applyAlignment="1">
      <alignment horizontal="center"/>
    </xf>
    <xf numFmtId="0" fontId="12" fillId="0" borderId="6" xfId="5" applyFont="1" applyBorder="1"/>
    <xf numFmtId="0" fontId="5" fillId="0" borderId="7" xfId="5" applyFont="1" applyBorder="1"/>
    <xf numFmtId="164" fontId="7" fillId="0" borderId="0" xfId="5" applyNumberFormat="1" applyFont="1" applyFill="1" applyBorder="1"/>
    <xf numFmtId="1" fontId="7" fillId="0" borderId="0" xfId="5" applyNumberFormat="1" applyFont="1" applyFill="1" applyBorder="1"/>
    <xf numFmtId="165" fontId="9" fillId="0" borderId="0" xfId="5" applyNumberFormat="1" applyFont="1" applyFill="1" applyBorder="1"/>
    <xf numFmtId="2" fontId="7" fillId="0" borderId="0" xfId="5" applyNumberFormat="1" applyFont="1" applyFill="1" applyBorder="1"/>
    <xf numFmtId="165" fontId="7" fillId="0" borderId="0" xfId="5" applyNumberFormat="1" applyFont="1" applyFill="1" applyBorder="1"/>
    <xf numFmtId="164" fontId="12" fillId="0" borderId="8" xfId="5" applyNumberFormat="1" applyFont="1" applyFill="1" applyBorder="1" applyAlignment="1">
      <alignment horizontal="left"/>
    </xf>
    <xf numFmtId="0" fontId="11" fillId="0" borderId="6" xfId="5" applyFont="1" applyFill="1" applyBorder="1"/>
    <xf numFmtId="0" fontId="11" fillId="0" borderId="8" xfId="5" applyFont="1" applyFill="1" applyBorder="1"/>
    <xf numFmtId="1" fontId="11" fillId="0" borderId="7" xfId="5" applyNumberFormat="1" applyFont="1" applyFill="1" applyBorder="1"/>
    <xf numFmtId="0" fontId="7" fillId="0" borderId="0" xfId="5" applyFont="1" applyFill="1" applyBorder="1" applyAlignment="1">
      <alignment horizontal="right"/>
    </xf>
    <xf numFmtId="0" fontId="15" fillId="0" borderId="0" xfId="5" applyFont="1" applyFill="1" applyBorder="1"/>
    <xf numFmtId="0" fontId="11" fillId="2" borderId="0" xfId="5" applyFont="1" applyFill="1" applyBorder="1" applyAlignment="1">
      <alignment horizontal="left"/>
    </xf>
    <xf numFmtId="0" fontId="11" fillId="0" borderId="9" xfId="5" applyFont="1" applyFill="1" applyBorder="1" applyAlignment="1">
      <alignment horizontal="left"/>
    </xf>
    <xf numFmtId="0" fontId="11" fillId="0" borderId="10" xfId="5" applyFont="1" applyFill="1" applyBorder="1" applyAlignment="1">
      <alignment horizontal="left"/>
    </xf>
    <xf numFmtId="1" fontId="7" fillId="0" borderId="11" xfId="5" applyNumberFormat="1" applyFont="1" applyFill="1" applyBorder="1"/>
    <xf numFmtId="0" fontId="11" fillId="0" borderId="6" xfId="5" applyFont="1" applyFill="1" applyBorder="1" applyAlignment="1">
      <alignment horizontal="left"/>
    </xf>
    <xf numFmtId="0" fontId="11" fillId="0" borderId="0" xfId="5" applyFont="1" applyFill="1" applyBorder="1" applyAlignment="1">
      <alignment horizontal="left"/>
    </xf>
    <xf numFmtId="164" fontId="11" fillId="0" borderId="0" xfId="5" applyNumberFormat="1" applyFont="1" applyFill="1" applyBorder="1" applyAlignment="1">
      <alignment horizontal="left"/>
    </xf>
    <xf numFmtId="0" fontId="11" fillId="0" borderId="7" xfId="5" applyFont="1" applyFill="1" applyBorder="1" applyAlignment="1">
      <alignment horizontal="left"/>
    </xf>
    <xf numFmtId="165" fontId="11" fillId="0" borderId="0" xfId="5" applyNumberFormat="1" applyFont="1" applyFill="1" applyBorder="1" applyAlignment="1">
      <alignment horizontal="left"/>
    </xf>
    <xf numFmtId="2" fontId="11" fillId="0" borderId="0" xfId="5" applyNumberFormat="1" applyFont="1" applyFill="1" applyBorder="1" applyAlignment="1">
      <alignment horizontal="left"/>
    </xf>
    <xf numFmtId="2" fontId="11" fillId="0" borderId="7" xfId="5" applyNumberFormat="1" applyFont="1" applyFill="1" applyBorder="1" applyAlignment="1">
      <alignment horizontal="left"/>
    </xf>
    <xf numFmtId="0" fontId="11" fillId="0" borderId="8" xfId="5" applyFont="1" applyFill="1" applyBorder="1" applyAlignment="1">
      <alignment horizontal="left"/>
    </xf>
    <xf numFmtId="0" fontId="16" fillId="0" borderId="0" xfId="5" applyFont="1" applyFill="1" applyBorder="1" applyAlignment="1">
      <alignment horizontal="right"/>
    </xf>
    <xf numFmtId="0" fontId="17" fillId="0" borderId="0" xfId="5" applyFont="1" applyFill="1" applyBorder="1" applyAlignment="1">
      <alignment horizontal="left"/>
    </xf>
    <xf numFmtId="0" fontId="5" fillId="0" borderId="9" xfId="5" applyFont="1" applyFill="1" applyBorder="1" applyAlignment="1">
      <alignment horizontal="left"/>
    </xf>
    <xf numFmtId="0" fontId="10" fillId="0" borderId="9" xfId="5" applyFont="1" applyFill="1" applyBorder="1" applyAlignment="1">
      <alignment horizontal="left"/>
    </xf>
    <xf numFmtId="0" fontId="5" fillId="0" borderId="12" xfId="5" applyFont="1" applyFill="1" applyBorder="1" applyAlignment="1">
      <alignment horizontal="left"/>
    </xf>
    <xf numFmtId="0" fontId="5" fillId="0" borderId="5" xfId="5" applyFont="1" applyFill="1" applyBorder="1" applyAlignment="1">
      <alignment horizontal="left"/>
    </xf>
    <xf numFmtId="164" fontId="5" fillId="0" borderId="9" xfId="5" applyNumberFormat="1" applyFont="1" applyFill="1" applyBorder="1" applyAlignment="1">
      <alignment horizontal="left"/>
    </xf>
    <xf numFmtId="0" fontId="5" fillId="0" borderId="13" xfId="5" applyFont="1" applyFill="1" applyBorder="1" applyAlignment="1">
      <alignment horizontal="left"/>
    </xf>
    <xf numFmtId="0" fontId="5" fillId="0" borderId="6" xfId="5" applyFont="1" applyFill="1" applyBorder="1" applyAlignment="1">
      <alignment horizontal="left"/>
    </xf>
    <xf numFmtId="165" fontId="5" fillId="0" borderId="5" xfId="5" applyNumberFormat="1" applyFont="1" applyFill="1" applyBorder="1" applyAlignment="1">
      <alignment horizontal="left"/>
    </xf>
    <xf numFmtId="2" fontId="5" fillId="0" borderId="9" xfId="5" applyNumberFormat="1" applyFont="1" applyFill="1" applyBorder="1" applyAlignment="1">
      <alignment horizontal="left"/>
    </xf>
    <xf numFmtId="2" fontId="5" fillId="0" borderId="13" xfId="5" applyNumberFormat="1" applyFont="1" applyFill="1" applyBorder="1" applyAlignment="1">
      <alignment horizontal="left"/>
    </xf>
    <xf numFmtId="0" fontId="11" fillId="0" borderId="14" xfId="5" applyFont="1" applyFill="1" applyBorder="1" applyAlignment="1">
      <alignment horizontal="left"/>
    </xf>
    <xf numFmtId="0" fontId="5" fillId="0" borderId="0" xfId="5" applyFont="1" applyFill="1" applyBorder="1" applyAlignment="1">
      <alignment horizontal="left"/>
    </xf>
    <xf numFmtId="0" fontId="8" fillId="0" borderId="4" xfId="5" applyFont="1" applyFill="1" applyBorder="1" applyAlignment="1">
      <alignment horizontal="left"/>
    </xf>
    <xf numFmtId="0" fontId="7" fillId="2" borderId="0" xfId="5" applyFont="1" applyFill="1" applyAlignment="1">
      <alignment horizontal="left"/>
    </xf>
    <xf numFmtId="0" fontId="5" fillId="2" borderId="0" xfId="5" applyFont="1" applyFill="1" applyAlignment="1">
      <alignment horizontal="left"/>
    </xf>
    <xf numFmtId="0" fontId="11" fillId="0" borderId="5" xfId="5" applyFont="1" applyFill="1" applyBorder="1" applyAlignment="1">
      <alignment horizontal="left"/>
    </xf>
    <xf numFmtId="0" fontId="11" fillId="0" borderId="15" xfId="5" applyFont="1" applyFill="1" applyBorder="1" applyAlignment="1">
      <alignment horizontal="left"/>
    </xf>
    <xf numFmtId="164" fontId="11" fillId="0" borderId="16" xfId="5" applyNumberFormat="1" applyFont="1" applyFill="1" applyBorder="1" applyAlignment="1">
      <alignment horizontal="left"/>
    </xf>
    <xf numFmtId="164" fontId="5" fillId="0" borderId="5" xfId="5" applyNumberFormat="1" applyFont="1" applyFill="1" applyBorder="1" applyAlignment="1">
      <alignment horizontal="left"/>
    </xf>
    <xf numFmtId="0" fontId="5" fillId="0" borderId="17" xfId="5" applyFont="1" applyFill="1" applyBorder="1" applyAlignment="1">
      <alignment horizontal="left"/>
    </xf>
    <xf numFmtId="0" fontId="5" fillId="0" borderId="4" xfId="5" applyFont="1" applyFill="1" applyBorder="1" applyAlignment="1">
      <alignment horizontal="left"/>
    </xf>
    <xf numFmtId="165" fontId="5" fillId="0" borderId="9" xfId="5" applyNumberFormat="1" applyFont="1" applyFill="1" applyBorder="1" applyAlignment="1">
      <alignment horizontal="left"/>
    </xf>
    <xf numFmtId="2" fontId="5" fillId="0" borderId="5" xfId="5" applyNumberFormat="1" applyFont="1" applyFill="1" applyBorder="1" applyAlignment="1">
      <alignment horizontal="left"/>
    </xf>
    <xf numFmtId="2" fontId="5" fillId="0" borderId="17" xfId="5" applyNumberFormat="1" applyFont="1" applyFill="1" applyBorder="1" applyAlignment="1">
      <alignment horizontal="left"/>
    </xf>
    <xf numFmtId="164" fontId="5" fillId="0" borderId="8" xfId="5" applyNumberFormat="1" applyFont="1" applyFill="1" applyBorder="1" applyAlignment="1">
      <alignment horizontal="left"/>
    </xf>
    <xf numFmtId="164" fontId="11" fillId="0" borderId="18" xfId="5" applyNumberFormat="1" applyFont="1" applyFill="1" applyBorder="1" applyAlignment="1">
      <alignment horizontal="left"/>
    </xf>
    <xf numFmtId="164" fontId="11" fillId="0" borderId="19" xfId="5" applyNumberFormat="1" applyFont="1" applyFill="1" applyBorder="1" applyAlignment="1">
      <alignment horizontal="left"/>
    </xf>
    <xf numFmtId="164" fontId="5" fillId="0" borderId="19" xfId="5" applyNumberFormat="1" applyFont="1" applyFill="1" applyBorder="1" applyAlignment="1">
      <alignment horizontal="left"/>
    </xf>
    <xf numFmtId="0" fontId="5" fillId="0" borderId="0" xfId="5" applyFont="1" applyFill="1" applyBorder="1" applyAlignment="1">
      <alignment horizontal="right"/>
    </xf>
    <xf numFmtId="0" fontId="8" fillId="0" borderId="0" xfId="5" applyFont="1" applyFill="1" applyBorder="1" applyAlignment="1">
      <alignment horizontal="left"/>
    </xf>
    <xf numFmtId="0" fontId="5" fillId="0" borderId="0" xfId="5" applyFont="1" applyFill="1" applyBorder="1" applyAlignment="1">
      <alignment horizontal="center"/>
    </xf>
    <xf numFmtId="0" fontId="5" fillId="0" borderId="5" xfId="5" applyFont="1" applyFill="1" applyBorder="1" applyAlignment="1">
      <alignment horizontal="center"/>
    </xf>
    <xf numFmtId="0" fontId="5" fillId="0" borderId="15" xfId="5" applyFont="1" applyFill="1" applyBorder="1" applyAlignment="1">
      <alignment horizontal="center"/>
    </xf>
    <xf numFmtId="164" fontId="5" fillId="0" borderId="16" xfId="5" applyNumberFormat="1" applyFont="1" applyFill="1" applyBorder="1" applyAlignment="1">
      <alignment horizontal="center"/>
    </xf>
    <xf numFmtId="0" fontId="5" fillId="0" borderId="12" xfId="5" applyFont="1" applyFill="1" applyBorder="1" applyAlignment="1">
      <alignment horizontal="center"/>
    </xf>
    <xf numFmtId="164" fontId="5" fillId="0" borderId="5" xfId="5" applyNumberFormat="1" applyFont="1" applyFill="1" applyBorder="1" applyAlignment="1">
      <alignment horizontal="center"/>
    </xf>
    <xf numFmtId="0" fontId="5" fillId="0" borderId="17" xfId="5" applyFont="1" applyFill="1" applyBorder="1" applyAlignment="1">
      <alignment horizontal="center"/>
    </xf>
    <xf numFmtId="165" fontId="5" fillId="0" borderId="5" xfId="5" applyNumberFormat="1" applyFont="1" applyFill="1" applyBorder="1" applyAlignment="1">
      <alignment horizontal="center"/>
    </xf>
    <xf numFmtId="2" fontId="5" fillId="0" borderId="5" xfId="5" applyNumberFormat="1" applyFont="1" applyFill="1" applyBorder="1" applyAlignment="1">
      <alignment horizontal="center"/>
    </xf>
    <xf numFmtId="2" fontId="5" fillId="0" borderId="17" xfId="5" applyNumberFormat="1" applyFont="1" applyFill="1" applyBorder="1" applyAlignment="1">
      <alignment horizontal="center"/>
    </xf>
    <xf numFmtId="164" fontId="5" fillId="0" borderId="19" xfId="5" applyNumberFormat="1" applyFont="1" applyFill="1" applyBorder="1" applyAlignment="1">
      <alignment horizontal="center"/>
    </xf>
    <xf numFmtId="164" fontId="5" fillId="0" borderId="18" xfId="5" applyNumberFormat="1" applyFont="1" applyFill="1" applyBorder="1" applyAlignment="1">
      <alignment horizontal="center"/>
    </xf>
    <xf numFmtId="0" fontId="8" fillId="0" borderId="4" xfId="5" applyFont="1" applyFill="1" applyBorder="1" applyAlignment="1">
      <alignment horizontal="center"/>
    </xf>
    <xf numFmtId="0" fontId="5" fillId="0" borderId="5" xfId="5" applyFont="1" applyBorder="1" applyAlignment="1">
      <alignment horizontal="left"/>
    </xf>
    <xf numFmtId="0" fontId="5" fillId="0" borderId="15" xfId="5" applyFont="1" applyBorder="1" applyAlignment="1">
      <alignment horizontal="left"/>
    </xf>
    <xf numFmtId="164" fontId="5" fillId="0" borderId="16" xfId="5" applyNumberFormat="1" applyFont="1" applyFill="1" applyBorder="1" applyAlignment="1">
      <alignment horizontal="left"/>
    </xf>
    <xf numFmtId="164" fontId="5" fillId="0" borderId="18" xfId="5" applyNumberFormat="1" applyFont="1" applyFill="1" applyBorder="1" applyAlignment="1">
      <alignment horizontal="left"/>
    </xf>
    <xf numFmtId="0" fontId="5" fillId="2" borderId="4" xfId="5" applyFont="1" applyFill="1" applyBorder="1" applyAlignment="1">
      <alignment horizontal="center"/>
    </xf>
    <xf numFmtId="0" fontId="5" fillId="0" borderId="4" xfId="5" applyFont="1" applyFill="1" applyBorder="1" applyAlignment="1">
      <alignment horizontal="center"/>
    </xf>
    <xf numFmtId="0" fontId="12" fillId="2" borderId="4" xfId="5" applyFont="1" applyFill="1" applyBorder="1" applyAlignment="1">
      <alignment horizontal="center"/>
    </xf>
    <xf numFmtId="0" fontId="5" fillId="2" borderId="4" xfId="5" applyFont="1" applyFill="1" applyBorder="1" applyAlignment="1">
      <alignment horizontal="right"/>
    </xf>
    <xf numFmtId="0" fontId="5" fillId="2" borderId="4" xfId="5" applyFont="1" applyFill="1" applyBorder="1" applyAlignment="1">
      <alignment horizontal="left"/>
    </xf>
    <xf numFmtId="1" fontId="5" fillId="3" borderId="5" xfId="5" applyNumberFormat="1" applyFont="1" applyFill="1" applyBorder="1"/>
    <xf numFmtId="2" fontId="5" fillId="3" borderId="5" xfId="5" applyNumberFormat="1" applyFont="1" applyFill="1" applyBorder="1"/>
    <xf numFmtId="2" fontId="5" fillId="0" borderId="5" xfId="5" applyNumberFormat="1" applyFont="1" applyFill="1" applyBorder="1"/>
    <xf numFmtId="2" fontId="5" fillId="0" borderId="16" xfId="5" applyNumberFormat="1" applyFont="1" applyFill="1" applyBorder="1"/>
    <xf numFmtId="2" fontId="5" fillId="0" borderId="17" xfId="5" applyNumberFormat="1" applyFont="1" applyFill="1" applyBorder="1"/>
    <xf numFmtId="164" fontId="5" fillId="0" borderId="5" xfId="5" applyNumberFormat="1" applyFont="1" applyFill="1" applyBorder="1"/>
    <xf numFmtId="164" fontId="5" fillId="0" borderId="17" xfId="5" applyNumberFormat="1" applyFont="1" applyFill="1" applyBorder="1"/>
    <xf numFmtId="0" fontId="5" fillId="0" borderId="12" xfId="5" applyFont="1" applyFill="1" applyBorder="1"/>
    <xf numFmtId="165" fontId="5" fillId="0" borderId="5" xfId="5" applyNumberFormat="1" applyFont="1" applyFill="1" applyBorder="1"/>
    <xf numFmtId="165" fontId="5" fillId="0" borderId="17" xfId="5" applyNumberFormat="1" applyFont="1" applyFill="1" applyBorder="1"/>
    <xf numFmtId="167" fontId="5" fillId="0" borderId="19" xfId="5" applyNumberFormat="1" applyFont="1" applyFill="1" applyBorder="1"/>
    <xf numFmtId="164" fontId="5" fillId="0" borderId="18" xfId="5" applyNumberFormat="1" applyFont="1" applyFill="1" applyBorder="1"/>
    <xf numFmtId="164" fontId="5" fillId="0" borderId="20" xfId="5" applyNumberFormat="1" applyFont="1" applyFill="1" applyBorder="1"/>
    <xf numFmtId="2" fontId="5" fillId="0" borderId="19" xfId="5" applyNumberFormat="1" applyFont="1" applyFill="1" applyBorder="1"/>
    <xf numFmtId="164" fontId="5" fillId="0" borderId="19" xfId="5" applyNumberFormat="1" applyFont="1" applyFill="1" applyBorder="1"/>
    <xf numFmtId="0" fontId="8" fillId="0" borderId="4" xfId="5" applyFont="1" applyFill="1" applyBorder="1"/>
    <xf numFmtId="164" fontId="5" fillId="0" borderId="15" xfId="5" applyNumberFormat="1" applyFont="1" applyFill="1" applyBorder="1"/>
    <xf numFmtId="2" fontId="8" fillId="0" borderId="4" xfId="5" applyNumberFormat="1" applyFont="1" applyFill="1" applyBorder="1"/>
    <xf numFmtId="0" fontId="10" fillId="2" borderId="0" xfId="5" applyFont="1" applyFill="1" applyBorder="1" applyAlignment="1">
      <alignment horizontal="center"/>
    </xf>
    <xf numFmtId="0" fontId="10" fillId="2" borderId="0" xfId="5" applyFont="1" applyFill="1" applyBorder="1" applyAlignment="1">
      <alignment horizontal="right"/>
    </xf>
    <xf numFmtId="0" fontId="10" fillId="2" borderId="0" xfId="5" applyFont="1" applyFill="1" applyBorder="1" applyAlignment="1">
      <alignment horizontal="left"/>
    </xf>
    <xf numFmtId="2" fontId="13" fillId="4" borderId="5" xfId="5" applyNumberFormat="1" applyFont="1" applyFill="1" applyBorder="1"/>
    <xf numFmtId="2" fontId="13" fillId="4" borderId="21" xfId="5" applyNumberFormat="1" applyFont="1" applyFill="1" applyBorder="1"/>
    <xf numFmtId="164" fontId="13" fillId="4" borderId="15" xfId="5" applyNumberFormat="1" applyFont="1" applyFill="1" applyBorder="1"/>
    <xf numFmtId="2" fontId="13" fillId="4" borderId="16" xfId="5" applyNumberFormat="1" applyFont="1" applyFill="1" applyBorder="1"/>
    <xf numFmtId="2" fontId="13" fillId="4" borderId="20" xfId="5" applyNumberFormat="1" applyFont="1" applyFill="1" applyBorder="1"/>
    <xf numFmtId="164" fontId="13" fillId="4" borderId="21" xfId="5" applyNumberFormat="1" applyFont="1" applyFill="1" applyBorder="1"/>
    <xf numFmtId="164" fontId="13" fillId="4" borderId="17" xfId="5" applyNumberFormat="1" applyFont="1" applyFill="1" applyBorder="1"/>
    <xf numFmtId="165" fontId="13" fillId="4" borderId="21" xfId="5" applyNumberFormat="1" applyFont="1" applyFill="1" applyBorder="1"/>
    <xf numFmtId="165" fontId="13" fillId="4" borderId="17" xfId="5" applyNumberFormat="1" applyFont="1" applyFill="1" applyBorder="1"/>
    <xf numFmtId="164" fontId="13" fillId="4" borderId="19" xfId="5" applyNumberFormat="1" applyFont="1" applyFill="1" applyBorder="1"/>
    <xf numFmtId="164" fontId="13" fillId="4" borderId="18" xfId="5" applyNumberFormat="1" applyFont="1" applyFill="1" applyBorder="1"/>
    <xf numFmtId="2" fontId="13" fillId="4" borderId="19" xfId="5" applyNumberFormat="1" applyFont="1" applyFill="1" applyBorder="1"/>
    <xf numFmtId="2" fontId="5" fillId="5" borderId="0" xfId="5" applyNumberFormat="1" applyFont="1" applyFill="1" applyBorder="1" applyAlignment="1">
      <alignment horizontal="left"/>
    </xf>
    <xf numFmtId="2" fontId="5" fillId="6" borderId="4" xfId="5" applyNumberFormat="1" applyFont="1" applyFill="1" applyBorder="1"/>
    <xf numFmtId="2" fontId="5" fillId="6" borderId="5" xfId="5" applyNumberFormat="1" applyFont="1" applyFill="1" applyBorder="1"/>
    <xf numFmtId="2" fontId="5" fillId="6" borderId="21" xfId="5" applyNumberFormat="1" applyFont="1" applyFill="1" applyBorder="1"/>
    <xf numFmtId="2" fontId="5" fillId="6" borderId="16" xfId="5" applyNumberFormat="1" applyFont="1" applyFill="1" applyBorder="1"/>
    <xf numFmtId="2" fontId="5" fillId="6" borderId="20" xfId="5" applyNumberFormat="1" applyFont="1" applyFill="1" applyBorder="1"/>
    <xf numFmtId="164" fontId="5" fillId="6" borderId="21" xfId="5" applyNumberFormat="1" applyFont="1" applyFill="1" applyBorder="1"/>
    <xf numFmtId="164" fontId="5" fillId="6" borderId="17" xfId="5" applyNumberFormat="1" applyFont="1" applyFill="1" applyBorder="1"/>
    <xf numFmtId="165" fontId="5" fillId="6" borderId="21" xfId="5" applyNumberFormat="1" applyFont="1" applyFill="1" applyBorder="1"/>
    <xf numFmtId="165" fontId="5" fillId="6" borderId="17" xfId="5" applyNumberFormat="1" applyFont="1" applyFill="1" applyBorder="1"/>
    <xf numFmtId="164" fontId="5" fillId="6" borderId="19" xfId="5" applyNumberFormat="1" applyFont="1" applyFill="1" applyBorder="1"/>
    <xf numFmtId="164" fontId="5" fillId="6" borderId="18" xfId="5" applyNumberFormat="1" applyFont="1" applyFill="1" applyBorder="1"/>
    <xf numFmtId="2" fontId="5" fillId="6" borderId="19" xfId="5" applyNumberFormat="1" applyFont="1" applyFill="1" applyBorder="1"/>
    <xf numFmtId="10" fontId="8" fillId="0" borderId="4" xfId="5" applyNumberFormat="1" applyFont="1" applyFill="1" applyBorder="1"/>
    <xf numFmtId="10" fontId="5" fillId="5" borderId="0" xfId="5" applyNumberFormat="1" applyFont="1" applyFill="1" applyBorder="1" applyAlignment="1">
      <alignment horizontal="center"/>
    </xf>
    <xf numFmtId="10" fontId="5" fillId="5" borderId="0" xfId="5" applyNumberFormat="1" applyFont="1" applyFill="1" applyBorder="1" applyAlignment="1">
      <alignment horizontal="right"/>
    </xf>
    <xf numFmtId="10" fontId="5" fillId="5" borderId="0" xfId="5" applyNumberFormat="1" applyFont="1" applyFill="1" applyBorder="1" applyAlignment="1">
      <alignment horizontal="left"/>
    </xf>
    <xf numFmtId="10" fontId="5" fillId="6" borderId="4" xfId="5" applyNumberFormat="1" applyFont="1" applyFill="1" applyBorder="1"/>
    <xf numFmtId="10" fontId="5" fillId="6" borderId="5" xfId="5" applyNumberFormat="1" applyFont="1" applyFill="1" applyBorder="1"/>
    <xf numFmtId="10" fontId="5" fillId="6" borderId="17" xfId="5" applyNumberFormat="1" applyFont="1" applyFill="1" applyBorder="1"/>
    <xf numFmtId="10" fontId="5" fillId="6" borderId="12" xfId="5" applyNumberFormat="1" applyFont="1" applyFill="1" applyBorder="1"/>
    <xf numFmtId="10" fontId="5" fillId="6" borderId="19" xfId="5" applyNumberFormat="1" applyFont="1" applyFill="1" applyBorder="1"/>
    <xf numFmtId="10" fontId="5" fillId="6" borderId="18" xfId="5" applyNumberFormat="1" applyFont="1" applyFill="1" applyBorder="1"/>
    <xf numFmtId="164" fontId="8" fillId="0" borderId="22" xfId="5" applyNumberFormat="1" applyFont="1" applyFill="1" applyBorder="1"/>
    <xf numFmtId="164" fontId="5" fillId="5" borderId="22" xfId="5" applyNumberFormat="1" applyFont="1" applyFill="1" applyBorder="1" applyAlignment="1">
      <alignment horizontal="center"/>
    </xf>
    <xf numFmtId="164" fontId="5" fillId="6" borderId="23" xfId="5" applyNumberFormat="1" applyFont="1" applyFill="1" applyBorder="1"/>
    <xf numFmtId="2" fontId="5" fillId="6" borderId="23" xfId="5" applyNumberFormat="1" applyFont="1" applyFill="1" applyBorder="1"/>
    <xf numFmtId="2" fontId="5" fillId="6" borderId="24" xfId="5" applyNumberFormat="1" applyFont="1" applyFill="1" applyBorder="1"/>
    <xf numFmtId="164" fontId="5" fillId="6" borderId="25" xfId="5" applyNumberFormat="1" applyFont="1" applyFill="1" applyBorder="1"/>
    <xf numFmtId="164" fontId="5" fillId="6" borderId="26" xfId="5" applyNumberFormat="1" applyFont="1" applyFill="1" applyBorder="1"/>
    <xf numFmtId="2" fontId="5" fillId="6" borderId="25" xfId="5" applyNumberFormat="1" applyFont="1" applyFill="1" applyBorder="1"/>
    <xf numFmtId="165" fontId="5" fillId="6" borderId="23" xfId="5" applyNumberFormat="1" applyFont="1" applyFill="1" applyBorder="1"/>
    <xf numFmtId="165" fontId="5" fillId="6" borderId="26" xfId="5" applyNumberFormat="1" applyFont="1" applyFill="1" applyBorder="1"/>
    <xf numFmtId="164" fontId="5" fillId="6" borderId="27" xfId="5" applyNumberFormat="1" applyFont="1" applyFill="1" applyBorder="1"/>
    <xf numFmtId="164" fontId="5" fillId="6" borderId="28" xfId="5" applyNumberFormat="1" applyFont="1" applyFill="1" applyBorder="1"/>
    <xf numFmtId="164" fontId="5" fillId="6" borderId="29" xfId="5" applyNumberFormat="1" applyFont="1" applyFill="1" applyBorder="1"/>
    <xf numFmtId="2" fontId="5" fillId="6" borderId="27" xfId="5" applyNumberFormat="1" applyFont="1" applyFill="1" applyBorder="1"/>
    <xf numFmtId="0" fontId="5" fillId="0" borderId="17" xfId="5" applyFont="1" applyFill="1" applyBorder="1"/>
    <xf numFmtId="0" fontId="5" fillId="0" borderId="19" xfId="5" applyFont="1" applyFill="1" applyBorder="1"/>
    <xf numFmtId="0" fontId="5" fillId="0" borderId="18" xfId="5" applyFont="1" applyFill="1" applyBorder="1"/>
    <xf numFmtId="164" fontId="8" fillId="0" borderId="4" xfId="5" applyNumberFormat="1" applyFont="1" applyFill="1" applyBorder="1"/>
    <xf numFmtId="164" fontId="5" fillId="5" borderId="0" xfId="5" applyNumberFormat="1" applyFont="1" applyFill="1" applyBorder="1" applyAlignment="1">
      <alignment horizontal="center"/>
    </xf>
    <xf numFmtId="164" fontId="5" fillId="5" borderId="0" xfId="5" applyNumberFormat="1" applyFont="1" applyFill="1" applyBorder="1" applyAlignment="1">
      <alignment horizontal="right"/>
    </xf>
    <xf numFmtId="164" fontId="5" fillId="5" borderId="0" xfId="5" applyNumberFormat="1" applyFont="1" applyFill="1" applyBorder="1" applyAlignment="1">
      <alignment horizontal="left"/>
    </xf>
    <xf numFmtId="164" fontId="5" fillId="6" borderId="5" xfId="5" applyNumberFormat="1" applyFont="1" applyFill="1" applyBorder="1"/>
    <xf numFmtId="2" fontId="5" fillId="6" borderId="12" xfId="5" applyNumberFormat="1" applyFont="1" applyFill="1" applyBorder="1"/>
    <xf numFmtId="165" fontId="5" fillId="6" borderId="5" xfId="5" applyNumberFormat="1" applyFont="1" applyFill="1" applyBorder="1"/>
    <xf numFmtId="167" fontId="8" fillId="0" borderId="30" xfId="5" applyNumberFormat="1" applyFont="1" applyFill="1" applyBorder="1"/>
    <xf numFmtId="167" fontId="5" fillId="2" borderId="0" xfId="5" applyNumberFormat="1" applyFont="1" applyFill="1" applyBorder="1" applyAlignment="1">
      <alignment horizontal="center"/>
    </xf>
    <xf numFmtId="167" fontId="13" fillId="4" borderId="31" xfId="5" applyNumberFormat="1" applyFont="1" applyFill="1" applyBorder="1"/>
    <xf numFmtId="167" fontId="13" fillId="4" borderId="32" xfId="5" applyNumberFormat="1" applyFont="1" applyFill="1" applyBorder="1"/>
    <xf numFmtId="167" fontId="13" fillId="4" borderId="33" xfId="5" applyNumberFormat="1" applyFont="1" applyFill="1" applyBorder="1"/>
    <xf numFmtId="167" fontId="13" fillId="4" borderId="34" xfId="5" applyNumberFormat="1" applyFont="1" applyFill="1" applyBorder="1"/>
    <xf numFmtId="167" fontId="13" fillId="4" borderId="35" xfId="5" applyNumberFormat="1" applyFont="1" applyFill="1" applyBorder="1"/>
    <xf numFmtId="167" fontId="13" fillId="4" borderId="36" xfId="5" applyNumberFormat="1" applyFont="1" applyFill="1" applyBorder="1"/>
    <xf numFmtId="167" fontId="5" fillId="4" borderId="30" xfId="5" applyNumberFormat="1" applyFont="1" applyFill="1" applyBorder="1" applyAlignment="1">
      <alignment horizontal="center"/>
    </xf>
    <xf numFmtId="167" fontId="5" fillId="4" borderId="30" xfId="5" applyNumberFormat="1" applyFont="1" applyFill="1" applyBorder="1" applyAlignment="1">
      <alignment horizontal="right"/>
    </xf>
    <xf numFmtId="167" fontId="8" fillId="0" borderId="22" xfId="5" applyNumberFormat="1" applyFont="1" applyFill="1" applyBorder="1"/>
    <xf numFmtId="167" fontId="5" fillId="2" borderId="22" xfId="5" applyNumberFormat="1" applyFont="1" applyFill="1" applyBorder="1" applyAlignment="1">
      <alignment horizontal="center"/>
    </xf>
    <xf numFmtId="167" fontId="13" fillId="4" borderId="23" xfId="5" applyNumberFormat="1" applyFont="1" applyFill="1" applyBorder="1"/>
    <xf numFmtId="167" fontId="13" fillId="4" borderId="37" xfId="5" applyNumberFormat="1" applyFont="1" applyFill="1" applyBorder="1"/>
    <xf numFmtId="167" fontId="13" fillId="4" borderId="24" xfId="5" applyNumberFormat="1" applyFont="1" applyFill="1" applyBorder="1"/>
    <xf numFmtId="167" fontId="13" fillId="4" borderId="26" xfId="5" applyNumberFormat="1" applyFont="1" applyFill="1" applyBorder="1"/>
    <xf numFmtId="167" fontId="13" fillId="4" borderId="25" xfId="5" applyNumberFormat="1" applyFont="1" applyFill="1" applyBorder="1"/>
    <xf numFmtId="167" fontId="13" fillId="4" borderId="27" xfId="5" applyNumberFormat="1" applyFont="1" applyFill="1" applyBorder="1"/>
    <xf numFmtId="167" fontId="5" fillId="4" borderId="22" xfId="5" applyNumberFormat="1" applyFont="1" applyFill="1" applyBorder="1" applyAlignment="1">
      <alignment horizontal="center"/>
    </xf>
    <xf numFmtId="167" fontId="5" fillId="4" borderId="22" xfId="5" applyNumberFormat="1" applyFont="1" applyFill="1" applyBorder="1" applyAlignment="1">
      <alignment horizontal="right"/>
    </xf>
    <xf numFmtId="167" fontId="5" fillId="4" borderId="22" xfId="5" applyNumberFormat="1" applyFont="1" applyFill="1" applyBorder="1" applyAlignment="1">
      <alignment horizontal="left"/>
    </xf>
    <xf numFmtId="0" fontId="5" fillId="0" borderId="16" xfId="5" applyFont="1" applyFill="1" applyBorder="1"/>
    <xf numFmtId="0" fontId="11" fillId="0" borderId="0" xfId="5" applyFont="1" applyFill="1" applyBorder="1" applyAlignment="1">
      <alignment horizontal="center"/>
    </xf>
    <xf numFmtId="0" fontId="11" fillId="0" borderId="0" xfId="5" applyFont="1" applyFill="1" applyBorder="1" applyAlignment="1">
      <alignment horizontal="right"/>
    </xf>
    <xf numFmtId="0" fontId="7" fillId="0" borderId="0" xfId="5" applyFont="1" applyFill="1" applyBorder="1" applyAlignment="1">
      <alignment horizontal="left"/>
    </xf>
    <xf numFmtId="0" fontId="11" fillId="0" borderId="9" xfId="5" applyFont="1" applyFill="1" applyBorder="1"/>
    <xf numFmtId="0" fontId="11" fillId="0" borderId="10" xfId="5" applyFont="1" applyFill="1" applyBorder="1"/>
    <xf numFmtId="0" fontId="11" fillId="0" borderId="0" xfId="5" applyFont="1" applyFill="1" applyBorder="1"/>
    <xf numFmtId="164" fontId="11" fillId="0" borderId="0" xfId="5" applyNumberFormat="1" applyFont="1" applyFill="1" applyBorder="1"/>
    <xf numFmtId="0" fontId="11" fillId="0" borderId="7" xfId="5" applyFont="1" applyFill="1" applyBorder="1"/>
    <xf numFmtId="165" fontId="11" fillId="0" borderId="0" xfId="5" applyNumberFormat="1" applyFont="1" applyFill="1" applyBorder="1"/>
    <xf numFmtId="2" fontId="11" fillId="0" borderId="0" xfId="5" applyNumberFormat="1" applyFont="1" applyFill="1" applyBorder="1"/>
    <xf numFmtId="2" fontId="11" fillId="0" borderId="7" xfId="5" applyNumberFormat="1" applyFont="1" applyFill="1" applyBorder="1"/>
    <xf numFmtId="164" fontId="11" fillId="0" borderId="8" xfId="5" applyNumberFormat="1" applyFont="1" applyFill="1" applyBorder="1"/>
    <xf numFmtId="0" fontId="5" fillId="0" borderId="9" xfId="5" applyFont="1" applyFill="1" applyBorder="1"/>
    <xf numFmtId="0" fontId="10" fillId="0" borderId="9" xfId="5" applyFont="1" applyFill="1" applyBorder="1" applyAlignment="1">
      <alignment horizontal="center"/>
    </xf>
    <xf numFmtId="0" fontId="5" fillId="0" borderId="6" xfId="5" applyFont="1" applyFill="1" applyBorder="1"/>
    <xf numFmtId="164" fontId="5" fillId="0" borderId="9" xfId="5" applyNumberFormat="1" applyFont="1" applyFill="1" applyBorder="1"/>
    <xf numFmtId="0" fontId="5" fillId="0" borderId="13" xfId="5" applyFont="1" applyFill="1" applyBorder="1"/>
    <xf numFmtId="165" fontId="5" fillId="0" borderId="9" xfId="5" applyNumberFormat="1" applyFont="1" applyFill="1" applyBorder="1"/>
    <xf numFmtId="2" fontId="5" fillId="0" borderId="9" xfId="5" applyNumberFormat="1" applyFont="1" applyFill="1" applyBorder="1"/>
    <xf numFmtId="2" fontId="5" fillId="0" borderId="13" xfId="5" applyNumberFormat="1" applyFont="1" applyFill="1" applyBorder="1"/>
    <xf numFmtId="0" fontId="11" fillId="0" borderId="14" xfId="5" applyFont="1" applyFill="1" applyBorder="1"/>
    <xf numFmtId="0" fontId="5" fillId="0" borderId="0" xfId="5" applyFont="1" applyFill="1" applyAlignment="1">
      <alignment horizontal="right"/>
    </xf>
    <xf numFmtId="0" fontId="5" fillId="0" borderId="0" xfId="5" applyFont="1" applyFill="1" applyAlignment="1">
      <alignment horizontal="left"/>
    </xf>
    <xf numFmtId="0" fontId="11" fillId="0" borderId="5" xfId="5" applyFont="1" applyFill="1" applyBorder="1"/>
    <xf numFmtId="164" fontId="11" fillId="0" borderId="18" xfId="5" applyNumberFormat="1" applyFont="1" applyFill="1" applyBorder="1"/>
    <xf numFmtId="164" fontId="11" fillId="0" borderId="19" xfId="5" applyNumberFormat="1" applyFont="1" applyFill="1" applyBorder="1"/>
    <xf numFmtId="0" fontId="11" fillId="0" borderId="19" xfId="5" applyFont="1" applyFill="1" applyBorder="1"/>
    <xf numFmtId="1" fontId="5" fillId="0" borderId="0" xfId="5" applyNumberFormat="1" applyFont="1" applyBorder="1"/>
    <xf numFmtId="165" fontId="5" fillId="0" borderId="0" xfId="5" applyNumberFormat="1" applyFont="1" applyFill="1"/>
    <xf numFmtId="0" fontId="8" fillId="0" borderId="0" xfId="5" applyFont="1" applyFill="1" applyBorder="1" applyAlignment="1">
      <alignment horizontal="center"/>
    </xf>
    <xf numFmtId="1" fontId="8" fillId="0" borderId="0" xfId="5" applyNumberFormat="1" applyFont="1" applyFill="1" applyBorder="1"/>
    <xf numFmtId="164" fontId="8" fillId="0" borderId="0" xfId="5" applyNumberFormat="1" applyFont="1" applyFill="1" applyBorder="1"/>
    <xf numFmtId="165" fontId="8" fillId="0" borderId="0" xfId="5" applyNumberFormat="1" applyFont="1" applyFill="1" applyBorder="1"/>
    <xf numFmtId="2" fontId="8" fillId="0" borderId="0" xfId="5" applyNumberFormat="1" applyFont="1" applyFill="1" applyBorder="1"/>
    <xf numFmtId="167" fontId="8" fillId="0" borderId="38" xfId="5" applyNumberFormat="1" applyFont="1" applyFill="1" applyBorder="1"/>
    <xf numFmtId="0" fontId="8" fillId="0" borderId="11" xfId="5" applyFont="1" applyFill="1" applyBorder="1"/>
    <xf numFmtId="1" fontId="8" fillId="0" borderId="11" xfId="5" applyNumberFormat="1" applyFont="1" applyFill="1" applyBorder="1"/>
    <xf numFmtId="0" fontId="17" fillId="0" borderId="0" xfId="5" applyFont="1" applyFill="1" applyBorder="1"/>
    <xf numFmtId="0" fontId="8" fillId="0" borderId="7" xfId="5" applyFont="1" applyFill="1" applyBorder="1"/>
    <xf numFmtId="1" fontId="8" fillId="0" borderId="7" xfId="5" applyNumberFormat="1" applyFont="1" applyFill="1" applyBorder="1"/>
    <xf numFmtId="0" fontId="5" fillId="0" borderId="5" xfId="2" applyFont="1" applyFill="1" applyBorder="1"/>
    <xf numFmtId="1" fontId="5" fillId="3" borderId="5" xfId="2" applyNumberFormat="1" applyFont="1" applyFill="1" applyBorder="1"/>
    <xf numFmtId="2" fontId="5" fillId="3" borderId="5" xfId="2" applyNumberFormat="1" applyFont="1" applyFill="1" applyBorder="1"/>
    <xf numFmtId="2" fontId="5" fillId="0" borderId="15" xfId="2" applyNumberFormat="1" applyFont="1" applyFill="1" applyBorder="1"/>
    <xf numFmtId="2" fontId="5" fillId="0" borderId="17" xfId="2" applyNumberFormat="1" applyFont="1" applyFill="1" applyBorder="1"/>
    <xf numFmtId="164" fontId="5" fillId="0" borderId="5" xfId="2" applyNumberFormat="1" applyFont="1" applyFill="1" applyBorder="1"/>
    <xf numFmtId="164" fontId="5" fillId="0" borderId="17" xfId="2" applyNumberFormat="1" applyFont="1" applyFill="1" applyBorder="1"/>
    <xf numFmtId="0" fontId="5" fillId="0" borderId="12" xfId="2" applyFont="1" applyFill="1" applyBorder="1"/>
    <xf numFmtId="165" fontId="5" fillId="0" borderId="5" xfId="2" applyNumberFormat="1" applyFont="1" applyFill="1" applyBorder="1"/>
    <xf numFmtId="165" fontId="5" fillId="0" borderId="17" xfId="2" applyNumberFormat="1" applyFont="1" applyFill="1" applyBorder="1"/>
    <xf numFmtId="164" fontId="5" fillId="0" borderId="19" xfId="2" applyNumberFormat="1" applyFont="1" applyFill="1" applyBorder="1"/>
    <xf numFmtId="164" fontId="5" fillId="0" borderId="18" xfId="2" applyNumberFormat="1" applyFont="1" applyFill="1" applyBorder="1"/>
    <xf numFmtId="2" fontId="5" fillId="0" borderId="19" xfId="2" applyNumberFormat="1" applyFont="1" applyFill="1" applyBorder="1"/>
    <xf numFmtId="164" fontId="5" fillId="0" borderId="12" xfId="2" applyNumberFormat="1" applyFont="1" applyFill="1" applyBorder="1"/>
    <xf numFmtId="0" fontId="5" fillId="0" borderId="18" xfId="2" applyFont="1" applyFill="1" applyBorder="1"/>
    <xf numFmtId="0" fontId="5" fillId="0" borderId="5" xfId="3" applyFont="1" applyFill="1" applyBorder="1"/>
    <xf numFmtId="1" fontId="5" fillId="3" borderId="5" xfId="3" applyNumberFormat="1" applyFont="1" applyFill="1" applyBorder="1"/>
    <xf numFmtId="165" fontId="5" fillId="3" borderId="5" xfId="3" applyNumberFormat="1" applyFont="1" applyFill="1" applyBorder="1" applyAlignment="1">
      <alignment horizontal="right"/>
    </xf>
    <xf numFmtId="2" fontId="5" fillId="3" borderId="5" xfId="3" applyNumberFormat="1" applyFont="1" applyFill="1" applyBorder="1"/>
    <xf numFmtId="2" fontId="5" fillId="0" borderId="15" xfId="3" applyNumberFormat="1" applyFont="1" applyFill="1" applyBorder="1"/>
    <xf numFmtId="2" fontId="5" fillId="0" borderId="17" xfId="3" applyNumberFormat="1" applyFont="1" applyFill="1" applyBorder="1"/>
    <xf numFmtId="164" fontId="5" fillId="0" borderId="5" xfId="3" applyNumberFormat="1" applyFont="1" applyFill="1" applyBorder="1"/>
    <xf numFmtId="164" fontId="5" fillId="0" borderId="17" xfId="3" applyNumberFormat="1" applyFont="1" applyFill="1" applyBorder="1"/>
    <xf numFmtId="0" fontId="5" fillId="0" borderId="12" xfId="3" applyFont="1" applyFill="1" applyBorder="1"/>
    <xf numFmtId="165" fontId="5" fillId="0" borderId="5" xfId="3" applyNumberFormat="1" applyFont="1" applyFill="1" applyBorder="1"/>
    <xf numFmtId="165" fontId="5" fillId="0" borderId="17" xfId="3" applyNumberFormat="1" applyFont="1" applyFill="1" applyBorder="1"/>
    <xf numFmtId="164" fontId="5" fillId="0" borderId="19" xfId="3" applyNumberFormat="1" applyFont="1" applyFill="1" applyBorder="1"/>
    <xf numFmtId="164" fontId="5" fillId="0" borderId="18" xfId="3" applyNumberFormat="1" applyFont="1" applyFill="1" applyBorder="1"/>
    <xf numFmtId="2" fontId="5" fillId="0" borderId="19" xfId="3" applyNumberFormat="1" applyFont="1" applyFill="1" applyBorder="1"/>
    <xf numFmtId="164" fontId="5" fillId="0" borderId="12" xfId="3" applyNumberFormat="1" applyFont="1" applyFill="1" applyBorder="1"/>
    <xf numFmtId="165" fontId="5" fillId="3" borderId="5" xfId="3" applyNumberFormat="1" applyFont="1" applyFill="1" applyBorder="1"/>
    <xf numFmtId="0" fontId="5" fillId="0" borderId="18" xfId="3" applyFont="1" applyFill="1" applyBorder="1"/>
    <xf numFmtId="0" fontId="5" fillId="0" borderId="5" xfId="4" applyFont="1" applyFill="1" applyBorder="1"/>
    <xf numFmtId="1" fontId="5" fillId="3" borderId="5" xfId="4" applyNumberFormat="1" applyFont="1" applyFill="1" applyBorder="1"/>
    <xf numFmtId="2" fontId="5" fillId="3" borderId="5" xfId="4" applyNumberFormat="1" applyFont="1" applyFill="1" applyBorder="1"/>
    <xf numFmtId="2" fontId="5" fillId="0" borderId="15" xfId="4" applyNumberFormat="1" applyFont="1" applyFill="1" applyBorder="1"/>
    <xf numFmtId="2" fontId="5" fillId="0" borderId="17" xfId="4" applyNumberFormat="1" applyFont="1" applyFill="1" applyBorder="1"/>
    <xf numFmtId="164" fontId="5" fillId="0" borderId="5" xfId="4" applyNumberFormat="1" applyFont="1" applyFill="1" applyBorder="1"/>
    <xf numFmtId="164" fontId="5" fillId="0" borderId="17" xfId="4" applyNumberFormat="1" applyFont="1" applyFill="1" applyBorder="1"/>
    <xf numFmtId="0" fontId="5" fillId="0" borderId="12" xfId="4" applyFont="1" applyFill="1" applyBorder="1"/>
    <xf numFmtId="165" fontId="5" fillId="0" borderId="5" xfId="4" applyNumberFormat="1" applyFont="1" applyFill="1" applyBorder="1"/>
    <xf numFmtId="165" fontId="5" fillId="0" borderId="17" xfId="4" applyNumberFormat="1" applyFont="1" applyFill="1" applyBorder="1"/>
    <xf numFmtId="164" fontId="5" fillId="0" borderId="19" xfId="4" applyNumberFormat="1" applyFont="1" applyFill="1" applyBorder="1"/>
    <xf numFmtId="164" fontId="5" fillId="0" borderId="18" xfId="4" applyNumberFormat="1" applyFont="1" applyFill="1" applyBorder="1"/>
    <xf numFmtId="2" fontId="5" fillId="0" borderId="19" xfId="4" applyNumberFormat="1" applyFont="1" applyFill="1" applyBorder="1"/>
    <xf numFmtId="164" fontId="5" fillId="0" borderId="12" xfId="4" applyNumberFormat="1" applyFont="1" applyFill="1" applyBorder="1"/>
    <xf numFmtId="0" fontId="5" fillId="0" borderId="18" xfId="4" applyFont="1" applyFill="1" applyBorder="1"/>
    <xf numFmtId="0" fontId="5" fillId="0" borderId="5" xfId="6" applyFont="1" applyFill="1" applyBorder="1"/>
    <xf numFmtId="1" fontId="5" fillId="3" borderId="5" xfId="6" applyNumberFormat="1" applyFont="1" applyFill="1" applyBorder="1"/>
    <xf numFmtId="2" fontId="5" fillId="3" borderId="5" xfId="6" applyNumberFormat="1" applyFont="1" applyFill="1" applyBorder="1"/>
    <xf numFmtId="2" fontId="5" fillId="0" borderId="15" xfId="6" applyNumberFormat="1" applyFont="1" applyFill="1" applyBorder="1"/>
    <xf numFmtId="2" fontId="5" fillId="0" borderId="17" xfId="6" applyNumberFormat="1" applyFont="1" applyFill="1" applyBorder="1"/>
    <xf numFmtId="164" fontId="5" fillId="0" borderId="5" xfId="6" applyNumberFormat="1" applyFont="1" applyFill="1" applyBorder="1"/>
    <xf numFmtId="164" fontId="5" fillId="0" borderId="17" xfId="6" applyNumberFormat="1" applyFont="1" applyFill="1" applyBorder="1"/>
    <xf numFmtId="0" fontId="5" fillId="0" borderId="12" xfId="6" applyFont="1" applyFill="1" applyBorder="1"/>
    <xf numFmtId="165" fontId="5" fillId="0" borderId="5" xfId="6" applyNumberFormat="1" applyFont="1" applyFill="1" applyBorder="1"/>
    <xf numFmtId="165" fontId="5" fillId="0" borderId="17" xfId="6" applyNumberFormat="1" applyFont="1" applyFill="1" applyBorder="1"/>
    <xf numFmtId="164" fontId="5" fillId="0" borderId="19" xfId="6" applyNumberFormat="1" applyFont="1" applyFill="1" applyBorder="1"/>
    <xf numFmtId="164" fontId="5" fillId="0" borderId="18" xfId="6" applyNumberFormat="1" applyFont="1" applyFill="1" applyBorder="1"/>
    <xf numFmtId="2" fontId="5" fillId="0" borderId="19" xfId="6" applyNumberFormat="1" applyFont="1" applyFill="1" applyBorder="1"/>
    <xf numFmtId="164" fontId="5" fillId="0" borderId="12" xfId="6" applyNumberFormat="1" applyFont="1" applyFill="1" applyBorder="1"/>
    <xf numFmtId="0" fontId="5" fillId="0" borderId="18" xfId="6" applyFont="1" applyFill="1" applyBorder="1"/>
    <xf numFmtId="165" fontId="5" fillId="3" borderId="5" xfId="2" applyNumberFormat="1" applyFont="1" applyFill="1" applyBorder="1" applyAlignment="1">
      <alignment horizontal="right"/>
    </xf>
    <xf numFmtId="165" fontId="5" fillId="3" borderId="5" xfId="2" applyNumberFormat="1" applyFont="1" applyFill="1" applyBorder="1"/>
    <xf numFmtId="1" fontId="5" fillId="3" borderId="5" xfId="4" applyNumberFormat="1" applyFont="1" applyFill="1" applyBorder="1" applyAlignment="1">
      <alignment horizontal="right"/>
    </xf>
    <xf numFmtId="1" fontId="5" fillId="3" borderId="5" xfId="6" applyNumberFormat="1" applyFont="1" applyFill="1" applyBorder="1" applyAlignment="1">
      <alignment horizontal="right"/>
    </xf>
    <xf numFmtId="167" fontId="13" fillId="4" borderId="21" xfId="5" applyNumberFormat="1" applyFont="1" applyFill="1" applyBorder="1"/>
    <xf numFmtId="167" fontId="5" fillId="3" borderId="5" xfId="5" applyNumberFormat="1" applyFont="1" applyFill="1" applyBorder="1"/>
    <xf numFmtId="167" fontId="5" fillId="0" borderId="5" xfId="5" applyNumberFormat="1" applyFont="1" applyFill="1" applyBorder="1"/>
    <xf numFmtId="167" fontId="5" fillId="6" borderId="21" xfId="5" applyNumberFormat="1" applyFont="1" applyFill="1" applyBorder="1"/>
    <xf numFmtId="167" fontId="5" fillId="6" borderId="23" xfId="5" applyNumberFormat="1" applyFont="1" applyFill="1" applyBorder="1"/>
    <xf numFmtId="167" fontId="5" fillId="6" borderId="5" xfId="5" applyNumberFormat="1" applyFont="1" applyFill="1" applyBorder="1"/>
    <xf numFmtId="0" fontId="12" fillId="0" borderId="5" xfId="5" applyFont="1" applyFill="1" applyBorder="1" applyAlignment="1">
      <alignment horizontal="center"/>
    </xf>
    <xf numFmtId="0" fontId="3" fillId="0" borderId="0" xfId="5" applyBorder="1"/>
    <xf numFmtId="164" fontId="11" fillId="0" borderId="4" xfId="5" applyNumberFormat="1" applyFont="1" applyFill="1" applyBorder="1" applyAlignment="1">
      <alignment horizontal="left"/>
    </xf>
    <xf numFmtId="0" fontId="6" fillId="0" borderId="6" xfId="5" applyFont="1" applyFill="1" applyBorder="1" applyAlignment="1">
      <alignment horizontal="left"/>
    </xf>
    <xf numFmtId="0" fontId="9" fillId="0" borderId="9" xfId="5" applyFont="1" applyFill="1" applyBorder="1"/>
    <xf numFmtId="0" fontId="11" fillId="0" borderId="4" xfId="5" applyFont="1" applyFill="1" applyBorder="1"/>
    <xf numFmtId="0" fontId="6" fillId="0" borderId="9" xfId="5" applyFont="1" applyFill="1" applyBorder="1" applyAlignment="1">
      <alignment horizontal="left"/>
    </xf>
    <xf numFmtId="2" fontId="13" fillId="4" borderId="12" xfId="5" applyNumberFormat="1" applyFont="1" applyFill="1" applyBorder="1"/>
    <xf numFmtId="164" fontId="5" fillId="6" borderId="12" xfId="5" applyNumberFormat="1" applyFont="1" applyFill="1" applyBorder="1"/>
    <xf numFmtId="0" fontId="11" fillId="0" borderId="12" xfId="5" applyFont="1" applyFill="1" applyBorder="1" applyAlignment="1">
      <alignment horizontal="center"/>
    </xf>
    <xf numFmtId="0" fontId="19" fillId="0" borderId="9" xfId="5" applyFont="1" applyFill="1" applyBorder="1" applyAlignment="1">
      <alignment horizontal="left"/>
    </xf>
    <xf numFmtId="0" fontId="9" fillId="0" borderId="9" xfId="5" applyFont="1" applyFill="1" applyBorder="1" applyAlignment="1">
      <alignment horizontal="left"/>
    </xf>
    <xf numFmtId="0" fontId="12" fillId="0" borderId="5" xfId="5" applyFont="1" applyFill="1" applyBorder="1" applyAlignment="1">
      <alignment horizontal="left"/>
    </xf>
    <xf numFmtId="0" fontId="5" fillId="0" borderId="10" xfId="5" applyFont="1" applyFill="1" applyBorder="1" applyAlignment="1">
      <alignment horizontal="left"/>
    </xf>
    <xf numFmtId="1" fontId="5" fillId="0" borderId="11" xfId="5" applyNumberFormat="1" applyFont="1" applyFill="1" applyBorder="1"/>
    <xf numFmtId="0" fontId="5" fillId="0" borderId="11" xfId="5" applyFont="1" applyFill="1" applyBorder="1" applyAlignment="1">
      <alignment horizontal="left"/>
    </xf>
    <xf numFmtId="164" fontId="13" fillId="4" borderId="5" xfId="5" applyNumberFormat="1" applyFont="1" applyFill="1" applyBorder="1"/>
    <xf numFmtId="0" fontId="6" fillId="0" borderId="39" xfId="5" applyFont="1" applyFill="1" applyBorder="1" applyAlignment="1">
      <alignment horizontal="left"/>
    </xf>
    <xf numFmtId="0" fontId="11" fillId="0" borderId="39" xfId="5" applyFont="1" applyFill="1" applyBorder="1" applyAlignment="1">
      <alignment horizontal="left"/>
    </xf>
    <xf numFmtId="0" fontId="5" fillId="0" borderId="39" xfId="5" applyFont="1" applyFill="1" applyBorder="1" applyAlignment="1">
      <alignment horizontal="left"/>
    </xf>
    <xf numFmtId="0" fontId="5" fillId="0" borderId="40" xfId="5" applyFont="1" applyFill="1" applyBorder="1" applyAlignment="1">
      <alignment horizontal="left"/>
    </xf>
    <xf numFmtId="0" fontId="5" fillId="0" borderId="40" xfId="5" applyFont="1" applyFill="1" applyBorder="1" applyAlignment="1">
      <alignment horizontal="center"/>
    </xf>
    <xf numFmtId="0" fontId="5" fillId="0" borderId="40" xfId="5" applyFont="1" applyBorder="1" applyAlignment="1">
      <alignment horizontal="left"/>
    </xf>
    <xf numFmtId="167" fontId="13" fillId="4" borderId="41" xfId="5" applyNumberFormat="1" applyFont="1" applyFill="1" applyBorder="1"/>
    <xf numFmtId="167" fontId="13" fillId="4" borderId="42" xfId="5" applyNumberFormat="1" applyFont="1" applyFill="1" applyBorder="1"/>
    <xf numFmtId="0" fontId="11" fillId="0" borderId="39" xfId="5" applyFont="1" applyFill="1" applyBorder="1"/>
    <xf numFmtId="0" fontId="11" fillId="0" borderId="40" xfId="5" applyFont="1" applyFill="1" applyBorder="1"/>
    <xf numFmtId="2" fontId="5" fillId="0" borderId="15" xfId="5" applyNumberFormat="1" applyFont="1" applyFill="1" applyBorder="1"/>
    <xf numFmtId="2" fontId="13" fillId="4" borderId="15" xfId="5" applyNumberFormat="1" applyFont="1" applyFill="1" applyBorder="1"/>
    <xf numFmtId="2" fontId="13" fillId="4" borderId="43" xfId="5" applyNumberFormat="1" applyFont="1" applyFill="1" applyBorder="1"/>
    <xf numFmtId="2" fontId="5" fillId="6" borderId="15" xfId="5" applyNumberFormat="1" applyFont="1" applyFill="1" applyBorder="1"/>
    <xf numFmtId="2" fontId="5" fillId="6" borderId="43" xfId="5" applyNumberFormat="1" applyFont="1" applyFill="1" applyBorder="1"/>
    <xf numFmtId="2" fontId="5" fillId="6" borderId="40" xfId="5" applyNumberFormat="1" applyFont="1" applyFill="1" applyBorder="1"/>
    <xf numFmtId="2" fontId="5" fillId="6" borderId="37" xfId="5" applyNumberFormat="1" applyFont="1" applyFill="1" applyBorder="1"/>
    <xf numFmtId="2" fontId="5" fillId="0" borderId="15" xfId="6" applyNumberFormat="1" applyFont="1" applyFill="1" applyBorder="1" applyAlignment="1">
      <alignment horizontal="right"/>
    </xf>
    <xf numFmtId="2" fontId="5" fillId="0" borderId="15" xfId="4" applyNumberFormat="1" applyFont="1" applyFill="1" applyBorder="1" applyAlignment="1">
      <alignment horizontal="right"/>
    </xf>
    <xf numFmtId="2" fontId="5" fillId="0" borderId="15" xfId="3" applyNumberFormat="1" applyFont="1" applyFill="1" applyBorder="1" applyAlignment="1">
      <alignment horizontal="right"/>
    </xf>
    <xf numFmtId="2" fontId="5" fillId="0" borderId="15" xfId="2" applyNumberFormat="1" applyFont="1" applyFill="1" applyBorder="1" applyAlignment="1">
      <alignment horizontal="right"/>
    </xf>
    <xf numFmtId="1" fontId="5" fillId="0" borderId="5" xfId="5" applyNumberFormat="1" applyFont="1" applyFill="1" applyBorder="1"/>
    <xf numFmtId="1" fontId="13" fillId="4" borderId="21" xfId="5" applyNumberFormat="1" applyFont="1" applyFill="1" applyBorder="1"/>
    <xf numFmtId="1" fontId="5" fillId="6" borderId="21" xfId="5" applyNumberFormat="1" applyFont="1" applyFill="1" applyBorder="1"/>
    <xf numFmtId="1" fontId="5" fillId="6" borderId="5" xfId="5" applyNumberFormat="1" applyFont="1" applyFill="1" applyBorder="1"/>
    <xf numFmtId="1" fontId="5" fillId="6" borderId="23" xfId="5" applyNumberFormat="1" applyFont="1" applyFill="1" applyBorder="1"/>
    <xf numFmtId="1" fontId="5" fillId="0" borderId="40" xfId="5" applyNumberFormat="1" applyFont="1" applyFill="1" applyBorder="1"/>
    <xf numFmtId="1" fontId="13" fillId="4" borderId="43" xfId="5" applyNumberFormat="1" applyFont="1" applyFill="1" applyBorder="1"/>
    <xf numFmtId="1" fontId="5" fillId="6" borderId="43" xfId="5" applyNumberFormat="1" applyFont="1" applyFill="1" applyBorder="1"/>
    <xf numFmtId="1" fontId="5" fillId="6" borderId="40" xfId="5" applyNumberFormat="1" applyFont="1" applyFill="1" applyBorder="1"/>
    <xf numFmtId="1" fontId="5" fillId="6" borderId="42" xfId="5" applyNumberFormat="1" applyFont="1" applyFill="1" applyBorder="1"/>
    <xf numFmtId="1" fontId="5" fillId="0" borderId="5" xfId="6" applyNumberFormat="1" applyFont="1" applyFill="1" applyBorder="1"/>
    <xf numFmtId="1" fontId="5" fillId="0" borderId="40" xfId="6" applyNumberFormat="1" applyFont="1" applyFill="1" applyBorder="1"/>
    <xf numFmtId="1" fontId="5" fillId="0" borderId="5" xfId="4" applyNumberFormat="1" applyFont="1" applyFill="1" applyBorder="1"/>
    <xf numFmtId="1" fontId="5" fillId="0" borderId="40" xfId="4" applyNumberFormat="1" applyFont="1" applyFill="1" applyBorder="1"/>
    <xf numFmtId="1" fontId="5" fillId="0" borderId="5" xfId="3" applyNumberFormat="1" applyFont="1" applyFill="1" applyBorder="1"/>
    <xf numFmtId="1" fontId="5" fillId="0" borderId="40" xfId="3" applyNumberFormat="1" applyFont="1" applyFill="1" applyBorder="1"/>
    <xf numFmtId="1" fontId="5" fillId="0" borderId="5" xfId="2" applyNumberFormat="1" applyFont="1" applyFill="1" applyBorder="1"/>
    <xf numFmtId="1" fontId="5" fillId="0" borderId="40" xfId="2" applyNumberFormat="1" applyFont="1" applyFill="1" applyBorder="1"/>
    <xf numFmtId="0" fontId="5" fillId="0" borderId="6" xfId="5" applyFont="1" applyBorder="1"/>
    <xf numFmtId="164" fontId="11" fillId="0" borderId="12" xfId="5" applyNumberFormat="1" applyFont="1" applyFill="1" applyBorder="1" applyAlignment="1">
      <alignment horizontal="left"/>
    </xf>
    <xf numFmtId="164" fontId="5" fillId="0" borderId="12" xfId="5" applyNumberFormat="1" applyFont="1" applyFill="1" applyBorder="1" applyAlignment="1">
      <alignment horizontal="left"/>
    </xf>
    <xf numFmtId="164" fontId="5" fillId="0" borderId="12" xfId="5" applyNumberFormat="1" applyFont="1" applyFill="1" applyBorder="1" applyAlignment="1">
      <alignment horizontal="center"/>
    </xf>
    <xf numFmtId="0" fontId="21" fillId="0" borderId="6" xfId="5" applyFont="1" applyBorder="1"/>
    <xf numFmtId="164" fontId="13" fillId="4" borderId="12" xfId="5" applyNumberFormat="1" applyFont="1" applyFill="1" applyBorder="1"/>
    <xf numFmtId="10" fontId="5" fillId="6" borderId="5" xfId="1" applyNumberFormat="1" applyFont="1" applyFill="1" applyBorder="1"/>
    <xf numFmtId="10" fontId="5" fillId="6" borderId="15" xfId="1" applyNumberFormat="1" applyFont="1" applyFill="1" applyBorder="1"/>
    <xf numFmtId="10" fontId="5" fillId="6" borderId="16" xfId="1" applyNumberFormat="1" applyFont="1" applyFill="1" applyBorder="1"/>
    <xf numFmtId="10" fontId="5" fillId="6" borderId="40" xfId="1" applyNumberFormat="1" applyFont="1" applyFill="1" applyBorder="1"/>
    <xf numFmtId="0" fontId="11" fillId="0" borderId="5" xfId="5" applyFont="1" applyFill="1" applyBorder="1" applyAlignment="1">
      <alignment horizontal="center"/>
    </xf>
    <xf numFmtId="164" fontId="5" fillId="0" borderId="12" xfId="5" applyNumberFormat="1" applyFont="1" applyFill="1" applyBorder="1"/>
    <xf numFmtId="164" fontId="11" fillId="0" borderId="5" xfId="5" applyNumberFormat="1" applyFont="1" applyFill="1" applyBorder="1" applyAlignment="1">
      <alignment horizontal="left"/>
    </xf>
    <xf numFmtId="0" fontId="19" fillId="0" borderId="6" xfId="5" applyFont="1" applyFill="1" applyBorder="1"/>
    <xf numFmtId="0" fontId="7" fillId="0" borderId="6" xfId="5" applyFont="1" applyFill="1" applyBorder="1"/>
    <xf numFmtId="0" fontId="5" fillId="0" borderId="6" xfId="5" applyFont="1" applyFill="1" applyBorder="1" applyAlignment="1">
      <alignment horizontal="center"/>
    </xf>
    <xf numFmtId="0" fontId="19" fillId="0" borderId="9" xfId="5" applyFont="1" applyFill="1" applyBorder="1"/>
    <xf numFmtId="1" fontId="5" fillId="0" borderId="12" xfId="5" applyNumberFormat="1" applyFont="1" applyFill="1" applyBorder="1"/>
    <xf numFmtId="1" fontId="5" fillId="0" borderId="12" xfId="6" applyNumberFormat="1" applyFont="1" applyFill="1" applyBorder="1"/>
    <xf numFmtId="1" fontId="5" fillId="0" borderId="12" xfId="4" applyNumberFormat="1" applyFont="1" applyFill="1" applyBorder="1"/>
    <xf numFmtId="1" fontId="5" fillId="0" borderId="12" xfId="3" applyNumberFormat="1" applyFont="1" applyFill="1" applyBorder="1"/>
    <xf numFmtId="1" fontId="5" fillId="0" borderId="12" xfId="2" applyNumberFormat="1" applyFont="1" applyFill="1" applyBorder="1"/>
    <xf numFmtId="0" fontId="21" fillId="0" borderId="0" xfId="5" applyFont="1" applyBorder="1"/>
    <xf numFmtId="0" fontId="6" fillId="0" borderId="7" xfId="5" applyFont="1" applyFill="1" applyBorder="1" applyAlignment="1">
      <alignment horizontal="left"/>
    </xf>
    <xf numFmtId="0" fontId="11" fillId="0" borderId="13" xfId="5" applyFont="1" applyFill="1" applyBorder="1" applyAlignment="1">
      <alignment horizontal="left"/>
    </xf>
    <xf numFmtId="0" fontId="11" fillId="0" borderId="17" xfId="5" applyFont="1" applyFill="1" applyBorder="1" applyAlignment="1">
      <alignment horizontal="left"/>
    </xf>
    <xf numFmtId="0" fontId="5" fillId="0" borderId="17" xfId="5" applyFont="1" applyBorder="1" applyAlignment="1">
      <alignment horizontal="left"/>
    </xf>
    <xf numFmtId="2" fontId="13" fillId="4" borderId="17" xfId="5" applyNumberFormat="1" applyFont="1" applyFill="1" applyBorder="1"/>
    <xf numFmtId="2" fontId="5" fillId="6" borderId="17" xfId="5" applyNumberFormat="1" applyFont="1" applyFill="1" applyBorder="1"/>
    <xf numFmtId="2" fontId="5" fillId="6" borderId="26" xfId="5" applyNumberFormat="1" applyFont="1" applyFill="1" applyBorder="1"/>
    <xf numFmtId="10" fontId="5" fillId="6" borderId="17" xfId="1" applyNumberFormat="1" applyFont="1" applyFill="1" applyBorder="1"/>
    <xf numFmtId="0" fontId="11" fillId="0" borderId="13" xfId="5" applyFont="1" applyFill="1" applyBorder="1"/>
    <xf numFmtId="0" fontId="11" fillId="0" borderId="17" xfId="5" applyFont="1" applyFill="1" applyBorder="1"/>
    <xf numFmtId="0" fontId="16" fillId="0" borderId="11" xfId="5" applyFont="1" applyFill="1" applyBorder="1" applyAlignment="1">
      <alignment horizontal="left"/>
    </xf>
    <xf numFmtId="0" fontId="5" fillId="0" borderId="11" xfId="5" applyFont="1" applyFill="1" applyBorder="1" applyAlignment="1">
      <alignment horizontal="center"/>
    </xf>
    <xf numFmtId="0" fontId="5" fillId="0" borderId="16" xfId="5" applyFont="1" applyFill="1" applyBorder="1" applyAlignment="1">
      <alignment horizontal="center"/>
    </xf>
    <xf numFmtId="10" fontId="5" fillId="6" borderId="16" xfId="5" applyNumberFormat="1" applyFont="1" applyFill="1" applyBorder="1"/>
    <xf numFmtId="164" fontId="5" fillId="6" borderId="24" xfId="5" applyNumberFormat="1" applyFont="1" applyFill="1" applyBorder="1"/>
    <xf numFmtId="164" fontId="5" fillId="6" borderId="16" xfId="5" applyNumberFormat="1" applyFont="1" applyFill="1" applyBorder="1"/>
    <xf numFmtId="167" fontId="13" fillId="4" borderId="33" xfId="5" applyNumberFormat="1" applyFont="1" applyFill="1" applyBorder="1" applyAlignment="1">
      <alignment horizontal="right"/>
    </xf>
    <xf numFmtId="167" fontId="13" fillId="4" borderId="24" xfId="5" applyNumberFormat="1" applyFont="1" applyFill="1" applyBorder="1" applyAlignment="1">
      <alignment horizontal="right"/>
    </xf>
    <xf numFmtId="0" fontId="16" fillId="0" borderId="11" xfId="5" applyFont="1" applyFill="1" applyBorder="1"/>
    <xf numFmtId="0" fontId="5" fillId="0" borderId="11" xfId="5" applyFont="1" applyFill="1" applyBorder="1"/>
    <xf numFmtId="167" fontId="5" fillId="0" borderId="15" xfId="5" applyNumberFormat="1" applyFont="1" applyFill="1" applyBorder="1"/>
    <xf numFmtId="167" fontId="13" fillId="4" borderId="15" xfId="5" applyNumberFormat="1" applyFont="1" applyFill="1" applyBorder="1"/>
    <xf numFmtId="167" fontId="5" fillId="6" borderId="15" xfId="5" applyNumberFormat="1" applyFont="1" applyFill="1" applyBorder="1"/>
    <xf numFmtId="10" fontId="5" fillId="6" borderId="15" xfId="5" applyNumberFormat="1" applyFont="1" applyFill="1" applyBorder="1"/>
    <xf numFmtId="167" fontId="5" fillId="6" borderId="37" xfId="5" applyNumberFormat="1" applyFont="1" applyFill="1" applyBorder="1"/>
    <xf numFmtId="0" fontId="11" fillId="0" borderId="15" xfId="5" applyFont="1" applyFill="1" applyBorder="1"/>
    <xf numFmtId="0" fontId="11" fillId="0" borderId="11" xfId="5" applyFont="1" applyFill="1" applyBorder="1" applyAlignment="1">
      <alignment horizontal="left"/>
    </xf>
    <xf numFmtId="167" fontId="5" fillId="3" borderId="15" xfId="5" applyNumberFormat="1" applyFont="1" applyFill="1" applyBorder="1"/>
    <xf numFmtId="0" fontId="6" fillId="0" borderId="14" xfId="5" applyFont="1" applyFill="1" applyBorder="1" applyAlignment="1">
      <alignment horizontal="left"/>
    </xf>
    <xf numFmtId="0" fontId="10" fillId="0" borderId="14" xfId="5" applyFont="1" applyFill="1" applyBorder="1" applyAlignment="1">
      <alignment horizontal="left"/>
    </xf>
    <xf numFmtId="0" fontId="5" fillId="0" borderId="14" xfId="5" applyFont="1" applyFill="1" applyBorder="1" applyAlignment="1">
      <alignment horizontal="left"/>
    </xf>
    <xf numFmtId="0" fontId="5" fillId="0" borderId="18" xfId="5" applyFont="1" applyFill="1" applyBorder="1" applyAlignment="1">
      <alignment horizontal="center"/>
    </xf>
    <xf numFmtId="0" fontId="12" fillId="0" borderId="18" xfId="5" applyFont="1" applyFill="1" applyBorder="1" applyAlignment="1">
      <alignment horizontal="center"/>
    </xf>
    <xf numFmtId="2" fontId="13" fillId="4" borderId="18" xfId="5" applyNumberFormat="1" applyFont="1" applyFill="1" applyBorder="1"/>
    <xf numFmtId="2" fontId="5" fillId="6" borderId="18" xfId="5" applyNumberFormat="1" applyFont="1" applyFill="1" applyBorder="1"/>
    <xf numFmtId="10" fontId="5" fillId="6" borderId="18" xfId="1" applyNumberFormat="1" applyFont="1" applyFill="1" applyBorder="1"/>
    <xf numFmtId="167" fontId="13" fillId="4" borderId="44" xfId="5" applyNumberFormat="1" applyFont="1" applyFill="1" applyBorder="1"/>
    <xf numFmtId="167" fontId="13" fillId="4" borderId="28" xfId="5" applyNumberFormat="1" applyFont="1" applyFill="1" applyBorder="1"/>
    <xf numFmtId="0" fontId="10" fillId="0" borderId="14" xfId="5" applyFont="1" applyFill="1" applyBorder="1" applyAlignment="1">
      <alignment horizontal="center"/>
    </xf>
    <xf numFmtId="0" fontId="5" fillId="0" borderId="11" xfId="5" applyFont="1" applyBorder="1"/>
    <xf numFmtId="2" fontId="5" fillId="3" borderId="15" xfId="6" applyNumberFormat="1" applyFont="1" applyFill="1" applyBorder="1"/>
    <xf numFmtId="2" fontId="5" fillId="3" borderId="15" xfId="4" applyNumberFormat="1" applyFont="1" applyFill="1" applyBorder="1"/>
    <xf numFmtId="2" fontId="5" fillId="3" borderId="15" xfId="3" applyNumberFormat="1" applyFont="1" applyFill="1" applyBorder="1"/>
    <xf numFmtId="2" fontId="5" fillId="3" borderId="15" xfId="2" applyNumberFormat="1" applyFont="1" applyFill="1" applyBorder="1"/>
    <xf numFmtId="1" fontId="7" fillId="0" borderId="7" xfId="5" applyNumberFormat="1" applyFont="1" applyFill="1" applyBorder="1"/>
    <xf numFmtId="1" fontId="5" fillId="0" borderId="7" xfId="5" applyNumberFormat="1" applyFont="1" applyFill="1" applyBorder="1"/>
    <xf numFmtId="164" fontId="11" fillId="0" borderId="45" xfId="5" applyNumberFormat="1" applyFont="1" applyFill="1" applyBorder="1" applyAlignment="1">
      <alignment horizontal="left"/>
    </xf>
    <xf numFmtId="0" fontId="21" fillId="0" borderId="0" xfId="5" applyFont="1"/>
    <xf numFmtId="2" fontId="10" fillId="5" borderId="0" xfId="5" applyNumberFormat="1" applyFont="1" applyFill="1" applyBorder="1" applyAlignment="1">
      <alignment horizontal="right"/>
    </xf>
    <xf numFmtId="1" fontId="10" fillId="5" borderId="0" xfId="5" applyNumberFormat="1" applyFont="1" applyFill="1" applyBorder="1" applyAlignment="1">
      <alignment horizontal="left"/>
    </xf>
    <xf numFmtId="164" fontId="11" fillId="0" borderId="6" xfId="5" applyNumberFormat="1" applyFont="1" applyFill="1" applyBorder="1" applyAlignment="1">
      <alignment horizontal="left"/>
    </xf>
    <xf numFmtId="164" fontId="5" fillId="0" borderId="6" xfId="5" applyNumberFormat="1" applyFont="1" applyFill="1" applyBorder="1" applyAlignment="1">
      <alignment horizontal="left"/>
    </xf>
    <xf numFmtId="164" fontId="11" fillId="0" borderId="10" xfId="5" applyNumberFormat="1" applyFont="1" applyFill="1" applyBorder="1" applyAlignment="1">
      <alignment horizontal="left"/>
    </xf>
    <xf numFmtId="164" fontId="5" fillId="0" borderId="10" xfId="5" applyNumberFormat="1" applyFont="1" applyFill="1" applyBorder="1" applyAlignment="1">
      <alignment horizontal="left"/>
    </xf>
    <xf numFmtId="164" fontId="5" fillId="6" borderId="15" xfId="5" applyNumberFormat="1" applyFont="1" applyFill="1" applyBorder="1"/>
    <xf numFmtId="164" fontId="5" fillId="6" borderId="37" xfId="5" applyNumberFormat="1" applyFont="1" applyFill="1" applyBorder="1"/>
    <xf numFmtId="0" fontId="5" fillId="0" borderId="15" xfId="5" applyFont="1" applyFill="1" applyBorder="1"/>
    <xf numFmtId="164" fontId="5" fillId="0" borderId="15" xfId="5" applyNumberFormat="1" applyFont="1" applyFill="1" applyBorder="1" applyAlignment="1">
      <alignment horizontal="center"/>
    </xf>
    <xf numFmtId="164" fontId="5" fillId="0" borderId="46" xfId="5" applyNumberFormat="1" applyFont="1" applyFill="1" applyBorder="1" applyAlignment="1">
      <alignment horizontal="left"/>
    </xf>
    <xf numFmtId="164" fontId="5" fillId="0" borderId="47" xfId="5" applyNumberFormat="1" applyFont="1" applyFill="1" applyBorder="1" applyAlignment="1">
      <alignment horizontal="left"/>
    </xf>
    <xf numFmtId="164" fontId="5" fillId="0" borderId="47" xfId="5" applyNumberFormat="1" applyFont="1" applyFill="1" applyBorder="1" applyAlignment="1">
      <alignment horizontal="center"/>
    </xf>
    <xf numFmtId="0" fontId="23" fillId="0" borderId="6" xfId="5" applyFont="1" applyBorder="1"/>
    <xf numFmtId="167" fontId="5" fillId="0" borderId="12" xfId="5" applyNumberFormat="1" applyFont="1" applyFill="1" applyBorder="1"/>
    <xf numFmtId="167" fontId="13" fillId="4" borderId="12" xfId="5" applyNumberFormat="1" applyFont="1" applyFill="1" applyBorder="1"/>
    <xf numFmtId="167" fontId="5" fillId="0" borderId="12" xfId="6" applyNumberFormat="1" applyFont="1" applyFill="1" applyBorder="1"/>
    <xf numFmtId="167" fontId="5" fillId="0" borderId="12" xfId="4" applyNumberFormat="1" applyFont="1" applyFill="1" applyBorder="1"/>
    <xf numFmtId="167" fontId="5" fillId="0" borderId="12" xfId="3" applyNumberFormat="1" applyFont="1" applyFill="1" applyBorder="1"/>
    <xf numFmtId="167" fontId="5" fillId="0" borderId="12" xfId="2" applyNumberFormat="1" applyFont="1" applyFill="1" applyBorder="1"/>
    <xf numFmtId="167" fontId="5" fillId="6" borderId="12" xfId="5" applyNumberFormat="1" applyFont="1" applyFill="1" applyBorder="1"/>
    <xf numFmtId="167" fontId="5" fillId="6" borderId="25" xfId="5" applyNumberFormat="1" applyFont="1" applyFill="1" applyBorder="1"/>
    <xf numFmtId="167" fontId="5" fillId="0" borderId="15" xfId="6" applyNumberFormat="1" applyFont="1" applyFill="1" applyBorder="1"/>
    <xf numFmtId="167" fontId="5" fillId="0" borderId="15" xfId="4" applyNumberFormat="1" applyFont="1" applyFill="1" applyBorder="1"/>
    <xf numFmtId="167" fontId="5" fillId="0" borderId="15" xfId="3" applyNumberFormat="1" applyFont="1" applyFill="1" applyBorder="1"/>
    <xf numFmtId="167" fontId="5" fillId="0" borderId="15" xfId="2" applyNumberFormat="1" applyFont="1" applyFill="1" applyBorder="1"/>
    <xf numFmtId="164" fontId="11" fillId="0" borderId="7" xfId="5" applyNumberFormat="1" applyFont="1" applyFill="1" applyBorder="1" applyAlignment="1">
      <alignment horizontal="left"/>
    </xf>
    <xf numFmtId="164" fontId="5" fillId="0" borderId="45" xfId="5" applyNumberFormat="1" applyFont="1" applyFill="1" applyBorder="1" applyAlignment="1">
      <alignment horizontal="center"/>
    </xf>
    <xf numFmtId="164" fontId="5" fillId="0" borderId="48" xfId="5" applyNumberFormat="1" applyFont="1" applyFill="1" applyBorder="1" applyAlignment="1">
      <alignment horizontal="left"/>
    </xf>
    <xf numFmtId="164" fontId="5" fillId="0" borderId="4" xfId="5" applyNumberFormat="1" applyFont="1" applyFill="1" applyBorder="1" applyAlignment="1">
      <alignment horizontal="center"/>
    </xf>
    <xf numFmtId="0" fontId="5" fillId="0" borderId="47" xfId="5" applyFont="1" applyFill="1" applyBorder="1" applyAlignment="1">
      <alignment horizontal="center"/>
    </xf>
    <xf numFmtId="167" fontId="5" fillId="0" borderId="5" xfId="6" applyNumberFormat="1" applyFont="1" applyFill="1" applyBorder="1"/>
    <xf numFmtId="167" fontId="5" fillId="0" borderId="5" xfId="3" applyNumberFormat="1" applyFont="1" applyFill="1" applyBorder="1"/>
    <xf numFmtId="167" fontId="5" fillId="0" borderId="5" xfId="2" applyNumberFormat="1" applyFont="1" applyFill="1" applyBorder="1"/>
    <xf numFmtId="164" fontId="5" fillId="0" borderId="49" xfId="5" applyNumberFormat="1" applyFont="1" applyFill="1" applyBorder="1" applyAlignment="1">
      <alignment horizontal="center"/>
    </xf>
    <xf numFmtId="164" fontId="5" fillId="0" borderId="50" xfId="5" applyNumberFormat="1" applyFont="1" applyFill="1" applyBorder="1" applyAlignment="1">
      <alignment horizontal="center"/>
    </xf>
    <xf numFmtId="164" fontId="5" fillId="0" borderId="51" xfId="5" applyNumberFormat="1" applyFont="1" applyFill="1" applyBorder="1" applyAlignment="1">
      <alignment horizontal="center"/>
    </xf>
    <xf numFmtId="0" fontId="5" fillId="0" borderId="7" xfId="5" applyFont="1" applyFill="1" applyBorder="1" applyAlignment="1">
      <alignment horizontal="left"/>
    </xf>
    <xf numFmtId="164" fontId="5" fillId="0" borderId="7" xfId="5" applyNumberFormat="1" applyFont="1" applyFill="1" applyBorder="1" applyAlignment="1">
      <alignment horizontal="left"/>
    </xf>
    <xf numFmtId="166" fontId="13" fillId="4" borderId="23" xfId="1" applyNumberFormat="1" applyFont="1" applyFill="1" applyBorder="1"/>
    <xf numFmtId="166" fontId="13" fillId="4" borderId="37" xfId="1" applyNumberFormat="1" applyFont="1" applyFill="1" applyBorder="1"/>
    <xf numFmtId="166" fontId="13" fillId="4" borderId="26" xfId="1" applyNumberFormat="1" applyFont="1" applyFill="1" applyBorder="1"/>
    <xf numFmtId="166" fontId="13" fillId="4" borderId="28" xfId="1" applyNumberFormat="1" applyFont="1" applyFill="1" applyBorder="1"/>
    <xf numFmtId="166" fontId="13" fillId="4" borderId="24" xfId="1" applyNumberFormat="1" applyFont="1" applyFill="1" applyBorder="1"/>
    <xf numFmtId="166" fontId="13" fillId="4" borderId="42" xfId="1" applyNumberFormat="1" applyFont="1" applyFill="1" applyBorder="1"/>
    <xf numFmtId="166" fontId="13" fillId="4" borderId="25" xfId="1" applyNumberFormat="1" applyFont="1" applyFill="1" applyBorder="1"/>
    <xf numFmtId="166" fontId="13" fillId="4" borderId="27" xfId="1" applyNumberFormat="1" applyFont="1" applyFill="1" applyBorder="1"/>
    <xf numFmtId="0" fontId="10" fillId="2" borderId="47" xfId="5" applyFont="1" applyFill="1" applyBorder="1" applyAlignment="1">
      <alignment horizontal="right"/>
    </xf>
    <xf numFmtId="0" fontId="10" fillId="2" borderId="52" xfId="5" applyFont="1" applyFill="1" applyBorder="1" applyAlignment="1">
      <alignment horizontal="right"/>
    </xf>
    <xf numFmtId="0" fontId="10" fillId="0" borderId="53" xfId="5" applyFont="1" applyFill="1" applyBorder="1" applyAlignment="1">
      <alignment horizontal="right"/>
    </xf>
    <xf numFmtId="0" fontId="10" fillId="0" borderId="54" xfId="5" applyFont="1" applyFill="1" applyBorder="1" applyAlignment="1">
      <alignment horizontal="right"/>
    </xf>
    <xf numFmtId="0" fontId="10" fillId="2" borderId="55" xfId="5" applyFont="1" applyFill="1" applyBorder="1" applyAlignment="1">
      <alignment horizontal="right"/>
    </xf>
    <xf numFmtId="0" fontId="10" fillId="0" borderId="56" xfId="5" applyFont="1" applyFill="1" applyBorder="1" applyAlignment="1">
      <alignment horizontal="right"/>
    </xf>
    <xf numFmtId="0" fontId="10" fillId="2" borderId="57" xfId="5" applyFont="1" applyFill="1" applyBorder="1" applyAlignment="1">
      <alignment horizontal="right"/>
    </xf>
    <xf numFmtId="0" fontId="11" fillId="2" borderId="57" xfId="5" applyFont="1" applyFill="1" applyBorder="1" applyAlignment="1">
      <alignment horizontal="center"/>
    </xf>
    <xf numFmtId="0" fontId="5" fillId="2" borderId="57" xfId="5" applyFont="1" applyFill="1" applyBorder="1" applyAlignment="1">
      <alignment horizontal="center"/>
    </xf>
    <xf numFmtId="0" fontId="7" fillId="2" borderId="58" xfId="5" applyFont="1" applyFill="1" applyBorder="1" applyAlignment="1">
      <alignment horizontal="center"/>
    </xf>
    <xf numFmtId="0" fontId="10" fillId="0" borderId="57" xfId="5" applyFont="1" applyFill="1" applyBorder="1" applyAlignment="1">
      <alignment horizontal="right"/>
    </xf>
    <xf numFmtId="0" fontId="10" fillId="2" borderId="59" xfId="5" applyFont="1" applyFill="1" applyBorder="1" applyAlignment="1">
      <alignment horizontal="right"/>
    </xf>
    <xf numFmtId="0" fontId="20" fillId="2" borderId="4" xfId="5" applyFont="1" applyFill="1" applyBorder="1" applyAlignment="1">
      <alignment horizontal="center"/>
    </xf>
    <xf numFmtId="0" fontId="18" fillId="2" borderId="4" xfId="5" applyFont="1" applyFill="1" applyBorder="1" applyAlignment="1">
      <alignment horizontal="center"/>
    </xf>
    <xf numFmtId="164" fontId="5" fillId="0" borderId="16" xfId="5" applyNumberFormat="1" applyFont="1" applyFill="1" applyBorder="1"/>
    <xf numFmtId="2" fontId="5" fillId="0" borderId="12" xfId="5" applyNumberFormat="1" applyFont="1" applyFill="1" applyBorder="1"/>
    <xf numFmtId="167" fontId="5" fillId="0" borderId="4" xfId="5" applyNumberFormat="1" applyFont="1" applyFill="1" applyBorder="1"/>
    <xf numFmtId="167" fontId="13" fillId="4" borderId="4" xfId="5" applyNumberFormat="1" applyFont="1" applyFill="1" applyBorder="1"/>
    <xf numFmtId="167" fontId="5" fillId="6" borderId="4" xfId="5" applyNumberFormat="1" applyFont="1" applyFill="1" applyBorder="1"/>
    <xf numFmtId="167" fontId="5" fillId="6" borderId="22" xfId="5" applyNumberFormat="1" applyFont="1" applyFill="1" applyBorder="1"/>
    <xf numFmtId="167" fontId="13" fillId="4" borderId="30" xfId="5" applyNumberFormat="1" applyFont="1" applyFill="1" applyBorder="1"/>
    <xf numFmtId="167" fontId="13" fillId="4" borderId="22" xfId="5" applyNumberFormat="1" applyFont="1" applyFill="1" applyBorder="1"/>
    <xf numFmtId="166" fontId="13" fillId="4" borderId="22" xfId="1" applyNumberFormat="1" applyFont="1" applyFill="1" applyBorder="1"/>
    <xf numFmtId="0" fontId="12" fillId="2" borderId="46" xfId="5" applyFont="1" applyFill="1" applyBorder="1" applyAlignment="1">
      <alignment horizontal="center"/>
    </xf>
    <xf numFmtId="0" fontId="12" fillId="2" borderId="12" xfId="5" applyFont="1" applyFill="1" applyBorder="1" applyAlignment="1">
      <alignment horizontal="center"/>
    </xf>
    <xf numFmtId="0" fontId="5" fillId="2" borderId="12" xfId="5" applyFont="1" applyFill="1" applyBorder="1" applyAlignment="1">
      <alignment horizontal="center"/>
    </xf>
    <xf numFmtId="0" fontId="10" fillId="2" borderId="6" xfId="5" applyFont="1" applyFill="1" applyBorder="1" applyAlignment="1">
      <alignment horizontal="center"/>
    </xf>
    <xf numFmtId="2" fontId="10" fillId="5" borderId="6" xfId="5" applyNumberFormat="1" applyFont="1" applyFill="1" applyBorder="1" applyAlignment="1">
      <alignment horizontal="right"/>
    </xf>
    <xf numFmtId="10" fontId="5" fillId="5" borderId="6" xfId="5" applyNumberFormat="1" applyFont="1" applyFill="1" applyBorder="1" applyAlignment="1">
      <alignment horizontal="center"/>
    </xf>
    <xf numFmtId="164" fontId="5" fillId="5" borderId="25" xfId="5" applyNumberFormat="1" applyFont="1" applyFill="1" applyBorder="1" applyAlignment="1">
      <alignment horizontal="center"/>
    </xf>
    <xf numFmtId="0" fontId="20" fillId="2" borderId="12" xfId="5" applyFont="1" applyFill="1" applyBorder="1" applyAlignment="1">
      <alignment horizontal="center"/>
    </xf>
    <xf numFmtId="164" fontId="5" fillId="5" borderId="6" xfId="5" applyNumberFormat="1" applyFont="1" applyFill="1" applyBorder="1" applyAlignment="1">
      <alignment horizontal="center"/>
    </xf>
    <xf numFmtId="167" fontId="5" fillId="4" borderId="35" xfId="5" applyNumberFormat="1" applyFont="1" applyFill="1" applyBorder="1" applyAlignment="1">
      <alignment horizontal="right"/>
    </xf>
    <xf numFmtId="167" fontId="5" fillId="4" borderId="25" xfId="5" applyNumberFormat="1" applyFont="1" applyFill="1" applyBorder="1" applyAlignment="1">
      <alignment horizontal="right"/>
    </xf>
    <xf numFmtId="164" fontId="5" fillId="0" borderId="61" xfId="5" applyNumberFormat="1" applyFont="1" applyFill="1" applyBorder="1" applyAlignment="1">
      <alignment horizontal="center"/>
    </xf>
    <xf numFmtId="0" fontId="5" fillId="0" borderId="60" xfId="5" applyFont="1" applyFill="1" applyBorder="1" applyAlignment="1">
      <alignment horizontal="center"/>
    </xf>
    <xf numFmtId="0" fontId="5" fillId="0" borderId="49" xfId="5" applyFont="1" applyFill="1" applyBorder="1" applyAlignment="1">
      <alignment horizontal="center"/>
    </xf>
    <xf numFmtId="0" fontId="5" fillId="0" borderId="61" xfId="5" applyFont="1" applyFill="1" applyBorder="1" applyAlignment="1">
      <alignment horizontal="center"/>
    </xf>
    <xf numFmtId="165" fontId="5" fillId="0" borderId="61" xfId="5" applyNumberFormat="1" applyFont="1" applyFill="1" applyBorder="1" applyAlignment="1">
      <alignment horizontal="center"/>
    </xf>
    <xf numFmtId="2" fontId="5" fillId="0" borderId="61" xfId="5" applyNumberFormat="1" applyFont="1" applyFill="1" applyBorder="1" applyAlignment="1">
      <alignment horizontal="center"/>
    </xf>
    <xf numFmtId="2" fontId="5" fillId="0" borderId="60" xfId="5" applyNumberFormat="1" applyFont="1" applyFill="1" applyBorder="1" applyAlignment="1">
      <alignment horizontal="center"/>
    </xf>
    <xf numFmtId="164" fontId="5" fillId="0" borderId="62" xfId="5" applyNumberFormat="1" applyFont="1" applyFill="1" applyBorder="1" applyAlignment="1">
      <alignment horizontal="center"/>
    </xf>
    <xf numFmtId="164" fontId="5" fillId="0" borderId="63" xfId="5" applyNumberFormat="1" applyFont="1" applyFill="1" applyBorder="1" applyAlignment="1">
      <alignment horizontal="center"/>
    </xf>
    <xf numFmtId="0" fontId="5" fillId="0" borderId="4" xfId="5" applyFont="1" applyFill="1" applyBorder="1"/>
    <xf numFmtId="0" fontId="5" fillId="0" borderId="64" xfId="5" applyFont="1" applyFill="1" applyBorder="1" applyAlignment="1">
      <alignment horizontal="center"/>
    </xf>
    <xf numFmtId="2" fontId="13" fillId="4" borderId="65" xfId="5" applyNumberFormat="1" applyFont="1" applyFill="1" applyBorder="1"/>
    <xf numFmtId="2" fontId="5" fillId="6" borderId="65" xfId="5" applyNumberFormat="1" applyFont="1" applyFill="1" applyBorder="1"/>
    <xf numFmtId="2" fontId="5" fillId="6" borderId="22" xfId="5" applyNumberFormat="1" applyFont="1" applyFill="1" applyBorder="1"/>
    <xf numFmtId="2" fontId="5" fillId="0" borderId="4" xfId="5" applyNumberFormat="1" applyFont="1" applyFill="1" applyBorder="1"/>
    <xf numFmtId="0" fontId="5" fillId="0" borderId="4" xfId="2" applyFont="1" applyFill="1" applyBorder="1"/>
    <xf numFmtId="0" fontId="5" fillId="0" borderId="4" xfId="3" applyFont="1" applyFill="1" applyBorder="1"/>
    <xf numFmtId="0" fontId="5" fillId="0" borderId="4" xfId="4" applyFont="1" applyFill="1" applyBorder="1"/>
    <xf numFmtId="0" fontId="5" fillId="0" borderId="4" xfId="6" applyFont="1" applyFill="1" applyBorder="1"/>
    <xf numFmtId="0" fontId="5" fillId="0" borderId="15" xfId="5" applyFont="1" applyFill="1" applyBorder="1" applyAlignment="1">
      <alignment horizontal="left"/>
    </xf>
    <xf numFmtId="0" fontId="5" fillId="0" borderId="50" xfId="5" applyFont="1" applyFill="1" applyBorder="1" applyAlignment="1">
      <alignment horizontal="center"/>
    </xf>
    <xf numFmtId="0" fontId="11" fillId="0" borderId="11" xfId="5" applyFont="1" applyFill="1" applyBorder="1"/>
    <xf numFmtId="0" fontId="5" fillId="0" borderId="10" xfId="5" applyFont="1" applyFill="1" applyBorder="1"/>
    <xf numFmtId="0" fontId="5" fillId="0" borderId="15" xfId="2" applyFont="1" applyFill="1" applyBorder="1"/>
    <xf numFmtId="0" fontId="5" fillId="0" borderId="15" xfId="3" applyFont="1" applyFill="1" applyBorder="1"/>
    <xf numFmtId="0" fontId="5" fillId="0" borderId="15" xfId="4" applyFont="1" applyFill="1" applyBorder="1"/>
    <xf numFmtId="0" fontId="5" fillId="0" borderId="15" xfId="6" applyFont="1" applyFill="1" applyBorder="1"/>
    <xf numFmtId="168" fontId="12" fillId="0" borderId="3" xfId="5" applyNumberFormat="1" applyFont="1" applyFill="1" applyBorder="1" applyAlignment="1">
      <alignment horizontal="right"/>
    </xf>
    <xf numFmtId="168" fontId="12" fillId="0" borderId="0" xfId="5" applyNumberFormat="1" applyFont="1" applyFill="1" applyBorder="1" applyAlignment="1">
      <alignment horizontal="right"/>
    </xf>
    <xf numFmtId="169" fontId="5" fillId="0" borderId="5" xfId="7" applyNumberFormat="1" applyFont="1" applyFill="1" applyBorder="1"/>
    <xf numFmtId="170" fontId="5" fillId="0" borderId="12" xfId="7" applyNumberFormat="1" applyFont="1" applyFill="1" applyBorder="1"/>
    <xf numFmtId="170" fontId="5" fillId="0" borderId="15" xfId="7" applyNumberFormat="1" applyFont="1" applyFill="1" applyBorder="1"/>
    <xf numFmtId="1" fontId="13" fillId="4" borderId="5" xfId="5" applyNumberFormat="1" applyFont="1" applyFill="1" applyBorder="1"/>
    <xf numFmtId="1" fontId="5" fillId="0" borderId="17" xfId="5" applyNumberFormat="1" applyFont="1" applyFill="1" applyBorder="1"/>
    <xf numFmtId="0" fontId="11" fillId="0" borderId="66" xfId="5" applyFont="1" applyFill="1" applyBorder="1"/>
    <xf numFmtId="167" fontId="26" fillId="2" borderId="22" xfId="5" applyNumberFormat="1" applyFont="1" applyFill="1" applyBorder="1" applyAlignment="1">
      <alignment horizontal="center"/>
    </xf>
    <xf numFmtId="167" fontId="26" fillId="4" borderId="22" xfId="5" applyNumberFormat="1" applyFont="1" applyFill="1" applyBorder="1" applyAlignment="1">
      <alignment horizontal="left"/>
    </xf>
    <xf numFmtId="167" fontId="27" fillId="4" borderId="24" xfId="5" applyNumberFormat="1" applyFont="1" applyFill="1" applyBorder="1" applyAlignment="1">
      <alignment horizontal="right"/>
    </xf>
    <xf numFmtId="166" fontId="27" fillId="4" borderId="23" xfId="1" applyNumberFormat="1" applyFont="1" applyFill="1" applyBorder="1"/>
    <xf numFmtId="166" fontId="27" fillId="4" borderId="28" xfId="1" applyNumberFormat="1" applyFont="1" applyFill="1" applyBorder="1"/>
    <xf numFmtId="166" fontId="27" fillId="4" borderId="42" xfId="1" applyNumberFormat="1" applyFont="1" applyFill="1" applyBorder="1"/>
    <xf numFmtId="166" fontId="27" fillId="4" borderId="25" xfId="1" applyNumberFormat="1" applyFont="1" applyFill="1" applyBorder="1"/>
    <xf numFmtId="166" fontId="27" fillId="4" borderId="22" xfId="1" applyNumberFormat="1" applyFont="1" applyFill="1" applyBorder="1"/>
    <xf numFmtId="166" fontId="27" fillId="4" borderId="37" xfId="1" applyNumberFormat="1" applyFont="1" applyFill="1" applyBorder="1"/>
    <xf numFmtId="167" fontId="26" fillId="4" borderId="22" xfId="5" applyNumberFormat="1" applyFont="1" applyFill="1" applyBorder="1" applyAlignment="1">
      <alignment horizontal="right"/>
    </xf>
    <xf numFmtId="0" fontId="28" fillId="0" borderId="0" xfId="5" applyFont="1"/>
    <xf numFmtId="2" fontId="26" fillId="0" borderId="4" xfId="5" applyNumberFormat="1" applyFont="1" applyFill="1" applyBorder="1"/>
    <xf numFmtId="167" fontId="5" fillId="4" borderId="38" xfId="5" applyNumberFormat="1" applyFont="1" applyFill="1" applyBorder="1" applyAlignment="1">
      <alignment horizontal="center"/>
    </xf>
    <xf numFmtId="167" fontId="13" fillId="4" borderId="68" xfId="5" applyNumberFormat="1" applyFont="1" applyFill="1" applyBorder="1" applyAlignment="1">
      <alignment horizontal="right"/>
    </xf>
    <xf numFmtId="167" fontId="13" fillId="4" borderId="69" xfId="5" applyNumberFormat="1" applyFont="1" applyFill="1" applyBorder="1"/>
    <xf numFmtId="167" fontId="13" fillId="4" borderId="70" xfId="5" applyNumberFormat="1" applyFont="1" applyFill="1" applyBorder="1"/>
    <xf numFmtId="167" fontId="13" fillId="4" borderId="71" xfId="5" applyNumberFormat="1" applyFont="1" applyFill="1" applyBorder="1"/>
    <xf numFmtId="167" fontId="13" fillId="4" borderId="72" xfId="5" applyNumberFormat="1" applyFont="1" applyFill="1" applyBorder="1"/>
    <xf numFmtId="167" fontId="13" fillId="4" borderId="38" xfId="5" applyNumberFormat="1" applyFont="1" applyFill="1" applyBorder="1"/>
    <xf numFmtId="167" fontId="13" fillId="4" borderId="73" xfId="5" applyNumberFormat="1" applyFont="1" applyFill="1" applyBorder="1"/>
    <xf numFmtId="167" fontId="5" fillId="4" borderId="38" xfId="5" applyNumberFormat="1" applyFont="1" applyFill="1" applyBorder="1" applyAlignment="1">
      <alignment horizontal="right"/>
    </xf>
    <xf numFmtId="167" fontId="5" fillId="7" borderId="67" xfId="5" applyNumberFormat="1" applyFont="1" applyFill="1" applyBorder="1" applyAlignment="1">
      <alignment horizontal="center"/>
    </xf>
    <xf numFmtId="167" fontId="5" fillId="8" borderId="67" xfId="5" applyNumberFormat="1" applyFont="1" applyFill="1" applyBorder="1" applyAlignment="1">
      <alignment horizontal="left"/>
    </xf>
    <xf numFmtId="167" fontId="13" fillId="8" borderId="74" xfId="5" applyNumberFormat="1" applyFont="1" applyFill="1" applyBorder="1" applyAlignment="1">
      <alignment horizontal="right"/>
    </xf>
    <xf numFmtId="166" fontId="13" fillId="8" borderId="75" xfId="1" applyNumberFormat="1" applyFont="1" applyFill="1" applyBorder="1"/>
    <xf numFmtId="166" fontId="13" fillId="8" borderId="76" xfId="1" applyNumberFormat="1" applyFont="1" applyFill="1" applyBorder="1"/>
    <xf numFmtId="166" fontId="13" fillId="8" borderId="67" xfId="1" applyNumberFormat="1" applyFont="1" applyFill="1" applyBorder="1"/>
    <xf numFmtId="166" fontId="13" fillId="8" borderId="77" xfId="1" applyNumberFormat="1" applyFont="1" applyFill="1" applyBorder="1"/>
    <xf numFmtId="166" fontId="13" fillId="8" borderId="78" xfId="1" applyNumberFormat="1" applyFont="1" applyFill="1" applyBorder="1"/>
    <xf numFmtId="166" fontId="13" fillId="8" borderId="79" xfId="1" applyNumberFormat="1" applyFont="1" applyFill="1" applyBorder="1"/>
    <xf numFmtId="167" fontId="5" fillId="8" borderId="67" xfId="5" applyNumberFormat="1" applyFont="1" applyFill="1" applyBorder="1" applyAlignment="1">
      <alignment horizontal="right"/>
    </xf>
    <xf numFmtId="0" fontId="23" fillId="0" borderId="0" xfId="5" applyFont="1"/>
    <xf numFmtId="167" fontId="13" fillId="4" borderId="5" xfId="5" applyNumberFormat="1" applyFont="1" applyFill="1" applyBorder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Border="1" applyAlignment="1">
      <alignment horizontal="center"/>
    </xf>
    <xf numFmtId="1" fontId="0" fillId="0" borderId="0" xfId="0" applyNumberFormat="1"/>
    <xf numFmtId="167" fontId="0" fillId="0" borderId="0" xfId="0" applyNumberFormat="1"/>
    <xf numFmtId="9" fontId="0" fillId="0" borderId="0" xfId="1" applyFont="1"/>
    <xf numFmtId="0" fontId="1" fillId="0" borderId="0" xfId="0" applyFont="1" applyAlignment="1">
      <alignment horizontal="center"/>
    </xf>
    <xf numFmtId="167" fontId="0" fillId="9" borderId="0" xfId="0" applyNumberFormat="1" applyFill="1"/>
    <xf numFmtId="167" fontId="0" fillId="10" borderId="0" xfId="0" applyNumberFormat="1" applyFill="1"/>
    <xf numFmtId="167" fontId="0" fillId="11" borderId="0" xfId="0" applyNumberFormat="1" applyFill="1"/>
    <xf numFmtId="0" fontId="29" fillId="0" borderId="9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167" fontId="29" fillId="0" borderId="9" xfId="0" applyNumberFormat="1" applyFont="1" applyBorder="1"/>
    <xf numFmtId="167" fontId="29" fillId="0" borderId="11" xfId="0" applyNumberFormat="1" applyFont="1" applyBorder="1"/>
    <xf numFmtId="167" fontId="29" fillId="10" borderId="5" xfId="0" applyNumberFormat="1" applyFont="1" applyFill="1" applyBorder="1"/>
    <xf numFmtId="167" fontId="29" fillId="11" borderId="16" xfId="0" applyNumberFormat="1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9" fillId="0" borderId="80" xfId="0" applyFont="1" applyBorder="1" applyAlignment="1">
      <alignment horizontal="center"/>
    </xf>
    <xf numFmtId="0" fontId="29" fillId="0" borderId="81" xfId="0" applyFont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0" borderId="0" xfId="0" applyFont="1"/>
    <xf numFmtId="1" fontId="7" fillId="9" borderId="11" xfId="5" applyNumberFormat="1" applyFont="1" applyFill="1" applyBorder="1"/>
    <xf numFmtId="164" fontId="5" fillId="9" borderId="5" xfId="5" applyNumberFormat="1" applyFont="1" applyFill="1" applyBorder="1" applyAlignment="1">
      <alignment horizontal="left"/>
    </xf>
  </cellXfs>
  <cellStyles count="9">
    <cellStyle name="Komma" xfId="7" builtinId="3"/>
    <cellStyle name="Prozent" xfId="1" builtinId="5"/>
    <cellStyle name="Standard" xfId="0" builtinId="0"/>
    <cellStyle name="Standard 2" xfId="8"/>
    <cellStyle name="Standard_DAY 10" xfId="2"/>
    <cellStyle name="Standard_DAY 21" xfId="3"/>
    <cellStyle name="Standard_DAY 36" xfId="4"/>
    <cellStyle name="Standard_DAY 4" xfId="5"/>
    <cellStyle name="Standard_DAY 60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(Date!$EL$38,Date!$EL$53,Date!$EL$68,Date!$EL$83)</c:f>
              <c:strCache>
                <c:ptCount val="4"/>
                <c:pt idx="0">
                  <c:v>d4-&gt;d10</c:v>
                </c:pt>
                <c:pt idx="1">
                  <c:v>d10-&gt;d21</c:v>
                </c:pt>
                <c:pt idx="2">
                  <c:v>d21-&gt;d36</c:v>
                </c:pt>
                <c:pt idx="3">
                  <c:v>d36-&gt;d60</c:v>
                </c:pt>
              </c:strCache>
            </c:strRef>
          </c:cat>
          <c:val>
            <c:numRef>
              <c:f>(Date!$EN$38,Date!$EN$53,Date!$EN$68,Date!$EN$83)</c:f>
              <c:numCache>
                <c:formatCode>0.0%</c:formatCode>
                <c:ptCount val="4"/>
                <c:pt idx="0">
                  <c:v>3.5598505737423953</c:v>
                </c:pt>
                <c:pt idx="1">
                  <c:v>3.0674448265789098</c:v>
                </c:pt>
                <c:pt idx="2">
                  <c:v>4.1164158392494397E-2</c:v>
                </c:pt>
                <c:pt idx="3">
                  <c:v>0.23700893401132903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782208"/>
        <c:axId val="116783744"/>
      </c:barChart>
      <c:catAx>
        <c:axId val="1167822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9050"/>
        </c:spPr>
        <c:txPr>
          <a:bodyPr/>
          <a:lstStyle/>
          <a:p>
            <a:pPr>
              <a:defRPr sz="1800"/>
            </a:pPr>
            <a:endParaRPr lang="de-DE"/>
          </a:p>
        </c:txPr>
        <c:crossAx val="116783744"/>
        <c:crossesAt val="0"/>
        <c:auto val="1"/>
        <c:lblAlgn val="ctr"/>
        <c:lblOffset val="100"/>
        <c:noMultiLvlLbl val="0"/>
      </c:catAx>
      <c:valAx>
        <c:axId val="11678374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de-DE"/>
          </a:p>
        </c:txPr>
        <c:crossAx val="116782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Graphic!$C$19</c:f>
              <c:strCache>
                <c:ptCount val="1"/>
                <c:pt idx="0">
                  <c:v>LungVol WD</c:v>
                </c:pt>
              </c:strCache>
            </c:strRef>
          </c:tx>
          <c:xVal>
            <c:numRef>
              <c:f>Graphic!$A$20:$A$24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21</c:v>
                </c:pt>
                <c:pt idx="3">
                  <c:v>36</c:v>
                </c:pt>
                <c:pt idx="4">
                  <c:v>60</c:v>
                </c:pt>
              </c:numCache>
            </c:numRef>
          </c:xVal>
          <c:yVal>
            <c:numRef>
              <c:f>Graphic!$C$20:$C$24</c:f>
              <c:numCache>
                <c:formatCode>0%</c:formatCode>
                <c:ptCount val="5"/>
                <c:pt idx="0">
                  <c:v>1</c:v>
                </c:pt>
                <c:pt idx="1">
                  <c:v>1.7615070887550981</c:v>
                </c:pt>
                <c:pt idx="2">
                  <c:v>3.5074771800349587</c:v>
                </c:pt>
                <c:pt idx="3">
                  <c:v>7.0712759759176542</c:v>
                </c:pt>
                <c:pt idx="4">
                  <c:v>9.9106622645173807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Graphic!$D$19</c:f>
              <c:strCache>
                <c:ptCount val="1"/>
                <c:pt idx="0">
                  <c:v>Va-LM</c:v>
                </c:pt>
              </c:strCache>
            </c:strRef>
          </c:tx>
          <c:xVal>
            <c:numRef>
              <c:f>Graphic!$A$20:$A$24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21</c:v>
                </c:pt>
                <c:pt idx="3">
                  <c:v>36</c:v>
                </c:pt>
                <c:pt idx="4">
                  <c:v>60</c:v>
                </c:pt>
              </c:numCache>
            </c:numRef>
          </c:xVal>
          <c:yVal>
            <c:numRef>
              <c:f>Graphic!$D$20:$D$24</c:f>
              <c:numCache>
                <c:formatCode>0%</c:formatCode>
                <c:ptCount val="5"/>
                <c:pt idx="0">
                  <c:v>1</c:v>
                </c:pt>
                <c:pt idx="1">
                  <c:v>1.711910877445691</c:v>
                </c:pt>
                <c:pt idx="2">
                  <c:v>3.6708753204942925</c:v>
                </c:pt>
                <c:pt idx="3">
                  <c:v>7.1566189815801371</c:v>
                </c:pt>
                <c:pt idx="4">
                  <c:v>10.427293771361253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Graphic!$F$19</c:f>
              <c:strCache>
                <c:ptCount val="1"/>
                <c:pt idx="0">
                  <c:v>Valv</c:v>
                </c:pt>
              </c:strCache>
            </c:strRef>
          </c:tx>
          <c:xVal>
            <c:numRef>
              <c:f>Graphic!$A$20:$A$24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21</c:v>
                </c:pt>
                <c:pt idx="3">
                  <c:v>36</c:v>
                </c:pt>
                <c:pt idx="4">
                  <c:v>60</c:v>
                </c:pt>
              </c:numCache>
            </c:numRef>
          </c:xVal>
          <c:yVal>
            <c:numRef>
              <c:f>Graphic!$F$20:$F$24</c:f>
              <c:numCache>
                <c:formatCode>0%</c:formatCode>
                <c:ptCount val="5"/>
                <c:pt idx="0">
                  <c:v>1</c:v>
                </c:pt>
                <c:pt idx="1">
                  <c:v>1.8098898737686759</c:v>
                </c:pt>
                <c:pt idx="2">
                  <c:v>3.9288897324459771</c:v>
                </c:pt>
                <c:pt idx="3">
                  <c:v>8.1374031157005042</c:v>
                </c:pt>
                <c:pt idx="4">
                  <c:v>11.612251099533314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Graphic!$G$19</c:f>
              <c:strCache>
                <c:ptCount val="1"/>
                <c:pt idx="0">
                  <c:v>Vduct</c:v>
                </c:pt>
              </c:strCache>
            </c:strRef>
          </c:tx>
          <c:xVal>
            <c:numRef>
              <c:f>Graphic!$A$20:$A$24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21</c:v>
                </c:pt>
                <c:pt idx="3">
                  <c:v>36</c:v>
                </c:pt>
                <c:pt idx="4">
                  <c:v>60</c:v>
                </c:pt>
              </c:numCache>
            </c:numRef>
          </c:xVal>
          <c:yVal>
            <c:numRef>
              <c:f>Graphic!$G$20:$G$24</c:f>
              <c:numCache>
                <c:formatCode>0%</c:formatCode>
                <c:ptCount val="5"/>
                <c:pt idx="0">
                  <c:v>1</c:v>
                </c:pt>
                <c:pt idx="1">
                  <c:v>1.7319028170704507</c:v>
                </c:pt>
                <c:pt idx="2">
                  <c:v>4.4668680631422104</c:v>
                </c:pt>
                <c:pt idx="3">
                  <c:v>7.314401495783696</c:v>
                </c:pt>
                <c:pt idx="4">
                  <c:v>9.7113803037943534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Graphic!$L$19</c:f>
              <c:strCache>
                <c:ptCount val="1"/>
                <c:pt idx="0">
                  <c:v>Sa</c:v>
                </c:pt>
              </c:strCache>
            </c:strRef>
          </c:tx>
          <c:xVal>
            <c:numRef>
              <c:f>Graphic!$A$20:$A$24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21</c:v>
                </c:pt>
                <c:pt idx="3">
                  <c:v>36</c:v>
                </c:pt>
                <c:pt idx="4">
                  <c:v>60</c:v>
                </c:pt>
              </c:numCache>
            </c:numRef>
          </c:xVal>
          <c:yVal>
            <c:numRef>
              <c:f>Graphic!$L$20:$L$24</c:f>
              <c:numCache>
                <c:formatCode>0%</c:formatCode>
                <c:ptCount val="5"/>
                <c:pt idx="0">
                  <c:v>1</c:v>
                </c:pt>
                <c:pt idx="1">
                  <c:v>2.0500509764458696</c:v>
                </c:pt>
                <c:pt idx="2">
                  <c:v>5.9328787302720656</c:v>
                </c:pt>
                <c:pt idx="3">
                  <c:v>12.155425766986033</c:v>
                </c:pt>
                <c:pt idx="4">
                  <c:v>17.945073939030145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Graphic!$M$19</c:f>
              <c:strCache>
                <c:ptCount val="1"/>
                <c:pt idx="0">
                  <c:v>Nalv (10^6)</c:v>
                </c:pt>
              </c:strCache>
            </c:strRef>
          </c:tx>
          <c:xVal>
            <c:numRef>
              <c:f>Graphic!$A$20:$A$24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21</c:v>
                </c:pt>
                <c:pt idx="3">
                  <c:v>36</c:v>
                </c:pt>
                <c:pt idx="4">
                  <c:v>60</c:v>
                </c:pt>
              </c:numCache>
            </c:numRef>
          </c:xVal>
          <c:yVal>
            <c:numRef>
              <c:f>Graphic!$M$20:$M$24</c:f>
              <c:numCache>
                <c:formatCode>0%</c:formatCode>
                <c:ptCount val="5"/>
                <c:pt idx="0">
                  <c:v>1</c:v>
                </c:pt>
                <c:pt idx="1">
                  <c:v>4.5598505737423958</c:v>
                </c:pt>
                <c:pt idx="2">
                  <c:v>18.546940626141382</c:v>
                </c:pt>
                <c:pt idx="3">
                  <c:v>19.310409827772052</c:v>
                </c:pt>
                <c:pt idx="4">
                  <c:v>23.887149476374198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Graphic!$N$19</c:f>
              <c:strCache>
                <c:ptCount val="1"/>
                <c:pt idx="0">
                  <c:v>Mean#Valv</c:v>
                </c:pt>
              </c:strCache>
            </c:strRef>
          </c:tx>
          <c:xVal>
            <c:numRef>
              <c:f>Graphic!$A$20:$A$24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21</c:v>
                </c:pt>
                <c:pt idx="3">
                  <c:v>36</c:v>
                </c:pt>
                <c:pt idx="4">
                  <c:v>60</c:v>
                </c:pt>
              </c:numCache>
            </c:numRef>
          </c:xVal>
          <c:yVal>
            <c:numRef>
              <c:f>Graphic!$N$20:$N$24</c:f>
              <c:numCache>
                <c:formatCode>0%</c:formatCode>
                <c:ptCount val="5"/>
                <c:pt idx="0">
                  <c:v>1</c:v>
                </c:pt>
                <c:pt idx="1">
                  <c:v>0.41693619027005097</c:v>
                </c:pt>
                <c:pt idx="2">
                  <c:v>0.21638128803586099</c:v>
                </c:pt>
                <c:pt idx="3">
                  <c:v>0.42846919345020751</c:v>
                </c:pt>
                <c:pt idx="4">
                  <c:v>0.48395429245328758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Graphic!$O$19</c:f>
              <c:strCache>
                <c:ptCount val="1"/>
                <c:pt idx="0">
                  <c:v>Septal length</c:v>
                </c:pt>
              </c:strCache>
            </c:strRef>
          </c:tx>
          <c:xVal>
            <c:numRef>
              <c:f>Graphic!$A$20:$A$24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21</c:v>
                </c:pt>
                <c:pt idx="3">
                  <c:v>36</c:v>
                </c:pt>
                <c:pt idx="4">
                  <c:v>60</c:v>
                </c:pt>
              </c:numCache>
            </c:numRef>
          </c:xVal>
          <c:yVal>
            <c:numRef>
              <c:f>Graphic!$O$20:$O$24</c:f>
              <c:numCache>
                <c:formatCode>0%</c:formatCode>
                <c:ptCount val="5"/>
                <c:pt idx="0">
                  <c:v>1</c:v>
                </c:pt>
                <c:pt idx="1">
                  <c:v>3.8639771220704162</c:v>
                </c:pt>
                <c:pt idx="2">
                  <c:v>7.7581559258651707</c:v>
                </c:pt>
                <c:pt idx="3">
                  <c:v>11.755242763708031</c:v>
                </c:pt>
                <c:pt idx="4">
                  <c:v>17.366513062042511</c:v>
                </c:pt>
              </c:numCache>
            </c:numRef>
          </c:yVal>
          <c:smooth val="0"/>
        </c:ser>
        <c:ser>
          <c:idx val="0"/>
          <c:order val="8"/>
          <c:tx>
            <c:strRef>
              <c:f>Graphic!$P$19</c:f>
              <c:strCache>
                <c:ptCount val="1"/>
                <c:pt idx="0">
                  <c:v>SeptalAnlage%</c:v>
                </c:pt>
              </c:strCache>
            </c:strRef>
          </c:tx>
          <c:xVal>
            <c:numRef>
              <c:f>Graphic!$A$20:$A$24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21</c:v>
                </c:pt>
                <c:pt idx="3">
                  <c:v>36</c:v>
                </c:pt>
                <c:pt idx="4">
                  <c:v>60</c:v>
                </c:pt>
              </c:numCache>
            </c:numRef>
          </c:xVal>
          <c:yVal>
            <c:numRef>
              <c:f>Graphic!$P$20:$P$24</c:f>
              <c:numCache>
                <c:formatCode>0%</c:formatCode>
                <c:ptCount val="5"/>
                <c:pt idx="0">
                  <c:v>1</c:v>
                </c:pt>
                <c:pt idx="1">
                  <c:v>3.236010352355732</c:v>
                </c:pt>
                <c:pt idx="2">
                  <c:v>5.1171174048903554</c:v>
                </c:pt>
                <c:pt idx="3">
                  <c:v>6.2128307672637657</c:v>
                </c:pt>
                <c:pt idx="4">
                  <c:v>8.0935137550035581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05248"/>
        <c:axId val="131606784"/>
      </c:scatterChart>
      <c:valAx>
        <c:axId val="131605248"/>
        <c:scaling>
          <c:orientation val="minMax"/>
          <c:max val="62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1606784"/>
        <c:crosses val="autoZero"/>
        <c:crossBetween val="midCat"/>
      </c:valAx>
      <c:valAx>
        <c:axId val="131606784"/>
        <c:scaling>
          <c:orientation val="minMax"/>
          <c:max val="25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1605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39814547114582"/>
          <c:y val="3.607375725110612E-2"/>
          <c:w val="0.84507714695978264"/>
          <c:h val="0.88252965041699138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Graphic!$F$19</c:f>
              <c:strCache>
                <c:ptCount val="1"/>
                <c:pt idx="0">
                  <c:v>Valv</c:v>
                </c:pt>
              </c:strCache>
            </c:strRef>
          </c:tx>
          <c:xVal>
            <c:numRef>
              <c:f>Graphic!$A$20:$A$24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21</c:v>
                </c:pt>
                <c:pt idx="3">
                  <c:v>36</c:v>
                </c:pt>
                <c:pt idx="4">
                  <c:v>60</c:v>
                </c:pt>
              </c:numCache>
            </c:numRef>
          </c:xVal>
          <c:yVal>
            <c:numRef>
              <c:f>Graphic!$F$20:$F$24</c:f>
              <c:numCache>
                <c:formatCode>0%</c:formatCode>
                <c:ptCount val="5"/>
                <c:pt idx="0">
                  <c:v>1</c:v>
                </c:pt>
                <c:pt idx="1">
                  <c:v>1.8098898737686759</c:v>
                </c:pt>
                <c:pt idx="2">
                  <c:v>3.9288897324459771</c:v>
                </c:pt>
                <c:pt idx="3">
                  <c:v>8.1374031157005042</c:v>
                </c:pt>
                <c:pt idx="4">
                  <c:v>11.612251099533314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Graphic!$L$19</c:f>
              <c:strCache>
                <c:ptCount val="1"/>
                <c:pt idx="0">
                  <c:v>Sa</c:v>
                </c:pt>
              </c:strCache>
            </c:strRef>
          </c:tx>
          <c:xVal>
            <c:numRef>
              <c:f>Graphic!$A$20:$A$24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21</c:v>
                </c:pt>
                <c:pt idx="3">
                  <c:v>36</c:v>
                </c:pt>
                <c:pt idx="4">
                  <c:v>60</c:v>
                </c:pt>
              </c:numCache>
            </c:numRef>
          </c:xVal>
          <c:yVal>
            <c:numRef>
              <c:f>Graphic!$L$20:$L$24</c:f>
              <c:numCache>
                <c:formatCode>0%</c:formatCode>
                <c:ptCount val="5"/>
                <c:pt idx="0">
                  <c:v>1</c:v>
                </c:pt>
                <c:pt idx="1">
                  <c:v>2.0500509764458696</c:v>
                </c:pt>
                <c:pt idx="2">
                  <c:v>5.9328787302720656</c:v>
                </c:pt>
                <c:pt idx="3">
                  <c:v>12.155425766986033</c:v>
                </c:pt>
                <c:pt idx="4">
                  <c:v>17.945073939030145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Graphic!$M$19</c:f>
              <c:strCache>
                <c:ptCount val="1"/>
                <c:pt idx="0">
                  <c:v>Nalv (10^6)</c:v>
                </c:pt>
              </c:strCache>
            </c:strRef>
          </c:tx>
          <c:xVal>
            <c:numRef>
              <c:f>Graphic!$A$20:$A$24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21</c:v>
                </c:pt>
                <c:pt idx="3">
                  <c:v>36</c:v>
                </c:pt>
                <c:pt idx="4">
                  <c:v>60</c:v>
                </c:pt>
              </c:numCache>
            </c:numRef>
          </c:xVal>
          <c:yVal>
            <c:numRef>
              <c:f>Graphic!$M$20:$M$24</c:f>
              <c:numCache>
                <c:formatCode>0%</c:formatCode>
                <c:ptCount val="5"/>
                <c:pt idx="0">
                  <c:v>1</c:v>
                </c:pt>
                <c:pt idx="1">
                  <c:v>4.5598505737423958</c:v>
                </c:pt>
                <c:pt idx="2">
                  <c:v>18.546940626141382</c:v>
                </c:pt>
                <c:pt idx="3">
                  <c:v>19.310409827772052</c:v>
                </c:pt>
                <c:pt idx="4">
                  <c:v>23.887149476374198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Graphic!$N$19</c:f>
              <c:strCache>
                <c:ptCount val="1"/>
                <c:pt idx="0">
                  <c:v>Mean#Valv</c:v>
                </c:pt>
              </c:strCache>
            </c:strRef>
          </c:tx>
          <c:xVal>
            <c:numRef>
              <c:f>Graphic!$A$20:$A$24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21</c:v>
                </c:pt>
                <c:pt idx="3">
                  <c:v>36</c:v>
                </c:pt>
                <c:pt idx="4">
                  <c:v>60</c:v>
                </c:pt>
              </c:numCache>
            </c:numRef>
          </c:xVal>
          <c:yVal>
            <c:numRef>
              <c:f>Graphic!$N$20:$N$24</c:f>
              <c:numCache>
                <c:formatCode>0%</c:formatCode>
                <c:ptCount val="5"/>
                <c:pt idx="0">
                  <c:v>1</c:v>
                </c:pt>
                <c:pt idx="1">
                  <c:v>0.41693619027005097</c:v>
                </c:pt>
                <c:pt idx="2">
                  <c:v>0.21638128803586099</c:v>
                </c:pt>
                <c:pt idx="3">
                  <c:v>0.42846919345020751</c:v>
                </c:pt>
                <c:pt idx="4">
                  <c:v>0.48395429245328758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Graphic!$O$19</c:f>
              <c:strCache>
                <c:ptCount val="1"/>
                <c:pt idx="0">
                  <c:v>Septal length</c:v>
                </c:pt>
              </c:strCache>
            </c:strRef>
          </c:tx>
          <c:xVal>
            <c:numRef>
              <c:f>Graphic!$A$20:$A$24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21</c:v>
                </c:pt>
                <c:pt idx="3">
                  <c:v>36</c:v>
                </c:pt>
                <c:pt idx="4">
                  <c:v>60</c:v>
                </c:pt>
              </c:numCache>
            </c:numRef>
          </c:xVal>
          <c:yVal>
            <c:numRef>
              <c:f>Graphic!$O$20:$O$24</c:f>
              <c:numCache>
                <c:formatCode>0%</c:formatCode>
                <c:ptCount val="5"/>
                <c:pt idx="0">
                  <c:v>1</c:v>
                </c:pt>
                <c:pt idx="1">
                  <c:v>3.8639771220704162</c:v>
                </c:pt>
                <c:pt idx="2">
                  <c:v>7.7581559258651707</c:v>
                </c:pt>
                <c:pt idx="3">
                  <c:v>11.755242763708031</c:v>
                </c:pt>
                <c:pt idx="4">
                  <c:v>17.366513062042511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Graphic!$P$19</c:f>
              <c:strCache>
                <c:ptCount val="1"/>
                <c:pt idx="0">
                  <c:v>SeptalAnlage%</c:v>
                </c:pt>
              </c:strCache>
            </c:strRef>
          </c:tx>
          <c:xVal>
            <c:numRef>
              <c:f>Graphic!$A$20:$A$24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21</c:v>
                </c:pt>
                <c:pt idx="3">
                  <c:v>36</c:v>
                </c:pt>
                <c:pt idx="4">
                  <c:v>60</c:v>
                </c:pt>
              </c:numCache>
            </c:numRef>
          </c:xVal>
          <c:yVal>
            <c:numRef>
              <c:f>Graphic!$P$20:$P$24</c:f>
              <c:numCache>
                <c:formatCode>0%</c:formatCode>
                <c:ptCount val="5"/>
                <c:pt idx="0">
                  <c:v>1</c:v>
                </c:pt>
                <c:pt idx="1">
                  <c:v>3.236010352355732</c:v>
                </c:pt>
                <c:pt idx="2">
                  <c:v>5.1171174048903554</c:v>
                </c:pt>
                <c:pt idx="3">
                  <c:v>6.2128307672637657</c:v>
                </c:pt>
                <c:pt idx="4">
                  <c:v>8.0935137550035581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Graphic!$D$19</c:f>
              <c:strCache>
                <c:ptCount val="1"/>
                <c:pt idx="0">
                  <c:v>Va-LM</c:v>
                </c:pt>
              </c:strCache>
            </c:strRef>
          </c:tx>
          <c:xVal>
            <c:numRef>
              <c:f>Graphic!$A$20:$A$24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21</c:v>
                </c:pt>
                <c:pt idx="3">
                  <c:v>36</c:v>
                </c:pt>
                <c:pt idx="4">
                  <c:v>60</c:v>
                </c:pt>
              </c:numCache>
            </c:numRef>
          </c:xVal>
          <c:yVal>
            <c:numRef>
              <c:f>Graphic!$D$20:$D$24</c:f>
              <c:numCache>
                <c:formatCode>0%</c:formatCode>
                <c:ptCount val="5"/>
                <c:pt idx="0">
                  <c:v>1</c:v>
                </c:pt>
                <c:pt idx="1">
                  <c:v>1.711910877445691</c:v>
                </c:pt>
                <c:pt idx="2">
                  <c:v>3.6708753204942925</c:v>
                </c:pt>
                <c:pt idx="3">
                  <c:v>7.1566189815801371</c:v>
                </c:pt>
                <c:pt idx="4">
                  <c:v>10.427293771361253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48128"/>
        <c:axId val="131658112"/>
      </c:scatterChart>
      <c:valAx>
        <c:axId val="131648128"/>
        <c:scaling>
          <c:orientation val="minMax"/>
          <c:max val="62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1658112"/>
        <c:crosses val="autoZero"/>
        <c:crossBetween val="midCat"/>
      </c:valAx>
      <c:valAx>
        <c:axId val="131658112"/>
        <c:scaling>
          <c:orientation val="minMax"/>
          <c:max val="25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1648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011422204490291"/>
          <c:y val="4.1196158122594813E-2"/>
          <c:w val="0.23051538543099548"/>
          <c:h val="0.41794518881188697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151</xdr:col>
      <xdr:colOff>76200</xdr:colOff>
      <xdr:row>43</xdr:row>
      <xdr:rowOff>12700</xdr:rowOff>
    </xdr:from>
    <xdr:to>
      <xdr:col>163</xdr:col>
      <xdr:colOff>266700</xdr:colOff>
      <xdr:row>67</xdr:row>
      <xdr:rowOff>126999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25</xdr:row>
      <xdr:rowOff>142875</xdr:rowOff>
    </xdr:from>
    <xdr:to>
      <xdr:col>7</xdr:col>
      <xdr:colOff>190499</xdr:colOff>
      <xdr:row>49</xdr:row>
      <xdr:rowOff>104775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22127</xdr:colOff>
      <xdr:row>25</xdr:row>
      <xdr:rowOff>156248</xdr:rowOff>
    </xdr:from>
    <xdr:to>
      <xdr:col>14</xdr:col>
      <xdr:colOff>420446</xdr:colOff>
      <xdr:row>49</xdr:row>
      <xdr:rowOff>116416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0.71267</cdr:x>
      <cdr:y>0.08269</cdr:y>
    </cdr:from>
    <cdr:to>
      <cdr:x>0.80027</cdr:x>
      <cdr:y>0.14759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3542188" y="320757"/>
          <a:ext cx="435428" cy="2517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CH" sz="1100"/>
            <a:t>Nalv</a:t>
          </a:r>
        </a:p>
      </cdr:txBody>
    </cdr:sp>
  </cdr:relSizeAnchor>
  <cdr:relSizeAnchor xmlns:cdr="http://schemas.openxmlformats.org/drawingml/2006/chartDrawing">
    <cdr:from>
      <cdr:x>0.73981</cdr:x>
      <cdr:y>0.29899</cdr:y>
    </cdr:from>
    <cdr:to>
      <cdr:x>0.80712</cdr:x>
      <cdr:y>0.36332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3677104" y="1159783"/>
          <a:ext cx="334531" cy="2495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/>
            <a:t>Sa</a:t>
          </a:r>
        </a:p>
      </cdr:txBody>
    </cdr:sp>
  </cdr:relSizeAnchor>
  <cdr:relSizeAnchor xmlns:cdr="http://schemas.openxmlformats.org/drawingml/2006/chartDrawing">
    <cdr:from>
      <cdr:x>0.73571</cdr:x>
      <cdr:y>0.40422</cdr:y>
    </cdr:from>
    <cdr:to>
      <cdr:x>0.91115</cdr:x>
      <cdr:y>0.46912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3656693" y="1567996"/>
          <a:ext cx="872014" cy="2517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/>
            <a:t>Septal length</a:t>
          </a:r>
        </a:p>
      </cdr:txBody>
    </cdr:sp>
  </cdr:relSizeAnchor>
  <cdr:relSizeAnchor xmlns:cdr="http://schemas.openxmlformats.org/drawingml/2006/chartDrawing">
    <cdr:from>
      <cdr:x>0.74496</cdr:x>
      <cdr:y>0.49777</cdr:y>
    </cdr:from>
    <cdr:to>
      <cdr:x>0.83256</cdr:x>
      <cdr:y>0.56267</cdr:y>
    </cdr:to>
    <cdr:sp macro="" textlink="">
      <cdr:nvSpPr>
        <cdr:cNvPr id="5" name="Textfeld 1"/>
        <cdr:cNvSpPr txBox="1"/>
      </cdr:nvSpPr>
      <cdr:spPr>
        <a:xfrm xmlns:a="http://schemas.openxmlformats.org/drawingml/2006/main">
          <a:off x="3702675" y="1914607"/>
          <a:ext cx="435400" cy="249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/>
            <a:t>Valv</a:t>
          </a:r>
        </a:p>
      </cdr:txBody>
    </cdr:sp>
  </cdr:relSizeAnchor>
  <cdr:relSizeAnchor xmlns:cdr="http://schemas.openxmlformats.org/drawingml/2006/chartDrawing">
    <cdr:from>
      <cdr:x>0.73844</cdr:x>
      <cdr:y>0.77781</cdr:y>
    </cdr:from>
    <cdr:to>
      <cdr:x>0.9399</cdr:x>
      <cdr:y>0.89126</cdr:y>
    </cdr:to>
    <cdr:sp macro="" textlink="">
      <cdr:nvSpPr>
        <cdr:cNvPr id="6" name="Textfeld 1"/>
        <cdr:cNvSpPr txBox="1"/>
      </cdr:nvSpPr>
      <cdr:spPr>
        <a:xfrm xmlns:a="http://schemas.openxmlformats.org/drawingml/2006/main">
          <a:off x="3670299" y="3017158"/>
          <a:ext cx="1001281" cy="4400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/>
            <a:t>Mean number-</a:t>
          </a:r>
          <a:br>
            <a:rPr lang="de-CH" sz="1100"/>
          </a:br>
          <a:r>
            <a:rPr lang="de-CH" sz="1100"/>
            <a:t>weightedValv</a:t>
          </a:r>
        </a:p>
      </cdr:txBody>
    </cdr:sp>
  </cdr:relSizeAnchor>
  <cdr:relSizeAnchor xmlns:cdr="http://schemas.openxmlformats.org/drawingml/2006/chartDrawing">
    <cdr:from>
      <cdr:x>0.73844</cdr:x>
      <cdr:y>0.6535</cdr:y>
    </cdr:from>
    <cdr:to>
      <cdr:x>0.94309</cdr:x>
      <cdr:y>0.72209</cdr:y>
    </cdr:to>
    <cdr:sp macro="" textlink="">
      <cdr:nvSpPr>
        <cdr:cNvPr id="7" name="Textfeld 1"/>
        <cdr:cNvSpPr txBox="1"/>
      </cdr:nvSpPr>
      <cdr:spPr>
        <a:xfrm xmlns:a="http://schemas.openxmlformats.org/drawingml/2006/main">
          <a:off x="3670300" y="2463800"/>
          <a:ext cx="1017155" cy="2586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/>
            <a:t>Anlage</a:t>
          </a:r>
          <a:r>
            <a:rPr lang="de-CH" sz="1100" baseline="0"/>
            <a:t> of new septa</a:t>
          </a:r>
          <a:endParaRPr lang="de-CH" sz="1100"/>
        </a:p>
      </cdr:txBody>
    </cdr:sp>
  </cdr:relSizeAnchor>
  <cdr:relSizeAnchor xmlns:cdr="http://schemas.openxmlformats.org/drawingml/2006/chartDrawing">
    <cdr:from>
      <cdr:x>0.77868</cdr:x>
      <cdr:y>0.57687</cdr:y>
    </cdr:from>
    <cdr:to>
      <cdr:x>0.86629</cdr:x>
      <cdr:y>0.64176</cdr:y>
    </cdr:to>
    <cdr:sp macro="" textlink="">
      <cdr:nvSpPr>
        <cdr:cNvPr id="8" name="Textfeld 1"/>
        <cdr:cNvSpPr txBox="1"/>
      </cdr:nvSpPr>
      <cdr:spPr>
        <a:xfrm xmlns:a="http://schemas.openxmlformats.org/drawingml/2006/main">
          <a:off x="3870307" y="2218847"/>
          <a:ext cx="435450" cy="2495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/>
            <a:t>Va-LM</a:t>
          </a:r>
        </a:p>
      </cdr:txBody>
    </cdr:sp>
  </cdr:relSizeAnchor>
</c:userShape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autoPageBreaks="0" fitToPage="1"/>
  </sheetPr>
  <dimension ref="A1:HX454"/>
  <sheetViews>
    <sheetView zoomScale="70" zoomScaleNormal="70" workbookViewId="0">
      <pane xSplit="4" topLeftCell="E1" activePane="topRight" state="frozen"/>
      <selection pane="topRight" activeCell="T20" sqref="T20"/>
    </sheetView>
  </sheetViews>
  <sheetFormatPr baseColWidth="10" defaultColWidth="9.140625" defaultRowHeight="15.95" customHeight="1" x14ac:dyDescent="0.2"/>
  <cols>
    <col min="1" max="1" width="10.7109375" style="263" customWidth="1"/>
    <col min="2" max="2" width="12.5703125" style="15" customWidth="1"/>
    <col min="3" max="3" width="14.5703125" style="109" customWidth="1"/>
    <col min="4" max="4" width="8.7109375" style="14" customWidth="1"/>
    <col min="5" max="5" width="9.28515625" style="14" customWidth="1"/>
    <col min="6" max="6" width="15.7109375" style="272" customWidth="1"/>
    <col min="7" max="11" width="10" style="14" customWidth="1"/>
    <col min="12" max="12" width="15.42578125" style="14" customWidth="1"/>
    <col min="13" max="13" width="8.7109375" style="14" customWidth="1"/>
    <col min="14" max="14" width="10.7109375" style="14" customWidth="1"/>
    <col min="15" max="15" width="10.7109375" style="269" customWidth="1"/>
    <col min="16" max="16" width="10.7109375" style="270" customWidth="1"/>
    <col min="17" max="17" width="10.7109375" style="264" customWidth="1"/>
    <col min="18" max="18" width="10.7109375" style="14" customWidth="1"/>
    <col min="19" max="19" width="10.7109375" style="269" customWidth="1"/>
    <col min="20" max="20" width="10.7109375" style="270" customWidth="1"/>
    <col min="21" max="21" width="10.7109375" style="264" customWidth="1"/>
    <col min="22" max="22" width="10.7109375" style="14" customWidth="1"/>
    <col min="23" max="23" width="10.7109375" style="269" customWidth="1"/>
    <col min="24" max="24" width="10.7109375" style="270" customWidth="1"/>
    <col min="25" max="25" width="10.7109375" style="264" customWidth="1"/>
    <col min="26" max="26" width="10.7109375" style="14" customWidth="1"/>
    <col min="27" max="27" width="10.7109375" style="269" customWidth="1"/>
    <col min="28" max="28" width="10.7109375" style="270" customWidth="1"/>
    <col min="29" max="29" width="10.7109375" style="264" customWidth="1"/>
    <col min="30" max="30" width="10.7109375" style="14" customWidth="1"/>
    <col min="31" max="31" width="10.7109375" style="269" customWidth="1"/>
    <col min="32" max="32" width="10.7109375" style="270" customWidth="1"/>
    <col min="33" max="33" width="10.7109375" style="264" customWidth="1"/>
    <col min="34" max="34" width="10.7109375" style="14" customWidth="1"/>
    <col min="35" max="35" width="10.7109375" style="269" customWidth="1"/>
    <col min="36" max="36" width="10.7109375" style="270" customWidth="1"/>
    <col min="37" max="37" width="10.7109375" style="264" customWidth="1"/>
    <col min="38" max="38" width="10.7109375" style="14" customWidth="1"/>
    <col min="39" max="39" width="10.7109375" style="269" customWidth="1"/>
    <col min="40" max="40" width="10.7109375" style="270" customWidth="1"/>
    <col min="41" max="41" width="10.7109375" style="264" customWidth="1"/>
    <col min="42" max="43" width="8.7109375" style="272" customWidth="1"/>
    <col min="44" max="45" width="8.7109375" style="14" customWidth="1"/>
    <col min="46" max="46" width="9.7109375" style="14" customWidth="1"/>
    <col min="47" max="47" width="9.7109375" style="265" customWidth="1"/>
    <col min="48" max="48" width="9.7109375" style="14" customWidth="1"/>
    <col min="49" max="49" width="9.7109375" style="273" customWidth="1"/>
    <col min="50" max="50" width="9.7109375" style="14" customWidth="1"/>
    <col min="51" max="51" width="9.7109375" style="265" customWidth="1"/>
    <col min="52" max="53" width="9.7109375" style="14" customWidth="1"/>
    <col min="54" max="54" width="9.7109375" style="264" customWidth="1"/>
    <col min="55" max="55" width="9.7109375" style="265" customWidth="1"/>
    <col min="56" max="58" width="9.7109375" style="14" customWidth="1"/>
    <col min="59" max="59" width="9.7109375" style="265" customWidth="1"/>
    <col min="60" max="62" width="9.7109375" style="14" customWidth="1"/>
    <col min="63" max="63" width="9.7109375" style="265" customWidth="1"/>
    <col min="64" max="66" width="9.7109375" style="14" customWidth="1"/>
    <col min="67" max="67" width="9.7109375" style="265" customWidth="1"/>
    <col min="68" max="70" width="9.7109375" style="14" customWidth="1"/>
    <col min="71" max="71" width="24.140625" style="265" customWidth="1"/>
    <col min="72" max="72" width="11.140625" style="14" customWidth="1"/>
    <col min="73" max="74" width="9.7109375" style="14" customWidth="1"/>
    <col min="75" max="75" width="9.7109375" style="265" customWidth="1"/>
    <col min="76" max="78" width="9.7109375" style="14" customWidth="1"/>
    <col min="79" max="79" width="9.7109375" style="265" customWidth="1"/>
    <col min="80" max="82" width="9.7109375" style="14" customWidth="1"/>
    <col min="83" max="83" width="9.7109375" style="265" customWidth="1"/>
    <col min="84" max="86" width="9.7109375" style="14" customWidth="1"/>
    <col min="87" max="87" width="9.7109375" style="265" customWidth="1"/>
    <col min="88" max="88" width="9.7109375" style="14" customWidth="1"/>
    <col min="89" max="89" width="9.7109375" style="273" customWidth="1"/>
    <col min="90" max="90" width="9.7109375" style="14" customWidth="1"/>
    <col min="91" max="91" width="9.7109375" style="265" customWidth="1"/>
    <col min="92" max="92" width="9.7109375" style="14" customWidth="1"/>
    <col min="93" max="93" width="9.7109375" style="264" customWidth="1"/>
    <col min="94" max="94" width="9.7109375" style="266" customWidth="1"/>
    <col min="95" max="96" width="9.7109375" style="267" customWidth="1"/>
    <col min="97" max="97" width="9.7109375" style="273" customWidth="1"/>
    <col min="98" max="98" width="9.7109375" style="266" customWidth="1"/>
    <col min="99" max="100" width="9.7109375" style="267" customWidth="1"/>
    <col min="101" max="101" width="9.7109375" style="273" customWidth="1"/>
    <col min="102" max="102" width="9.7109375" style="266" customWidth="1"/>
    <col min="103" max="104" width="9.7109375" style="267" customWidth="1"/>
    <col min="105" max="106" width="12.7109375" style="266" customWidth="1"/>
    <col min="107" max="108" width="12.7109375" style="267" customWidth="1"/>
    <col min="109" max="111" width="12.7109375" style="265" customWidth="1"/>
    <col min="112" max="123" width="12.7109375" style="14" customWidth="1"/>
    <col min="124" max="124" width="10.28515625" style="14" customWidth="1"/>
    <col min="125" max="125" width="9.7109375" style="14" customWidth="1"/>
    <col min="126" max="126" width="9.7109375" style="265" customWidth="1"/>
    <col min="127" max="128" width="9.7109375" style="14" customWidth="1"/>
    <col min="129" max="129" width="11" style="14" customWidth="1"/>
    <col min="130" max="130" width="9.7109375" style="265" customWidth="1"/>
    <col min="131" max="132" width="9.7109375" style="14" customWidth="1"/>
    <col min="133" max="133" width="11.140625" style="14" customWidth="1"/>
    <col min="134" max="134" width="9.7109375" style="265" customWidth="1"/>
    <col min="135" max="136" width="9.7109375" style="14" customWidth="1"/>
    <col min="137" max="137" width="11.140625" style="14" customWidth="1"/>
    <col min="138" max="138" width="9.7109375" style="265" customWidth="1"/>
    <col min="139" max="141" width="9.7109375" style="14" customWidth="1"/>
    <col min="142" max="142" width="15.140625" style="14" customWidth="1"/>
    <col min="143" max="143" width="11.140625" style="14" customWidth="1"/>
    <col min="144" max="144" width="14.5703125" style="265" customWidth="1"/>
    <col min="145" max="145" width="13.28515625" style="14" customWidth="1"/>
    <col min="146" max="146" width="22" style="14" customWidth="1"/>
    <col min="147" max="147" width="11" style="14" customWidth="1"/>
    <col min="148" max="148" width="5.7109375" style="273" customWidth="1"/>
    <col min="149" max="149" width="10.7109375" style="273" customWidth="1"/>
    <col min="150" max="150" width="10.7109375" style="14" customWidth="1"/>
    <col min="151" max="151" width="4.42578125" style="14" customWidth="1"/>
    <col min="152" max="152" width="14.7109375" style="14" customWidth="1"/>
    <col min="153" max="153" width="7.7109375" style="15" customWidth="1"/>
    <col min="154" max="155" width="7.7109375" style="16" customWidth="1"/>
    <col min="156" max="157" width="9.140625" style="14" customWidth="1"/>
    <col min="158" max="158" width="12" style="14" customWidth="1"/>
    <col min="159" max="16384" width="9.140625" style="14"/>
  </cols>
  <sheetData>
    <row r="1" spans="1:229" ht="24.95" customHeight="1" thickBot="1" x14ac:dyDescent="0.35">
      <c r="A1" s="2" t="s">
        <v>178</v>
      </c>
      <c r="B1" s="3"/>
      <c r="C1" s="6"/>
      <c r="E1" s="8"/>
      <c r="F1" s="9" t="s">
        <v>180</v>
      </c>
      <c r="G1" s="9"/>
      <c r="H1" s="9"/>
      <c r="I1" s="9"/>
      <c r="J1" s="9"/>
      <c r="K1" s="9"/>
      <c r="L1" s="5"/>
      <c r="M1"/>
      <c r="N1" s="5"/>
      <c r="O1" s="5"/>
      <c r="P1" s="10"/>
      <c r="Q1" s="10"/>
      <c r="R1" s="5"/>
      <c r="S1" s="5"/>
      <c r="T1" s="10"/>
      <c r="U1" s="10"/>
      <c r="V1" s="5"/>
      <c r="W1" s="5"/>
      <c r="X1" s="10"/>
      <c r="Y1" s="10"/>
      <c r="Z1" s="5"/>
      <c r="AA1" s="5"/>
      <c r="AB1" s="10"/>
      <c r="AC1" s="10"/>
      <c r="AD1" s="5"/>
      <c r="AE1" s="5"/>
      <c r="AF1" s="10"/>
      <c r="AG1" s="10"/>
      <c r="AH1" s="5"/>
      <c r="AI1" s="5"/>
      <c r="AJ1" s="10"/>
      <c r="AK1" s="10"/>
      <c r="AL1" s="5"/>
      <c r="AM1" s="5"/>
      <c r="AN1" s="10"/>
      <c r="AO1" s="10"/>
      <c r="AP1"/>
      <c r="AQ1"/>
      <c r="AR1"/>
      <c r="AS1" s="5"/>
      <c r="AT1" s="5"/>
      <c r="AU1" s="11"/>
      <c r="AV1" s="5"/>
      <c r="AW1" s="10"/>
      <c r="AX1" s="5"/>
      <c r="AY1" s="11"/>
      <c r="AZ1" s="5"/>
      <c r="BA1" s="5"/>
      <c r="BB1" s="10"/>
      <c r="BC1" s="11"/>
      <c r="BD1" s="5"/>
      <c r="BE1" s="5"/>
      <c r="BF1" s="5"/>
      <c r="BG1" s="11"/>
      <c r="BH1" s="5"/>
      <c r="BI1" s="5"/>
      <c r="BJ1" s="5"/>
      <c r="BK1" s="11"/>
      <c r="BL1" s="5"/>
      <c r="BM1" s="10"/>
      <c r="BN1" s="5"/>
      <c r="BO1" s="11"/>
      <c r="BP1" s="5"/>
      <c r="BQ1" s="5"/>
      <c r="BR1" s="5"/>
      <c r="BS1" s="11"/>
      <c r="BT1" s="5"/>
      <c r="BU1" s="5"/>
      <c r="BV1" s="5"/>
      <c r="BW1" s="11"/>
      <c r="BX1" s="5"/>
      <c r="BY1" s="5"/>
      <c r="BZ1" s="5"/>
      <c r="CA1" s="11"/>
      <c r="CB1" s="5"/>
      <c r="CC1" s="5"/>
      <c r="CD1" s="5"/>
      <c r="CE1" s="11"/>
      <c r="CF1" s="5"/>
      <c r="CG1" s="5"/>
      <c r="CH1" s="5"/>
      <c r="CI1" s="11"/>
      <c r="CJ1" s="5"/>
      <c r="CK1" s="10"/>
      <c r="CL1" s="5"/>
      <c r="CM1" s="11"/>
      <c r="CN1" s="5"/>
      <c r="CO1" s="10"/>
      <c r="CP1" s="12"/>
      <c r="CQ1" s="13"/>
      <c r="CR1" s="13"/>
      <c r="CS1" s="5"/>
      <c r="CT1" s="12"/>
      <c r="CU1" s="13"/>
      <c r="CV1" s="13"/>
      <c r="CW1" s="5"/>
      <c r="CX1" s="12"/>
      <c r="CY1" s="13"/>
      <c r="CZ1" s="13"/>
      <c r="DA1" s="11"/>
      <c r="DB1" s="11"/>
      <c r="DC1" s="11"/>
      <c r="DD1" s="11"/>
      <c r="DE1" s="5"/>
      <c r="DF1" s="5"/>
      <c r="DG1" s="5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5"/>
      <c r="DU1" s="5"/>
      <c r="DV1" s="11"/>
      <c r="DW1" s="5"/>
      <c r="DX1" s="5"/>
      <c r="DY1" s="5"/>
      <c r="DZ1" s="11"/>
      <c r="EA1" s="5"/>
      <c r="EB1" s="5"/>
      <c r="EC1" s="5"/>
      <c r="ED1" s="11"/>
      <c r="EE1" s="5"/>
      <c r="EF1" s="5"/>
      <c r="EG1" s="5"/>
      <c r="EH1" s="11"/>
      <c r="EI1" s="5"/>
      <c r="EJ1" s="5"/>
      <c r="EK1" s="5"/>
      <c r="EL1" s="5"/>
      <c r="EM1" s="5"/>
      <c r="EN1" s="11"/>
      <c r="EO1" s="5"/>
      <c r="EP1" s="5"/>
      <c r="EQ1" s="5"/>
      <c r="ER1" s="5"/>
      <c r="ES1" s="5"/>
      <c r="ET1" s="5"/>
      <c r="EU1" s="16"/>
      <c r="EV1" s="16"/>
      <c r="EW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</row>
    <row r="2" spans="1:229" ht="24.95" customHeight="1" x14ac:dyDescent="0.3">
      <c r="A2" s="531" t="s">
        <v>167</v>
      </c>
      <c r="B2" s="521" t="s">
        <v>233</v>
      </c>
      <c r="C2" s="521" t="s">
        <v>234</v>
      </c>
      <c r="D2" s="522" t="s">
        <v>179</v>
      </c>
      <c r="E2" s="8"/>
      <c r="F2" s="5"/>
      <c r="G2" s="5"/>
      <c r="H2" s="5"/>
      <c r="I2" s="5"/>
      <c r="J2" s="5"/>
      <c r="K2" s="5"/>
      <c r="L2" s="5"/>
      <c r="M2" s="7"/>
      <c r="N2" s="5"/>
      <c r="O2" s="5"/>
      <c r="P2" s="10"/>
      <c r="Q2" s="10"/>
      <c r="R2" s="5"/>
      <c r="S2" s="5"/>
      <c r="T2" s="10"/>
      <c r="U2" s="10"/>
      <c r="V2" s="5"/>
      <c r="W2" s="5"/>
      <c r="X2" s="10"/>
      <c r="Y2" s="10"/>
      <c r="Z2" s="5"/>
      <c r="AA2" s="5"/>
      <c r="AB2" s="10"/>
      <c r="AC2" s="10"/>
      <c r="AD2" s="5"/>
      <c r="AE2" s="5"/>
      <c r="AF2" s="10"/>
      <c r="AG2" s="10"/>
      <c r="AH2" s="5"/>
      <c r="AI2" s="5"/>
      <c r="AJ2" s="10"/>
      <c r="AK2" s="10"/>
      <c r="AL2" s="5"/>
      <c r="AM2" s="5"/>
      <c r="AN2" s="10"/>
      <c r="AO2" s="10"/>
      <c r="AP2" s="6"/>
      <c r="AQ2" s="6"/>
      <c r="AR2" s="7"/>
      <c r="AS2" s="5"/>
      <c r="AT2" s="5"/>
      <c r="AU2" s="11"/>
      <c r="AV2" s="17" t="s">
        <v>181</v>
      </c>
      <c r="AW2" s="13"/>
      <c r="AX2" s="18" t="s">
        <v>182</v>
      </c>
      <c r="AY2" s="19"/>
      <c r="AZ2" s="20" t="s">
        <v>183</v>
      </c>
      <c r="BA2" s="21"/>
      <c r="BB2" s="20" t="s">
        <v>184</v>
      </c>
      <c r="BC2" s="22"/>
      <c r="BD2" s="20" t="s">
        <v>185</v>
      </c>
      <c r="BE2" s="21"/>
      <c r="BF2" s="20" t="s">
        <v>186</v>
      </c>
      <c r="BG2" s="23"/>
      <c r="BH2" s="20" t="s">
        <v>187</v>
      </c>
      <c r="BI2" s="21"/>
      <c r="BJ2" s="20" t="s">
        <v>188</v>
      </c>
      <c r="BK2" s="22"/>
      <c r="BL2" s="20" t="s">
        <v>259</v>
      </c>
      <c r="BM2" s="24"/>
      <c r="BN2" s="20" t="s">
        <v>260</v>
      </c>
      <c r="BO2" s="24"/>
      <c r="BP2" s="20" t="s">
        <v>261</v>
      </c>
      <c r="BQ2" s="24"/>
      <c r="BR2" s="20" t="s">
        <v>287</v>
      </c>
      <c r="BS2" s="24"/>
      <c r="BT2" s="10"/>
      <c r="BU2" s="5"/>
      <c r="BV2" s="11"/>
      <c r="BW2" s="5"/>
      <c r="BX2" s="10"/>
      <c r="BY2" s="5"/>
      <c r="BZ2" s="11"/>
      <c r="CA2" s="5"/>
      <c r="CB2" s="10"/>
      <c r="CC2" s="5"/>
      <c r="CD2" s="11"/>
      <c r="CE2" s="5"/>
      <c r="CF2" s="10"/>
      <c r="CG2" s="12"/>
      <c r="CH2" s="13"/>
      <c r="CI2" s="13"/>
      <c r="CJ2" s="5"/>
      <c r="CK2" s="12"/>
      <c r="CL2" s="13"/>
      <c r="CM2" s="13"/>
      <c r="CN2" s="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5"/>
      <c r="DU2" s="11"/>
      <c r="DV2" s="5"/>
      <c r="DW2" s="10"/>
      <c r="DX2" s="5"/>
      <c r="DY2" s="11"/>
      <c r="DZ2" s="5"/>
      <c r="EA2" s="10"/>
      <c r="EB2" s="5"/>
      <c r="EC2" s="11"/>
      <c r="ED2" s="5"/>
      <c r="EE2" s="10"/>
      <c r="EF2" s="5"/>
      <c r="EG2" s="11"/>
      <c r="EH2" s="5"/>
      <c r="EI2" s="10"/>
      <c r="EJ2" s="5"/>
      <c r="EK2" s="5"/>
      <c r="EL2" s="5"/>
      <c r="EM2" s="11"/>
      <c r="EN2" s="5"/>
      <c r="EO2" s="10"/>
      <c r="EP2" s="10"/>
      <c r="EQ2" s="25"/>
      <c r="ER2" s="25"/>
      <c r="ES2" s="25"/>
      <c r="ET2" s="25"/>
      <c r="EU2" s="16"/>
      <c r="EV2" s="16"/>
      <c r="EW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</row>
    <row r="3" spans="1:229" ht="24.95" customHeight="1" x14ac:dyDescent="0.3">
      <c r="A3" s="530"/>
      <c r="B3" s="520" t="s">
        <v>189</v>
      </c>
      <c r="C3" s="520" t="s">
        <v>190</v>
      </c>
      <c r="D3" s="523">
        <v>4</v>
      </c>
      <c r="E3" s="25"/>
      <c r="F3" s="26"/>
      <c r="G3" s="26"/>
      <c r="H3" s="26"/>
      <c r="I3" s="26"/>
      <c r="J3" s="26"/>
      <c r="K3" s="26"/>
      <c r="L3" s="26"/>
      <c r="M3" s="25"/>
      <c r="N3" s="26"/>
      <c r="O3" s="25"/>
      <c r="P3" s="25"/>
      <c r="Q3" s="25"/>
      <c r="R3" s="26"/>
      <c r="S3" s="25"/>
      <c r="T3" s="25"/>
      <c r="U3" s="25"/>
      <c r="V3" s="26"/>
      <c r="W3" s="25"/>
      <c r="X3" s="25"/>
      <c r="Y3" s="25"/>
      <c r="Z3" s="26"/>
      <c r="AA3" s="25"/>
      <c r="AB3" s="25"/>
      <c r="AC3" s="25"/>
      <c r="AD3" s="26"/>
      <c r="AE3" s="25"/>
      <c r="AF3" s="25"/>
      <c r="AG3" s="25"/>
      <c r="AH3" s="26"/>
      <c r="AI3" s="25"/>
      <c r="AJ3" s="25"/>
      <c r="AK3" s="25"/>
      <c r="AL3" s="26"/>
      <c r="AM3" s="25"/>
      <c r="AN3" s="25"/>
      <c r="AO3" s="25"/>
      <c r="AP3" s="25"/>
      <c r="AQ3" s="1"/>
      <c r="AR3" s="25"/>
      <c r="AS3" s="25"/>
      <c r="AT3" s="25"/>
      <c r="AU3" s="25"/>
      <c r="AV3" s="27"/>
      <c r="AW3" s="27"/>
      <c r="AX3" s="28"/>
      <c r="AY3" s="28"/>
      <c r="AZ3" s="29">
        <v>4</v>
      </c>
      <c r="BA3" s="30"/>
      <c r="BB3" s="31">
        <v>44</v>
      </c>
      <c r="BC3" s="32" t="s">
        <v>191</v>
      </c>
      <c r="BD3" s="33">
        <v>1735.71</v>
      </c>
      <c r="BE3" s="32" t="s">
        <v>192</v>
      </c>
      <c r="BF3" s="29">
        <v>42</v>
      </c>
      <c r="BG3" s="34">
        <f>2*BF3</f>
        <v>84</v>
      </c>
      <c r="BH3" s="35"/>
      <c r="BI3" s="36">
        <f>10*2*AZ3/BB3</f>
        <v>1.8181818181818181</v>
      </c>
      <c r="BJ3" s="35"/>
      <c r="BK3" s="37">
        <f>1000*BB3/AZ3/2</f>
        <v>5500</v>
      </c>
      <c r="BL3" s="38"/>
      <c r="BM3" s="39">
        <f>AVERAGE(Date!AR14:AR18,Date!AR14:AR25)</f>
        <v>10368</v>
      </c>
      <c r="BN3" s="38"/>
      <c r="BO3" s="39">
        <v>67764.710000000006</v>
      </c>
      <c r="BP3" s="38"/>
      <c r="BQ3" s="39">
        <v>4</v>
      </c>
      <c r="BR3" s="38"/>
      <c r="BS3" s="581">
        <f>BO3*BQ3/(10000^3)</f>
        <v>2.7105884000000002E-7</v>
      </c>
      <c r="BT3" s="582"/>
      <c r="BU3" s="13"/>
      <c r="BV3" s="13"/>
      <c r="BW3" s="5"/>
      <c r="BX3" s="13"/>
      <c r="BY3" s="13"/>
      <c r="BZ3" s="13"/>
      <c r="CA3" s="5"/>
      <c r="CB3" s="13"/>
      <c r="CC3" s="13"/>
      <c r="CD3" s="13"/>
      <c r="CE3" s="5"/>
      <c r="CF3" s="13"/>
      <c r="CG3" s="13"/>
      <c r="CH3" s="5"/>
      <c r="CI3" s="12"/>
      <c r="CJ3" s="13"/>
      <c r="CK3" s="13"/>
      <c r="CL3" s="5"/>
      <c r="CM3" s="12"/>
      <c r="CN3" s="1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13"/>
      <c r="DU3" s="13"/>
      <c r="DV3" s="5"/>
      <c r="DW3" s="13"/>
      <c r="DX3" s="13"/>
      <c r="DY3" s="13"/>
      <c r="DZ3" s="5"/>
      <c r="EA3" s="13"/>
      <c r="EB3" s="13"/>
      <c r="EC3" s="13"/>
      <c r="ED3" s="5"/>
      <c r="EE3" s="13"/>
      <c r="EF3" s="13"/>
      <c r="EG3" s="13"/>
      <c r="EH3" s="5"/>
      <c r="EI3" s="13"/>
      <c r="EJ3" s="13"/>
      <c r="EK3" s="13"/>
      <c r="EL3" s="13"/>
      <c r="EM3" s="13"/>
      <c r="EN3" s="5"/>
      <c r="EO3" s="13"/>
      <c r="EP3" s="13"/>
      <c r="EQ3" s="25"/>
      <c r="ER3" s="25"/>
      <c r="ES3" s="25"/>
      <c r="ET3" s="25"/>
      <c r="EU3" s="16"/>
      <c r="EV3" s="16"/>
      <c r="EW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</row>
    <row r="4" spans="1:229" s="46" customFormat="1" ht="18" customHeight="1" x14ac:dyDescent="0.3">
      <c r="A4" s="526"/>
      <c r="B4" s="520" t="s">
        <v>199</v>
      </c>
      <c r="C4" s="520" t="s">
        <v>190</v>
      </c>
      <c r="D4" s="523">
        <v>10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5"/>
      <c r="P4" s="25"/>
      <c r="Q4" s="25"/>
      <c r="R4" s="26"/>
      <c r="S4" s="25"/>
      <c r="T4" s="25"/>
      <c r="U4" s="25"/>
      <c r="V4" s="26"/>
      <c r="W4" s="25"/>
      <c r="X4" s="25"/>
      <c r="Y4" s="25"/>
      <c r="Z4" s="26"/>
      <c r="AA4" s="25"/>
      <c r="AB4" s="25"/>
      <c r="AC4" s="25"/>
      <c r="AD4" s="26"/>
      <c r="AE4" s="25"/>
      <c r="AF4" s="25"/>
      <c r="AG4" s="25"/>
      <c r="AH4" s="26"/>
      <c r="AI4" s="25"/>
      <c r="AJ4" s="25"/>
      <c r="AK4" s="25"/>
      <c r="AL4" s="26"/>
      <c r="AM4" s="25"/>
      <c r="AN4" s="25"/>
      <c r="AO4" s="25"/>
      <c r="AP4" s="26"/>
      <c r="AQ4" s="26"/>
      <c r="AR4" s="26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40"/>
      <c r="BR4" s="26"/>
      <c r="BS4" s="41"/>
      <c r="BT4" s="28"/>
      <c r="BU4" s="40"/>
      <c r="BV4" s="26"/>
      <c r="BW4" s="41"/>
      <c r="BX4" s="28"/>
      <c r="BY4" s="40"/>
      <c r="BZ4" s="26"/>
      <c r="CA4" s="41"/>
      <c r="CB4" s="28"/>
      <c r="CC4" s="40"/>
      <c r="CD4" s="26"/>
      <c r="CE4" s="41"/>
      <c r="CF4" s="28"/>
      <c r="CG4" s="42"/>
      <c r="CH4" s="26"/>
      <c r="CI4" s="27"/>
      <c r="CJ4" s="28"/>
      <c r="CK4" s="42"/>
      <c r="CL4" s="26"/>
      <c r="CM4" s="27"/>
      <c r="CN4" s="27"/>
      <c r="CO4" s="43"/>
      <c r="CP4" s="43"/>
      <c r="CQ4" s="28"/>
      <c r="CR4" s="44"/>
      <c r="CS4" s="43"/>
      <c r="CT4" s="43"/>
      <c r="CU4" s="28"/>
      <c r="CV4" s="44"/>
      <c r="CW4" s="43"/>
      <c r="CX4" s="43"/>
      <c r="CY4" s="28"/>
      <c r="CZ4" s="44"/>
      <c r="DA4" s="42"/>
      <c r="DB4" s="42"/>
      <c r="DC4" s="28"/>
      <c r="DD4" s="27"/>
      <c r="DE4" s="27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40"/>
      <c r="DU4" s="26"/>
      <c r="DV4" s="41"/>
      <c r="DW4" s="28"/>
      <c r="DX4" s="40"/>
      <c r="DY4" s="26"/>
      <c r="DZ4" s="41"/>
      <c r="EA4" s="28"/>
      <c r="EB4" s="40"/>
      <c r="EC4" s="26"/>
      <c r="ED4" s="41"/>
      <c r="EE4" s="28"/>
      <c r="EF4" s="40"/>
      <c r="EG4" s="26"/>
      <c r="EH4" s="41"/>
      <c r="EI4" s="28"/>
      <c r="EJ4" s="40"/>
      <c r="EK4" s="40"/>
      <c r="EL4" s="40"/>
      <c r="EM4" s="26"/>
      <c r="EN4" s="41"/>
      <c r="EO4" s="28"/>
      <c r="EP4" s="28"/>
      <c r="EQ4" s="28"/>
      <c r="ER4" s="45"/>
      <c r="ES4" s="28"/>
      <c r="ET4" s="28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</row>
    <row r="5" spans="1:229" s="16" customFormat="1" ht="18" customHeight="1" x14ac:dyDescent="0.3">
      <c r="A5" s="527"/>
      <c r="B5" s="520" t="s">
        <v>200</v>
      </c>
      <c r="C5" s="520" t="s">
        <v>190</v>
      </c>
      <c r="D5" s="523">
        <v>21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49"/>
      <c r="P5" s="49"/>
      <c r="Q5" s="49"/>
      <c r="R5" s="25"/>
      <c r="S5" s="49"/>
      <c r="T5" s="49"/>
      <c r="U5" s="49"/>
      <c r="V5" s="25"/>
      <c r="W5" s="49"/>
      <c r="X5" s="49"/>
      <c r="Y5" s="49"/>
      <c r="Z5" s="25"/>
      <c r="AA5" s="49"/>
      <c r="AB5" s="49"/>
      <c r="AC5" s="49"/>
      <c r="AD5" s="25"/>
      <c r="AE5" s="49"/>
      <c r="AF5" s="49"/>
      <c r="AG5" s="49"/>
      <c r="AH5" s="25"/>
      <c r="AI5" s="49"/>
      <c r="AJ5" s="49"/>
      <c r="AK5" s="49"/>
      <c r="AL5" s="25"/>
      <c r="AM5" s="49"/>
      <c r="AN5" s="49"/>
      <c r="AO5" s="49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50"/>
      <c r="CQ5" s="25"/>
      <c r="CR5" s="25"/>
      <c r="CS5" s="25"/>
      <c r="CT5" s="50"/>
      <c r="CU5" s="25"/>
      <c r="CV5" s="25"/>
      <c r="CW5" s="25"/>
      <c r="CX5" s="50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49"/>
      <c r="ER5" s="49"/>
      <c r="ES5" s="49"/>
      <c r="ET5" s="51"/>
    </row>
    <row r="6" spans="1:229" s="16" customFormat="1" ht="25.5" x14ac:dyDescent="0.35">
      <c r="A6" s="528"/>
      <c r="B6" s="520" t="s">
        <v>201</v>
      </c>
      <c r="C6" s="520" t="s">
        <v>190</v>
      </c>
      <c r="D6" s="523">
        <v>36</v>
      </c>
      <c r="E6" s="25"/>
      <c r="F6" s="25"/>
      <c r="G6" s="25"/>
      <c r="H6" s="25"/>
      <c r="I6" s="25"/>
      <c r="J6" s="25"/>
      <c r="K6" s="25"/>
      <c r="L6" s="54"/>
      <c r="M6" s="25"/>
      <c r="N6" s="25"/>
      <c r="O6" s="424" t="s">
        <v>0</v>
      </c>
      <c r="P6" s="49"/>
      <c r="Q6" s="49"/>
      <c r="R6" s="25"/>
      <c r="S6" s="49"/>
      <c r="T6" s="49"/>
      <c r="U6" s="49"/>
      <c r="V6" s="25"/>
      <c r="W6" s="49"/>
      <c r="X6" s="49"/>
      <c r="Y6" s="49"/>
      <c r="Z6" s="25"/>
      <c r="AA6" s="49"/>
      <c r="AB6" s="49"/>
      <c r="AC6" s="49"/>
      <c r="AD6" s="25"/>
      <c r="AE6" s="49"/>
      <c r="AF6" s="49"/>
      <c r="AG6" s="49"/>
      <c r="AH6" s="25"/>
      <c r="AI6" s="49"/>
      <c r="AJ6" s="49"/>
      <c r="AK6" s="49"/>
      <c r="AL6" s="25"/>
      <c r="AM6" s="49"/>
      <c r="AN6" s="49"/>
      <c r="AO6" s="54"/>
      <c r="AP6" s="25"/>
      <c r="AQ6" s="25"/>
      <c r="AR6" s="25"/>
      <c r="AS6" s="25"/>
      <c r="AT6" s="472" t="s">
        <v>1</v>
      </c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50"/>
      <c r="CQ6" s="25"/>
      <c r="CR6" s="25"/>
      <c r="CS6" s="25"/>
      <c r="CT6" s="50"/>
      <c r="CU6" s="25"/>
      <c r="CV6" s="25"/>
      <c r="CW6" s="25"/>
      <c r="CX6" s="50"/>
      <c r="CY6" s="25"/>
      <c r="CZ6" s="25"/>
      <c r="DA6" s="53" t="s">
        <v>2</v>
      </c>
      <c r="DB6" s="53" t="s">
        <v>3</v>
      </c>
      <c r="DC6" s="406" t="s">
        <v>4</v>
      </c>
      <c r="DD6" s="25"/>
      <c r="DE6" s="25"/>
      <c r="DF6" s="25"/>
      <c r="DG6" s="25"/>
      <c r="DH6" s="25"/>
      <c r="DI6" s="54"/>
      <c r="DJ6" s="402"/>
      <c r="DK6" s="424" t="s">
        <v>5</v>
      </c>
      <c r="DL6" s="25"/>
      <c r="DM6" s="25"/>
      <c r="DN6" s="25"/>
      <c r="DO6" s="486" t="s">
        <v>203</v>
      </c>
      <c r="DP6" s="49"/>
      <c r="DQ6" s="49"/>
      <c r="DR6" s="49"/>
      <c r="DS6" s="54"/>
      <c r="DT6" s="620" t="s">
        <v>281</v>
      </c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402"/>
      <c r="ER6" s="49"/>
      <c r="ES6" s="49"/>
      <c r="ET6" s="51"/>
    </row>
    <row r="7" spans="1:229" s="65" customFormat="1" ht="18" customHeight="1" thickBot="1" x14ac:dyDescent="0.35">
      <c r="A7" s="529"/>
      <c r="B7" s="524" t="s">
        <v>202</v>
      </c>
      <c r="C7" s="524" t="s">
        <v>190</v>
      </c>
      <c r="D7" s="525">
        <v>60</v>
      </c>
      <c r="E7" s="7"/>
      <c r="F7" s="7"/>
      <c r="G7" s="7"/>
      <c r="H7" s="7"/>
      <c r="I7" s="7"/>
      <c r="J7" s="7"/>
      <c r="K7" s="7"/>
      <c r="L7" s="425"/>
      <c r="M7" s="453" t="s">
        <v>0</v>
      </c>
      <c r="N7" s="357"/>
      <c r="O7" s="7" t="s">
        <v>6</v>
      </c>
      <c r="P7" s="49"/>
      <c r="Q7" s="464"/>
      <c r="R7" s="352"/>
      <c r="S7" s="7" t="s">
        <v>7</v>
      </c>
      <c r="T7" s="49"/>
      <c r="U7" s="464"/>
      <c r="V7" s="352"/>
      <c r="W7" s="7" t="s">
        <v>8</v>
      </c>
      <c r="X7" s="49"/>
      <c r="Y7" s="54"/>
      <c r="Z7" s="363"/>
      <c r="AA7" s="7" t="s">
        <v>9</v>
      </c>
      <c r="AB7" s="49"/>
      <c r="AC7" s="464"/>
      <c r="AD7" s="352"/>
      <c r="AE7" s="7" t="s">
        <v>10</v>
      </c>
      <c r="AF7" s="49"/>
      <c r="AG7" s="464"/>
      <c r="AH7" s="352"/>
      <c r="AI7" s="7" t="s">
        <v>11</v>
      </c>
      <c r="AJ7" s="49"/>
      <c r="AK7" s="464"/>
      <c r="AL7" s="352"/>
      <c r="AM7" s="7" t="s">
        <v>12</v>
      </c>
      <c r="AN7" s="49"/>
      <c r="AO7" s="54"/>
      <c r="AP7" s="349" t="s">
        <v>1</v>
      </c>
      <c r="AQ7" s="352"/>
      <c r="AR7" s="7"/>
      <c r="AS7" s="350"/>
      <c r="AT7" s="17" t="s">
        <v>13</v>
      </c>
      <c r="AU7" s="55"/>
      <c r="AV7" s="9"/>
      <c r="AW7" s="56"/>
      <c r="AX7" s="9"/>
      <c r="AY7" s="55"/>
      <c r="AZ7" s="9"/>
      <c r="BA7" s="9"/>
      <c r="BB7" s="56"/>
      <c r="BC7" s="55"/>
      <c r="BD7" s="9"/>
      <c r="BE7" s="9"/>
      <c r="BF7" s="9"/>
      <c r="BG7" s="55"/>
      <c r="BH7" s="9"/>
      <c r="BI7" s="9"/>
      <c r="BJ7" s="9"/>
      <c r="BK7" s="55"/>
      <c r="BL7" s="9"/>
      <c r="BM7" s="56"/>
      <c r="BN7" s="9"/>
      <c r="BO7" s="55"/>
      <c r="BP7" s="9"/>
      <c r="BQ7" s="9"/>
      <c r="BR7" s="9"/>
      <c r="BS7" s="55"/>
      <c r="BT7" s="9"/>
      <c r="BU7" s="9"/>
      <c r="BV7" s="9"/>
      <c r="BW7" s="55"/>
      <c r="BX7" s="9"/>
      <c r="BY7" s="9"/>
      <c r="BZ7" s="9"/>
      <c r="CA7" s="55"/>
      <c r="CB7" s="9"/>
      <c r="CC7" s="9"/>
      <c r="CD7" s="9"/>
      <c r="CE7" s="55"/>
      <c r="CF7" s="9"/>
      <c r="CG7" s="9"/>
      <c r="CH7" s="9"/>
      <c r="CI7" s="55"/>
      <c r="CJ7" s="9"/>
      <c r="CK7" s="56"/>
      <c r="CL7" s="56"/>
      <c r="CM7" s="55"/>
      <c r="CN7" s="9"/>
      <c r="CO7" s="17"/>
      <c r="CP7" s="57" t="s">
        <v>14</v>
      </c>
      <c r="CQ7" s="58"/>
      <c r="CR7" s="58"/>
      <c r="CS7" s="9"/>
      <c r="CT7" s="59"/>
      <c r="CU7" s="58"/>
      <c r="CV7" s="58"/>
      <c r="CW7" s="9"/>
      <c r="CX7" s="59"/>
      <c r="CY7" s="58"/>
      <c r="CZ7" s="58"/>
      <c r="DA7" s="60" t="s">
        <v>15</v>
      </c>
      <c r="DB7" s="60" t="s">
        <v>15</v>
      </c>
      <c r="DC7" s="61" t="s">
        <v>16</v>
      </c>
      <c r="DD7" s="61" t="s">
        <v>16</v>
      </c>
      <c r="DE7" s="62" t="s">
        <v>16</v>
      </c>
      <c r="DF7" s="63" t="s">
        <v>16</v>
      </c>
      <c r="DG7" s="63" t="s">
        <v>17</v>
      </c>
      <c r="DH7" s="62" t="s">
        <v>18</v>
      </c>
      <c r="DI7" s="62" t="s">
        <v>19</v>
      </c>
      <c r="DJ7" s="61"/>
      <c r="DK7" s="237"/>
      <c r="DL7" s="237"/>
      <c r="DM7" s="237"/>
      <c r="DN7" s="237"/>
      <c r="DO7" s="61"/>
      <c r="DP7" s="238"/>
      <c r="DQ7" s="238"/>
      <c r="DR7" s="238"/>
      <c r="DS7" s="241"/>
      <c r="DT7" s="9"/>
      <c r="DU7" s="9"/>
      <c r="DV7" s="55"/>
      <c r="DW7" s="9"/>
      <c r="DX7" s="9"/>
      <c r="DY7" s="9"/>
      <c r="DZ7" s="55"/>
      <c r="EA7" s="9"/>
      <c r="EB7" s="9"/>
      <c r="EC7" s="9"/>
      <c r="ED7" s="55"/>
      <c r="EE7" s="9"/>
      <c r="EF7" s="9"/>
      <c r="EG7" s="9"/>
      <c r="EH7" s="55"/>
      <c r="EI7" s="9"/>
      <c r="EJ7" s="9"/>
      <c r="EK7" s="9"/>
      <c r="EL7" s="9"/>
      <c r="EM7" s="9"/>
      <c r="EN7" s="55"/>
      <c r="EO7" s="9"/>
      <c r="EP7" s="9"/>
      <c r="EQ7" s="416"/>
      <c r="ER7" s="9"/>
      <c r="ES7" s="9"/>
      <c r="ET7" s="64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</row>
    <row r="8" spans="1:229" s="79" customFormat="1" ht="18" customHeight="1" x14ac:dyDescent="0.3">
      <c r="A8" s="66"/>
      <c r="B8" s="47"/>
      <c r="C8" s="48"/>
      <c r="D8" s="435"/>
      <c r="E8" s="67" t="s">
        <v>20</v>
      </c>
      <c r="F8" s="68" t="s">
        <v>21</v>
      </c>
      <c r="G8" s="67"/>
      <c r="H8" s="71"/>
      <c r="I8" s="71"/>
      <c r="J8" s="71"/>
      <c r="K8" s="451"/>
      <c r="L8" s="426" t="s">
        <v>22</v>
      </c>
      <c r="M8" s="90" t="s">
        <v>23</v>
      </c>
      <c r="N8" s="356"/>
      <c r="O8" s="68"/>
      <c r="P8" s="69"/>
      <c r="Q8" s="69"/>
      <c r="R8" s="67"/>
      <c r="S8" s="68"/>
      <c r="T8" s="645"/>
      <c r="U8" s="69"/>
      <c r="V8" s="67"/>
      <c r="W8" s="68"/>
      <c r="X8" s="69"/>
      <c r="Y8" s="469"/>
      <c r="Z8" s="364"/>
      <c r="AA8" s="68"/>
      <c r="AB8" s="69"/>
      <c r="AC8" s="69"/>
      <c r="AD8" s="67"/>
      <c r="AE8" s="68"/>
      <c r="AF8" s="69"/>
      <c r="AG8" s="69"/>
      <c r="AH8" s="67"/>
      <c r="AI8" s="68"/>
      <c r="AJ8" s="69"/>
      <c r="AK8" s="69"/>
      <c r="AL8" s="67"/>
      <c r="AM8" s="68"/>
      <c r="AN8" s="69"/>
      <c r="AO8" s="469"/>
      <c r="AP8" s="70" t="s">
        <v>24</v>
      </c>
      <c r="AQ8" s="67" t="s">
        <v>24</v>
      </c>
      <c r="AR8" s="67" t="s">
        <v>23</v>
      </c>
      <c r="AS8" s="67"/>
      <c r="AT8" s="71" t="s">
        <v>25</v>
      </c>
      <c r="AU8" s="72"/>
      <c r="AV8" s="73"/>
      <c r="AW8" s="70"/>
      <c r="AX8" s="71" t="s">
        <v>26</v>
      </c>
      <c r="AY8" s="72"/>
      <c r="AZ8" s="73"/>
      <c r="BA8" s="70"/>
      <c r="BB8" s="71" t="s">
        <v>27</v>
      </c>
      <c r="BC8" s="72"/>
      <c r="BD8" s="73"/>
      <c r="BE8" s="70"/>
      <c r="BF8" s="71" t="s">
        <v>28</v>
      </c>
      <c r="BG8" s="72"/>
      <c r="BH8" s="73"/>
      <c r="BI8" s="70"/>
      <c r="BJ8" s="71" t="s">
        <v>29</v>
      </c>
      <c r="BK8" s="72"/>
      <c r="BL8" s="73"/>
      <c r="BM8" s="70"/>
      <c r="BN8" s="71" t="s">
        <v>30</v>
      </c>
      <c r="BO8" s="72"/>
      <c r="BP8" s="73"/>
      <c r="BQ8" s="70"/>
      <c r="BR8" s="71" t="s">
        <v>31</v>
      </c>
      <c r="BS8" s="72"/>
      <c r="BT8" s="73"/>
      <c r="BU8" s="70"/>
      <c r="BV8" s="71" t="s">
        <v>32</v>
      </c>
      <c r="BW8" s="72"/>
      <c r="BX8" s="73"/>
      <c r="BY8" s="70"/>
      <c r="BZ8" s="71" t="s">
        <v>33</v>
      </c>
      <c r="CA8" s="72"/>
      <c r="CB8" s="73"/>
      <c r="CC8" s="70"/>
      <c r="CD8" s="71" t="s">
        <v>218</v>
      </c>
      <c r="CE8" s="72"/>
      <c r="CF8" s="73"/>
      <c r="CG8" s="70"/>
      <c r="CH8" s="71" t="s">
        <v>34</v>
      </c>
      <c r="CI8" s="72"/>
      <c r="CJ8" s="73"/>
      <c r="CK8" s="70"/>
      <c r="CL8" s="71" t="s">
        <v>35</v>
      </c>
      <c r="CM8" s="72"/>
      <c r="CN8" s="73"/>
      <c r="CO8" s="71"/>
      <c r="CP8" s="74" t="s">
        <v>36</v>
      </c>
      <c r="CQ8" s="75"/>
      <c r="CR8" s="76"/>
      <c r="CS8" s="70"/>
      <c r="CT8" s="74" t="s">
        <v>37</v>
      </c>
      <c r="CU8" s="75"/>
      <c r="CV8" s="76"/>
      <c r="CW8" s="70"/>
      <c r="CX8" s="74" t="s">
        <v>38</v>
      </c>
      <c r="CY8" s="75"/>
      <c r="CZ8" s="76"/>
      <c r="DA8" s="60" t="s">
        <v>39</v>
      </c>
      <c r="DB8" s="60" t="s">
        <v>39</v>
      </c>
      <c r="DC8" s="70" t="s">
        <v>40</v>
      </c>
      <c r="DD8" s="70" t="s">
        <v>40</v>
      </c>
      <c r="DE8" s="70" t="s">
        <v>40</v>
      </c>
      <c r="DF8" s="77" t="s">
        <v>40</v>
      </c>
      <c r="DG8" s="77" t="s">
        <v>41</v>
      </c>
      <c r="DH8" s="77" t="s">
        <v>42</v>
      </c>
      <c r="DI8" s="77" t="s">
        <v>43</v>
      </c>
      <c r="DJ8" s="70"/>
      <c r="DK8" s="67"/>
      <c r="DL8" s="67"/>
      <c r="DM8" s="67"/>
      <c r="DN8" s="67" t="s">
        <v>44</v>
      </c>
      <c r="DO8" s="70" t="s">
        <v>207</v>
      </c>
      <c r="DP8" s="68" t="s">
        <v>204</v>
      </c>
      <c r="DQ8" s="68" t="s">
        <v>205</v>
      </c>
      <c r="DR8" s="68" t="s">
        <v>206</v>
      </c>
      <c r="DS8" s="73" t="s">
        <v>209</v>
      </c>
      <c r="DT8" s="70"/>
      <c r="DU8" s="71" t="s">
        <v>243</v>
      </c>
      <c r="DV8" s="72"/>
      <c r="DW8" s="71"/>
      <c r="DX8" s="67"/>
      <c r="DY8" s="71" t="s">
        <v>244</v>
      </c>
      <c r="DZ8" s="72"/>
      <c r="EA8" s="451"/>
      <c r="EB8" s="71"/>
      <c r="EC8" s="71" t="s">
        <v>279</v>
      </c>
      <c r="ED8" s="72"/>
      <c r="EE8" s="73"/>
      <c r="EF8" s="71"/>
      <c r="EG8" s="71" t="s">
        <v>251</v>
      </c>
      <c r="EH8" s="72"/>
      <c r="EI8" s="73"/>
      <c r="EJ8" s="70"/>
      <c r="EK8" s="71"/>
      <c r="EL8" s="71"/>
      <c r="EM8" s="71" t="s">
        <v>255</v>
      </c>
      <c r="EN8" s="72"/>
      <c r="EO8" s="71"/>
      <c r="EP8" s="71"/>
      <c r="EQ8" s="70"/>
      <c r="ER8" s="71"/>
      <c r="ES8" s="71"/>
      <c r="ET8" s="78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</row>
    <row r="9" spans="1:229" s="92" customFormat="1" ht="18" customHeight="1" x14ac:dyDescent="0.3">
      <c r="A9" s="4"/>
      <c r="B9" s="47"/>
      <c r="C9" s="48"/>
      <c r="D9" s="435"/>
      <c r="E9" s="67" t="s">
        <v>45</v>
      </c>
      <c r="F9" s="68" t="s">
        <v>46</v>
      </c>
      <c r="G9" s="67" t="s">
        <v>47</v>
      </c>
      <c r="H9" s="71"/>
      <c r="I9" s="71"/>
      <c r="J9" s="71"/>
      <c r="K9" s="451"/>
      <c r="L9" s="426" t="s">
        <v>46</v>
      </c>
      <c r="M9" s="454"/>
      <c r="N9" s="80" t="s">
        <v>48</v>
      </c>
      <c r="O9" s="359" t="s">
        <v>49</v>
      </c>
      <c r="P9" s="360" t="s">
        <v>50</v>
      </c>
      <c r="Q9" s="360" t="s">
        <v>22</v>
      </c>
      <c r="R9" s="80" t="s">
        <v>48</v>
      </c>
      <c r="S9" s="359" t="s">
        <v>49</v>
      </c>
      <c r="T9" s="361" t="s">
        <v>50</v>
      </c>
      <c r="U9" s="360" t="s">
        <v>22</v>
      </c>
      <c r="V9" s="80" t="s">
        <v>48</v>
      </c>
      <c r="W9" s="359" t="s">
        <v>49</v>
      </c>
      <c r="X9" s="361" t="s">
        <v>50</v>
      </c>
      <c r="Y9" s="470" t="s">
        <v>22</v>
      </c>
      <c r="Z9" s="365" t="s">
        <v>48</v>
      </c>
      <c r="AA9" s="359" t="s">
        <v>49</v>
      </c>
      <c r="AB9" s="361" t="s">
        <v>50</v>
      </c>
      <c r="AC9" s="360" t="s">
        <v>22</v>
      </c>
      <c r="AD9" s="80" t="s">
        <v>48</v>
      </c>
      <c r="AE9" s="359" t="s">
        <v>49</v>
      </c>
      <c r="AF9" s="360" t="s">
        <v>50</v>
      </c>
      <c r="AG9" s="360" t="s">
        <v>22</v>
      </c>
      <c r="AH9" s="80" t="s">
        <v>48</v>
      </c>
      <c r="AI9" s="359" t="s">
        <v>49</v>
      </c>
      <c r="AJ9" s="360" t="s">
        <v>50</v>
      </c>
      <c r="AK9" s="360" t="s">
        <v>22</v>
      </c>
      <c r="AL9" s="80" t="s">
        <v>48</v>
      </c>
      <c r="AM9" s="359" t="s">
        <v>49</v>
      </c>
      <c r="AN9" s="360" t="s">
        <v>50</v>
      </c>
      <c r="AO9" s="470" t="s">
        <v>22</v>
      </c>
      <c r="AP9" s="86" t="s">
        <v>51</v>
      </c>
      <c r="AQ9" s="80" t="s">
        <v>52</v>
      </c>
      <c r="AR9" s="81"/>
      <c r="AS9" s="83" t="s">
        <v>53</v>
      </c>
      <c r="AT9" s="83" t="s">
        <v>54</v>
      </c>
      <c r="AU9" s="84" t="s">
        <v>50</v>
      </c>
      <c r="AV9" s="85" t="s">
        <v>55</v>
      </c>
      <c r="AW9" s="82" t="s">
        <v>53</v>
      </c>
      <c r="AX9" s="83" t="s">
        <v>54</v>
      </c>
      <c r="AY9" s="84" t="s">
        <v>50</v>
      </c>
      <c r="AZ9" s="85" t="s">
        <v>55</v>
      </c>
      <c r="BA9" s="82" t="s">
        <v>53</v>
      </c>
      <c r="BB9" s="83" t="s">
        <v>54</v>
      </c>
      <c r="BC9" s="84" t="s">
        <v>50</v>
      </c>
      <c r="BD9" s="85" t="s">
        <v>55</v>
      </c>
      <c r="BE9" s="82" t="s">
        <v>53</v>
      </c>
      <c r="BF9" s="83" t="s">
        <v>54</v>
      </c>
      <c r="BG9" s="84" t="s">
        <v>50</v>
      </c>
      <c r="BH9" s="85" t="s">
        <v>55</v>
      </c>
      <c r="BI9" s="82" t="s">
        <v>53</v>
      </c>
      <c r="BJ9" s="83" t="s">
        <v>54</v>
      </c>
      <c r="BK9" s="84" t="s">
        <v>50</v>
      </c>
      <c r="BL9" s="85" t="s">
        <v>55</v>
      </c>
      <c r="BM9" s="82" t="s">
        <v>53</v>
      </c>
      <c r="BN9" s="83" t="s">
        <v>54</v>
      </c>
      <c r="BO9" s="84" t="s">
        <v>50</v>
      </c>
      <c r="BP9" s="85" t="s">
        <v>55</v>
      </c>
      <c r="BQ9" s="82" t="s">
        <v>53</v>
      </c>
      <c r="BR9" s="83" t="s">
        <v>54</v>
      </c>
      <c r="BS9" s="84" t="s">
        <v>50</v>
      </c>
      <c r="BT9" s="85" t="s">
        <v>55</v>
      </c>
      <c r="BU9" s="82" t="s">
        <v>53</v>
      </c>
      <c r="BV9" s="83" t="s">
        <v>54</v>
      </c>
      <c r="BW9" s="84" t="s">
        <v>50</v>
      </c>
      <c r="BX9" s="85" t="s">
        <v>55</v>
      </c>
      <c r="BY9" s="82" t="s">
        <v>53</v>
      </c>
      <c r="BZ9" s="83" t="s">
        <v>54</v>
      </c>
      <c r="CA9" s="84" t="s">
        <v>50</v>
      </c>
      <c r="CB9" s="85" t="s">
        <v>55</v>
      </c>
      <c r="CC9" s="82" t="s">
        <v>53</v>
      </c>
      <c r="CD9" s="83" t="s">
        <v>54</v>
      </c>
      <c r="CE9" s="84" t="s">
        <v>50</v>
      </c>
      <c r="CF9" s="85" t="s">
        <v>55</v>
      </c>
      <c r="CG9" s="82" t="s">
        <v>53</v>
      </c>
      <c r="CH9" s="83" t="s">
        <v>54</v>
      </c>
      <c r="CI9" s="84" t="s">
        <v>50</v>
      </c>
      <c r="CJ9" s="85" t="s">
        <v>55</v>
      </c>
      <c r="CK9" s="86" t="s">
        <v>53</v>
      </c>
      <c r="CL9" s="83" t="s">
        <v>54</v>
      </c>
      <c r="CM9" s="84" t="s">
        <v>50</v>
      </c>
      <c r="CN9" s="85" t="s">
        <v>55</v>
      </c>
      <c r="CO9" s="83" t="s">
        <v>56</v>
      </c>
      <c r="CP9" s="87" t="s">
        <v>57</v>
      </c>
      <c r="CQ9" s="88" t="s">
        <v>50</v>
      </c>
      <c r="CR9" s="89" t="s">
        <v>55</v>
      </c>
      <c r="CS9" s="82" t="s">
        <v>56</v>
      </c>
      <c r="CT9" s="87" t="s">
        <v>57</v>
      </c>
      <c r="CU9" s="88" t="s">
        <v>50</v>
      </c>
      <c r="CV9" s="89" t="s">
        <v>55</v>
      </c>
      <c r="CW9" s="82" t="s">
        <v>56</v>
      </c>
      <c r="CX9" s="87" t="s">
        <v>57</v>
      </c>
      <c r="CY9" s="88" t="s">
        <v>50</v>
      </c>
      <c r="CZ9" s="89" t="s">
        <v>55</v>
      </c>
      <c r="DA9" s="60" t="s">
        <v>30</v>
      </c>
      <c r="DB9" s="60" t="s">
        <v>58</v>
      </c>
      <c r="DC9" s="90" t="s">
        <v>59</v>
      </c>
      <c r="DD9" s="90" t="s">
        <v>60</v>
      </c>
      <c r="DE9" s="90" t="s">
        <v>61</v>
      </c>
      <c r="DF9" s="77" t="s">
        <v>62</v>
      </c>
      <c r="DG9" s="77" t="s">
        <v>63</v>
      </c>
      <c r="DH9" s="77" t="s">
        <v>64</v>
      </c>
      <c r="DI9" s="77" t="s">
        <v>65</v>
      </c>
      <c r="DJ9" s="70"/>
      <c r="DK9" s="67"/>
      <c r="DL9" s="67" t="s">
        <v>50</v>
      </c>
      <c r="DM9" s="67" t="s">
        <v>55</v>
      </c>
      <c r="DN9" s="67" t="s">
        <v>66</v>
      </c>
      <c r="DO9" s="70"/>
      <c r="DP9" s="68"/>
      <c r="DQ9" s="68"/>
      <c r="DR9" s="68"/>
      <c r="DS9" s="73" t="s">
        <v>206</v>
      </c>
      <c r="DT9" s="82" t="s">
        <v>53</v>
      </c>
      <c r="DU9" s="83" t="s">
        <v>54</v>
      </c>
      <c r="DV9" s="84" t="s">
        <v>50</v>
      </c>
      <c r="DW9" s="80" t="s">
        <v>55</v>
      </c>
      <c r="DX9" s="83" t="s">
        <v>53</v>
      </c>
      <c r="DY9" s="83" t="s">
        <v>54</v>
      </c>
      <c r="DZ9" s="84" t="s">
        <v>50</v>
      </c>
      <c r="EA9" s="359" t="s">
        <v>55</v>
      </c>
      <c r="EB9" s="100" t="s">
        <v>53</v>
      </c>
      <c r="EC9" s="83" t="s">
        <v>54</v>
      </c>
      <c r="ED9" s="84" t="s">
        <v>50</v>
      </c>
      <c r="EE9" s="85" t="s">
        <v>55</v>
      </c>
      <c r="EF9" s="100" t="s">
        <v>53</v>
      </c>
      <c r="EG9" s="83" t="s">
        <v>54</v>
      </c>
      <c r="EH9" s="84" t="s">
        <v>50</v>
      </c>
      <c r="EI9" s="85" t="s">
        <v>55</v>
      </c>
      <c r="EJ9" s="82" t="s">
        <v>256</v>
      </c>
      <c r="EK9" s="573" t="s">
        <v>257</v>
      </c>
      <c r="EL9" s="83" t="s">
        <v>262</v>
      </c>
      <c r="EM9" s="83" t="s">
        <v>54</v>
      </c>
      <c r="EN9" s="84" t="s">
        <v>50</v>
      </c>
      <c r="EO9" s="80" t="s">
        <v>55</v>
      </c>
      <c r="EP9" s="80" t="s">
        <v>269</v>
      </c>
      <c r="EQ9" s="86"/>
      <c r="ER9" s="91"/>
      <c r="ES9" s="91"/>
      <c r="ET9" s="78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</row>
    <row r="10" spans="1:229" s="109" customFormat="1" ht="18" customHeight="1" x14ac:dyDescent="0.3">
      <c r="A10" s="48"/>
      <c r="B10" s="93"/>
      <c r="C10" s="94"/>
      <c r="D10" s="361"/>
      <c r="E10" s="95"/>
      <c r="F10" s="96" t="s">
        <v>67</v>
      </c>
      <c r="G10" s="95" t="s">
        <v>68</v>
      </c>
      <c r="H10" s="95" t="s">
        <v>69</v>
      </c>
      <c r="I10" s="95" t="s">
        <v>70</v>
      </c>
      <c r="J10" s="95" t="s">
        <v>71</v>
      </c>
      <c r="K10" s="96" t="s">
        <v>72</v>
      </c>
      <c r="L10" s="427"/>
      <c r="M10" s="455"/>
      <c r="N10" s="358"/>
      <c r="O10" s="96"/>
      <c r="P10" s="97"/>
      <c r="Q10" s="97"/>
      <c r="R10" s="83"/>
      <c r="S10" s="96"/>
      <c r="T10" s="97"/>
      <c r="U10" s="97"/>
      <c r="V10" s="83"/>
      <c r="W10" s="96"/>
      <c r="X10" s="97"/>
      <c r="Y10" s="471"/>
      <c r="Z10" s="366"/>
      <c r="AA10" s="96"/>
      <c r="AB10" s="97"/>
      <c r="AC10" s="97"/>
      <c r="AD10" s="358"/>
      <c r="AE10" s="96"/>
      <c r="AF10" s="97"/>
      <c r="AG10" s="97"/>
      <c r="AH10" s="358"/>
      <c r="AI10" s="96"/>
      <c r="AJ10" s="97"/>
      <c r="AK10" s="97"/>
      <c r="AL10" s="358"/>
      <c r="AM10" s="96"/>
      <c r="AN10" s="97"/>
      <c r="AO10" s="471"/>
      <c r="AP10" s="86" t="s">
        <v>73</v>
      </c>
      <c r="AQ10" s="80" t="s">
        <v>73</v>
      </c>
      <c r="AR10" s="80"/>
      <c r="AS10" s="80"/>
      <c r="AT10" s="80" t="s">
        <v>74</v>
      </c>
      <c r="AU10" s="98" t="s">
        <v>75</v>
      </c>
      <c r="AV10" s="99" t="s">
        <v>75</v>
      </c>
      <c r="AW10" s="86"/>
      <c r="AX10" s="80" t="s">
        <v>74</v>
      </c>
      <c r="AY10" s="98" t="s">
        <v>75</v>
      </c>
      <c r="AZ10" s="99" t="s">
        <v>75</v>
      </c>
      <c r="BA10" s="86"/>
      <c r="BB10" s="80" t="s">
        <v>74</v>
      </c>
      <c r="BC10" s="98" t="s">
        <v>75</v>
      </c>
      <c r="BD10" s="99" t="s">
        <v>75</v>
      </c>
      <c r="BE10" s="86"/>
      <c r="BF10" s="80" t="s">
        <v>74</v>
      </c>
      <c r="BG10" s="98" t="s">
        <v>75</v>
      </c>
      <c r="BH10" s="99" t="s">
        <v>75</v>
      </c>
      <c r="BI10" s="86"/>
      <c r="BJ10" s="80" t="s">
        <v>74</v>
      </c>
      <c r="BK10" s="98" t="s">
        <v>75</v>
      </c>
      <c r="BL10" s="99" t="s">
        <v>75</v>
      </c>
      <c r="BM10" s="86"/>
      <c r="BN10" s="80" t="s">
        <v>74</v>
      </c>
      <c r="BO10" s="98" t="s">
        <v>75</v>
      </c>
      <c r="BP10" s="99" t="s">
        <v>75</v>
      </c>
      <c r="BQ10" s="86"/>
      <c r="BR10" s="80" t="s">
        <v>74</v>
      </c>
      <c r="BS10" s="98" t="s">
        <v>75</v>
      </c>
      <c r="BT10" s="99" t="s">
        <v>75</v>
      </c>
      <c r="BU10" s="86"/>
      <c r="BV10" s="80" t="s">
        <v>74</v>
      </c>
      <c r="BW10" s="98" t="s">
        <v>75</v>
      </c>
      <c r="BX10" s="99" t="s">
        <v>75</v>
      </c>
      <c r="BY10" s="86"/>
      <c r="BZ10" s="80" t="s">
        <v>74</v>
      </c>
      <c r="CA10" s="98" t="s">
        <v>75</v>
      </c>
      <c r="CB10" s="99" t="s">
        <v>75</v>
      </c>
      <c r="CC10" s="86"/>
      <c r="CD10" s="80" t="s">
        <v>74</v>
      </c>
      <c r="CE10" s="98" t="s">
        <v>75</v>
      </c>
      <c r="CF10" s="99" t="s">
        <v>75</v>
      </c>
      <c r="CG10" s="86"/>
      <c r="CH10" s="80" t="s">
        <v>74</v>
      </c>
      <c r="CI10" s="98" t="s">
        <v>75</v>
      </c>
      <c r="CJ10" s="99" t="s">
        <v>75</v>
      </c>
      <c r="CK10" s="100" t="s">
        <v>76</v>
      </c>
      <c r="CL10" s="80" t="s">
        <v>74</v>
      </c>
      <c r="CM10" s="98" t="s">
        <v>75</v>
      </c>
      <c r="CN10" s="99" t="s">
        <v>75</v>
      </c>
      <c r="CO10" s="80"/>
      <c r="CP10" s="101" t="s">
        <v>77</v>
      </c>
      <c r="CQ10" s="102" t="s">
        <v>75</v>
      </c>
      <c r="CR10" s="103" t="s">
        <v>75</v>
      </c>
      <c r="CS10" s="86"/>
      <c r="CT10" s="101" t="s">
        <v>78</v>
      </c>
      <c r="CU10" s="102" t="s">
        <v>75</v>
      </c>
      <c r="CV10" s="103" t="s">
        <v>75</v>
      </c>
      <c r="CW10" s="86"/>
      <c r="CX10" s="101" t="s">
        <v>79</v>
      </c>
      <c r="CY10" s="102" t="s">
        <v>75</v>
      </c>
      <c r="CZ10" s="103" t="s">
        <v>75</v>
      </c>
      <c r="DA10" s="104"/>
      <c r="DB10" s="104"/>
      <c r="DC10" s="105" t="s">
        <v>39</v>
      </c>
      <c r="DD10" s="105" t="s">
        <v>39</v>
      </c>
      <c r="DE10" s="105" t="s">
        <v>39</v>
      </c>
      <c r="DF10" s="106" t="s">
        <v>80</v>
      </c>
      <c r="DG10" s="107"/>
      <c r="DH10" s="106"/>
      <c r="DI10" s="106"/>
      <c r="DJ10" s="403" t="s">
        <v>48</v>
      </c>
      <c r="DK10" s="414" t="s">
        <v>49</v>
      </c>
      <c r="DL10" s="414" t="s">
        <v>75</v>
      </c>
      <c r="DM10" s="414" t="s">
        <v>75</v>
      </c>
      <c r="DN10" s="414" t="s">
        <v>81</v>
      </c>
      <c r="DO10" s="475"/>
      <c r="DP10" s="477"/>
      <c r="DQ10" s="477"/>
      <c r="DR10" s="477"/>
      <c r="DS10" s="499" t="s">
        <v>210</v>
      </c>
      <c r="DT10" s="86"/>
      <c r="DU10" s="80" t="s">
        <v>265</v>
      </c>
      <c r="DV10" s="98" t="s">
        <v>75</v>
      </c>
      <c r="DW10" s="83" t="s">
        <v>75</v>
      </c>
      <c r="DX10" s="80"/>
      <c r="DY10" s="80" t="s">
        <v>266</v>
      </c>
      <c r="DZ10" s="98" t="s">
        <v>75</v>
      </c>
      <c r="EA10" s="573" t="s">
        <v>75</v>
      </c>
      <c r="EB10" s="91"/>
      <c r="EC10" s="80" t="s">
        <v>280</v>
      </c>
      <c r="ED10" s="98" t="s">
        <v>75</v>
      </c>
      <c r="EE10" s="99" t="s">
        <v>75</v>
      </c>
      <c r="EF10" s="91"/>
      <c r="EG10" s="80" t="s">
        <v>267</v>
      </c>
      <c r="EH10" s="98" t="s">
        <v>75</v>
      </c>
      <c r="EI10" s="99" t="s">
        <v>75</v>
      </c>
      <c r="EJ10" s="86"/>
      <c r="EK10" s="359"/>
      <c r="EL10" s="80"/>
      <c r="EM10" s="80"/>
      <c r="EN10" s="98" t="s">
        <v>75</v>
      </c>
      <c r="EO10" s="83" t="s">
        <v>75</v>
      </c>
      <c r="EP10" s="83"/>
      <c r="EQ10" s="86"/>
      <c r="ER10" s="91"/>
      <c r="ES10" s="91"/>
      <c r="ET10" s="108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</row>
    <row r="11" spans="1:229" s="122" customFormat="1" ht="18" customHeight="1" x14ac:dyDescent="0.2">
      <c r="A11" s="263"/>
      <c r="B11" s="263"/>
      <c r="C11" s="52"/>
      <c r="D11" s="436"/>
      <c r="E11" s="111" t="s">
        <v>82</v>
      </c>
      <c r="F11" s="112" t="s">
        <v>83</v>
      </c>
      <c r="G11" s="111" t="s">
        <v>83</v>
      </c>
      <c r="H11" s="111" t="s">
        <v>83</v>
      </c>
      <c r="I11" s="111" t="s">
        <v>83</v>
      </c>
      <c r="J11" s="111" t="s">
        <v>83</v>
      </c>
      <c r="K11" s="112" t="s">
        <v>83</v>
      </c>
      <c r="L11" s="116" t="s">
        <v>84</v>
      </c>
      <c r="M11" s="456"/>
      <c r="N11" s="111"/>
      <c r="O11" s="112"/>
      <c r="P11" s="113" t="s">
        <v>83</v>
      </c>
      <c r="Q11" s="112" t="s">
        <v>84</v>
      </c>
      <c r="R11" s="111"/>
      <c r="S11" s="112"/>
      <c r="T11" s="113" t="s">
        <v>83</v>
      </c>
      <c r="U11" s="112" t="s">
        <v>84</v>
      </c>
      <c r="V11" s="111"/>
      <c r="W11" s="112"/>
      <c r="X11" s="113" t="s">
        <v>83</v>
      </c>
      <c r="Y11" s="116" t="s">
        <v>84</v>
      </c>
      <c r="Z11" s="367"/>
      <c r="AA11" s="112"/>
      <c r="AB11" s="113" t="s">
        <v>83</v>
      </c>
      <c r="AC11" s="112" t="s">
        <v>84</v>
      </c>
      <c r="AD11" s="111"/>
      <c r="AE11" s="112"/>
      <c r="AF11" s="113" t="s">
        <v>83</v>
      </c>
      <c r="AG11" s="112" t="s">
        <v>84</v>
      </c>
      <c r="AH11" s="111"/>
      <c r="AI11" s="112"/>
      <c r="AJ11" s="113" t="s">
        <v>83</v>
      </c>
      <c r="AK11" s="112" t="s">
        <v>84</v>
      </c>
      <c r="AL11" s="111"/>
      <c r="AM11" s="112"/>
      <c r="AN11" s="113" t="s">
        <v>83</v>
      </c>
      <c r="AO11" s="116" t="s">
        <v>84</v>
      </c>
      <c r="AP11" s="114" t="s">
        <v>85</v>
      </c>
      <c r="AQ11" s="111" t="s">
        <v>85</v>
      </c>
      <c r="AR11" s="111"/>
      <c r="AS11" s="111"/>
      <c r="AT11" s="111" t="s">
        <v>86</v>
      </c>
      <c r="AU11" s="115" t="s">
        <v>83</v>
      </c>
      <c r="AV11" s="116" t="s">
        <v>84</v>
      </c>
      <c r="AW11" s="114"/>
      <c r="AX11" s="111" t="s">
        <v>87</v>
      </c>
      <c r="AY11" s="115" t="s">
        <v>83</v>
      </c>
      <c r="AZ11" s="116" t="s">
        <v>84</v>
      </c>
      <c r="BA11" s="114"/>
      <c r="BB11" s="111" t="s">
        <v>224</v>
      </c>
      <c r="BC11" s="115" t="s">
        <v>83</v>
      </c>
      <c r="BD11" s="116" t="s">
        <v>84</v>
      </c>
      <c r="BE11" s="114"/>
      <c r="BF11" s="111" t="s">
        <v>89</v>
      </c>
      <c r="BG11" s="115" t="s">
        <v>83</v>
      </c>
      <c r="BH11" s="116" t="s">
        <v>84</v>
      </c>
      <c r="BI11" s="114"/>
      <c r="BJ11" s="111" t="s">
        <v>90</v>
      </c>
      <c r="BK11" s="115" t="s">
        <v>83</v>
      </c>
      <c r="BL11" s="116" t="s">
        <v>84</v>
      </c>
      <c r="BM11" s="114"/>
      <c r="BN11" s="111" t="s">
        <v>91</v>
      </c>
      <c r="BO11" s="115" t="s">
        <v>83</v>
      </c>
      <c r="BP11" s="116" t="s">
        <v>84</v>
      </c>
      <c r="BQ11" s="114"/>
      <c r="BR11" s="111" t="s">
        <v>92</v>
      </c>
      <c r="BS11" s="115" t="s">
        <v>83</v>
      </c>
      <c r="BT11" s="116" t="s">
        <v>84</v>
      </c>
      <c r="BU11" s="114"/>
      <c r="BV11" s="111" t="s">
        <v>88</v>
      </c>
      <c r="BW11" s="115" t="s">
        <v>83</v>
      </c>
      <c r="BX11" s="116" t="s">
        <v>84</v>
      </c>
      <c r="BY11" s="114"/>
      <c r="BZ11" s="111" t="s">
        <v>223</v>
      </c>
      <c r="CA11" s="115" t="s">
        <v>83</v>
      </c>
      <c r="CB11" s="116" t="s">
        <v>84</v>
      </c>
      <c r="CC11" s="114"/>
      <c r="CD11" s="111" t="s">
        <v>222</v>
      </c>
      <c r="CE11" s="115" t="s">
        <v>83</v>
      </c>
      <c r="CF11" s="116" t="s">
        <v>84</v>
      </c>
      <c r="CG11" s="114"/>
      <c r="CH11" s="111" t="s">
        <v>93</v>
      </c>
      <c r="CI11" s="115" t="s">
        <v>83</v>
      </c>
      <c r="CJ11" s="116" t="s">
        <v>84</v>
      </c>
      <c r="CK11" s="114"/>
      <c r="CL11" s="111" t="s">
        <v>77</v>
      </c>
      <c r="CM11" s="115" t="s">
        <v>83</v>
      </c>
      <c r="CN11" s="116" t="s">
        <v>84</v>
      </c>
      <c r="CO11" s="111"/>
      <c r="CP11" s="117" t="s">
        <v>94</v>
      </c>
      <c r="CQ11" s="118" t="s">
        <v>95</v>
      </c>
      <c r="CR11" s="119" t="s">
        <v>96</v>
      </c>
      <c r="CS11" s="114"/>
      <c r="CT11" s="117" t="s">
        <v>94</v>
      </c>
      <c r="CU11" s="118" t="s">
        <v>95</v>
      </c>
      <c r="CV11" s="119" t="s">
        <v>96</v>
      </c>
      <c r="CW11" s="114"/>
      <c r="CX11" s="117" t="s">
        <v>94</v>
      </c>
      <c r="CY11" s="118" t="s">
        <v>95</v>
      </c>
      <c r="CZ11" s="119" t="s">
        <v>96</v>
      </c>
      <c r="DA11" s="120" t="s">
        <v>97</v>
      </c>
      <c r="DB11" s="120" t="s">
        <v>97</v>
      </c>
      <c r="DC11" s="121" t="s">
        <v>97</v>
      </c>
      <c r="DD11" s="121" t="s">
        <v>97</v>
      </c>
      <c r="DE11" s="121" t="s">
        <v>97</v>
      </c>
      <c r="DF11" s="120" t="s">
        <v>97</v>
      </c>
      <c r="DG11" s="120" t="s">
        <v>97</v>
      </c>
      <c r="DH11" s="120" t="s">
        <v>49</v>
      </c>
      <c r="DI11" s="120" t="s">
        <v>98</v>
      </c>
      <c r="DJ11" s="405"/>
      <c r="DK11" s="115" t="s">
        <v>99</v>
      </c>
      <c r="DL11" s="115" t="s">
        <v>83</v>
      </c>
      <c r="DM11" s="503" t="s">
        <v>84</v>
      </c>
      <c r="DN11" s="502" t="s">
        <v>100</v>
      </c>
      <c r="DO11" s="405"/>
      <c r="DP11" s="482" t="s">
        <v>208</v>
      </c>
      <c r="DQ11" s="482"/>
      <c r="DR11" s="482"/>
      <c r="DS11" s="500" t="s">
        <v>211</v>
      </c>
      <c r="DT11" s="114"/>
      <c r="DU11" s="111"/>
      <c r="DV11" s="115" t="s">
        <v>83</v>
      </c>
      <c r="DW11" s="111" t="s">
        <v>84</v>
      </c>
      <c r="DX11" s="111"/>
      <c r="DY11" s="111"/>
      <c r="DZ11" s="115" t="s">
        <v>83</v>
      </c>
      <c r="EA11" s="112" t="s">
        <v>84</v>
      </c>
      <c r="EB11" s="128"/>
      <c r="EC11" s="111"/>
      <c r="ED11" s="115" t="s">
        <v>83</v>
      </c>
      <c r="EE11" s="116" t="s">
        <v>84</v>
      </c>
      <c r="EF11" s="128"/>
      <c r="EG11" s="111"/>
      <c r="EH11" s="115" t="s">
        <v>83</v>
      </c>
      <c r="EI11" s="116" t="s">
        <v>84</v>
      </c>
      <c r="EJ11" s="114"/>
      <c r="EK11" s="112"/>
      <c r="EL11" s="115" t="s">
        <v>83</v>
      </c>
      <c r="EM11" s="115" t="s">
        <v>288</v>
      </c>
      <c r="EN11" s="115" t="s">
        <v>289</v>
      </c>
      <c r="EO11" s="111" t="s">
        <v>290</v>
      </c>
      <c r="EP11" s="111"/>
      <c r="EQ11" s="417"/>
      <c r="ER11" s="110"/>
      <c r="ES11" s="110"/>
      <c r="ET11" s="110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</row>
    <row r="12" spans="1:229" s="92" customFormat="1" ht="18" customHeight="1" x14ac:dyDescent="0.3">
      <c r="A12" s="4"/>
      <c r="B12" s="4"/>
      <c r="C12" s="4"/>
      <c r="D12" s="361"/>
      <c r="E12" s="123"/>
      <c r="F12" s="124"/>
      <c r="G12" s="123"/>
      <c r="H12" s="123"/>
      <c r="I12" s="123"/>
      <c r="J12" s="123"/>
      <c r="K12" s="124"/>
      <c r="L12" s="428"/>
      <c r="M12" s="457" t="s">
        <v>101</v>
      </c>
      <c r="N12" s="123"/>
      <c r="O12" s="124"/>
      <c r="P12" s="125"/>
      <c r="Q12" s="124"/>
      <c r="R12" s="123"/>
      <c r="S12" s="124"/>
      <c r="T12" s="125"/>
      <c r="U12" s="124"/>
      <c r="V12" s="123"/>
      <c r="W12" s="124"/>
      <c r="X12" s="125"/>
      <c r="Y12" s="428"/>
      <c r="Z12" s="368"/>
      <c r="AA12" s="124"/>
      <c r="AB12" s="125"/>
      <c r="AC12" s="124"/>
      <c r="AD12" s="123"/>
      <c r="AE12" s="124"/>
      <c r="AF12" s="125"/>
      <c r="AG12" s="124"/>
      <c r="AH12" s="123"/>
      <c r="AI12" s="124"/>
      <c r="AJ12" s="125"/>
      <c r="AK12" s="124"/>
      <c r="AL12" s="123"/>
      <c r="AM12" s="124"/>
      <c r="AN12" s="125"/>
      <c r="AO12" s="428"/>
      <c r="AP12" s="355">
        <v>40</v>
      </c>
      <c r="AQ12" s="412"/>
      <c r="AR12" s="346" t="s">
        <v>101</v>
      </c>
      <c r="AS12" s="83"/>
      <c r="AT12" s="83"/>
      <c r="AU12" s="98"/>
      <c r="AV12" s="99"/>
      <c r="AW12" s="82"/>
      <c r="AX12" s="83"/>
      <c r="AY12" s="98"/>
      <c r="AZ12" s="99"/>
      <c r="BA12" s="82"/>
      <c r="BB12" s="83"/>
      <c r="BC12" s="98"/>
      <c r="BD12" s="99"/>
      <c r="BE12" s="82"/>
      <c r="BF12" s="83"/>
      <c r="BG12" s="98"/>
      <c r="BH12" s="99"/>
      <c r="BI12" s="82"/>
      <c r="BJ12" s="83"/>
      <c r="BK12" s="98"/>
      <c r="BL12" s="99"/>
      <c r="BM12" s="82"/>
      <c r="BN12" s="83"/>
      <c r="BO12" s="98"/>
      <c r="BP12" s="99"/>
      <c r="BQ12" s="82"/>
      <c r="BR12" s="83"/>
      <c r="BS12" s="98"/>
      <c r="BT12" s="99"/>
      <c r="BU12" s="82"/>
      <c r="BV12" s="83"/>
      <c r="BW12" s="98"/>
      <c r="BX12" s="99"/>
      <c r="BY12" s="82"/>
      <c r="BZ12" s="83"/>
      <c r="CA12" s="98"/>
      <c r="CB12" s="99"/>
      <c r="CC12" s="82"/>
      <c r="CD12" s="83"/>
      <c r="CE12" s="98"/>
      <c r="CF12" s="99"/>
      <c r="CG12" s="82"/>
      <c r="CH12" s="83"/>
      <c r="CI12" s="98"/>
      <c r="CJ12" s="99"/>
      <c r="CK12" s="82"/>
      <c r="CL12" s="83"/>
      <c r="CM12" s="646"/>
      <c r="CN12" s="99"/>
      <c r="CO12" s="83"/>
      <c r="CP12" s="87"/>
      <c r="CQ12" s="102"/>
      <c r="CR12" s="103"/>
      <c r="CS12" s="82"/>
      <c r="CT12" s="87"/>
      <c r="CU12" s="102"/>
      <c r="CV12" s="103"/>
      <c r="CW12" s="82"/>
      <c r="CX12" s="87"/>
      <c r="CY12" s="102"/>
      <c r="CZ12" s="103"/>
      <c r="DA12" s="107"/>
      <c r="DB12" s="107"/>
      <c r="DC12" s="126"/>
      <c r="DD12" s="126"/>
      <c r="DE12" s="126"/>
      <c r="DF12" s="107"/>
      <c r="DG12" s="107"/>
      <c r="DH12" s="107"/>
      <c r="DI12" s="107"/>
      <c r="DJ12" s="404"/>
      <c r="DK12" s="98"/>
      <c r="DL12" s="98"/>
      <c r="DM12" s="98"/>
      <c r="DN12" s="98"/>
      <c r="DO12" s="483"/>
      <c r="DP12" s="484"/>
      <c r="DQ12" s="484"/>
      <c r="DR12" s="485" t="s">
        <v>231</v>
      </c>
      <c r="DS12" s="501"/>
      <c r="DT12" s="82" t="s">
        <v>271</v>
      </c>
      <c r="DU12" s="83"/>
      <c r="DV12" s="98"/>
      <c r="DW12" s="83"/>
      <c r="DX12" s="83" t="s">
        <v>282</v>
      </c>
      <c r="DY12" s="83"/>
      <c r="DZ12" s="98"/>
      <c r="EA12" s="573"/>
      <c r="EB12" s="100"/>
      <c r="EC12" s="646"/>
      <c r="ED12" s="98"/>
      <c r="EE12" s="99"/>
      <c r="EF12" s="100" t="s">
        <v>282</v>
      </c>
      <c r="EG12" s="83"/>
      <c r="EH12" s="98"/>
      <c r="EI12" s="99"/>
      <c r="EJ12" s="82"/>
      <c r="EK12" s="573"/>
      <c r="EL12" s="83"/>
      <c r="EM12" s="83"/>
      <c r="EN12" s="98"/>
      <c r="EO12" s="83"/>
      <c r="EP12" s="83" t="s">
        <v>274</v>
      </c>
      <c r="EQ12" s="86"/>
      <c r="ER12" s="91"/>
      <c r="ES12" s="91"/>
      <c r="ET12" s="108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</row>
    <row r="13" spans="1:229" s="122" customFormat="1" ht="18" customHeight="1" thickBot="1" x14ac:dyDescent="0.35">
      <c r="A13" s="532" t="str">
        <f>$D$2</f>
        <v>Day</v>
      </c>
      <c r="B13" s="533">
        <f>$D$3</f>
        <v>4</v>
      </c>
      <c r="C13" s="127"/>
      <c r="D13" s="437"/>
      <c r="E13" s="111" t="s">
        <v>102</v>
      </c>
      <c r="F13" s="112" t="s">
        <v>103</v>
      </c>
      <c r="G13" s="111"/>
      <c r="H13" s="111"/>
      <c r="I13" s="111"/>
      <c r="J13" s="111"/>
      <c r="K13" s="112"/>
      <c r="L13" s="116" t="s">
        <v>104</v>
      </c>
      <c r="M13" s="456"/>
      <c r="N13" s="111"/>
      <c r="O13" s="112" t="s">
        <v>105</v>
      </c>
      <c r="P13" s="113" t="s">
        <v>106</v>
      </c>
      <c r="Q13" s="112" t="s">
        <v>107</v>
      </c>
      <c r="R13" s="111"/>
      <c r="S13" s="112" t="s">
        <v>108</v>
      </c>
      <c r="T13" s="113" t="s">
        <v>109</v>
      </c>
      <c r="U13" s="112" t="s">
        <v>110</v>
      </c>
      <c r="V13" s="111"/>
      <c r="W13" s="112" t="s">
        <v>111</v>
      </c>
      <c r="X13" s="113" t="s">
        <v>112</v>
      </c>
      <c r="Y13" s="116" t="s">
        <v>113</v>
      </c>
      <c r="Z13" s="367"/>
      <c r="AA13" s="112" t="s">
        <v>114</v>
      </c>
      <c r="AB13" s="113" t="s">
        <v>109</v>
      </c>
      <c r="AC13" s="112" t="s">
        <v>110</v>
      </c>
      <c r="AD13" s="111"/>
      <c r="AE13" s="112" t="s">
        <v>115</v>
      </c>
      <c r="AF13" s="113" t="s">
        <v>116</v>
      </c>
      <c r="AG13" s="112" t="s">
        <v>117</v>
      </c>
      <c r="AH13" s="111"/>
      <c r="AI13" s="112" t="s">
        <v>118</v>
      </c>
      <c r="AJ13" s="113" t="s">
        <v>119</v>
      </c>
      <c r="AK13" s="112" t="s">
        <v>120</v>
      </c>
      <c r="AL13" s="111"/>
      <c r="AM13" s="112" t="s">
        <v>121</v>
      </c>
      <c r="AN13" s="113" t="s">
        <v>122</v>
      </c>
      <c r="AO13" s="116" t="s">
        <v>123</v>
      </c>
      <c r="AP13" s="114"/>
      <c r="AQ13" s="111"/>
      <c r="AR13" s="111"/>
      <c r="AS13" s="111"/>
      <c r="AT13" s="111" t="s">
        <v>124</v>
      </c>
      <c r="AU13" s="115" t="s">
        <v>125</v>
      </c>
      <c r="AV13" s="116" t="s">
        <v>126</v>
      </c>
      <c r="AW13" s="114"/>
      <c r="AX13" s="111" t="s">
        <v>127</v>
      </c>
      <c r="AY13" s="115" t="s">
        <v>128</v>
      </c>
      <c r="AZ13" s="116" t="s">
        <v>129</v>
      </c>
      <c r="BA13" s="114"/>
      <c r="BB13" s="111" t="s">
        <v>225</v>
      </c>
      <c r="BC13" s="115" t="s">
        <v>226</v>
      </c>
      <c r="BD13" s="116" t="s">
        <v>227</v>
      </c>
      <c r="BE13" s="114"/>
      <c r="BF13" s="111" t="s">
        <v>132</v>
      </c>
      <c r="BG13" s="115" t="s">
        <v>133</v>
      </c>
      <c r="BH13" s="116" t="s">
        <v>134</v>
      </c>
      <c r="BI13" s="114"/>
      <c r="BJ13" s="111" t="s">
        <v>135</v>
      </c>
      <c r="BK13" s="115" t="s">
        <v>136</v>
      </c>
      <c r="BL13" s="116" t="s">
        <v>137</v>
      </c>
      <c r="BM13" s="114"/>
      <c r="BN13" s="111" t="s">
        <v>138</v>
      </c>
      <c r="BO13" s="554" t="s">
        <v>139</v>
      </c>
      <c r="BP13" s="555" t="s">
        <v>140</v>
      </c>
      <c r="BQ13" s="556"/>
      <c r="BR13" s="557" t="s">
        <v>212</v>
      </c>
      <c r="BS13" s="554" t="s">
        <v>213</v>
      </c>
      <c r="BT13" s="555" t="s">
        <v>214</v>
      </c>
      <c r="BU13" s="556"/>
      <c r="BV13" s="557" t="s">
        <v>119</v>
      </c>
      <c r="BW13" s="554" t="s">
        <v>130</v>
      </c>
      <c r="BX13" s="555" t="s">
        <v>131</v>
      </c>
      <c r="BY13" s="556"/>
      <c r="BZ13" s="557" t="s">
        <v>219</v>
      </c>
      <c r="CA13" s="554" t="s">
        <v>220</v>
      </c>
      <c r="CB13" s="555" t="s">
        <v>221</v>
      </c>
      <c r="CC13" s="556"/>
      <c r="CD13" s="557" t="s">
        <v>216</v>
      </c>
      <c r="CE13" s="554" t="s">
        <v>122</v>
      </c>
      <c r="CF13" s="555" t="s">
        <v>217</v>
      </c>
      <c r="CG13" s="556"/>
      <c r="CH13" s="557" t="s">
        <v>141</v>
      </c>
      <c r="CI13" s="554" t="s">
        <v>142</v>
      </c>
      <c r="CJ13" s="555" t="s">
        <v>143</v>
      </c>
      <c r="CK13" s="556"/>
      <c r="CL13" s="557" t="s">
        <v>144</v>
      </c>
      <c r="CM13" s="554" t="s">
        <v>145</v>
      </c>
      <c r="CN13" s="555" t="s">
        <v>146</v>
      </c>
      <c r="CO13" s="557" t="s">
        <v>147</v>
      </c>
      <c r="CP13" s="558" t="s">
        <v>148</v>
      </c>
      <c r="CQ13" s="559" t="s">
        <v>149</v>
      </c>
      <c r="CR13" s="560" t="s">
        <v>150</v>
      </c>
      <c r="CS13" s="556"/>
      <c r="CT13" s="558" t="s">
        <v>151</v>
      </c>
      <c r="CU13" s="559" t="s">
        <v>152</v>
      </c>
      <c r="CV13" s="560" t="s">
        <v>153</v>
      </c>
      <c r="CW13" s="556"/>
      <c r="CX13" s="558" t="s">
        <v>228</v>
      </c>
      <c r="CY13" s="559" t="s">
        <v>229</v>
      </c>
      <c r="CZ13" s="560" t="s">
        <v>230</v>
      </c>
      <c r="DA13" s="561" t="s">
        <v>154</v>
      </c>
      <c r="DB13" s="561" t="s">
        <v>155</v>
      </c>
      <c r="DC13" s="562" t="s">
        <v>156</v>
      </c>
      <c r="DD13" s="562" t="s">
        <v>157</v>
      </c>
      <c r="DE13" s="562" t="s">
        <v>158</v>
      </c>
      <c r="DF13" s="561" t="s">
        <v>159</v>
      </c>
      <c r="DG13" s="561" t="s">
        <v>160</v>
      </c>
      <c r="DH13" s="561" t="s">
        <v>161</v>
      </c>
      <c r="DI13" s="561" t="s">
        <v>162</v>
      </c>
      <c r="DJ13" s="507"/>
      <c r="DK13" s="554" t="s">
        <v>163</v>
      </c>
      <c r="DL13" s="554" t="s">
        <v>164</v>
      </c>
      <c r="DM13" s="554" t="s">
        <v>165</v>
      </c>
      <c r="DN13" s="554" t="s">
        <v>166</v>
      </c>
      <c r="DO13" s="507" t="s">
        <v>207</v>
      </c>
      <c r="DP13" s="508" t="s">
        <v>204</v>
      </c>
      <c r="DQ13" s="508" t="s">
        <v>205</v>
      </c>
      <c r="DR13" s="508" t="s">
        <v>206</v>
      </c>
      <c r="DS13" s="509" t="s">
        <v>232</v>
      </c>
      <c r="DT13" s="556" t="s">
        <v>272</v>
      </c>
      <c r="DU13" s="557" t="s">
        <v>245</v>
      </c>
      <c r="DV13" s="554" t="s">
        <v>246</v>
      </c>
      <c r="DW13" s="557" t="s">
        <v>247</v>
      </c>
      <c r="DX13" s="557"/>
      <c r="DY13" s="557" t="s">
        <v>248</v>
      </c>
      <c r="DZ13" s="554" t="s">
        <v>249</v>
      </c>
      <c r="EA13" s="574" t="s">
        <v>250</v>
      </c>
      <c r="EB13" s="564"/>
      <c r="EC13" s="557" t="s">
        <v>252</v>
      </c>
      <c r="ED13" s="554" t="s">
        <v>253</v>
      </c>
      <c r="EE13" s="555" t="s">
        <v>254</v>
      </c>
      <c r="EF13" s="564"/>
      <c r="EG13" s="557" t="s">
        <v>252</v>
      </c>
      <c r="EH13" s="554" t="s">
        <v>253</v>
      </c>
      <c r="EI13" s="555" t="s">
        <v>254</v>
      </c>
      <c r="EJ13" s="556"/>
      <c r="EK13" s="574"/>
      <c r="EL13" s="557" t="s">
        <v>263</v>
      </c>
      <c r="EM13" s="557" t="s">
        <v>264</v>
      </c>
      <c r="EN13" s="554" t="s">
        <v>258</v>
      </c>
      <c r="EO13" s="557" t="s">
        <v>268</v>
      </c>
      <c r="EP13" s="555" t="s">
        <v>273</v>
      </c>
      <c r="EQ13" s="532" t="str">
        <f>$D$2</f>
        <v>Day</v>
      </c>
      <c r="ER13" s="533">
        <f>$D$3</f>
        <v>4</v>
      </c>
      <c r="ES13" s="127"/>
      <c r="ET13" s="437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</row>
    <row r="14" spans="1:229" s="147" customFormat="1" ht="15" customHeight="1" thickTop="1" x14ac:dyDescent="0.25">
      <c r="A14" s="129" t="str">
        <f>$C$3</f>
        <v>Co</v>
      </c>
      <c r="B14" s="130" t="str">
        <f>$A$2</f>
        <v>R</v>
      </c>
      <c r="C14" s="131" t="str">
        <f>$B$3</f>
        <v>108-C-4</v>
      </c>
      <c r="D14" s="233" t="s">
        <v>193</v>
      </c>
      <c r="E14" s="133">
        <v>12.99</v>
      </c>
      <c r="F14" s="445">
        <f>G14+H14+I14+J14+K14</f>
        <v>1.0409999999999999</v>
      </c>
      <c r="G14" s="341">
        <v>0.33600000000000002</v>
      </c>
      <c r="H14" s="341">
        <v>0.11</v>
      </c>
      <c r="I14" s="341">
        <v>0.14899999999999999</v>
      </c>
      <c r="J14" s="341">
        <v>0.309</v>
      </c>
      <c r="K14" s="452">
        <v>0.13700000000000001</v>
      </c>
      <c r="L14" s="136">
        <f>100*F14/$E14</f>
        <v>8.0138568129330245</v>
      </c>
      <c r="M14" s="204">
        <v>200</v>
      </c>
      <c r="N14" s="384">
        <f>R14+V14</f>
        <v>1278</v>
      </c>
      <c r="O14" s="373">
        <f>N14/($N14+$Z14)</f>
        <v>0.78021978021978022</v>
      </c>
      <c r="P14" s="135">
        <f>O14*$F14</f>
        <v>0.81220879120879119</v>
      </c>
      <c r="Q14" s="373">
        <f>100*P14/$E14</f>
        <v>6.2525696012993928</v>
      </c>
      <c r="R14" s="132">
        <v>974</v>
      </c>
      <c r="S14" s="373">
        <f>R14/($N14+$Z14)</f>
        <v>0.59462759462759462</v>
      </c>
      <c r="T14" s="135">
        <f>S14*$F14</f>
        <v>0.619007326007326</v>
      </c>
      <c r="U14" s="373">
        <f>100*T14/$E14</f>
        <v>4.7652604003643262</v>
      </c>
      <c r="V14" s="132">
        <v>304</v>
      </c>
      <c r="W14" s="373">
        <f>V14/($N14+$Z14)</f>
        <v>0.1855921855921856</v>
      </c>
      <c r="X14" s="135">
        <f>W14*$F14</f>
        <v>0.19320146520146519</v>
      </c>
      <c r="Y14" s="136">
        <f>100*X14/$E14</f>
        <v>1.4873092009350668</v>
      </c>
      <c r="Z14" s="389">
        <f>AD14+AH14+AL14</f>
        <v>360</v>
      </c>
      <c r="AA14" s="373">
        <f>Z14/($N14+$Z14)</f>
        <v>0.21978021978021978</v>
      </c>
      <c r="AB14" s="135">
        <f>AA14*$F14</f>
        <v>0.22879120879120876</v>
      </c>
      <c r="AC14" s="373">
        <f>100*AB14/$E14</f>
        <v>1.7612872116336318</v>
      </c>
      <c r="AD14" s="132">
        <v>129</v>
      </c>
      <c r="AE14" s="373">
        <f>AD14/($N14+$Z14)</f>
        <v>7.8754578754578752E-2</v>
      </c>
      <c r="AF14" s="135">
        <f>AE14*$F14</f>
        <v>8.1983516483516469E-2</v>
      </c>
      <c r="AG14" s="373">
        <f>100*AF14/$E14</f>
        <v>0.63112791750205133</v>
      </c>
      <c r="AH14" s="132">
        <v>183</v>
      </c>
      <c r="AI14" s="373">
        <f>AH14/($N14+$Z14)</f>
        <v>0.11172161172161173</v>
      </c>
      <c r="AJ14" s="135">
        <f>AI14*$F14</f>
        <v>0.1163021978021978</v>
      </c>
      <c r="AK14" s="373">
        <f>100*AJ14/$E14</f>
        <v>0.89532099924709629</v>
      </c>
      <c r="AL14" s="132">
        <v>48</v>
      </c>
      <c r="AM14" s="373">
        <f>AL14/($N14+$Z14)</f>
        <v>2.9304029304029304E-2</v>
      </c>
      <c r="AN14" s="135">
        <f>AM14*$F14</f>
        <v>3.0505494505494505E-2</v>
      </c>
      <c r="AO14" s="136">
        <f>100*AN14/$E14</f>
        <v>0.23483829488448424</v>
      </c>
      <c r="AP14" s="419">
        <v>40</v>
      </c>
      <c r="AQ14" s="384">
        <v>32</v>
      </c>
      <c r="AR14" s="384">
        <v>10260</v>
      </c>
      <c r="AS14" s="35">
        <v>175</v>
      </c>
      <c r="AT14" s="137">
        <f>AS14/(168*($AP14+$AQ14))</f>
        <v>1.4467592592592593E-2</v>
      </c>
      <c r="AU14" s="137">
        <f>AT14*$F14*$O14</f>
        <v>1.1750705891330889E-2</v>
      </c>
      <c r="AV14" s="138">
        <f>100*AU14/$E14</f>
        <v>9.0459629648428713E-2</v>
      </c>
      <c r="AW14" s="139">
        <v>234</v>
      </c>
      <c r="AX14" s="137">
        <f>AW14/(168*($AP14+$AQ14))</f>
        <v>1.9345238095238096E-2</v>
      </c>
      <c r="AY14" s="137">
        <f>AX14*$F14*$O14</f>
        <v>1.5712372448979588E-2</v>
      </c>
      <c r="AZ14" s="138">
        <f>100*AY14/$E14</f>
        <v>0.12095744764418466</v>
      </c>
      <c r="BA14" s="139">
        <f>AS14+AW14</f>
        <v>409</v>
      </c>
      <c r="BB14" s="137">
        <f>BA14/(168*($AP14+$AQ14))</f>
        <v>3.381283068783069E-2</v>
      </c>
      <c r="BC14" s="137">
        <f>BB14*$F14*$O14</f>
        <v>2.7463078340310483E-2</v>
      </c>
      <c r="BD14" s="138">
        <f>100*BC14/$E14</f>
        <v>0.21141707729261344</v>
      </c>
      <c r="BE14" s="139">
        <v>1277</v>
      </c>
      <c r="BF14" s="137">
        <f>BE14/(168*($AP14+$AQ14))</f>
        <v>0.10557208994708994</v>
      </c>
      <c r="BG14" s="137">
        <f>BF14*$F14*$O14</f>
        <v>8.5746579561311695E-2</v>
      </c>
      <c r="BH14" s="138">
        <f>100*BG14/$E14</f>
        <v>0.66009684034881977</v>
      </c>
      <c r="BI14" s="139">
        <v>340</v>
      </c>
      <c r="BJ14" s="137">
        <f>BI14/(168*($AP14+$AQ14))</f>
        <v>2.8108465608465607E-2</v>
      </c>
      <c r="BK14" s="137">
        <f>BJ14*$F14*$O14</f>
        <v>2.2829942874585729E-2</v>
      </c>
      <c r="BL14" s="138">
        <f>100*BK14/$E14</f>
        <v>0.1757501376026615</v>
      </c>
      <c r="BM14" s="139">
        <f>AS14+AW14+BE14+BI14</f>
        <v>2026</v>
      </c>
      <c r="BN14" s="137">
        <f>BM14/(168*($AP14+$AQ14))</f>
        <v>0.16749338624338625</v>
      </c>
      <c r="BO14" s="137">
        <f>BN14*$F14*$O14</f>
        <v>0.13603960077620791</v>
      </c>
      <c r="BP14" s="138">
        <f>100*BO14/$E14</f>
        <v>1.0472640552440946</v>
      </c>
      <c r="BQ14" s="139">
        <v>436</v>
      </c>
      <c r="BR14" s="137">
        <f>BQ14/(168*($AP14+$AQ14))</f>
        <v>3.6044973544973546E-2</v>
      </c>
      <c r="BS14" s="137">
        <f>BR14*$F14*$O14</f>
        <v>2.927604439211582E-2</v>
      </c>
      <c r="BT14" s="138">
        <f>100*BS14/$E14</f>
        <v>0.22537370586694241</v>
      </c>
      <c r="BU14" s="139">
        <v>415</v>
      </c>
      <c r="BV14" s="137">
        <f>BU14/(168*($AP14+$AQ14))</f>
        <v>3.4308862433862435E-2</v>
      </c>
      <c r="BW14" s="137">
        <f>BV14*$F14*$O14</f>
        <v>2.7865959685156112E-2</v>
      </c>
      <c r="BX14" s="138">
        <f>100*BW14/$E14</f>
        <v>0.21451855030913095</v>
      </c>
      <c r="BY14" s="139">
        <f>BQ14+BU14</f>
        <v>851</v>
      </c>
      <c r="BZ14" s="137">
        <f>BY14/(168*($AP14+$AQ14))</f>
        <v>7.0353835978835974E-2</v>
      </c>
      <c r="CA14" s="137">
        <f>BZ14*$F14*$O14</f>
        <v>5.7142004077271928E-2</v>
      </c>
      <c r="CB14" s="138">
        <f>100*CA14/$E14</f>
        <v>0.4398922561760733</v>
      </c>
      <c r="CC14" s="139">
        <f>BI14+BY14</f>
        <v>1191</v>
      </c>
      <c r="CD14" s="137">
        <f>CC14/(168*($AP14+$AQ14))</f>
        <v>9.8462301587301584E-2</v>
      </c>
      <c r="CE14" s="137">
        <f>CD14*$F14*$O14</f>
        <v>7.997194695185765E-2</v>
      </c>
      <c r="CF14" s="138">
        <f>100*CE14/$E14</f>
        <v>0.61564239377873486</v>
      </c>
      <c r="CG14" s="139">
        <f>BM14+BY14</f>
        <v>2877</v>
      </c>
      <c r="CH14" s="137">
        <f>CG14/(168*($AP14+$AQ14))</f>
        <v>0.23784722222222221</v>
      </c>
      <c r="CI14" s="137">
        <f>CH14*$F14*$O14</f>
        <v>0.19318160485347985</v>
      </c>
      <c r="CJ14" s="138">
        <f>100*CI14/$E14</f>
        <v>1.4871563114201682</v>
      </c>
      <c r="CK14" s="139">
        <f>168*($AP14+$AQ14)-CG14</f>
        <v>9219</v>
      </c>
      <c r="CL14" s="137">
        <f>CK14/(168*($AP14+$AQ14))</f>
        <v>0.76215277777777779</v>
      </c>
      <c r="CM14" s="137">
        <f>CL14*$F14*$O14</f>
        <v>0.61902718635531129</v>
      </c>
      <c r="CN14" s="138">
        <f>100*CM14/$E14</f>
        <v>4.7654132898792243</v>
      </c>
      <c r="CO14" s="35">
        <v>321</v>
      </c>
      <c r="CP14" s="140">
        <f>$BI$3*$AR14*CO14/(($AP14+$AQ14)*168)</f>
        <v>495.04870129870119</v>
      </c>
      <c r="CQ14" s="140">
        <f>CP14*$F14*$O14</f>
        <v>402.08290727130003</v>
      </c>
      <c r="CR14" s="141">
        <f>100*CQ14/$E14</f>
        <v>3095.326460903003</v>
      </c>
      <c r="CS14" s="139">
        <v>340</v>
      </c>
      <c r="CT14" s="140">
        <f>$BI$3*$AR14*CS14/(($AP14+$AQ14)*168)</f>
        <v>524.35064935064929</v>
      </c>
      <c r="CU14" s="140">
        <f>CT14*$F14*$O14</f>
        <v>425.88220707863553</v>
      </c>
      <c r="CV14" s="141">
        <f>100*CU14/$E14</f>
        <v>3278.5389305514668</v>
      </c>
      <c r="CW14" s="139">
        <v>240</v>
      </c>
      <c r="CX14" s="140">
        <f>$BI$3*$AR14*CW14/(($AP14+$AQ14)*168)</f>
        <v>370.12987012987008</v>
      </c>
      <c r="CY14" s="140">
        <f>CX14*$F14*$O14</f>
        <v>300.62273440844865</v>
      </c>
      <c r="CZ14" s="141">
        <f>100*CY14/$E14</f>
        <v>2314.262774506918</v>
      </c>
      <c r="DA14" s="142">
        <f>2*$BK$3*BM14/(CO14+CW14)/$AR14</f>
        <v>3.8718801360700228</v>
      </c>
      <c r="DB14" s="142">
        <v>0.49890000000000001</v>
      </c>
      <c r="DC14" s="143">
        <f>2*10000*CI14/CQ14</f>
        <v>9.6090433768741708</v>
      </c>
      <c r="DD14" s="144">
        <f>10000*BC14/CQ14</f>
        <v>0.68302028869334996</v>
      </c>
      <c r="DE14" s="143">
        <f>10000*BK14/CY14</f>
        <v>0.75942170240415852</v>
      </c>
      <c r="DF14" s="145">
        <f>10000*CM14/CQ14</f>
        <v>15.395511103823944</v>
      </c>
      <c r="DG14" s="145">
        <f>1000*($AP14+$AQ14)*$BB$3*$BG$3/CO14/$AR14</f>
        <v>80.800131169044107</v>
      </c>
      <c r="DH14" s="146">
        <f>CY14/CQ14</f>
        <v>0.74766355140186924</v>
      </c>
      <c r="DI14" s="146">
        <f>1000*CA14/CQ14</f>
        <v>0.14211497938338405</v>
      </c>
      <c r="DJ14" s="419">
        <v>26</v>
      </c>
      <c r="DK14" s="137">
        <f>DJ14/(492*($AP14+$AQ14))</f>
        <v>7.3396567299006325E-4</v>
      </c>
      <c r="DL14" s="137">
        <f>DK14*$F14*$O14</f>
        <v>5.9613337204800611E-4</v>
      </c>
      <c r="DM14" s="137">
        <f>100*DL14/$E14</f>
        <v>4.5891714553349195E-3</v>
      </c>
      <c r="DN14" s="137">
        <f>DL14/CI14</f>
        <v>3.0858702747611415E-3</v>
      </c>
      <c r="DO14" s="487">
        <f>BU14/BY14</f>
        <v>0.48766157461809634</v>
      </c>
      <c r="DP14" s="445">
        <f>7.158*DO14*CA14</f>
        <v>0.19946453942634745</v>
      </c>
      <c r="DQ14" s="445">
        <f xml:space="preserve"> 0.00033*((CQ14+CU14)/2)/DB14</f>
        <v>0.27383091575012902</v>
      </c>
      <c r="DR14" s="445">
        <f>1/(1/DP14+1/DQ14)</f>
        <v>0.11540266633329194</v>
      </c>
      <c r="DS14" s="342">
        <f>100*DR14/$E14</f>
        <v>0.88839619964043059</v>
      </c>
      <c r="DT14" s="139">
        <v>129</v>
      </c>
      <c r="DU14" s="137">
        <f>(4*DT14)/((4*DT14)+DX14+EF14)</f>
        <v>0.54952076677316297</v>
      </c>
      <c r="DV14" s="137">
        <f>DU14*$F14*$O14</f>
        <v>0.44632559772495878</v>
      </c>
      <c r="DW14" s="137">
        <f>100*DV14/$E14</f>
        <v>3.4359168416086128</v>
      </c>
      <c r="DX14" s="35">
        <v>150</v>
      </c>
      <c r="DY14" s="137">
        <f>DX14/((4*DT14)+DX14+EF14)</f>
        <v>0.15974440894568689</v>
      </c>
      <c r="DZ14" s="137">
        <f>DY14*$F14*$O14</f>
        <v>0.12974581329213916</v>
      </c>
      <c r="EA14" s="148">
        <f>100*DZ14/$E14</f>
        <v>0.99881303535134069</v>
      </c>
      <c r="EB14" s="563">
        <f>4*DT14+DX14</f>
        <v>666</v>
      </c>
      <c r="EC14" s="137">
        <f>EB14/((4*DT14)+DX14+EF14)</f>
        <v>0.70926517571884984</v>
      </c>
      <c r="ED14" s="137">
        <f>EC14*$F14*$O14</f>
        <v>0.57607141101709791</v>
      </c>
      <c r="EE14" s="138">
        <f>100*ED14/$E14</f>
        <v>4.4347298769599535</v>
      </c>
      <c r="EF14" s="563">
        <v>273</v>
      </c>
      <c r="EG14" s="137">
        <f>EF14/((4*DT14)+DX14+EF14)</f>
        <v>0.29073482428115016</v>
      </c>
      <c r="EH14" s="137">
        <f>EG14*$F14*$O14</f>
        <v>0.23613738019169328</v>
      </c>
      <c r="EI14" s="138">
        <f>100*EH14/$E14</f>
        <v>1.8178397243394402</v>
      </c>
      <c r="EJ14" s="584">
        <v>108</v>
      </c>
      <c r="EK14" s="585">
        <v>107</v>
      </c>
      <c r="EL14" s="583">
        <f>EK14*$BS$3</f>
        <v>2.9003295880000002E-5</v>
      </c>
      <c r="EM14" s="342">
        <f>EJ14/(2*EL14*1000000)</f>
        <v>1.8618573635018199</v>
      </c>
      <c r="EN14" s="342">
        <f>EM14*$F14*$O14</f>
        <v>1.5122169186130001</v>
      </c>
      <c r="EO14" s="342">
        <f>100*EN14/$E14</f>
        <v>11.641392752986913</v>
      </c>
      <c r="EP14" s="587">
        <f>DV14*100^3/EN14</f>
        <v>295146.54427641706</v>
      </c>
      <c r="EQ14" s="543" t="str">
        <f>$C$3</f>
        <v>Co</v>
      </c>
      <c r="ER14" s="130" t="str">
        <f>$A$2</f>
        <v>R</v>
      </c>
      <c r="ES14" s="131" t="str">
        <f>$B$3</f>
        <v>108-C-4</v>
      </c>
      <c r="ET14" s="233" t="s">
        <v>193</v>
      </c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</row>
    <row r="15" spans="1:229" s="147" customFormat="1" ht="15" customHeight="1" x14ac:dyDescent="0.25">
      <c r="A15" s="129" t="str">
        <f>$C$3</f>
        <v>Co</v>
      </c>
      <c r="B15" s="130" t="str">
        <f>$A$2</f>
        <v>R</v>
      </c>
      <c r="C15" s="131" t="str">
        <f>$B$3</f>
        <v>108-C-4</v>
      </c>
      <c r="D15" s="233" t="s">
        <v>194</v>
      </c>
      <c r="E15" s="133">
        <v>12.66</v>
      </c>
      <c r="F15" s="445">
        <f>G15+H15+I15+J15+K15</f>
        <v>0.93200000000000005</v>
      </c>
      <c r="G15" s="341">
        <v>0.315</v>
      </c>
      <c r="H15" s="341">
        <v>0.106</v>
      </c>
      <c r="I15" s="341">
        <v>0.13700000000000001</v>
      </c>
      <c r="J15" s="341">
        <v>0.246</v>
      </c>
      <c r="K15" s="452">
        <v>0.128</v>
      </c>
      <c r="L15" s="136">
        <f>100*F15/$E15</f>
        <v>7.3617693522906791</v>
      </c>
      <c r="M15" s="204">
        <v>200</v>
      </c>
      <c r="N15" s="384">
        <f>R15+V15</f>
        <v>925</v>
      </c>
      <c r="O15" s="373">
        <f>N15/($N15+$Z15)</f>
        <v>0.82222222222222219</v>
      </c>
      <c r="P15" s="135">
        <f>O15*$F15</f>
        <v>0.76631111111111117</v>
      </c>
      <c r="Q15" s="373">
        <f>100*P15/$E15</f>
        <v>6.0530103563278921</v>
      </c>
      <c r="R15" s="132">
        <v>713</v>
      </c>
      <c r="S15" s="373">
        <f>R15/($N15+$Z15)</f>
        <v>0.63377777777777777</v>
      </c>
      <c r="T15" s="135">
        <f>S15*$F15</f>
        <v>0.59068088888888892</v>
      </c>
      <c r="U15" s="373">
        <f>100*T15/$E15</f>
        <v>4.6657258206073378</v>
      </c>
      <c r="V15" s="132">
        <v>212</v>
      </c>
      <c r="W15" s="373">
        <f>V15/($N15+$Z15)</f>
        <v>0.18844444444444444</v>
      </c>
      <c r="X15" s="135">
        <f>W15*$F15</f>
        <v>0.17563022222222224</v>
      </c>
      <c r="Y15" s="136">
        <f>100*X15/$E15</f>
        <v>1.3872845357205548</v>
      </c>
      <c r="Z15" s="389">
        <f>AD15+AH15+AL15</f>
        <v>200</v>
      </c>
      <c r="AA15" s="373">
        <f>Z15/($N15+$Z15)</f>
        <v>0.17777777777777778</v>
      </c>
      <c r="AB15" s="135">
        <f>AA15*$F15</f>
        <v>0.16568888888888891</v>
      </c>
      <c r="AC15" s="373">
        <f>100*AB15/$E15</f>
        <v>1.3087589959627877</v>
      </c>
      <c r="AD15" s="132">
        <v>45</v>
      </c>
      <c r="AE15" s="373">
        <f>AD15/($N15+$Z15)</f>
        <v>0.04</v>
      </c>
      <c r="AF15" s="135">
        <f>AE15*$F15</f>
        <v>3.7280000000000001E-2</v>
      </c>
      <c r="AG15" s="373">
        <f>100*AF15/$E15</f>
        <v>0.2944707740916272</v>
      </c>
      <c r="AH15" s="132">
        <v>133</v>
      </c>
      <c r="AI15" s="373">
        <f>AH15/($N15+$Z15)</f>
        <v>0.11822222222222223</v>
      </c>
      <c r="AJ15" s="135">
        <f>AI15*$F15</f>
        <v>0.11018311111111112</v>
      </c>
      <c r="AK15" s="373">
        <f>100*AJ15/$E15</f>
        <v>0.87032473231525376</v>
      </c>
      <c r="AL15" s="132">
        <v>22</v>
      </c>
      <c r="AM15" s="373">
        <f>AL15/($N15+$Z15)</f>
        <v>1.9555555555555555E-2</v>
      </c>
      <c r="AN15" s="135">
        <f>AM15*$F15</f>
        <v>1.8225777777777778E-2</v>
      </c>
      <c r="AO15" s="136">
        <f>100*AN15/$E15</f>
        <v>0.14396348955590663</v>
      </c>
      <c r="AP15" s="419">
        <v>40</v>
      </c>
      <c r="AQ15" s="384">
        <v>18</v>
      </c>
      <c r="AR15" s="384">
        <v>10476</v>
      </c>
      <c r="AS15" s="35">
        <v>192</v>
      </c>
      <c r="AT15" s="137">
        <f>AS15/(168*($AP15+$AQ15))</f>
        <v>1.9704433497536946E-2</v>
      </c>
      <c r="AU15" s="137">
        <f>AT15*$F15*$O15</f>
        <v>1.5099726327312536E-2</v>
      </c>
      <c r="AV15" s="138">
        <f>100*AU15/$E15</f>
        <v>0.11927114002616536</v>
      </c>
      <c r="AW15" s="139">
        <v>350</v>
      </c>
      <c r="AX15" s="137">
        <f>AW15/(168*($AP15+$AQ15))</f>
        <v>3.5919540229885055E-2</v>
      </c>
      <c r="AY15" s="137">
        <f>AX15*$F15*$O15</f>
        <v>2.7525542784163474E-2</v>
      </c>
      <c r="AZ15" s="138">
        <f>100*AY15/$E15</f>
        <v>0.21742134900603058</v>
      </c>
      <c r="BA15" s="139">
        <f>AS15+AW15</f>
        <v>542</v>
      </c>
      <c r="BB15" s="137">
        <f>BA15/(168*($AP15+$AQ15))</f>
        <v>5.5623973727422005E-2</v>
      </c>
      <c r="BC15" s="137">
        <f>BB15*$F15*$O15</f>
        <v>4.2625269111476009E-2</v>
      </c>
      <c r="BD15" s="138">
        <f>100*BC15/$E15</f>
        <v>0.33669248903219601</v>
      </c>
      <c r="BE15" s="139">
        <v>1670</v>
      </c>
      <c r="BF15" s="137">
        <f>BE15/(168*($AP15+$AQ15))</f>
        <v>0.17138752052545156</v>
      </c>
      <c r="BG15" s="137">
        <f>BF15*$F15*$O15</f>
        <v>0.13133616128443715</v>
      </c>
      <c r="BH15" s="138">
        <f>100*BG15/$E15</f>
        <v>1.0374104366859174</v>
      </c>
      <c r="BI15" s="139">
        <v>325</v>
      </c>
      <c r="BJ15" s="137">
        <f>BI15/(168*($AP15+$AQ15))</f>
        <v>3.3353858784893269E-2</v>
      </c>
      <c r="BK15" s="137">
        <f>BJ15*$F15*$O15</f>
        <v>2.5559432585294656E-2</v>
      </c>
      <c r="BL15" s="138">
        <f>100*BK15/$E15</f>
        <v>0.20189125264845698</v>
      </c>
      <c r="BM15" s="139">
        <f>AS15+AW15+BE15+BI15</f>
        <v>2537</v>
      </c>
      <c r="BN15" s="137">
        <f>BM15/(168*($AP15+$AQ15))</f>
        <v>0.26036535303776681</v>
      </c>
      <c r="BO15" s="137">
        <f>BN15*$F15*$O15</f>
        <v>0.1995208629812078</v>
      </c>
      <c r="BP15" s="138">
        <f>100*BO15/$E15</f>
        <v>1.5759941783665703</v>
      </c>
      <c r="BQ15" s="139">
        <v>328</v>
      </c>
      <c r="BR15" s="137">
        <f>BQ15/(168*($AP15+$AQ15))</f>
        <v>3.3661740558292283E-2</v>
      </c>
      <c r="BS15" s="137">
        <f>BR15*$F15*$O15</f>
        <v>2.5795365809158914E-2</v>
      </c>
      <c r="BT15" s="138">
        <f>100*BS15/$E15</f>
        <v>0.20375486421136582</v>
      </c>
      <c r="BU15" s="139">
        <v>301</v>
      </c>
      <c r="BV15" s="137">
        <f>BU15/(168*($AP15+$AQ15))</f>
        <v>3.089080459770115E-2</v>
      </c>
      <c r="BW15" s="137">
        <f>BV15*$F15*$O15</f>
        <v>2.3671966794380588E-2</v>
      </c>
      <c r="BX15" s="138">
        <f>100*BW15/$E15</f>
        <v>0.18698236014518632</v>
      </c>
      <c r="BY15" s="139">
        <f>BQ15+BU15</f>
        <v>629</v>
      </c>
      <c r="BZ15" s="137">
        <f>BY15/(168*($AP15+$AQ15))</f>
        <v>6.4552545155993429E-2</v>
      </c>
      <c r="CA15" s="137">
        <f>BZ15*$F15*$O15</f>
        <v>4.9467332603539499E-2</v>
      </c>
      <c r="CB15" s="138">
        <f>100*CA15/$E15</f>
        <v>0.39073722435655212</v>
      </c>
      <c r="CC15" s="139">
        <f>BI15+BY15</f>
        <v>954</v>
      </c>
      <c r="CD15" s="137">
        <f>CC15/(168*($AP15+$AQ15))</f>
        <v>9.7906403940886705E-2</v>
      </c>
      <c r="CE15" s="137">
        <f>CD15*$F15*$O15</f>
        <v>7.5026765188834166E-2</v>
      </c>
      <c r="CF15" s="138">
        <f>100*CE15/$E15</f>
        <v>0.5926284770050092</v>
      </c>
      <c r="CG15" s="139">
        <f>BM15+BY15</f>
        <v>3166</v>
      </c>
      <c r="CH15" s="137">
        <f>CG15/(168*($AP15+$AQ15))</f>
        <v>0.32491789819376027</v>
      </c>
      <c r="CI15" s="137">
        <f>CH15*$F15*$O15</f>
        <v>0.2489881955847473</v>
      </c>
      <c r="CJ15" s="138">
        <f>100*CI15/$E15</f>
        <v>1.9667314027231224</v>
      </c>
      <c r="CK15" s="139">
        <f>168*($AP15+$AQ15)-CG15</f>
        <v>6578</v>
      </c>
      <c r="CL15" s="137">
        <f>CK15/(168*($AP15+$AQ15))</f>
        <v>0.67508210180623973</v>
      </c>
      <c r="CM15" s="137">
        <f>CL15*$F15*$O15</f>
        <v>0.51732291552636378</v>
      </c>
      <c r="CN15" s="138">
        <f>100*CM15/$E15</f>
        <v>4.0862789536047686</v>
      </c>
      <c r="CO15" s="35">
        <v>318</v>
      </c>
      <c r="CP15" s="140">
        <f>$BI$3*$AR15*CO15/(($AP15+$AQ15)*168)</f>
        <v>621.61665920286612</v>
      </c>
      <c r="CQ15" s="140">
        <f>CP15*$F15*$O15</f>
        <v>476.35175279892525</v>
      </c>
      <c r="CR15" s="141">
        <f>100*CQ15/$E15</f>
        <v>3762.6520758208944</v>
      </c>
      <c r="CS15" s="139">
        <v>325</v>
      </c>
      <c r="CT15" s="140">
        <f>$BI$3*$AR15*CS15/(($AP15+$AQ15)*168)</f>
        <v>635.30004478280341</v>
      </c>
      <c r="CU15" s="140">
        <f>CT15*$F15*$O15</f>
        <v>486.83748320644872</v>
      </c>
      <c r="CV15" s="141">
        <f>100*CU15/$E15</f>
        <v>3845.4777504458825</v>
      </c>
      <c r="CW15" s="139">
        <v>160</v>
      </c>
      <c r="CX15" s="140">
        <f>$BI$3*$AR15*CW15/(($AP15+$AQ15)*168)</f>
        <v>312.76309896999555</v>
      </c>
      <c r="CY15" s="140">
        <f>CX15*$F15*$O15</f>
        <v>239.6738378862517</v>
      </c>
      <c r="CZ15" s="141">
        <f>100*CY15/$E15</f>
        <v>1893.1582771425885</v>
      </c>
      <c r="DA15" s="142">
        <f>2*$BK$3*BM15/(CO15+CW15)/$AR15</f>
        <v>5.5730092772321989</v>
      </c>
      <c r="DB15" s="142">
        <v>0.5091</v>
      </c>
      <c r="DC15" s="143">
        <f>2*10000*CI15/CQ15</f>
        <v>10.453963656972149</v>
      </c>
      <c r="DD15" s="144">
        <f>10000*BC15/CQ15</f>
        <v>0.89482759034726866</v>
      </c>
      <c r="DE15" s="143">
        <f>10000*BK15/CY15</f>
        <v>1.0664256395570828</v>
      </c>
      <c r="DF15" s="145">
        <f>10000*CM15/CQ15</f>
        <v>10.860103116797664</v>
      </c>
      <c r="DG15" s="145">
        <f>1000*($AP15+$AQ15)*$BB$3*$BG$3/CO15/$AR15</f>
        <v>64.348339781134953</v>
      </c>
      <c r="DH15" s="146">
        <f>CY15/CQ15</f>
        <v>0.50314465408805031</v>
      </c>
      <c r="DI15" s="146">
        <f>1000*CA15/CQ15</f>
        <v>0.10384622773587306</v>
      </c>
      <c r="DJ15" s="419">
        <v>26</v>
      </c>
      <c r="DK15" s="137">
        <f>DJ15/(492*($AP15+$AQ15))</f>
        <v>9.1112980095318192E-4</v>
      </c>
      <c r="DL15" s="137">
        <f>DK15*$F15*$O15</f>
        <v>6.9820889013487832E-4</v>
      </c>
      <c r="DM15" s="137">
        <f>100*DL15/$E15</f>
        <v>5.5150781211285808E-3</v>
      </c>
      <c r="DN15" s="137">
        <f>DL15/CI15</f>
        <v>2.804184706408024E-3</v>
      </c>
      <c r="DO15" s="487">
        <f>BU15/BY15</f>
        <v>0.47853736089030208</v>
      </c>
      <c r="DP15" s="445">
        <f>7.158*DO15*CA15</f>
        <v>0.16944393831417626</v>
      </c>
      <c r="DQ15" s="445">
        <f xml:space="preserve"> 0.00033*((CQ15+CU15)/2)/DB15</f>
        <v>0.3121709368314412</v>
      </c>
      <c r="DR15" s="445">
        <f>1/(1/DP15+1/DQ15)</f>
        <v>0.10982940040619024</v>
      </c>
      <c r="DS15" s="342">
        <f>100*DR15/$E15</f>
        <v>0.86753080889565748</v>
      </c>
      <c r="DT15" s="139">
        <v>123</v>
      </c>
      <c r="DU15" s="137">
        <f t="shared" ref="DU15:DU18" si="0">(4*DT15)/((4*DT15)+DX15+EF15)</f>
        <v>0.50931677018633537</v>
      </c>
      <c r="DV15" s="137">
        <f>DU15*$F15*$O15</f>
        <v>0.39029510006901308</v>
      </c>
      <c r="DW15" s="137">
        <f>100*DV15/$E15</f>
        <v>3.0828996845893606</v>
      </c>
      <c r="DX15" s="35">
        <v>201</v>
      </c>
      <c r="DY15" s="137">
        <f>DX15/((4*DT15)+DX15+EF15)</f>
        <v>0.20807453416149069</v>
      </c>
      <c r="DZ15" s="137">
        <f>DY15*$F15*$O15</f>
        <v>0.15944982746721878</v>
      </c>
      <c r="EA15" s="148">
        <f>100*DZ15/$E15</f>
        <v>1.2594773101676049</v>
      </c>
      <c r="EB15" s="563">
        <f t="shared" ref="EB15:EB18" si="1">4*DT15+DX15</f>
        <v>693</v>
      </c>
      <c r="EC15" s="137">
        <f t="shared" ref="EC15:EC18" si="2">EB15/((4*DT15)+DX15+EF15)</f>
        <v>0.71739130434782605</v>
      </c>
      <c r="ED15" s="137">
        <f>EC15*$F15*$O15</f>
        <v>0.54974492753623194</v>
      </c>
      <c r="EE15" s="138">
        <f>100*ED15/$E15</f>
        <v>4.3423769947569664</v>
      </c>
      <c r="EF15" s="563">
        <v>273</v>
      </c>
      <c r="EG15" s="137">
        <f>EF15/((4*DT15)+DX15+EF15)</f>
        <v>0.28260869565217389</v>
      </c>
      <c r="EH15" s="137">
        <f>EG15*$F15*$O15</f>
        <v>0.21656618357487922</v>
      </c>
      <c r="EI15" s="138">
        <f>100*EH15/$E15</f>
        <v>1.7106333615709259</v>
      </c>
      <c r="EJ15" s="584">
        <v>106</v>
      </c>
      <c r="EK15" s="585">
        <v>69</v>
      </c>
      <c r="EL15" s="583">
        <f t="shared" ref="EL15:EL18" si="3">EK15*$BS$3</f>
        <v>1.8703059960000002E-5</v>
      </c>
      <c r="EM15" s="342">
        <f t="shared" ref="EM15:EM18" si="4">EJ15/(2*EL15*1000000)</f>
        <v>2.8337608986631295</v>
      </c>
      <c r="EN15" s="342">
        <f t="shared" ref="EN15:EN18" si="5">EM15*$F15*$O15</f>
        <v>2.1715424628777633</v>
      </c>
      <c r="EO15" s="342">
        <f t="shared" ref="EO15:EO18" si="6">100*EN15/$E15</f>
        <v>17.152784066964955</v>
      </c>
      <c r="EP15" s="587">
        <f>DV15*100^3/EN15</f>
        <v>179731.73757412401</v>
      </c>
      <c r="EQ15" s="544" t="str">
        <f>$C$3</f>
        <v>Co</v>
      </c>
      <c r="ER15" s="130" t="str">
        <f>$A$2</f>
        <v>R</v>
      </c>
      <c r="ES15" s="131" t="str">
        <f>$B$3</f>
        <v>108-C-4</v>
      </c>
      <c r="ET15" s="233" t="s">
        <v>194</v>
      </c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</row>
    <row r="16" spans="1:229" s="147" customFormat="1" ht="15" customHeight="1" x14ac:dyDescent="0.25">
      <c r="A16" s="129" t="str">
        <f>$C$3</f>
        <v>Co</v>
      </c>
      <c r="B16" s="130" t="str">
        <f>$A$2</f>
        <v>R</v>
      </c>
      <c r="C16" s="131" t="str">
        <f>$B$3</f>
        <v>108-C-4</v>
      </c>
      <c r="D16" s="233" t="s">
        <v>195</v>
      </c>
      <c r="E16" s="133">
        <v>13.27</v>
      </c>
      <c r="F16" s="445">
        <f>G16+H16+I16+J16+K16</f>
        <v>1.105</v>
      </c>
      <c r="G16" s="341">
        <v>0.36799999999999999</v>
      </c>
      <c r="H16" s="341">
        <v>0.114</v>
      </c>
      <c r="I16" s="341">
        <v>0.14299999999999999</v>
      </c>
      <c r="J16" s="341">
        <v>0.33400000000000002</v>
      </c>
      <c r="K16" s="452">
        <v>0.14599999999999999</v>
      </c>
      <c r="L16" s="136">
        <f>100*F16/$E16</f>
        <v>8.327053504144688</v>
      </c>
      <c r="M16" s="204">
        <v>200</v>
      </c>
      <c r="N16" s="384">
        <f>R16+V16</f>
        <v>1097</v>
      </c>
      <c r="O16" s="373">
        <f>N16/($N16+$Z16)</f>
        <v>0.8335866261398176</v>
      </c>
      <c r="P16" s="135">
        <f>O16*$F16</f>
        <v>0.9211132218844984</v>
      </c>
      <c r="Q16" s="373">
        <f>100*P16/$E16</f>
        <v>6.9413204362057153</v>
      </c>
      <c r="R16" s="132">
        <v>872</v>
      </c>
      <c r="S16" s="373">
        <f>R16/($N16+$Z16)</f>
        <v>0.66261398176291797</v>
      </c>
      <c r="T16" s="135">
        <f>S16*$F16</f>
        <v>0.73218844984802434</v>
      </c>
      <c r="U16" s="373">
        <f>100*T16/$E16</f>
        <v>5.5176220787341697</v>
      </c>
      <c r="V16" s="132">
        <v>225</v>
      </c>
      <c r="W16" s="373">
        <f>V16/($N16+$Z16)</f>
        <v>0.17097264437689969</v>
      </c>
      <c r="X16" s="135">
        <f>W16*$F16</f>
        <v>0.18892477203647415</v>
      </c>
      <c r="Y16" s="136">
        <f>100*X16/$E16</f>
        <v>1.4236983574715458</v>
      </c>
      <c r="Z16" s="389">
        <f>AD16+AH16+AL16</f>
        <v>219</v>
      </c>
      <c r="AA16" s="373">
        <f>Z16/($N16+$Z16)</f>
        <v>0.16641337386018237</v>
      </c>
      <c r="AB16" s="135">
        <f>AA16*$F16</f>
        <v>0.18388677811550153</v>
      </c>
      <c r="AC16" s="373">
        <f>100*AB16/$E16</f>
        <v>1.3857330679389717</v>
      </c>
      <c r="AD16" s="132">
        <v>74</v>
      </c>
      <c r="AE16" s="373">
        <f>AD16/($N16+$Z16)</f>
        <v>5.6231003039513679E-2</v>
      </c>
      <c r="AF16" s="135">
        <f>AE16*$F16</f>
        <v>6.2135258358662612E-2</v>
      </c>
      <c r="AG16" s="373">
        <f>100*AF16/$E16</f>
        <v>0.46823857090175292</v>
      </c>
      <c r="AH16" s="132">
        <v>134</v>
      </c>
      <c r="AI16" s="373">
        <f>AH16/($N16+$Z16)</f>
        <v>0.10182370820668693</v>
      </c>
      <c r="AJ16" s="135">
        <f>AI16*$F16</f>
        <v>0.11251519756838906</v>
      </c>
      <c r="AK16" s="373">
        <f>100*AJ16/$E16</f>
        <v>0.84789146622749867</v>
      </c>
      <c r="AL16" s="132">
        <v>11</v>
      </c>
      <c r="AM16" s="373">
        <f>AL16/($N16+$Z16)</f>
        <v>8.3586626139817623E-3</v>
      </c>
      <c r="AN16" s="135">
        <f>AM16*$F16</f>
        <v>9.2363221884498477E-3</v>
      </c>
      <c r="AO16" s="136">
        <f>100*AN16/$E16</f>
        <v>6.9603030809720037E-2</v>
      </c>
      <c r="AP16" s="419">
        <v>40</v>
      </c>
      <c r="AQ16" s="384">
        <v>15</v>
      </c>
      <c r="AR16" s="384">
        <v>10476</v>
      </c>
      <c r="AS16" s="35">
        <v>173</v>
      </c>
      <c r="AT16" s="137">
        <f>AS16/(168*($AP16+$AQ16))</f>
        <v>1.8722943722943725E-2</v>
      </c>
      <c r="AU16" s="137">
        <f>AT16*$F16*$O16</f>
        <v>1.7245951015802841E-2</v>
      </c>
      <c r="AV16" s="138">
        <f>100*AU16/$E16</f>
        <v>0.12996195188999882</v>
      </c>
      <c r="AW16" s="139">
        <v>194</v>
      </c>
      <c r="AX16" s="137">
        <f>AW16/(168*($AP16+$AQ16))</f>
        <v>2.0995670995670995E-2</v>
      </c>
      <c r="AY16" s="137">
        <f>AX16*$F16*$O16</f>
        <v>1.9339390156449428E-2</v>
      </c>
      <c r="AZ16" s="138">
        <f>100*AY16/$E16</f>
        <v>0.14573768015410271</v>
      </c>
      <c r="BA16" s="139">
        <f>AS16+AW16</f>
        <v>367</v>
      </c>
      <c r="BB16" s="137">
        <f>BA16/(168*($AP16+$AQ16))</f>
        <v>3.9718614718614716E-2</v>
      </c>
      <c r="BC16" s="137">
        <f>BB16*$F16*$O16</f>
        <v>3.6585341172252261E-2</v>
      </c>
      <c r="BD16" s="138">
        <f>100*BC16/$E16</f>
        <v>0.27569963204410147</v>
      </c>
      <c r="BE16" s="139">
        <v>937</v>
      </c>
      <c r="BF16" s="137">
        <f>BE16/(168*($AP16+$AQ16))</f>
        <v>0.1014069264069264</v>
      </c>
      <c r="BG16" s="137">
        <f>BF16*$F16*$O16</f>
        <v>9.3407260704088196E-2</v>
      </c>
      <c r="BH16" s="138">
        <f>100*BG16/$E16</f>
        <v>0.70389797064120729</v>
      </c>
      <c r="BI16" s="139">
        <v>319</v>
      </c>
      <c r="BJ16" s="137">
        <f>BI16/(168*($AP16+$AQ16))</f>
        <v>3.4523809523809526E-2</v>
      </c>
      <c r="BK16" s="137">
        <f>BJ16*$F16*$O16</f>
        <v>3.1800337422202923E-2</v>
      </c>
      <c r="BL16" s="138">
        <f>100*BK16/$E16</f>
        <v>0.23964082458329256</v>
      </c>
      <c r="BM16" s="139">
        <f>AS16+AW16+BE16+BI16</f>
        <v>1623</v>
      </c>
      <c r="BN16" s="137">
        <f>BM16/(168*($AP16+$AQ16))</f>
        <v>0.17564935064935064</v>
      </c>
      <c r="BO16" s="137">
        <f>BN16*$F16*$O16</f>
        <v>0.16179293929854338</v>
      </c>
      <c r="BP16" s="138">
        <f>100*BO16/$E16</f>
        <v>1.2192384272686012</v>
      </c>
      <c r="BQ16" s="139">
        <v>407</v>
      </c>
      <c r="BR16" s="137">
        <f>BQ16/(168*($AP16+$AQ16))</f>
        <v>4.4047619047619051E-2</v>
      </c>
      <c r="BS16" s="137">
        <f>BR16*$F16*$O16</f>
        <v>4.0572844297293381E-2</v>
      </c>
      <c r="BT16" s="138">
        <f>100*BS16/$E16</f>
        <v>0.30574863826144222</v>
      </c>
      <c r="BU16" s="139">
        <v>321</v>
      </c>
      <c r="BV16" s="137">
        <f>BU16/(168*($AP16+$AQ16))</f>
        <v>3.4740259740259738E-2</v>
      </c>
      <c r="BW16" s="137">
        <f>BV16*$F16*$O16</f>
        <v>3.1999712578454978E-2</v>
      </c>
      <c r="BX16" s="138">
        <f>100*BW16/$E16</f>
        <v>0.24114327489415963</v>
      </c>
      <c r="BY16" s="139">
        <f>BQ16+BU16</f>
        <v>728</v>
      </c>
      <c r="BZ16" s="137">
        <f>BY16/(168*($AP16+$AQ16))</f>
        <v>7.8787878787878782E-2</v>
      </c>
      <c r="CA16" s="137">
        <f>BZ16*$F16*$O16</f>
        <v>7.2572556875748345E-2</v>
      </c>
      <c r="CB16" s="138">
        <f>100*CA16/$E16</f>
        <v>0.54689191315560171</v>
      </c>
      <c r="CC16" s="139">
        <f>BI16+BY16</f>
        <v>1047</v>
      </c>
      <c r="CD16" s="137">
        <f>CC16/(168*($AP16+$AQ16))</f>
        <v>0.11331168831168831</v>
      </c>
      <c r="CE16" s="137">
        <f>CD16*$F16*$O16</f>
        <v>0.1043728942979513</v>
      </c>
      <c r="CF16" s="138">
        <f>100*CE16/$E16</f>
        <v>0.78653273773889443</v>
      </c>
      <c r="CG16" s="139">
        <f>BM16+BY16</f>
        <v>2351</v>
      </c>
      <c r="CH16" s="137">
        <f>CG16/(168*($AP16+$AQ16))</f>
        <v>0.25443722943722946</v>
      </c>
      <c r="CI16" s="137">
        <f>CH16*$F16*$O16</f>
        <v>0.23436549617429178</v>
      </c>
      <c r="CJ16" s="138">
        <f>100*CI16/$E16</f>
        <v>1.7661303404242035</v>
      </c>
      <c r="CK16" s="139">
        <f>168*($AP16+$AQ16)-CG16</f>
        <v>6889</v>
      </c>
      <c r="CL16" s="137">
        <f>CK16/(168*($AP16+$AQ16))</f>
        <v>0.74556277056277054</v>
      </c>
      <c r="CM16" s="137">
        <f>CL16*$F16*$O16</f>
        <v>0.6867477257102067</v>
      </c>
      <c r="CN16" s="138">
        <f>100*CM16/$E16</f>
        <v>5.1751900957815122</v>
      </c>
      <c r="CO16" s="35">
        <v>254</v>
      </c>
      <c r="CP16" s="140">
        <f>$BI$3*$AR16*CO16/(($AP16+$AQ16)*168)</f>
        <v>523.59386068476977</v>
      </c>
      <c r="CQ16" s="140">
        <f>CP16*$F16*$O16</f>
        <v>482.28922797429146</v>
      </c>
      <c r="CR16" s="141">
        <f>100*CQ16/$E16</f>
        <v>3634.4327654430408</v>
      </c>
      <c r="CS16" s="139">
        <v>319</v>
      </c>
      <c r="CT16" s="140">
        <f>$BI$3*$AR16*CS16/(($AP16+$AQ16)*168)</f>
        <v>657.58441558441564</v>
      </c>
      <c r="CU16" s="140">
        <f>CT16*$F16*$O16</f>
        <v>605.70969969999601</v>
      </c>
      <c r="CV16" s="141">
        <f>100*CU16/$E16</f>
        <v>4564.5041424264955</v>
      </c>
      <c r="CW16" s="139">
        <v>160</v>
      </c>
      <c r="CX16" s="140">
        <f>$BI$3*$AR16*CW16/(($AP16+$AQ16)*168)</f>
        <v>329.82290436835893</v>
      </c>
      <c r="CY16" s="140">
        <f>CX16*$F16*$O16</f>
        <v>303.80423809404192</v>
      </c>
      <c r="CZ16" s="141">
        <f>100*CY16/$E16</f>
        <v>2289.4064664208136</v>
      </c>
      <c r="DA16" s="142">
        <f>2*$BK$3*BM16/(CO16+CW16)/$AR16</f>
        <v>4.116379191084107</v>
      </c>
      <c r="DB16" s="142">
        <v>0.47</v>
      </c>
      <c r="DC16" s="143">
        <f>2*10000*CI16/CQ16</f>
        <v>9.7188774942651079</v>
      </c>
      <c r="DD16" s="144">
        <f>10000*BC16/CQ16</f>
        <v>0.75857678443115573</v>
      </c>
      <c r="DE16" s="143">
        <f>10000*BK16/CY16</f>
        <v>1.0467377815960288</v>
      </c>
      <c r="DF16" s="145">
        <f>10000*CM16/CQ16</f>
        <v>14.239333700125973</v>
      </c>
      <c r="DG16" s="145">
        <f>1000*($AP16+$AQ16)*$BB$3*$BG$3/CO16/$AR16</f>
        <v>76.395089789034103</v>
      </c>
      <c r="DH16" s="146">
        <f>CY16/CQ16</f>
        <v>0.62992125984251979</v>
      </c>
      <c r="DI16" s="146">
        <f>1000*CA16/CQ16</f>
        <v>0.15047517685718836</v>
      </c>
      <c r="DJ16" s="419">
        <v>26</v>
      </c>
      <c r="DK16" s="137">
        <f>DJ16/(492*($AP16+$AQ16))</f>
        <v>9.6082779009608278E-4</v>
      </c>
      <c r="DL16" s="137">
        <f>DK16*$F16*$O16</f>
        <v>8.8503118141156545E-4</v>
      </c>
      <c r="DM16" s="137">
        <f>100*DL16/$E16</f>
        <v>6.6694135750683158E-3</v>
      </c>
      <c r="DN16" s="137">
        <f>DL16/CI16</f>
        <v>3.7762861677957484E-3</v>
      </c>
      <c r="DO16" s="487">
        <f>BU16/BY16</f>
        <v>0.44093406593406592</v>
      </c>
      <c r="DP16" s="445">
        <f>7.158*DO16*CA16</f>
        <v>0.22905394263658069</v>
      </c>
      <c r="DQ16" s="445">
        <f xml:space="preserve"> 0.00033*((CQ16+CU16)/2)/DB16</f>
        <v>0.38195707035373921</v>
      </c>
      <c r="DR16" s="445">
        <f>1/(1/DP16+1/DQ16)</f>
        <v>0.143186900108833</v>
      </c>
      <c r="DS16" s="342">
        <f>100*DR16/$E16</f>
        <v>1.0790271296822382</v>
      </c>
      <c r="DT16" s="139">
        <v>141</v>
      </c>
      <c r="DU16" s="137">
        <f t="shared" si="0"/>
        <v>0.59305993690851733</v>
      </c>
      <c r="DV16" s="137">
        <f>DU16*$F16*$O16</f>
        <v>0.54627534925642174</v>
      </c>
      <c r="DW16" s="137">
        <f>100*DV16/$E16</f>
        <v>4.1166190599579631</v>
      </c>
      <c r="DX16" s="35">
        <v>152</v>
      </c>
      <c r="DY16" s="137">
        <f>DX16/((4*DT16)+DX16+EF16)</f>
        <v>0.15983175604626709</v>
      </c>
      <c r="DZ16" s="137">
        <f>DY16*$F16*$O16</f>
        <v>0.14722314377123424</v>
      </c>
      <c r="EA16" s="148">
        <f>100*DZ16/$E16</f>
        <v>1.1094434345986002</v>
      </c>
      <c r="EB16" s="563">
        <f t="shared" si="1"/>
        <v>716</v>
      </c>
      <c r="EC16" s="137">
        <f t="shared" si="2"/>
        <v>0.75289169295478442</v>
      </c>
      <c r="ED16" s="137">
        <f>EC16*$F16*$O16</f>
        <v>0.69349849302765598</v>
      </c>
      <c r="EE16" s="138">
        <f>100*ED16/$E16</f>
        <v>5.2260624945565635</v>
      </c>
      <c r="EF16" s="563">
        <v>235</v>
      </c>
      <c r="EG16" s="137">
        <f>EF16/((4*DT16)+DX16+EF16)</f>
        <v>0.24710830704521555</v>
      </c>
      <c r="EH16" s="137">
        <f>EG16*$F16*$O16</f>
        <v>0.22761472885684242</v>
      </c>
      <c r="EI16" s="138">
        <f>100*EH16/$E16</f>
        <v>1.7152579416491516</v>
      </c>
      <c r="EJ16" s="584">
        <v>99</v>
      </c>
      <c r="EK16" s="585">
        <v>75</v>
      </c>
      <c r="EL16" s="583">
        <f t="shared" si="3"/>
        <v>2.0329413000000001E-5</v>
      </c>
      <c r="EM16" s="342">
        <f t="shared" si="4"/>
        <v>2.434895685379602</v>
      </c>
      <c r="EN16" s="342">
        <f t="shared" si="5"/>
        <v>2.2428146097126693</v>
      </c>
      <c r="EO16" s="342">
        <f t="shared" si="6"/>
        <v>16.901391180954555</v>
      </c>
      <c r="EP16" s="587">
        <f t="shared" ref="EP16:EP18" si="7">DV16*100^3/EN16</f>
        <v>243566.87658923626</v>
      </c>
      <c r="EQ16" s="544" t="str">
        <f>$C$3</f>
        <v>Co</v>
      </c>
      <c r="ER16" s="130" t="str">
        <f>$A$2</f>
        <v>R</v>
      </c>
      <c r="ES16" s="131" t="str">
        <f>$B$3</f>
        <v>108-C-4</v>
      </c>
      <c r="ET16" s="233" t="s">
        <v>195</v>
      </c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</row>
    <row r="17" spans="1:216" s="147" customFormat="1" ht="15" customHeight="1" x14ac:dyDescent="0.25">
      <c r="A17" s="129" t="str">
        <f>$C$3</f>
        <v>Co</v>
      </c>
      <c r="B17" s="130" t="str">
        <f>$A$2</f>
        <v>R</v>
      </c>
      <c r="C17" s="131" t="str">
        <f>$B$3</f>
        <v>108-C-4</v>
      </c>
      <c r="D17" s="233" t="s">
        <v>196</v>
      </c>
      <c r="E17" s="133">
        <v>12.11</v>
      </c>
      <c r="F17" s="445">
        <f>G17+H17+I17+J17+K17</f>
        <v>1.004</v>
      </c>
      <c r="G17" s="341">
        <v>0.35099999999999998</v>
      </c>
      <c r="H17" s="341">
        <v>0.105</v>
      </c>
      <c r="I17" s="341">
        <v>0.11799999999999999</v>
      </c>
      <c r="J17" s="341">
        <v>0.31</v>
      </c>
      <c r="K17" s="452">
        <v>0.12</v>
      </c>
      <c r="L17" s="136">
        <f>100*F17/$E17</f>
        <v>8.2906688687035519</v>
      </c>
      <c r="M17" s="204">
        <v>200</v>
      </c>
      <c r="N17" s="384">
        <f>R17+V17</f>
        <v>829</v>
      </c>
      <c r="O17" s="373">
        <f>N17/($N17+$Z17)</f>
        <v>0.8087804878048781</v>
      </c>
      <c r="P17" s="135">
        <f>O17*$F17</f>
        <v>0.81201560975609766</v>
      </c>
      <c r="Q17" s="373">
        <f>100*P17/$E17</f>
        <v>6.7053312118587751</v>
      </c>
      <c r="R17" s="132">
        <v>629</v>
      </c>
      <c r="S17" s="373">
        <f>R17/($N17+$Z17)</f>
        <v>0.61365853658536584</v>
      </c>
      <c r="T17" s="135">
        <f>S17*$F17</f>
        <v>0.61611317073170735</v>
      </c>
      <c r="U17" s="373">
        <f>100*T17/$E17</f>
        <v>5.0876397252824725</v>
      </c>
      <c r="V17" s="132">
        <v>200</v>
      </c>
      <c r="W17" s="373">
        <f>V17/($N17+$Z17)</f>
        <v>0.1951219512195122</v>
      </c>
      <c r="X17" s="135">
        <f>W17*$F17</f>
        <v>0.19590243902439025</v>
      </c>
      <c r="Y17" s="136">
        <f>100*X17/$E17</f>
        <v>1.6176914865763026</v>
      </c>
      <c r="Z17" s="389">
        <f>AD17+AH17+AL17</f>
        <v>196</v>
      </c>
      <c r="AA17" s="373">
        <f>Z17/($N17+$Z17)</f>
        <v>0.19121951219512195</v>
      </c>
      <c r="AB17" s="135">
        <f>AA17*$F17</f>
        <v>0.19198439024390243</v>
      </c>
      <c r="AC17" s="373">
        <f>100*AB17/$E17</f>
        <v>1.5853376568447766</v>
      </c>
      <c r="AD17" s="132">
        <v>76</v>
      </c>
      <c r="AE17" s="373">
        <f>AD17/($N17+$Z17)</f>
        <v>7.4146341463414631E-2</v>
      </c>
      <c r="AF17" s="135">
        <f>AE17*$F17</f>
        <v>7.4442926829268286E-2</v>
      </c>
      <c r="AG17" s="373">
        <f>100*AF17/$E17</f>
        <v>0.61472276489899502</v>
      </c>
      <c r="AH17" s="132">
        <v>97</v>
      </c>
      <c r="AI17" s="373">
        <f>AH17/($N17+$Z17)</f>
        <v>9.4634146341463415E-2</v>
      </c>
      <c r="AJ17" s="135">
        <f>AI17*$F17</f>
        <v>9.5012682926829267E-2</v>
      </c>
      <c r="AK17" s="373">
        <f>100*AJ17/$E17</f>
        <v>0.78458037098950673</v>
      </c>
      <c r="AL17" s="132">
        <v>23</v>
      </c>
      <c r="AM17" s="373">
        <f>AL17/($N17+$Z17)</f>
        <v>2.2439024390243902E-2</v>
      </c>
      <c r="AN17" s="135">
        <f>AM17*$F17</f>
        <v>2.2528780487804878E-2</v>
      </c>
      <c r="AO17" s="136">
        <f>100*AN17/$E17</f>
        <v>0.18603452095627482</v>
      </c>
      <c r="AP17" s="419">
        <v>40</v>
      </c>
      <c r="AQ17" s="384">
        <v>18</v>
      </c>
      <c r="AR17" s="384">
        <v>10368</v>
      </c>
      <c r="AS17" s="35">
        <v>268</v>
      </c>
      <c r="AT17" s="137">
        <f>AS17/(168*($AP17+$AQ17))</f>
        <v>2.7504105090311988E-2</v>
      </c>
      <c r="AU17" s="137">
        <f>AT17*$F17*$O17</f>
        <v>2.2333762665705477E-2</v>
      </c>
      <c r="AV17" s="138">
        <f>100*AU17/$E17</f>
        <v>0.18442413431631277</v>
      </c>
      <c r="AW17" s="139">
        <v>196</v>
      </c>
      <c r="AX17" s="137">
        <f>AW17/(168*($AP17+$AQ17))</f>
        <v>2.0114942528735632E-2</v>
      </c>
      <c r="AY17" s="137">
        <f>AX17*$F17*$O17</f>
        <v>1.6333647322680125E-2</v>
      </c>
      <c r="AZ17" s="138">
        <f>100*AY17/$E17</f>
        <v>0.1348773519626765</v>
      </c>
      <c r="BA17" s="139">
        <f>AS17+AW17</f>
        <v>464</v>
      </c>
      <c r="BB17" s="137">
        <f>BA17/(168*($AP17+$AQ17))</f>
        <v>4.7619047619047616E-2</v>
      </c>
      <c r="BC17" s="137">
        <f>BB17*$F17*$O17</f>
        <v>3.8667409988385602E-2</v>
      </c>
      <c r="BD17" s="138">
        <f>100*BC17/$E17</f>
        <v>0.3193014862789893</v>
      </c>
      <c r="BE17" s="139">
        <v>1546</v>
      </c>
      <c r="BF17" s="137">
        <f>BE17/(168*($AP17+$AQ17))</f>
        <v>0.15866174055829227</v>
      </c>
      <c r="BG17" s="137">
        <f>BF17*$F17*$O17</f>
        <v>0.12883581000440547</v>
      </c>
      <c r="BH17" s="138">
        <f>100*BG17/$E17</f>
        <v>1.0638795210933565</v>
      </c>
      <c r="BI17" s="139">
        <v>261</v>
      </c>
      <c r="BJ17" s="137">
        <f>BI17/(168*($AP17+$AQ17))</f>
        <v>2.6785714285714284E-2</v>
      </c>
      <c r="BK17" s="137">
        <f>BJ17*$F17*$O17</f>
        <v>2.17504181184669E-2</v>
      </c>
      <c r="BL17" s="138">
        <f>100*BK17/$E17</f>
        <v>0.17960708603193148</v>
      </c>
      <c r="BM17" s="139">
        <f>AS17+AW17+BE17+BI17</f>
        <v>2271</v>
      </c>
      <c r="BN17" s="137">
        <f>BM17/(168*($AP17+$AQ17))</f>
        <v>0.23306650246305419</v>
      </c>
      <c r="BO17" s="137">
        <f>BN17*$F17*$O17</f>
        <v>0.18925363811125798</v>
      </c>
      <c r="BP17" s="138">
        <f>100*BO17/$E17</f>
        <v>1.5627880934042775</v>
      </c>
      <c r="BQ17" s="139">
        <v>162</v>
      </c>
      <c r="BR17" s="137">
        <f>BQ17/(168*($AP17+$AQ17))</f>
        <v>1.6625615763546799E-2</v>
      </c>
      <c r="BS17" s="137">
        <f>BR17*$F17*$O17</f>
        <v>1.3500259521807043E-2</v>
      </c>
      <c r="BT17" s="138">
        <f>100*BS17/$E17</f>
        <v>0.11148026029568162</v>
      </c>
      <c r="BU17" s="139">
        <v>291</v>
      </c>
      <c r="BV17" s="137">
        <f>BU17/(168*($AP17+$AQ17))</f>
        <v>2.9864532019704435E-2</v>
      </c>
      <c r="BW17" s="137">
        <f>BV17*$F17*$O17</f>
        <v>2.4250466178060797E-2</v>
      </c>
      <c r="BX17" s="138">
        <f>100*BW17/$E17</f>
        <v>0.20025157867927992</v>
      </c>
      <c r="BY17" s="139">
        <f>BQ17+BU17</f>
        <v>453</v>
      </c>
      <c r="BZ17" s="137">
        <f>BY17/(168*($AP17+$AQ17))</f>
        <v>4.649014778325123E-2</v>
      </c>
      <c r="CA17" s="137">
        <f>BZ17*$F17*$O17</f>
        <v>3.7750725699867836E-2</v>
      </c>
      <c r="CB17" s="138">
        <f>100*CA17/$E17</f>
        <v>0.31173183897496154</v>
      </c>
      <c r="CC17" s="139">
        <f>BI17+BY17</f>
        <v>714</v>
      </c>
      <c r="CD17" s="137">
        <f>CC17/(168*($AP17+$AQ17))</f>
        <v>7.3275862068965511E-2</v>
      </c>
      <c r="CE17" s="137">
        <f>CD17*$F17*$O17</f>
        <v>5.9501143818334733E-2</v>
      </c>
      <c r="CF17" s="138">
        <f>100*CE17/$E17</f>
        <v>0.49133892500689297</v>
      </c>
      <c r="CG17" s="139">
        <f>BM17+BY17</f>
        <v>2724</v>
      </c>
      <c r="CH17" s="137">
        <f>CG17/(168*($AP17+$AQ17))</f>
        <v>0.27955665024630544</v>
      </c>
      <c r="CI17" s="137">
        <f>CH17*$F17*$O17</f>
        <v>0.22700436381112582</v>
      </c>
      <c r="CJ17" s="138">
        <f>100*CI17/$E17</f>
        <v>1.8745199323792388</v>
      </c>
      <c r="CK17" s="139">
        <f>168*($AP17+$AQ17)-CG17</f>
        <v>7020</v>
      </c>
      <c r="CL17" s="137">
        <f>CK17/(168*($AP17+$AQ17))</f>
        <v>0.72044334975369462</v>
      </c>
      <c r="CM17" s="137">
        <f>CL17*$F17*$O17</f>
        <v>0.58501124594497178</v>
      </c>
      <c r="CN17" s="138">
        <f>100*CM17/$E17</f>
        <v>4.8308112794795361</v>
      </c>
      <c r="CO17" s="35">
        <v>297</v>
      </c>
      <c r="CP17" s="140">
        <f>$BI$3*$AR17*CO17/(($AP17+$AQ17)*168)</f>
        <v>574.58128078817731</v>
      </c>
      <c r="CQ17" s="140">
        <f>CP17*$F17*$O17</f>
        <v>466.56896907365132</v>
      </c>
      <c r="CR17" s="141">
        <f>100*CQ17/$E17</f>
        <v>3852.7577958187558</v>
      </c>
      <c r="CS17" s="139">
        <v>261</v>
      </c>
      <c r="CT17" s="140">
        <f>$BI$3*$AR17*CS17/(($AP17+$AQ17)*168)</f>
        <v>504.93506493506499</v>
      </c>
      <c r="CU17" s="140">
        <f>CT17*$F17*$O17</f>
        <v>410.01515464048157</v>
      </c>
      <c r="CV17" s="141">
        <f>100*CU17/$E17</f>
        <v>3385.7568508710287</v>
      </c>
      <c r="CW17" s="139">
        <v>179</v>
      </c>
      <c r="CX17" s="140">
        <f>$BI$3*$AR17*CW17/(($AP17+$AQ17)*168)</f>
        <v>346.29646215853114</v>
      </c>
      <c r="CY17" s="140">
        <f>CX17*$F17*$O17</f>
        <v>281.19813287603904</v>
      </c>
      <c r="CZ17" s="141">
        <f>100*CY17/$E17</f>
        <v>2322.0324762678702</v>
      </c>
      <c r="DA17" s="142">
        <f>2*$BK$3*BM17/(CO17+CW17)/$AR17</f>
        <v>5.0618337612822906</v>
      </c>
      <c r="DB17" s="142">
        <v>0.67449999999999999</v>
      </c>
      <c r="DC17" s="143">
        <f>2*10000*CI17/CQ17</f>
        <v>9.7307956104252415</v>
      </c>
      <c r="DD17" s="144">
        <f>10000*BC17/CQ17</f>
        <v>0.82876085962505719</v>
      </c>
      <c r="DE17" s="143">
        <f>10000*BK17/CY17</f>
        <v>0.77349084419615144</v>
      </c>
      <c r="DF17" s="145">
        <f>10000*CM17/CQ17</f>
        <v>12.538580246913581</v>
      </c>
      <c r="DG17" s="145">
        <f>1000*($AP17+$AQ17)*$BB$3*$BG$3/CO17/$AR17</f>
        <v>69.615912208504795</v>
      </c>
      <c r="DH17" s="146">
        <f>CY17/CQ17</f>
        <v>0.60269360269360273</v>
      </c>
      <c r="DI17" s="146">
        <f>1000*CA17/CQ17</f>
        <v>8.0911351165980791E-2</v>
      </c>
      <c r="DJ17" s="419">
        <v>43</v>
      </c>
      <c r="DK17" s="137">
        <f>DJ17/(492*($AP17+$AQ17))</f>
        <v>1.5068685169610317E-3</v>
      </c>
      <c r="DL17" s="137">
        <f>DK17*$F17*$O17</f>
        <v>1.2236007576223785E-3</v>
      </c>
      <c r="DM17" s="137">
        <f>100*DL17/$E17</f>
        <v>1.0104052498946149E-2</v>
      </c>
      <c r="DN17" s="137">
        <f>DL17/CI17</f>
        <v>5.3902080871028966E-3</v>
      </c>
      <c r="DO17" s="487">
        <f>BU17/BY17</f>
        <v>0.64238410596026485</v>
      </c>
      <c r="DP17" s="445">
        <f>7.158*DO17*CA17</f>
        <v>0.17358483690255916</v>
      </c>
      <c r="DQ17" s="445">
        <f xml:space="preserve"> 0.00033*((CQ17+CU17)/2)/DB17</f>
        <v>0.21443495984111477</v>
      </c>
      <c r="DR17" s="445">
        <f>1/(1/DP17+1/DQ17)</f>
        <v>9.5929789775174898E-2</v>
      </c>
      <c r="DS17" s="342">
        <f>100*DR17/$E17</f>
        <v>0.79215350763975967</v>
      </c>
      <c r="DT17" s="139">
        <v>108</v>
      </c>
      <c r="DU17" s="137">
        <f t="shared" si="0"/>
        <v>0.58855585831062673</v>
      </c>
      <c r="DV17" s="137">
        <f>DU17*$F17*$O17</f>
        <v>0.47791654416162699</v>
      </c>
      <c r="DW17" s="137">
        <f>100*DV17/$E17</f>
        <v>3.9464619666525764</v>
      </c>
      <c r="DX17" s="35">
        <v>98</v>
      </c>
      <c r="DY17" s="137">
        <f>DX17/((4*DT17)+DX17+EF17)</f>
        <v>0.1335149863760218</v>
      </c>
      <c r="DZ17" s="137">
        <f>DY17*$F17*$O17</f>
        <v>0.10841625307370241</v>
      </c>
      <c r="EA17" s="148">
        <f>100*DZ17/$E17</f>
        <v>0.89526220539803814</v>
      </c>
      <c r="EB17" s="563">
        <f t="shared" si="1"/>
        <v>530</v>
      </c>
      <c r="EC17" s="137">
        <f t="shared" si="2"/>
        <v>0.72207084468664851</v>
      </c>
      <c r="ED17" s="137">
        <f>EC17*$F17*$O17</f>
        <v>0.58633279723532938</v>
      </c>
      <c r="EE17" s="138">
        <f>100*ED17/$E17</f>
        <v>4.8417241720506139</v>
      </c>
      <c r="EF17" s="563">
        <v>204</v>
      </c>
      <c r="EG17" s="137">
        <f>EF17/((4*DT17)+DX17+EF17)</f>
        <v>0.27792915531335149</v>
      </c>
      <c r="EH17" s="137">
        <f>EG17*$F17*$O17</f>
        <v>0.22568281252076827</v>
      </c>
      <c r="EI17" s="138">
        <f>100*EH17/$E17</f>
        <v>1.8636070398081608</v>
      </c>
      <c r="EJ17" s="584">
        <v>129</v>
      </c>
      <c r="EK17" s="585">
        <v>87</v>
      </c>
      <c r="EL17" s="583">
        <f t="shared" si="3"/>
        <v>2.3582119080000003E-5</v>
      </c>
      <c r="EM17" s="342">
        <f t="shared" si="4"/>
        <v>2.7351231575580695</v>
      </c>
      <c r="EN17" s="342">
        <f t="shared" si="5"/>
        <v>2.220962698542539</v>
      </c>
      <c r="EO17" s="342">
        <f t="shared" si="6"/>
        <v>18.33990667665185</v>
      </c>
      <c r="EP17" s="587">
        <f t="shared" si="7"/>
        <v>215184.40830872572</v>
      </c>
      <c r="EQ17" s="544" t="str">
        <f>$C$3</f>
        <v>Co</v>
      </c>
      <c r="ER17" s="130" t="str">
        <f>$A$2</f>
        <v>R</v>
      </c>
      <c r="ES17" s="131" t="str">
        <f>$B$3</f>
        <v>108-C-4</v>
      </c>
      <c r="ET17" s="233" t="s">
        <v>196</v>
      </c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</row>
    <row r="18" spans="1:216" s="147" customFormat="1" ht="15" customHeight="1" x14ac:dyDescent="0.25">
      <c r="A18" s="129" t="str">
        <f>$C$3</f>
        <v>Co</v>
      </c>
      <c r="B18" s="130" t="str">
        <f>$A$2</f>
        <v>R</v>
      </c>
      <c r="C18" s="131" t="str">
        <f>$B$3</f>
        <v>108-C-4</v>
      </c>
      <c r="D18" s="233" t="s">
        <v>197</v>
      </c>
      <c r="E18" s="133">
        <v>14.22</v>
      </c>
      <c r="F18" s="445">
        <f>G18+H18+I18+J18+K18</f>
        <v>1.0670000000000002</v>
      </c>
      <c r="G18" s="341">
        <v>0.34599999999999997</v>
      </c>
      <c r="H18" s="341">
        <v>0.13600000000000001</v>
      </c>
      <c r="I18" s="341">
        <v>0.14499999999999999</v>
      </c>
      <c r="J18" s="341">
        <v>0.32600000000000001</v>
      </c>
      <c r="K18" s="452">
        <v>0.114</v>
      </c>
      <c r="L18" s="136">
        <f>100*F18/$E18</f>
        <v>7.5035161744022512</v>
      </c>
      <c r="M18" s="204">
        <v>200</v>
      </c>
      <c r="N18" s="384">
        <f>R18+V18</f>
        <v>886</v>
      </c>
      <c r="O18" s="373">
        <f>N18/($N18+$Z18)</f>
        <v>0.83427495291902076</v>
      </c>
      <c r="P18" s="135">
        <f>O18*$F18</f>
        <v>0.89017137476459529</v>
      </c>
      <c r="Q18" s="373">
        <f>100*P18/$E18</f>
        <v>6.2599956031265487</v>
      </c>
      <c r="R18" s="132">
        <v>672</v>
      </c>
      <c r="S18" s="373">
        <f>R18/($N18+$Z18)</f>
        <v>0.63276836158192096</v>
      </c>
      <c r="T18" s="135">
        <f>S18*$F18</f>
        <v>0.67516384180790978</v>
      </c>
      <c r="U18" s="373">
        <f>100*T18/$E18</f>
        <v>4.747987635779956</v>
      </c>
      <c r="V18" s="132">
        <v>214</v>
      </c>
      <c r="W18" s="373">
        <f>V18/($N18+$Z18)</f>
        <v>0.20150659133709981</v>
      </c>
      <c r="X18" s="135">
        <f>W18*$F18</f>
        <v>0.21500753295668554</v>
      </c>
      <c r="Y18" s="136">
        <f>100*X18/$E18</f>
        <v>1.5120079673465929</v>
      </c>
      <c r="Z18" s="389">
        <f>AD18+AH18+AL18</f>
        <v>176</v>
      </c>
      <c r="AA18" s="373">
        <f>Z18/($N18+$Z18)</f>
        <v>0.16572504708097929</v>
      </c>
      <c r="AB18" s="135">
        <f>AA18*$F18</f>
        <v>0.17682862523540493</v>
      </c>
      <c r="AC18" s="373">
        <f>100*AB18/$E18</f>
        <v>1.2435205712757027</v>
      </c>
      <c r="AD18" s="132">
        <v>71</v>
      </c>
      <c r="AE18" s="373">
        <f>AD18/($N18+$Z18)</f>
        <v>6.6854990583804147E-2</v>
      </c>
      <c r="AF18" s="135">
        <f>AE18*$F18</f>
        <v>7.1334274952919038E-2</v>
      </c>
      <c r="AG18" s="373">
        <f>100*AF18/$E18</f>
        <v>0.50164750318508466</v>
      </c>
      <c r="AH18" s="132">
        <v>80</v>
      </c>
      <c r="AI18" s="373">
        <f>AH18/($N18+$Z18)</f>
        <v>7.5329566854990579E-2</v>
      </c>
      <c r="AJ18" s="135">
        <f>AI18*$F18</f>
        <v>8.0376647834274964E-2</v>
      </c>
      <c r="AK18" s="373">
        <f>100*AJ18/$E18</f>
        <v>0.56523662330713753</v>
      </c>
      <c r="AL18" s="132">
        <v>25</v>
      </c>
      <c r="AM18" s="373">
        <f>AL18/($N18+$Z18)</f>
        <v>2.3540489642184557E-2</v>
      </c>
      <c r="AN18" s="135">
        <f>AM18*$F18</f>
        <v>2.5117702448210925E-2</v>
      </c>
      <c r="AO18" s="136">
        <f>100*AN18/$E18</f>
        <v>0.17663644478348048</v>
      </c>
      <c r="AP18" s="419">
        <v>40</v>
      </c>
      <c r="AQ18" s="384">
        <v>25</v>
      </c>
      <c r="AR18" s="384">
        <v>10260</v>
      </c>
      <c r="AS18" s="35">
        <v>198</v>
      </c>
      <c r="AT18" s="137">
        <f>AS18/(168*($AP18+$AQ18))</f>
        <v>1.8131868131868133E-2</v>
      </c>
      <c r="AU18" s="137">
        <f>AT18*$F18*$O18</f>
        <v>1.614046998199541E-2</v>
      </c>
      <c r="AV18" s="138">
        <f>100*AU18/$E18</f>
        <v>0.11350541478196489</v>
      </c>
      <c r="AW18" s="139">
        <v>181</v>
      </c>
      <c r="AX18" s="137">
        <f>AW18/(168*($AP18+$AQ18))</f>
        <v>1.6575091575091575E-2</v>
      </c>
      <c r="AY18" s="137">
        <f>AX18*$F18*$O18</f>
        <v>1.475467205424833E-2</v>
      </c>
      <c r="AZ18" s="138">
        <f>100*AY18/$E18</f>
        <v>0.10376000038149318</v>
      </c>
      <c r="BA18" s="139">
        <f>AS18+AW18</f>
        <v>379</v>
      </c>
      <c r="BB18" s="137">
        <f>BA18/(168*($AP18+$AQ18))</f>
        <v>3.4706959706959709E-2</v>
      </c>
      <c r="BC18" s="137">
        <f>BB18*$F18*$O18</f>
        <v>3.0895142036243738E-2</v>
      </c>
      <c r="BD18" s="138">
        <f>100*BC18/$E18</f>
        <v>0.21726541516345804</v>
      </c>
      <c r="BE18" s="139">
        <v>1549</v>
      </c>
      <c r="BF18" s="137">
        <f>BE18/(168*($AP18+$AQ18))</f>
        <v>0.14184981684981685</v>
      </c>
      <c r="BG18" s="137">
        <f>BF18*$F18*$O18</f>
        <v>0.12627064647530753</v>
      </c>
      <c r="BH18" s="138">
        <f>100*BG18/$E18</f>
        <v>0.88797922978415977</v>
      </c>
      <c r="BI18" s="139">
        <v>369</v>
      </c>
      <c r="BJ18" s="137">
        <f>BI18/(168*($AP18+$AQ18))</f>
        <v>3.3791208791208789E-2</v>
      </c>
      <c r="BK18" s="137">
        <f>BJ18*$F18*$O18</f>
        <v>3.0079966784627807E-2</v>
      </c>
      <c r="BL18" s="138">
        <f>100*BK18/$E18</f>
        <v>0.21153281845729821</v>
      </c>
      <c r="BM18" s="139">
        <f>AS18+AW18+BE18+BI18</f>
        <v>2297</v>
      </c>
      <c r="BN18" s="137">
        <f>BM18/(168*($AP18+$AQ18))</f>
        <v>0.21034798534798535</v>
      </c>
      <c r="BO18" s="137">
        <f>BN18*$F18*$O18</f>
        <v>0.18724575529617907</v>
      </c>
      <c r="BP18" s="138">
        <f>100*BO18/$E18</f>
        <v>1.3167774634049161</v>
      </c>
      <c r="BQ18" s="139">
        <v>378</v>
      </c>
      <c r="BR18" s="137">
        <f>BQ18/(168*($AP18+$AQ18))</f>
        <v>3.4615384615384617E-2</v>
      </c>
      <c r="BS18" s="137">
        <f>BR18*$F18*$O18</f>
        <v>3.0813624511082147E-2</v>
      </c>
      <c r="BT18" s="138">
        <f>100*BS18/$E18</f>
        <v>0.2166921554928421</v>
      </c>
      <c r="BU18" s="139">
        <v>286</v>
      </c>
      <c r="BV18" s="137">
        <f>BU18/(168*($AP18+$AQ18))</f>
        <v>2.6190476190476191E-2</v>
      </c>
      <c r="BW18" s="137">
        <f>BV18*$F18*$O18</f>
        <v>2.3314012196215591E-2</v>
      </c>
      <c r="BX18" s="138">
        <f>100*BW18/$E18</f>
        <v>0.16395226579617153</v>
      </c>
      <c r="BY18" s="139">
        <f>BQ18+BU18</f>
        <v>664</v>
      </c>
      <c r="BZ18" s="137">
        <f>BY18/(168*($AP18+$AQ18))</f>
        <v>6.0805860805860805E-2</v>
      </c>
      <c r="CA18" s="137">
        <f>BZ18*$F18*$O18</f>
        <v>5.4127636707297734E-2</v>
      </c>
      <c r="CB18" s="138">
        <f>100*CA18/$E18</f>
        <v>0.38064442128901355</v>
      </c>
      <c r="CC18" s="139">
        <f>BI18+BY18</f>
        <v>1033</v>
      </c>
      <c r="CD18" s="137">
        <f>CC18/(168*($AP18+$AQ18))</f>
        <v>9.4597069597069594E-2</v>
      </c>
      <c r="CE18" s="137">
        <f>CD18*$F18*$O18</f>
        <v>8.4207603491925534E-2</v>
      </c>
      <c r="CF18" s="138">
        <f>100*CE18/$E18</f>
        <v>0.59217723974631176</v>
      </c>
      <c r="CG18" s="139">
        <f>BM18+BY18</f>
        <v>2961</v>
      </c>
      <c r="CH18" s="137">
        <f>CG18/(168*($AP18+$AQ18))</f>
        <v>0.27115384615384613</v>
      </c>
      <c r="CI18" s="137">
        <f>CH18*$F18*$O18</f>
        <v>0.24137339200347677</v>
      </c>
      <c r="CJ18" s="138">
        <f>100*CI18/$E18</f>
        <v>1.6974218846939293</v>
      </c>
      <c r="CK18" s="139">
        <f>168*($AP18+$AQ18)-CG18</f>
        <v>7959</v>
      </c>
      <c r="CL18" s="137">
        <f>CK18/(168*($AP18+$AQ18))</f>
        <v>0.72884615384615381</v>
      </c>
      <c r="CM18" s="137">
        <f>CL18*$F18*$O18</f>
        <v>0.64879798276111844</v>
      </c>
      <c r="CN18" s="138">
        <f>100*CM18/$E18</f>
        <v>4.5625737184326187</v>
      </c>
      <c r="CO18" s="35">
        <v>268</v>
      </c>
      <c r="CP18" s="140">
        <f>$BI$3*$AR18*CO18/(($AP18+$AQ18)*168)</f>
        <v>457.82217782217782</v>
      </c>
      <c r="CQ18" s="140">
        <f>CP18*$F18*$O18</f>
        <v>407.54019742968904</v>
      </c>
      <c r="CR18" s="141">
        <f>100*CQ18/$E18</f>
        <v>2865.9648201806544</v>
      </c>
      <c r="CS18" s="139">
        <v>369</v>
      </c>
      <c r="CT18" s="140">
        <f>$BI$3*$AR18*CS18/(($AP18+$AQ18)*168)</f>
        <v>630.35964035964025</v>
      </c>
      <c r="CU18" s="140">
        <f>CT18*$F18*$O18</f>
        <v>561.12810765505685</v>
      </c>
      <c r="CV18" s="141">
        <f>100*CU18/$E18</f>
        <v>3946.0485770397809</v>
      </c>
      <c r="CW18" s="139">
        <v>151</v>
      </c>
      <c r="CX18" s="140">
        <f>$BI$3*$AR18*CW18/(($AP18+$AQ18)*168)</f>
        <v>257.95204795204791</v>
      </c>
      <c r="CY18" s="140">
        <f>CX18*$F18*$O18</f>
        <v>229.62152914881727</v>
      </c>
      <c r="CZ18" s="141">
        <f>100*CY18/$E18</f>
        <v>1614.7786859973085</v>
      </c>
      <c r="DA18" s="142">
        <f>2*$BK$3*BM18/(CO18+CW18)/$AR18</f>
        <v>5.8774953825826834</v>
      </c>
      <c r="DB18" s="142">
        <v>0.49640000000000006</v>
      </c>
      <c r="DC18" s="143">
        <f>2*10000*CI18/CQ18</f>
        <v>11.845378371301386</v>
      </c>
      <c r="DD18" s="144">
        <f>10000*BC18/CQ18</f>
        <v>0.75808821390125392</v>
      </c>
      <c r="DE18" s="143">
        <f>10000*BK18/CY18</f>
        <v>1.3099802486348324</v>
      </c>
      <c r="DF18" s="145">
        <f>10000*CM18/CQ18</f>
        <v>15.919852491926331</v>
      </c>
      <c r="DG18" s="145">
        <f>1000*($AP18+$AQ18)*$BB$3*$BG$3/CO18/$AR18</f>
        <v>87.370166710308112</v>
      </c>
      <c r="DH18" s="146">
        <f>CY18/CQ18</f>
        <v>0.56343283582089543</v>
      </c>
      <c r="DI18" s="146">
        <f>1000*CA18/CQ18</f>
        <v>0.13281545488929619</v>
      </c>
      <c r="DJ18" s="419">
        <v>17</v>
      </c>
      <c r="DK18" s="137">
        <f>DJ18/(492*($AP18+$AQ18))</f>
        <v>5.3158223889931207E-4</v>
      </c>
      <c r="DL18" s="137">
        <f>DK18*$F18*$O18</f>
        <v>4.7319929240144214E-4</v>
      </c>
      <c r="DM18" s="137">
        <f>100*DL18/$E18</f>
        <v>3.3277024782098603E-3</v>
      </c>
      <c r="DN18" s="137">
        <f>DL18/CI18</f>
        <v>1.9604451363662576E-3</v>
      </c>
      <c r="DO18" s="487">
        <f>BU18/BY18</f>
        <v>0.43072289156626509</v>
      </c>
      <c r="DP18" s="445">
        <f>7.158*DO18*CA18</f>
        <v>0.16688169930051119</v>
      </c>
      <c r="DQ18" s="445">
        <f xml:space="preserve"> 0.00033*((CQ18+CU18)/2)/DB18</f>
        <v>0.32197878795121487</v>
      </c>
      <c r="DR18" s="445">
        <f>1/(1/DP18+1/DQ18)</f>
        <v>0.10991350021780265</v>
      </c>
      <c r="DS18" s="342">
        <f>100*DR18/$E18</f>
        <v>0.77295007185515219</v>
      </c>
      <c r="DT18" s="139">
        <v>117</v>
      </c>
      <c r="DU18" s="137">
        <f t="shared" si="0"/>
        <v>0.64021887824897405</v>
      </c>
      <c r="DV18" s="137">
        <f>DU18*$F18*$O18</f>
        <v>0.56990451900113626</v>
      </c>
      <c r="DW18" s="137">
        <f>100*DV18/$E18</f>
        <v>4.007767362877189</v>
      </c>
      <c r="DX18" s="35">
        <v>99</v>
      </c>
      <c r="DY18" s="137">
        <f>DX18/((4*DT18)+DX18+EF18)</f>
        <v>0.13543091655266759</v>
      </c>
      <c r="DZ18" s="137">
        <f>DY18*$F18*$O18</f>
        <v>0.12055672517331728</v>
      </c>
      <c r="EA18" s="148">
        <f>100*DZ18/$E18</f>
        <v>0.84779694214709767</v>
      </c>
      <c r="EB18" s="563">
        <f t="shared" si="1"/>
        <v>567</v>
      </c>
      <c r="EC18" s="137">
        <f t="shared" si="2"/>
        <v>0.77564979480164153</v>
      </c>
      <c r="ED18" s="137">
        <f>EC18*$F18*$O18</f>
        <v>0.69046124417445354</v>
      </c>
      <c r="EE18" s="138">
        <f>100*ED18/$E18</f>
        <v>4.855564305024286</v>
      </c>
      <c r="EF18" s="563">
        <v>164</v>
      </c>
      <c r="EG18" s="137">
        <f>EF18/((4*DT18)+DX18+EF18)</f>
        <v>0.22435020519835841</v>
      </c>
      <c r="EH18" s="137">
        <f>EG18*$F18*$O18</f>
        <v>0.19971013059014178</v>
      </c>
      <c r="EI18" s="138">
        <f>100*EH18/$E18</f>
        <v>1.4044312981022629</v>
      </c>
      <c r="EJ18" s="584">
        <v>131</v>
      </c>
      <c r="EK18" s="585">
        <v>88</v>
      </c>
      <c r="EL18" s="583">
        <f t="shared" si="3"/>
        <v>2.3853177920000002E-5</v>
      </c>
      <c r="EM18" s="342">
        <f t="shared" si="4"/>
        <v>2.7459653476646686</v>
      </c>
      <c r="EN18" s="342">
        <f t="shared" si="5"/>
        <v>2.4443797485865977</v>
      </c>
      <c r="EO18" s="342">
        <f t="shared" si="6"/>
        <v>17.189731002718688</v>
      </c>
      <c r="EP18" s="587">
        <f t="shared" si="7"/>
        <v>233148.92840634502</v>
      </c>
      <c r="EQ18" s="544" t="str">
        <f>$C$3</f>
        <v>Co</v>
      </c>
      <c r="ER18" s="130" t="str">
        <f>$A$2</f>
        <v>R</v>
      </c>
      <c r="ES18" s="131" t="str">
        <f>$B$3</f>
        <v>108-C-4</v>
      </c>
      <c r="ET18" s="233" t="s">
        <v>197</v>
      </c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</row>
    <row r="19" spans="1:216" s="149" customFormat="1" ht="15" customHeight="1" x14ac:dyDescent="0.2">
      <c r="A19" s="127"/>
      <c r="B19" s="130"/>
      <c r="C19" s="131"/>
      <c r="D19" s="233"/>
      <c r="E19" s="134"/>
      <c r="F19" s="373"/>
      <c r="G19" s="134"/>
      <c r="H19" s="134"/>
      <c r="I19" s="134"/>
      <c r="J19" s="134"/>
      <c r="K19" s="373"/>
      <c r="L19" s="136"/>
      <c r="M19" s="204"/>
      <c r="N19" s="342"/>
      <c r="O19" s="373"/>
      <c r="P19" s="135"/>
      <c r="Q19" s="373"/>
      <c r="R19" s="384"/>
      <c r="S19" s="373"/>
      <c r="T19" s="135"/>
      <c r="U19" s="373"/>
      <c r="V19" s="384"/>
      <c r="W19" s="373"/>
      <c r="X19" s="135"/>
      <c r="Y19" s="136"/>
      <c r="Z19" s="389"/>
      <c r="AA19" s="373"/>
      <c r="AB19" s="135"/>
      <c r="AC19" s="373"/>
      <c r="AD19" s="384"/>
      <c r="AE19" s="373"/>
      <c r="AF19" s="135"/>
      <c r="AG19" s="373"/>
      <c r="AH19" s="384"/>
      <c r="AI19" s="373"/>
      <c r="AJ19" s="135"/>
      <c r="AK19" s="373"/>
      <c r="AL19" s="384"/>
      <c r="AM19" s="373"/>
      <c r="AN19" s="135"/>
      <c r="AO19" s="136"/>
      <c r="AP19" s="139"/>
      <c r="AQ19" s="35"/>
      <c r="AR19" s="35"/>
      <c r="AS19" s="35"/>
      <c r="AT19" s="137"/>
      <c r="AU19" s="137"/>
      <c r="AV19" s="138"/>
      <c r="AW19" s="139"/>
      <c r="AX19" s="137"/>
      <c r="AY19" s="137"/>
      <c r="AZ19" s="138"/>
      <c r="BA19" s="139"/>
      <c r="BB19" s="137"/>
      <c r="BC19" s="137"/>
      <c r="BD19" s="138"/>
      <c r="BE19" s="139"/>
      <c r="BF19" s="137"/>
      <c r="BG19" s="137"/>
      <c r="BH19" s="138"/>
      <c r="BI19" s="139"/>
      <c r="BJ19" s="137"/>
      <c r="BK19" s="137"/>
      <c r="BL19" s="138"/>
      <c r="BM19" s="139"/>
      <c r="BN19" s="137"/>
      <c r="BO19" s="137"/>
      <c r="BP19" s="138"/>
      <c r="BQ19" s="139"/>
      <c r="BR19" s="137"/>
      <c r="BS19" s="137"/>
      <c r="BT19" s="138"/>
      <c r="BU19" s="139"/>
      <c r="BV19" s="137"/>
      <c r="BW19" s="137"/>
      <c r="BX19" s="138"/>
      <c r="BY19" s="139"/>
      <c r="BZ19" s="137"/>
      <c r="CA19" s="137"/>
      <c r="CB19" s="138"/>
      <c r="CC19" s="139"/>
      <c r="CD19" s="137"/>
      <c r="CE19" s="137"/>
      <c r="CF19" s="138"/>
      <c r="CG19" s="139"/>
      <c r="CH19" s="137"/>
      <c r="CI19" s="137"/>
      <c r="CJ19" s="138"/>
      <c r="CK19" s="139"/>
      <c r="CL19" s="137"/>
      <c r="CM19" s="137"/>
      <c r="CN19" s="138"/>
      <c r="CO19" s="35"/>
      <c r="CP19" s="140"/>
      <c r="CQ19" s="140"/>
      <c r="CR19" s="141"/>
      <c r="CS19" s="139"/>
      <c r="CT19" s="140"/>
      <c r="CU19" s="140"/>
      <c r="CV19" s="141"/>
      <c r="CW19" s="139"/>
      <c r="CX19" s="140"/>
      <c r="CY19" s="140"/>
      <c r="CZ19" s="141"/>
      <c r="DA19" s="146"/>
      <c r="DB19" s="146"/>
      <c r="DC19" s="143"/>
      <c r="DD19" s="143"/>
      <c r="DE19" s="143"/>
      <c r="DF19" s="145"/>
      <c r="DG19" s="145"/>
      <c r="DH19" s="146"/>
      <c r="DI19" s="146"/>
      <c r="DJ19" s="413"/>
      <c r="DK19" s="137"/>
      <c r="DL19" s="137"/>
      <c r="DM19" s="137"/>
      <c r="DN19" s="137"/>
      <c r="DO19" s="487"/>
      <c r="DP19" s="148"/>
      <c r="DQ19" s="445"/>
      <c r="DR19" s="445"/>
      <c r="DS19" s="536"/>
      <c r="DT19" s="139"/>
      <c r="DU19" s="137"/>
      <c r="DV19" s="137"/>
      <c r="DW19" s="137"/>
      <c r="DX19" s="35"/>
      <c r="DY19" s="137"/>
      <c r="DZ19" s="137"/>
      <c r="EA19" s="148"/>
      <c r="EB19" s="563"/>
      <c r="EC19" s="137"/>
      <c r="ED19" s="137"/>
      <c r="EE19" s="138"/>
      <c r="EF19" s="563"/>
      <c r="EG19" s="137"/>
      <c r="EH19" s="137"/>
      <c r="EI19" s="138"/>
      <c r="EJ19" s="139"/>
      <c r="EK19" s="481"/>
      <c r="EL19" s="35"/>
      <c r="EM19" s="342"/>
      <c r="EN19" s="342"/>
      <c r="EO19" s="342"/>
      <c r="EP19" s="138"/>
      <c r="EQ19" s="545"/>
      <c r="ER19" s="130"/>
      <c r="ES19" s="131"/>
      <c r="ET19" s="233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</row>
    <row r="20" spans="1:216" s="149" customFormat="1" ht="18" customHeight="1" x14ac:dyDescent="0.3">
      <c r="A20" s="150" t="str">
        <f>$C$3</f>
        <v>Co</v>
      </c>
      <c r="B20" s="151" t="str">
        <f>$A$2</f>
        <v>R</v>
      </c>
      <c r="C20" s="152" t="str">
        <f>$B$3</f>
        <v>108-C-4</v>
      </c>
      <c r="D20" s="156" t="s">
        <v>168</v>
      </c>
      <c r="E20" s="154">
        <f t="shared" ref="E20:L20" si="8">AVERAGE(E14:E18)</f>
        <v>13.05</v>
      </c>
      <c r="F20" s="446">
        <f t="shared" si="8"/>
        <v>1.0298</v>
      </c>
      <c r="G20" s="340">
        <f t="shared" si="8"/>
        <v>0.34320000000000006</v>
      </c>
      <c r="H20" s="340">
        <f t="shared" si="8"/>
        <v>0.1142</v>
      </c>
      <c r="I20" s="340">
        <f t="shared" si="8"/>
        <v>0.13840000000000002</v>
      </c>
      <c r="J20" s="340">
        <f t="shared" si="8"/>
        <v>0.30500000000000005</v>
      </c>
      <c r="K20" s="446">
        <f t="shared" si="8"/>
        <v>0.129</v>
      </c>
      <c r="L20" s="429">
        <f t="shared" si="8"/>
        <v>7.89937294249484</v>
      </c>
      <c r="M20" s="458"/>
      <c r="N20" s="340"/>
      <c r="O20" s="374">
        <f>AVERAGE(O14:O18)</f>
        <v>0.81581681386114391</v>
      </c>
      <c r="P20" s="156">
        <f>AVERAGE(P14:P18)</f>
        <v>0.84036402174501867</v>
      </c>
      <c r="Q20" s="374">
        <f>AVERAGE(Q14:Q18)</f>
        <v>6.4424454417636641</v>
      </c>
      <c r="R20" s="385"/>
      <c r="S20" s="374">
        <f>AVERAGE(S14:S18)</f>
        <v>0.62748925046711546</v>
      </c>
      <c r="T20" s="156">
        <f>AVERAGE(T14:T18)</f>
        <v>0.6466307354567713</v>
      </c>
      <c r="U20" s="374">
        <f>AVERAGE(U14:U18)</f>
        <v>4.9568471321536531</v>
      </c>
      <c r="V20" s="385"/>
      <c r="W20" s="374">
        <f>AVERAGE(W14:W18)</f>
        <v>0.18832756339402834</v>
      </c>
      <c r="X20" s="156">
        <f>AVERAGE(X14:X18)</f>
        <v>0.19373328628824746</v>
      </c>
      <c r="Y20" s="429">
        <f>AVERAGE(Y14:Y18)</f>
        <v>1.4855983096100125</v>
      </c>
      <c r="Z20" s="390"/>
      <c r="AA20" s="374">
        <f>AVERAGE(AA14:AA18)</f>
        <v>0.18418318613885623</v>
      </c>
      <c r="AB20" s="156">
        <f>AVERAGE(AB14:AB18)</f>
        <v>0.18943597825498132</v>
      </c>
      <c r="AC20" s="374">
        <f>AVERAGE(AC14:AC18)</f>
        <v>1.4569275007311742</v>
      </c>
      <c r="AD20" s="385"/>
      <c r="AE20" s="374">
        <f>AVERAGE(AE14:AE18)</f>
        <v>6.3197382768262228E-2</v>
      </c>
      <c r="AF20" s="156">
        <f>AVERAGE(AF14:AF18)</f>
        <v>6.5435195324873283E-2</v>
      </c>
      <c r="AG20" s="374">
        <f>AVERAGE(AG14:AG18)</f>
        <v>0.50204150611590226</v>
      </c>
      <c r="AH20" s="385"/>
      <c r="AI20" s="374">
        <f>AVERAGE(AI14:AI18)</f>
        <v>0.10034625106939496</v>
      </c>
      <c r="AJ20" s="156">
        <f>AVERAGE(AJ14:AJ18)</f>
        <v>0.10287796744856045</v>
      </c>
      <c r="AK20" s="374">
        <f>AVERAGE(AK14:AK18)</f>
        <v>0.79267083841729857</v>
      </c>
      <c r="AL20" s="385"/>
      <c r="AM20" s="374">
        <f>AVERAGE(AM14:AM18)</f>
        <v>2.0639552301199016E-2</v>
      </c>
      <c r="AN20" s="156">
        <f>AVERAGE(AN14:AN18)</f>
        <v>2.1122815481547586E-2</v>
      </c>
      <c r="AO20" s="429">
        <f>AVERAGE(AO14:AO18)</f>
        <v>0.16221515619797325</v>
      </c>
      <c r="AP20" s="353"/>
      <c r="AQ20" s="153"/>
      <c r="AR20" s="153"/>
      <c r="AS20" s="154"/>
      <c r="AT20" s="158">
        <f>AVERAGE(AT14:AT18)</f>
        <v>1.9706188607050677E-2</v>
      </c>
      <c r="AU20" s="158">
        <f>AVERAGE(AU14:AU18)</f>
        <v>1.6514123176429429E-2</v>
      </c>
      <c r="AV20" s="159">
        <f>AVERAGE(AV14:AV18)</f>
        <v>0.12752445413257413</v>
      </c>
      <c r="AW20" s="157"/>
      <c r="AX20" s="158">
        <f>AVERAGE(AX14:AX18)</f>
        <v>2.2590096684924271E-2</v>
      </c>
      <c r="AY20" s="158">
        <f>AVERAGE(AY14:AY18)</f>
        <v>1.8733124953304189E-2</v>
      </c>
      <c r="AZ20" s="159">
        <f>AVERAGE(AZ14:AZ18)</f>
        <v>0.14455076582969753</v>
      </c>
      <c r="BA20" s="157"/>
      <c r="BB20" s="158">
        <f>AVERAGE(BB14:BB18)</f>
        <v>4.2296285291974947E-2</v>
      </c>
      <c r="BC20" s="158">
        <f>AVERAGE(BC14:BC18)</f>
        <v>3.5247248129733622E-2</v>
      </c>
      <c r="BD20" s="159">
        <f>AVERAGE(BD14:BD18)</f>
        <v>0.27207521996227169</v>
      </c>
      <c r="BE20" s="157"/>
      <c r="BF20" s="158">
        <f>AVERAGE(BF14:BF18)</f>
        <v>0.13577561885751538</v>
      </c>
      <c r="BG20" s="158">
        <f>AVERAGE(BG14:BG18)</f>
        <v>0.11311929160591001</v>
      </c>
      <c r="BH20" s="159">
        <f>AVERAGE(BH14:BH18)</f>
        <v>0.87065279971069209</v>
      </c>
      <c r="BI20" s="157"/>
      <c r="BJ20" s="158">
        <f>AVERAGE(BJ14:BJ18)</f>
        <v>3.1312611398818295E-2</v>
      </c>
      <c r="BK20" s="158">
        <f>AVERAGE(BK14:BK18)</f>
        <v>2.6404019557035602E-2</v>
      </c>
      <c r="BL20" s="159">
        <f>AVERAGE(BL14:BL18)</f>
        <v>0.20168442386472812</v>
      </c>
      <c r="BM20" s="157"/>
      <c r="BN20" s="158">
        <f>AVERAGE(BN14:BN18)</f>
        <v>0.20938451554830864</v>
      </c>
      <c r="BO20" s="158">
        <f>AVERAGE(BO14:BO18)</f>
        <v>0.17477055929267921</v>
      </c>
      <c r="BP20" s="159">
        <f>AVERAGE(BP14:BP18)</f>
        <v>1.3444124435376921</v>
      </c>
      <c r="BQ20" s="157"/>
      <c r="BR20" s="158">
        <f>AVERAGE(BR14:BR18)</f>
        <v>3.2999066705963254E-2</v>
      </c>
      <c r="BS20" s="158">
        <f>AVERAGE(BS14:BS18)</f>
        <v>2.7991627706291461E-2</v>
      </c>
      <c r="BT20" s="159">
        <f>AVERAGE(BT14:BT18)</f>
        <v>0.21260992482565483</v>
      </c>
      <c r="BU20" s="157"/>
      <c r="BV20" s="158">
        <f>AVERAGE(BV14:BV18)</f>
        <v>3.119898699640079E-2</v>
      </c>
      <c r="BW20" s="158">
        <f>AVERAGE(BW14:BW18)</f>
        <v>2.6220423486453613E-2</v>
      </c>
      <c r="BX20" s="159">
        <f>AVERAGE(BX14:BX18)</f>
        <v>0.20136960596478568</v>
      </c>
      <c r="BY20" s="157"/>
      <c r="BZ20" s="158">
        <f>AVERAGE(BZ14:BZ18)</f>
        <v>6.4198053702364047E-2</v>
      </c>
      <c r="CA20" s="158">
        <f>AVERAGE(CA14:CA18)</f>
        <v>5.4212051192745067E-2</v>
      </c>
      <c r="CB20" s="159">
        <f>AVERAGE(CB14:CB18)</f>
        <v>0.41397953079044048</v>
      </c>
      <c r="CC20" s="157"/>
      <c r="CD20" s="158">
        <f>AVERAGE(CD14:CD18)</f>
        <v>9.5510665101182349E-2</v>
      </c>
      <c r="CE20" s="158">
        <f>AVERAGE(CE14:CE18)</f>
        <v>8.0616070749780666E-2</v>
      </c>
      <c r="CF20" s="159">
        <f>AVERAGE(CF14:CF18)</f>
        <v>0.61566395465516854</v>
      </c>
      <c r="CG20" s="157"/>
      <c r="CH20" s="155">
        <f>AVERAGE(CH14:CH18)</f>
        <v>0.2735825692506727</v>
      </c>
      <c r="CI20" s="155">
        <f>AVERAGE(CI14:CI18)</f>
        <v>0.22898261048542431</v>
      </c>
      <c r="CJ20" s="159">
        <f>AVERAGE(CJ14:CJ18)</f>
        <v>1.7583919743281324</v>
      </c>
      <c r="CK20" s="157"/>
      <c r="CL20" s="158">
        <f>AVERAGE(CL14:CL18)</f>
        <v>0.7264174307493273</v>
      </c>
      <c r="CM20" s="158">
        <f>AVERAGE(CM14:CM18)</f>
        <v>0.61138141125959433</v>
      </c>
      <c r="CN20" s="159">
        <f>AVERAGE(CN14:CN18)</f>
        <v>4.6840534674355325</v>
      </c>
      <c r="CO20" s="154"/>
      <c r="CP20" s="160">
        <f>AVERAGE(CP14:CP18)</f>
        <v>534.53253595933836</v>
      </c>
      <c r="CQ20" s="160">
        <f>AVERAGE(CQ14:CQ18)</f>
        <v>446.96661090957139</v>
      </c>
      <c r="CR20" s="161">
        <f>AVERAGE(CR14:CR18)</f>
        <v>3442.2267836332699</v>
      </c>
      <c r="CS20" s="157"/>
      <c r="CT20" s="160">
        <f>AVERAGE(CT14:CT18)</f>
        <v>590.5059630025147</v>
      </c>
      <c r="CU20" s="160">
        <f>AVERAGE(CU14:CU18)</f>
        <v>497.91453045612371</v>
      </c>
      <c r="CV20" s="161">
        <f>AVERAGE(CV14:CV18)</f>
        <v>3804.0652502669313</v>
      </c>
      <c r="CW20" s="157"/>
      <c r="CX20" s="160">
        <f t="shared" ref="CX20:DN20" si="9">AVERAGE(CX14:CX18)</f>
        <v>323.39287671576074</v>
      </c>
      <c r="CY20" s="160">
        <f t="shared" si="9"/>
        <v>270.98409448271974</v>
      </c>
      <c r="CZ20" s="161">
        <f t="shared" si="9"/>
        <v>2086.7277360670996</v>
      </c>
      <c r="DA20" s="162">
        <f t="shared" si="9"/>
        <v>4.9001195496502605</v>
      </c>
      <c r="DB20" s="162">
        <f t="shared" si="9"/>
        <v>0.52977999999999992</v>
      </c>
      <c r="DC20" s="163">
        <f t="shared" si="9"/>
        <v>10.271611701967611</v>
      </c>
      <c r="DD20" s="163">
        <f t="shared" si="9"/>
        <v>0.78465474739961716</v>
      </c>
      <c r="DE20" s="163">
        <f t="shared" si="9"/>
        <v>0.99121124327765087</v>
      </c>
      <c r="DF20" s="164">
        <f t="shared" si="9"/>
        <v>13.790676131917499</v>
      </c>
      <c r="DG20" s="164">
        <f t="shared" si="9"/>
        <v>75.705927931605217</v>
      </c>
      <c r="DH20" s="162">
        <f t="shared" si="9"/>
        <v>0.60937118076938745</v>
      </c>
      <c r="DI20" s="162">
        <f t="shared" si="9"/>
        <v>0.12203263800634449</v>
      </c>
      <c r="DJ20" s="407"/>
      <c r="DK20" s="362">
        <f t="shared" si="9"/>
        <v>9.2887480397993438E-4</v>
      </c>
      <c r="DL20" s="362">
        <f t="shared" si="9"/>
        <v>7.752346987236541E-4</v>
      </c>
      <c r="DM20" s="362">
        <f t="shared" si="9"/>
        <v>6.0410836257375651E-3</v>
      </c>
      <c r="DN20" s="362">
        <f t="shared" si="9"/>
        <v>3.4033988744868134E-3</v>
      </c>
      <c r="DO20" s="488">
        <f>AVERAGE(DO14:DO18)</f>
        <v>0.49604799979379888</v>
      </c>
      <c r="DP20" s="446">
        <f>AVERAGE(DP14:DP18)</f>
        <v>0.18768579131603497</v>
      </c>
      <c r="DQ20" s="446">
        <f>AVERAGE(DQ14:DQ18)</f>
        <v>0.30087453414552778</v>
      </c>
      <c r="DR20" s="446">
        <f>AVERAGE(DR14:DR18)</f>
        <v>0.11485245136825854</v>
      </c>
      <c r="DS20" s="537">
        <f>AVERAGE(DS14:DS18)</f>
        <v>0.88001154354264755</v>
      </c>
      <c r="DT20" s="157"/>
      <c r="DU20" s="158">
        <f>AVERAGE(DU14:DU18)</f>
        <v>0.57613444208552322</v>
      </c>
      <c r="DV20" s="158">
        <f>AVERAGE(DV14:DV18)</f>
        <v>0.48614342204263128</v>
      </c>
      <c r="DW20" s="362">
        <f>AVERAGE(DW14:DW18)</f>
        <v>3.7179329831371404</v>
      </c>
      <c r="DX20" s="154"/>
      <c r="DY20" s="158">
        <f>AVERAGE(DY14:DY18)</f>
        <v>0.1593193204164268</v>
      </c>
      <c r="DZ20" s="158">
        <f>AVERAGE(DZ14:DZ18)</f>
        <v>0.13307835255552239</v>
      </c>
      <c r="EA20" s="155">
        <f>AVERAGE(EA14:EA18)</f>
        <v>1.0221585855325364</v>
      </c>
      <c r="EB20" s="565"/>
      <c r="EC20" s="158">
        <f>AVERAGE(EC14:EC18)</f>
        <v>0.73545376250195005</v>
      </c>
      <c r="ED20" s="158">
        <f>AVERAGE(ED14:ED18)</f>
        <v>0.61922177459815375</v>
      </c>
      <c r="EE20" s="159">
        <f>AVERAGE(EE14:EE18)</f>
        <v>4.7400915686696763</v>
      </c>
      <c r="EF20" s="565"/>
      <c r="EG20" s="158">
        <f>AVERAGE(EG14:EG18)</f>
        <v>0.2645462374980499</v>
      </c>
      <c r="EH20" s="158">
        <f>AVERAGE(EH14:EH18)</f>
        <v>0.22114224714686501</v>
      </c>
      <c r="EI20" s="159">
        <f>AVERAGE(EI14:EI18)</f>
        <v>1.7023538730939882</v>
      </c>
      <c r="EJ20" s="353"/>
      <c r="EK20" s="374"/>
      <c r="EL20" s="154"/>
      <c r="EM20" s="340">
        <f>AVERAGE(EM14:EM18)</f>
        <v>2.522320490553458</v>
      </c>
      <c r="EN20" s="340">
        <f>AVERAGE(EN14:EN18)</f>
        <v>2.1183832876665143</v>
      </c>
      <c r="EO20" s="621">
        <f>AVERAGE(EO14:EO18)</f>
        <v>16.245041136055391</v>
      </c>
      <c r="EP20" s="586">
        <f>AVERAGE(EP14:EP18)</f>
        <v>233355.69903096961</v>
      </c>
      <c r="EQ20" s="546" t="str">
        <f>$C$3</f>
        <v>Co</v>
      </c>
      <c r="ER20" s="151" t="str">
        <f>$A$2</f>
        <v>R</v>
      </c>
      <c r="ES20" s="152" t="str">
        <f>$B$3</f>
        <v>108-C-4</v>
      </c>
      <c r="ET20" s="156" t="s">
        <v>168</v>
      </c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</row>
    <row r="21" spans="1:216" s="178" customFormat="1" ht="18" customHeight="1" x14ac:dyDescent="0.3">
      <c r="A21" s="473"/>
      <c r="B21" s="474"/>
      <c r="C21" s="165"/>
      <c r="D21" s="169" t="s">
        <v>169</v>
      </c>
      <c r="E21" s="168">
        <f t="shared" ref="E21:L21" si="10">STDEV(E14:E18)</f>
        <v>0.78367722947652407</v>
      </c>
      <c r="F21" s="447">
        <f t="shared" si="10"/>
        <v>6.5944673780374399E-2</v>
      </c>
      <c r="G21" s="343">
        <f t="shared" si="10"/>
        <v>1.9562719647329193E-2</v>
      </c>
      <c r="H21" s="343">
        <f t="shared" si="10"/>
        <v>1.2696456198483107E-2</v>
      </c>
      <c r="I21" s="343">
        <f t="shared" si="10"/>
        <v>1.2198360545581523E-2</v>
      </c>
      <c r="J21" s="343">
        <f t="shared" si="10"/>
        <v>3.4655446902326623E-2</v>
      </c>
      <c r="K21" s="447">
        <f t="shared" si="10"/>
        <v>1.2845232578665126E-2</v>
      </c>
      <c r="L21" s="430">
        <f t="shared" si="10"/>
        <v>0.44577178082407909</v>
      </c>
      <c r="M21" s="459"/>
      <c r="N21" s="343"/>
      <c r="O21" s="376">
        <f>STDEV(O14:O18)</f>
        <v>2.2439680649498198E-2</v>
      </c>
      <c r="P21" s="169">
        <f>STDEV(P14:P18)</f>
        <v>6.3406207858887315E-2</v>
      </c>
      <c r="Q21" s="376">
        <f>STDEV(Q14:Q18)</f>
        <v>0.36707821114074113</v>
      </c>
      <c r="R21" s="386"/>
      <c r="S21" s="376">
        <f>STDEV(S14:S18)</f>
        <v>2.5359112807310871E-2</v>
      </c>
      <c r="T21" s="169">
        <f>STDEV(T14:T18)</f>
        <v>5.691884680672641E-2</v>
      </c>
      <c r="U21" s="376">
        <f>STDEV(U14:U18)</f>
        <v>0.35236863729245926</v>
      </c>
      <c r="V21" s="386"/>
      <c r="W21" s="376">
        <f>STDEV(W14:W18)</f>
        <v>1.1494995111321231E-2</v>
      </c>
      <c r="X21" s="169">
        <f>STDEV(X14:X18)</f>
        <v>1.4216402203605621E-2</v>
      </c>
      <c r="Y21" s="430">
        <f>STDEV(Y14:Y18)</f>
        <v>8.8946903800903865E-2</v>
      </c>
      <c r="Z21" s="391"/>
      <c r="AA21" s="376">
        <f>STDEV(AA14:AA18)</f>
        <v>2.2439680649498129E-2</v>
      </c>
      <c r="AB21" s="169">
        <f>STDEV(AB14:AB18)</f>
        <v>2.4025984891020952E-2</v>
      </c>
      <c r="AC21" s="376">
        <f>STDEV(AC14:AC18)</f>
        <v>0.21312500581774896</v>
      </c>
      <c r="AD21" s="386"/>
      <c r="AE21" s="376">
        <f>STDEV(AE14:AE18)</f>
        <v>1.5507523595174081E-2</v>
      </c>
      <c r="AF21" s="169">
        <f>STDEV(AF14:AF18)</f>
        <v>1.7272737972348365E-2</v>
      </c>
      <c r="AG21" s="376">
        <f>STDEV(AG14:AG18)</f>
        <v>0.13563625081996994</v>
      </c>
      <c r="AH21" s="386"/>
      <c r="AI21" s="376">
        <f>STDEV(AI14:AI18)</f>
        <v>1.6655289578114223E-2</v>
      </c>
      <c r="AJ21" s="169">
        <f>STDEV(AJ14:AJ18)</f>
        <v>1.4955127664889274E-2</v>
      </c>
      <c r="AK21" s="376">
        <f>STDEV(AK14:AK18)</f>
        <v>0.13361163717807831</v>
      </c>
      <c r="AL21" s="386"/>
      <c r="AM21" s="376">
        <f>STDEV(AM14:AM18)</f>
        <v>7.7253155185130666E-3</v>
      </c>
      <c r="AN21" s="169">
        <f>STDEV(AN14:AN18)</f>
        <v>7.9945618298561533E-3</v>
      </c>
      <c r="AO21" s="430">
        <f>STDEV(AO14:AO18)</f>
        <v>6.11546913138689E-2</v>
      </c>
      <c r="AP21" s="210"/>
      <c r="AQ21" s="167"/>
      <c r="AR21" s="167"/>
      <c r="AS21" s="168"/>
      <c r="AT21" s="171">
        <f>STDEV(AT14:AT18)</f>
        <v>4.7878922352044819E-3</v>
      </c>
      <c r="AU21" s="171">
        <f>STDEV(AU14:AU18)</f>
        <v>3.8481831804145321E-3</v>
      </c>
      <c r="AV21" s="172">
        <f>STDEV(AV14:AV18)</f>
        <v>3.4935536608239837E-2</v>
      </c>
      <c r="AW21" s="170"/>
      <c r="AX21" s="171">
        <f>STDEV(AX14:AX18)</f>
        <v>7.6330210325289824E-3</v>
      </c>
      <c r="AY21" s="171">
        <f>STDEV(AY14:AY18)</f>
        <v>5.2053985167134845E-3</v>
      </c>
      <c r="AZ21" s="172">
        <f>STDEV(AZ14:AZ18)</f>
        <v>4.3662446114390741E-2</v>
      </c>
      <c r="BA21" s="170"/>
      <c r="BB21" s="171">
        <f>STDEV(BB14:BB18)</f>
        <v>9.248923292248197E-3</v>
      </c>
      <c r="BC21" s="171">
        <f>STDEV(BC14:BC18)</f>
        <v>6.0716002935059209E-3</v>
      </c>
      <c r="BD21" s="172">
        <f>STDEV(BD14:BD18)</f>
        <v>5.7232798790178271E-2</v>
      </c>
      <c r="BE21" s="170"/>
      <c r="BF21" s="171">
        <f>STDEV(BF14:BF18)</f>
        <v>3.1314286546101071E-2</v>
      </c>
      <c r="BG21" s="171">
        <f>STDEV(BG14:BG18)</f>
        <v>2.1735057817420217E-2</v>
      </c>
      <c r="BH21" s="172">
        <f>STDEV(BH14:BH18)</f>
        <v>0.18546284369499552</v>
      </c>
      <c r="BI21" s="170"/>
      <c r="BJ21" s="171">
        <f>STDEV(BJ14:BJ18)</f>
        <v>3.5840367269719189E-3</v>
      </c>
      <c r="BK21" s="171">
        <f>STDEV(BK14:BK18)</f>
        <v>4.4095405700560787E-3</v>
      </c>
      <c r="BL21" s="172">
        <f>STDEV(BL14:BL18)</f>
        <v>2.5969780801015828E-2</v>
      </c>
      <c r="BM21" s="170"/>
      <c r="BN21" s="171">
        <f>STDEV(BN14:BN18)</f>
        <v>3.8902887536188278E-2</v>
      </c>
      <c r="BO21" s="171">
        <f>STDEV(BO14:BO18)</f>
        <v>2.5721942910587617E-2</v>
      </c>
      <c r="BP21" s="172">
        <f>STDEV(BP14:BP18)</f>
        <v>0.22696223006392469</v>
      </c>
      <c r="BQ21" s="170"/>
      <c r="BR21" s="171">
        <f>STDEV(BR14:BR18)</f>
        <v>1.0031071394682057E-2</v>
      </c>
      <c r="BS21" s="171">
        <f>STDEV(BS14:BS18)</f>
        <v>9.7816629628844094E-3</v>
      </c>
      <c r="BT21" s="172">
        <f>STDEV(BT14:BT18)</f>
        <v>6.9209861653870275E-2</v>
      </c>
      <c r="BU21" s="170"/>
      <c r="BV21" s="171">
        <f>STDEV(BV14:BV18)</f>
        <v>3.5061683092689287E-3</v>
      </c>
      <c r="BW21" s="171">
        <f>STDEV(BW14:BW18)</f>
        <v>3.7057577391962407E-3</v>
      </c>
      <c r="BX21" s="172">
        <f>STDEV(BX14:BX18)</f>
        <v>2.8996291357915854E-2</v>
      </c>
      <c r="BY21" s="170"/>
      <c r="BZ21" s="171">
        <f>STDEV(BZ14:BZ18)</f>
        <v>1.1999575204347598E-2</v>
      </c>
      <c r="CA21" s="171">
        <f>STDEV(CA14:CA18)</f>
        <v>1.2641078970164091E-2</v>
      </c>
      <c r="CB21" s="172">
        <f>STDEV(CB14:CB18)</f>
        <v>8.7239892735958363E-2</v>
      </c>
      <c r="CC21" s="170"/>
      <c r="CD21" s="171">
        <f>STDEV(CD14:CD18)</f>
        <v>1.4374884977816601E-2</v>
      </c>
      <c r="CE21" s="171">
        <f>STDEV(CE14:CE18)</f>
        <v>1.6238697176634835E-2</v>
      </c>
      <c r="CF21" s="172">
        <f>STDEV(CF14:CF18)</f>
        <v>0.10692884725626033</v>
      </c>
      <c r="CG21" s="170"/>
      <c r="CH21" s="171">
        <f>STDEV(CH14:CH18)</f>
        <v>3.2865116008978484E-2</v>
      </c>
      <c r="CI21" s="171">
        <f>STDEV(CI14:CI18)</f>
        <v>2.1612240885067139E-2</v>
      </c>
      <c r="CJ21" s="172">
        <f>STDEV(CJ14:CJ18)</f>
        <v>0.18319186597528905</v>
      </c>
      <c r="CK21" s="170"/>
      <c r="CL21" s="171">
        <f>STDEV(CL14:CL18)</f>
        <v>3.2865116008978436E-2</v>
      </c>
      <c r="CM21" s="171">
        <f>STDEV(CM14:CM18)</f>
        <v>6.4577328242832646E-2</v>
      </c>
      <c r="CN21" s="172">
        <f>STDEV(CN14:CN18)</f>
        <v>0.40045728942375558</v>
      </c>
      <c r="CO21" s="168"/>
      <c r="CP21" s="173">
        <f>STDEV(CP14:CP18)</f>
        <v>64.71215756189514</v>
      </c>
      <c r="CQ21" s="173">
        <f>STDEV(CQ14:CQ18)</f>
        <v>38.93717766455989</v>
      </c>
      <c r="CR21" s="174">
        <f>STDEV(CR14:CR18)</f>
        <v>436.05300816404201</v>
      </c>
      <c r="CS21" s="170"/>
      <c r="CT21" s="173">
        <f>STDEV(CT14:CT18)</f>
        <v>70.344239783109131</v>
      </c>
      <c r="CU21" s="173">
        <f>STDEV(CU14:CU18)</f>
        <v>84.636593312689996</v>
      </c>
      <c r="CV21" s="174">
        <f>STDEV(CV14:CV18)</f>
        <v>512.66494874339094</v>
      </c>
      <c r="CW21" s="170"/>
      <c r="CX21" s="173">
        <f t="shared" ref="CX21:DN21" si="11">STDEV(CX14:CX18)</f>
        <v>42.266299457557999</v>
      </c>
      <c r="CY21" s="173">
        <f t="shared" si="11"/>
        <v>34.464225519924966</v>
      </c>
      <c r="CZ21" s="174">
        <f t="shared" si="11"/>
        <v>319.54038223152122</v>
      </c>
      <c r="DA21" s="175">
        <f t="shared" si="11"/>
        <v>0.88115277219882038</v>
      </c>
      <c r="DB21" s="175">
        <f t="shared" si="11"/>
        <v>8.2178141862663326E-2</v>
      </c>
      <c r="DC21" s="176">
        <f t="shared" si="11"/>
        <v>0.9416724084909659</v>
      </c>
      <c r="DD21" s="176">
        <f t="shared" si="11"/>
        <v>8.0310037526499498E-2</v>
      </c>
      <c r="DE21" s="176">
        <f t="shared" si="11"/>
        <v>0.22993621076086518</v>
      </c>
      <c r="DF21" s="177">
        <f t="shared" si="11"/>
        <v>2.0896281472296248</v>
      </c>
      <c r="DG21" s="177">
        <f t="shared" si="11"/>
        <v>9.0631591771297888</v>
      </c>
      <c r="DH21" s="175">
        <f t="shared" si="11"/>
        <v>9.081035469786726E-2</v>
      </c>
      <c r="DI21" s="175">
        <f t="shared" si="11"/>
        <v>2.8940686504168964E-2</v>
      </c>
      <c r="DJ21" s="354"/>
      <c r="DK21" s="209">
        <f t="shared" si="11"/>
        <v>3.64432285312169E-4</v>
      </c>
      <c r="DL21" s="209">
        <f t="shared" si="11"/>
        <v>2.925418933507502E-4</v>
      </c>
      <c r="DM21" s="209">
        <f t="shared" si="11"/>
        <v>2.5811665280977528E-3</v>
      </c>
      <c r="DN21" s="209">
        <f t="shared" si="11"/>
        <v>1.2872891382740702E-3</v>
      </c>
      <c r="DO21" s="493">
        <f>STDEV(DO14:DO18)</f>
        <v>8.5287932968904898E-2</v>
      </c>
      <c r="DP21" s="447">
        <f>STDEV(DP14:DP18)</f>
        <v>2.6525813897166642E-2</v>
      </c>
      <c r="DQ21" s="447">
        <f>STDEV(DQ14:DQ18)</f>
        <v>6.1948634412182964E-2</v>
      </c>
      <c r="DR21" s="447">
        <f>STDEV(DR14:DR18)</f>
        <v>1.7398528121226789E-2</v>
      </c>
      <c r="DS21" s="538">
        <f>STDEV(DS14:DS18)</f>
        <v>0.12146446796728033</v>
      </c>
      <c r="DT21" s="170"/>
      <c r="DU21" s="171">
        <f>STDEV(DU14:DU18)</f>
        <v>4.9296216655254389E-2</v>
      </c>
      <c r="DV21" s="171">
        <f>STDEV(DV14:DV18)</f>
        <v>7.3266314757119672E-2</v>
      </c>
      <c r="DW21" s="209">
        <f>STDEV(DW14:DW18)</f>
        <v>0.44101599919497692</v>
      </c>
      <c r="DX21" s="168"/>
      <c r="DY21" s="171">
        <f>STDEV(DY14:DY18)</f>
        <v>3.0058416676058412E-2</v>
      </c>
      <c r="DZ21" s="171">
        <f>STDEV(DZ14:DZ18)</f>
        <v>2.0442883411142559E-2</v>
      </c>
      <c r="EA21" s="479">
        <f>STDEV(EA14:EA18)</f>
        <v>0.16657469092532748</v>
      </c>
      <c r="EB21" s="566"/>
      <c r="EC21" s="171">
        <f>STDEV(EC14:EC18)</f>
        <v>2.7888166812432724E-2</v>
      </c>
      <c r="ED21" s="171">
        <f>STDEV(ED14:ED18)</f>
        <v>6.7754638057079639E-2</v>
      </c>
      <c r="EE21" s="172">
        <f>STDEV(EE14:EE18)</f>
        <v>0.35750997356191294</v>
      </c>
      <c r="EF21" s="566"/>
      <c r="EG21" s="171">
        <f>STDEV(EG14:EG18)</f>
        <v>2.7888166812432742E-2</v>
      </c>
      <c r="EH21" s="171">
        <f>STDEV(EH14:EH18)</f>
        <v>1.3853156195869295E-2</v>
      </c>
      <c r="EI21" s="172">
        <f>STDEV(EI14:EI18)</f>
        <v>0.17911762281923277</v>
      </c>
      <c r="EJ21" s="210"/>
      <c r="EK21" s="376"/>
      <c r="EL21" s="168"/>
      <c r="EM21" s="343">
        <f>STDEV(EM14:EM18)</f>
        <v>0.39879561298821897</v>
      </c>
      <c r="EN21" s="343">
        <f>STDEV(EN14:EN18)</f>
        <v>0.35445131783324707</v>
      </c>
      <c r="EO21" s="345">
        <f>STDEV(EO14:EO18)</f>
        <v>2.6329295291718031</v>
      </c>
      <c r="EP21" s="387">
        <f>STDEV(EP14:EP18)</f>
        <v>42214.169736600554</v>
      </c>
      <c r="EQ21" s="547"/>
      <c r="ER21" s="474"/>
      <c r="ES21" s="165"/>
      <c r="ET21" s="169" t="s">
        <v>169</v>
      </c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</row>
    <row r="22" spans="1:216" s="188" customFormat="1" ht="18" customHeight="1" thickBot="1" x14ac:dyDescent="0.25">
      <c r="A22" s="179"/>
      <c r="B22" s="180"/>
      <c r="C22" s="181"/>
      <c r="D22" s="438" t="s">
        <v>170</v>
      </c>
      <c r="E22" s="183">
        <f t="shared" ref="E22:L22" si="12">E21/E20</f>
        <v>6.0051894979043986E-2</v>
      </c>
      <c r="F22" s="448">
        <f t="shared" si="12"/>
        <v>6.4036389376941533E-2</v>
      </c>
      <c r="G22" s="183">
        <f t="shared" si="12"/>
        <v>5.7000931373336797E-2</v>
      </c>
      <c r="H22" s="183">
        <f t="shared" si="12"/>
        <v>0.11117737476780304</v>
      </c>
      <c r="I22" s="183">
        <f t="shared" si="12"/>
        <v>8.8138443248421391E-2</v>
      </c>
      <c r="J22" s="183">
        <f t="shared" si="12"/>
        <v>0.11362441607320202</v>
      </c>
      <c r="K22" s="448">
        <f t="shared" si="12"/>
        <v>9.9575446346241284E-2</v>
      </c>
      <c r="L22" s="430">
        <f t="shared" si="12"/>
        <v>5.6431286896968816E-2</v>
      </c>
      <c r="M22" s="187"/>
      <c r="N22" s="183"/>
      <c r="O22" s="376">
        <f>O21/O20</f>
        <v>2.7505783489916578E-2</v>
      </c>
      <c r="P22" s="169">
        <f>P21/P20</f>
        <v>7.5450883448370518E-2</v>
      </c>
      <c r="Q22" s="376">
        <f>Q21/Q20</f>
        <v>5.6978086110148096E-2</v>
      </c>
      <c r="R22" s="387"/>
      <c r="S22" s="376">
        <f>S21/S20</f>
        <v>4.0413621091410001E-2</v>
      </c>
      <c r="T22" s="169">
        <f>T21/T20</f>
        <v>8.8023726194393928E-2</v>
      </c>
      <c r="U22" s="376">
        <f>U21/U20</f>
        <v>7.1087251209895994E-2</v>
      </c>
      <c r="V22" s="387"/>
      <c r="W22" s="376">
        <f>W21/W20</f>
        <v>6.1037242261085423E-2</v>
      </c>
      <c r="X22" s="169">
        <f>X21/X20</f>
        <v>7.3381309304037953E-2</v>
      </c>
      <c r="Y22" s="430">
        <f>Y21/Y20</f>
        <v>5.9872782047156139E-2</v>
      </c>
      <c r="Z22" s="392"/>
      <c r="AA22" s="376">
        <f>AA21/AA20</f>
        <v>0.1218334915358712</v>
      </c>
      <c r="AB22" s="169">
        <f>AB21/AB20</f>
        <v>0.12682904859119165</v>
      </c>
      <c r="AC22" s="376">
        <f>AC21/AC20</f>
        <v>0.14628387871791146</v>
      </c>
      <c r="AD22" s="387"/>
      <c r="AE22" s="376">
        <f>AE21/AE20</f>
        <v>0.24538237053326156</v>
      </c>
      <c r="AF22" s="169">
        <f>AF21/AF20</f>
        <v>0.26396708814870207</v>
      </c>
      <c r="AG22" s="376">
        <f>AG21/AG20</f>
        <v>0.27016939668860107</v>
      </c>
      <c r="AH22" s="387"/>
      <c r="AI22" s="376">
        <f>AI21/AI20</f>
        <v>0.16597819450769688</v>
      </c>
      <c r="AJ22" s="169">
        <f>AJ21/AJ20</f>
        <v>0.14536764319694515</v>
      </c>
      <c r="AK22" s="376">
        <f>AK21/AK20</f>
        <v>0.16855878973024482</v>
      </c>
      <c r="AL22" s="387"/>
      <c r="AM22" s="376">
        <f>AM21/AM20</f>
        <v>0.3742966613701344</v>
      </c>
      <c r="AN22" s="169">
        <f>AN21/AN20</f>
        <v>0.37847993497079124</v>
      </c>
      <c r="AO22" s="430">
        <f>AO21/AO20</f>
        <v>0.37699739498591306</v>
      </c>
      <c r="AP22" s="185"/>
      <c r="AQ22" s="183"/>
      <c r="AR22" s="183"/>
      <c r="AS22" s="183"/>
      <c r="AT22" s="183">
        <f>AT21/AT20</f>
        <v>0.24296388970373611</v>
      </c>
      <c r="AU22" s="183">
        <f>AU21/AU20</f>
        <v>0.23302376634243804</v>
      </c>
      <c r="AV22" s="184">
        <f>AV21/AV20</f>
        <v>0.27395166555209038</v>
      </c>
      <c r="AW22" s="185"/>
      <c r="AX22" s="183">
        <f>AX21/AX20</f>
        <v>0.33789235783231314</v>
      </c>
      <c r="AY22" s="183">
        <f>AY21/AY20</f>
        <v>0.27787133912195172</v>
      </c>
      <c r="AZ22" s="184">
        <f>AZ21/AZ20</f>
        <v>0.30205613829698869</v>
      </c>
      <c r="BA22" s="185"/>
      <c r="BB22" s="183">
        <f>BB21/BB20</f>
        <v>0.21866987203254548</v>
      </c>
      <c r="BC22" s="183">
        <f>BC21/BC20</f>
        <v>0.17225742761983406</v>
      </c>
      <c r="BD22" s="184">
        <f>BD21/BD20</f>
        <v>0.21035652860306303</v>
      </c>
      <c r="BE22" s="185"/>
      <c r="BF22" s="183">
        <f>BF21/BF20</f>
        <v>0.23063261879853902</v>
      </c>
      <c r="BG22" s="183">
        <f>BG21/BG20</f>
        <v>0.19214280348520721</v>
      </c>
      <c r="BH22" s="184">
        <f>BH21/BH20</f>
        <v>0.21301584713978142</v>
      </c>
      <c r="BI22" s="185"/>
      <c r="BJ22" s="183">
        <f>BJ21/BJ20</f>
        <v>0.11445984754587338</v>
      </c>
      <c r="BK22" s="183">
        <f>BK21/BK20</f>
        <v>0.16700262475306016</v>
      </c>
      <c r="BL22" s="184">
        <f>BL21/BL20</f>
        <v>0.12876443457246869</v>
      </c>
      <c r="BM22" s="185"/>
      <c r="BN22" s="183">
        <f>BN21/BN20</f>
        <v>0.18579639203173412</v>
      </c>
      <c r="BO22" s="183">
        <f>BO21/BO20</f>
        <v>0.14717549119650303</v>
      </c>
      <c r="BP22" s="184">
        <f>BP21/BP20</f>
        <v>0.16881890014845102</v>
      </c>
      <c r="BQ22" s="185"/>
      <c r="BR22" s="183">
        <f>BR21/BR20</f>
        <v>0.30398045751001024</v>
      </c>
      <c r="BS22" s="183">
        <f>BS21/BS20</f>
        <v>0.34944959491176214</v>
      </c>
      <c r="BT22" s="184">
        <f>BT21/BT20</f>
        <v>0.32552507466725272</v>
      </c>
      <c r="BU22" s="185"/>
      <c r="BV22" s="183">
        <f>BV21/BV20</f>
        <v>0.11238083818790048</v>
      </c>
      <c r="BW22" s="183">
        <f>BW21/BW20</f>
        <v>0.14133096443353649</v>
      </c>
      <c r="BX22" s="184">
        <f>BX21/BX20</f>
        <v>0.14399537218633954</v>
      </c>
      <c r="BY22" s="185"/>
      <c r="BZ22" s="183">
        <f>BZ21/BZ20</f>
        <v>0.18691493763939018</v>
      </c>
      <c r="CA22" s="183">
        <f>CA21/CA20</f>
        <v>0.23317839284885397</v>
      </c>
      <c r="CB22" s="184">
        <f>CB21/CB20</f>
        <v>0.21073479785192531</v>
      </c>
      <c r="CC22" s="185"/>
      <c r="CD22" s="183">
        <f>CD21/CD20</f>
        <v>0.15050554786303807</v>
      </c>
      <c r="CE22" s="183">
        <f>CE21/CE20</f>
        <v>0.20143250626834869</v>
      </c>
      <c r="CF22" s="184">
        <f>CF21/CF20</f>
        <v>0.17368053862459892</v>
      </c>
      <c r="CG22" s="185"/>
      <c r="CH22" s="183">
        <f>CH21/CH20</f>
        <v>0.12012869130878547</v>
      </c>
      <c r="CI22" s="183">
        <f>CI21/CI20</f>
        <v>9.4383764947263749E-2</v>
      </c>
      <c r="CJ22" s="184">
        <f>CJ21/CJ20</f>
        <v>0.10418147298771947</v>
      </c>
      <c r="CK22" s="185"/>
      <c r="CL22" s="183">
        <f>CL21/CL20</f>
        <v>4.5242741456626136E-2</v>
      </c>
      <c r="CM22" s="183">
        <f>CM21/CM20</f>
        <v>0.10562527262611346</v>
      </c>
      <c r="CN22" s="184">
        <f>CN21/CN20</f>
        <v>8.5493748567947392E-2</v>
      </c>
      <c r="CO22" s="183"/>
      <c r="CP22" s="183">
        <f>CP21/CP20</f>
        <v>0.12106308448699887</v>
      </c>
      <c r="CQ22" s="183">
        <f>CQ21/CQ20</f>
        <v>8.7114287094785955E-2</v>
      </c>
      <c r="CR22" s="184">
        <f>CR21/CR20</f>
        <v>0.12667759435181319</v>
      </c>
      <c r="CS22" s="185"/>
      <c r="CT22" s="183">
        <f>CT21/CT20</f>
        <v>0.11912536738059928</v>
      </c>
      <c r="CU22" s="183">
        <f>CU21/CU20</f>
        <v>0.16998217191042225</v>
      </c>
      <c r="CV22" s="184">
        <f>CV21/CV20</f>
        <v>0.13476765381651043</v>
      </c>
      <c r="CW22" s="185"/>
      <c r="CX22" s="183">
        <f t="shared" ref="CX22:DS22" si="13">CX21/CX20</f>
        <v>0.13069644540967135</v>
      </c>
      <c r="CY22" s="183">
        <f t="shared" si="13"/>
        <v>0.12718172845426062</v>
      </c>
      <c r="CZ22" s="184">
        <f t="shared" si="13"/>
        <v>0.15312988690789428</v>
      </c>
      <c r="DA22" s="186">
        <f t="shared" si="13"/>
        <v>0.17982270907282485</v>
      </c>
      <c r="DB22" s="186">
        <f t="shared" si="13"/>
        <v>0.1551174862445984</v>
      </c>
      <c r="DC22" s="187">
        <f t="shared" si="13"/>
        <v>9.1677181323996201E-2</v>
      </c>
      <c r="DD22" s="187">
        <f t="shared" si="13"/>
        <v>0.10235079542008858</v>
      </c>
      <c r="DE22" s="187">
        <f t="shared" si="13"/>
        <v>0.23197498244726542</v>
      </c>
      <c r="DF22" s="186">
        <f t="shared" si="13"/>
        <v>0.15152470605798182</v>
      </c>
      <c r="DG22" s="186">
        <f t="shared" si="13"/>
        <v>0.11971531721158866</v>
      </c>
      <c r="DH22" s="186">
        <f t="shared" si="13"/>
        <v>0.14902305452517592</v>
      </c>
      <c r="DI22" s="186">
        <f t="shared" si="13"/>
        <v>0.23715529695149534</v>
      </c>
      <c r="DJ22" s="185"/>
      <c r="DK22" s="183">
        <f t="shared" si="13"/>
        <v>0.39233735671448083</v>
      </c>
      <c r="DL22" s="183">
        <f t="shared" si="13"/>
        <v>0.37735913244387925</v>
      </c>
      <c r="DM22" s="183">
        <f t="shared" si="13"/>
        <v>0.42726879613135865</v>
      </c>
      <c r="DN22" s="183">
        <f t="shared" si="13"/>
        <v>0.37823634130106953</v>
      </c>
      <c r="DO22" s="493">
        <f t="shared" si="13"/>
        <v>0.17193483897598227</v>
      </c>
      <c r="DP22" s="447">
        <f t="shared" si="13"/>
        <v>0.14133096443353624</v>
      </c>
      <c r="DQ22" s="447">
        <f t="shared" si="13"/>
        <v>0.205895239981392</v>
      </c>
      <c r="DR22" s="447">
        <f t="shared" si="13"/>
        <v>0.15148591008685403</v>
      </c>
      <c r="DS22" s="538">
        <f t="shared" si="13"/>
        <v>0.13802599392992379</v>
      </c>
      <c r="DT22" s="185"/>
      <c r="DU22" s="183">
        <f>DU21/DU20</f>
        <v>8.556373834691991E-2</v>
      </c>
      <c r="DV22" s="183">
        <f>DV21/DV20</f>
        <v>0.15070925869834095</v>
      </c>
      <c r="DW22" s="183">
        <f>DW21/DW20</f>
        <v>0.11861859834354888</v>
      </c>
      <c r="DX22" s="183"/>
      <c r="DY22" s="183">
        <f>DY21/DY20</f>
        <v>0.18866774348203411</v>
      </c>
      <c r="DZ22" s="183">
        <f>DZ21/DZ20</f>
        <v>0.15361539287626413</v>
      </c>
      <c r="EA22" s="448">
        <f>EA21/EA20</f>
        <v>0.16296364701426777</v>
      </c>
      <c r="EB22" s="182"/>
      <c r="EC22" s="183">
        <f>EC21/EC20</f>
        <v>3.7919673858978702E-2</v>
      </c>
      <c r="ED22" s="183">
        <f>ED21/ED20</f>
        <v>0.10941901728350761</v>
      </c>
      <c r="EE22" s="184">
        <f>EE21/EE20</f>
        <v>7.5422588020224557E-2</v>
      </c>
      <c r="EF22" s="182"/>
      <c r="EG22" s="183">
        <f>EG21/EG20</f>
        <v>0.10541887526424684</v>
      </c>
      <c r="EH22" s="183">
        <f>EH21/EH20</f>
        <v>6.2643643964914286E-2</v>
      </c>
      <c r="EI22" s="184">
        <f>EI21/EI20</f>
        <v>0.10521761993802775</v>
      </c>
      <c r="EJ22" s="185"/>
      <c r="EK22" s="448"/>
      <c r="EL22" s="183"/>
      <c r="EM22" s="183">
        <f>EM21/EM20</f>
        <v>0.15810663810637068</v>
      </c>
      <c r="EN22" s="183">
        <f>EN21/EN20</f>
        <v>0.16732161733757334</v>
      </c>
      <c r="EO22" s="183">
        <f>EO21/EO20</f>
        <v>0.16207589178263718</v>
      </c>
      <c r="EP22" s="183">
        <f>EP21/EP20</f>
        <v>0.18090053044300466</v>
      </c>
      <c r="EQ22" s="548"/>
      <c r="ER22" s="180"/>
      <c r="ES22" s="181"/>
      <c r="ET22" s="438" t="s">
        <v>170</v>
      </c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</row>
    <row r="23" spans="1:216" s="147" customFormat="1" ht="18" customHeight="1" thickTop="1" thickBot="1" x14ac:dyDescent="0.25">
      <c r="A23" s="189"/>
      <c r="B23" s="189"/>
      <c r="C23" s="189"/>
      <c r="D23" s="439" t="s">
        <v>171</v>
      </c>
      <c r="E23" s="191">
        <f t="shared" ref="E23:L23" si="14">E21/SQRT(5)</f>
        <v>0.35047111150564192</v>
      </c>
      <c r="F23" s="449">
        <f t="shared" si="14"/>
        <v>2.9491354665393037E-2</v>
      </c>
      <c r="G23" s="344">
        <f t="shared" si="14"/>
        <v>8.7487141912397579E-3</v>
      </c>
      <c r="H23" s="344">
        <f t="shared" si="14"/>
        <v>5.6780278266313575E-3</v>
      </c>
      <c r="I23" s="344">
        <f t="shared" si="14"/>
        <v>5.4552726787943408E-3</v>
      </c>
      <c r="J23" s="344">
        <f t="shared" si="14"/>
        <v>1.5498387012847368E-2</v>
      </c>
      <c r="K23" s="449">
        <f t="shared" si="14"/>
        <v>5.744562646538027E-3</v>
      </c>
      <c r="L23" s="431">
        <f t="shared" si="14"/>
        <v>0.19935520087475561</v>
      </c>
      <c r="M23" s="199"/>
      <c r="N23" s="344"/>
      <c r="O23" s="379">
        <f>O21/SQRT(5)</f>
        <v>1.0035330265132919E-2</v>
      </c>
      <c r="P23" s="192">
        <f>P21/SQRT(5)</f>
        <v>2.8356118193590685E-2</v>
      </c>
      <c r="Q23" s="379">
        <f>Q21/SQRT(5)</f>
        <v>0.16416236663394354</v>
      </c>
      <c r="R23" s="388"/>
      <c r="S23" s="379">
        <f>S21/SQRT(5)</f>
        <v>1.1340940017246526E-2</v>
      </c>
      <c r="T23" s="192">
        <f>T21/SQRT(5)</f>
        <v>2.5454882132147416E-2</v>
      </c>
      <c r="U23" s="379">
        <f>U21/SQRT(5)</f>
        <v>0.15758404522498126</v>
      </c>
      <c r="V23" s="388"/>
      <c r="W23" s="379">
        <f>W21/SQRT(5)</f>
        <v>5.1407180939884063E-3</v>
      </c>
      <c r="X23" s="192">
        <f>X21/SQRT(5)</f>
        <v>6.3577683445479949E-3</v>
      </c>
      <c r="Y23" s="431">
        <f>Y21/SQRT(5)</f>
        <v>3.9778264657391094E-2</v>
      </c>
      <c r="Z23" s="393"/>
      <c r="AA23" s="379">
        <f>AA21/SQRT(5)</f>
        <v>1.003533026513289E-2</v>
      </c>
      <c r="AB23" s="192">
        <f>AB21/SQRT(5)</f>
        <v>1.0744747088541144E-2</v>
      </c>
      <c r="AC23" s="379">
        <f>AC21/SQRT(5)</f>
        <v>9.5312400142704964E-2</v>
      </c>
      <c r="AD23" s="388"/>
      <c r="AE23" s="379">
        <f>AE21/SQRT(5)</f>
        <v>6.9351753842982347E-3</v>
      </c>
      <c r="AF23" s="192">
        <f>AF21/SQRT(5)</f>
        <v>7.7246032527425647E-3</v>
      </c>
      <c r="AG23" s="379">
        <f>AG21/SQRT(5)</f>
        <v>6.0658375409332874E-2</v>
      </c>
      <c r="AH23" s="388"/>
      <c r="AI23" s="379">
        <f>AI21/SQRT(5)</f>
        <v>7.4484719363214387E-3</v>
      </c>
      <c r="AJ23" s="192">
        <f>AJ21/SQRT(5)</f>
        <v>6.6881364141760224E-3</v>
      </c>
      <c r="AK23" s="379">
        <f>AK21/SQRT(5)</f>
        <v>5.9752940663044249E-2</v>
      </c>
      <c r="AL23" s="388"/>
      <c r="AM23" s="379">
        <f>AM21/SQRT(5)</f>
        <v>3.4548661294058502E-3</v>
      </c>
      <c r="AN23" s="192">
        <f>AN21/SQRT(5)</f>
        <v>3.5752767403766932E-3</v>
      </c>
      <c r="AO23" s="431">
        <f>AO21/SQRT(5)</f>
        <v>2.7349209384165355E-2</v>
      </c>
      <c r="AP23" s="193"/>
      <c r="AQ23" s="190"/>
      <c r="AR23" s="190"/>
      <c r="AS23" s="190"/>
      <c r="AT23" s="190">
        <f>AT21/SQRT(5)</f>
        <v>2.1412105013721267E-3</v>
      </c>
      <c r="AU23" s="190">
        <f>AU21/SQRT(5)</f>
        <v>1.7209598362556461E-3</v>
      </c>
      <c r="AV23" s="194">
        <f>AV21/SQRT(5)</f>
        <v>1.5623646937291341E-2</v>
      </c>
      <c r="AW23" s="193"/>
      <c r="AX23" s="190">
        <f>AX21/SQRT(5)</f>
        <v>3.4135907804840873E-3</v>
      </c>
      <c r="AY23" s="190">
        <f>AY21/SQRT(5)</f>
        <v>2.3279249866695853E-3</v>
      </c>
      <c r="AZ23" s="194">
        <f>AZ21/SQRT(5)</f>
        <v>1.9526439515139851E-2</v>
      </c>
      <c r="BA23" s="193"/>
      <c r="BB23" s="190">
        <f>BB21/SQRT(5)</f>
        <v>4.1362442400296245E-3</v>
      </c>
      <c r="BC23" s="190">
        <f>BC21/SQRT(5)</f>
        <v>2.7153021976973825E-3</v>
      </c>
      <c r="BD23" s="194">
        <f>BD21/SQRT(5)</f>
        <v>2.5595285727481265E-2</v>
      </c>
      <c r="BE23" s="193"/>
      <c r="BF23" s="190">
        <f>BF21/SQRT(5)</f>
        <v>1.4004174676797819E-2</v>
      </c>
      <c r="BG23" s="190">
        <f>BG21/SQRT(5)</f>
        <v>9.7202133549279639E-3</v>
      </c>
      <c r="BH23" s="194">
        <f>BH21/SQRT(5)</f>
        <v>8.2941505160485651E-2</v>
      </c>
      <c r="BI23" s="193"/>
      <c r="BJ23" s="190">
        <f>BJ21/SQRT(5)</f>
        <v>1.6028299510730129E-3</v>
      </c>
      <c r="BK23" s="190">
        <f>BK21/SQRT(5)</f>
        <v>1.972006492837713E-3</v>
      </c>
      <c r="BL23" s="194">
        <f>BL21/SQRT(5)</f>
        <v>1.1614039046368065E-2</v>
      </c>
      <c r="BM23" s="195"/>
      <c r="BN23" s="190">
        <f>BN21/SQRT(5)</f>
        <v>1.7397900210389259E-2</v>
      </c>
      <c r="BO23" s="190">
        <f>BO21/SQRT(5)</f>
        <v>1.150320257228854E-2</v>
      </c>
      <c r="BP23" s="194">
        <f>BP21/SQRT(5)</f>
        <v>0.1015005949495764</v>
      </c>
      <c r="BQ23" s="195"/>
      <c r="BR23" s="190">
        <f>BR21/SQRT(5)</f>
        <v>4.4860315051325405E-3</v>
      </c>
      <c r="BS23" s="190">
        <f>BS21/SQRT(5)</f>
        <v>4.3744926636003082E-3</v>
      </c>
      <c r="BT23" s="194">
        <f>BT21/SQRT(5)</f>
        <v>3.0951591074281991E-2</v>
      </c>
      <c r="BU23" s="195"/>
      <c r="BV23" s="190">
        <f>BV21/SQRT(5)</f>
        <v>1.568006136016166E-3</v>
      </c>
      <c r="BW23" s="190">
        <f>BW21/SQRT(5)</f>
        <v>1.6572652425977461E-3</v>
      </c>
      <c r="BX23" s="194">
        <f>BX21/SQRT(5)</f>
        <v>1.2967535714337905E-2</v>
      </c>
      <c r="BY23" s="195"/>
      <c r="BZ23" s="190">
        <f>BZ21/SQRT(5)</f>
        <v>5.3663731716084313E-3</v>
      </c>
      <c r="CA23" s="190">
        <f>CA21/SQRT(5)</f>
        <v>5.6532623772459888E-3</v>
      </c>
      <c r="CB23" s="194">
        <f>CB21/SQRT(5)</f>
        <v>3.9014866101478599E-2</v>
      </c>
      <c r="CC23" s="195"/>
      <c r="CD23" s="190">
        <f>CD21/SQRT(5)</f>
        <v>6.428643995827695E-3</v>
      </c>
      <c r="CE23" s="190">
        <f>CE21/SQRT(5)</f>
        <v>7.2621661505978801E-3</v>
      </c>
      <c r="CF23" s="194">
        <f>CF21/SQRT(5)</f>
        <v>4.7820034244137992E-2</v>
      </c>
      <c r="CG23" s="195"/>
      <c r="CH23" s="190">
        <f>CH21/SQRT(5)</f>
        <v>1.4697726696898495E-2</v>
      </c>
      <c r="CI23" s="190">
        <f>CI21/SQRT(5)</f>
        <v>9.6652879530220673E-3</v>
      </c>
      <c r="CJ23" s="194">
        <f>CJ21/SQRT(5)</f>
        <v>8.1925893049155429E-2</v>
      </c>
      <c r="CK23" s="195"/>
      <c r="CL23" s="190">
        <f>CL21/SQRT(5)</f>
        <v>1.4697726696898474E-2</v>
      </c>
      <c r="CM23" s="190">
        <f>CM21/SQRT(5)</f>
        <v>2.8879859151258166E-2</v>
      </c>
      <c r="CN23" s="194">
        <f>CN21/SQRT(5)</f>
        <v>0.17908994424736499</v>
      </c>
      <c r="CO23" s="190"/>
      <c r="CP23" s="196">
        <f>CP21/SQRT(5)</f>
        <v>28.940156655814917</v>
      </c>
      <c r="CQ23" s="196">
        <f>CQ21/SQRT(5)</f>
        <v>17.413235221988483</v>
      </c>
      <c r="CR23" s="197">
        <f>CR21/SQRT(5)</f>
        <v>195.00883360961373</v>
      </c>
      <c r="CS23" s="193"/>
      <c r="CT23" s="196">
        <f>CT21/SQRT(5)</f>
        <v>31.458900396115414</v>
      </c>
      <c r="CU23" s="196">
        <f>CU21/SQRT(5)</f>
        <v>37.850635206235786</v>
      </c>
      <c r="CV23" s="197">
        <f>CV21/SQRT(5)</f>
        <v>229.2707350143335</v>
      </c>
      <c r="CW23" s="193"/>
      <c r="CX23" s="196">
        <f t="shared" ref="CX23:DI23" si="15">CX21/SQRT(5)</f>
        <v>18.902063748892434</v>
      </c>
      <c r="CY23" s="196">
        <f t="shared" si="15"/>
        <v>15.41287021088705</v>
      </c>
      <c r="CZ23" s="197">
        <f t="shared" si="15"/>
        <v>142.90280324518946</v>
      </c>
      <c r="DA23" s="198">
        <f t="shared" si="15"/>
        <v>0.3940634994397898</v>
      </c>
      <c r="DB23" s="198">
        <f t="shared" si="15"/>
        <v>3.6751182293907274E-2</v>
      </c>
      <c r="DC23" s="199">
        <f t="shared" si="15"/>
        <v>0.42112870358434995</v>
      </c>
      <c r="DD23" s="200">
        <f t="shared" si="15"/>
        <v>3.5915740636962387E-2</v>
      </c>
      <c r="DE23" s="199">
        <f t="shared" si="15"/>
        <v>0.10283059955000264</v>
      </c>
      <c r="DF23" s="201">
        <f t="shared" si="15"/>
        <v>0.93451011698047592</v>
      </c>
      <c r="DG23" s="201">
        <f t="shared" si="15"/>
        <v>4.0531680021926526</v>
      </c>
      <c r="DH23" s="198">
        <f t="shared" si="15"/>
        <v>4.0611625233059709E-2</v>
      </c>
      <c r="DI23" s="198">
        <f t="shared" si="15"/>
        <v>1.294266846776651E-2</v>
      </c>
      <c r="DJ23" s="193"/>
      <c r="DK23" s="190">
        <f t="shared" ref="DK23:DS23" si="16">DK21/SQRT(5)</f>
        <v>1.6297907263072161E-4</v>
      </c>
      <c r="DL23" s="190">
        <f t="shared" si="16"/>
        <v>1.3082871195975424E-4</v>
      </c>
      <c r="DM23" s="190">
        <f t="shared" si="16"/>
        <v>1.1543327636147393E-3</v>
      </c>
      <c r="DN23" s="190">
        <f t="shared" si="16"/>
        <v>5.7569320397558941E-4</v>
      </c>
      <c r="DO23" s="494">
        <f t="shared" si="16"/>
        <v>3.814192315578336E-2</v>
      </c>
      <c r="DP23" s="449">
        <f t="shared" si="16"/>
        <v>1.1862704606514646E-2</v>
      </c>
      <c r="DQ23" s="449">
        <f t="shared" si="16"/>
        <v>2.7704271531784765E-2</v>
      </c>
      <c r="DR23" s="449">
        <f t="shared" si="16"/>
        <v>7.7808583175009603E-3</v>
      </c>
      <c r="DS23" s="539">
        <f t="shared" si="16"/>
        <v>5.4320561445136903E-2</v>
      </c>
      <c r="DT23" s="195"/>
      <c r="DU23" s="190">
        <f>DU21/SQRT(5)</f>
        <v>2.2045938294941225E-2</v>
      </c>
      <c r="DV23" s="190">
        <f>DV21/SQRT(5)</f>
        <v>3.2765692051563114E-2</v>
      </c>
      <c r="DW23" s="190">
        <f>DW21/SQRT(5)</f>
        <v>0.19722835067299219</v>
      </c>
      <c r="DX23" s="191"/>
      <c r="DY23" s="190">
        <f>DY21/SQRT(5)</f>
        <v>1.3442532596735977E-2</v>
      </c>
      <c r="DZ23" s="190">
        <f>DZ21/SQRT(5)</f>
        <v>9.1423353926835087E-3</v>
      </c>
      <c r="EA23" s="480">
        <f>EA21/SQRT(5)</f>
        <v>7.4494466448009916E-2</v>
      </c>
      <c r="EB23" s="567"/>
      <c r="EC23" s="190">
        <f>EC21/SQRT(5)</f>
        <v>1.2471967352090638E-2</v>
      </c>
      <c r="ED23" s="190">
        <f>ED21/SQRT(5)</f>
        <v>3.0300795297304867E-2</v>
      </c>
      <c r="EE23" s="194">
        <f>EE21/SQRT(5)</f>
        <v>0.159883320703718</v>
      </c>
      <c r="EF23" s="567"/>
      <c r="EG23" s="190">
        <f>EG21/SQRT(5)</f>
        <v>1.2471967352090647E-2</v>
      </c>
      <c r="EH23" s="190">
        <f>EH21/SQRT(5)</f>
        <v>6.1953197913772262E-3</v>
      </c>
      <c r="EI23" s="194">
        <f>EI21/SQRT(5)</f>
        <v>8.0103836118394389E-2</v>
      </c>
      <c r="EJ23" s="195"/>
      <c r="EK23" s="379"/>
      <c r="EL23" s="191"/>
      <c r="EM23" s="344">
        <f>EM21/SQRT(5)</f>
        <v>0.17834681995407112</v>
      </c>
      <c r="EN23" s="344">
        <f>EN21/SQRT(5)</f>
        <v>0.15851544827790479</v>
      </c>
      <c r="EO23" s="344">
        <f>EO21/SQRT(5)</f>
        <v>1.1774818814389334</v>
      </c>
      <c r="EP23" s="388">
        <f>EP21/SQRT(5)</f>
        <v>18878.750628950645</v>
      </c>
      <c r="EQ23" s="549"/>
      <c r="ER23" s="189"/>
      <c r="ES23" s="189"/>
      <c r="ET23" s="439" t="s">
        <v>171</v>
      </c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</row>
    <row r="24" spans="1:216" s="147" customFormat="1" ht="18" customHeight="1" thickTop="1" x14ac:dyDescent="0.2">
      <c r="A24" s="502"/>
      <c r="B24" s="502"/>
      <c r="C24" s="502"/>
      <c r="D24" s="534"/>
      <c r="E24" s="134"/>
      <c r="F24" s="445"/>
      <c r="G24" s="342"/>
      <c r="H24" s="342"/>
      <c r="I24" s="342"/>
      <c r="J24" s="342"/>
      <c r="K24" s="445"/>
      <c r="L24" s="136"/>
      <c r="M24" s="143"/>
      <c r="N24" s="342"/>
      <c r="O24" s="373"/>
      <c r="P24" s="135"/>
      <c r="Q24" s="373"/>
      <c r="R24" s="384"/>
      <c r="S24" s="373"/>
      <c r="T24" s="135"/>
      <c r="U24" s="373"/>
      <c r="V24" s="384"/>
      <c r="W24" s="373"/>
      <c r="X24" s="135"/>
      <c r="Y24" s="136"/>
      <c r="Z24" s="389"/>
      <c r="AA24" s="373"/>
      <c r="AB24" s="135"/>
      <c r="AC24" s="373"/>
      <c r="AD24" s="384"/>
      <c r="AE24" s="373"/>
      <c r="AF24" s="135"/>
      <c r="AG24" s="373"/>
      <c r="AH24" s="384"/>
      <c r="AI24" s="373"/>
      <c r="AJ24" s="135"/>
      <c r="AK24" s="373"/>
      <c r="AL24" s="384"/>
      <c r="AM24" s="373"/>
      <c r="AN24" s="135"/>
      <c r="AO24" s="136"/>
      <c r="AP24" s="413"/>
      <c r="AQ24" s="137"/>
      <c r="AR24" s="137"/>
      <c r="AS24" s="137"/>
      <c r="AT24" s="137"/>
      <c r="AU24" s="137"/>
      <c r="AV24" s="138"/>
      <c r="AW24" s="413"/>
      <c r="AX24" s="137"/>
      <c r="AY24" s="137"/>
      <c r="AZ24" s="138"/>
      <c r="BA24" s="413"/>
      <c r="BB24" s="137"/>
      <c r="BC24" s="137"/>
      <c r="BD24" s="138"/>
      <c r="BE24" s="413"/>
      <c r="BF24" s="137"/>
      <c r="BG24" s="137"/>
      <c r="BH24" s="138"/>
      <c r="BI24" s="413"/>
      <c r="BJ24" s="137"/>
      <c r="BK24" s="137"/>
      <c r="BL24" s="138"/>
      <c r="BM24" s="535"/>
      <c r="BN24" s="137"/>
      <c r="BO24" s="137"/>
      <c r="BP24" s="138"/>
      <c r="BQ24" s="535"/>
      <c r="BR24" s="137"/>
      <c r="BS24" s="137"/>
      <c r="BT24" s="138"/>
      <c r="BU24" s="535"/>
      <c r="BV24" s="137"/>
      <c r="BW24" s="137"/>
      <c r="BX24" s="138"/>
      <c r="BY24" s="535"/>
      <c r="BZ24" s="137"/>
      <c r="CA24" s="137"/>
      <c r="CB24" s="138"/>
      <c r="CC24" s="535"/>
      <c r="CD24" s="137"/>
      <c r="CE24" s="137"/>
      <c r="CF24" s="138"/>
      <c r="CG24" s="535"/>
      <c r="CH24" s="137"/>
      <c r="CI24" s="137"/>
      <c r="CJ24" s="138"/>
      <c r="CK24" s="535"/>
      <c r="CL24" s="137"/>
      <c r="CM24" s="137"/>
      <c r="CN24" s="138"/>
      <c r="CO24" s="137"/>
      <c r="CP24" s="140"/>
      <c r="CQ24" s="140"/>
      <c r="CR24" s="141"/>
      <c r="CS24" s="413"/>
      <c r="CT24" s="140"/>
      <c r="CU24" s="140"/>
      <c r="CV24" s="141"/>
      <c r="CW24" s="413"/>
      <c r="CX24" s="140"/>
      <c r="CY24" s="140"/>
      <c r="CZ24" s="141"/>
      <c r="DA24" s="146"/>
      <c r="DB24" s="146"/>
      <c r="DC24" s="143"/>
      <c r="DD24" s="413"/>
      <c r="DE24" s="143"/>
      <c r="DF24" s="145"/>
      <c r="DG24" s="145"/>
      <c r="DH24" s="146"/>
      <c r="DI24" s="146"/>
      <c r="DJ24" s="413"/>
      <c r="DK24" s="137"/>
      <c r="DL24" s="137"/>
      <c r="DM24" s="137"/>
      <c r="DN24" s="137"/>
      <c r="DO24" s="487"/>
      <c r="DP24" s="445"/>
      <c r="DQ24" s="445"/>
      <c r="DR24" s="445"/>
      <c r="DS24" s="536"/>
      <c r="DT24" s="535"/>
      <c r="DU24" s="137"/>
      <c r="DV24" s="137"/>
      <c r="DW24" s="137"/>
      <c r="DX24" s="134"/>
      <c r="DY24" s="137"/>
      <c r="DZ24" s="137"/>
      <c r="EA24" s="148"/>
      <c r="EB24" s="568"/>
      <c r="EC24" s="137"/>
      <c r="ED24" s="137"/>
      <c r="EE24" s="138"/>
      <c r="EF24" s="568"/>
      <c r="EG24" s="137"/>
      <c r="EH24" s="137"/>
      <c r="EI24" s="138"/>
      <c r="EJ24" s="535"/>
      <c r="EK24" s="373"/>
      <c r="EL24" s="134"/>
      <c r="EM24" s="137"/>
      <c r="EN24" s="137"/>
      <c r="EO24" s="137"/>
      <c r="EP24" s="137"/>
      <c r="EQ24" s="405"/>
      <c r="ER24" s="502"/>
      <c r="ES24" s="502"/>
      <c r="ET24" s="534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</row>
    <row r="25" spans="1:216" s="147" customFormat="1" ht="22.5" customHeight="1" x14ac:dyDescent="0.3">
      <c r="A25" s="532" t="str">
        <f>$D$2</f>
        <v>Day</v>
      </c>
      <c r="B25" s="533">
        <f>$D$4</f>
        <v>10</v>
      </c>
      <c r="C25" s="131"/>
      <c r="D25" s="233"/>
      <c r="E25" s="134"/>
      <c r="F25" s="373"/>
      <c r="G25" s="134"/>
      <c r="H25" s="134"/>
      <c r="I25" s="134"/>
      <c r="J25" s="134"/>
      <c r="K25" s="373"/>
      <c r="L25" s="136"/>
      <c r="M25" s="204"/>
      <c r="N25" s="134"/>
      <c r="O25" s="373"/>
      <c r="P25" s="135"/>
      <c r="Q25" s="373"/>
      <c r="R25" s="384"/>
      <c r="S25" s="373"/>
      <c r="T25" s="135"/>
      <c r="U25" s="373"/>
      <c r="V25" s="384"/>
      <c r="W25" s="373"/>
      <c r="X25" s="135"/>
      <c r="Y25" s="136"/>
      <c r="Z25" s="389"/>
      <c r="AA25" s="373"/>
      <c r="AB25" s="135"/>
      <c r="AC25" s="373"/>
      <c r="AD25" s="384"/>
      <c r="AE25" s="373"/>
      <c r="AF25" s="135"/>
      <c r="AG25" s="373"/>
      <c r="AH25" s="384"/>
      <c r="AI25" s="373"/>
      <c r="AJ25" s="135"/>
      <c r="AK25" s="373"/>
      <c r="AL25" s="384"/>
      <c r="AM25" s="373"/>
      <c r="AN25" s="135"/>
      <c r="AO25" s="136"/>
      <c r="AP25" s="139"/>
      <c r="AQ25" s="35"/>
      <c r="AR25" s="35"/>
      <c r="AS25" s="35"/>
      <c r="AT25" s="35"/>
      <c r="AU25" s="35"/>
      <c r="AV25" s="202"/>
      <c r="AW25" s="139"/>
      <c r="AX25" s="35"/>
      <c r="AY25" s="35"/>
      <c r="AZ25" s="202"/>
      <c r="BA25" s="139"/>
      <c r="BB25" s="35"/>
      <c r="BC25" s="35"/>
      <c r="BD25" s="202"/>
      <c r="BE25" s="139"/>
      <c r="BF25" s="35"/>
      <c r="BG25" s="35"/>
      <c r="BH25" s="202"/>
      <c r="BI25" s="139"/>
      <c r="BJ25" s="35"/>
      <c r="BK25" s="35"/>
      <c r="BL25" s="202"/>
      <c r="BM25" s="139"/>
      <c r="BN25" s="35"/>
      <c r="BO25" s="35"/>
      <c r="BP25" s="202"/>
      <c r="BQ25" s="139"/>
      <c r="BR25" s="35"/>
      <c r="BS25" s="35"/>
      <c r="BT25" s="202"/>
      <c r="BU25" s="139"/>
      <c r="BV25" s="35"/>
      <c r="BW25" s="35"/>
      <c r="BX25" s="202"/>
      <c r="BY25" s="139"/>
      <c r="BZ25" s="35"/>
      <c r="CA25" s="35"/>
      <c r="CB25" s="202"/>
      <c r="CC25" s="139"/>
      <c r="CD25" s="35"/>
      <c r="CE25" s="35"/>
      <c r="CF25" s="202"/>
      <c r="CG25" s="139"/>
      <c r="CH25" s="35"/>
      <c r="CI25" s="35"/>
      <c r="CJ25" s="202"/>
      <c r="CK25" s="139"/>
      <c r="CL25" s="35"/>
      <c r="CM25" s="35"/>
      <c r="CN25" s="202"/>
      <c r="CO25" s="35"/>
      <c r="CP25" s="140"/>
      <c r="CQ25" s="140"/>
      <c r="CR25" s="141"/>
      <c r="CS25" s="139"/>
      <c r="CT25" s="140"/>
      <c r="CU25" s="140"/>
      <c r="CV25" s="141"/>
      <c r="CW25" s="139"/>
      <c r="CX25" s="140"/>
      <c r="CY25" s="140"/>
      <c r="CZ25" s="141"/>
      <c r="DA25" s="203"/>
      <c r="DB25" s="203"/>
      <c r="DC25" s="204"/>
      <c r="DD25" s="204"/>
      <c r="DE25" s="204"/>
      <c r="DF25" s="145"/>
      <c r="DG25" s="145"/>
      <c r="DH25" s="203"/>
      <c r="DI25" s="203"/>
      <c r="DJ25" s="139"/>
      <c r="DK25" s="35"/>
      <c r="DL25" s="35"/>
      <c r="DM25" s="35"/>
      <c r="DN25" s="35"/>
      <c r="DO25" s="139"/>
      <c r="DP25" s="481"/>
      <c r="DQ25" s="445"/>
      <c r="DR25" s="445"/>
      <c r="DS25" s="536"/>
      <c r="DT25" s="139"/>
      <c r="DU25" s="35"/>
      <c r="DV25" s="35"/>
      <c r="DW25" s="35"/>
      <c r="DX25" s="35"/>
      <c r="DY25" s="35"/>
      <c r="DZ25" s="35"/>
      <c r="EA25" s="481"/>
      <c r="EB25" s="563"/>
      <c r="EC25" s="35"/>
      <c r="ED25" s="35"/>
      <c r="EE25" s="202"/>
      <c r="EF25" s="563"/>
      <c r="EG25" s="35"/>
      <c r="EH25" s="35"/>
      <c r="EI25" s="202"/>
      <c r="EJ25" s="139"/>
      <c r="EK25" s="481"/>
      <c r="EL25" s="35"/>
      <c r="EM25" s="35"/>
      <c r="EN25" s="35"/>
      <c r="EO25" s="35"/>
      <c r="EP25" s="35"/>
      <c r="EQ25" s="550" t="str">
        <f>$D$2</f>
        <v>Day</v>
      </c>
      <c r="ER25" s="533">
        <f>$D$4</f>
        <v>10</v>
      </c>
      <c r="ES25" s="131"/>
      <c r="ET25" s="233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</row>
    <row r="26" spans="1:216" s="147" customFormat="1" ht="15" customHeight="1" x14ac:dyDescent="0.25">
      <c r="A26" s="129" t="str">
        <f>$C$4</f>
        <v>Co</v>
      </c>
      <c r="B26" s="130" t="str">
        <f>$A$2</f>
        <v>R</v>
      </c>
      <c r="C26" s="131" t="str">
        <f>$B$4</f>
        <v>108-C-10</v>
      </c>
      <c r="D26" s="233" t="s">
        <v>193</v>
      </c>
      <c r="E26" s="336">
        <v>28.7</v>
      </c>
      <c r="F26" s="277">
        <f>G26+H26+I26+J26+K26</f>
        <v>1.92</v>
      </c>
      <c r="G26" s="276">
        <v>0.6</v>
      </c>
      <c r="H26" s="276">
        <v>0.25</v>
      </c>
      <c r="I26" s="276">
        <v>0.28000000000000003</v>
      </c>
      <c r="J26" s="276">
        <v>0.49</v>
      </c>
      <c r="K26" s="468">
        <v>0.3</v>
      </c>
      <c r="L26" s="278">
        <f>100*F26/$E26</f>
        <v>6.6898954703832754</v>
      </c>
      <c r="M26" s="288">
        <v>200</v>
      </c>
      <c r="N26" s="400">
        <f>R26+V26</f>
        <v>1212</v>
      </c>
      <c r="O26" s="383">
        <f>N26/($N26+$Z26)</f>
        <v>0.87445887445887449</v>
      </c>
      <c r="P26" s="277">
        <f>O26*$F26</f>
        <v>1.678961038961039</v>
      </c>
      <c r="Q26" s="277">
        <f>100*P26/$E26</f>
        <v>5.8500384632788824</v>
      </c>
      <c r="R26" s="275">
        <v>869</v>
      </c>
      <c r="S26" s="383">
        <f>R26/($N26+$Z26)</f>
        <v>0.62698412698412698</v>
      </c>
      <c r="T26" s="277">
        <f>S26*$F26</f>
        <v>1.2038095238095237</v>
      </c>
      <c r="U26" s="277">
        <f>100*T26/$E26</f>
        <v>4.1944582711133229</v>
      </c>
      <c r="V26" s="275">
        <v>343</v>
      </c>
      <c r="W26" s="383">
        <f>V26/($N26+$Z26)</f>
        <v>0.24747474747474749</v>
      </c>
      <c r="X26" s="277">
        <f>W26*$F26</f>
        <v>0.47515151515151516</v>
      </c>
      <c r="Y26" s="278">
        <f>100*X26/$E26</f>
        <v>1.6555801921655582</v>
      </c>
      <c r="Z26" s="401">
        <f>AD26+AH26+AL26</f>
        <v>174</v>
      </c>
      <c r="AA26" s="383">
        <f>Z26/($N26+$Z26)</f>
        <v>0.12554112554112554</v>
      </c>
      <c r="AB26" s="277">
        <f>AA26*$F26</f>
        <v>0.24103896103896102</v>
      </c>
      <c r="AC26" s="277">
        <f>100*AB26/$E26</f>
        <v>0.83985700710439382</v>
      </c>
      <c r="AD26" s="275">
        <v>80</v>
      </c>
      <c r="AE26" s="383">
        <f>AD26/($N26+$Z26)</f>
        <v>5.772005772005772E-2</v>
      </c>
      <c r="AF26" s="277">
        <f>AE26*$F26</f>
        <v>0.11082251082251082</v>
      </c>
      <c r="AG26" s="277">
        <f>100*AF26/$E26</f>
        <v>0.38614115269167532</v>
      </c>
      <c r="AH26" s="275">
        <v>77</v>
      </c>
      <c r="AI26" s="383">
        <f>AH26/($N26+$Z26)</f>
        <v>5.5555555555555552E-2</v>
      </c>
      <c r="AJ26" s="277">
        <f>AI26*$F26</f>
        <v>0.10666666666666666</v>
      </c>
      <c r="AK26" s="277">
        <f>100*AJ26/$E26</f>
        <v>0.37166085946573751</v>
      </c>
      <c r="AL26" s="275">
        <v>17</v>
      </c>
      <c r="AM26" s="383">
        <f>AL26/($N26+$Z26)</f>
        <v>1.2265512265512266E-2</v>
      </c>
      <c r="AN26" s="277">
        <f>AM26*$F26</f>
        <v>2.354978354978355E-2</v>
      </c>
      <c r="AO26" s="278">
        <f>100*AN26/$E26</f>
        <v>8.2054994946981014E-2</v>
      </c>
      <c r="AP26" s="423">
        <v>40</v>
      </c>
      <c r="AQ26" s="400">
        <v>26</v>
      </c>
      <c r="AR26" s="400">
        <v>12528</v>
      </c>
      <c r="AS26" s="35">
        <v>148</v>
      </c>
      <c r="AT26" s="279">
        <f>AS26/(168*($AP26+$AQ26))</f>
        <v>1.3347763347763348E-2</v>
      </c>
      <c r="AU26" s="279">
        <f>AT26*$F26*$O26</f>
        <v>2.2410374618166827E-2</v>
      </c>
      <c r="AV26" s="280">
        <f>100*AU26/$E26</f>
        <v>7.8084928983159677E-2</v>
      </c>
      <c r="AW26" s="281">
        <v>178</v>
      </c>
      <c r="AX26" s="279">
        <f>AW26/(168*($AP26+$AQ26))</f>
        <v>1.6053391053391052E-2</v>
      </c>
      <c r="AY26" s="279">
        <f>AX26*$F26*$O26</f>
        <v>2.695301812184929E-2</v>
      </c>
      <c r="AZ26" s="280">
        <f>100*AY26/$E26</f>
        <v>9.3912955128394732E-2</v>
      </c>
      <c r="BA26" s="281">
        <f>AS26+AW26</f>
        <v>326</v>
      </c>
      <c r="BB26" s="279">
        <f>BA26/(168*($AP26+$AQ26))</f>
        <v>2.94011544011544E-2</v>
      </c>
      <c r="BC26" s="279">
        <f>BB26*$F26*$O26</f>
        <v>4.9363392740016117E-2</v>
      </c>
      <c r="BD26" s="280">
        <f>100*BC26/$E26</f>
        <v>0.17199788411155442</v>
      </c>
      <c r="BE26" s="281">
        <v>1292</v>
      </c>
      <c r="BF26" s="279">
        <f>BE26/(168*($AP26+$AQ26))</f>
        <v>0.11652236652236653</v>
      </c>
      <c r="BG26" s="279">
        <f>BF26*$F26*$O26</f>
        <v>0.19563651355859149</v>
      </c>
      <c r="BH26" s="280">
        <f>100*BG26/$E26</f>
        <v>0.68166032598812376</v>
      </c>
      <c r="BI26" s="281">
        <v>419</v>
      </c>
      <c r="BJ26" s="279">
        <f>BI26/(168*($AP26+$AQ26))</f>
        <v>3.7788600288600288E-2</v>
      </c>
      <c r="BK26" s="279">
        <f>BJ26*$F26*$O26</f>
        <v>6.3445587601431763E-2</v>
      </c>
      <c r="BL26" s="280">
        <f>100*BK26/$E26</f>
        <v>0.22106476516178314</v>
      </c>
      <c r="BM26" s="281">
        <f>AS26+AW26+BE26+BI26</f>
        <v>2037</v>
      </c>
      <c r="BN26" s="279">
        <f>BM26/(168*($AP26+$AQ26))</f>
        <v>0.18371212121212122</v>
      </c>
      <c r="BO26" s="279">
        <f>BN26*$F26*$O26</f>
        <v>0.30844549390003934</v>
      </c>
      <c r="BP26" s="280">
        <f>100*BO26/$E26</f>
        <v>1.0747229752614611</v>
      </c>
      <c r="BQ26" s="281">
        <v>328</v>
      </c>
      <c r="BR26" s="279">
        <f>BQ26/(168*($AP26+$AQ26))</f>
        <v>2.958152958152958E-2</v>
      </c>
      <c r="BS26" s="279">
        <f>BR26*$F26*$O26</f>
        <v>4.9666235640261611E-2</v>
      </c>
      <c r="BT26" s="280">
        <f>100*BS26/$E26</f>
        <v>0.17305308585457008</v>
      </c>
      <c r="BU26" s="281">
        <v>204</v>
      </c>
      <c r="BV26" s="279">
        <f>BU26/(168*($AP26+$AQ26))</f>
        <v>1.83982683982684E-2</v>
      </c>
      <c r="BW26" s="279">
        <f>BV26*$F26*$O26</f>
        <v>3.0889975825040765E-2</v>
      </c>
      <c r="BX26" s="280">
        <f>100*BW26/$E26</f>
        <v>0.10763057778759849</v>
      </c>
      <c r="BY26" s="281">
        <f>BQ26+BU26</f>
        <v>532</v>
      </c>
      <c r="BZ26" s="279">
        <f>BY26/(168*($AP26+$AQ26))</f>
        <v>4.7979797979797977E-2</v>
      </c>
      <c r="CA26" s="279">
        <f>BZ26*$F26*$O26</f>
        <v>8.0556211465302369E-2</v>
      </c>
      <c r="CB26" s="280">
        <f>100*CA26/$E26</f>
        <v>0.28068366364216857</v>
      </c>
      <c r="CC26" s="281">
        <f>BI26+BY26</f>
        <v>951</v>
      </c>
      <c r="CD26" s="279">
        <f>CC26/(168*($AP26+$AQ26))</f>
        <v>8.5768398268398272E-2</v>
      </c>
      <c r="CE26" s="279">
        <f>CD26*$F26*$O26</f>
        <v>0.14400179906673413</v>
      </c>
      <c r="CF26" s="280">
        <f>100*CE26/$E26</f>
        <v>0.50174842880395165</v>
      </c>
      <c r="CG26" s="281">
        <f>BM26+BY26</f>
        <v>2569</v>
      </c>
      <c r="CH26" s="279">
        <f>CG26/(168*($AP26+$AQ26))</f>
        <v>0.2316919191919192</v>
      </c>
      <c r="CI26" s="279">
        <f>CH26*$F26*$O26</f>
        <v>0.38900170536534173</v>
      </c>
      <c r="CJ26" s="280">
        <f>100*CI26/$E26</f>
        <v>1.3554066389036299</v>
      </c>
      <c r="CK26" s="281">
        <f>168*($AP26+$AQ26)-CG26</f>
        <v>8519</v>
      </c>
      <c r="CL26" s="279">
        <f>CK26/(168*($AP26+$AQ26))</f>
        <v>0.76830808080808077</v>
      </c>
      <c r="CM26" s="279">
        <f>CL26*$F26*$O26</f>
        <v>1.2899593335956971</v>
      </c>
      <c r="CN26" s="280">
        <f>100*CM26/$E26</f>
        <v>4.4946318243752508</v>
      </c>
      <c r="CO26" s="274">
        <v>254</v>
      </c>
      <c r="CP26" s="282">
        <f>$BI$3*$AR26*CO26/(($AP26+$AQ26)*168)</f>
        <v>521.79456906729638</v>
      </c>
      <c r="CQ26" s="282">
        <f>CP26*$F26*$O26</f>
        <v>876.0727518054556</v>
      </c>
      <c r="CR26" s="283">
        <f>100*CQ26/$E26</f>
        <v>3052.5182989737132</v>
      </c>
      <c r="CS26" s="281">
        <v>419</v>
      </c>
      <c r="CT26" s="282">
        <f>$BI$3*$AR26*CS26/(($AP26+$AQ26)*168)</f>
        <v>860.75560802833525</v>
      </c>
      <c r="CU26" s="282">
        <f>CT26*$F26*$O26</f>
        <v>1445.1751299467946</v>
      </c>
      <c r="CV26" s="283">
        <f>100*CU26/$E26</f>
        <v>5035.4534144487625</v>
      </c>
      <c r="CW26" s="281">
        <v>122</v>
      </c>
      <c r="CX26" s="282">
        <f>$BI$3*$AR26*CW26/(($AP26+$AQ26)*168)</f>
        <v>250.62573789846516</v>
      </c>
      <c r="CY26" s="282">
        <f>CX26*$F26*$O26</f>
        <v>420.79084929238411</v>
      </c>
      <c r="CZ26" s="283">
        <f>100*CY26/$E26</f>
        <v>1466.1702065936729</v>
      </c>
      <c r="DA26" s="284">
        <f>2*$BK$3*BM26/(CO26+CW26)/$AR26</f>
        <v>4.7567915953370834</v>
      </c>
      <c r="DB26" s="142">
        <v>0.74229999999999996</v>
      </c>
      <c r="DC26" s="285">
        <f>2*10000*CI26/CQ26</f>
        <v>8.8805799418750802</v>
      </c>
      <c r="DD26" s="285">
        <f>10000*BC26/CQ26</f>
        <v>0.56346225399985916</v>
      </c>
      <c r="DE26" s="285">
        <f>10000*BK26/CY26</f>
        <v>1.5077701358792372</v>
      </c>
      <c r="DF26" s="286">
        <f>10000*CM26/CQ26</f>
        <v>14.724340312346012</v>
      </c>
      <c r="DG26" s="286">
        <f>1000*($AP26+$AQ26)*$BB$3*$BG$3/CO26/$AR26</f>
        <v>76.658521133134215</v>
      </c>
      <c r="DH26" s="287">
        <f>CY26/CQ26</f>
        <v>0.48031496062992118</v>
      </c>
      <c r="DI26" s="284">
        <f>1000*CA26/CQ26</f>
        <v>9.195150893494633E-2</v>
      </c>
      <c r="DJ26" s="423">
        <v>52</v>
      </c>
      <c r="DK26" s="279">
        <f>DJ26/(492*($AP26+$AQ26))</f>
        <v>1.601379650160138E-3</v>
      </c>
      <c r="DL26" s="279">
        <f>DK26*$F26*$O26</f>
        <v>2.6886540412039304E-3</v>
      </c>
      <c r="DM26" s="279">
        <f>100*DL26/$E26</f>
        <v>9.3681325477488874E-3</v>
      </c>
      <c r="DN26" s="279">
        <f>DL26/CI26</f>
        <v>6.9116767461952552E-3</v>
      </c>
      <c r="DO26" s="492">
        <f>BU26/BY26</f>
        <v>0.38345864661654133</v>
      </c>
      <c r="DP26" s="498">
        <f>7.158*DO26*CA26</f>
        <v>0.22111044695564175</v>
      </c>
      <c r="DQ26" s="498">
        <f xml:space="preserve"> 0.00033*((CQ26+CU26)/2)/DB26</f>
        <v>0.51597184492674297</v>
      </c>
      <c r="DR26" s="498">
        <f>1/(1/DP26+1/DQ26)</f>
        <v>0.1547815847765393</v>
      </c>
      <c r="DS26" s="506">
        <f>100*DR26/$E26</f>
        <v>0.53930865775797676</v>
      </c>
      <c r="DT26" s="281">
        <v>138</v>
      </c>
      <c r="DU26" s="137">
        <f>(4*DT26)/((4*DT26)+DX26+EF26)</f>
        <v>0.56557377049180324</v>
      </c>
      <c r="DV26" s="137">
        <f>DU26*$F26*$O26</f>
        <v>0.94957632531403013</v>
      </c>
      <c r="DW26" s="137">
        <f>100*DV26/$E26</f>
        <v>3.3086283111987109</v>
      </c>
      <c r="DX26" s="274">
        <v>156</v>
      </c>
      <c r="DY26" s="137">
        <f>DX26/((4*DT26)+DX26+EF26)</f>
        <v>0.1598360655737705</v>
      </c>
      <c r="DZ26" s="137">
        <f>DY26*$F26*$O26</f>
        <v>0.26835852671918248</v>
      </c>
      <c r="EA26" s="148">
        <f>100*DZ26/$E26</f>
        <v>0.93504713142572293</v>
      </c>
      <c r="EB26" s="563">
        <f>4*DT26+DX26</f>
        <v>708</v>
      </c>
      <c r="EC26" s="137">
        <f>EB26/((4*DT26)+DX26+EF26)</f>
        <v>0.72540983606557374</v>
      </c>
      <c r="ED26" s="137">
        <f>EC26*$F26*$O26</f>
        <v>1.2179348520332127</v>
      </c>
      <c r="EE26" s="138">
        <f>100*ED26/$E26</f>
        <v>4.2436754426244345</v>
      </c>
      <c r="EF26" s="569">
        <v>268</v>
      </c>
      <c r="EG26" s="137">
        <f>EF26/((4*DT26)+DX26+EF26)</f>
        <v>0.27459016393442626</v>
      </c>
      <c r="EH26" s="137">
        <f>EG26*$F26*$O26</f>
        <v>0.46102618692782632</v>
      </c>
      <c r="EI26" s="138">
        <f>100*EH26/$E26</f>
        <v>1.6063630206544472</v>
      </c>
      <c r="EJ26" s="281">
        <v>239</v>
      </c>
      <c r="EK26" s="577">
        <v>50</v>
      </c>
      <c r="EL26" s="583">
        <f>EK26*$BS$3</f>
        <v>1.3552942000000002E-5</v>
      </c>
      <c r="EM26" s="342">
        <f>EJ26/(2*EL26*1000000)</f>
        <v>8.8172737697837107</v>
      </c>
      <c r="EN26" s="342">
        <f>EM26*$F26*$O26</f>
        <v>14.803859129319976</v>
      </c>
      <c r="EO26" s="342">
        <f>100*EN26/$E26</f>
        <v>51.581390694494694</v>
      </c>
      <c r="EP26" s="587">
        <f>DV26*100^3/EN26</f>
        <v>64143.836888675491</v>
      </c>
      <c r="EQ26" s="544" t="str">
        <f>$C$4</f>
        <v>Co</v>
      </c>
      <c r="ER26" s="130" t="str">
        <f>$A$2</f>
        <v>R</v>
      </c>
      <c r="ES26" s="131" t="str">
        <f>$B$4</f>
        <v>108-C-10</v>
      </c>
      <c r="ET26" s="233" t="s">
        <v>193</v>
      </c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</row>
    <row r="27" spans="1:216" s="147" customFormat="1" ht="15" customHeight="1" x14ac:dyDescent="0.25">
      <c r="A27" s="129" t="str">
        <f>$C$4</f>
        <v>Co</v>
      </c>
      <c r="B27" s="130" t="str">
        <f>$A$2</f>
        <v>R</v>
      </c>
      <c r="C27" s="131" t="str">
        <f>$B$4</f>
        <v>108-C-10</v>
      </c>
      <c r="D27" s="233" t="s">
        <v>194</v>
      </c>
      <c r="E27" s="337">
        <v>28.8</v>
      </c>
      <c r="F27" s="277">
        <f>G27+H27+I27+J27+K27</f>
        <v>2.02</v>
      </c>
      <c r="G27" s="276">
        <v>0.63</v>
      </c>
      <c r="H27" s="276">
        <v>0.28000000000000003</v>
      </c>
      <c r="I27" s="276">
        <v>0.31</v>
      </c>
      <c r="J27" s="276">
        <v>0.53</v>
      </c>
      <c r="K27" s="468">
        <v>0.27</v>
      </c>
      <c r="L27" s="278">
        <f>100*F27/$E27</f>
        <v>7.0138888888888884</v>
      </c>
      <c r="M27" s="288">
        <v>200</v>
      </c>
      <c r="N27" s="400">
        <f>R27+V27</f>
        <v>1770</v>
      </c>
      <c r="O27" s="383">
        <f>N27/($N27+$Z27)</f>
        <v>0.85096153846153844</v>
      </c>
      <c r="P27" s="277">
        <f>O27*$F27</f>
        <v>1.7189423076923076</v>
      </c>
      <c r="Q27" s="277">
        <f>100*P27/$E27</f>
        <v>5.9685496794871797</v>
      </c>
      <c r="R27" s="275">
        <v>1222</v>
      </c>
      <c r="S27" s="383">
        <f>R27/($N27+$Z27)</f>
        <v>0.58750000000000002</v>
      </c>
      <c r="T27" s="277">
        <f>S27*$F27</f>
        <v>1.18675</v>
      </c>
      <c r="U27" s="277">
        <f>100*T27/$E27</f>
        <v>4.1206597222222223</v>
      </c>
      <c r="V27" s="275">
        <v>548</v>
      </c>
      <c r="W27" s="383">
        <f>V27/($N27+$Z27)</f>
        <v>0.26346153846153847</v>
      </c>
      <c r="X27" s="277">
        <f>W27*$F27</f>
        <v>0.53219230769230774</v>
      </c>
      <c r="Y27" s="278">
        <f>100*X27/$E27</f>
        <v>1.8478899572649574</v>
      </c>
      <c r="Z27" s="401">
        <f>AD27+AH27+AL27</f>
        <v>310</v>
      </c>
      <c r="AA27" s="383">
        <f>Z27/($N27+$Z27)</f>
        <v>0.14903846153846154</v>
      </c>
      <c r="AB27" s="277">
        <f>AA27*$F27</f>
        <v>0.3010576923076923</v>
      </c>
      <c r="AC27" s="277">
        <f>100*AB27/$E27</f>
        <v>1.0453392094017093</v>
      </c>
      <c r="AD27" s="275">
        <v>96</v>
      </c>
      <c r="AE27" s="383">
        <f>AD27/($N27+$Z27)</f>
        <v>4.6153846153846156E-2</v>
      </c>
      <c r="AF27" s="277">
        <f>AE27*$F27</f>
        <v>9.3230769230769242E-2</v>
      </c>
      <c r="AG27" s="277">
        <f>100*AF27/$E27</f>
        <v>0.32371794871794873</v>
      </c>
      <c r="AH27" s="275">
        <v>146</v>
      </c>
      <c r="AI27" s="383">
        <f>AH27/($N27+$Z27)</f>
        <v>7.0192307692307693E-2</v>
      </c>
      <c r="AJ27" s="277">
        <f>AI27*$F27</f>
        <v>0.14178846153846153</v>
      </c>
      <c r="AK27" s="277">
        <f>100*AJ27/$E27</f>
        <v>0.49232104700854701</v>
      </c>
      <c r="AL27" s="275">
        <v>68</v>
      </c>
      <c r="AM27" s="383">
        <f>AL27/($N27+$Z27)</f>
        <v>3.2692307692307694E-2</v>
      </c>
      <c r="AN27" s="277">
        <f>AM27*$F27</f>
        <v>6.6038461538461546E-2</v>
      </c>
      <c r="AO27" s="278">
        <f>100*AN27/$E27</f>
        <v>0.22930021367521369</v>
      </c>
      <c r="AP27" s="423">
        <v>40</v>
      </c>
      <c r="AQ27" s="400">
        <v>17</v>
      </c>
      <c r="AR27" s="400">
        <v>13392</v>
      </c>
      <c r="AS27" s="35">
        <v>150</v>
      </c>
      <c r="AT27" s="279">
        <f>AS27/(168*($AP27+$AQ27))</f>
        <v>1.5664160401002505E-2</v>
      </c>
      <c r="AU27" s="279">
        <f>AT27*$F27*$O27</f>
        <v>2.6925788027761709E-2</v>
      </c>
      <c r="AV27" s="280">
        <f>100*AU27/$E27</f>
        <v>9.3492319540839267E-2</v>
      </c>
      <c r="AW27" s="281">
        <v>185</v>
      </c>
      <c r="AX27" s="279">
        <f>AW27/(168*($AP27+$AQ27))</f>
        <v>1.9319131161236423E-2</v>
      </c>
      <c r="AY27" s="279">
        <f>AX27*$F27*$O27</f>
        <v>3.320847190090611E-2</v>
      </c>
      <c r="AZ27" s="280">
        <f>100*AY27/$E27</f>
        <v>0.11530719410036844</v>
      </c>
      <c r="BA27" s="281">
        <f>AS27+AW27</f>
        <v>335</v>
      </c>
      <c r="BB27" s="279">
        <f>BA27/(168*($AP27+$AQ27))</f>
        <v>3.4983291562238929E-2</v>
      </c>
      <c r="BC27" s="279">
        <f>BB27*$F27*$O27</f>
        <v>6.0134259928667826E-2</v>
      </c>
      <c r="BD27" s="280">
        <f>100*BC27/$E27</f>
        <v>0.20879951364120772</v>
      </c>
      <c r="BE27" s="281">
        <v>1464</v>
      </c>
      <c r="BF27" s="279">
        <f>BE27/(168*($AP27+$AQ27))</f>
        <v>0.15288220551378445</v>
      </c>
      <c r="BG27" s="279">
        <f>BF27*$F27*$O27</f>
        <v>0.2627956911509543</v>
      </c>
      <c r="BH27" s="280">
        <f>100*BG27/$E27</f>
        <v>0.91248503871859132</v>
      </c>
      <c r="BI27" s="281">
        <v>365</v>
      </c>
      <c r="BJ27" s="279">
        <f>BI27/(168*($AP27+$AQ27))</f>
        <v>3.811612364243943E-2</v>
      </c>
      <c r="BK27" s="279">
        <f>BJ27*$F27*$O27</f>
        <v>6.5519417534220151E-2</v>
      </c>
      <c r="BL27" s="280">
        <f>100*BK27/$E27</f>
        <v>0.22749797754937551</v>
      </c>
      <c r="BM27" s="281">
        <f>AS27+AW27+BE27+BI27</f>
        <v>2164</v>
      </c>
      <c r="BN27" s="279">
        <f>BM27/(168*($AP27+$AQ27))</f>
        <v>0.22598162071846281</v>
      </c>
      <c r="BO27" s="279">
        <f>BN27*$F27*$O27</f>
        <v>0.38844936861384227</v>
      </c>
      <c r="BP27" s="280">
        <f>100*BO27/$E27</f>
        <v>1.3487825299091745</v>
      </c>
      <c r="BQ27" s="281">
        <v>403</v>
      </c>
      <c r="BR27" s="279">
        <f>BQ27/(168*($AP27+$AQ27))</f>
        <v>4.2084377610693398E-2</v>
      </c>
      <c r="BS27" s="279">
        <f>BR27*$F27*$O27</f>
        <v>7.2340617167919785E-2</v>
      </c>
      <c r="BT27" s="280">
        <f>100*BS27/$E27</f>
        <v>0.25118269849972147</v>
      </c>
      <c r="BU27" s="281">
        <v>306</v>
      </c>
      <c r="BV27" s="279">
        <f>BU27/(168*($AP27+$AQ27))</f>
        <v>3.1954887218045111E-2</v>
      </c>
      <c r="BW27" s="279">
        <f>BV27*$F27*$O27</f>
        <v>5.4928607576633884E-2</v>
      </c>
      <c r="BX27" s="280">
        <f>100*BW27/$E27</f>
        <v>0.19072433186331209</v>
      </c>
      <c r="BY27" s="281">
        <f>BQ27+BU27</f>
        <v>709</v>
      </c>
      <c r="BZ27" s="279">
        <f>BY27/(168*($AP27+$AQ27))</f>
        <v>7.4039264828738516E-2</v>
      </c>
      <c r="CA27" s="279">
        <f>BZ27*$F27*$O27</f>
        <v>0.12726922474455371</v>
      </c>
      <c r="CB27" s="280">
        <f>100*CA27/$E27</f>
        <v>0.44190703036303369</v>
      </c>
      <c r="CC27" s="281">
        <f>BI27+BY27</f>
        <v>1074</v>
      </c>
      <c r="CD27" s="279">
        <f>CC27/(168*($AP27+$AQ27))</f>
        <v>0.11215538847117794</v>
      </c>
      <c r="CE27" s="279">
        <f>CD27*$F27*$O27</f>
        <v>0.19278864227877385</v>
      </c>
      <c r="CF27" s="280">
        <f>100*CE27/$E27</f>
        <v>0.6694050079124092</v>
      </c>
      <c r="CG27" s="281">
        <f>BM27+BY27</f>
        <v>2873</v>
      </c>
      <c r="CH27" s="279">
        <f>CG27/(168*($AP27+$AQ27))</f>
        <v>0.30002088554720135</v>
      </c>
      <c r="CI27" s="279">
        <f>CH27*$F27*$O27</f>
        <v>0.51571859335839598</v>
      </c>
      <c r="CJ27" s="280">
        <f>100*CI27/$E27</f>
        <v>1.7906895602722082</v>
      </c>
      <c r="CK27" s="281">
        <f>168*($AP27+$AQ27)-CG27</f>
        <v>6703</v>
      </c>
      <c r="CL27" s="279">
        <f>CK27/(168*($AP27+$AQ27))</f>
        <v>0.6999791144527987</v>
      </c>
      <c r="CM27" s="279">
        <f>CL27*$F27*$O27</f>
        <v>1.2032237143339117</v>
      </c>
      <c r="CN27" s="280">
        <f>100*CM27/$E27</f>
        <v>4.1778601192149711</v>
      </c>
      <c r="CO27" s="274">
        <v>271</v>
      </c>
      <c r="CP27" s="282">
        <f>$BI$3*$AR27*CO27/(($AP27+$AQ27)*168)</f>
        <v>689.07723855092274</v>
      </c>
      <c r="CQ27" s="282">
        <f>CP27*$F27*$O27</f>
        <v>1184.4840186129659</v>
      </c>
      <c r="CR27" s="283">
        <f>100*CQ27/$E27</f>
        <v>4112.7917312950203</v>
      </c>
      <c r="CS27" s="281">
        <v>365</v>
      </c>
      <c r="CT27" s="282">
        <f>$BI$3*$AR27*CS27/(($AP27+$AQ27)*168)</f>
        <v>928.09295967190701</v>
      </c>
      <c r="CU27" s="282">
        <f>CT27*$F27*$O27</f>
        <v>1595.3382538514115</v>
      </c>
      <c r="CV27" s="283">
        <f>100*CU27/$E27</f>
        <v>5539.3689369840677</v>
      </c>
      <c r="CW27" s="281">
        <v>159</v>
      </c>
      <c r="CX27" s="282">
        <f>$BI$3*$AR27*CW27/(($AP27+$AQ27)*168)</f>
        <v>404.29254955570747</v>
      </c>
      <c r="CY27" s="282">
        <f>CX27*$F27*$O27</f>
        <v>694.95556811609447</v>
      </c>
      <c r="CZ27" s="283">
        <f>100*CY27/$E27</f>
        <v>2413.0401670697725</v>
      </c>
      <c r="DA27" s="284">
        <f>2*$BK$3*BM27/(CO27+CW27)/$AR27</f>
        <v>4.1336723069656305</v>
      </c>
      <c r="DB27" s="142">
        <v>0.67500000000000004</v>
      </c>
      <c r="DC27" s="285">
        <f>2*10000*CI27/CQ27</f>
        <v>8.7079029392444465</v>
      </c>
      <c r="DD27" s="285">
        <f>10000*BC27/CQ27</f>
        <v>0.50768316822953186</v>
      </c>
      <c r="DE27" s="285">
        <f>10000*BK27/CY27</f>
        <v>0.94278570516144045</v>
      </c>
      <c r="DF27" s="286">
        <f>10000*CM27/CQ27</f>
        <v>10.158209781022544</v>
      </c>
      <c r="DG27" s="286">
        <f>1000*($AP27+$AQ27)*$BB$3*$BG$3/CO27/$AR27</f>
        <v>58.048645002579057</v>
      </c>
      <c r="DH27" s="287">
        <f>CY27/CQ27</f>
        <v>0.58671586715867163</v>
      </c>
      <c r="DI27" s="284">
        <f>1000*CA27/CQ27</f>
        <v>0.10744697500738451</v>
      </c>
      <c r="DJ27" s="423">
        <v>40</v>
      </c>
      <c r="DK27" s="279">
        <f>DJ27/(492*($AP27+$AQ27))</f>
        <v>1.426330052774212E-3</v>
      </c>
      <c r="DL27" s="279">
        <f>DK27*$F27*$O27</f>
        <v>2.451779072446595E-3</v>
      </c>
      <c r="DM27" s="279">
        <f>100*DL27/$E27</f>
        <v>8.5131217793284544E-3</v>
      </c>
      <c r="DN27" s="279">
        <f>DL27/CI27</f>
        <v>4.7541025358043346E-3</v>
      </c>
      <c r="DO27" s="492">
        <f>BU27/BY27</f>
        <v>0.43159379407616361</v>
      </c>
      <c r="DP27" s="498">
        <f>7.158*DO27*CA27</f>
        <v>0.39317897303354543</v>
      </c>
      <c r="DQ27" s="498">
        <f xml:space="preserve"> 0.00033*((CQ27+CU27)/2)/DB27</f>
        <v>0.67951211104684783</v>
      </c>
      <c r="DR27" s="498">
        <f>1/(1/DP27+1/DQ27)</f>
        <v>0.24906506444425053</v>
      </c>
      <c r="DS27" s="506">
        <f>100*DR27/$E27</f>
        <v>0.86480925154253652</v>
      </c>
      <c r="DT27" s="281">
        <v>140</v>
      </c>
      <c r="DU27" s="137">
        <f t="shared" ref="DU27:DU30" si="17">(4*DT27)/((4*DT27)+DX27+EF27)</f>
        <v>0.53080568720379151</v>
      </c>
      <c r="DV27" s="137">
        <f>DU27*$F27*$O27</f>
        <v>0.91242435289828661</v>
      </c>
      <c r="DW27" s="137">
        <f>100*DV27/$E27</f>
        <v>3.168140114230162</v>
      </c>
      <c r="DX27" s="274">
        <v>171</v>
      </c>
      <c r="DY27" s="137">
        <f>DX27/((4*DT27)+DX27+EF27)</f>
        <v>0.16208530805687205</v>
      </c>
      <c r="DZ27" s="137">
        <f>DY27*$F27*$O27</f>
        <v>0.2786152934742982</v>
      </c>
      <c r="EA27" s="148">
        <f>100*DZ27/$E27</f>
        <v>0.96741421345242429</v>
      </c>
      <c r="EB27" s="563">
        <f t="shared" ref="EB27:EB30" si="18">4*DT27+DX27</f>
        <v>731</v>
      </c>
      <c r="EC27" s="137">
        <f t="shared" ref="EC27:EC30" si="19">EB27/((4*DT27)+DX27+EF27)</f>
        <v>0.69289099526066356</v>
      </c>
      <c r="ED27" s="137">
        <f>EC27*$F27*$O27</f>
        <v>1.1910396463725847</v>
      </c>
      <c r="EE27" s="138">
        <f>100*ED27/$E27</f>
        <v>4.1355543276825859</v>
      </c>
      <c r="EF27" s="569">
        <v>324</v>
      </c>
      <c r="EG27" s="137">
        <f>EF27/((4*DT27)+DX27+EF27)</f>
        <v>0.3071090047393365</v>
      </c>
      <c r="EH27" s="137">
        <f>EG27*$F27*$O27</f>
        <v>0.52790266131972297</v>
      </c>
      <c r="EI27" s="138">
        <f>100*EH27/$E27</f>
        <v>1.8329953518045936</v>
      </c>
      <c r="EJ27" s="281">
        <v>164</v>
      </c>
      <c r="EK27" s="577">
        <v>52</v>
      </c>
      <c r="EL27" s="583">
        <f t="shared" ref="EL27:EL30" si="20">EK27*$BS$3</f>
        <v>1.4095059680000001E-5</v>
      </c>
      <c r="EM27" s="342">
        <f t="shared" ref="EM27:EM30" si="21">EJ27/(2*EL27*1000000)</f>
        <v>5.8176412063265559</v>
      </c>
      <c r="EN27" s="342">
        <f t="shared" ref="EN27:EN30" si="22">EM27*$F27*$O27</f>
        <v>10.000189600528831</v>
      </c>
      <c r="EO27" s="342">
        <f t="shared" ref="EO27:EO30" si="23">100*EN27/$E27</f>
        <v>34.722880557391775</v>
      </c>
      <c r="EP27" s="587">
        <f t="shared" ref="EP27:EP30" si="24">DV27*100^3/EN27</f>
        <v>91240.705361229921</v>
      </c>
      <c r="EQ27" s="544" t="str">
        <f>$C$4</f>
        <v>Co</v>
      </c>
      <c r="ER27" s="130" t="str">
        <f>$A$2</f>
        <v>R</v>
      </c>
      <c r="ES27" s="131" t="str">
        <f>$B$4</f>
        <v>108-C-10</v>
      </c>
      <c r="ET27" s="233" t="s">
        <v>194</v>
      </c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</row>
    <row r="28" spans="1:216" s="147" customFormat="1" ht="15" customHeight="1" x14ac:dyDescent="0.25">
      <c r="A28" s="129" t="str">
        <f>$C$4</f>
        <v>Co</v>
      </c>
      <c r="B28" s="130" t="str">
        <f>$A$2</f>
        <v>R</v>
      </c>
      <c r="C28" s="131" t="str">
        <f>$B$4</f>
        <v>108-C-10</v>
      </c>
      <c r="D28" s="233" t="s">
        <v>195</v>
      </c>
      <c r="E28" s="337">
        <v>20.2</v>
      </c>
      <c r="F28" s="277">
        <f>G28+H28+I28+J28+K28</f>
        <v>1.4200000000000002</v>
      </c>
      <c r="G28" s="276">
        <v>0.49</v>
      </c>
      <c r="H28" s="276">
        <v>0.15</v>
      </c>
      <c r="I28" s="276">
        <v>0.23</v>
      </c>
      <c r="J28" s="276">
        <v>0.44</v>
      </c>
      <c r="K28" s="468">
        <v>0.11</v>
      </c>
      <c r="L28" s="278">
        <f>100*F28/$E28</f>
        <v>7.0297029702970315</v>
      </c>
      <c r="M28" s="288">
        <v>200</v>
      </c>
      <c r="N28" s="400">
        <f>R28+V28</f>
        <v>1083</v>
      </c>
      <c r="O28" s="383">
        <f>N28/($N28+$Z28)</f>
        <v>0.86570743405275774</v>
      </c>
      <c r="P28" s="277">
        <f>O28*$F28</f>
        <v>1.2293045563549161</v>
      </c>
      <c r="Q28" s="277">
        <f>100*P28/$E28</f>
        <v>6.0856661205688916</v>
      </c>
      <c r="R28" s="275">
        <v>779</v>
      </c>
      <c r="S28" s="383">
        <f>R28/($N28+$Z28)</f>
        <v>0.62270183852917671</v>
      </c>
      <c r="T28" s="277">
        <f>S28*$F28</f>
        <v>0.884236610711431</v>
      </c>
      <c r="U28" s="277">
        <f>100*T28/$E28</f>
        <v>4.3774089639179756</v>
      </c>
      <c r="V28" s="275">
        <v>304</v>
      </c>
      <c r="W28" s="383">
        <f>V28/($N28+$Z28)</f>
        <v>0.24300559552358114</v>
      </c>
      <c r="X28" s="277">
        <f>W28*$F28</f>
        <v>0.34506794564348525</v>
      </c>
      <c r="Y28" s="278">
        <f>100*X28/$E28</f>
        <v>1.708257156650917</v>
      </c>
      <c r="Z28" s="401">
        <f>AD28+AH28+AL28</f>
        <v>168</v>
      </c>
      <c r="AA28" s="383">
        <f>Z28/($N28+$Z28)</f>
        <v>0.1342925659472422</v>
      </c>
      <c r="AB28" s="277">
        <f>AA28*$F28</f>
        <v>0.19069544364508395</v>
      </c>
      <c r="AC28" s="277">
        <f>100*AB28/$E28</f>
        <v>0.94403684972813839</v>
      </c>
      <c r="AD28" s="275">
        <v>62</v>
      </c>
      <c r="AE28" s="383">
        <f>AD28/($N28+$Z28)</f>
        <v>4.9560351718625099E-2</v>
      </c>
      <c r="AF28" s="277">
        <f>AE28*$F28</f>
        <v>7.037569944044765E-2</v>
      </c>
      <c r="AG28" s="277">
        <f>100*AF28/$E28</f>
        <v>0.34839455168538441</v>
      </c>
      <c r="AH28" s="275">
        <v>81</v>
      </c>
      <c r="AI28" s="383">
        <f>AH28/($N28+$Z28)</f>
        <v>6.4748201438848921E-2</v>
      </c>
      <c r="AJ28" s="277">
        <f>AI28*$F28</f>
        <v>9.1942446043165482E-2</v>
      </c>
      <c r="AK28" s="277">
        <f>100*AJ28/$E28</f>
        <v>0.45516062397606677</v>
      </c>
      <c r="AL28" s="275">
        <v>25</v>
      </c>
      <c r="AM28" s="383">
        <f>AL28/($N28+$Z28)</f>
        <v>1.9984012789768184E-2</v>
      </c>
      <c r="AN28" s="277">
        <f>AM28*$F28</f>
        <v>2.8377298161470825E-2</v>
      </c>
      <c r="AO28" s="278">
        <f>100*AN28/$E28</f>
        <v>0.14048167406668724</v>
      </c>
      <c r="AP28" s="423">
        <v>40</v>
      </c>
      <c r="AQ28" s="400">
        <v>11</v>
      </c>
      <c r="AR28" s="400">
        <v>10854</v>
      </c>
      <c r="AS28" s="35">
        <v>192</v>
      </c>
      <c r="AT28" s="279">
        <f>AS28/(168*($AP28+$AQ28))</f>
        <v>2.2408963585434174E-2</v>
      </c>
      <c r="AU28" s="279">
        <f>AT28*$F28*$O28</f>
        <v>2.7547441038765628E-2</v>
      </c>
      <c r="AV28" s="280">
        <f>100*AU28/$E28</f>
        <v>0.13637347048893877</v>
      </c>
      <c r="AW28" s="281">
        <v>191</v>
      </c>
      <c r="AX28" s="279">
        <f>AW28/(168*($AP28+$AQ28))</f>
        <v>2.2292250233426705E-2</v>
      </c>
      <c r="AY28" s="279">
        <f>AX28*$F28*$O28</f>
        <v>2.740396478335539E-2</v>
      </c>
      <c r="AZ28" s="280">
        <f>100*AY28/$E28</f>
        <v>0.13566319199680887</v>
      </c>
      <c r="BA28" s="281">
        <f>AS28+AW28</f>
        <v>383</v>
      </c>
      <c r="BB28" s="279">
        <f>BA28/(168*($AP28+$AQ28))</f>
        <v>4.4701213818860878E-2</v>
      </c>
      <c r="BC28" s="279">
        <f>BB28*$F28*$O28</f>
        <v>5.4951405822121012E-2</v>
      </c>
      <c r="BD28" s="280">
        <f>100*BC28/$E28</f>
        <v>0.27203666248574759</v>
      </c>
      <c r="BE28" s="281">
        <v>1276</v>
      </c>
      <c r="BF28" s="279">
        <f>BE28/(168*($AP28+$AQ28))</f>
        <v>0.14892623716153128</v>
      </c>
      <c r="BG28" s="279">
        <f>BF28*$F28*$O28</f>
        <v>0.18307570190346323</v>
      </c>
      <c r="BH28" s="280">
        <f>100*BG28/$E28</f>
        <v>0.90631535595773871</v>
      </c>
      <c r="BI28" s="281">
        <v>214</v>
      </c>
      <c r="BJ28" s="279">
        <f>BI28/(168*($AP28+$AQ28))</f>
        <v>2.4976657329598508E-2</v>
      </c>
      <c r="BK28" s="279">
        <f>BJ28*$F28*$O28</f>
        <v>3.070391865779086E-2</v>
      </c>
      <c r="BL28" s="280">
        <f>100*BK28/$E28</f>
        <v>0.15199959731579635</v>
      </c>
      <c r="BM28" s="281">
        <f>AS28+AW28+BE28+BI28</f>
        <v>1873</v>
      </c>
      <c r="BN28" s="279">
        <f>BM28/(168*($AP28+$AQ28))</f>
        <v>0.21860410830999066</v>
      </c>
      <c r="BO28" s="279">
        <f>BN28*$F28*$O28</f>
        <v>0.26873102638337509</v>
      </c>
      <c r="BP28" s="280">
        <f>100*BO28/$E28</f>
        <v>1.3303516157592827</v>
      </c>
      <c r="BQ28" s="281">
        <v>167</v>
      </c>
      <c r="BR28" s="279">
        <f>BQ28/(168*($AP28+$AQ28))</f>
        <v>1.9491129785247432E-2</v>
      </c>
      <c r="BS28" s="279">
        <f>BR28*$F28*$O28</f>
        <v>2.3960534653509686E-2</v>
      </c>
      <c r="BT28" s="280">
        <f>100*BS28/$E28</f>
        <v>0.11861650818569153</v>
      </c>
      <c r="BU28" s="281">
        <v>69</v>
      </c>
      <c r="BV28" s="279">
        <f>BU28/(168*($AP28+$AQ28))</f>
        <v>8.0532212885154053E-3</v>
      </c>
      <c r="BW28" s="279">
        <f>BV28*$F28*$O28</f>
        <v>9.8998616233063972E-3</v>
      </c>
      <c r="BX28" s="280">
        <f>100*BW28/$E28</f>
        <v>4.9009215956962365E-2</v>
      </c>
      <c r="BY28" s="281">
        <f>BQ28+BU28</f>
        <v>236</v>
      </c>
      <c r="BZ28" s="279">
        <f>BY28/(168*($AP28+$AQ28))</f>
        <v>2.7544351073762838E-2</v>
      </c>
      <c r="CA28" s="279">
        <f>BZ28*$F28*$O28</f>
        <v>3.3860396276816085E-2</v>
      </c>
      <c r="CB28" s="280">
        <f>100*CA28/$E28</f>
        <v>0.16762572414265389</v>
      </c>
      <c r="CC28" s="281">
        <f>BI28+BY28</f>
        <v>450</v>
      </c>
      <c r="CD28" s="279">
        <f>CC28/(168*($AP28+$AQ28))</f>
        <v>5.2521008403361345E-2</v>
      </c>
      <c r="CE28" s="279">
        <f>CD28*$F28*$O28</f>
        <v>6.4564314934606945E-2</v>
      </c>
      <c r="CF28" s="280">
        <f>100*CE28/$E28</f>
        <v>0.31962532145845024</v>
      </c>
      <c r="CG28" s="281">
        <f>BM28+BY28</f>
        <v>2109</v>
      </c>
      <c r="CH28" s="279">
        <f>CG28/(168*($AP28+$AQ28))</f>
        <v>0.24614845938375352</v>
      </c>
      <c r="CI28" s="279">
        <f>CH28*$F28*$O28</f>
        <v>0.30259142266019123</v>
      </c>
      <c r="CJ28" s="280">
        <f>100*CI28/$E28</f>
        <v>1.4979773399019367</v>
      </c>
      <c r="CK28" s="281">
        <f>168*($AP28+$AQ28)-CG28</f>
        <v>6459</v>
      </c>
      <c r="CL28" s="279">
        <f>CK28/(168*($AP28+$AQ28))</f>
        <v>0.75385154061624648</v>
      </c>
      <c r="CM28" s="279">
        <f>CL28*$F28*$O28</f>
        <v>0.92671313369472486</v>
      </c>
      <c r="CN28" s="280">
        <f>100*CM28/$E28</f>
        <v>4.5876887806669551</v>
      </c>
      <c r="CO28" s="274">
        <v>287</v>
      </c>
      <c r="CP28" s="282">
        <f>$BI$3*$AR28*CO28/(($AP28+$AQ28)*168)</f>
        <v>661.04278074866306</v>
      </c>
      <c r="CQ28" s="282">
        <f>CP28*$F28*$O28</f>
        <v>812.62290231985537</v>
      </c>
      <c r="CR28" s="283">
        <f>100*CQ28/$E28</f>
        <v>4022.885655048789</v>
      </c>
      <c r="CS28" s="281">
        <v>214</v>
      </c>
      <c r="CT28" s="282">
        <f>$BI$3*$AR28*CS28/(($AP28+$AQ28)*168)</f>
        <v>492.90297937356752</v>
      </c>
      <c r="CU28" s="282">
        <f>CT28*$F28*$O28</f>
        <v>605.92787838483969</v>
      </c>
      <c r="CV28" s="283">
        <f>100*CU28/$E28</f>
        <v>2999.6429623011868</v>
      </c>
      <c r="CW28" s="281">
        <v>52</v>
      </c>
      <c r="CX28" s="282">
        <f>$BI$3*$AR28*CW28/(($AP28+$AQ28)*168)</f>
        <v>119.77081741787623</v>
      </c>
      <c r="CY28" s="282">
        <f>CX28*$F28*$O28</f>
        <v>147.234811570148</v>
      </c>
      <c r="CZ28" s="283">
        <f>100*CY28/$E28</f>
        <v>728.88520579281192</v>
      </c>
      <c r="DA28" s="284">
        <f>2*$BK$3*BM28/(CO28+CW28)/$AR28</f>
        <v>5.5993929619900058</v>
      </c>
      <c r="DB28" s="142">
        <v>0.67779999999999996</v>
      </c>
      <c r="DC28" s="285">
        <f>2*10000*CI28/CQ28</f>
        <v>7.4472777421448715</v>
      </c>
      <c r="DD28" s="285">
        <f>10000*BC28/CQ28</f>
        <v>0.67622270631614156</v>
      </c>
      <c r="DE28" s="285">
        <f>10000*BK28/CY28</f>
        <v>2.0853708664653943</v>
      </c>
      <c r="DF28" s="286">
        <f>10000*CM28/CQ28</f>
        <v>11.403975091634354</v>
      </c>
      <c r="DG28" s="286">
        <f>1000*($AP28+$AQ28)*$BB$3*$BG$3/CO28/$AR28</f>
        <v>60.510455850827164</v>
      </c>
      <c r="DH28" s="287">
        <f>CY28/CQ28</f>
        <v>0.18118466898954702</v>
      </c>
      <c r="DI28" s="284">
        <f>1000*CA28/CQ28</f>
        <v>4.1668030989715249E-2</v>
      </c>
      <c r="DJ28" s="423">
        <v>40</v>
      </c>
      <c r="DK28" s="279">
        <f>DJ28/(492*($AP28+$AQ28))</f>
        <v>1.5941335883947075E-3</v>
      </c>
      <c r="DL28" s="279">
        <f>DK28*$F28*$O28</f>
        <v>1.9596756836520262E-3</v>
      </c>
      <c r="DM28" s="279">
        <f>100*DL28/$E28</f>
        <v>9.7013647705545859E-3</v>
      </c>
      <c r="DN28" s="279">
        <f>DL28/CI28</f>
        <v>6.4763094288126368E-3</v>
      </c>
      <c r="DO28" s="492">
        <f>BU28/BY28</f>
        <v>0.2923728813559322</v>
      </c>
      <c r="DP28" s="498">
        <f>7.158*DO28*CA28</f>
        <v>7.0863209499627197E-2</v>
      </c>
      <c r="DQ28" s="498">
        <f xml:space="preserve"> 0.00033*((CQ28+CU28)/2)/DB28</f>
        <v>0.34532440073218462</v>
      </c>
      <c r="DR28" s="498">
        <f>1/(1/DP28+1/DQ28)</f>
        <v>5.8797510432345775E-2</v>
      </c>
      <c r="DS28" s="506">
        <f>100*DR28/$E28</f>
        <v>0.29107678431854345</v>
      </c>
      <c r="DT28" s="281">
        <v>121</v>
      </c>
      <c r="DU28" s="137">
        <f t="shared" si="17"/>
        <v>0.54689265536723164</v>
      </c>
      <c r="DV28" s="137">
        <f>DU28*$F28*$O28</f>
        <v>0.6722976330799767</v>
      </c>
      <c r="DW28" s="137">
        <f>100*DV28/$E28</f>
        <v>3.3282061043563207</v>
      </c>
      <c r="DX28" s="274">
        <v>147</v>
      </c>
      <c r="DY28" s="137">
        <f>DX28/((4*DT28)+DX28+EF28)</f>
        <v>0.16610169491525423</v>
      </c>
      <c r="DZ28" s="137">
        <f>DY28*$F28*$O28</f>
        <v>0.20418957037759622</v>
      </c>
      <c r="EA28" s="148">
        <f>100*DZ28/$E28</f>
        <v>1.0108394573148327</v>
      </c>
      <c r="EB28" s="563">
        <f t="shared" si="18"/>
        <v>631</v>
      </c>
      <c r="EC28" s="137">
        <f t="shared" si="19"/>
        <v>0.71299435028248592</v>
      </c>
      <c r="ED28" s="137">
        <f>EC28*$F28*$O28</f>
        <v>0.87648720345757292</v>
      </c>
      <c r="EE28" s="138">
        <f>100*ED28/$E28</f>
        <v>4.3390455616711536</v>
      </c>
      <c r="EF28" s="569">
        <v>254</v>
      </c>
      <c r="EG28" s="137">
        <f>EF28/((4*DT28)+DX28+EF28)</f>
        <v>0.28700564971751413</v>
      </c>
      <c r="EH28" s="137">
        <f>EG28*$F28*$O28</f>
        <v>0.35281735289734317</v>
      </c>
      <c r="EI28" s="138">
        <f>100*EH28/$E28</f>
        <v>1.7466205588977384</v>
      </c>
      <c r="EJ28" s="281">
        <v>97</v>
      </c>
      <c r="EK28" s="577">
        <v>41</v>
      </c>
      <c r="EL28" s="583">
        <f t="shared" si="20"/>
        <v>1.1113412440000001E-5</v>
      </c>
      <c r="EM28" s="342">
        <f t="shared" si="21"/>
        <v>4.3640961101593021</v>
      </c>
      <c r="EN28" s="342">
        <f t="shared" si="22"/>
        <v>5.3648032325895958</v>
      </c>
      <c r="EO28" s="342">
        <f t="shared" si="23"/>
        <v>26.558431844502952</v>
      </c>
      <c r="EP28" s="587">
        <f t="shared" si="24"/>
        <v>125316.36370108917</v>
      </c>
      <c r="EQ28" s="544" t="str">
        <f>$C$4</f>
        <v>Co</v>
      </c>
      <c r="ER28" s="130" t="str">
        <f>$A$2</f>
        <v>R</v>
      </c>
      <c r="ES28" s="131" t="str">
        <f>$B$4</f>
        <v>108-C-10</v>
      </c>
      <c r="ET28" s="233" t="s">
        <v>195</v>
      </c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</row>
    <row r="29" spans="1:216" s="147" customFormat="1" ht="15" customHeight="1" x14ac:dyDescent="0.25">
      <c r="A29" s="129" t="str">
        <f>$C$4</f>
        <v>Co</v>
      </c>
      <c r="B29" s="130" t="str">
        <f>$A$2</f>
        <v>R</v>
      </c>
      <c r="C29" s="131" t="str">
        <f>$B$4</f>
        <v>108-C-10</v>
      </c>
      <c r="D29" s="233" t="s">
        <v>196</v>
      </c>
      <c r="E29" s="337">
        <v>29</v>
      </c>
      <c r="F29" s="277">
        <f>G29+H29+I29+J29+K29</f>
        <v>1.83</v>
      </c>
      <c r="G29" s="276">
        <v>0.63</v>
      </c>
      <c r="H29" s="276">
        <v>0.22</v>
      </c>
      <c r="I29" s="276">
        <v>0.25</v>
      </c>
      <c r="J29" s="276">
        <v>0.51</v>
      </c>
      <c r="K29" s="468">
        <v>0.22</v>
      </c>
      <c r="L29" s="278">
        <f>100*F29/$E29</f>
        <v>6.3103448275862073</v>
      </c>
      <c r="M29" s="288">
        <v>200</v>
      </c>
      <c r="N29" s="400">
        <f>R29+V29</f>
        <v>1177</v>
      </c>
      <c r="O29" s="383">
        <f>N29/($N29+$Z29)</f>
        <v>0.86227106227106232</v>
      </c>
      <c r="P29" s="277">
        <f>O29*$F29</f>
        <v>1.5779560439560441</v>
      </c>
      <c r="Q29" s="277">
        <f>100*P29/$E29</f>
        <v>5.4412277377794629</v>
      </c>
      <c r="R29" s="275">
        <v>843</v>
      </c>
      <c r="S29" s="383">
        <f>R29/($N29+$Z29)</f>
        <v>0.61758241758241761</v>
      </c>
      <c r="T29" s="277">
        <f>S29*$F29</f>
        <v>1.1301758241758242</v>
      </c>
      <c r="U29" s="277">
        <f>100*T29/$E29</f>
        <v>3.8971580143993938</v>
      </c>
      <c r="V29" s="275">
        <v>334</v>
      </c>
      <c r="W29" s="383">
        <f>V29/($N29+$Z29)</f>
        <v>0.24468864468864468</v>
      </c>
      <c r="X29" s="277">
        <f>W29*$F29</f>
        <v>0.44778021978021976</v>
      </c>
      <c r="Y29" s="278">
        <f>100*X29/$E29</f>
        <v>1.5440697233800682</v>
      </c>
      <c r="Z29" s="401">
        <f>AD29+AH29+AL29</f>
        <v>188</v>
      </c>
      <c r="AA29" s="383">
        <f>Z29/($N29+$Z29)</f>
        <v>0.13772893772893774</v>
      </c>
      <c r="AB29" s="277">
        <f>AA29*$F29</f>
        <v>0.25204395604395607</v>
      </c>
      <c r="AC29" s="277">
        <f>100*AB29/$E29</f>
        <v>0.86911708980674507</v>
      </c>
      <c r="AD29" s="275">
        <v>72</v>
      </c>
      <c r="AE29" s="383">
        <f>AD29/($N29+$Z29)</f>
        <v>5.2747252747252747E-2</v>
      </c>
      <c r="AF29" s="277">
        <f>AE29*$F29</f>
        <v>9.6527472527472527E-2</v>
      </c>
      <c r="AG29" s="277">
        <f>100*AF29/$E29</f>
        <v>0.33285335354300871</v>
      </c>
      <c r="AH29" s="275">
        <v>93</v>
      </c>
      <c r="AI29" s="383">
        <f>AH29/($N29+$Z29)</f>
        <v>6.8131868131868126E-2</v>
      </c>
      <c r="AJ29" s="277">
        <f>AI29*$F29</f>
        <v>0.12468131868131868</v>
      </c>
      <c r="AK29" s="277">
        <f>100*AJ29/$E29</f>
        <v>0.42993558165971957</v>
      </c>
      <c r="AL29" s="275">
        <v>23</v>
      </c>
      <c r="AM29" s="383">
        <f>AL29/($N29+$Z29)</f>
        <v>1.6849816849816849E-2</v>
      </c>
      <c r="AN29" s="277">
        <f>AM29*$F29</f>
        <v>3.0835164835164835E-2</v>
      </c>
      <c r="AO29" s="278">
        <f>100*AN29/$E29</f>
        <v>0.10632815460401668</v>
      </c>
      <c r="AP29" s="423">
        <v>40</v>
      </c>
      <c r="AQ29" s="400">
        <v>19</v>
      </c>
      <c r="AR29" s="400">
        <v>10476</v>
      </c>
      <c r="AS29" s="35">
        <v>141</v>
      </c>
      <c r="AT29" s="279">
        <f>AS29/(168*($AP29+$AQ29))</f>
        <v>1.4225181598062953E-2</v>
      </c>
      <c r="AU29" s="279">
        <f>AT29*$F29*$O29</f>
        <v>2.2446711279035733E-2</v>
      </c>
      <c r="AV29" s="280">
        <f>100*AU29/$E29</f>
        <v>7.7402452686330114E-2</v>
      </c>
      <c r="AW29" s="281">
        <v>209</v>
      </c>
      <c r="AX29" s="279">
        <f>AW29/(168*($AP29+$AQ29))</f>
        <v>2.1085552865213884E-2</v>
      </c>
      <c r="AY29" s="279">
        <f>AX29*$F29*$O29</f>
        <v>3.3272075583818929E-2</v>
      </c>
      <c r="AZ29" s="280">
        <f>100*AY29/$E29</f>
        <v>0.11473129511661699</v>
      </c>
      <c r="BA29" s="281">
        <f>AS29+AW29</f>
        <v>350</v>
      </c>
      <c r="BB29" s="279">
        <f>BA29/(168*($AP29+$AQ29))</f>
        <v>3.5310734463276837E-2</v>
      </c>
      <c r="BC29" s="279">
        <f>BB29*$F29*$O29</f>
        <v>5.5718786862854669E-2</v>
      </c>
      <c r="BD29" s="280">
        <f>100*BC29/$E29</f>
        <v>0.19213374780294712</v>
      </c>
      <c r="BE29" s="281">
        <v>1316</v>
      </c>
      <c r="BF29" s="279">
        <f>BE29/(168*($AP29+$AQ29))</f>
        <v>0.1327683615819209</v>
      </c>
      <c r="BG29" s="279">
        <f>BF29*$F29*$O29</f>
        <v>0.20950263860433352</v>
      </c>
      <c r="BH29" s="280">
        <f>100*BG29/$E29</f>
        <v>0.72242289173908114</v>
      </c>
      <c r="BI29" s="281">
        <v>310</v>
      </c>
      <c r="BJ29" s="279">
        <f>BI29/(168*($AP29+$AQ29))</f>
        <v>3.1275221953188055E-2</v>
      </c>
      <c r="BK29" s="279">
        <f>BJ29*$F29*$O29</f>
        <v>4.9350925507099845E-2</v>
      </c>
      <c r="BL29" s="280">
        <f>100*BK29/$E29</f>
        <v>0.17017560519689601</v>
      </c>
      <c r="BM29" s="281">
        <f>AS29+AW29+BE29+BI29</f>
        <v>1976</v>
      </c>
      <c r="BN29" s="279">
        <f>BM29/(168*($AP29+$AQ29))</f>
        <v>0.19935431799838579</v>
      </c>
      <c r="BO29" s="279">
        <f>BN29*$F29*$O29</f>
        <v>0.31457235097428804</v>
      </c>
      <c r="BP29" s="280">
        <f>100*BO29/$E29</f>
        <v>1.0847322447389243</v>
      </c>
      <c r="BQ29" s="281">
        <v>313</v>
      </c>
      <c r="BR29" s="279">
        <f>BQ29/(168*($AP29+$AQ29))</f>
        <v>3.1577885391444717E-2</v>
      </c>
      <c r="BS29" s="279">
        <f>BR29*$F29*$O29</f>
        <v>4.982851510878146E-2</v>
      </c>
      <c r="BT29" s="280">
        <f>100*BS29/$E29</f>
        <v>0.17182246589234987</v>
      </c>
      <c r="BU29" s="281">
        <v>199</v>
      </c>
      <c r="BV29" s="279">
        <f>BU29/(168*($AP29+$AQ29))</f>
        <v>2.0076674737691688E-2</v>
      </c>
      <c r="BW29" s="279">
        <f>BV29*$F29*$O29</f>
        <v>3.1680110244880225E-2</v>
      </c>
      <c r="BX29" s="280">
        <f>100*BW29/$E29</f>
        <v>0.10924175946510423</v>
      </c>
      <c r="BY29" s="281">
        <f>BQ29+BU29</f>
        <v>512</v>
      </c>
      <c r="BZ29" s="279">
        <f>BY29/(168*($AP29+$AQ29))</f>
        <v>5.1654560129136398E-2</v>
      </c>
      <c r="CA29" s="279">
        <f>BZ29*$F29*$O29</f>
        <v>8.1508625353661684E-2</v>
      </c>
      <c r="CB29" s="280">
        <f>100*CA29/$E29</f>
        <v>0.28106422535745412</v>
      </c>
      <c r="CC29" s="281">
        <f>BI29+BY29</f>
        <v>822</v>
      </c>
      <c r="CD29" s="279">
        <f>CC29/(168*($AP29+$AQ29))</f>
        <v>8.292978208232446E-2</v>
      </c>
      <c r="CE29" s="279">
        <f>CD29*$F29*$O29</f>
        <v>0.13085955086076154</v>
      </c>
      <c r="CF29" s="280">
        <f>100*CE29/$E29</f>
        <v>0.45123983055435013</v>
      </c>
      <c r="CG29" s="281">
        <f>BM29+BY29</f>
        <v>2488</v>
      </c>
      <c r="CH29" s="279">
        <f>CG29/(168*($AP29+$AQ29))</f>
        <v>0.25100887812752221</v>
      </c>
      <c r="CI29" s="279">
        <f>CH29*$F29*$O29</f>
        <v>0.39608097632794975</v>
      </c>
      <c r="CJ29" s="280">
        <f>100*CI29/$E29</f>
        <v>1.3657964700963783</v>
      </c>
      <c r="CK29" s="281">
        <f>168*($AP29+$AQ29)-CG29</f>
        <v>7424</v>
      </c>
      <c r="CL29" s="279">
        <f>CK29/(168*($AP29+$AQ29))</f>
        <v>0.74899112187247785</v>
      </c>
      <c r="CM29" s="279">
        <f>CL29*$F29*$O29</f>
        <v>1.1818750676280945</v>
      </c>
      <c r="CN29" s="280">
        <f>100*CM29/$E29</f>
        <v>4.0754312676830846</v>
      </c>
      <c r="CO29" s="274">
        <v>311</v>
      </c>
      <c r="CP29" s="282">
        <f>$BI$3*$AR29*CO29/(($AP29+$AQ29)*168)</f>
        <v>597.62931983270971</v>
      </c>
      <c r="CQ29" s="282">
        <f>CP29*$F29*$O29</f>
        <v>943.03279727536392</v>
      </c>
      <c r="CR29" s="283">
        <f>100*CQ29/$E29</f>
        <v>3251.8372319840137</v>
      </c>
      <c r="CS29" s="281">
        <v>310</v>
      </c>
      <c r="CT29" s="282">
        <f>$BI$3*$AR29*CS29/(($AP29+$AQ29)*168)</f>
        <v>595.70768214836016</v>
      </c>
      <c r="CU29" s="282">
        <f>CT29*$F29*$O29</f>
        <v>940.0005374770509</v>
      </c>
      <c r="CV29" s="283">
        <f>100*CU29/$E29</f>
        <v>3241.3811637139688</v>
      </c>
      <c r="CW29" s="281">
        <v>149</v>
      </c>
      <c r="CX29" s="282">
        <f>$BI$3*$AR29*CW29/(($AP29+$AQ29)*168)</f>
        <v>286.32401496808274</v>
      </c>
      <c r="CY29" s="282">
        <f>CX29*$F29*$O29</f>
        <v>451.80670994864698</v>
      </c>
      <c r="CZ29" s="283">
        <f>100*CY29/$E29</f>
        <v>1557.9541722367137</v>
      </c>
      <c r="DA29" s="284">
        <f>2*$BK$3*BM29/(CO29+CW29)/$AR29</f>
        <v>4.5105167920049141</v>
      </c>
      <c r="DB29" s="142">
        <v>0.62779999999999991</v>
      </c>
      <c r="DC29" s="285">
        <f>2*10000*CI29/CQ29</f>
        <v>8.400152730049637</v>
      </c>
      <c r="DD29" s="285">
        <f>10000*BC29/CQ29</f>
        <v>0.59084675553001875</v>
      </c>
      <c r="DE29" s="285">
        <f>10000*BK29/CY29</f>
        <v>1.0923017392262533</v>
      </c>
      <c r="DF29" s="286">
        <f>10000*CM29/CQ29</f>
        <v>12.532703751585313</v>
      </c>
      <c r="DG29" s="286">
        <f>1000*($AP29+$AQ29)*$BB$3*$BG$3/CO29/$AR29</f>
        <v>66.931120466440518</v>
      </c>
      <c r="DH29" s="287">
        <f>CY29/CQ29</f>
        <v>0.47909967845659157</v>
      </c>
      <c r="DI29" s="284">
        <f>1000*CA29/CQ29</f>
        <v>8.6432439666105601E-2</v>
      </c>
      <c r="DJ29" s="423">
        <v>27</v>
      </c>
      <c r="DK29" s="279">
        <f>DJ29/(492*($AP29+$AQ29))</f>
        <v>9.3013642000826788E-4</v>
      </c>
      <c r="DL29" s="279">
        <f>DK29*$F29*$O29</f>
        <v>1.467714385655684E-3</v>
      </c>
      <c r="DM29" s="279">
        <f>100*DL29/$E29</f>
        <v>5.0610840884678758E-3</v>
      </c>
      <c r="DN29" s="279">
        <f>DL29/CI29</f>
        <v>3.7055917182966043E-3</v>
      </c>
      <c r="DO29" s="492">
        <f>BU29/BY29</f>
        <v>0.388671875</v>
      </c>
      <c r="DP29" s="498">
        <f>7.158*DO29*CA29</f>
        <v>0.22676622913285266</v>
      </c>
      <c r="DQ29" s="498">
        <f xml:space="preserve"> 0.00033*((CQ29+CU29)/2)/DB29</f>
        <v>0.4949036321028169</v>
      </c>
      <c r="DR29" s="498">
        <f>1/(1/DP29+1/DQ29)</f>
        <v>0.15551076255830953</v>
      </c>
      <c r="DS29" s="506">
        <f>100*DR29/$E29</f>
        <v>0.53624400882175705</v>
      </c>
      <c r="DT29" s="281">
        <v>157</v>
      </c>
      <c r="DU29" s="137">
        <f t="shared" si="17"/>
        <v>0.59809523809523812</v>
      </c>
      <c r="DV29" s="137">
        <f>DU29*$F29*$O29</f>
        <v>0.94376799581371018</v>
      </c>
      <c r="DW29" s="137">
        <f>100*DV29/$E29</f>
        <v>3.2543723993576212</v>
      </c>
      <c r="DX29" s="274">
        <v>116</v>
      </c>
      <c r="DY29" s="137">
        <f>DX29/((4*DT29)+DX29+EF29)</f>
        <v>0.11047619047619048</v>
      </c>
      <c r="DZ29" s="137">
        <f>DY29*$F29*$O29</f>
        <v>0.17432657247514394</v>
      </c>
      <c r="EA29" s="148">
        <f>100*DZ29/$E29</f>
        <v>0.60112611198325494</v>
      </c>
      <c r="EB29" s="563">
        <f t="shared" si="18"/>
        <v>744</v>
      </c>
      <c r="EC29" s="137">
        <f t="shared" si="19"/>
        <v>0.70857142857142852</v>
      </c>
      <c r="ED29" s="137">
        <f>EC29*$F29*$O29</f>
        <v>1.1180945682888539</v>
      </c>
      <c r="EE29" s="138">
        <f>100*ED29/$E29</f>
        <v>3.8554985113408753</v>
      </c>
      <c r="EF29" s="569">
        <v>306</v>
      </c>
      <c r="EG29" s="137">
        <f>EF29/((4*DT29)+DX29+EF29)</f>
        <v>0.29142857142857143</v>
      </c>
      <c r="EH29" s="137">
        <f>EG29*$F29*$O29</f>
        <v>0.45986147566718999</v>
      </c>
      <c r="EI29" s="138">
        <f>100*EH29/$E29</f>
        <v>1.585729226438586</v>
      </c>
      <c r="EJ29" s="281">
        <v>95</v>
      </c>
      <c r="EK29" s="577">
        <v>30</v>
      </c>
      <c r="EL29" s="583">
        <f t="shared" si="20"/>
        <v>8.1317651999999998E-6</v>
      </c>
      <c r="EM29" s="342">
        <f t="shared" si="21"/>
        <v>5.8412901543197533</v>
      </c>
      <c r="EN29" s="342">
        <f t="shared" si="22"/>
        <v>9.217299103509788</v>
      </c>
      <c r="EO29" s="342">
        <f t="shared" si="23"/>
        <v>31.783790012102717</v>
      </c>
      <c r="EP29" s="587">
        <f t="shared" si="24"/>
        <v>102390.94828270677</v>
      </c>
      <c r="EQ29" s="544" t="str">
        <f>$C$4</f>
        <v>Co</v>
      </c>
      <c r="ER29" s="130" t="str">
        <f>$A$2</f>
        <v>R</v>
      </c>
      <c r="ES29" s="131" t="str">
        <f>$B$4</f>
        <v>108-C-10</v>
      </c>
      <c r="ET29" s="233" t="s">
        <v>196</v>
      </c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</row>
    <row r="30" spans="1:216" s="147" customFormat="1" ht="15" customHeight="1" x14ac:dyDescent="0.25">
      <c r="A30" s="129" t="str">
        <f>$C$4</f>
        <v>Co</v>
      </c>
      <c r="B30" s="130" t="str">
        <f>$A$2</f>
        <v>R</v>
      </c>
      <c r="C30" s="131" t="str">
        <f>$B$4</f>
        <v>108-C-10</v>
      </c>
      <c r="D30" s="233" t="s">
        <v>197</v>
      </c>
      <c r="E30" s="337">
        <v>28.5</v>
      </c>
      <c r="F30" s="277">
        <f>G30+H30+I30+J30+K30</f>
        <v>1.88</v>
      </c>
      <c r="G30" s="276">
        <v>0.64</v>
      </c>
      <c r="H30" s="276">
        <v>0.22</v>
      </c>
      <c r="I30" s="276">
        <v>0.2</v>
      </c>
      <c r="J30" s="276">
        <v>0.56999999999999995</v>
      </c>
      <c r="K30" s="468">
        <v>0.25</v>
      </c>
      <c r="L30" s="278">
        <f>100*F30/$E30</f>
        <v>6.5964912280701755</v>
      </c>
      <c r="M30" s="288">
        <v>200</v>
      </c>
      <c r="N30" s="400">
        <f>R30+V30</f>
        <v>1344</v>
      </c>
      <c r="O30" s="383">
        <f>N30/($N30+$Z30)</f>
        <v>0.84848484848484851</v>
      </c>
      <c r="P30" s="277">
        <f>O30*$F30</f>
        <v>1.5951515151515152</v>
      </c>
      <c r="Q30" s="277">
        <f>100*P30/$E30</f>
        <v>5.597022860180755</v>
      </c>
      <c r="R30" s="275">
        <v>952</v>
      </c>
      <c r="S30" s="383">
        <f>R30/($N30+$Z30)</f>
        <v>0.60101010101010099</v>
      </c>
      <c r="T30" s="277">
        <f>S30*$F30</f>
        <v>1.1298989898989897</v>
      </c>
      <c r="U30" s="277">
        <f>100*T30/$E30</f>
        <v>3.9645578592947008</v>
      </c>
      <c r="V30" s="275">
        <v>392</v>
      </c>
      <c r="W30" s="383">
        <f>V30/($N30+$Z30)</f>
        <v>0.24747474747474749</v>
      </c>
      <c r="X30" s="277">
        <f>W30*$F30</f>
        <v>0.46525252525252525</v>
      </c>
      <c r="Y30" s="278">
        <f>100*X30/$E30</f>
        <v>1.6324650008860535</v>
      </c>
      <c r="Z30" s="401">
        <f>AD30+AH30+AL30</f>
        <v>240</v>
      </c>
      <c r="AA30" s="383">
        <f>Z30/($N30+$Z30)</f>
        <v>0.15151515151515152</v>
      </c>
      <c r="AB30" s="277">
        <f>AA30*$F30</f>
        <v>0.28484848484848485</v>
      </c>
      <c r="AC30" s="277">
        <f>100*AB30/$E30</f>
        <v>0.99946836788942051</v>
      </c>
      <c r="AD30" s="275">
        <v>92</v>
      </c>
      <c r="AE30" s="383">
        <f>AD30/($N30+$Z30)</f>
        <v>5.808080808080808E-2</v>
      </c>
      <c r="AF30" s="277">
        <f>AE30*$F30</f>
        <v>0.10919191919191919</v>
      </c>
      <c r="AG30" s="277">
        <f>100*AF30/$E30</f>
        <v>0.38312954102427788</v>
      </c>
      <c r="AH30" s="275">
        <v>102</v>
      </c>
      <c r="AI30" s="383">
        <f>AH30/($N30+$Z30)</f>
        <v>6.4393939393939392E-2</v>
      </c>
      <c r="AJ30" s="277">
        <f>AI30*$F30</f>
        <v>0.12106060606060605</v>
      </c>
      <c r="AK30" s="277">
        <f>100*AJ30/$E30</f>
        <v>0.42477405635300369</v>
      </c>
      <c r="AL30" s="275">
        <v>46</v>
      </c>
      <c r="AM30" s="383">
        <f>AL30/($N30+$Z30)</f>
        <v>2.904040404040404E-2</v>
      </c>
      <c r="AN30" s="277">
        <f>AM30*$F30</f>
        <v>5.4595959595959594E-2</v>
      </c>
      <c r="AO30" s="278">
        <f>100*AN30/$E30</f>
        <v>0.19156477051213894</v>
      </c>
      <c r="AP30" s="423">
        <v>39</v>
      </c>
      <c r="AQ30" s="400">
        <v>14</v>
      </c>
      <c r="AR30" s="400">
        <v>10260</v>
      </c>
      <c r="AS30" s="35">
        <v>155</v>
      </c>
      <c r="AT30" s="279">
        <f>AS30/(168*($AP30+$AQ30))</f>
        <v>1.7407906558849957E-2</v>
      </c>
      <c r="AU30" s="279">
        <f>AT30*$F30*$O30</f>
        <v>2.7768248522965503E-2</v>
      </c>
      <c r="AV30" s="280">
        <f>100*AU30/$E30</f>
        <v>9.7432450957773697E-2</v>
      </c>
      <c r="AW30" s="281">
        <v>205</v>
      </c>
      <c r="AX30" s="279">
        <f>AW30/(168*($AP30+$AQ30))</f>
        <v>2.302336028751123E-2</v>
      </c>
      <c r="AY30" s="279">
        <f>AX30*$F30*$O30</f>
        <v>3.6725748046502762E-2</v>
      </c>
      <c r="AZ30" s="280">
        <f>100*AY30/$E30</f>
        <v>0.12886227384737811</v>
      </c>
      <c r="BA30" s="281">
        <f>AS30+AW30</f>
        <v>360</v>
      </c>
      <c r="BB30" s="279">
        <f>BA30/(168*($AP30+$AQ30))</f>
        <v>4.0431266846361183E-2</v>
      </c>
      <c r="BC30" s="279">
        <f>BB30*$F30*$O30</f>
        <v>6.4493996569468262E-2</v>
      </c>
      <c r="BD30" s="280">
        <f>100*BC30/$E30</f>
        <v>0.22629472480515181</v>
      </c>
      <c r="BE30" s="281">
        <v>1184</v>
      </c>
      <c r="BF30" s="279">
        <f>BE30/(168*($AP30+$AQ30))</f>
        <v>0.132973944294699</v>
      </c>
      <c r="BG30" s="279">
        <f>BF30*$F30*$O30</f>
        <v>0.21211358871736227</v>
      </c>
      <c r="BH30" s="280">
        <f>100*BG30/$E30</f>
        <v>0.74425820602583248</v>
      </c>
      <c r="BI30" s="281">
        <v>242</v>
      </c>
      <c r="BJ30" s="279">
        <f>BI30/(168*($AP30+$AQ30))</f>
        <v>2.7178796046720573E-2</v>
      </c>
      <c r="BK30" s="279">
        <f>BJ30*$F30*$O30</f>
        <v>4.3354297693920331E-2</v>
      </c>
      <c r="BL30" s="280">
        <f>100*BK30/$E30</f>
        <v>0.15212034278568537</v>
      </c>
      <c r="BM30" s="281">
        <f>AS30+AW30+BE30+BI30</f>
        <v>1786</v>
      </c>
      <c r="BN30" s="279">
        <f>BM30/(168*($AP30+$AQ30))</f>
        <v>0.20058400718778077</v>
      </c>
      <c r="BO30" s="279">
        <f>BN30*$F30*$O30</f>
        <v>0.3199618829807509</v>
      </c>
      <c r="BP30" s="280">
        <f>100*BO30/$E30</f>
        <v>1.1226732736166698</v>
      </c>
      <c r="BQ30" s="281">
        <v>230</v>
      </c>
      <c r="BR30" s="279">
        <f>BQ30/(168*($AP30+$AQ30))</f>
        <v>2.5831087151841868E-2</v>
      </c>
      <c r="BS30" s="279">
        <f>BR30*$F30*$O30</f>
        <v>4.1204497808271394E-2</v>
      </c>
      <c r="BT30" s="280">
        <f>100*BS30/$E30</f>
        <v>0.14457718529218033</v>
      </c>
      <c r="BU30" s="281">
        <v>150</v>
      </c>
      <c r="BV30" s="279">
        <f>BU30/(168*($AP30+$AQ30))</f>
        <v>1.6846361185983826E-2</v>
      </c>
      <c r="BW30" s="279">
        <f>BV30*$F30*$O30</f>
        <v>2.6872498570611775E-2</v>
      </c>
      <c r="BX30" s="280">
        <f>100*BW30/$E30</f>
        <v>9.4289468668813242E-2</v>
      </c>
      <c r="BY30" s="281">
        <f>BQ30+BU30</f>
        <v>380</v>
      </c>
      <c r="BZ30" s="279">
        <f>BY30/(168*($AP30+$AQ30))</f>
        <v>4.2677448337825698E-2</v>
      </c>
      <c r="CA30" s="279">
        <f>BZ30*$F30*$O30</f>
        <v>6.8076996378883162E-2</v>
      </c>
      <c r="CB30" s="280">
        <f>100*CA30/$E30</f>
        <v>0.23886665396099355</v>
      </c>
      <c r="CC30" s="281">
        <f>BI30+BY30</f>
        <v>622</v>
      </c>
      <c r="CD30" s="279">
        <f>CC30/(168*($AP30+$AQ30))</f>
        <v>6.9856244384546268E-2</v>
      </c>
      <c r="CE30" s="279">
        <f>CD30*$F30*$O30</f>
        <v>0.1114312940728035</v>
      </c>
      <c r="CF30" s="280">
        <f>100*CE30/$E30</f>
        <v>0.39098699674667897</v>
      </c>
      <c r="CG30" s="281">
        <f>BM30+BY30</f>
        <v>2166</v>
      </c>
      <c r="CH30" s="279">
        <f>CG30/(168*($AP30+$AQ30))</f>
        <v>0.24326145552560646</v>
      </c>
      <c r="CI30" s="279">
        <f>CH30*$F30*$O30</f>
        <v>0.38803887935963405</v>
      </c>
      <c r="CJ30" s="280">
        <f>100*CI30/$E30</f>
        <v>1.3615399275776632</v>
      </c>
      <c r="CK30" s="281">
        <f>168*($AP30+$AQ30)-CG30</f>
        <v>6738</v>
      </c>
      <c r="CL30" s="279">
        <f>CK30/(168*($AP30+$AQ30))</f>
        <v>0.75673854447439348</v>
      </c>
      <c r="CM30" s="279">
        <f>CL30*$F30*$O30</f>
        <v>1.2071126357918809</v>
      </c>
      <c r="CN30" s="280">
        <f>100*CM30/$E30</f>
        <v>4.2354829326030909</v>
      </c>
      <c r="CO30" s="274">
        <v>229</v>
      </c>
      <c r="CP30" s="282">
        <f>$BI$3*$AR30*CO30/(($AP30+$AQ30)*168)</f>
        <v>479.77211467777494</v>
      </c>
      <c r="CQ30" s="282">
        <f>CP30*$F30*$O30</f>
        <v>765.30921565569918</v>
      </c>
      <c r="CR30" s="283">
        <f>100*CQ30/$E30</f>
        <v>2685.2954935287694</v>
      </c>
      <c r="CS30" s="281">
        <v>242</v>
      </c>
      <c r="CT30" s="282">
        <f>$BI$3*$AR30*CS30/(($AP30+$AQ30)*168)</f>
        <v>507.00808625336919</v>
      </c>
      <c r="CU30" s="282">
        <f>CT30*$F30*$O30</f>
        <v>808.75471698113188</v>
      </c>
      <c r="CV30" s="283">
        <f>100*CU30/$E30</f>
        <v>2837.7358490566035</v>
      </c>
      <c r="CW30" s="281">
        <v>130</v>
      </c>
      <c r="CX30" s="282">
        <f>$BI$3*$AR30*CW30/(($AP30+$AQ30)*168)</f>
        <v>272.35971575594215</v>
      </c>
      <c r="CY30" s="282">
        <f>CX30*$F30*$O30</f>
        <v>434.45501325432707</v>
      </c>
      <c r="CZ30" s="283">
        <f>100*CY30/$E30</f>
        <v>1524.4035552783405</v>
      </c>
      <c r="DA30" s="284">
        <f>2*$BK$3*BM30/(CO30+CW30)/$AR30</f>
        <v>5.3337460022696792</v>
      </c>
      <c r="DB30" s="142">
        <v>0.53789999999999993</v>
      </c>
      <c r="DC30" s="285">
        <f>2*10000*CI30/CQ30</f>
        <v>10.140708393983504</v>
      </c>
      <c r="DD30" s="285">
        <f>10000*BC30/CQ30</f>
        <v>0.84271814908450182</v>
      </c>
      <c r="DE30" s="285">
        <f>10000*BK30/CY30</f>
        <v>0.99790073474284002</v>
      </c>
      <c r="DF30" s="286">
        <f>10000*CM30/CQ30</f>
        <v>15.772874690364924</v>
      </c>
      <c r="DG30" s="286">
        <f>1000*($AP30+$AQ30)*$BB$3*$BG$3/CO30/$AR30</f>
        <v>83.372915549426708</v>
      </c>
      <c r="DH30" s="287">
        <f>CY30/CQ30</f>
        <v>0.56768558951965065</v>
      </c>
      <c r="DI30" s="284">
        <f>1000*CA30/CQ30</f>
        <v>8.8953582403364082E-2</v>
      </c>
      <c r="DJ30" s="423">
        <v>26</v>
      </c>
      <c r="DK30" s="279">
        <f>DJ30/(492*($AP30+$AQ30))</f>
        <v>9.9708544255253865E-4</v>
      </c>
      <c r="DL30" s="279">
        <f>DK30*$F30*$O30</f>
        <v>1.590502354423201E-3</v>
      </c>
      <c r="DM30" s="279">
        <f>100*DL30/$E30</f>
        <v>5.5807100155200037E-3</v>
      </c>
      <c r="DN30" s="279">
        <f>DL30/CI30</f>
        <v>4.0988221516564194E-3</v>
      </c>
      <c r="DO30" s="492">
        <f>BU30/BY30</f>
        <v>0.39473684210526316</v>
      </c>
      <c r="DP30" s="498">
        <f>7.158*DO30*CA30</f>
        <v>0.19235334476843907</v>
      </c>
      <c r="DQ30" s="498">
        <f xml:space="preserve"> 0.00033*((CQ30+CU30)/2)/DB30</f>
        <v>0.48284169712786235</v>
      </c>
      <c r="DR30" s="498">
        <f>1/(1/DP30+1/DQ30)</f>
        <v>0.13755464669196751</v>
      </c>
      <c r="DS30" s="506">
        <f>100*DR30/$E30</f>
        <v>0.48264788312971058</v>
      </c>
      <c r="DT30" s="281">
        <v>135</v>
      </c>
      <c r="DU30" s="137">
        <f t="shared" si="17"/>
        <v>0.57754010695187163</v>
      </c>
      <c r="DV30" s="137">
        <f>DU30*$F30*$O30</f>
        <v>0.92126397666504611</v>
      </c>
      <c r="DW30" s="137">
        <f>100*DV30/$E30</f>
        <v>3.2325051812808638</v>
      </c>
      <c r="DX30" s="274">
        <v>133</v>
      </c>
      <c r="DY30" s="137">
        <f>DX30/((4*DT30)+DX30+EF30)</f>
        <v>0.14224598930481283</v>
      </c>
      <c r="DZ30" s="137">
        <f>DY30*$F30*$O30</f>
        <v>0.22690390536379837</v>
      </c>
      <c r="EA30" s="148">
        <f>100*DZ30/$E30</f>
        <v>0.79615405390806449</v>
      </c>
      <c r="EB30" s="563">
        <f t="shared" si="18"/>
        <v>673</v>
      </c>
      <c r="EC30" s="137">
        <f t="shared" si="19"/>
        <v>0.71978609625668444</v>
      </c>
      <c r="ED30" s="137">
        <f>EC30*$F30*$O30</f>
        <v>1.1481678820288443</v>
      </c>
      <c r="EE30" s="138">
        <f>100*ED30/$E30</f>
        <v>4.0286592351889281</v>
      </c>
      <c r="EF30" s="569">
        <v>262</v>
      </c>
      <c r="EG30" s="137">
        <f>EF30/((4*DT30)+DX30+EF30)</f>
        <v>0.28021390374331551</v>
      </c>
      <c r="EH30" s="137">
        <f>EG30*$F30*$O30</f>
        <v>0.44698363312267053</v>
      </c>
      <c r="EI30" s="138">
        <f>100*EH30/$E30</f>
        <v>1.5683636249918265</v>
      </c>
      <c r="EJ30" s="281">
        <v>106</v>
      </c>
      <c r="EK30" s="577">
        <v>35</v>
      </c>
      <c r="EL30" s="583">
        <f t="shared" si="20"/>
        <v>9.4870594000000003E-6</v>
      </c>
      <c r="EM30" s="342">
        <f t="shared" si="21"/>
        <v>5.5865572002215993</v>
      </c>
      <c r="EN30" s="342">
        <f t="shared" si="22"/>
        <v>8.9114051824140894</v>
      </c>
      <c r="EO30" s="342">
        <f t="shared" si="23"/>
        <v>31.268088359347683</v>
      </c>
      <c r="EP30" s="587">
        <f t="shared" si="24"/>
        <v>103380.32642518413</v>
      </c>
      <c r="EQ30" s="544" t="str">
        <f>$C$4</f>
        <v>Co</v>
      </c>
      <c r="ER30" s="130" t="str">
        <f>$A$2</f>
        <v>R</v>
      </c>
      <c r="ES30" s="131" t="str">
        <f>$B$4</f>
        <v>108-C-10</v>
      </c>
      <c r="ET30" s="233" t="s">
        <v>197</v>
      </c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</row>
    <row r="31" spans="1:216" s="149" customFormat="1" ht="15" customHeight="1" x14ac:dyDescent="0.2">
      <c r="A31" s="127"/>
      <c r="B31" s="130"/>
      <c r="C31" s="131"/>
      <c r="D31" s="233"/>
      <c r="E31" s="134"/>
      <c r="F31" s="373"/>
      <c r="G31" s="134"/>
      <c r="H31" s="134"/>
      <c r="I31" s="134"/>
      <c r="J31" s="134"/>
      <c r="K31" s="373"/>
      <c r="L31" s="136"/>
      <c r="M31" s="204"/>
      <c r="N31" s="134"/>
      <c r="O31" s="373"/>
      <c r="P31" s="135"/>
      <c r="Q31" s="373"/>
      <c r="R31" s="134"/>
      <c r="S31" s="373"/>
      <c r="T31" s="135"/>
      <c r="U31" s="373"/>
      <c r="V31" s="134"/>
      <c r="W31" s="373"/>
      <c r="X31" s="135"/>
      <c r="Y31" s="136"/>
      <c r="Z31" s="389"/>
      <c r="AA31" s="373"/>
      <c r="AB31" s="135"/>
      <c r="AC31" s="373"/>
      <c r="AD31" s="134"/>
      <c r="AE31" s="373"/>
      <c r="AF31" s="135"/>
      <c r="AG31" s="373"/>
      <c r="AH31" s="134"/>
      <c r="AI31" s="373"/>
      <c r="AJ31" s="135"/>
      <c r="AK31" s="373"/>
      <c r="AL31" s="384"/>
      <c r="AM31" s="373"/>
      <c r="AN31" s="135"/>
      <c r="AO31" s="136"/>
      <c r="AP31" s="139"/>
      <c r="AQ31" s="35"/>
      <c r="AR31" s="35"/>
      <c r="AS31" s="35"/>
      <c r="AT31" s="137"/>
      <c r="AU31" s="137"/>
      <c r="AV31" s="138"/>
      <c r="AW31" s="139"/>
      <c r="AX31" s="137"/>
      <c r="AY31" s="137"/>
      <c r="AZ31" s="138"/>
      <c r="BA31" s="139"/>
      <c r="BB31" s="137"/>
      <c r="BC31" s="137"/>
      <c r="BD31" s="138"/>
      <c r="BE31" s="139"/>
      <c r="BF31" s="137"/>
      <c r="BG31" s="137"/>
      <c r="BH31" s="138"/>
      <c r="BI31" s="139"/>
      <c r="BJ31" s="137"/>
      <c r="BK31" s="137"/>
      <c r="BL31" s="138"/>
      <c r="BM31" s="139"/>
      <c r="BN31" s="137"/>
      <c r="BO31" s="137"/>
      <c r="BP31" s="138"/>
      <c r="BQ31" s="139"/>
      <c r="BR31" s="137"/>
      <c r="BS31" s="137"/>
      <c r="BT31" s="138"/>
      <c r="BU31" s="139"/>
      <c r="BV31" s="137"/>
      <c r="BW31" s="137"/>
      <c r="BX31" s="138"/>
      <c r="BY31" s="139"/>
      <c r="BZ31" s="137"/>
      <c r="CA31" s="137"/>
      <c r="CB31" s="138"/>
      <c r="CC31" s="139"/>
      <c r="CD31" s="137"/>
      <c r="CE31" s="137"/>
      <c r="CF31" s="138"/>
      <c r="CG31" s="139"/>
      <c r="CH31" s="137"/>
      <c r="CI31" s="137"/>
      <c r="CJ31" s="138"/>
      <c r="CK31" s="139"/>
      <c r="CL31" s="137"/>
      <c r="CM31" s="137"/>
      <c r="CN31" s="138"/>
      <c r="CO31" s="35"/>
      <c r="CP31" s="140"/>
      <c r="CQ31" s="140"/>
      <c r="CR31" s="141"/>
      <c r="CS31" s="139"/>
      <c r="CT31" s="140"/>
      <c r="CU31" s="140"/>
      <c r="CV31" s="141"/>
      <c r="CW31" s="139"/>
      <c r="CX31" s="140"/>
      <c r="CY31" s="140"/>
      <c r="CZ31" s="141"/>
      <c r="DA31" s="146"/>
      <c r="DB31" s="146"/>
      <c r="DC31" s="143"/>
      <c r="DD31" s="143"/>
      <c r="DE31" s="143"/>
      <c r="DF31" s="145"/>
      <c r="DG31" s="145"/>
      <c r="DH31" s="146"/>
      <c r="DI31" s="146"/>
      <c r="DJ31" s="413"/>
      <c r="DK31" s="137"/>
      <c r="DL31" s="137"/>
      <c r="DM31" s="137"/>
      <c r="DN31" s="137"/>
      <c r="DO31" s="487"/>
      <c r="DP31" s="148"/>
      <c r="DQ31" s="445"/>
      <c r="DR31" s="445"/>
      <c r="DS31" s="536"/>
      <c r="DT31" s="139"/>
      <c r="DU31" s="137"/>
      <c r="DV31" s="137"/>
      <c r="DW31" s="137"/>
      <c r="DX31" s="35"/>
      <c r="DY31" s="137"/>
      <c r="DZ31" s="137"/>
      <c r="EA31" s="148"/>
      <c r="EB31" s="563"/>
      <c r="EC31" s="137"/>
      <c r="ED31" s="137"/>
      <c r="EE31" s="138"/>
      <c r="EF31" s="563"/>
      <c r="EG31" s="137"/>
      <c r="EH31" s="137"/>
      <c r="EI31" s="138"/>
      <c r="EJ31" s="139"/>
      <c r="EK31" s="481"/>
      <c r="EL31" s="35"/>
      <c r="EM31" s="342"/>
      <c r="EN31" s="342"/>
      <c r="EO31" s="342"/>
      <c r="EP31" s="138"/>
      <c r="EQ31" s="545"/>
      <c r="ER31" s="130"/>
      <c r="ES31" s="131"/>
      <c r="ET31" s="233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</row>
    <row r="32" spans="1:216" s="149" customFormat="1" ht="18" customHeight="1" x14ac:dyDescent="0.3">
      <c r="A32" s="150" t="str">
        <f>$C$4</f>
        <v>Co</v>
      </c>
      <c r="B32" s="151" t="str">
        <f>$A$2</f>
        <v>R</v>
      </c>
      <c r="C32" s="152" t="str">
        <f>$B$4</f>
        <v>108-C-10</v>
      </c>
      <c r="D32" s="156" t="s">
        <v>168</v>
      </c>
      <c r="E32" s="154">
        <f t="shared" ref="E32:L32" si="25">AVERAGE(E26:E30)</f>
        <v>27.04</v>
      </c>
      <c r="F32" s="446">
        <f t="shared" si="25"/>
        <v>1.8140000000000001</v>
      </c>
      <c r="G32" s="340">
        <f t="shared" si="25"/>
        <v>0.59800000000000009</v>
      </c>
      <c r="H32" s="340">
        <f t="shared" si="25"/>
        <v>0.22400000000000003</v>
      </c>
      <c r="I32" s="340">
        <f t="shared" si="25"/>
        <v>0.254</v>
      </c>
      <c r="J32" s="340">
        <f t="shared" si="25"/>
        <v>0.50800000000000001</v>
      </c>
      <c r="K32" s="446">
        <f t="shared" si="25"/>
        <v>0.22999999999999998</v>
      </c>
      <c r="L32" s="429">
        <f t="shared" si="25"/>
        <v>6.7280646770451158</v>
      </c>
      <c r="M32" s="458"/>
      <c r="N32" s="340"/>
      <c r="O32" s="374">
        <f>AVERAGE(O26:O30)</f>
        <v>0.86037675154581628</v>
      </c>
      <c r="P32" s="156">
        <f>AVERAGE(P26:P30)</f>
        <v>1.5600630924231644</v>
      </c>
      <c r="Q32" s="374">
        <f>AVERAGE(Q26:Q30)</f>
        <v>5.788500972259035</v>
      </c>
      <c r="R32" s="154"/>
      <c r="S32" s="374">
        <f>AVERAGE(S26:S30)</f>
        <v>0.61115569682116444</v>
      </c>
      <c r="T32" s="156">
        <f>AVERAGE(T26:T30)</f>
        <v>1.1069741897191538</v>
      </c>
      <c r="U32" s="374">
        <f>AVERAGE(U26:U30)</f>
        <v>4.1108485661895227</v>
      </c>
      <c r="V32" s="154"/>
      <c r="W32" s="374">
        <f>AVERAGE(W26:W30)</f>
        <v>0.24922105472465184</v>
      </c>
      <c r="X32" s="156">
        <f>AVERAGE(X26:X30)</f>
        <v>0.4530889027040107</v>
      </c>
      <c r="Y32" s="429">
        <f>AVERAGE(Y26:Y30)</f>
        <v>1.677652406069511</v>
      </c>
      <c r="Z32" s="375"/>
      <c r="AA32" s="374">
        <f>AVERAGE(AA26:AA30)</f>
        <v>0.1396232484541837</v>
      </c>
      <c r="AB32" s="156">
        <f>AVERAGE(AB26:AB30)</f>
        <v>0.25393690757683568</v>
      </c>
      <c r="AC32" s="374">
        <f>AVERAGE(AC26:AC30)</f>
        <v>0.93956370478608142</v>
      </c>
      <c r="AD32" s="154"/>
      <c r="AE32" s="374">
        <f>AVERAGE(AE26:AE30)</f>
        <v>5.2852463284117968E-2</v>
      </c>
      <c r="AF32" s="156">
        <f>AVERAGE(AF26:AF30)</f>
        <v>9.6029674242623875E-2</v>
      </c>
      <c r="AG32" s="374">
        <f>AVERAGE(AG26:AG30)</f>
        <v>0.35484730953245902</v>
      </c>
      <c r="AH32" s="154"/>
      <c r="AI32" s="374">
        <f>AVERAGE(AI26:AI30)</f>
        <v>6.4604374442503928E-2</v>
      </c>
      <c r="AJ32" s="156">
        <f>AVERAGE(AJ26:AJ30)</f>
        <v>0.11722789979804368</v>
      </c>
      <c r="AK32" s="374">
        <f>AVERAGE(AK26:AK30)</f>
        <v>0.43477043369261492</v>
      </c>
      <c r="AL32" s="154"/>
      <c r="AM32" s="374">
        <f>AVERAGE(AM26:AM30)</f>
        <v>2.2166410727561803E-2</v>
      </c>
      <c r="AN32" s="156">
        <f>AVERAGE(AN26:AN30)</f>
        <v>4.0679333536168066E-2</v>
      </c>
      <c r="AO32" s="429">
        <f>AVERAGE(AO26:AO30)</f>
        <v>0.14994596156100751</v>
      </c>
      <c r="AP32" s="353"/>
      <c r="AQ32" s="153"/>
      <c r="AR32" s="153"/>
      <c r="AS32" s="154"/>
      <c r="AT32" s="158">
        <f>AVERAGE(AT26:AT30)</f>
        <v>1.6610795098222587E-2</v>
      </c>
      <c r="AU32" s="158">
        <f>AVERAGE(AU26:AU30)</f>
        <v>2.5419712697339079E-2</v>
      </c>
      <c r="AV32" s="159">
        <f>AVERAGE(AV26:AV30)</f>
        <v>9.65571245314083E-2</v>
      </c>
      <c r="AW32" s="157"/>
      <c r="AX32" s="158">
        <f>AVERAGE(AX26:AX30)</f>
        <v>2.0354737120155859E-2</v>
      </c>
      <c r="AY32" s="158">
        <f>AVERAGE(AY26:AY30)</f>
        <v>3.1512655687286492E-2</v>
      </c>
      <c r="AZ32" s="159">
        <f>AVERAGE(AZ26:AZ30)</f>
        <v>0.11769538203791344</v>
      </c>
      <c r="BA32" s="157"/>
      <c r="BB32" s="158">
        <f>AVERAGE(BB26:BB30)</f>
        <v>3.696553221837845E-2</v>
      </c>
      <c r="BC32" s="158">
        <f>AVERAGE(BC26:BC30)</f>
        <v>5.6932368384625578E-2</v>
      </c>
      <c r="BD32" s="159">
        <f>AVERAGE(BD26:BD30)</f>
        <v>0.21425250656932171</v>
      </c>
      <c r="BE32" s="157"/>
      <c r="BF32" s="158">
        <f>AVERAGE(BF26:BF30)</f>
        <v>0.13681462301486041</v>
      </c>
      <c r="BG32" s="158">
        <f>AVERAGE(BG26:BG30)</f>
        <v>0.21262482678694097</v>
      </c>
      <c r="BH32" s="159">
        <f>AVERAGE(BH26:BH30)</f>
        <v>0.79342836368587355</v>
      </c>
      <c r="BI32" s="157"/>
      <c r="BJ32" s="158">
        <f>AVERAGE(BJ26:BJ30)</f>
        <v>3.1867079852109369E-2</v>
      </c>
      <c r="BK32" s="158">
        <f>AVERAGE(BK26:BK30)</f>
        <v>5.0474829398892598E-2</v>
      </c>
      <c r="BL32" s="159">
        <f>AVERAGE(BL26:BL30)</f>
        <v>0.18457165760190727</v>
      </c>
      <c r="BM32" s="157"/>
      <c r="BN32" s="158">
        <f>AVERAGE(BN26:BN30)</f>
        <v>0.20564723508534827</v>
      </c>
      <c r="BO32" s="158">
        <f>AVERAGE(BO26:BO30)</f>
        <v>0.32003202457045915</v>
      </c>
      <c r="BP32" s="159">
        <f>AVERAGE(BP26:BP30)</f>
        <v>1.1922525278571023</v>
      </c>
      <c r="BQ32" s="157"/>
      <c r="BR32" s="158">
        <f>AVERAGE(BR26:BR30)</f>
        <v>2.9713201904151398E-2</v>
      </c>
      <c r="BS32" s="158">
        <f>AVERAGE(BS26:BS30)</f>
        <v>4.7400080075748786E-2</v>
      </c>
      <c r="BT32" s="159">
        <f>AVERAGE(BT26:BT30)</f>
        <v>0.17185038874490263</v>
      </c>
      <c r="BU32" s="157"/>
      <c r="BV32" s="158">
        <f>AVERAGE(BV26:BV30)</f>
        <v>1.9065882565700888E-2</v>
      </c>
      <c r="BW32" s="158">
        <f>AVERAGE(BW26:BW30)</f>
        <v>3.0854210768094609E-2</v>
      </c>
      <c r="BX32" s="159">
        <f>AVERAGE(BX26:BX30)</f>
        <v>0.11017907074835809</v>
      </c>
      <c r="BY32" s="157"/>
      <c r="BZ32" s="158">
        <f>AVERAGE(BZ26:BZ30)</f>
        <v>4.8779084469852282E-2</v>
      </c>
      <c r="CA32" s="158">
        <f>AVERAGE(CA26:CA30)</f>
        <v>7.8254290843843402E-2</v>
      </c>
      <c r="CB32" s="159">
        <f>AVERAGE(CB26:CB30)</f>
        <v>0.28202945949326075</v>
      </c>
      <c r="CC32" s="157"/>
      <c r="CD32" s="158">
        <f>AVERAGE(CD26:CD30)</f>
        <v>8.0646164321961658E-2</v>
      </c>
      <c r="CE32" s="158">
        <f>AVERAGE(CE26:CE30)</f>
        <v>0.128729120242736</v>
      </c>
      <c r="CF32" s="159">
        <f>AVERAGE(CF26:CF30)</f>
        <v>0.46660111709516805</v>
      </c>
      <c r="CG32" s="157"/>
      <c r="CH32" s="155">
        <f>AVERAGE(CH26:CH30)</f>
        <v>0.25442631955520056</v>
      </c>
      <c r="CI32" s="155">
        <f>AVERAGE(CI26:CI30)</f>
        <v>0.39828631541430254</v>
      </c>
      <c r="CJ32" s="159">
        <f>AVERAGE(CJ26:CJ30)</f>
        <v>1.4742819873503632</v>
      </c>
      <c r="CK32" s="157"/>
      <c r="CL32" s="158">
        <f>AVERAGE(CL26:CL30)</f>
        <v>0.74557368044479955</v>
      </c>
      <c r="CM32" s="158">
        <f>AVERAGE(CM26:CM30)</f>
        <v>1.1617767770088618</v>
      </c>
      <c r="CN32" s="159">
        <f>AVERAGE(CN26:CN30)</f>
        <v>4.3142189849086705</v>
      </c>
      <c r="CO32" s="154"/>
      <c r="CP32" s="160">
        <f>AVERAGE(CP26:CP30)</f>
        <v>589.86320457547333</v>
      </c>
      <c r="CQ32" s="160">
        <f>AVERAGE(CQ26:CQ30)</f>
        <v>916.30433713386788</v>
      </c>
      <c r="CR32" s="161">
        <f>AVERAGE(CR26:CR30)</f>
        <v>3425.0656821660609</v>
      </c>
      <c r="CS32" s="157"/>
      <c r="CT32" s="160">
        <f>AVERAGE(CT26:CT30)</f>
        <v>676.89346309510779</v>
      </c>
      <c r="CU32" s="160">
        <f>AVERAGE(CU26:CU30)</f>
        <v>1079.0393033282458</v>
      </c>
      <c r="CV32" s="161">
        <f>AVERAGE(CV26:CV30)</f>
        <v>3930.7164653009181</v>
      </c>
      <c r="CW32" s="157"/>
      <c r="CX32" s="160">
        <f t="shared" ref="CX32:DR32" si="26">AVERAGE(CX26:CX30)</f>
        <v>266.67456711921477</v>
      </c>
      <c r="CY32" s="160">
        <f t="shared" si="26"/>
        <v>429.84859043632014</v>
      </c>
      <c r="CZ32" s="161">
        <f t="shared" si="26"/>
        <v>1538.0906613942623</v>
      </c>
      <c r="DA32" s="162">
        <f t="shared" si="26"/>
        <v>4.8668239317134621</v>
      </c>
      <c r="DB32" s="162">
        <f t="shared" si="26"/>
        <v>0.65216000000000007</v>
      </c>
      <c r="DC32" s="163">
        <f t="shared" si="26"/>
        <v>8.7153243494595074</v>
      </c>
      <c r="DD32" s="163">
        <f t="shared" si="26"/>
        <v>0.63618660663201054</v>
      </c>
      <c r="DE32" s="163">
        <f t="shared" si="26"/>
        <v>1.3252258362950331</v>
      </c>
      <c r="DF32" s="164">
        <f t="shared" si="26"/>
        <v>12.918420725390632</v>
      </c>
      <c r="DG32" s="164">
        <f t="shared" si="26"/>
        <v>69.10433160048153</v>
      </c>
      <c r="DH32" s="162">
        <f t="shared" si="26"/>
        <v>0.45900015295087637</v>
      </c>
      <c r="DI32" s="162">
        <f t="shared" si="26"/>
        <v>8.3290507400303165E-2</v>
      </c>
      <c r="DJ32" s="407"/>
      <c r="DK32" s="362">
        <f t="shared" si="26"/>
        <v>1.3098130307779728E-3</v>
      </c>
      <c r="DL32" s="362">
        <f t="shared" si="26"/>
        <v>2.0316651074762876E-3</v>
      </c>
      <c r="DM32" s="362">
        <f t="shared" si="26"/>
        <v>7.6448826403239618E-3</v>
      </c>
      <c r="DN32" s="362">
        <f t="shared" si="26"/>
        <v>5.18930051615305E-3</v>
      </c>
      <c r="DO32" s="488">
        <f t="shared" si="26"/>
        <v>0.37816680783078011</v>
      </c>
      <c r="DP32" s="446">
        <f t="shared" si="26"/>
        <v>0.22085444067802124</v>
      </c>
      <c r="DQ32" s="446">
        <f t="shared" si="26"/>
        <v>0.50371073718729087</v>
      </c>
      <c r="DR32" s="446">
        <f t="shared" si="26"/>
        <v>0.15114191378068251</v>
      </c>
      <c r="DS32" s="537">
        <f>AVERAGE(DS26:DS30)</f>
        <v>0.54281731711410486</v>
      </c>
      <c r="DT32" s="157"/>
      <c r="DU32" s="158">
        <f>AVERAGE(DU26:DU30)</f>
        <v>0.56378149162198721</v>
      </c>
      <c r="DV32" s="158">
        <f>AVERAGE(DV26:DV30)</f>
        <v>0.87986605675421004</v>
      </c>
      <c r="DW32" s="362">
        <f>AVERAGE(DW26:DW30)</f>
        <v>3.2583704220847354</v>
      </c>
      <c r="DX32" s="154"/>
      <c r="DY32" s="158">
        <f>AVERAGE(DY26:DY30)</f>
        <v>0.14814904966538001</v>
      </c>
      <c r="DZ32" s="158">
        <f>AVERAGE(DZ26:DZ30)</f>
        <v>0.23047877368200384</v>
      </c>
      <c r="EA32" s="155">
        <f>AVERAGE(EA26:EA30)</f>
        <v>0.86211619361685998</v>
      </c>
      <c r="EB32" s="565"/>
      <c r="EC32" s="158">
        <f>AVERAGE(EC26:EC30)</f>
        <v>0.71193054128736732</v>
      </c>
      <c r="ED32" s="158">
        <f>AVERAGE(ED26:ED30)</f>
        <v>1.1103448304362138</v>
      </c>
      <c r="EE32" s="159">
        <f>AVERAGE(EE26:EE30)</f>
        <v>4.120486615701596</v>
      </c>
      <c r="EF32" s="565"/>
      <c r="EG32" s="158">
        <f>AVERAGE(EG26:EG30)</f>
        <v>0.28806945871263279</v>
      </c>
      <c r="EH32" s="158">
        <f>AVERAGE(EH26:EH30)</f>
        <v>0.44971826198695053</v>
      </c>
      <c r="EI32" s="159">
        <f>AVERAGE(EI26:EI30)</f>
        <v>1.6680143565574383</v>
      </c>
      <c r="EJ32" s="353"/>
      <c r="EK32" s="374"/>
      <c r="EL32" s="154"/>
      <c r="EM32" s="340">
        <f>AVERAGE(EM26:EM30)</f>
        <v>6.0853716881621844</v>
      </c>
      <c r="EN32" s="340">
        <f>AVERAGE(EN26:EN30)</f>
        <v>9.6595112496724571</v>
      </c>
      <c r="EO32" s="621">
        <f>AVERAGE(EO26:EO30)</f>
        <v>35.182916293567963</v>
      </c>
      <c r="EP32" s="586">
        <f>AVERAGE(EP26:EP30)</f>
        <v>97294.436131777096</v>
      </c>
      <c r="EQ32" s="546" t="str">
        <f>$C$4</f>
        <v>Co</v>
      </c>
      <c r="ER32" s="151" t="str">
        <f>$A$2</f>
        <v>R</v>
      </c>
      <c r="ES32" s="152" t="str">
        <f>$B$4</f>
        <v>108-C-10</v>
      </c>
      <c r="ET32" s="156" t="s">
        <v>168</v>
      </c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</row>
    <row r="33" spans="1:216" s="178" customFormat="1" ht="18" customHeight="1" x14ac:dyDescent="0.3">
      <c r="A33" s="473"/>
      <c r="B33" s="474"/>
      <c r="C33" s="165"/>
      <c r="D33" s="169" t="s">
        <v>169</v>
      </c>
      <c r="E33" s="168">
        <f t="shared" ref="E33:L33" si="27">STDEV(E26:E30)</f>
        <v>3.8279237191981941</v>
      </c>
      <c r="F33" s="447">
        <f t="shared" si="27"/>
        <v>0.23104112188093026</v>
      </c>
      <c r="G33" s="343">
        <f t="shared" si="27"/>
        <v>6.2209324059983168E-2</v>
      </c>
      <c r="H33" s="343">
        <f t="shared" si="27"/>
        <v>4.8270073544588524E-2</v>
      </c>
      <c r="I33" s="343">
        <f t="shared" si="27"/>
        <v>4.2778499272415178E-2</v>
      </c>
      <c r="J33" s="343">
        <f t="shared" si="27"/>
        <v>4.8166378315169171E-2</v>
      </c>
      <c r="K33" s="447">
        <f t="shared" si="27"/>
        <v>7.3143694191639019E-2</v>
      </c>
      <c r="L33" s="430">
        <f t="shared" si="27"/>
        <v>0.30246465639656611</v>
      </c>
      <c r="M33" s="459"/>
      <c r="N33" s="343"/>
      <c r="O33" s="376">
        <f>STDEV(O26:O30)</f>
        <v>1.0728168188067853E-2</v>
      </c>
      <c r="P33" s="169">
        <f>STDEV(P26:P30)</f>
        <v>0.19386328368311007</v>
      </c>
      <c r="Q33" s="376">
        <f>STDEV(Q26:Q30)</f>
        <v>0.26541198726533116</v>
      </c>
      <c r="R33" s="168"/>
      <c r="S33" s="376">
        <f>STDEV(S26:S30)</f>
        <v>1.649000027262524E-2</v>
      </c>
      <c r="T33" s="169">
        <f>STDEV(T26:T30)</f>
        <v>0.12885762806419901</v>
      </c>
      <c r="U33" s="376">
        <f>STDEV(U26:U30)</f>
        <v>0.19052946624174066</v>
      </c>
      <c r="V33" s="168"/>
      <c r="W33" s="376">
        <f>STDEV(W26:W30)</f>
        <v>8.186348833535962E-3</v>
      </c>
      <c r="X33" s="169">
        <f>STDEV(X26:X30)</f>
        <v>6.8170320779850566E-2</v>
      </c>
      <c r="Y33" s="430">
        <f>STDEV(Y26:Y30)</f>
        <v>0.1121281542739339</v>
      </c>
      <c r="Z33" s="377"/>
      <c r="AA33" s="376">
        <f>STDEV(AA26:AA30)</f>
        <v>1.0728168188067849E-2</v>
      </c>
      <c r="AB33" s="169">
        <f>STDEV(AB26:AB30)</f>
        <v>4.2852412457478853E-2</v>
      </c>
      <c r="AC33" s="376">
        <f>STDEV(AC26:AC30)</f>
        <v>8.6170160421868536E-2</v>
      </c>
      <c r="AD33" s="168"/>
      <c r="AE33" s="376">
        <f>STDEV(AE26:AE30)</f>
        <v>5.1659850024114119E-3</v>
      </c>
      <c r="AF33" s="169">
        <f>STDEV(AF26:AF30)</f>
        <v>1.6265614050297743E-2</v>
      </c>
      <c r="AG33" s="376">
        <f>STDEV(AG26:AG30)</f>
        <v>2.8607684834888715E-2</v>
      </c>
      <c r="AH33" s="168"/>
      <c r="AI33" s="376">
        <f>STDEV(AI26:AI30)</f>
        <v>5.6038893211791379E-3</v>
      </c>
      <c r="AJ33" s="169">
        <f>STDEV(AJ26:AJ30)</f>
        <v>1.8870334524028014E-2</v>
      </c>
      <c r="AK33" s="376">
        <f>STDEV(AK26:AK30)</f>
        <v>4.4254815178771639E-2</v>
      </c>
      <c r="AL33" s="168"/>
      <c r="AM33" s="376">
        <f>STDEV(AM26:AM30)</f>
        <v>8.5015162258420627E-3</v>
      </c>
      <c r="AN33" s="169">
        <f>STDEV(AN26:AN30)</f>
        <v>1.856358712934366E-2</v>
      </c>
      <c r="AO33" s="430">
        <f>STDEV(AO26:AO30)</f>
        <v>6.047828485583711E-2</v>
      </c>
      <c r="AP33" s="210"/>
      <c r="AQ33" s="167"/>
      <c r="AR33" s="167"/>
      <c r="AS33" s="168"/>
      <c r="AT33" s="171">
        <f>STDEV(AT26:AT30)</f>
        <v>3.587784473508231E-3</v>
      </c>
      <c r="AU33" s="171">
        <f>STDEV(AU26:AU30)</f>
        <v>2.7479976541137205E-3</v>
      </c>
      <c r="AV33" s="172">
        <f>STDEV(AV26:AV30)</f>
        <v>2.3998042072521444E-2</v>
      </c>
      <c r="AW33" s="170"/>
      <c r="AX33" s="171">
        <f>STDEV(AX26:AX30)</f>
        <v>2.7831482180657179E-3</v>
      </c>
      <c r="AY33" s="171">
        <f>STDEV(AY26:AY30)</f>
        <v>4.2077107380558108E-3</v>
      </c>
      <c r="AZ33" s="172">
        <f>STDEV(AZ26:AZ30)</f>
        <v>1.6028371330330832E-2</v>
      </c>
      <c r="BA33" s="170"/>
      <c r="BB33" s="171">
        <f>STDEV(BB26:BB30)</f>
        <v>5.8253654762275226E-3</v>
      </c>
      <c r="BC33" s="171">
        <f>STDEV(BC26:BC30)</f>
        <v>5.7034357048698324E-3</v>
      </c>
      <c r="BD33" s="172">
        <f>STDEV(BD26:BD30)</f>
        <v>3.8040936618663923E-2</v>
      </c>
      <c r="BE33" s="170"/>
      <c r="BF33" s="171">
        <f>STDEV(BF26:BF30)</f>
        <v>1.4558134519658783E-2</v>
      </c>
      <c r="BG33" s="171">
        <f>STDEV(BG26:BG30)</f>
        <v>3.0368069670986212E-2</v>
      </c>
      <c r="BH33" s="172">
        <f>STDEV(BH26:BH30)</f>
        <v>0.10824687131222258</v>
      </c>
      <c r="BI33" s="170"/>
      <c r="BJ33" s="171">
        <f>STDEV(BJ26:BJ30)</f>
        <v>5.9983992848999697E-3</v>
      </c>
      <c r="BK33" s="171">
        <f>STDEV(BK26:BK30)</f>
        <v>1.4469228069963576E-2</v>
      </c>
      <c r="BL33" s="172">
        <f>STDEV(BL26:BL30)</f>
        <v>3.7066457589849652E-2</v>
      </c>
      <c r="BM33" s="170"/>
      <c r="BN33" s="171">
        <f>STDEV(BN26:BN30)</f>
        <v>1.6791025174726512E-2</v>
      </c>
      <c r="BO33" s="171">
        <f>STDEV(BO26:BO30)</f>
        <v>4.3234205293776702E-2</v>
      </c>
      <c r="BP33" s="172">
        <f>STDEV(BP26:BP30)</f>
        <v>0.13581980641426589</v>
      </c>
      <c r="BQ33" s="170"/>
      <c r="BR33" s="171">
        <f>STDEV(BR26:BR30)</f>
        <v>8.3081577955741517E-3</v>
      </c>
      <c r="BS33" s="171">
        <f>STDEV(BS26:BS30)</f>
        <v>1.74704083912804E-2</v>
      </c>
      <c r="BT33" s="172">
        <f>STDEV(BT26:BT30)</f>
        <v>4.9680821996580873E-2</v>
      </c>
      <c r="BU33" s="170"/>
      <c r="BV33" s="171">
        <f>STDEV(BV26:BV30)</f>
        <v>8.5702805377173546E-3</v>
      </c>
      <c r="BW33" s="171">
        <f>STDEV(BW26:BW30)</f>
        <v>1.608725233597498E-2</v>
      </c>
      <c r="BX33" s="172">
        <f>STDEV(BX26:BX30)</f>
        <v>5.1208258724388347E-2</v>
      </c>
      <c r="BY33" s="170"/>
      <c r="BZ33" s="171">
        <f>STDEV(BZ26:BZ30)</f>
        <v>1.6845828836943806E-2</v>
      </c>
      <c r="CA33" s="171">
        <f>STDEV(CA26:CA30)</f>
        <v>3.3513983926098466E-2</v>
      </c>
      <c r="CB33" s="172">
        <f>STDEV(CB26:CB30)</f>
        <v>0.1006414712658467</v>
      </c>
      <c r="CC33" s="170"/>
      <c r="CD33" s="171">
        <f>STDEV(CD26:CD30)</f>
        <v>2.1975726181769479E-2</v>
      </c>
      <c r="CE33" s="171">
        <f>STDEV(CE26:CE30)</f>
        <v>4.6791433102118515E-2</v>
      </c>
      <c r="CF33" s="172">
        <f>STDEV(CF26:CF30)</f>
        <v>0.13221204604183848</v>
      </c>
      <c r="CG33" s="170"/>
      <c r="CH33" s="171">
        <f>STDEV(CH26:CH30)</f>
        <v>2.6460222370597385E-2</v>
      </c>
      <c r="CI33" s="171">
        <f>STDEV(CI26:CI30)</f>
        <v>7.6065645748099209E-2</v>
      </c>
      <c r="CJ33" s="172">
        <f>STDEV(CJ26:CJ30)</f>
        <v>0.18660549958322786</v>
      </c>
      <c r="CK33" s="170"/>
      <c r="CL33" s="171">
        <f>STDEV(CL26:CL30)</f>
        <v>2.6460222370597346E-2</v>
      </c>
      <c r="CM33" s="171">
        <f>STDEV(CM26:CM30)</f>
        <v>0.13771602504092467</v>
      </c>
      <c r="CN33" s="172">
        <f>STDEV(CN26:CN30)</f>
        <v>0.21745528386326785</v>
      </c>
      <c r="CO33" s="168"/>
      <c r="CP33" s="173">
        <f>STDEV(CP26:CP30)</f>
        <v>89.055679721836484</v>
      </c>
      <c r="CQ33" s="173">
        <f>STDEV(CQ26:CQ30)</f>
        <v>164.16660686106553</v>
      </c>
      <c r="CR33" s="174">
        <f>STDEV(CR26:CR30)</f>
        <v>621.77476213264504</v>
      </c>
      <c r="CS33" s="170"/>
      <c r="CT33" s="173">
        <f>STDEV(CT26:CT30)</f>
        <v>203.84500595585064</v>
      </c>
      <c r="CU33" s="173">
        <f>STDEV(CU26:CU30)</f>
        <v>423.33202285062401</v>
      </c>
      <c r="CV33" s="174">
        <f>STDEV(CV26:CV30)</f>
        <v>1259.4536667691223</v>
      </c>
      <c r="CW33" s="170"/>
      <c r="CX33" s="173">
        <f t="shared" ref="CX33:DR33" si="28">STDEV(CX26:CX30)</f>
        <v>101.48325896588574</v>
      </c>
      <c r="CY33" s="173">
        <f t="shared" si="28"/>
        <v>194.12475269646086</v>
      </c>
      <c r="CZ33" s="174">
        <f t="shared" si="28"/>
        <v>597.09809801499739</v>
      </c>
      <c r="DA33" s="175">
        <f t="shared" si="28"/>
        <v>0.59817363737859541</v>
      </c>
      <c r="DB33" s="175">
        <f t="shared" si="28"/>
        <v>7.5751323420781239E-2</v>
      </c>
      <c r="DC33" s="176">
        <f t="shared" si="28"/>
        <v>0.97035554186872486</v>
      </c>
      <c r="DD33" s="176">
        <f t="shared" si="28"/>
        <v>0.13049505215783025</v>
      </c>
      <c r="DE33" s="176">
        <f t="shared" si="28"/>
        <v>0.47926993938863077</v>
      </c>
      <c r="DF33" s="177">
        <f t="shared" si="28"/>
        <v>2.3168049449403632</v>
      </c>
      <c r="DG33" s="177">
        <f t="shared" si="28"/>
        <v>10.740856816241372</v>
      </c>
      <c r="DH33" s="175">
        <f t="shared" si="28"/>
        <v>0.16291376772572783</v>
      </c>
      <c r="DI33" s="175">
        <f t="shared" si="28"/>
        <v>2.4662322347247547E-2</v>
      </c>
      <c r="DJ33" s="354"/>
      <c r="DK33" s="209">
        <f t="shared" si="28"/>
        <v>3.2456831431887113E-4</v>
      </c>
      <c r="DL33" s="209">
        <f t="shared" si="28"/>
        <v>5.3056047512738006E-4</v>
      </c>
      <c r="DM33" s="209">
        <f t="shared" si="28"/>
        <v>2.1730952452355158E-3</v>
      </c>
      <c r="DN33" s="209">
        <f t="shared" si="28"/>
        <v>1.4320356107174043E-3</v>
      </c>
      <c r="DO33" s="493">
        <f t="shared" si="28"/>
        <v>5.1546015144377906E-2</v>
      </c>
      <c r="DP33" s="447">
        <f t="shared" si="28"/>
        <v>0.11515255222090884</v>
      </c>
      <c r="DQ33" s="447">
        <f t="shared" si="28"/>
        <v>0.11901236419228391</v>
      </c>
      <c r="DR33" s="447">
        <f t="shared" si="28"/>
        <v>6.7700406455907122E-2</v>
      </c>
      <c r="DS33" s="538">
        <f>STDEV(DS26:DS30)</f>
        <v>0.20659621338951387</v>
      </c>
      <c r="DT33" s="170"/>
      <c r="DU33" s="171">
        <f>STDEV(DU26:DU30)</f>
        <v>2.6184830644098604E-2</v>
      </c>
      <c r="DV33" s="171">
        <f>STDEV(DV26:DV30)</f>
        <v>0.11704855860453928</v>
      </c>
      <c r="DW33" s="209">
        <f>STDEV(DW26:DW30)</f>
        <v>6.3697294408064056E-2</v>
      </c>
      <c r="DX33" s="168"/>
      <c r="DY33" s="171">
        <f>STDEV(DY26:DY30)</f>
        <v>2.2952088964701259E-2</v>
      </c>
      <c r="DZ33" s="171">
        <f>STDEV(DZ26:DZ30)</f>
        <v>4.3614710311202003E-2</v>
      </c>
      <c r="EA33" s="479">
        <f>STDEV(EA26:EA30)</f>
        <v>0.1665773322079161</v>
      </c>
      <c r="EB33" s="566"/>
      <c r="EC33" s="171">
        <f>STDEV(EC26:EC30)</f>
        <v>1.2433028314867561E-2</v>
      </c>
      <c r="ED33" s="171">
        <f>STDEV(ED26:ED30)</f>
        <v>0.13626013488075972</v>
      </c>
      <c r="EE33" s="172">
        <f>STDEV(EE26:EE30)</f>
        <v>0.18829597655738534</v>
      </c>
      <c r="EF33" s="566"/>
      <c r="EG33" s="171">
        <f>STDEV(EG26:EG30)</f>
        <v>1.2433028314867584E-2</v>
      </c>
      <c r="EH33" s="171">
        <f>STDEV(EH26:EH30)</f>
        <v>6.2731209590354803E-2</v>
      </c>
      <c r="EI33" s="172">
        <f>STDEV(EI26:EI30)</f>
        <v>0.11608150369241386</v>
      </c>
      <c r="EJ33" s="210"/>
      <c r="EK33" s="376"/>
      <c r="EL33" s="168"/>
      <c r="EM33" s="343">
        <f>STDEV(EM26:EM30)</f>
        <v>1.6436354445590602</v>
      </c>
      <c r="EN33" s="343">
        <f>STDEV(EN26:EN30)</f>
        <v>3.3830499577915805</v>
      </c>
      <c r="EO33" s="345">
        <f>STDEV(EO26:EO30)</f>
        <v>9.6226719885964087</v>
      </c>
      <c r="EP33" s="387">
        <f>STDEV(EP26:EP30)</f>
        <v>22270.220070122337</v>
      </c>
      <c r="EQ33" s="547"/>
      <c r="ER33" s="474"/>
      <c r="ES33" s="165"/>
      <c r="ET33" s="169" t="s">
        <v>169</v>
      </c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</row>
    <row r="34" spans="1:216" s="205" customFormat="1" ht="18" customHeight="1" thickBot="1" x14ac:dyDescent="0.25">
      <c r="A34" s="179"/>
      <c r="B34" s="180"/>
      <c r="C34" s="181"/>
      <c r="D34" s="438" t="s">
        <v>170</v>
      </c>
      <c r="E34" s="183">
        <f t="shared" ref="E34:L34" si="29">E33/E32</f>
        <v>0.14156522630170837</v>
      </c>
      <c r="F34" s="448">
        <f t="shared" si="29"/>
        <v>0.12736555781749187</v>
      </c>
      <c r="G34" s="183">
        <f t="shared" si="29"/>
        <v>0.10402896999997184</v>
      </c>
      <c r="H34" s="183">
        <f t="shared" si="29"/>
        <v>0.21549139975262729</v>
      </c>
      <c r="I34" s="183">
        <f t="shared" si="29"/>
        <v>0.1684192884740755</v>
      </c>
      <c r="J34" s="183">
        <f t="shared" si="29"/>
        <v>9.4815705344821199E-2</v>
      </c>
      <c r="K34" s="448">
        <f t="shared" si="29"/>
        <v>0.31801606170277835</v>
      </c>
      <c r="L34" s="432">
        <f t="shared" si="29"/>
        <v>4.4955670154081355E-2</v>
      </c>
      <c r="M34" s="460"/>
      <c r="N34" s="408"/>
      <c r="O34" s="409">
        <f>O33/O32</f>
        <v>1.2469151646407037E-2</v>
      </c>
      <c r="P34" s="410">
        <f>P33/P32</f>
        <v>0.124266309884937</v>
      </c>
      <c r="Q34" s="409">
        <f>Q33/Q32</f>
        <v>4.5851592413527889E-2</v>
      </c>
      <c r="R34" s="408"/>
      <c r="S34" s="409">
        <f>S33/S32</f>
        <v>2.6981668269469673E-2</v>
      </c>
      <c r="T34" s="410">
        <f>T33/T32</f>
        <v>0.11640526875960042</v>
      </c>
      <c r="U34" s="409">
        <f>U33/U32</f>
        <v>4.6347965188693031E-2</v>
      </c>
      <c r="V34" s="408"/>
      <c r="W34" s="409">
        <f>W33/W32</f>
        <v>3.2847741706977879E-2</v>
      </c>
      <c r="X34" s="410">
        <f>X33/X32</f>
        <v>0.15045683170127028</v>
      </c>
      <c r="Y34" s="432">
        <f>Y33/Y32</f>
        <v>6.683634456593629E-2</v>
      </c>
      <c r="Z34" s="411"/>
      <c r="AA34" s="409">
        <f>AA33/AA32</f>
        <v>7.6836546254603261E-2</v>
      </c>
      <c r="AB34" s="410">
        <f>AB33/AB32</f>
        <v>0.16875220253090883</v>
      </c>
      <c r="AC34" s="409">
        <f>AC33/AC32</f>
        <v>9.1712951429395242E-2</v>
      </c>
      <c r="AD34" s="408"/>
      <c r="AE34" s="409">
        <f>AE33/AE32</f>
        <v>9.7743504870165199E-2</v>
      </c>
      <c r="AF34" s="410">
        <f>AF33/AF32</f>
        <v>0.16938112285169102</v>
      </c>
      <c r="AG34" s="409">
        <f>AG33/AG32</f>
        <v>8.0619703366447193E-2</v>
      </c>
      <c r="AH34" s="408"/>
      <c r="AI34" s="409">
        <f>AI33/AI32</f>
        <v>8.6741638929828835E-2</v>
      </c>
      <c r="AJ34" s="410">
        <f>AJ33/AJ32</f>
        <v>0.16097136054247493</v>
      </c>
      <c r="AK34" s="409">
        <f>AK33/AK32</f>
        <v>0.10178892525626533</v>
      </c>
      <c r="AL34" s="408"/>
      <c r="AM34" s="409">
        <f>AM33/AM32</f>
        <v>0.38353147608472504</v>
      </c>
      <c r="AN34" s="410">
        <f>AN33/AN32</f>
        <v>0.45633950990958944</v>
      </c>
      <c r="AO34" s="432">
        <f>AO33/AO32</f>
        <v>0.40333386925683035</v>
      </c>
      <c r="AP34" s="185"/>
      <c r="AQ34" s="183"/>
      <c r="AR34" s="183"/>
      <c r="AS34" s="183"/>
      <c r="AT34" s="183">
        <f>AT33/AT32</f>
        <v>0.2159911342168164</v>
      </c>
      <c r="AU34" s="183">
        <f>AU33/AU32</f>
        <v>0.10810498477433143</v>
      </c>
      <c r="AV34" s="184">
        <f>AV33/AV32</f>
        <v>0.24853724869069926</v>
      </c>
      <c r="AW34" s="185"/>
      <c r="AX34" s="183">
        <f>AX33/AX32</f>
        <v>0.13673221135878796</v>
      </c>
      <c r="AY34" s="183">
        <f>AY33/AY32</f>
        <v>0.13352447282801924</v>
      </c>
      <c r="AZ34" s="184">
        <f>AZ33/AZ32</f>
        <v>0.13618521859394264</v>
      </c>
      <c r="BA34" s="185"/>
      <c r="BB34" s="183">
        <f>BB33/BB32</f>
        <v>0.15758911414594157</v>
      </c>
      <c r="BC34" s="183">
        <f>BC33/BC32</f>
        <v>0.10017914003398511</v>
      </c>
      <c r="BD34" s="184">
        <f>BD33/BD32</f>
        <v>0.17755188598624735</v>
      </c>
      <c r="BE34" s="185"/>
      <c r="BF34" s="183">
        <f>BF33/BF32</f>
        <v>0.10640773770269805</v>
      </c>
      <c r="BG34" s="183">
        <f>BG33/BG32</f>
        <v>0.14282466506799932</v>
      </c>
      <c r="BH34" s="184">
        <f>BH33/BH32</f>
        <v>0.13642929376681401</v>
      </c>
      <c r="BI34" s="185"/>
      <c r="BJ34" s="183">
        <f>BJ33/BJ32</f>
        <v>0.18823184655568367</v>
      </c>
      <c r="BK34" s="183">
        <f>BK33/BK32</f>
        <v>0.28666224813988228</v>
      </c>
      <c r="BL34" s="184">
        <f>BL33/BL32</f>
        <v>0.20082421142793391</v>
      </c>
      <c r="BM34" s="185"/>
      <c r="BN34" s="183">
        <f>BN33/BN32</f>
        <v>8.1649651976880969E-2</v>
      </c>
      <c r="BO34" s="183">
        <f>BO33/BO32</f>
        <v>0.1350933718330371</v>
      </c>
      <c r="BP34" s="184">
        <f>BP33/BP32</f>
        <v>0.11391865669463659</v>
      </c>
      <c r="BQ34" s="185"/>
      <c r="BR34" s="183">
        <f>BR33/BR32</f>
        <v>0.27961166293604234</v>
      </c>
      <c r="BS34" s="183">
        <f>BS33/BS32</f>
        <v>0.36857339403987111</v>
      </c>
      <c r="BT34" s="184">
        <f>BT33/BT32</f>
        <v>0.28909345134114217</v>
      </c>
      <c r="BU34" s="185"/>
      <c r="BV34" s="183">
        <f>BV33/BV32</f>
        <v>0.44950872366827144</v>
      </c>
      <c r="BW34" s="183">
        <f>BW33/BW32</f>
        <v>0.52139568426784433</v>
      </c>
      <c r="BX34" s="184">
        <f>BX33/BX32</f>
        <v>0.46477301339148808</v>
      </c>
      <c r="BY34" s="185"/>
      <c r="BZ34" s="183">
        <f>BZ33/BZ32</f>
        <v>0.34534942629674203</v>
      </c>
      <c r="CA34" s="183">
        <f>CA33/CA32</f>
        <v>0.42827024006869718</v>
      </c>
      <c r="CB34" s="184">
        <f>CB33/CB32</f>
        <v>0.35684737135856398</v>
      </c>
      <c r="CC34" s="185"/>
      <c r="CD34" s="183">
        <f>CD33/CD32</f>
        <v>0.27249561546456619</v>
      </c>
      <c r="CE34" s="183">
        <f>CE33/CE32</f>
        <v>0.36348755443901892</v>
      </c>
      <c r="CF34" s="184">
        <f>CF33/CF32</f>
        <v>0.28335132771418653</v>
      </c>
      <c r="CG34" s="185"/>
      <c r="CH34" s="183">
        <f>CH33/CH32</f>
        <v>0.10399954854063968</v>
      </c>
      <c r="CI34" s="183">
        <f>CI33/CI32</f>
        <v>0.19098232302803261</v>
      </c>
      <c r="CJ34" s="184">
        <f>CJ33/CJ32</f>
        <v>0.12657381775287271</v>
      </c>
      <c r="CK34" s="185"/>
      <c r="CL34" s="183">
        <f>CL33/CL32</f>
        <v>3.5489748450899611E-2</v>
      </c>
      <c r="CM34" s="183">
        <f>CM33/CM32</f>
        <v>0.11853914432296678</v>
      </c>
      <c r="CN34" s="184">
        <f>CN33/CN32</f>
        <v>5.0404322224703028E-2</v>
      </c>
      <c r="CO34" s="183"/>
      <c r="CP34" s="183">
        <f>CP33/CP32</f>
        <v>0.15097683502046916</v>
      </c>
      <c r="CQ34" s="183">
        <f>CQ33/CQ32</f>
        <v>0.17916166082392071</v>
      </c>
      <c r="CR34" s="184">
        <f>CR33/CR32</f>
        <v>0.18153659515791409</v>
      </c>
      <c r="CS34" s="185"/>
      <c r="CT34" s="183">
        <f>CT33/CT32</f>
        <v>0.30114784241491355</v>
      </c>
      <c r="CU34" s="183">
        <f>CU33/CU32</f>
        <v>0.39232307993311866</v>
      </c>
      <c r="CV34" s="184">
        <f>CV33/CV32</f>
        <v>0.32041325745246907</v>
      </c>
      <c r="CW34" s="185"/>
      <c r="CX34" s="183">
        <f t="shared" ref="CX34:DS34" si="30">CX33/CX32</f>
        <v>0.38055094665446082</v>
      </c>
      <c r="CY34" s="183">
        <f t="shared" si="30"/>
        <v>0.45161193270266042</v>
      </c>
      <c r="CZ34" s="184">
        <f t="shared" si="30"/>
        <v>0.38820734889173214</v>
      </c>
      <c r="DA34" s="186">
        <f t="shared" si="30"/>
        <v>0.12290841948909306</v>
      </c>
      <c r="DB34" s="186">
        <f t="shared" si="30"/>
        <v>0.11615450720801833</v>
      </c>
      <c r="DC34" s="187">
        <f t="shared" si="30"/>
        <v>0.11133900506283541</v>
      </c>
      <c r="DD34" s="187">
        <f t="shared" si="30"/>
        <v>0.20512071583630886</v>
      </c>
      <c r="DE34" s="187">
        <f t="shared" si="30"/>
        <v>0.36165152101813658</v>
      </c>
      <c r="DF34" s="186">
        <f t="shared" si="30"/>
        <v>0.17934118993251064</v>
      </c>
      <c r="DG34" s="186">
        <f t="shared" si="30"/>
        <v>0.15542957391351903</v>
      </c>
      <c r="DH34" s="186">
        <f t="shared" si="30"/>
        <v>0.35493183755684582</v>
      </c>
      <c r="DI34" s="186">
        <f t="shared" si="30"/>
        <v>0.29610003729137779</v>
      </c>
      <c r="DJ34" s="185"/>
      <c r="DK34" s="183">
        <f t="shared" si="30"/>
        <v>0.24779743878871893</v>
      </c>
      <c r="DL34" s="183">
        <f t="shared" si="30"/>
        <v>0.2611456352599551</v>
      </c>
      <c r="DM34" s="183">
        <f t="shared" si="30"/>
        <v>0.28425488623896367</v>
      </c>
      <c r="DN34" s="183">
        <f t="shared" si="30"/>
        <v>0.27595927548613158</v>
      </c>
      <c r="DO34" s="493">
        <f t="shared" si="30"/>
        <v>0.13630496933364766</v>
      </c>
      <c r="DP34" s="447">
        <f t="shared" si="30"/>
        <v>0.521395684267844</v>
      </c>
      <c r="DQ34" s="447">
        <f t="shared" si="30"/>
        <v>0.2362712473767111</v>
      </c>
      <c r="DR34" s="447">
        <f t="shared" si="30"/>
        <v>0.44792608987434912</v>
      </c>
      <c r="DS34" s="538">
        <f t="shared" si="30"/>
        <v>0.38059989406359629</v>
      </c>
      <c r="DT34" s="185"/>
      <c r="DU34" s="183">
        <f>DU33/DU32</f>
        <v>4.6444998697572369E-2</v>
      </c>
      <c r="DV34" s="183">
        <f>DV33/DV32</f>
        <v>0.13302997394435992</v>
      </c>
      <c r="DW34" s="183">
        <f>DW33/DW32</f>
        <v>1.954881924299753E-2</v>
      </c>
      <c r="DX34" s="183"/>
      <c r="DY34" s="183">
        <f>DY33/DY32</f>
        <v>0.15492565775172018</v>
      </c>
      <c r="DZ34" s="183">
        <f>DZ33/DZ32</f>
        <v>0.18923525847711289</v>
      </c>
      <c r="EA34" s="448">
        <f>EA33/EA32</f>
        <v>0.19321911992984334</v>
      </c>
      <c r="EB34" s="182"/>
      <c r="EC34" s="183">
        <f>EC33/EC32</f>
        <v>1.7463822091949036E-2</v>
      </c>
      <c r="ED34" s="183">
        <f>ED33/ED32</f>
        <v>0.12271875470184168</v>
      </c>
      <c r="EE34" s="184">
        <f>EE33/EE32</f>
        <v>4.5697509570802028E-2</v>
      </c>
      <c r="EF34" s="182"/>
      <c r="EG34" s="183">
        <f>EG33/EG32</f>
        <v>4.3159828086011376E-2</v>
      </c>
      <c r="EH34" s="183">
        <f>EH33/EH32</f>
        <v>0.13949002051461071</v>
      </c>
      <c r="EI34" s="184">
        <f>EI33/EI32</f>
        <v>6.9592628646189106E-2</v>
      </c>
      <c r="EJ34" s="185"/>
      <c r="EK34" s="448"/>
      <c r="EL34" s="183"/>
      <c r="EM34" s="183">
        <f>EM33/EM32</f>
        <v>0.27009614675738025</v>
      </c>
      <c r="EN34" s="183">
        <f>EN33/EN32</f>
        <v>0.35022993093012816</v>
      </c>
      <c r="EO34" s="183">
        <f>EO33/EO32</f>
        <v>0.27350410376173384</v>
      </c>
      <c r="EP34" s="183">
        <f>EP33/EP32</f>
        <v>0.22889510392926482</v>
      </c>
      <c r="EQ34" s="548"/>
      <c r="ER34" s="180"/>
      <c r="ES34" s="181"/>
      <c r="ET34" s="438" t="s">
        <v>170</v>
      </c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</row>
    <row r="35" spans="1:216" s="212" customFormat="1" ht="18" customHeight="1" thickTop="1" thickBot="1" x14ac:dyDescent="0.25">
      <c r="A35" s="206"/>
      <c r="B35" s="207"/>
      <c r="C35" s="208"/>
      <c r="D35" s="440" t="s">
        <v>171</v>
      </c>
      <c r="E35" s="167">
        <f t="shared" ref="E35:L35" si="31">E33/SQRT(5)</f>
        <v>1.7118995297621957</v>
      </c>
      <c r="F35" s="447">
        <f t="shared" si="31"/>
        <v>0.10332473082471483</v>
      </c>
      <c r="G35" s="345">
        <f t="shared" si="31"/>
        <v>2.7820855486487113E-2</v>
      </c>
      <c r="H35" s="345">
        <f t="shared" si="31"/>
        <v>2.1587033144922833E-2</v>
      </c>
      <c r="I35" s="345">
        <f t="shared" si="31"/>
        <v>1.9131126469709124E-2</v>
      </c>
      <c r="J35" s="345">
        <f t="shared" si="31"/>
        <v>2.1540659228538012E-2</v>
      </c>
      <c r="K35" s="447">
        <f t="shared" si="31"/>
        <v>3.2710854467592275E-2</v>
      </c>
      <c r="L35" s="430">
        <f t="shared" si="31"/>
        <v>0.13526630649876767</v>
      </c>
      <c r="M35" s="176"/>
      <c r="N35" s="345"/>
      <c r="O35" s="376">
        <f>O33/SQRT(5)</f>
        <v>4.7977826685140935E-3</v>
      </c>
      <c r="P35" s="169">
        <f>P33/SQRT(5)</f>
        <v>8.6698296131351979E-2</v>
      </c>
      <c r="Q35" s="376">
        <f>Q33/SQRT(5)</f>
        <v>0.11869584911371779</v>
      </c>
      <c r="R35" s="167"/>
      <c r="S35" s="376">
        <f>S33/SQRT(5)</f>
        <v>7.3745523117160197E-3</v>
      </c>
      <c r="T35" s="169">
        <f>T33/SQRT(5)</f>
        <v>5.7626883154186723E-2</v>
      </c>
      <c r="U35" s="376">
        <f>U33/SQRT(5)</f>
        <v>8.5207367646656693E-2</v>
      </c>
      <c r="V35" s="167"/>
      <c r="W35" s="376">
        <f>W33/SQRT(5)</f>
        <v>3.6610464958625041E-3</v>
      </c>
      <c r="X35" s="169">
        <f>X33/SQRT(5)</f>
        <v>3.0486694262342465E-2</v>
      </c>
      <c r="Y35" s="430">
        <f>Y33/SQRT(5)</f>
        <v>5.0145235029619949E-2</v>
      </c>
      <c r="Z35" s="378"/>
      <c r="AA35" s="376">
        <f>AA33/SQRT(5)</f>
        <v>4.7977826685140917E-3</v>
      </c>
      <c r="AB35" s="169">
        <f>AB33/SQRT(5)</f>
        <v>1.9164181450956306E-2</v>
      </c>
      <c r="AC35" s="376">
        <f>AC33/SQRT(5)</f>
        <v>3.8536467267072001E-2</v>
      </c>
      <c r="AD35" s="167"/>
      <c r="AE35" s="376">
        <f>AE33/SQRT(5)</f>
        <v>2.3102987272272664E-3</v>
      </c>
      <c r="AF35" s="169">
        <f>AF33/SQRT(5)</f>
        <v>7.2742037424482868E-3</v>
      </c>
      <c r="AG35" s="376">
        <f>AG33/SQRT(5)</f>
        <v>1.2793745593940203E-2</v>
      </c>
      <c r="AH35" s="167"/>
      <c r="AI35" s="376">
        <f>AI33/SQRT(5)</f>
        <v>2.5061354921083407E-3</v>
      </c>
      <c r="AJ35" s="169">
        <f>AJ33/SQRT(5)</f>
        <v>8.4390701507775553E-3</v>
      </c>
      <c r="AK35" s="376">
        <f>AK33/SQRT(5)</f>
        <v>1.9791355014284577E-2</v>
      </c>
      <c r="AL35" s="167"/>
      <c r="AM35" s="376">
        <f>AM33/SQRT(5)</f>
        <v>3.8019936385600612E-3</v>
      </c>
      <c r="AN35" s="169">
        <f>AN33/SQRT(5)</f>
        <v>8.3018885454905211E-3</v>
      </c>
      <c r="AO35" s="430">
        <f>AO33/SQRT(5)</f>
        <v>2.7046711220049566E-2</v>
      </c>
      <c r="AP35" s="354"/>
      <c r="AQ35" s="209"/>
      <c r="AR35" s="209"/>
      <c r="AS35" s="167"/>
      <c r="AT35" s="209">
        <f>AT33/SQRT(5)</f>
        <v>1.6045059942765396E-3</v>
      </c>
      <c r="AU35" s="209">
        <f>AU33/SQRT(5)</f>
        <v>1.2289419113216467E-3</v>
      </c>
      <c r="AV35" s="172">
        <f>AV33/SQRT(5)</f>
        <v>1.0732250680211577E-2</v>
      </c>
      <c r="AW35" s="210"/>
      <c r="AX35" s="209">
        <f>AX33/SQRT(5)</f>
        <v>1.2446617214104706E-3</v>
      </c>
      <c r="AY35" s="209">
        <f>AY33/SQRT(5)</f>
        <v>1.8817454479897208E-3</v>
      </c>
      <c r="AZ35" s="172">
        <f>AZ33/SQRT(5)</f>
        <v>7.1681055726456949E-3</v>
      </c>
      <c r="BA35" s="210"/>
      <c r="BB35" s="209">
        <f>BB33/SQRT(5)</f>
        <v>2.6051826397250348E-3</v>
      </c>
      <c r="BC35" s="209">
        <f>BC33/SQRT(5)</f>
        <v>2.5506539882776745E-3</v>
      </c>
      <c r="BD35" s="172">
        <f>BD33/SQRT(5)</f>
        <v>1.7012424041418703E-2</v>
      </c>
      <c r="BE35" s="210"/>
      <c r="BF35" s="209">
        <f>BF33/SQRT(5)</f>
        <v>6.5105956823086576E-3</v>
      </c>
      <c r="BG35" s="209">
        <f>BG33/SQRT(5)</f>
        <v>1.3581013625954968E-2</v>
      </c>
      <c r="BH35" s="172">
        <f>BH33/SQRT(5)</f>
        <v>4.8409472521160304E-2</v>
      </c>
      <c r="BI35" s="210"/>
      <c r="BJ35" s="209">
        <f>BJ33/SQRT(5)</f>
        <v>2.6825657114444919E-3</v>
      </c>
      <c r="BK35" s="209">
        <f>BK33/SQRT(5)</f>
        <v>6.4708355092773272E-3</v>
      </c>
      <c r="BL35" s="172">
        <f>BL33/SQRT(5)</f>
        <v>1.6576623771203367E-2</v>
      </c>
      <c r="BM35" s="210"/>
      <c r="BN35" s="209">
        <f>BN33/SQRT(5)</f>
        <v>7.5091747405197527E-3</v>
      </c>
      <c r="BO35" s="209">
        <f>BO33/SQRT(5)</f>
        <v>1.9334924398013192E-2</v>
      </c>
      <c r="BP35" s="172">
        <f>BP33/SQRT(5)</f>
        <v>6.0740463966632095E-2</v>
      </c>
      <c r="BQ35" s="210"/>
      <c r="BR35" s="209">
        <f>BR33/SQRT(5)</f>
        <v>3.7155211197397206E-3</v>
      </c>
      <c r="BS35" s="209">
        <f>BS33/SQRT(5)</f>
        <v>7.8130041515171427E-3</v>
      </c>
      <c r="BT35" s="172">
        <f>BT33/SQRT(5)</f>
        <v>2.221793903248433E-2</v>
      </c>
      <c r="BU35" s="210"/>
      <c r="BV35" s="209">
        <f>BV33/SQRT(5)</f>
        <v>3.8327459737158907E-3</v>
      </c>
      <c r="BW35" s="209">
        <f>BW33/SQRT(5)</f>
        <v>7.1944379588864682E-3</v>
      </c>
      <c r="BX35" s="172">
        <f>BX33/SQRT(5)</f>
        <v>2.2901029503425801E-2</v>
      </c>
      <c r="BY35" s="210"/>
      <c r="BZ35" s="209">
        <f>BZ33/SQRT(5)</f>
        <v>7.5336836833465141E-3</v>
      </c>
      <c r="CA35" s="209">
        <f>CA33/SQRT(5)</f>
        <v>1.4987909251118292E-2</v>
      </c>
      <c r="CB35" s="172">
        <f>CB33/SQRT(5)</f>
        <v>4.5008234221205007E-2</v>
      </c>
      <c r="CC35" s="210"/>
      <c r="CD35" s="209">
        <f>CD33/SQRT(5)</f>
        <v>9.8278435194716907E-3</v>
      </c>
      <c r="CE35" s="209">
        <f>CE33/SQRT(5)</f>
        <v>2.0925765036194172E-2</v>
      </c>
      <c r="CF35" s="172">
        <f>CF33/SQRT(5)</f>
        <v>5.9127024478776567E-2</v>
      </c>
      <c r="CG35" s="210"/>
      <c r="CH35" s="209">
        <f>CH33/SQRT(5)</f>
        <v>1.1833371184083277E-2</v>
      </c>
      <c r="CI35" s="209">
        <f>CI33/SQRT(5)</f>
        <v>3.4017590929033531E-2</v>
      </c>
      <c r="CJ35" s="172">
        <f>CJ33/SQRT(5)</f>
        <v>8.3452516408681232E-2</v>
      </c>
      <c r="CK35" s="210"/>
      <c r="CL35" s="209">
        <f>CL33/SQRT(5)</f>
        <v>1.183337118408326E-2</v>
      </c>
      <c r="CM35" s="209">
        <f>CM33/SQRT(5)</f>
        <v>6.1588478716514163E-2</v>
      </c>
      <c r="CN35" s="172">
        <f>CN33/SQRT(5)</f>
        <v>9.7248959356955988E-2</v>
      </c>
      <c r="CO35" s="167"/>
      <c r="CP35" s="211">
        <f>CP33/SQRT(5)</f>
        <v>39.826910728095186</v>
      </c>
      <c r="CQ35" s="211">
        <f>CQ33/SQRT(5)</f>
        <v>73.41753851536518</v>
      </c>
      <c r="CR35" s="174">
        <f>CR33/SQRT(5)</f>
        <v>278.06612696447127</v>
      </c>
      <c r="CS35" s="210"/>
      <c r="CT35" s="211">
        <f>CT33/SQRT(5)</f>
        <v>91.162258038226298</v>
      </c>
      <c r="CU35" s="211">
        <f>CU33/SQRT(5)</f>
        <v>189.3198360292979</v>
      </c>
      <c r="CV35" s="174">
        <f>CV33/SQRT(5)</f>
        <v>563.24480268142509</v>
      </c>
      <c r="CW35" s="210"/>
      <c r="CX35" s="211">
        <f t="shared" ref="CX35:DI35" si="32">CX33/SQRT(5)</f>
        <v>45.384693125187106</v>
      </c>
      <c r="CY35" s="211">
        <f t="shared" si="32"/>
        <v>86.815228628924416</v>
      </c>
      <c r="CZ35" s="174">
        <f t="shared" si="32"/>
        <v>267.03038727947325</v>
      </c>
      <c r="DA35" s="175">
        <f t="shared" si="32"/>
        <v>0.2675113831053697</v>
      </c>
      <c r="DB35" s="175">
        <f t="shared" si="32"/>
        <v>3.3877021710887752E-2</v>
      </c>
      <c r="DC35" s="176">
        <f t="shared" si="32"/>
        <v>0.43395619079242242</v>
      </c>
      <c r="DD35" s="176">
        <f t="shared" si="32"/>
        <v>5.8359161470457804E-2</v>
      </c>
      <c r="DE35" s="176">
        <f t="shared" si="32"/>
        <v>0.21433603280903646</v>
      </c>
      <c r="DF35" s="177">
        <f t="shared" si="32"/>
        <v>1.0361066694988619</v>
      </c>
      <c r="DG35" s="177">
        <f t="shared" si="32"/>
        <v>4.8034571955415348</v>
      </c>
      <c r="DH35" s="175">
        <f t="shared" si="32"/>
        <v>7.2857251821067739E-2</v>
      </c>
      <c r="DI35" s="175">
        <f t="shared" si="32"/>
        <v>1.1029325850291536E-2</v>
      </c>
      <c r="DJ35" s="354"/>
      <c r="DK35" s="209">
        <f t="shared" ref="DK35:DS35" si="33">DK33/SQRT(5)</f>
        <v>1.4515136283190283E-4</v>
      </c>
      <c r="DL35" s="209">
        <f t="shared" si="33"/>
        <v>2.3727385771188164E-4</v>
      </c>
      <c r="DM35" s="209">
        <f t="shared" si="33"/>
        <v>9.718377379856378E-4</v>
      </c>
      <c r="DN35" s="209">
        <f t="shared" si="33"/>
        <v>6.4042579435290845E-4</v>
      </c>
      <c r="DO35" s="494">
        <f t="shared" si="33"/>
        <v>2.3052078766412527E-2</v>
      </c>
      <c r="DP35" s="449">
        <f t="shared" si="33"/>
        <v>5.1497786909709305E-2</v>
      </c>
      <c r="DQ35" s="449">
        <f t="shared" si="33"/>
        <v>5.3223947299381728E-2</v>
      </c>
      <c r="DR35" s="449">
        <f t="shared" si="33"/>
        <v>3.0276542187954787E-2</v>
      </c>
      <c r="DS35" s="539">
        <f t="shared" si="33"/>
        <v>9.2392635406601045E-2</v>
      </c>
      <c r="DT35" s="210"/>
      <c r="DU35" s="209">
        <f>DU33/SQRT(5)</f>
        <v>1.1710212259904816E-2</v>
      </c>
      <c r="DV35" s="209">
        <f>DV33/SQRT(5)</f>
        <v>5.2345706741623546E-2</v>
      </c>
      <c r="DW35" s="209">
        <f>DW33/SQRT(5)</f>
        <v>2.8486296055849691E-2</v>
      </c>
      <c r="DX35" s="167"/>
      <c r="DY35" s="209">
        <f>DY33/SQRT(5)</f>
        <v>1.0264486230138956E-2</v>
      </c>
      <c r="DZ35" s="209">
        <f>DZ33/SQRT(5)</f>
        <v>1.9505091414961737E-2</v>
      </c>
      <c r="EA35" s="479">
        <f>EA33/SQRT(5)</f>
        <v>7.4495647665493103E-2</v>
      </c>
      <c r="EB35" s="166"/>
      <c r="EC35" s="209">
        <f>EC33/SQRT(5)</f>
        <v>5.5602192956447048E-3</v>
      </c>
      <c r="ED35" s="209">
        <f>ED33/SQRT(5)</f>
        <v>6.0937384843333782E-2</v>
      </c>
      <c r="EE35" s="172">
        <f>EE33/SQRT(5)</f>
        <v>8.4208520694404085E-2</v>
      </c>
      <c r="EF35" s="166"/>
      <c r="EG35" s="209">
        <f>EG33/SQRT(5)</f>
        <v>5.5602192956447152E-3</v>
      </c>
      <c r="EH35" s="209">
        <f>EH33/SQRT(5)</f>
        <v>2.8054249790964013E-2</v>
      </c>
      <c r="EI35" s="172">
        <f>EI33/SQRT(5)</f>
        <v>5.1913226637326046E-2</v>
      </c>
      <c r="EJ35" s="210"/>
      <c r="EK35" s="376"/>
      <c r="EL35" s="191"/>
      <c r="EM35" s="344">
        <f>EM33/SQRT(5)</f>
        <v>0.735056116852429</v>
      </c>
      <c r="EN35" s="344">
        <f>EN33/SQRT(5)</f>
        <v>1.5129459353799535</v>
      </c>
      <c r="EO35" s="344">
        <f>EO33/SQRT(5)</f>
        <v>4.3033897383369304</v>
      </c>
      <c r="EP35" s="388">
        <f>EP33/SQRT(5)</f>
        <v>9959.5451901347351</v>
      </c>
      <c r="EQ35" s="551"/>
      <c r="ER35" s="207"/>
      <c r="ES35" s="208"/>
      <c r="ET35" s="440" t="s">
        <v>171</v>
      </c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</row>
    <row r="36" spans="1:216" s="222" customFormat="1" ht="18" customHeight="1" thickTop="1" thickBot="1" x14ac:dyDescent="0.3">
      <c r="A36" s="213"/>
      <c r="B36" s="220"/>
      <c r="C36" s="220"/>
      <c r="D36" s="441" t="s">
        <v>235</v>
      </c>
      <c r="E36" s="214">
        <f t="shared" ref="E36:L36" si="34">TTEST(E14:E18,E26:E30,1,2)</f>
        <v>2.1713673038408168E-5</v>
      </c>
      <c r="F36" s="215">
        <f t="shared" si="34"/>
        <v>4.2016776460533645E-5</v>
      </c>
      <c r="G36" s="214">
        <f t="shared" si="34"/>
        <v>1.1518903005142197E-5</v>
      </c>
      <c r="H36" s="214">
        <f t="shared" si="34"/>
        <v>5.8268914631932098E-4</v>
      </c>
      <c r="I36" s="214">
        <f t="shared" si="34"/>
        <v>2.0008612169444338E-4</v>
      </c>
      <c r="J36" s="214">
        <f t="shared" si="34"/>
        <v>3.0091974746741612E-5</v>
      </c>
      <c r="K36" s="215">
        <f t="shared" si="34"/>
        <v>8.0179775877470515E-3</v>
      </c>
      <c r="L36" s="217">
        <f t="shared" si="34"/>
        <v>6.2635821778762413E-4</v>
      </c>
      <c r="M36" s="461"/>
      <c r="N36" s="214"/>
      <c r="O36" s="215">
        <f>TTEST(O14:O18,O26:O30,1,2)</f>
        <v>1.9583688419883812E-3</v>
      </c>
      <c r="P36" s="216">
        <f>TTEST(P14:P18,P26:P30,1,2)</f>
        <v>2.4121046420850272E-5</v>
      </c>
      <c r="Q36" s="215">
        <f>TTEST(Q14:Q18,Q26:Q30,1,2)</f>
        <v>6.0456347109556731E-3</v>
      </c>
      <c r="R36" s="214"/>
      <c r="S36" s="215">
        <f>TTEST(S14:S18,S26:S30,1,2)</f>
        <v>0.13087911611000899</v>
      </c>
      <c r="T36" s="216">
        <f>TTEST(T14:T18,T26:T30,1,2)</f>
        <v>4.1652374918919681E-5</v>
      </c>
      <c r="U36" s="215">
        <f>TTEST(U14:U18,U26:U30,1,2)</f>
        <v>7.4874560267056253E-4</v>
      </c>
      <c r="V36" s="214"/>
      <c r="W36" s="215">
        <f>TTEST(W14:W18,W26:W30,1,2)</f>
        <v>5.5397766389827184E-6</v>
      </c>
      <c r="X36" s="216">
        <f>TTEST(X14:X18,X26:X30,1,2)</f>
        <v>1.6331452869138989E-5</v>
      </c>
      <c r="Y36" s="217">
        <f>TTEST(Y14:Y18,Y26:Y30,1,2)</f>
        <v>8.5289208227173948E-3</v>
      </c>
      <c r="Z36" s="369"/>
      <c r="AA36" s="215">
        <f>TTEST(AA14:AA18,AA26:AA30,1,2)</f>
        <v>1.958368841988343E-3</v>
      </c>
      <c r="AB36" s="216">
        <f>TTEST(AB14:AB18,AB26:AB30,1,2)</f>
        <v>9.415721544613842E-3</v>
      </c>
      <c r="AC36" s="215">
        <f>TTEST(AC14:AC18,AC26:AC30,1,2)</f>
        <v>5.0561797274964937E-4</v>
      </c>
      <c r="AD36" s="214"/>
      <c r="AE36" s="215">
        <f>TTEST(AE14:AE18,AE26:AE30,1,2)</f>
        <v>9.7368152983496964E-2</v>
      </c>
      <c r="AF36" s="216">
        <f>TTEST(AF14:AF18,AF26:AF30,1,2)</f>
        <v>1.0202309602570632E-2</v>
      </c>
      <c r="AG36" s="215">
        <f>TTEST(AG14:AG18,AG26:AG30,1,2)</f>
        <v>2.2469343421237072E-2</v>
      </c>
      <c r="AH36" s="214"/>
      <c r="AI36" s="215">
        <f>TTEST(AI14:AI18,AI26:AI30,1,2)</f>
        <v>9.3963391861041944E-4</v>
      </c>
      <c r="AJ36" s="216">
        <f>TTEST(AJ14:AJ18,AJ26:AJ30,1,2)</f>
        <v>0.10967628302325819</v>
      </c>
      <c r="AK36" s="215">
        <f>TTEST(AK14:AK18,AK26:AK30,1,2)</f>
        <v>2.3091802350182024E-4</v>
      </c>
      <c r="AL36" s="214"/>
      <c r="AM36" s="215">
        <f>TTEST(AM14:AM18,AM26:AM30,1,2)</f>
        <v>0.38693729654031328</v>
      </c>
      <c r="AN36" s="216">
        <f>TTEST(AN14:AN18,AN26:AN30,1,2)</f>
        <v>3.1220774640385706E-2</v>
      </c>
      <c r="AO36" s="217">
        <f>TTEST(AO14:AO18,AO26:AO30,1,2)</f>
        <v>0.37895700980409053</v>
      </c>
      <c r="AP36" s="218"/>
      <c r="AQ36" s="214"/>
      <c r="AR36" s="214"/>
      <c r="AS36" s="214"/>
      <c r="AT36" s="214">
        <f>TTEST(AT14:AT18,AT26:AT30,1,2)</f>
        <v>0.14035054783036682</v>
      </c>
      <c r="AU36" s="214">
        <f>TTEST(AU14:AU18,AU26:AU30,1,2)</f>
        <v>1.4754026697397938E-3</v>
      </c>
      <c r="AV36" s="217">
        <f>TTEST(AV14:AV18,AV26:AV30,1,2)</f>
        <v>7.0475726863899149E-2</v>
      </c>
      <c r="AW36" s="218"/>
      <c r="AX36" s="214">
        <f>TTEST(AX14:AX18,AX26:AX30,1,2)</f>
        <v>0.27775062072638423</v>
      </c>
      <c r="AY36" s="214">
        <f>TTEST(AY14:AY18,AY26:AY30,1,2)</f>
        <v>1.3633942150844856E-3</v>
      </c>
      <c r="AZ36" s="217">
        <f>TTEST(AZ14:AZ18,AZ26:AZ30,1,2)</f>
        <v>0.116364260465255</v>
      </c>
      <c r="BA36" s="218"/>
      <c r="BB36" s="214">
        <f>TTEST(BB14:BB18,BB26:BB30,1,2)</f>
        <v>0.15362038798815253</v>
      </c>
      <c r="BC36" s="214">
        <f>TTEST(BC14:BC18,BC26:BC30,1,2)</f>
        <v>1.978259415899684E-4</v>
      </c>
      <c r="BD36" s="217">
        <f>TTEST(BD14:BD18,BD26:BD30,1,2)</f>
        <v>4.8346321074035178E-2</v>
      </c>
      <c r="BE36" s="218"/>
      <c r="BF36" s="214">
        <f>TTEST(BF14:BF18,BF26:BF30,1,2)</f>
        <v>0.47400598033404662</v>
      </c>
      <c r="BG36" s="214">
        <f>TTEST(BG14:BG18,BG26:BG30,1,2)</f>
        <v>1.6945865389747264E-4</v>
      </c>
      <c r="BH36" s="217">
        <f>TTEST(BH14:BH18,BH26:BH30,1,2)</f>
        <v>0.22228015177860577</v>
      </c>
      <c r="BI36" s="218"/>
      <c r="BJ36" s="214">
        <f>TTEST(BJ14:BJ18,BJ26:BJ30,1,2)</f>
        <v>0.43178902675385267</v>
      </c>
      <c r="BK36" s="214">
        <f>TTEST(BK14:BK18,BK26:BK30,1,2)</f>
        <v>3.7094243573709794E-3</v>
      </c>
      <c r="BL36" s="217">
        <f>TTEST(BL14:BL18,BL26:BL30,1,2)</f>
        <v>0.21120427673262659</v>
      </c>
      <c r="BM36" s="218"/>
      <c r="BN36" s="214">
        <f>TTEST(BN14:BN18,BN26:BN30,1,2)</f>
        <v>0.42428486009686428</v>
      </c>
      <c r="BO36" s="214">
        <f>TTEST(BO14:BO18,BO26:BO30,1,2)</f>
        <v>9.8462465614065147E-5</v>
      </c>
      <c r="BP36" s="217">
        <f>TTEST(BP14:BP18,BP26:BP30,1,2)</f>
        <v>0.11714611768423237</v>
      </c>
      <c r="BQ36" s="218"/>
      <c r="BR36" s="214">
        <f>TTEST(BR14:BR18,BR26:BR30,1,2)</f>
        <v>0.29407170569593427</v>
      </c>
      <c r="BS36" s="214">
        <f>TTEST(BS14:BS18,BS26:BS30,1,2)</f>
        <v>3.1029708955456019E-2</v>
      </c>
      <c r="BT36" s="217">
        <f>TTEST(BT14:BT18,BT26:BT30,1,2)</f>
        <v>0.15796222171719176</v>
      </c>
      <c r="BU36" s="218"/>
      <c r="BV36" s="214">
        <f>TTEST(BV14:BV18,BV26:BV30,1,2)</f>
        <v>9.500038178155765E-3</v>
      </c>
      <c r="BW36" s="214">
        <f>TTEST(BW14:BW18,BW26:BW30,1,2)</f>
        <v>0.27386550940881904</v>
      </c>
      <c r="BX36" s="217">
        <f>TTEST(BX14:BX18,BX26:BX30,1,2)</f>
        <v>4.2524684149459731E-3</v>
      </c>
      <c r="BY36" s="218"/>
      <c r="BZ36" s="214">
        <f>TTEST(BZ14:BZ18,BZ26:BZ30,1,2)</f>
        <v>6.7037124680196472E-2</v>
      </c>
      <c r="CA36" s="214">
        <f>TTEST(CA14:CA18,CA26:CA30,1,2)</f>
        <v>8.5888692965806895E-2</v>
      </c>
      <c r="CB36" s="217">
        <f>TTEST(CB14:CB18,CB26:CB30,1,2)</f>
        <v>2.88034166616804E-2</v>
      </c>
      <c r="CC36" s="218"/>
      <c r="CD36" s="214">
        <f>TTEST(CD14:CD18,CD26:CD30,1,2)</f>
        <v>0.12061010086647596</v>
      </c>
      <c r="CE36" s="214">
        <f>TTEST(CE14:CE18,CE26:CE30,1,2)</f>
        <v>3.0806468337419828E-2</v>
      </c>
      <c r="CF36" s="217">
        <f>TTEST(CF14:CF18,CF26:CF30,1,2)</f>
        <v>4.2815371508628124E-2</v>
      </c>
      <c r="CG36" s="218"/>
      <c r="CH36" s="214">
        <f>TTEST(CH14:CH18,CH26:CH30,1,2)</f>
        <v>0.16986219640020642</v>
      </c>
      <c r="CI36" s="214">
        <f>TTEST(CI14:CI18,CI26:CI30,1,2)</f>
        <v>6.8872976230045563E-4</v>
      </c>
      <c r="CJ36" s="217">
        <f>TTEST(CJ14:CJ18,CJ26:CJ30,1,2)</f>
        <v>2.0619485989565041E-2</v>
      </c>
      <c r="CK36" s="218"/>
      <c r="CL36" s="214">
        <f>TTEST(CL14:CL18,CL26:CL30,1,2)</f>
        <v>0.16986219640020472</v>
      </c>
      <c r="CM36" s="214">
        <f>TTEST(CM14:CM18,CM26:CM30,1,2)</f>
        <v>2.0120328506295717E-5</v>
      </c>
      <c r="CN36" s="217">
        <f>TTEST(CN14:CN18,CN26:CN30,1,2)</f>
        <v>5.3552400888691946E-2</v>
      </c>
      <c r="CO36" s="214"/>
      <c r="CP36" s="214">
        <f>TTEST(CP14:CP18,CP26:CP30,1,2)</f>
        <v>0.14682447083302325</v>
      </c>
      <c r="CQ36" s="214">
        <f>TTEST(CQ14:CQ18,CQ26:CQ30,1,2)</f>
        <v>1.26899381165438E-4</v>
      </c>
      <c r="CR36" s="217">
        <f>TTEST(CR14:CR18,CR26:CR30,1,2)</f>
        <v>0.4804699630788547</v>
      </c>
      <c r="CS36" s="218"/>
      <c r="CT36" s="214">
        <f>TTEST(CT14:CT18,CT26:CT30,1,2)</f>
        <v>0.19825992894768185</v>
      </c>
      <c r="CU36" s="214">
        <f>TTEST(CU14:CU18,CU26:CU30,1,2)</f>
        <v>8.4071303399666751E-3</v>
      </c>
      <c r="CV36" s="217">
        <f>TTEST(CV14:CV18,CV26:CV30,1,2)</f>
        <v>0.42011258922278716</v>
      </c>
      <c r="CW36" s="218"/>
      <c r="CX36" s="214">
        <f t="shared" ref="CX36:DI36" si="35">TTEST(CX14:CX18,CX26:CX30,1,2)</f>
        <v>0.14096869451129956</v>
      </c>
      <c r="CY36" s="214">
        <f t="shared" si="35"/>
        <v>5.4630959510837455E-2</v>
      </c>
      <c r="CZ36" s="217">
        <f t="shared" si="35"/>
        <v>5.3821821084427485E-2</v>
      </c>
      <c r="DA36" s="219">
        <f t="shared" si="35"/>
        <v>0.47299186585637371</v>
      </c>
      <c r="DB36" s="219">
        <f t="shared" si="35"/>
        <v>2.0017268110609623E-2</v>
      </c>
      <c r="DC36" s="217">
        <f t="shared" si="35"/>
        <v>1.6470434683140956E-2</v>
      </c>
      <c r="DD36" s="217">
        <f t="shared" si="35"/>
        <v>3.1072780420872741E-2</v>
      </c>
      <c r="DE36" s="214">
        <f t="shared" si="35"/>
        <v>9.8815698668667018E-2</v>
      </c>
      <c r="DF36" s="219">
        <f t="shared" si="35"/>
        <v>0.27464427731052821</v>
      </c>
      <c r="DG36" s="219">
        <f t="shared" si="35"/>
        <v>0.16211940851175796</v>
      </c>
      <c r="DH36" s="217">
        <f t="shared" si="35"/>
        <v>5.4545837037697324E-2</v>
      </c>
      <c r="DI36" s="217">
        <f t="shared" si="35"/>
        <v>2.6103884463971241E-2</v>
      </c>
      <c r="DJ36" s="218"/>
      <c r="DK36" s="214">
        <f t="shared" ref="DK36:DS36" si="36">TTEST(DK14:DK18,DK26:DK30,1,2)</f>
        <v>5.9526258637396329E-2</v>
      </c>
      <c r="DL36" s="214">
        <f t="shared" si="36"/>
        <v>8.3626251680980908E-4</v>
      </c>
      <c r="DM36" s="214">
        <f t="shared" si="36"/>
        <v>0.15943828830040582</v>
      </c>
      <c r="DN36" s="214">
        <f t="shared" si="36"/>
        <v>3.5897849514432485E-2</v>
      </c>
      <c r="DO36" s="218">
        <f t="shared" si="36"/>
        <v>1.4740875716851003E-2</v>
      </c>
      <c r="DP36" s="215">
        <f t="shared" si="36"/>
        <v>0.27386550940881904</v>
      </c>
      <c r="DQ36" s="215">
        <f t="shared" si="36"/>
        <v>4.8175764436812468E-3</v>
      </c>
      <c r="DR36" s="215">
        <f t="shared" si="36"/>
        <v>0.13957887189820398</v>
      </c>
      <c r="DS36" s="540">
        <f t="shared" si="36"/>
        <v>6.8392130266200528E-3</v>
      </c>
      <c r="DT36" s="218"/>
      <c r="DU36" s="214">
        <f>TTEST(DU14:DU18,DU26:DU30,1,2)</f>
        <v>0.31700445424672952</v>
      </c>
      <c r="DV36" s="214">
        <f>TTEST(DV14:DV18,DV26:DV30,1,2)</f>
        <v>1.0732775837474077E-4</v>
      </c>
      <c r="DW36" s="214">
        <f>TTEST(DW14:DW18,DW26:DW30,1,2)</f>
        <v>2.4993384395657726E-2</v>
      </c>
      <c r="DX36" s="214"/>
      <c r="DY36" s="214">
        <f>TTEST(DY14:DY18,DY26:DY30,1,2)</f>
        <v>0.26376288338683118</v>
      </c>
      <c r="DZ36" s="214">
        <f>TTEST(DZ14:DZ18,DZ26:DZ30,1,2)</f>
        <v>9.7296166997181191E-4</v>
      </c>
      <c r="EA36" s="215">
        <f>TTEST(EA14:EA18,EA26:EA30,1,2)</f>
        <v>8.3607901465410112E-2</v>
      </c>
      <c r="EB36" s="540"/>
      <c r="EC36" s="214">
        <f>TTEST(EC14:EC18,EC26:EC30,1,2)</f>
        <v>6.162460542505982E-2</v>
      </c>
      <c r="ED36" s="214">
        <f>TTEST(ED14:ED18,ED26:ED30,1,2)</f>
        <v>4.5484646253439882E-5</v>
      </c>
      <c r="EE36" s="217">
        <f>TTEST(EE14:EE18,EE26:EE30,1,2)</f>
        <v>4.4850303927990607E-3</v>
      </c>
      <c r="EF36" s="540"/>
      <c r="EG36" s="214">
        <f>TTEST(EG14:EG18,EG26:EG30,1,2)</f>
        <v>6.1624605425058827E-2</v>
      </c>
      <c r="EH36" s="214">
        <f>TTEST(EH14:EH18,EH26:EH30,1,2)</f>
        <v>2.2718792140532769E-5</v>
      </c>
      <c r="EI36" s="217">
        <f>TTEST(EI14:EI18,EI26:EI30,1,2)</f>
        <v>0.36417415294398747</v>
      </c>
      <c r="EJ36" s="218"/>
      <c r="EK36" s="215"/>
      <c r="EL36" s="214"/>
      <c r="EM36" s="214">
        <f>TTEST(EM14:EM18,EM26:EM30,1,2)</f>
        <v>7.6020432301019303E-4</v>
      </c>
      <c r="EN36" s="214">
        <f>TTEST(EN14:EN18,EN26:EN30,1,2)</f>
        <v>5.5535142858075762E-4</v>
      </c>
      <c r="EO36" s="214">
        <f>TTEST(EO14:EO18,EO26:EO30,1,2)</f>
        <v>1.4097649240847037E-3</v>
      </c>
      <c r="EP36" s="214">
        <f>TTEST(EP14:EP18,EP26:EP30,1,2)</f>
        <v>1.0745652328402016E-4</v>
      </c>
      <c r="EQ36" s="552"/>
      <c r="ER36" s="221"/>
      <c r="ES36" s="221"/>
      <c r="ET36" s="441" t="s">
        <v>235</v>
      </c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</row>
    <row r="37" spans="1:216" s="147" customFormat="1" ht="18" customHeight="1" thickTop="1" thickBot="1" x14ac:dyDescent="0.3">
      <c r="A37" s="223"/>
      <c r="B37" s="230"/>
      <c r="C37" s="230"/>
      <c r="D37" s="442" t="s">
        <v>236</v>
      </c>
      <c r="E37" s="224">
        <f t="shared" ref="E37:L37" si="37">TTEST(E14:E18,E26:E30,2,2)</f>
        <v>4.3427346076816336E-5</v>
      </c>
      <c r="F37" s="225">
        <f t="shared" si="37"/>
        <v>8.4033552921067289E-5</v>
      </c>
      <c r="G37" s="224">
        <f t="shared" si="37"/>
        <v>2.3037806010284394E-5</v>
      </c>
      <c r="H37" s="224">
        <f t="shared" si="37"/>
        <v>1.165378292638642E-3</v>
      </c>
      <c r="I37" s="224">
        <f t="shared" si="37"/>
        <v>4.0017224338888675E-4</v>
      </c>
      <c r="J37" s="224">
        <f t="shared" si="37"/>
        <v>6.0183949493483224E-5</v>
      </c>
      <c r="K37" s="225">
        <f t="shared" si="37"/>
        <v>1.6035955175494103E-2</v>
      </c>
      <c r="L37" s="227">
        <f t="shared" si="37"/>
        <v>1.2527164355752483E-3</v>
      </c>
      <c r="M37" s="462"/>
      <c r="N37" s="224"/>
      <c r="O37" s="225">
        <f>TTEST(O14:O18,O26:O30,2,2)</f>
        <v>3.9167376839767624E-3</v>
      </c>
      <c r="P37" s="226">
        <f>TTEST(P14:P18,P26:P30,2,2)</f>
        <v>4.8242092841700544E-5</v>
      </c>
      <c r="Q37" s="225">
        <f>TTEST(Q14:Q18,Q26:Q30,2,2)</f>
        <v>1.2091269421911346E-2</v>
      </c>
      <c r="R37" s="224"/>
      <c r="S37" s="225">
        <f>TTEST(S14:S18,S26:S30,2,2)</f>
        <v>0.26175823222001798</v>
      </c>
      <c r="T37" s="226">
        <f>TTEST(T14:T18,T26:T30,2,2)</f>
        <v>8.3304749837839363E-5</v>
      </c>
      <c r="U37" s="225">
        <f>TTEST(U14:U18,U26:U30,2,2)</f>
        <v>1.4974912053411251E-3</v>
      </c>
      <c r="V37" s="224"/>
      <c r="W37" s="225">
        <f>TTEST(W14:W18,W26:W30,2,2)</f>
        <v>1.1079553277965437E-5</v>
      </c>
      <c r="X37" s="226">
        <f>TTEST(X14:X18,X26:X30,2,2)</f>
        <v>3.2662905738277978E-5</v>
      </c>
      <c r="Y37" s="227">
        <f>TTEST(Y14:Y18,Y26:Y30,2,2)</f>
        <v>1.705784164543479E-2</v>
      </c>
      <c r="Z37" s="370"/>
      <c r="AA37" s="225">
        <f>TTEST(AA14:AA18,AA26:AA30,2,2)</f>
        <v>3.916737683976686E-3</v>
      </c>
      <c r="AB37" s="226">
        <f>TTEST(AB14:AB18,AB26:AB30,2,2)</f>
        <v>1.8831443089227684E-2</v>
      </c>
      <c r="AC37" s="225">
        <f>TTEST(AC14:AC18,AC26:AC30,2,2)</f>
        <v>1.0112359454992987E-3</v>
      </c>
      <c r="AD37" s="224"/>
      <c r="AE37" s="225">
        <f>TTEST(AE14:AE18,AE26:AE30,2,2)</f>
        <v>0.19473630596699393</v>
      </c>
      <c r="AF37" s="226">
        <f>TTEST(AF14:AF18,AF26:AF30,2,2)</f>
        <v>2.0404619205141264E-2</v>
      </c>
      <c r="AG37" s="225">
        <f>TTEST(AG14:AG18,AG26:AG30,2,2)</f>
        <v>4.4938686842474145E-2</v>
      </c>
      <c r="AH37" s="224"/>
      <c r="AI37" s="225">
        <f>TTEST(AI14:AI18,AI26:AI30,2,2)</f>
        <v>1.8792678372208389E-3</v>
      </c>
      <c r="AJ37" s="226">
        <f>TTEST(AJ14:AJ18,AJ26:AJ30,2,2)</f>
        <v>0.21935256604651637</v>
      </c>
      <c r="AK37" s="225">
        <f>TTEST(AK14:AK18,AK26:AK30,2,2)</f>
        <v>4.6183604700364048E-4</v>
      </c>
      <c r="AL37" s="224"/>
      <c r="AM37" s="225">
        <f>TTEST(AM14:AM18,AM26:AM30,2,2)</f>
        <v>0.77387459308062656</v>
      </c>
      <c r="AN37" s="226">
        <f>TTEST(AN14:AN18,AN26:AN30,2,2)</f>
        <v>6.2441549280771412E-2</v>
      </c>
      <c r="AO37" s="227">
        <f>TTEST(AO14:AO18,AO26:AO30,2,2)</f>
        <v>0.75791401960818106</v>
      </c>
      <c r="AP37" s="228"/>
      <c r="AQ37" s="224"/>
      <c r="AR37" s="224"/>
      <c r="AS37" s="224"/>
      <c r="AT37" s="224">
        <f>TTEST(AT14:AT18,AT26:AT30,2,2)</f>
        <v>0.28070109566073365</v>
      </c>
      <c r="AU37" s="224">
        <f>TTEST(AU14:AU18,AU26:AU30,2,2)</f>
        <v>2.9508053394795876E-3</v>
      </c>
      <c r="AV37" s="227">
        <f>TTEST(AV14:AV18,AV26:AV30,2,2)</f>
        <v>0.1409514537277983</v>
      </c>
      <c r="AW37" s="228"/>
      <c r="AX37" s="224">
        <f>TTEST(AX14:AX18,AX26:AX30,2,2)</f>
        <v>0.55550124145276847</v>
      </c>
      <c r="AY37" s="224">
        <f>TTEST(AY14:AY18,AY26:AY30,2,2)</f>
        <v>2.7267884301689711E-3</v>
      </c>
      <c r="AZ37" s="227">
        <f>TTEST(AZ14:AZ18,AZ26:AZ30,2,2)</f>
        <v>0.23272852093051</v>
      </c>
      <c r="BA37" s="228"/>
      <c r="BB37" s="224">
        <f>TTEST(BB14:BB18,BB26:BB30,2,2)</f>
        <v>0.30724077597630506</v>
      </c>
      <c r="BC37" s="224">
        <f>TTEST(BC14:BC18,BC26:BC30,2,2)</f>
        <v>3.956518831799368E-4</v>
      </c>
      <c r="BD37" s="227">
        <f>TTEST(BD14:BD18,BD26:BD30,2,2)</f>
        <v>9.6692642148070357E-2</v>
      </c>
      <c r="BE37" s="228"/>
      <c r="BF37" s="224">
        <f>TTEST(BF14:BF18,BF26:BF30,2,2)</f>
        <v>0.94801196066809323</v>
      </c>
      <c r="BG37" s="224">
        <f>TTEST(BG14:BG18,BG26:BG30,2,2)</f>
        <v>3.3891730779494529E-4</v>
      </c>
      <c r="BH37" s="227">
        <f>TTEST(BH14:BH18,BH26:BH30,2,2)</f>
        <v>0.44456030355721154</v>
      </c>
      <c r="BI37" s="228"/>
      <c r="BJ37" s="224">
        <f>TTEST(BJ14:BJ18,BJ26:BJ30,2,2)</f>
        <v>0.86357805350770533</v>
      </c>
      <c r="BK37" s="224">
        <f>TTEST(BK14:BK18,BK26:BK30,2,2)</f>
        <v>7.4188487147419588E-3</v>
      </c>
      <c r="BL37" s="227">
        <f>TTEST(BL14:BL18,BL26:BL30,2,2)</f>
        <v>0.42240855346525319</v>
      </c>
      <c r="BM37" s="228"/>
      <c r="BN37" s="224">
        <f>TTEST(BN14:BN18,BN26:BN30,2,2)</f>
        <v>0.84856972019372856</v>
      </c>
      <c r="BO37" s="224">
        <f>TTEST(BO14:BO18,BO26:BO30,2,2)</f>
        <v>1.9692493122813029E-4</v>
      </c>
      <c r="BP37" s="227">
        <f>TTEST(BP14:BP18,BP26:BP30,2,2)</f>
        <v>0.23429223536846475</v>
      </c>
      <c r="BQ37" s="228"/>
      <c r="BR37" s="224">
        <f>TTEST(BR14:BR18,BR26:BR30,2,2)</f>
        <v>0.58814341139186854</v>
      </c>
      <c r="BS37" s="224">
        <f>TTEST(BS14:BS18,BS26:BS30,2,2)</f>
        <v>6.2059417910912039E-2</v>
      </c>
      <c r="BT37" s="227">
        <f>TTEST(BT14:BT18,BT26:BT30,2,2)</f>
        <v>0.31592444343438353</v>
      </c>
      <c r="BU37" s="228"/>
      <c r="BV37" s="224">
        <f>TTEST(BV14:BV18,BV26:BV30,2,2)</f>
        <v>1.900007635631153E-2</v>
      </c>
      <c r="BW37" s="224">
        <f>TTEST(BW14:BW18,BW26:BW30,2,2)</f>
        <v>0.54773101881763808</v>
      </c>
      <c r="BX37" s="227">
        <f>TTEST(BX14:BX18,BX26:BX30,2,2)</f>
        <v>8.5049368298919462E-3</v>
      </c>
      <c r="BY37" s="228"/>
      <c r="BZ37" s="224">
        <f>TTEST(BZ14:BZ18,BZ26:BZ30,2,2)</f>
        <v>0.13407424936039294</v>
      </c>
      <c r="CA37" s="224">
        <f>TTEST(CA14:CA18,CA26:CA30,2,2)</f>
        <v>0.17177738593161379</v>
      </c>
      <c r="CB37" s="227">
        <f>TTEST(CB14:CB18,CB26:CB30,2,2)</f>
        <v>5.76068333233608E-2</v>
      </c>
      <c r="CC37" s="228"/>
      <c r="CD37" s="224">
        <f>TTEST(CD14:CD18,CD26:CD30,2,2)</f>
        <v>0.24122020173295192</v>
      </c>
      <c r="CE37" s="224">
        <f>TTEST(CE14:CE18,CE26:CE30,2,2)</f>
        <v>6.1612936674839656E-2</v>
      </c>
      <c r="CF37" s="227">
        <f>TTEST(CF14:CF18,CF26:CF30,2,2)</f>
        <v>8.5630743017256247E-2</v>
      </c>
      <c r="CG37" s="228"/>
      <c r="CH37" s="224">
        <f>TTEST(CH14:CH18,CH26:CH30,2,2)</f>
        <v>0.33972439280041283</v>
      </c>
      <c r="CI37" s="224">
        <f>TTEST(CI14:CI18,CI26:CI30,2,2)</f>
        <v>1.3774595246009113E-3</v>
      </c>
      <c r="CJ37" s="227">
        <f>TTEST(CJ14:CJ18,CJ26:CJ30,2,2)</f>
        <v>4.1238971979130082E-2</v>
      </c>
      <c r="CK37" s="228"/>
      <c r="CL37" s="224">
        <f>TTEST(CL14:CL18,CL26:CL30,2,2)</f>
        <v>0.33972439280040945</v>
      </c>
      <c r="CM37" s="224">
        <f>TTEST(CM14:CM18,CM26:CM30,2,2)</f>
        <v>4.0240657012591434E-5</v>
      </c>
      <c r="CN37" s="227">
        <f>TTEST(CN14:CN18,CN26:CN30,2,2)</f>
        <v>0.10710480177738389</v>
      </c>
      <c r="CO37" s="224"/>
      <c r="CP37" s="224">
        <f>TTEST(CP14:CP18,CP26:CP30,2,2)</f>
        <v>0.29364894166604649</v>
      </c>
      <c r="CQ37" s="224">
        <f>TTEST(CQ14:CQ18,CQ26:CQ30,2,2)</f>
        <v>2.5379876233087601E-4</v>
      </c>
      <c r="CR37" s="227">
        <f>TTEST(CR14:CR18,CR26:CR30,2,2)</f>
        <v>0.9609399261577094</v>
      </c>
      <c r="CS37" s="228"/>
      <c r="CT37" s="224">
        <f>TTEST(CT14:CT18,CT26:CT30,2,2)</f>
        <v>0.3965198578953637</v>
      </c>
      <c r="CU37" s="224">
        <f>TTEST(CU14:CU18,CU26:CU30,2,2)</f>
        <v>1.681426067993335E-2</v>
      </c>
      <c r="CV37" s="227">
        <f>TTEST(CV14:CV18,CV26:CV30,2,2)</f>
        <v>0.84022517844557432</v>
      </c>
      <c r="CW37" s="228"/>
      <c r="CX37" s="224">
        <f t="shared" ref="CX37:DI37" si="38">TTEST(CX14:CX18,CX26:CX30,2,2)</f>
        <v>0.28193738902259913</v>
      </c>
      <c r="CY37" s="224">
        <f t="shared" si="38"/>
        <v>0.10926191902167491</v>
      </c>
      <c r="CZ37" s="227">
        <f t="shared" si="38"/>
        <v>0.10764364216885497</v>
      </c>
      <c r="DA37" s="229">
        <f t="shared" si="38"/>
        <v>0.94598373171274741</v>
      </c>
      <c r="DB37" s="229">
        <f t="shared" si="38"/>
        <v>4.0034536221219247E-2</v>
      </c>
      <c r="DC37" s="227">
        <f t="shared" si="38"/>
        <v>3.2940869366281912E-2</v>
      </c>
      <c r="DD37" s="227">
        <f t="shared" si="38"/>
        <v>6.2145560841745481E-2</v>
      </c>
      <c r="DE37" s="224">
        <f t="shared" si="38"/>
        <v>0.19763139733733404</v>
      </c>
      <c r="DF37" s="229">
        <f t="shared" si="38"/>
        <v>0.54928855462105641</v>
      </c>
      <c r="DG37" s="229">
        <f t="shared" si="38"/>
        <v>0.32423881702351592</v>
      </c>
      <c r="DH37" s="227">
        <f t="shared" si="38"/>
        <v>0.10909167407539465</v>
      </c>
      <c r="DI37" s="227">
        <f t="shared" si="38"/>
        <v>5.2207768927942481E-2</v>
      </c>
      <c r="DJ37" s="228"/>
      <c r="DK37" s="224">
        <f t="shared" ref="DK37:DS37" si="39">TTEST(DK14:DK18,DK26:DK30,2,2)</f>
        <v>0.11905251727479266</v>
      </c>
      <c r="DL37" s="224">
        <f t="shared" si="39"/>
        <v>1.6725250336196182E-3</v>
      </c>
      <c r="DM37" s="224">
        <f t="shared" si="39"/>
        <v>0.31887657660081165</v>
      </c>
      <c r="DN37" s="224">
        <f t="shared" si="39"/>
        <v>7.179569902886497E-2</v>
      </c>
      <c r="DO37" s="228">
        <f t="shared" si="39"/>
        <v>2.9481751433702005E-2</v>
      </c>
      <c r="DP37" s="225">
        <f t="shared" si="39"/>
        <v>0.54773101881763808</v>
      </c>
      <c r="DQ37" s="225">
        <f t="shared" si="39"/>
        <v>9.6351528873624935E-3</v>
      </c>
      <c r="DR37" s="225">
        <f t="shared" si="39"/>
        <v>0.27915774379640795</v>
      </c>
      <c r="DS37" s="541">
        <f t="shared" si="39"/>
        <v>1.3678426053240106E-2</v>
      </c>
      <c r="DT37" s="228"/>
      <c r="DU37" s="224">
        <f>TTEST(DU14:DU18,DU26:DU30,2,2)</f>
        <v>0.63400890849345903</v>
      </c>
      <c r="DV37" s="224">
        <f>TTEST(DV14:DV18,DV26:DV30,2,2)</f>
        <v>2.1465551674948154E-4</v>
      </c>
      <c r="DW37" s="224">
        <f>TTEST(DW14:DW18,DW26:DW30,2,2)</f>
        <v>4.9986768791315452E-2</v>
      </c>
      <c r="DX37" s="224"/>
      <c r="DY37" s="224">
        <f>TTEST(DY14:DY18,DY26:DY30,2,2)</f>
        <v>0.52752576677366236</v>
      </c>
      <c r="DZ37" s="224">
        <f>TTEST(DZ14:DZ18,DZ26:DZ30,2,2)</f>
        <v>1.9459233399436238E-3</v>
      </c>
      <c r="EA37" s="225">
        <f>TTEST(EA14:EA18,EA26:EA30,2,2)</f>
        <v>0.16721580293082022</v>
      </c>
      <c r="EB37" s="541"/>
      <c r="EC37" s="224">
        <f>TTEST(EC14:EC18,EC26:EC30,2,2)</f>
        <v>0.12324921085011964</v>
      </c>
      <c r="ED37" s="224">
        <f>TTEST(ED14:ED18,ED26:ED30,2,2)</f>
        <v>9.0969292506879764E-5</v>
      </c>
      <c r="EE37" s="227">
        <f>TTEST(EE14:EE18,EE26:EE30,2,2)</f>
        <v>8.9700607855981215E-3</v>
      </c>
      <c r="EF37" s="541"/>
      <c r="EG37" s="224">
        <f>TTEST(EG14:EG18,EG26:EG30,2,2)</f>
        <v>0.12324921085011765</v>
      </c>
      <c r="EH37" s="224">
        <f>TTEST(EH14:EH18,EH26:EH30,2,2)</f>
        <v>4.5437584281065539E-5</v>
      </c>
      <c r="EI37" s="227">
        <f>TTEST(EI14:EI18,EI26:EI30,2,2)</f>
        <v>0.72834830588797494</v>
      </c>
      <c r="EJ37" s="228"/>
      <c r="EK37" s="225"/>
      <c r="EL37" s="224"/>
      <c r="EM37" s="224">
        <f>TTEST(EM14:EM18,EM26:EM30,2,2)</f>
        <v>1.5204086460203861E-3</v>
      </c>
      <c r="EN37" s="224">
        <f>TTEST(EN14:EN18,EN26:EN30,2,2)</f>
        <v>1.1107028571615152E-3</v>
      </c>
      <c r="EO37" s="224">
        <f>TTEST(EO14:EO18,EO26:EO30,2,2)</f>
        <v>2.8195298481694074E-3</v>
      </c>
      <c r="EP37" s="224">
        <f>TTEST(EP14:EP18,EP26:EP30,2,2)</f>
        <v>2.1491304656804031E-4</v>
      </c>
      <c r="EQ37" s="553"/>
      <c r="ER37" s="231"/>
      <c r="ES37" s="231"/>
      <c r="ET37" s="442" t="s">
        <v>236</v>
      </c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  <c r="HD37" s="16"/>
      <c r="HE37" s="16"/>
      <c r="HF37" s="16"/>
      <c r="HG37" s="16"/>
      <c r="HH37" s="16"/>
    </row>
    <row r="38" spans="1:216" ht="15" customHeight="1" thickTop="1" thickBot="1" x14ac:dyDescent="0.3">
      <c r="A38" s="223"/>
      <c r="B38" s="232"/>
      <c r="C38" s="232"/>
      <c r="D38" s="442" t="s">
        <v>215</v>
      </c>
      <c r="E38" s="512">
        <f t="shared" ref="E38:L38" si="40">(E32-E20)/E20</f>
        <v>1.0720306513409961</v>
      </c>
      <c r="F38" s="513">
        <f t="shared" si="40"/>
        <v>0.76150708875509809</v>
      </c>
      <c r="G38" s="512">
        <f t="shared" si="40"/>
        <v>0.74242424242424232</v>
      </c>
      <c r="H38" s="512">
        <f t="shared" si="40"/>
        <v>0.96147110332749597</v>
      </c>
      <c r="I38" s="512">
        <f t="shared" si="40"/>
        <v>0.83526011560693614</v>
      </c>
      <c r="J38" s="512">
        <f t="shared" si="40"/>
        <v>0.665573770491803</v>
      </c>
      <c r="K38" s="513">
        <f t="shared" si="40"/>
        <v>0.78294573643410836</v>
      </c>
      <c r="L38" s="514">
        <f t="shared" si="40"/>
        <v>-0.1482786385674548</v>
      </c>
      <c r="M38" s="515"/>
      <c r="N38" s="512"/>
      <c r="O38" s="513">
        <f>(O32-O20)/O20</f>
        <v>5.4620028574523465E-2</v>
      </c>
      <c r="P38" s="516">
        <f>(P32-P20)/P20</f>
        <v>0.85641347327517459</v>
      </c>
      <c r="Q38" s="513">
        <f>(Q32-Q20)/Q20</f>
        <v>-0.10150562785761166</v>
      </c>
      <c r="R38" s="512"/>
      <c r="S38" s="513">
        <f>(S32-S20)/S20</f>
        <v>-2.6030013476393412E-2</v>
      </c>
      <c r="T38" s="516">
        <f>(T32-T20)/T20</f>
        <v>0.71191087744569104</v>
      </c>
      <c r="U38" s="513">
        <f>(U32-U20)/U20</f>
        <v>-0.17067271662996811</v>
      </c>
      <c r="V38" s="512"/>
      <c r="W38" s="513">
        <f>(W32-W20)/W20</f>
        <v>0.32333817861392433</v>
      </c>
      <c r="X38" s="516">
        <f>(X32-X20)/X20</f>
        <v>1.3387251173238197</v>
      </c>
      <c r="Y38" s="514">
        <f>(Y32-Y20)/Y20</f>
        <v>0.12927727180163195</v>
      </c>
      <c r="Z38" s="517"/>
      <c r="AA38" s="513">
        <f>(AA32-AA20)/AA20</f>
        <v>-0.24193271176815603</v>
      </c>
      <c r="AB38" s="516">
        <f>(AB32-AB20)/AB20</f>
        <v>0.34048933004181464</v>
      </c>
      <c r="AC38" s="513">
        <f>(AC32-AC20)/AC20</f>
        <v>-0.35510606786229815</v>
      </c>
      <c r="AD38" s="512"/>
      <c r="AE38" s="513">
        <f>(AE32-AE20)/AE20</f>
        <v>-0.16369221368039763</v>
      </c>
      <c r="AF38" s="516">
        <f>(AF32-AF20)/AF20</f>
        <v>0.46755387167188595</v>
      </c>
      <c r="AG38" s="513">
        <f>(AG32-AG20)/AG20</f>
        <v>-0.29319128954541401</v>
      </c>
      <c r="AH38" s="512"/>
      <c r="AI38" s="513">
        <f>(AI32-AI20)/AI20</f>
        <v>-0.35618547026907416</v>
      </c>
      <c r="AJ38" s="516">
        <f>(AJ32-AJ20)/AJ20</f>
        <v>0.13948499086219093</v>
      </c>
      <c r="AK38" s="513">
        <f>(AK32-AK20)/AK20</f>
        <v>-0.45151201151702813</v>
      </c>
      <c r="AL38" s="512"/>
      <c r="AM38" s="513">
        <f>(AM32-AM20)/AM20</f>
        <v>7.397730358105141E-2</v>
      </c>
      <c r="AN38" s="516">
        <f>(AN32-AN20)/AN20</f>
        <v>0.92584807511596223</v>
      </c>
      <c r="AO38" s="514">
        <f>(AO32-AO20)/AO20</f>
        <v>-7.5635316233903391E-2</v>
      </c>
      <c r="AP38" s="518"/>
      <c r="AQ38" s="512"/>
      <c r="AR38" s="512"/>
      <c r="AS38" s="512"/>
      <c r="AT38" s="512">
        <f>(AT32-AT20)/AT20</f>
        <v>-0.15707722942023342</v>
      </c>
      <c r="AU38" s="512">
        <f>(AU32-AU20)/AU20</f>
        <v>0.53927110908440956</v>
      </c>
      <c r="AV38" s="514">
        <f>(AV32-AV20)/AV20</f>
        <v>-0.2428344415336392</v>
      </c>
      <c r="AW38" s="518"/>
      <c r="AX38" s="512">
        <f>(AX32-AX20)/AX20</f>
        <v>-9.8953076471788706E-2</v>
      </c>
      <c r="AY38" s="512">
        <f>(AY32-AY20)/AY20</f>
        <v>0.68218894422781406</v>
      </c>
      <c r="AZ38" s="514">
        <f>(AZ32-AZ20)/AZ20</f>
        <v>-0.18578513671400235</v>
      </c>
      <c r="BA38" s="518"/>
      <c r="BB38" s="512">
        <f>(BB32-BB20)/BB20</f>
        <v>-0.12603359932906269</v>
      </c>
      <c r="BC38" s="512">
        <f>(BC32-BC20)/BC20</f>
        <v>0.61522874566196217</v>
      </c>
      <c r="BD38" s="514">
        <f>(BD32-BD20)/BD20</f>
        <v>-0.21252473268593949</v>
      </c>
      <c r="BE38" s="518"/>
      <c r="BF38" s="512">
        <f>(BF32-BF20)/BF20</f>
        <v>7.6523617869521908E-3</v>
      </c>
      <c r="BG38" s="512">
        <f>(BG32-BG20)/BG20</f>
        <v>0.87965132886168296</v>
      </c>
      <c r="BH38" s="514">
        <f>(BH32-BH20)/BH20</f>
        <v>-8.869716613841859E-2</v>
      </c>
      <c r="BI38" s="518"/>
      <c r="BJ38" s="512">
        <f>(BJ32-BJ20)/BJ20</f>
        <v>1.7707512357528852E-2</v>
      </c>
      <c r="BK38" s="512">
        <f>(BK32-BK20)/BK20</f>
        <v>0.91163429832572973</v>
      </c>
      <c r="BL38" s="514">
        <f>(BL32-BL20)/BL20</f>
        <v>-8.4849221049904E-2</v>
      </c>
      <c r="BM38" s="518"/>
      <c r="BN38" s="512">
        <f>(BN32-BN20)/BN20</f>
        <v>-1.7848886548146481E-2</v>
      </c>
      <c r="BO38" s="512">
        <f>(BO32-BO20)/BO20</f>
        <v>0.83115523498736477</v>
      </c>
      <c r="BP38" s="514">
        <f>(BP32-BP20)/BP20</f>
        <v>-0.11317949072250146</v>
      </c>
      <c r="BQ38" s="518"/>
      <c r="BR38" s="512">
        <f>(BR32-BR20)/BR20</f>
        <v>-9.9574476790219885E-2</v>
      </c>
      <c r="BS38" s="512">
        <f>(BS32-BS20)/BS20</f>
        <v>0.69336633700279737</v>
      </c>
      <c r="BT38" s="514">
        <f>(BT32-BT20)/BT20</f>
        <v>-0.1917104110458436</v>
      </c>
      <c r="BU38" s="518"/>
      <c r="BV38" s="512">
        <f>(BV32-BV20)/BV20</f>
        <v>-0.38889417890714251</v>
      </c>
      <c r="BW38" s="512">
        <f>(BW32-BW20)/BW20</f>
        <v>0.17672434940019074</v>
      </c>
      <c r="BX38" s="514">
        <f>(BX32-BX20)/BX20</f>
        <v>-0.45285153526284622</v>
      </c>
      <c r="BY38" s="518"/>
      <c r="BZ38" s="512">
        <f>(BZ32-BZ20)/BZ20</f>
        <v>-0.24017814159908046</v>
      </c>
      <c r="CA38" s="512">
        <f>(CA32-CA20)/CA20</f>
        <v>0.44348514992761962</v>
      </c>
      <c r="CB38" s="514">
        <f>(CB32-CB20)/CB20</f>
        <v>-0.31873573808163436</v>
      </c>
      <c r="CC38" s="518"/>
      <c r="CD38" s="512">
        <f>(CD32-CD20)/CD20</f>
        <v>-0.15563184240705993</v>
      </c>
      <c r="CE38" s="512">
        <f>(CE32-CE20)/CE20</f>
        <v>0.59681709918969517</v>
      </c>
      <c r="CF38" s="514">
        <f>(CF32-CF20)/CF20</f>
        <v>-0.24211720766321315</v>
      </c>
      <c r="CG38" s="518"/>
      <c r="CH38" s="512">
        <f>(CH32-CH20)/CH20</f>
        <v>-7.0019993407986592E-2</v>
      </c>
      <c r="CI38" s="512">
        <f>(CI32-CI20)/CI20</f>
        <v>0.73937363439943449</v>
      </c>
      <c r="CJ38" s="514">
        <f>(CJ32-CJ20)/CJ20</f>
        <v>-0.16157375097570348</v>
      </c>
      <c r="CK38" s="518"/>
      <c r="CL38" s="512">
        <f>(CL32-CL20)/CL20</f>
        <v>2.6370856321153869E-2</v>
      </c>
      <c r="CM38" s="512">
        <f>(CM32-CM20)/CM20</f>
        <v>0.9002487736997421</v>
      </c>
      <c r="CN38" s="514">
        <f>(CN32-CN20)/CN20</f>
        <v>-7.8956076205795811E-2</v>
      </c>
      <c r="CO38" s="512"/>
      <c r="CP38" s="512">
        <f>(CP32-CP20)/CP20</f>
        <v>0.10351225583833114</v>
      </c>
      <c r="CQ38" s="512">
        <f>(CQ32-CQ20)/CQ20</f>
        <v>1.0500509764458696</v>
      </c>
      <c r="CR38" s="514">
        <f>(CR32-CR20)/CR20</f>
        <v>-4.9854650916100873E-3</v>
      </c>
      <c r="CS38" s="518"/>
      <c r="CT38" s="512">
        <f>(CT32-CT20)/CT20</f>
        <v>0.14629403512429087</v>
      </c>
      <c r="CU38" s="512">
        <f>(CU32-CU20)/CU20</f>
        <v>1.1671175218360712</v>
      </c>
      <c r="CV38" s="514">
        <f>(CV32-CV20)/CV20</f>
        <v>3.3293649478041851E-2</v>
      </c>
      <c r="CW38" s="518"/>
      <c r="CX38" s="512">
        <f t="shared" ref="CX38:DI38" si="41">(CX32-CX20)/CX20</f>
        <v>-0.17538515434400651</v>
      </c>
      <c r="CY38" s="512">
        <f t="shared" si="41"/>
        <v>0.5862502603957479</v>
      </c>
      <c r="CZ38" s="514">
        <f t="shared" si="41"/>
        <v>-0.26291742098893334</v>
      </c>
      <c r="DA38" s="519">
        <f t="shared" si="41"/>
        <v>-6.794858288544185E-3</v>
      </c>
      <c r="DB38" s="519">
        <f t="shared" si="41"/>
        <v>0.23100154781229978</v>
      </c>
      <c r="DC38" s="514">
        <f t="shared" si="41"/>
        <v>-0.15151345257823406</v>
      </c>
      <c r="DD38" s="514">
        <f t="shared" si="41"/>
        <v>-0.18921460841170851</v>
      </c>
      <c r="DE38" s="512">
        <f t="shared" si="41"/>
        <v>0.33697619481483271</v>
      </c>
      <c r="DF38" s="519">
        <f t="shared" si="41"/>
        <v>-6.3249647673771114E-2</v>
      </c>
      <c r="DG38" s="519">
        <f t="shared" si="41"/>
        <v>-8.7200520639384382E-2</v>
      </c>
      <c r="DH38" s="514">
        <f t="shared" si="41"/>
        <v>-0.24676425890153478</v>
      </c>
      <c r="DI38" s="514">
        <f t="shared" si="41"/>
        <v>-0.3174735156018435</v>
      </c>
      <c r="DJ38" s="518"/>
      <c r="DK38" s="512">
        <f t="shared" ref="DK38:DS38" si="42">(DK32-DK20)/DK20</f>
        <v>0.41010718039270605</v>
      </c>
      <c r="DL38" s="512">
        <f t="shared" si="42"/>
        <v>1.6207097164526043</v>
      </c>
      <c r="DM38" s="512">
        <f t="shared" si="42"/>
        <v>0.26548200851806392</v>
      </c>
      <c r="DN38" s="512">
        <f t="shared" si="42"/>
        <v>0.52474062181016801</v>
      </c>
      <c r="DO38" s="518">
        <f t="shared" si="42"/>
        <v>-0.23764069608590407</v>
      </c>
      <c r="DP38" s="513">
        <f t="shared" si="42"/>
        <v>0.17672434940019086</v>
      </c>
      <c r="DQ38" s="513">
        <f t="shared" si="42"/>
        <v>0.67415543697578184</v>
      </c>
      <c r="DR38" s="513">
        <f t="shared" si="42"/>
        <v>0.31596593699220932</v>
      </c>
      <c r="DS38" s="542">
        <f t="shared" si="42"/>
        <v>-0.38317023100754521</v>
      </c>
      <c r="DT38" s="518"/>
      <c r="DU38" s="512">
        <f>(DU32-DU20)/DU20</f>
        <v>-2.144109006713802E-2</v>
      </c>
      <c r="DV38" s="512">
        <f>(DV32-DV20)/DV20</f>
        <v>0.80988987376867583</v>
      </c>
      <c r="DW38" s="512">
        <f>(DW32-DW20)/DW20</f>
        <v>-0.12360700505812573</v>
      </c>
      <c r="DX38" s="512"/>
      <c r="DY38" s="512">
        <f>(DY32-DY20)/DY20</f>
        <v>-7.0112467978460366E-2</v>
      </c>
      <c r="DZ38" s="512">
        <f>(DZ32-DZ20)/DZ20</f>
        <v>0.73190281707045068</v>
      </c>
      <c r="EA38" s="513">
        <f>(EA32-EA20)/EA20</f>
        <v>-0.15657295666336901</v>
      </c>
      <c r="EB38" s="542"/>
      <c r="EC38" s="512">
        <f>(EC32-EC20)/EC20</f>
        <v>-3.1984636443436992E-2</v>
      </c>
      <c r="ED38" s="512">
        <f>(ED32-ED20)/ED20</f>
        <v>0.793129498969535</v>
      </c>
      <c r="EE38" s="514">
        <f>(EE32-EE20)/EE20</f>
        <v>-0.13071581930261625</v>
      </c>
      <c r="EF38" s="542"/>
      <c r="EG38" s="512">
        <f>(EG32-EG20)/EG20</f>
        <v>8.8919129741001482E-2</v>
      </c>
      <c r="EH38" s="512">
        <f>(EH32-EH20)/EH20</f>
        <v>1.033615321310738</v>
      </c>
      <c r="EI38" s="514">
        <f>(EI32-EI20)/EI20</f>
        <v>-2.0171785126049384E-2</v>
      </c>
      <c r="EJ38" s="518"/>
      <c r="EK38" s="513"/>
      <c r="EL38" s="512" t="s">
        <v>283</v>
      </c>
      <c r="EM38" s="512">
        <f>(EM32-EM20)/EM20</f>
        <v>1.4126084337628748</v>
      </c>
      <c r="EN38" s="512">
        <f>(EN32-EN20)/EN20</f>
        <v>3.5598505737423953</v>
      </c>
      <c r="EO38" s="512">
        <f>(EO32-EO20)/EO20</f>
        <v>1.1657634473747509</v>
      </c>
      <c r="EP38" s="512">
        <f>(EP32-EP20)/EP20</f>
        <v>-0.58306380972994898</v>
      </c>
      <c r="EQ38" s="553"/>
      <c r="ER38" s="231"/>
      <c r="ES38" s="231"/>
      <c r="ET38" s="442" t="s">
        <v>215</v>
      </c>
      <c r="EU38" s="347"/>
      <c r="EV38" s="347"/>
      <c r="EW38" s="347"/>
      <c r="EX38" s="347"/>
      <c r="EY38" s="347"/>
      <c r="EZ38" s="347"/>
      <c r="FA38" s="347"/>
      <c r="FB38" s="347"/>
      <c r="FC38" s="347"/>
      <c r="FD38" s="347"/>
      <c r="FE38" s="347"/>
      <c r="FF38" s="347"/>
      <c r="FG38" s="347"/>
      <c r="FH38" s="347"/>
      <c r="FI38" s="347"/>
      <c r="FJ38" s="347"/>
      <c r="FK38" s="347"/>
      <c r="FL38" s="347"/>
      <c r="FM38" s="347"/>
      <c r="FN38" s="347"/>
      <c r="FO38" s="347"/>
      <c r="FP38" s="347"/>
    </row>
    <row r="39" spans="1:216" s="147" customFormat="1" ht="18" customHeight="1" thickTop="1" x14ac:dyDescent="0.2">
      <c r="A39" s="502"/>
      <c r="B39" s="502"/>
      <c r="C39" s="502"/>
      <c r="D39" s="534"/>
      <c r="E39" s="134"/>
      <c r="F39" s="445"/>
      <c r="G39" s="342"/>
      <c r="H39" s="342"/>
      <c r="I39" s="342"/>
      <c r="J39" s="342"/>
      <c r="K39" s="445"/>
      <c r="L39" s="136"/>
      <c r="M39" s="143"/>
      <c r="N39" s="342"/>
      <c r="O39" s="373"/>
      <c r="P39" s="135"/>
      <c r="Q39" s="373"/>
      <c r="R39" s="384"/>
      <c r="S39" s="373"/>
      <c r="T39" s="135"/>
      <c r="U39" s="373"/>
      <c r="V39" s="384"/>
      <c r="W39" s="373"/>
      <c r="X39" s="135"/>
      <c r="Y39" s="136"/>
      <c r="Z39" s="389"/>
      <c r="AA39" s="373"/>
      <c r="AB39" s="135"/>
      <c r="AC39" s="373"/>
      <c r="AD39" s="384"/>
      <c r="AE39" s="373"/>
      <c r="AF39" s="135"/>
      <c r="AG39" s="373"/>
      <c r="AH39" s="384"/>
      <c r="AI39" s="373"/>
      <c r="AJ39" s="135"/>
      <c r="AK39" s="373"/>
      <c r="AL39" s="384"/>
      <c r="AM39" s="373"/>
      <c r="AN39" s="135"/>
      <c r="AO39" s="136"/>
      <c r="AP39" s="413"/>
      <c r="AQ39" s="137"/>
      <c r="AR39" s="137"/>
      <c r="AS39" s="137"/>
      <c r="AT39" s="137"/>
      <c r="AU39" s="137"/>
      <c r="AV39" s="138"/>
      <c r="AW39" s="413"/>
      <c r="AX39" s="137"/>
      <c r="AY39" s="137"/>
      <c r="AZ39" s="138"/>
      <c r="BA39" s="413"/>
      <c r="BB39" s="137"/>
      <c r="BC39" s="137"/>
      <c r="BD39" s="138"/>
      <c r="BE39" s="413"/>
      <c r="BF39" s="137"/>
      <c r="BG39" s="137"/>
      <c r="BH39" s="138"/>
      <c r="BI39" s="413"/>
      <c r="BJ39" s="137"/>
      <c r="BK39" s="137"/>
      <c r="BL39" s="138"/>
      <c r="BM39" s="535"/>
      <c r="BN39" s="137"/>
      <c r="BO39" s="137"/>
      <c r="BP39" s="138"/>
      <c r="BQ39" s="535"/>
      <c r="BR39" s="137"/>
      <c r="BS39" s="137"/>
      <c r="BT39" s="138"/>
      <c r="BU39" s="535"/>
      <c r="BV39" s="137"/>
      <c r="BW39" s="137"/>
      <c r="BX39" s="138"/>
      <c r="BY39" s="535"/>
      <c r="BZ39" s="137"/>
      <c r="CA39" s="137"/>
      <c r="CB39" s="138"/>
      <c r="CC39" s="535"/>
      <c r="CD39" s="137"/>
      <c r="CE39" s="137"/>
      <c r="CF39" s="138"/>
      <c r="CG39" s="535"/>
      <c r="CH39" s="137"/>
      <c r="CI39" s="137"/>
      <c r="CJ39" s="138"/>
      <c r="CK39" s="535"/>
      <c r="CL39" s="137"/>
      <c r="CM39" s="137"/>
      <c r="CN39" s="138"/>
      <c r="CO39" s="137"/>
      <c r="CP39" s="140"/>
      <c r="CQ39" s="140"/>
      <c r="CR39" s="141"/>
      <c r="CS39" s="413"/>
      <c r="CT39" s="140"/>
      <c r="CU39" s="140"/>
      <c r="CV39" s="141"/>
      <c r="CW39" s="413"/>
      <c r="CX39" s="140"/>
      <c r="CY39" s="140"/>
      <c r="CZ39" s="141"/>
      <c r="DA39" s="146"/>
      <c r="DB39" s="146"/>
      <c r="DC39" s="143"/>
      <c r="DD39" s="413"/>
      <c r="DE39" s="143"/>
      <c r="DF39" s="145"/>
      <c r="DG39" s="145"/>
      <c r="DH39" s="146"/>
      <c r="DI39" s="146"/>
      <c r="DJ39" s="413"/>
      <c r="DK39" s="137"/>
      <c r="DL39" s="137"/>
      <c r="DM39" s="137"/>
      <c r="DN39" s="137"/>
      <c r="DO39" s="487"/>
      <c r="DP39" s="445"/>
      <c r="DQ39" s="445"/>
      <c r="DR39" s="445"/>
      <c r="DS39" s="536"/>
      <c r="DT39" s="535"/>
      <c r="DU39" s="137"/>
      <c r="DV39" s="137"/>
      <c r="DW39" s="137"/>
      <c r="DX39" s="134"/>
      <c r="DY39" s="137"/>
      <c r="DZ39" s="137"/>
      <c r="EA39" s="148"/>
      <c r="EB39" s="568"/>
      <c r="EC39" s="137"/>
      <c r="ED39" s="137"/>
      <c r="EE39" s="138"/>
      <c r="EF39" s="568"/>
      <c r="EG39" s="137"/>
      <c r="EH39" s="137"/>
      <c r="EI39" s="138"/>
      <c r="EJ39" s="535"/>
      <c r="EK39" s="373"/>
      <c r="EL39" s="134"/>
      <c r="EM39" s="137"/>
      <c r="EN39" s="137"/>
      <c r="EO39" s="137"/>
      <c r="EP39" s="137"/>
      <c r="EQ39" s="405"/>
      <c r="ER39" s="502"/>
      <c r="ES39" s="502"/>
      <c r="ET39" s="534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</row>
    <row r="40" spans="1:216" s="147" customFormat="1" ht="22.5" customHeight="1" x14ac:dyDescent="0.3">
      <c r="A40" s="532" t="str">
        <f>$D$2</f>
        <v>Day</v>
      </c>
      <c r="B40" s="533">
        <f>$D$5</f>
        <v>21</v>
      </c>
      <c r="C40" s="131"/>
      <c r="D40" s="233"/>
      <c r="E40" s="134"/>
      <c r="F40" s="373"/>
      <c r="G40" s="134"/>
      <c r="H40" s="134"/>
      <c r="I40" s="134"/>
      <c r="J40" s="134"/>
      <c r="K40" s="373"/>
      <c r="L40" s="136"/>
      <c r="M40" s="204"/>
      <c r="N40" s="134"/>
      <c r="O40" s="373"/>
      <c r="P40" s="135"/>
      <c r="Q40" s="373"/>
      <c r="R40" s="384"/>
      <c r="S40" s="373"/>
      <c r="T40" s="135"/>
      <c r="U40" s="373"/>
      <c r="V40" s="384"/>
      <c r="W40" s="373"/>
      <c r="X40" s="135"/>
      <c r="Y40" s="136"/>
      <c r="Z40" s="389"/>
      <c r="AA40" s="373"/>
      <c r="AB40" s="135"/>
      <c r="AC40" s="373"/>
      <c r="AD40" s="384"/>
      <c r="AE40" s="373"/>
      <c r="AF40" s="135"/>
      <c r="AG40" s="373"/>
      <c r="AH40" s="384"/>
      <c r="AI40" s="373"/>
      <c r="AJ40" s="135"/>
      <c r="AK40" s="373"/>
      <c r="AL40" s="384"/>
      <c r="AM40" s="373"/>
      <c r="AN40" s="135"/>
      <c r="AO40" s="136"/>
      <c r="AP40" s="139"/>
      <c r="AQ40" s="35"/>
      <c r="AR40" s="35"/>
      <c r="AS40" s="35"/>
      <c r="AT40" s="35"/>
      <c r="AU40" s="35"/>
      <c r="AV40" s="202"/>
      <c r="AW40" s="139"/>
      <c r="AX40" s="35"/>
      <c r="AY40" s="35"/>
      <c r="AZ40" s="202"/>
      <c r="BA40" s="139"/>
      <c r="BB40" s="35"/>
      <c r="BC40" s="35"/>
      <c r="BD40" s="202"/>
      <c r="BE40" s="139"/>
      <c r="BF40" s="35"/>
      <c r="BG40" s="35"/>
      <c r="BH40" s="202"/>
      <c r="BI40" s="139"/>
      <c r="BJ40" s="35"/>
      <c r="BK40" s="35"/>
      <c r="BL40" s="202"/>
      <c r="BM40" s="139"/>
      <c r="BN40" s="35"/>
      <c r="BO40" s="35"/>
      <c r="BP40" s="202"/>
      <c r="BQ40" s="139"/>
      <c r="BR40" s="35"/>
      <c r="BS40" s="35"/>
      <c r="BT40" s="202"/>
      <c r="BU40" s="139"/>
      <c r="BV40" s="35"/>
      <c r="BW40" s="35"/>
      <c r="BX40" s="202"/>
      <c r="BY40" s="139"/>
      <c r="BZ40" s="35"/>
      <c r="CA40" s="35"/>
      <c r="CB40" s="202"/>
      <c r="CC40" s="139"/>
      <c r="CD40" s="35"/>
      <c r="CE40" s="35"/>
      <c r="CF40" s="202"/>
      <c r="CG40" s="139"/>
      <c r="CH40" s="35"/>
      <c r="CI40" s="35"/>
      <c r="CJ40" s="202"/>
      <c r="CK40" s="139"/>
      <c r="CL40" s="35"/>
      <c r="CM40" s="35"/>
      <c r="CN40" s="202"/>
      <c r="CO40" s="35"/>
      <c r="CP40" s="140"/>
      <c r="CQ40" s="140"/>
      <c r="CR40" s="141"/>
      <c r="CS40" s="139"/>
      <c r="CT40" s="140"/>
      <c r="CU40" s="140"/>
      <c r="CV40" s="141"/>
      <c r="CW40" s="139"/>
      <c r="CX40" s="140"/>
      <c r="CY40" s="140"/>
      <c r="CZ40" s="141"/>
      <c r="DA40" s="203"/>
      <c r="DB40" s="203"/>
      <c r="DC40" s="204"/>
      <c r="DD40" s="204"/>
      <c r="DE40" s="204"/>
      <c r="DF40" s="145"/>
      <c r="DG40" s="145"/>
      <c r="DH40" s="203"/>
      <c r="DI40" s="203"/>
      <c r="DJ40" s="139"/>
      <c r="DK40" s="35"/>
      <c r="DL40" s="35"/>
      <c r="DM40" s="35"/>
      <c r="DN40" s="35"/>
      <c r="DO40" s="139"/>
      <c r="DP40" s="481"/>
      <c r="DQ40" s="445"/>
      <c r="DR40" s="445"/>
      <c r="DS40" s="536"/>
      <c r="DT40" s="139"/>
      <c r="DU40" s="35"/>
      <c r="DV40" s="35"/>
      <c r="DW40" s="35"/>
      <c r="DX40" s="35"/>
      <c r="DY40" s="35"/>
      <c r="DZ40" s="35"/>
      <c r="EA40" s="481"/>
      <c r="EB40" s="563"/>
      <c r="EC40" s="35"/>
      <c r="ED40" s="35"/>
      <c r="EE40" s="202"/>
      <c r="EF40" s="563"/>
      <c r="EG40" s="35"/>
      <c r="EH40" s="35"/>
      <c r="EI40" s="202"/>
      <c r="EJ40" s="139"/>
      <c r="EK40" s="481"/>
      <c r="EL40" s="35"/>
      <c r="EM40" s="35"/>
      <c r="EN40" s="35"/>
      <c r="EO40" s="35"/>
      <c r="EP40" s="35"/>
      <c r="EQ40" s="550" t="str">
        <f>$D$2</f>
        <v>Day</v>
      </c>
      <c r="ER40" s="533">
        <f>$D$5</f>
        <v>21</v>
      </c>
      <c r="ES40" s="131"/>
      <c r="ET40" s="233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</row>
    <row r="41" spans="1:216" s="147" customFormat="1" ht="15" customHeight="1" x14ac:dyDescent="0.25">
      <c r="A41" s="129" t="str">
        <f>$C$5</f>
        <v>Co</v>
      </c>
      <c r="B41" s="130" t="str">
        <f>$A$2</f>
        <v>R</v>
      </c>
      <c r="C41" s="131" t="str">
        <f>$B$5</f>
        <v>108-C-21</v>
      </c>
      <c r="D41" s="233" t="s">
        <v>193</v>
      </c>
      <c r="E41" s="291">
        <v>82.9</v>
      </c>
      <c r="F41" s="293">
        <f>G41+H41+I41+J41+K41</f>
        <v>3.8</v>
      </c>
      <c r="G41" s="292">
        <v>1.37</v>
      </c>
      <c r="H41" s="292">
        <v>0.4</v>
      </c>
      <c r="I41" s="292">
        <v>0.5</v>
      </c>
      <c r="J41" s="292">
        <v>1.07</v>
      </c>
      <c r="K41" s="467">
        <v>0.46</v>
      </c>
      <c r="L41" s="294">
        <f>100*F41/$E41</f>
        <v>4.5838359469240046</v>
      </c>
      <c r="M41" s="305">
        <v>200</v>
      </c>
      <c r="N41" s="398">
        <f>R41+V41</f>
        <v>960</v>
      </c>
      <c r="O41" s="382">
        <f>N41/($N41+$Z41)</f>
        <v>0.88560885608856088</v>
      </c>
      <c r="P41" s="293">
        <f>O41*$F41</f>
        <v>3.3653136531365311</v>
      </c>
      <c r="Q41" s="293">
        <f>100*P41/$E41</f>
        <v>4.0594857094529928</v>
      </c>
      <c r="R41" s="290">
        <v>735</v>
      </c>
      <c r="S41" s="382">
        <f>R41/($N41+$Z41)</f>
        <v>0.6780442804428044</v>
      </c>
      <c r="T41" s="293">
        <f>S41*$F41</f>
        <v>2.5765682656826567</v>
      </c>
      <c r="U41" s="293">
        <f>100*T41/$E41</f>
        <v>3.1080437462999475</v>
      </c>
      <c r="V41" s="290">
        <v>225</v>
      </c>
      <c r="W41" s="382">
        <f>V41/($N41+$Z41)</f>
        <v>0.20756457564575645</v>
      </c>
      <c r="X41" s="293">
        <f>W41*$F41</f>
        <v>0.78874538745387446</v>
      </c>
      <c r="Y41" s="294">
        <f>100*X41/$E41</f>
        <v>0.95144196315304508</v>
      </c>
      <c r="Z41" s="399">
        <f>AD41+AH41+AL41</f>
        <v>124</v>
      </c>
      <c r="AA41" s="382">
        <f>Z41/($N41+$Z41)</f>
        <v>0.11439114391143912</v>
      </c>
      <c r="AB41" s="293">
        <f>AA41*$F41</f>
        <v>0.43468634686346863</v>
      </c>
      <c r="AC41" s="293">
        <f>100*AB41/$E41</f>
        <v>0.5243502374710115</v>
      </c>
      <c r="AD41" s="290">
        <v>36</v>
      </c>
      <c r="AE41" s="382">
        <f>AD41/($N41+$Z41)</f>
        <v>3.3210332103321034E-2</v>
      </c>
      <c r="AF41" s="293">
        <f>AE41*$F41</f>
        <v>0.12619926199261994</v>
      </c>
      <c r="AG41" s="293">
        <f>100*AF41/$E41</f>
        <v>0.15223071410448724</v>
      </c>
      <c r="AH41" s="290">
        <v>63</v>
      </c>
      <c r="AI41" s="382">
        <f>AH41/($N41+$Z41)</f>
        <v>5.8118081180811805E-2</v>
      </c>
      <c r="AJ41" s="293">
        <f>AI41*$F41</f>
        <v>0.22084870848708485</v>
      </c>
      <c r="AK41" s="293">
        <f>100*AJ41/$E41</f>
        <v>0.26640374968285263</v>
      </c>
      <c r="AL41" s="290">
        <v>25</v>
      </c>
      <c r="AM41" s="382">
        <f>AL41/($N41+$Z41)</f>
        <v>2.3062730627306273E-2</v>
      </c>
      <c r="AN41" s="293">
        <f>AM41*$F41</f>
        <v>8.763837638376383E-2</v>
      </c>
      <c r="AO41" s="294">
        <f>100*AN41/$E41</f>
        <v>0.10571577368367169</v>
      </c>
      <c r="AP41" s="422">
        <v>40</v>
      </c>
      <c r="AQ41" s="398">
        <v>24</v>
      </c>
      <c r="AR41" s="398">
        <v>10368</v>
      </c>
      <c r="AS41" s="289">
        <v>155</v>
      </c>
      <c r="AT41" s="295">
        <f>AS41/(168*($AP41+$AQ41))</f>
        <v>1.441592261904762E-2</v>
      </c>
      <c r="AU41" s="295">
        <f>AT41*$F41*$O41</f>
        <v>4.8514101212440694E-2</v>
      </c>
      <c r="AV41" s="296">
        <f>100*AU41/$E41</f>
        <v>5.852123186060397E-2</v>
      </c>
      <c r="AW41" s="297">
        <v>30</v>
      </c>
      <c r="AX41" s="295">
        <f>AW41/(168*($AP41+$AQ41))</f>
        <v>2.7901785714285715E-3</v>
      </c>
      <c r="AY41" s="295">
        <f>AX41*$F41*$O41</f>
        <v>9.3898260411175542E-3</v>
      </c>
      <c r="AZ41" s="296">
        <f>100*AY41/$E41</f>
        <v>1.1326690037536252E-2</v>
      </c>
      <c r="BA41" s="297">
        <f>AS41+AW41</f>
        <v>185</v>
      </c>
      <c r="BB41" s="295">
        <f>BA41/(168*($AP41+$AQ41))</f>
        <v>1.7206101190476192E-2</v>
      </c>
      <c r="BC41" s="295">
        <f>BB41*$F41*$O41</f>
        <v>5.7903927253558245E-2</v>
      </c>
      <c r="BD41" s="296">
        <f>100*BC41/$E41</f>
        <v>6.9847921898140208E-2</v>
      </c>
      <c r="BE41" s="297">
        <v>264</v>
      </c>
      <c r="BF41" s="295">
        <f>BE41/(168*($AP41+$AQ41))</f>
        <v>2.4553571428571428E-2</v>
      </c>
      <c r="BG41" s="295">
        <f>BF41*$F41*$O41</f>
        <v>8.2630469161834461E-2</v>
      </c>
      <c r="BH41" s="296">
        <f>100*BG41/$E41</f>
        <v>9.9674872330319006E-2</v>
      </c>
      <c r="BI41" s="297">
        <v>226</v>
      </c>
      <c r="BJ41" s="295">
        <f>BI41/(168*($AP41+$AQ41))</f>
        <v>2.101934523809524E-2</v>
      </c>
      <c r="BK41" s="295">
        <f>BJ41*$F41*$O41</f>
        <v>7.0736689509752246E-2</v>
      </c>
      <c r="BL41" s="296">
        <f>100*BK41/$E41</f>
        <v>8.5327731616106448E-2</v>
      </c>
      <c r="BM41" s="297">
        <f>AS41+AW41+BE41+BI41</f>
        <v>675</v>
      </c>
      <c r="BN41" s="295">
        <f>BM41/(168*($AP41+$AQ41))</f>
        <v>6.2779017857142863E-2</v>
      </c>
      <c r="BO41" s="295">
        <f>BN41*$F41*$O41</f>
        <v>0.21127108592514499</v>
      </c>
      <c r="BP41" s="296">
        <f>100*BO41/$E41</f>
        <v>0.25485052584456575</v>
      </c>
      <c r="BQ41" s="297">
        <v>373</v>
      </c>
      <c r="BR41" s="295">
        <f>BQ41/(168*($AP41+$AQ41))</f>
        <v>3.469122023809524E-2</v>
      </c>
      <c r="BS41" s="295">
        <f>BR41*$F41*$O41</f>
        <v>0.11674683711122825</v>
      </c>
      <c r="BT41" s="296">
        <f>100*BS41/$E41</f>
        <v>0.14082851280003408</v>
      </c>
      <c r="BU41" s="297">
        <v>223</v>
      </c>
      <c r="BV41" s="295">
        <f>BU41/(168*($AP41+$AQ41))</f>
        <v>2.074032738095238E-2</v>
      </c>
      <c r="BW41" s="295">
        <f>BV41*$F41*$O41</f>
        <v>6.979770690564048E-2</v>
      </c>
      <c r="BX41" s="296">
        <f>100*BW41/$E41</f>
        <v>8.4195062612352808E-2</v>
      </c>
      <c r="BY41" s="297">
        <f>BQ41+BU41</f>
        <v>596</v>
      </c>
      <c r="BZ41" s="295">
        <f>BY41/(168*($AP41+$AQ41))</f>
        <v>5.5431547619047616E-2</v>
      </c>
      <c r="CA41" s="295">
        <f>BZ41*$F41*$O41</f>
        <v>0.18654454401686871</v>
      </c>
      <c r="CB41" s="296">
        <f>100*CA41/$E41</f>
        <v>0.22502357541238682</v>
      </c>
      <c r="CC41" s="297">
        <f>BI41+BY41</f>
        <v>822</v>
      </c>
      <c r="CD41" s="295">
        <f>CC41/(168*($AP41+$AQ41))</f>
        <v>7.6450892857142863E-2</v>
      </c>
      <c r="CE41" s="295">
        <f>CD41*$F41*$O41</f>
        <v>0.25728123352662102</v>
      </c>
      <c r="CF41" s="296">
        <f>100*CE41/$E41</f>
        <v>0.3103513070284934</v>
      </c>
      <c r="CG41" s="297">
        <f>BM41+BY41</f>
        <v>1271</v>
      </c>
      <c r="CH41" s="295">
        <f>CG41/(168*($AP41+$AQ41))</f>
        <v>0.11821056547619048</v>
      </c>
      <c r="CI41" s="295">
        <f>CH41*$F41*$O41</f>
        <v>0.39781562994201369</v>
      </c>
      <c r="CJ41" s="296">
        <f>100*CI41/$E41</f>
        <v>0.47987410125695251</v>
      </c>
      <c r="CK41" s="297">
        <f>168*($AP41+$AQ41)-CG41</f>
        <v>9481</v>
      </c>
      <c r="CL41" s="295">
        <f>CK41/(168*($AP41+$AQ41))</f>
        <v>0.88178943452380953</v>
      </c>
      <c r="CM41" s="295">
        <f>CL41*$F41*$O41</f>
        <v>2.9674980231945178</v>
      </c>
      <c r="CN41" s="296">
        <f>100*CM41/$E41</f>
        <v>3.5796116081960401</v>
      </c>
      <c r="CO41" s="289">
        <v>339</v>
      </c>
      <c r="CP41" s="298">
        <f>$BI$3*$AR41*CO41/(($AP41+$AQ41)*168)</f>
        <v>594.35064935064941</v>
      </c>
      <c r="CQ41" s="298">
        <f>CP41*$F41*$O41</f>
        <v>2000.1763550103035</v>
      </c>
      <c r="CR41" s="299">
        <f>100*CQ41/$E41</f>
        <v>2412.7579674430676</v>
      </c>
      <c r="CS41" s="297">
        <v>226</v>
      </c>
      <c r="CT41" s="298">
        <f>$BI$3*$AR41*CS41/(($AP41+$AQ41)*168)</f>
        <v>396.23376623376629</v>
      </c>
      <c r="CU41" s="298">
        <f>CT41*$F41*$O41</f>
        <v>1333.4509033402023</v>
      </c>
      <c r="CV41" s="299">
        <f>100*CU41/$E41</f>
        <v>1608.505311628712</v>
      </c>
      <c r="CW41" s="297">
        <v>205</v>
      </c>
      <c r="CX41" s="298">
        <f>$BI$3*$AR41*CW41/(($AP41+$AQ41)*168)</f>
        <v>359.41558441558442</v>
      </c>
      <c r="CY41" s="298">
        <f>CX41*$F41*$O41</f>
        <v>1209.5461733838117</v>
      </c>
      <c r="CZ41" s="299">
        <f>100*CY41/$E41</f>
        <v>1459.0424286897608</v>
      </c>
      <c r="DA41" s="300">
        <f>2*$BK$3*BM41/(CO41+CW41)/$AR41</f>
        <v>1.3164445465686274</v>
      </c>
      <c r="DB41" s="142">
        <v>0.45689999999999997</v>
      </c>
      <c r="DC41" s="301">
        <f>2*10000*CI41/CQ41</f>
        <v>3.977805546451072</v>
      </c>
      <c r="DD41" s="301">
        <f>10000*BC41/CQ41</f>
        <v>0.28949410939946824</v>
      </c>
      <c r="DE41" s="301">
        <f>10000*BK41/CY41</f>
        <v>0.58482008431195431</v>
      </c>
      <c r="DF41" s="302">
        <f>10000*CM41/CQ41</f>
        <v>14.836181898466805</v>
      </c>
      <c r="DG41" s="302">
        <f>1000*($AP41+$AQ41)*$BB$3*$BG$3/CO41/$AR41</f>
        <v>67.300338686769365</v>
      </c>
      <c r="DH41" s="303">
        <f>CY41/CQ41</f>
        <v>0.60471976401179939</v>
      </c>
      <c r="DI41" s="300">
        <f>1000*CA41/CQ41</f>
        <v>9.3264048217342202E-2</v>
      </c>
      <c r="DJ41" s="422">
        <v>13</v>
      </c>
      <c r="DK41" s="295">
        <f>DJ41/(492*($AP41+$AQ41))</f>
        <v>4.1285569105691059E-4</v>
      </c>
      <c r="DL41" s="295">
        <f>DK41*$F41*$O41</f>
        <v>1.3893888938889389E-3</v>
      </c>
      <c r="DM41" s="295">
        <f>100*DL41/$E41</f>
        <v>1.6759817779118684E-3</v>
      </c>
      <c r="DN41" s="295">
        <f>DL41/CI41</f>
        <v>3.4925447602233693E-3</v>
      </c>
      <c r="DO41" s="491">
        <f>BU41/BY41</f>
        <v>0.37416107382550334</v>
      </c>
      <c r="DP41" s="497">
        <f>7.158*DO41*CA41</f>
        <v>0.4996119860305745</v>
      </c>
      <c r="DQ41" s="497">
        <f xml:space="preserve"> 0.00033*((CQ41+CU41)/2)/DB41</f>
        <v>1.2038706448409575</v>
      </c>
      <c r="DR41" s="497">
        <f>1/(1/DP41+1/DQ41)</f>
        <v>0.35308150074014982</v>
      </c>
      <c r="DS41" s="505">
        <f>100*DR41/$E41</f>
        <v>0.42591254612804558</v>
      </c>
      <c r="DT41" s="297">
        <v>138</v>
      </c>
      <c r="DU41" s="137">
        <f>(4*DT41)/((4*DT41)+DX41+EF41)</f>
        <v>0.53128007699711266</v>
      </c>
      <c r="DV41" s="137">
        <f>DU41*$F41*$O41</f>
        <v>1.7879240967578107</v>
      </c>
      <c r="DW41" s="137">
        <f>100*DV41/$E41</f>
        <v>2.1567238802868642</v>
      </c>
      <c r="DX41" s="289">
        <v>210</v>
      </c>
      <c r="DY41" s="137">
        <f>DX41/((4*DT41)+DX41+EF41)</f>
        <v>0.20211742059672763</v>
      </c>
      <c r="DZ41" s="137">
        <f>DY41*$F41*$O41</f>
        <v>0.68018851507090616</v>
      </c>
      <c r="EA41" s="148">
        <f>100*DZ41/$E41</f>
        <v>0.82049278054391572</v>
      </c>
      <c r="EB41" s="563">
        <f>4*DT41+DX41</f>
        <v>762</v>
      </c>
      <c r="EC41" s="137">
        <f>EB41/((4*DT41)+DX41+EF41)</f>
        <v>0.73339749759384021</v>
      </c>
      <c r="ED41" s="137">
        <f>EC41*$F41*$O41</f>
        <v>2.4681126118287167</v>
      </c>
      <c r="EE41" s="138">
        <f>100*ED41/$E41</f>
        <v>2.9772166608307797</v>
      </c>
      <c r="EF41" s="570">
        <v>277</v>
      </c>
      <c r="EG41" s="137">
        <f>EF41/((4*DT41)+DX41+EF41)</f>
        <v>0.26660250240615979</v>
      </c>
      <c r="EH41" s="137">
        <f>EG41*$F41*$O41</f>
        <v>0.89720104130781442</v>
      </c>
      <c r="EI41" s="138">
        <f>100*EH41/$E41</f>
        <v>1.0822690486222126</v>
      </c>
      <c r="EJ41" s="297">
        <v>304</v>
      </c>
      <c r="EK41" s="578">
        <v>38</v>
      </c>
      <c r="EL41" s="583">
        <f>EK41*$BS$3</f>
        <v>1.030023592E-5</v>
      </c>
      <c r="EM41" s="342">
        <f>EJ41/(2*EL41*1000000)</f>
        <v>14.756943547755165</v>
      </c>
      <c r="EN41" s="342">
        <f>EM41*$F41*$O41</f>
        <v>49.661743599825499</v>
      </c>
      <c r="EO41" s="342">
        <f>100*EN41/$E41</f>
        <v>59.905601447316634</v>
      </c>
      <c r="EP41" s="587">
        <f>DV41*100^3/EN41</f>
        <v>36002.040346487011</v>
      </c>
      <c r="EQ41" s="544" t="str">
        <f>$C$5</f>
        <v>Co</v>
      </c>
      <c r="ER41" s="130" t="str">
        <f>$A$2</f>
        <v>R</v>
      </c>
      <c r="ES41" s="131" t="str">
        <f>$B$5</f>
        <v>108-C-21</v>
      </c>
      <c r="ET41" s="233" t="s">
        <v>193</v>
      </c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</row>
    <row r="42" spans="1:216" s="147" customFormat="1" ht="15" customHeight="1" x14ac:dyDescent="0.25">
      <c r="A42" s="129" t="str">
        <f t="shared" ref="A42:A45" si="43">$C$5</f>
        <v>Co</v>
      </c>
      <c r="B42" s="130" t="str">
        <f t="shared" ref="B42:B45" si="44">$A$2</f>
        <v>R</v>
      </c>
      <c r="C42" s="131" t="str">
        <f t="shared" ref="C42:C45" si="45">$B$5</f>
        <v>108-C-21</v>
      </c>
      <c r="D42" s="233" t="s">
        <v>194</v>
      </c>
      <c r="E42" s="304">
        <v>84.5</v>
      </c>
      <c r="F42" s="293">
        <f>G42+H42+I42+J42+K42</f>
        <v>3.9400000000000004</v>
      </c>
      <c r="G42" s="292">
        <v>1.32</v>
      </c>
      <c r="H42" s="292">
        <v>0.44</v>
      </c>
      <c r="I42" s="292">
        <v>0.52</v>
      </c>
      <c r="J42" s="292">
        <v>1.1499999999999999</v>
      </c>
      <c r="K42" s="467">
        <v>0.51</v>
      </c>
      <c r="L42" s="294">
        <f>100*F42/$E42</f>
        <v>4.662721893491125</v>
      </c>
      <c r="M42" s="305">
        <v>200</v>
      </c>
      <c r="N42" s="398">
        <f>R42+V42</f>
        <v>1091</v>
      </c>
      <c r="O42" s="382">
        <f>N42/($N42+$Z42)</f>
        <v>0.87700964630225076</v>
      </c>
      <c r="P42" s="293">
        <f>O42*$F42</f>
        <v>3.4554180064308682</v>
      </c>
      <c r="Q42" s="293">
        <f>100*P42/$E42</f>
        <v>4.0892520786164122</v>
      </c>
      <c r="R42" s="290">
        <v>811</v>
      </c>
      <c r="S42" s="382">
        <f>R42/($N42+$Z42)</f>
        <v>0.65192926045016075</v>
      </c>
      <c r="T42" s="293">
        <f>S42*$F42</f>
        <v>2.5686012861736338</v>
      </c>
      <c r="U42" s="293">
        <f>100*T42/$E42</f>
        <v>3.0397648357084424</v>
      </c>
      <c r="V42" s="290">
        <v>280</v>
      </c>
      <c r="W42" s="382">
        <f>V42/($N42+$Z42)</f>
        <v>0.22508038585209003</v>
      </c>
      <c r="X42" s="293">
        <f>W42*$F42</f>
        <v>0.88681672025723479</v>
      </c>
      <c r="Y42" s="294">
        <f>100*X42/$E42</f>
        <v>1.0494872429079702</v>
      </c>
      <c r="Z42" s="399">
        <f>AD42+AH42+AL42</f>
        <v>153</v>
      </c>
      <c r="AA42" s="382">
        <f>Z42/($N42+$Z42)</f>
        <v>0.1229903536977492</v>
      </c>
      <c r="AB42" s="293">
        <f>AA42*$F42</f>
        <v>0.4845819935691319</v>
      </c>
      <c r="AC42" s="293">
        <f>100*AB42/$E42</f>
        <v>0.57346981487471227</v>
      </c>
      <c r="AD42" s="290">
        <v>48</v>
      </c>
      <c r="AE42" s="382">
        <f>AD42/($N42+$Z42)</f>
        <v>3.8585209003215437E-2</v>
      </c>
      <c r="AF42" s="293">
        <f>AE42*$F42</f>
        <v>0.15202572347266885</v>
      </c>
      <c r="AG42" s="293">
        <f>100*AF42/$E42</f>
        <v>0.17991209878422348</v>
      </c>
      <c r="AH42" s="290">
        <v>72</v>
      </c>
      <c r="AI42" s="382">
        <f>AH42/($N42+$Z42)</f>
        <v>5.7877813504823149E-2</v>
      </c>
      <c r="AJ42" s="293">
        <f>AI42*$F42</f>
        <v>0.22803858520900322</v>
      </c>
      <c r="AK42" s="293">
        <f>100*AJ42/$E42</f>
        <v>0.26986814817633514</v>
      </c>
      <c r="AL42" s="290">
        <v>33</v>
      </c>
      <c r="AM42" s="382">
        <f>AL42/($N42+$Z42)</f>
        <v>2.652733118971061E-2</v>
      </c>
      <c r="AN42" s="293">
        <f>AM42*$F42</f>
        <v>0.10451768488745981</v>
      </c>
      <c r="AO42" s="294">
        <f>100*AN42/$E42</f>
        <v>0.12368956791415363</v>
      </c>
      <c r="AP42" s="422">
        <v>40</v>
      </c>
      <c r="AQ42" s="398">
        <v>6</v>
      </c>
      <c r="AR42" s="398">
        <v>10260</v>
      </c>
      <c r="AS42" s="289">
        <v>152</v>
      </c>
      <c r="AT42" s="295">
        <f>AS42/(168*($AP42+$AQ42))</f>
        <v>1.9668737060041408E-2</v>
      </c>
      <c r="AU42" s="295">
        <f>AT42*$F42*$O42</f>
        <v>6.7963708201021225E-2</v>
      </c>
      <c r="AV42" s="296">
        <f>100*AU42/$E42</f>
        <v>8.0430423906534002E-2</v>
      </c>
      <c r="AW42" s="297">
        <v>74</v>
      </c>
      <c r="AX42" s="295">
        <f>AW42/(168*($AP42+$AQ42))</f>
        <v>9.575569358178054E-3</v>
      </c>
      <c r="AY42" s="295">
        <f>AX42*$F42*$O42</f>
        <v>3.3087594782076124E-2</v>
      </c>
      <c r="AZ42" s="296">
        <f>100*AY42/$E42</f>
        <v>3.9156916901865235E-2</v>
      </c>
      <c r="BA42" s="297">
        <f>AS42+AW42</f>
        <v>226</v>
      </c>
      <c r="BB42" s="295">
        <f>BA42/(168*($AP42+$AQ42))</f>
        <v>2.924430641821946E-2</v>
      </c>
      <c r="BC42" s="295">
        <f>BB42*$F42*$O42</f>
        <v>0.10105130298309734</v>
      </c>
      <c r="BD42" s="296">
        <f>100*BC42/$E42</f>
        <v>0.11958734080839921</v>
      </c>
      <c r="BE42" s="297">
        <v>436</v>
      </c>
      <c r="BF42" s="295">
        <f>BE42/(168*($AP42+$AQ42))</f>
        <v>5.641821946169772E-2</v>
      </c>
      <c r="BG42" s="295">
        <f>BF42*$F42*$O42</f>
        <v>0.19494853141871876</v>
      </c>
      <c r="BH42" s="296">
        <f>100*BG42/$E42</f>
        <v>0.23070832120558432</v>
      </c>
      <c r="BI42" s="297">
        <v>229</v>
      </c>
      <c r="BJ42" s="295">
        <f>BI42/(168*($AP42+$AQ42))</f>
        <v>2.9632505175983436E-2</v>
      </c>
      <c r="BK42" s="295">
        <f>BJ42*$F42*$O42</f>
        <v>0.10239269196074907</v>
      </c>
      <c r="BL42" s="296">
        <f>100*BK42/$E42</f>
        <v>0.12117478338550186</v>
      </c>
      <c r="BM42" s="297">
        <f>AS42+AW42+BE42+BI42</f>
        <v>891</v>
      </c>
      <c r="BN42" s="295">
        <f>BM42/(168*($AP42+$AQ42))</f>
        <v>0.11529503105590062</v>
      </c>
      <c r="BO42" s="295">
        <f>BN42*$F42*$O42</f>
        <v>0.39839252636256517</v>
      </c>
      <c r="BP42" s="296">
        <f>100*BO42/$E42</f>
        <v>0.4714704453994854</v>
      </c>
      <c r="BQ42" s="297">
        <v>395</v>
      </c>
      <c r="BR42" s="295">
        <f>BQ42/(168*($AP42+$AQ42))</f>
        <v>5.1112836438923392E-2</v>
      </c>
      <c r="BS42" s="295">
        <f>BR42*$F42*$O42</f>
        <v>0.17661621539081171</v>
      </c>
      <c r="BT42" s="296">
        <f>100*BS42/$E42</f>
        <v>0.20901327265184819</v>
      </c>
      <c r="BU42" s="297">
        <v>412</v>
      </c>
      <c r="BV42" s="295">
        <f>BU42/(168*($AP42+$AQ42))</f>
        <v>5.331262939958592E-2</v>
      </c>
      <c r="BW42" s="295">
        <f>BV42*$F42*$O42</f>
        <v>0.18421741959750487</v>
      </c>
      <c r="BX42" s="296">
        <f>100*BW42/$E42</f>
        <v>0.21800878058876316</v>
      </c>
      <c r="BY42" s="297">
        <f>BQ42+BU42</f>
        <v>807</v>
      </c>
      <c r="BZ42" s="295">
        <f>BY42/(168*($AP42+$AQ42))</f>
        <v>0.10442546583850931</v>
      </c>
      <c r="CA42" s="295">
        <f>BZ42*$F42*$O42</f>
        <v>0.36083363498831655</v>
      </c>
      <c r="CB42" s="296">
        <f>100*CA42/$E42</f>
        <v>0.42702205324061132</v>
      </c>
      <c r="CC42" s="297">
        <f>BI42+BY42</f>
        <v>1036</v>
      </c>
      <c r="CD42" s="295">
        <f>CC42/(168*($AP42+$AQ42))</f>
        <v>0.13405797101449277</v>
      </c>
      <c r="CE42" s="295">
        <f>CD42*$F42*$O42</f>
        <v>0.46322632694906574</v>
      </c>
      <c r="CF42" s="296">
        <f>100*CE42/$E42</f>
        <v>0.54819683662611329</v>
      </c>
      <c r="CG42" s="297">
        <f>BM42+BY42</f>
        <v>1698</v>
      </c>
      <c r="CH42" s="295">
        <f>CG42/(168*($AP42+$AQ42))</f>
        <v>0.21972049689440995</v>
      </c>
      <c r="CI42" s="295">
        <f>CH42*$F42*$O42</f>
        <v>0.75922616135088183</v>
      </c>
      <c r="CJ42" s="296">
        <f>100*CI42/$E42</f>
        <v>0.89849249864009673</v>
      </c>
      <c r="CK42" s="297">
        <f>168*($AP42+$AQ42)-CG42</f>
        <v>6030</v>
      </c>
      <c r="CL42" s="295">
        <f>CK42/(168*($AP42+$AQ42))</f>
        <v>0.78027950310559002</v>
      </c>
      <c r="CM42" s="295">
        <f>CL42*$F42*$O42</f>
        <v>2.6961918450799867</v>
      </c>
      <c r="CN42" s="296">
        <f>100*CM42/$E42</f>
        <v>3.1907595799763158</v>
      </c>
      <c r="CO42" s="289">
        <v>332</v>
      </c>
      <c r="CP42" s="298">
        <f>$BI$3*$AR42*CO42/(($AP42+$AQ42)*168)</f>
        <v>801.41163184641437</v>
      </c>
      <c r="CQ42" s="298">
        <f>CP42*$F42*$O42</f>
        <v>2769.2121832452463</v>
      </c>
      <c r="CR42" s="299">
        <f>100*CQ42/$E42</f>
        <v>3277.1741813553213</v>
      </c>
      <c r="CS42" s="297">
        <v>229</v>
      </c>
      <c r="CT42" s="298">
        <f>$BI$3*$AR42*CS42/(($AP42+$AQ42)*168)</f>
        <v>552.78091473743632</v>
      </c>
      <c r="CU42" s="298">
        <f>CT42*$F42*$O42</f>
        <v>1910.0891263950641</v>
      </c>
      <c r="CV42" s="299">
        <f>100*CU42/$E42</f>
        <v>2260.4605046095435</v>
      </c>
      <c r="CW42" s="297">
        <v>415</v>
      </c>
      <c r="CX42" s="298">
        <f>$BI$3*$AR42*CW42/(($AP42+$AQ42)*168)</f>
        <v>1001.764539808018</v>
      </c>
      <c r="CY42" s="298">
        <f>CX42*$F42*$O42</f>
        <v>3461.5152290565575</v>
      </c>
      <c r="CZ42" s="299">
        <f>100*CY42/$E42</f>
        <v>4096.4677266941508</v>
      </c>
      <c r="DA42" s="300">
        <f>2*$BK$3*BM42/(CO42+CW42)/$AR42</f>
        <v>1.2787994081589515</v>
      </c>
      <c r="DB42" s="142">
        <v>0.44909999999999994</v>
      </c>
      <c r="DC42" s="301">
        <f>2*10000*CI42/CQ42</f>
        <v>5.4833368561967175</v>
      </c>
      <c r="DD42" s="301">
        <f>10000*BC42/CQ42</f>
        <v>0.36490993212616546</v>
      </c>
      <c r="DE42" s="301">
        <f>10000*BK42/CY42</f>
        <v>0.29580309542262623</v>
      </c>
      <c r="DF42" s="302">
        <f>10000*CM42/CQ42</f>
        <v>9.736313675755655</v>
      </c>
      <c r="DG42" s="302">
        <f>1000*($AP42+$AQ42)*$BB$3*$BG$3/CO42/$AR42</f>
        <v>49.91192841541605</v>
      </c>
      <c r="DH42" s="303">
        <f>CY42/CQ42</f>
        <v>1.2499999999999998</v>
      </c>
      <c r="DI42" s="300">
        <f>1000*CA42/CQ42</f>
        <v>0.13030190939195377</v>
      </c>
      <c r="DJ42" s="422">
        <v>34</v>
      </c>
      <c r="DK42" s="295">
        <f>DJ42/(492*($AP42+$AQ42))</f>
        <v>1.5022976316719689E-3</v>
      </c>
      <c r="DL42" s="295">
        <f>DK42*$F42*$O42</f>
        <v>5.1910662874977698E-3</v>
      </c>
      <c r="DM42" s="295">
        <f>100*DL42/$E42</f>
        <v>6.1432737130151125E-3</v>
      </c>
      <c r="DN42" s="295">
        <f>DL42/CI42</f>
        <v>6.8373121893763105E-3</v>
      </c>
      <c r="DO42" s="491">
        <f>BU42/BY42</f>
        <v>0.51053283767038415</v>
      </c>
      <c r="DP42" s="497">
        <f>7.158*DO42*CA42</f>
        <v>1.3186282894789398</v>
      </c>
      <c r="DQ42" s="497">
        <f xml:space="preserve"> 0.00033*((CQ42+CU42)/2)/DB42</f>
        <v>1.7191821778905618</v>
      </c>
      <c r="DR42" s="497">
        <f>1/(1/DP42+1/DQ42)</f>
        <v>0.74624874688035303</v>
      </c>
      <c r="DS42" s="505">
        <f>100*DR42/$E42</f>
        <v>0.88313461169272556</v>
      </c>
      <c r="DT42" s="297">
        <v>159</v>
      </c>
      <c r="DU42" s="137">
        <f t="shared" ref="DU42:DU45" si="46">(4*DT42)/((4*DT42)+DX42+EF42)</f>
        <v>0.61627906976744184</v>
      </c>
      <c r="DV42" s="137">
        <f>DU42*$F42*$O42</f>
        <v>2.1295017946608841</v>
      </c>
      <c r="DW42" s="137">
        <f>100*DV42/$E42</f>
        <v>2.5201204670543005</v>
      </c>
      <c r="DX42" s="289">
        <v>193</v>
      </c>
      <c r="DY42" s="137">
        <f>DX42/((4*DT42)+DX42+EF42)</f>
        <v>0.18701550387596899</v>
      </c>
      <c r="DZ42" s="137">
        <f>DY42*$F42*$O42</f>
        <v>0.64621673957476511</v>
      </c>
      <c r="EA42" s="148">
        <f>100*DZ42/$E42</f>
        <v>0.76475353795830203</v>
      </c>
      <c r="EB42" s="563">
        <f t="shared" ref="EB42:EB45" si="47">4*DT42+DX42</f>
        <v>829</v>
      </c>
      <c r="EC42" s="137">
        <f t="shared" ref="EC42:EC45" si="48">EB42/((4*DT42)+DX42+EF42)</f>
        <v>0.80329457364341084</v>
      </c>
      <c r="ED42" s="137">
        <f>EC42*$F42*$O42</f>
        <v>2.7757185342356494</v>
      </c>
      <c r="EE42" s="138">
        <f>100*ED42/$E42</f>
        <v>3.2848740050126031</v>
      </c>
      <c r="EF42" s="570">
        <v>203</v>
      </c>
      <c r="EG42" s="137">
        <f>EF42/((4*DT42)+DX42+EF42)</f>
        <v>0.19670542635658914</v>
      </c>
      <c r="EH42" s="137">
        <f>EG42*$F42*$O42</f>
        <v>0.6796994721952192</v>
      </c>
      <c r="EI42" s="138">
        <f>100*EH42/$E42</f>
        <v>0.80437807360380964</v>
      </c>
      <c r="EJ42" s="297">
        <v>300</v>
      </c>
      <c r="EK42" s="578">
        <v>48</v>
      </c>
      <c r="EL42" s="583">
        <f t="shared" ref="EL42:EL45" si="49">EK42*$BS$3</f>
        <v>1.3010824320000001E-5</v>
      </c>
      <c r="EM42" s="342">
        <f t="shared" ref="EM42:EM45" si="50">EJ42/(2*EL42*1000000)</f>
        <v>11.528862146683723</v>
      </c>
      <c r="EN42" s="342">
        <f t="shared" ref="EN42:EN45" si="51">EM42*$F42*$O42</f>
        <v>39.837037855310172</v>
      </c>
      <c r="EO42" s="342">
        <f t="shared" ref="EO42:EO45" si="52">100*EN42/$E42</f>
        <v>47.144423497408489</v>
      </c>
      <c r="EP42" s="587">
        <f t="shared" ref="EP42:EP45" si="53">DV42*100^3/EN42</f>
        <v>53455.324725581399</v>
      </c>
      <c r="EQ42" s="544" t="str">
        <f t="shared" ref="EQ42:EQ45" si="54">$C$5</f>
        <v>Co</v>
      </c>
      <c r="ER42" s="130" t="str">
        <f t="shared" ref="ER42:ER45" si="55">$A$2</f>
        <v>R</v>
      </c>
      <c r="ES42" s="131" t="str">
        <f t="shared" ref="ES42:ES45" si="56">$B$5</f>
        <v>108-C-21</v>
      </c>
      <c r="ET42" s="233" t="s">
        <v>194</v>
      </c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</row>
    <row r="43" spans="1:216" s="147" customFormat="1" ht="15" customHeight="1" x14ac:dyDescent="0.25">
      <c r="A43" s="129" t="str">
        <f t="shared" si="43"/>
        <v>Co</v>
      </c>
      <c r="B43" s="130" t="str">
        <f t="shared" si="44"/>
        <v>R</v>
      </c>
      <c r="C43" s="131" t="str">
        <f t="shared" si="45"/>
        <v>108-C-21</v>
      </c>
      <c r="D43" s="233" t="s">
        <v>195</v>
      </c>
      <c r="E43" s="304">
        <v>77.8</v>
      </c>
      <c r="F43" s="293">
        <f>G43+H43+I43+J43+K43</f>
        <v>3.54</v>
      </c>
      <c r="G43" s="292">
        <v>1.19</v>
      </c>
      <c r="H43" s="292">
        <v>0.38</v>
      </c>
      <c r="I43" s="292">
        <v>0.46</v>
      </c>
      <c r="J43" s="292">
        <v>1.08</v>
      </c>
      <c r="K43" s="467">
        <v>0.43</v>
      </c>
      <c r="L43" s="294">
        <f>100*F43/$E43</f>
        <v>4.5501285347043705</v>
      </c>
      <c r="M43" s="305">
        <v>200</v>
      </c>
      <c r="N43" s="398">
        <f>R43+V43</f>
        <v>958</v>
      </c>
      <c r="O43" s="382">
        <f>N43/($N43+$Z43)</f>
        <v>0.85996409335727109</v>
      </c>
      <c r="P43" s="293">
        <f>O43*$F43</f>
        <v>3.0442728904847396</v>
      </c>
      <c r="Q43" s="293">
        <f>100*P43/$E43</f>
        <v>3.9129471600060919</v>
      </c>
      <c r="R43" s="290">
        <v>727</v>
      </c>
      <c r="S43" s="382">
        <f>R43/($N43+$Z43)</f>
        <v>0.65260323159784561</v>
      </c>
      <c r="T43" s="293">
        <f>S43*$F43</f>
        <v>2.3102154398563735</v>
      </c>
      <c r="U43" s="293">
        <f>100*T43/$E43</f>
        <v>2.9694285859336422</v>
      </c>
      <c r="V43" s="290">
        <v>231</v>
      </c>
      <c r="W43" s="382">
        <f>V43/($N43+$Z43)</f>
        <v>0.2073608617594255</v>
      </c>
      <c r="X43" s="293">
        <f>W43*$F43</f>
        <v>0.73405745062836625</v>
      </c>
      <c r="Y43" s="294">
        <f>100*X43/$E43</f>
        <v>0.94351857407245032</v>
      </c>
      <c r="Z43" s="399">
        <f>AD43+AH43+AL43</f>
        <v>156</v>
      </c>
      <c r="AA43" s="382">
        <f>Z43/($N43+$Z43)</f>
        <v>0.14003590664272891</v>
      </c>
      <c r="AB43" s="293">
        <f>AA43*$F43</f>
        <v>0.49572710951526033</v>
      </c>
      <c r="AC43" s="293">
        <f>100*AB43/$E43</f>
        <v>0.63718137469827807</v>
      </c>
      <c r="AD43" s="290">
        <v>63</v>
      </c>
      <c r="AE43" s="382">
        <f>AD43/($N43+$Z43)</f>
        <v>5.6552962298025138E-2</v>
      </c>
      <c r="AF43" s="293">
        <f>AE43*$F43</f>
        <v>0.20019748653500899</v>
      </c>
      <c r="AG43" s="293">
        <f>100*AF43/$E43</f>
        <v>0.25732324747430463</v>
      </c>
      <c r="AH43" s="290">
        <v>67</v>
      </c>
      <c r="AI43" s="382">
        <f>AH43/($N43+$Z43)</f>
        <v>6.0143626570915619E-2</v>
      </c>
      <c r="AJ43" s="293">
        <f>AI43*$F43</f>
        <v>0.21290843806104129</v>
      </c>
      <c r="AK43" s="293">
        <f>100*AJ43/$E43</f>
        <v>0.27366123144092713</v>
      </c>
      <c r="AL43" s="290">
        <v>26</v>
      </c>
      <c r="AM43" s="382">
        <f>AL43/($N43+$Z43)</f>
        <v>2.333931777378815E-2</v>
      </c>
      <c r="AN43" s="293">
        <f>AM43*$F43</f>
        <v>8.2621184919210056E-2</v>
      </c>
      <c r="AO43" s="294">
        <f>100*AN43/$E43</f>
        <v>0.10619689578304635</v>
      </c>
      <c r="AP43" s="422">
        <v>40</v>
      </c>
      <c r="AQ43" s="398">
        <v>11</v>
      </c>
      <c r="AR43" s="398">
        <v>10800</v>
      </c>
      <c r="AS43" s="289">
        <v>214</v>
      </c>
      <c r="AT43" s="295">
        <f>AS43/(168*($AP43+$AQ43))</f>
        <v>2.4976657329598508E-2</v>
      </c>
      <c r="AU43" s="295">
        <f>AT43*$F43*$O43</f>
        <v>7.603576080342371E-2</v>
      </c>
      <c r="AV43" s="296">
        <f>100*AU43/$E43</f>
        <v>9.7732340364297829E-2</v>
      </c>
      <c r="AW43" s="297">
        <v>93</v>
      </c>
      <c r="AX43" s="295">
        <f>AW43/(168*($AP43+$AQ43))</f>
        <v>1.0854341736694677E-2</v>
      </c>
      <c r="AY43" s="295">
        <f>AX43*$F43*$O43</f>
        <v>3.3043578293076657E-2</v>
      </c>
      <c r="AZ43" s="296">
        <f>100*AY43/$E43</f>
        <v>4.2472465672335036E-2</v>
      </c>
      <c r="BA43" s="297">
        <f>AS43+AW43</f>
        <v>307</v>
      </c>
      <c r="BB43" s="295">
        <f>BA43/(168*($AP43+$AQ43))</f>
        <v>3.5830999066293182E-2</v>
      </c>
      <c r="BC43" s="295">
        <f>BB43*$F43*$O43</f>
        <v>0.10907933909650035</v>
      </c>
      <c r="BD43" s="296">
        <f>100*BC43/$E43</f>
        <v>0.14020480603663285</v>
      </c>
      <c r="BE43" s="297">
        <v>552</v>
      </c>
      <c r="BF43" s="295">
        <f>BE43/(168*($AP43+$AQ43))</f>
        <v>6.4425770308123242E-2</v>
      </c>
      <c r="BG43" s="295">
        <f>BF43*$F43*$O43</f>
        <v>0.19612962599761627</v>
      </c>
      <c r="BH43" s="296">
        <f>100*BG43/$E43</f>
        <v>0.2520946349583757</v>
      </c>
      <c r="BI43" s="297">
        <v>214</v>
      </c>
      <c r="BJ43" s="295">
        <f>BI43/(168*($AP43+$AQ43))</f>
        <v>2.4976657329598508E-2</v>
      </c>
      <c r="BK43" s="295">
        <f>BJ43*$F43*$O43</f>
        <v>7.603576080342371E-2</v>
      </c>
      <c r="BL43" s="296">
        <f>100*BK43/$E43</f>
        <v>9.7732340364297829E-2</v>
      </c>
      <c r="BM43" s="297">
        <f>AS43+AW43+BE43+BI43</f>
        <v>1073</v>
      </c>
      <c r="BN43" s="295">
        <f>BM43/(168*($AP43+$AQ43))</f>
        <v>0.12523342670401494</v>
      </c>
      <c r="BO43" s="295">
        <f>BN43*$F43*$O43</f>
        <v>0.38124472589754033</v>
      </c>
      <c r="BP43" s="296">
        <f>100*BO43/$E43</f>
        <v>0.49003178135930636</v>
      </c>
      <c r="BQ43" s="297">
        <v>484</v>
      </c>
      <c r="BR43" s="295">
        <f>BQ43/(168*($AP43+$AQ43))</f>
        <v>5.6489262371615313E-2</v>
      </c>
      <c r="BS43" s="295">
        <f>BR43*$F43*$O43</f>
        <v>0.17196873004138821</v>
      </c>
      <c r="BT43" s="296">
        <f>100*BS43/$E43</f>
        <v>0.2210394987678512</v>
      </c>
      <c r="BU43" s="297">
        <v>333</v>
      </c>
      <c r="BV43" s="295">
        <f>BU43/(168*($AP43+$AQ43))</f>
        <v>3.8865546218487396E-2</v>
      </c>
      <c r="BW43" s="295">
        <f>BV43*$F43*$O43</f>
        <v>0.11831732872682287</v>
      </c>
      <c r="BX43" s="296">
        <f>100*BW43/$E43</f>
        <v>0.15207882869771577</v>
      </c>
      <c r="BY43" s="297">
        <f>BQ43+BU43</f>
        <v>817</v>
      </c>
      <c r="BZ43" s="295">
        <f>BY43/(168*($AP43+$AQ43))</f>
        <v>9.5354808590102702E-2</v>
      </c>
      <c r="CA43" s="295">
        <f>BZ43*$F43*$O43</f>
        <v>0.29028605876821106</v>
      </c>
      <c r="CB43" s="296">
        <f>100*CA43/$E43</f>
        <v>0.37311832746556695</v>
      </c>
      <c r="CC43" s="297">
        <f>BI43+BY43</f>
        <v>1031</v>
      </c>
      <c r="CD43" s="295">
        <f>CC43/(168*($AP43+$AQ43))</f>
        <v>0.12033146591970122</v>
      </c>
      <c r="CE43" s="295">
        <f>CD43*$F43*$O43</f>
        <v>0.36632181957163479</v>
      </c>
      <c r="CF43" s="296">
        <f>100*CE43/$E43</f>
        <v>0.47085066782986484</v>
      </c>
      <c r="CG43" s="297">
        <f>BM43+BY43</f>
        <v>1890</v>
      </c>
      <c r="CH43" s="295">
        <f>CG43/(168*($AP43+$AQ43))</f>
        <v>0.22058823529411764</v>
      </c>
      <c r="CI43" s="295">
        <f>CH43*$F43*$O43</f>
        <v>0.67153078466575145</v>
      </c>
      <c r="CJ43" s="296">
        <f>100*CI43/$E43</f>
        <v>0.86315010882487331</v>
      </c>
      <c r="CK43" s="297">
        <f>168*($AP43+$AQ43)-CG43</f>
        <v>6678</v>
      </c>
      <c r="CL43" s="295">
        <f>CK43/(168*($AP43+$AQ43))</f>
        <v>0.77941176470588236</v>
      </c>
      <c r="CM43" s="295">
        <f>CL43*$F43*$O43</f>
        <v>2.3727421058189884</v>
      </c>
      <c r="CN43" s="296">
        <f>100*CM43/$E43</f>
        <v>3.0497970511812191</v>
      </c>
      <c r="CO43" s="289">
        <v>450</v>
      </c>
      <c r="CP43" s="298">
        <f>$BI$3*$AR43*CO43/(($AP43+$AQ43)*168)</f>
        <v>1031.3216195569137</v>
      </c>
      <c r="CQ43" s="298">
        <f>CP43*$F43*$O43</f>
        <v>3139.6244477879286</v>
      </c>
      <c r="CR43" s="299">
        <f>100*CQ43/$E43</f>
        <v>4035.507002298109</v>
      </c>
      <c r="CS43" s="297">
        <v>214</v>
      </c>
      <c r="CT43" s="298">
        <f>$BI$3*$AR43*CS43/(($AP43+$AQ43)*168)</f>
        <v>490.4507257448434</v>
      </c>
      <c r="CU43" s="298">
        <f>CT43*$F43*$O43</f>
        <v>1493.0658485035929</v>
      </c>
      <c r="CV43" s="299">
        <f>100*CU43/$E43</f>
        <v>1919.1077744262122</v>
      </c>
      <c r="CW43" s="297">
        <v>291</v>
      </c>
      <c r="CX43" s="298">
        <f>$BI$3*$AR43*CW43/(($AP43+$AQ43)*168)</f>
        <v>666.92131398013748</v>
      </c>
      <c r="CY43" s="298">
        <f>CX43*$F43*$O43</f>
        <v>2030.2904762361936</v>
      </c>
      <c r="CZ43" s="299">
        <f>100*CY43/$E43</f>
        <v>2609.6278614861099</v>
      </c>
      <c r="DA43" s="300">
        <f>2*$BK$3*BM43/(CO43+CW43)/$AR43</f>
        <v>1.4748587994202029</v>
      </c>
      <c r="DB43" s="142">
        <v>0.41139999999999999</v>
      </c>
      <c r="DC43" s="301">
        <f>2*10000*CI43/CQ43</f>
        <v>4.2777777777777777</v>
      </c>
      <c r="DD43" s="301">
        <f>10000*BC43/CQ43</f>
        <v>0.3474279835390946</v>
      </c>
      <c r="DE43" s="301">
        <f>10000*BK43/CY43</f>
        <v>0.37450680921471308</v>
      </c>
      <c r="DF43" s="302">
        <f>10000*CM43/CQ43</f>
        <v>7.5574074074074078</v>
      </c>
      <c r="DG43" s="302">
        <f>1000*($AP43+$AQ43)*$BB$3*$BG$3/CO43/$AR43</f>
        <v>38.785185185185185</v>
      </c>
      <c r="DH43" s="303">
        <f>CY43/CQ43</f>
        <v>0.64666666666666661</v>
      </c>
      <c r="DI43" s="300">
        <f>1000*CA43/CQ43</f>
        <v>9.2458847736625521E-2</v>
      </c>
      <c r="DJ43" s="422">
        <v>70</v>
      </c>
      <c r="DK43" s="295">
        <f>DJ43/(492*($AP43+$AQ43))</f>
        <v>2.7897337796907382E-3</v>
      </c>
      <c r="DL43" s="295">
        <f>DK43*$F43*$O43</f>
        <v>8.4927109171820409E-3</v>
      </c>
      <c r="DM43" s="295">
        <f>100*DL43/$E43</f>
        <v>1.0916080870413935E-2</v>
      </c>
      <c r="DN43" s="295">
        <f>DL43/CI43</f>
        <v>1.2646793134598011E-2</v>
      </c>
      <c r="DO43" s="491">
        <f>BU43/BY43</f>
        <v>0.40758873929008566</v>
      </c>
      <c r="DP43" s="497">
        <f>7.158*DO43*CA43</f>
        <v>0.84691543902659805</v>
      </c>
      <c r="DQ43" s="497">
        <f xml:space="preserve"> 0.00033*((CQ43+CU43)/2)/DB43</f>
        <v>1.8580308674965993</v>
      </c>
      <c r="DR43" s="497">
        <f>1/(1/DP43+1/DQ43)</f>
        <v>0.58174723249626115</v>
      </c>
      <c r="DS43" s="505">
        <f>100*DR43/$E43</f>
        <v>0.74774708547077262</v>
      </c>
      <c r="DT43" s="297">
        <v>165</v>
      </c>
      <c r="DU43" s="137">
        <f t="shared" si="46"/>
        <v>0.59513074842200175</v>
      </c>
      <c r="DV43" s="137">
        <f>DU43*$F43*$O43</f>
        <v>1.8117404037149936</v>
      </c>
      <c r="DW43" s="137">
        <f>100*DV43/$E43</f>
        <v>2.3287151718701717</v>
      </c>
      <c r="DX43" s="289">
        <v>220</v>
      </c>
      <c r="DY43" s="137">
        <f>DX43/((4*DT43)+DX43+EF43)</f>
        <v>0.19837691614066727</v>
      </c>
      <c r="DZ43" s="137">
        <f>DY43*$F43*$O43</f>
        <v>0.60391346790499789</v>
      </c>
      <c r="EA43" s="148">
        <f>100*DZ43/$E43</f>
        <v>0.77623839062339062</v>
      </c>
      <c r="EB43" s="563">
        <f t="shared" si="47"/>
        <v>880</v>
      </c>
      <c r="EC43" s="137">
        <f t="shared" si="48"/>
        <v>0.79350766456266908</v>
      </c>
      <c r="ED43" s="137">
        <f>EC43*$F43*$O43</f>
        <v>2.4156538716199916</v>
      </c>
      <c r="EE43" s="138">
        <f>100*ED43/$E43</f>
        <v>3.1049535624935625</v>
      </c>
      <c r="EF43" s="570">
        <v>229</v>
      </c>
      <c r="EG43" s="137">
        <f>EF43/((4*DT43)+DX43+EF43)</f>
        <v>0.20649233543733092</v>
      </c>
      <c r="EH43" s="137">
        <f>EG43*$F43*$O43</f>
        <v>0.6286190188647478</v>
      </c>
      <c r="EI43" s="138">
        <f>100*EH43/$E43</f>
        <v>0.80799359751252942</v>
      </c>
      <c r="EJ43" s="297">
        <v>293</v>
      </c>
      <c r="EK43" s="578">
        <v>38</v>
      </c>
      <c r="EL43" s="583">
        <f t="shared" si="49"/>
        <v>1.030023592E-5</v>
      </c>
      <c r="EM43" s="342">
        <f t="shared" si="50"/>
        <v>14.222975195698236</v>
      </c>
      <c r="EN43" s="342">
        <f t="shared" si="51"/>
        <v>43.298617810301025</v>
      </c>
      <c r="EO43" s="342">
        <f t="shared" si="52"/>
        <v>55.653750398844501</v>
      </c>
      <c r="EP43" s="587">
        <f t="shared" si="53"/>
        <v>41842.915440223791</v>
      </c>
      <c r="EQ43" s="544" t="str">
        <f t="shared" si="54"/>
        <v>Co</v>
      </c>
      <c r="ER43" s="130" t="str">
        <f t="shared" si="55"/>
        <v>R</v>
      </c>
      <c r="ES43" s="131" t="str">
        <f t="shared" si="56"/>
        <v>108-C-21</v>
      </c>
      <c r="ET43" s="233" t="s">
        <v>195</v>
      </c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</row>
    <row r="44" spans="1:216" s="147" customFormat="1" ht="15" customHeight="1" x14ac:dyDescent="0.25">
      <c r="A44" s="129" t="str">
        <f t="shared" si="43"/>
        <v>Co</v>
      </c>
      <c r="B44" s="130" t="str">
        <f t="shared" si="44"/>
        <v>R</v>
      </c>
      <c r="C44" s="131" t="str">
        <f t="shared" si="45"/>
        <v>108-C-21</v>
      </c>
      <c r="D44" s="233" t="s">
        <v>196</v>
      </c>
      <c r="E44" s="304">
        <v>77.099999999999994</v>
      </c>
      <c r="F44" s="293">
        <f>G44+H44+I44+J44+K44</f>
        <v>3.72</v>
      </c>
      <c r="G44" s="292">
        <v>1.25</v>
      </c>
      <c r="H44" s="292">
        <v>0.44</v>
      </c>
      <c r="I44" s="292">
        <v>0.51</v>
      </c>
      <c r="J44" s="292">
        <v>1.04</v>
      </c>
      <c r="K44" s="467">
        <v>0.48</v>
      </c>
      <c r="L44" s="294">
        <f>100*F44/$E44</f>
        <v>4.8249027237354092</v>
      </c>
      <c r="M44" s="305">
        <v>200</v>
      </c>
      <c r="N44" s="398">
        <f>R44+V44</f>
        <v>927</v>
      </c>
      <c r="O44" s="382">
        <f>N44/($N44+$Z44)</f>
        <v>0.8728813559322034</v>
      </c>
      <c r="P44" s="293">
        <f>O44*$F44</f>
        <v>3.2471186440677968</v>
      </c>
      <c r="Q44" s="293">
        <f>100*P44/$E44</f>
        <v>4.2115676317351456</v>
      </c>
      <c r="R44" s="290">
        <v>682</v>
      </c>
      <c r="S44" s="382">
        <f>R44/($N44+$Z44)</f>
        <v>0.64218455743879477</v>
      </c>
      <c r="T44" s="293">
        <f>S44*$F44</f>
        <v>2.3889265536723165</v>
      </c>
      <c r="U44" s="293">
        <f>100*T44/$E44</f>
        <v>3.0984780203272591</v>
      </c>
      <c r="V44" s="290">
        <v>245</v>
      </c>
      <c r="W44" s="382">
        <f>V44/($N44+$Z44)</f>
        <v>0.23069679849340866</v>
      </c>
      <c r="X44" s="293">
        <f>W44*$F44</f>
        <v>0.85819209039548028</v>
      </c>
      <c r="Y44" s="294">
        <f>100*X44/$E44</f>
        <v>1.1130896114078863</v>
      </c>
      <c r="Z44" s="399">
        <f>AD44+AH44+AL44</f>
        <v>135</v>
      </c>
      <c r="AA44" s="382">
        <f>Z44/($N44+$Z44)</f>
        <v>0.1271186440677966</v>
      </c>
      <c r="AB44" s="293">
        <f>AA44*$F44</f>
        <v>0.47288135593220337</v>
      </c>
      <c r="AC44" s="293">
        <f>100*AB44/$E44</f>
        <v>0.61333509200026382</v>
      </c>
      <c r="AD44" s="290">
        <v>47</v>
      </c>
      <c r="AE44" s="382">
        <f>AD44/($N44+$Z44)</f>
        <v>4.4256120527306965E-2</v>
      </c>
      <c r="AF44" s="293">
        <f>AE44*$F44</f>
        <v>0.16463276836158192</v>
      </c>
      <c r="AG44" s="293">
        <f>100*AF44/$E44</f>
        <v>0.2135314764741659</v>
      </c>
      <c r="AH44" s="290">
        <v>67</v>
      </c>
      <c r="AI44" s="382">
        <f>AH44/($N44+$Z44)</f>
        <v>6.308851224105462E-2</v>
      </c>
      <c r="AJ44" s="293">
        <f>AI44*$F44</f>
        <v>0.2346892655367232</v>
      </c>
      <c r="AK44" s="293">
        <f>100*AJ44/$E44</f>
        <v>0.30439593454827912</v>
      </c>
      <c r="AL44" s="290">
        <v>21</v>
      </c>
      <c r="AM44" s="382">
        <f>AL44/($N44+$Z44)</f>
        <v>1.977401129943503E-2</v>
      </c>
      <c r="AN44" s="293">
        <f>AM44*$F44</f>
        <v>7.3559322033898311E-2</v>
      </c>
      <c r="AO44" s="294">
        <f>100*AN44/$E44</f>
        <v>9.5407680977818835E-2</v>
      </c>
      <c r="AP44" s="422">
        <v>40</v>
      </c>
      <c r="AQ44" s="398">
        <v>16</v>
      </c>
      <c r="AR44" s="398">
        <v>10800</v>
      </c>
      <c r="AS44" s="289">
        <v>210</v>
      </c>
      <c r="AT44" s="295">
        <f>AS44/(168*($AP44+$AQ44))</f>
        <v>2.2321428571428572E-2</v>
      </c>
      <c r="AU44" s="295">
        <f>AT44*$F44*$O44</f>
        <v>7.2480326876513332E-2</v>
      </c>
      <c r="AV44" s="296">
        <f>100*AU44/$E44</f>
        <v>9.4008206065516658E-2</v>
      </c>
      <c r="AW44" s="297">
        <v>81</v>
      </c>
      <c r="AX44" s="295">
        <f>AW44/(168*($AP44+$AQ44))</f>
        <v>8.6096938775510196E-3</v>
      </c>
      <c r="AY44" s="295">
        <f>AX44*$F44*$O44</f>
        <v>2.7956697509512275E-2</v>
      </c>
      <c r="AZ44" s="296">
        <f>100*AY44/$E44</f>
        <v>3.6260308053842123E-2</v>
      </c>
      <c r="BA44" s="297">
        <f>AS44+AW44</f>
        <v>291</v>
      </c>
      <c r="BB44" s="295">
        <f>BA44/(168*($AP44+$AQ44))</f>
        <v>3.0931122448979591E-2</v>
      </c>
      <c r="BC44" s="295">
        <f>BB44*$F44*$O44</f>
        <v>0.1004370243860256</v>
      </c>
      <c r="BD44" s="296">
        <f>100*BC44/$E44</f>
        <v>0.13026851411935877</v>
      </c>
      <c r="BE44" s="297">
        <v>348</v>
      </c>
      <c r="BF44" s="295">
        <f>BE44/(168*($AP44+$AQ44))</f>
        <v>3.6989795918367346E-2</v>
      </c>
      <c r="BG44" s="295">
        <f>BF44*$F44*$O44</f>
        <v>0.12011025596679351</v>
      </c>
      <c r="BH44" s="296">
        <f>100*BG44/$E44</f>
        <v>0.15578502719428472</v>
      </c>
      <c r="BI44" s="297">
        <v>299</v>
      </c>
      <c r="BJ44" s="295">
        <f>BI44/(168*($AP44+$AQ44))</f>
        <v>3.1781462585034011E-2</v>
      </c>
      <c r="BK44" s="295">
        <f>BJ44*$F44*$O44</f>
        <v>0.10319817969560706</v>
      </c>
      <c r="BL44" s="296">
        <f>100*BK44/$E44</f>
        <v>0.13384977911233081</v>
      </c>
      <c r="BM44" s="297">
        <f>AS44+AW44+BE44+BI44</f>
        <v>938</v>
      </c>
      <c r="BN44" s="295">
        <f>BM44/(168*($AP44+$AQ44))</f>
        <v>9.9702380952380959E-2</v>
      </c>
      <c r="BO44" s="295">
        <f>BN44*$F44*$O44</f>
        <v>0.32374546004842619</v>
      </c>
      <c r="BP44" s="296">
        <f>100*BO44/$E44</f>
        <v>0.41990332042597434</v>
      </c>
      <c r="BQ44" s="297">
        <v>412</v>
      </c>
      <c r="BR44" s="295">
        <f>BQ44/(168*($AP44+$AQ44))</f>
        <v>4.3792517006802721E-2</v>
      </c>
      <c r="BS44" s="295">
        <f>BR44*$F44*$O44</f>
        <v>0.14219949844344518</v>
      </c>
      <c r="BT44" s="296">
        <f>100*BS44/$E44</f>
        <v>0.1844351471380612</v>
      </c>
      <c r="BU44" s="297">
        <v>292</v>
      </c>
      <c r="BV44" s="295">
        <f>BU44/(168*($AP44+$AQ44))</f>
        <v>3.1037414965986394E-2</v>
      </c>
      <c r="BW44" s="295">
        <f>BV44*$F44*$O44</f>
        <v>0.10078216879972329</v>
      </c>
      <c r="BX44" s="296">
        <f>100*BW44/$E44</f>
        <v>0.13071617224348028</v>
      </c>
      <c r="BY44" s="297">
        <f>BQ44+BU44</f>
        <v>704</v>
      </c>
      <c r="BZ44" s="295">
        <f>BY44/(168*($AP44+$AQ44))</f>
        <v>7.4829931972789115E-2</v>
      </c>
      <c r="CA44" s="295">
        <f>BZ44*$F44*$O44</f>
        <v>0.24298166724316847</v>
      </c>
      <c r="CB44" s="296">
        <f>100*CA44/$E44</f>
        <v>0.31515131938154151</v>
      </c>
      <c r="CC44" s="297">
        <f>BI44+BY44</f>
        <v>1003</v>
      </c>
      <c r="CD44" s="295">
        <f>CC44/(168*($AP44+$AQ44))</f>
        <v>0.10661139455782313</v>
      </c>
      <c r="CE44" s="295">
        <f>CD44*$F44*$O44</f>
        <v>0.34617984693877557</v>
      </c>
      <c r="CF44" s="296">
        <f>100*CE44/$E44</f>
        <v>0.44900109849387243</v>
      </c>
      <c r="CG44" s="297">
        <f>BM44+BY44</f>
        <v>1642</v>
      </c>
      <c r="CH44" s="295">
        <f>CG44/(168*($AP44+$AQ44))</f>
        <v>0.17453231292517007</v>
      </c>
      <c r="CI44" s="295">
        <f>CH44*$F44*$O44</f>
        <v>0.56672712729159469</v>
      </c>
      <c r="CJ44" s="296">
        <f>100*CI44/$E44</f>
        <v>0.73505463980751584</v>
      </c>
      <c r="CK44" s="297">
        <f>168*($AP44+$AQ44)-CG44</f>
        <v>7766</v>
      </c>
      <c r="CL44" s="295">
        <f>CK44/(168*($AP44+$AQ44))</f>
        <v>0.82546768707482998</v>
      </c>
      <c r="CM44" s="295">
        <f>CL44*$F44*$O44</f>
        <v>2.6803915167762025</v>
      </c>
      <c r="CN44" s="296">
        <f>100*CM44/$E44</f>
        <v>3.4765129919276294</v>
      </c>
      <c r="CO44" s="289">
        <v>433</v>
      </c>
      <c r="CP44" s="298">
        <f>$BI$3*$AR44*CO44/(($AP44+$AQ44)*168)</f>
        <v>903.75695732838597</v>
      </c>
      <c r="CQ44" s="298">
        <f>CP44*$F44*$O44</f>
        <v>2934.6060658469864</v>
      </c>
      <c r="CR44" s="299">
        <f>100*CQ44/$E44</f>
        <v>3806.2335484396717</v>
      </c>
      <c r="CS44" s="297">
        <v>299</v>
      </c>
      <c r="CT44" s="298">
        <f>$BI$3*$AR44*CS44/(($AP44+$AQ44)*168)</f>
        <v>624.0723562152134</v>
      </c>
      <c r="CU44" s="298">
        <f>CT44*$F44*$O44</f>
        <v>2026.4369831137387</v>
      </c>
      <c r="CV44" s="299">
        <f>100*CU44/$E44</f>
        <v>2628.3229352966782</v>
      </c>
      <c r="CW44" s="297">
        <v>286</v>
      </c>
      <c r="CX44" s="298">
        <f>$BI$3*$AR44*CW44/(($AP44+$AQ44)*168)</f>
        <v>596.9387755102041</v>
      </c>
      <c r="CY44" s="298">
        <f>CX44*$F44*$O44</f>
        <v>1938.331027326185</v>
      </c>
      <c r="CZ44" s="299">
        <f>100*CY44/$E44</f>
        <v>2514.0480250663882</v>
      </c>
      <c r="DA44" s="300">
        <f>2*$BK$3*BM44/(CO44+CW44)/$AR44</f>
        <v>1.3287487765930046</v>
      </c>
      <c r="DB44" s="142">
        <v>0.40069999999999995</v>
      </c>
      <c r="DC44" s="301">
        <f>2*10000*CI44/CQ44</f>
        <v>3.8623727653750746</v>
      </c>
      <c r="DD44" s="301">
        <f>10000*BC44/CQ44</f>
        <v>0.34225044906338203</v>
      </c>
      <c r="DE44" s="301">
        <f>10000*BK44/CY44</f>
        <v>0.53240740740740733</v>
      </c>
      <c r="DF44" s="302">
        <f>10000*CM44/CQ44</f>
        <v>9.133735351980155</v>
      </c>
      <c r="DG44" s="302">
        <f>1000*($AP44+$AQ44)*$BB$3*$BG$3/CO44/$AR44</f>
        <v>44.259686938670775</v>
      </c>
      <c r="DH44" s="303">
        <f>CY44/CQ44</f>
        <v>0.66050808314087761</v>
      </c>
      <c r="DI44" s="300">
        <f>1000*CA44/CQ44</f>
        <v>8.2798734068941907E-2</v>
      </c>
      <c r="DJ44" s="422">
        <v>75</v>
      </c>
      <c r="DK44" s="295">
        <f>DJ44/(492*($AP44+$AQ44))</f>
        <v>2.7221254355400699E-3</v>
      </c>
      <c r="DL44" s="295">
        <f>DK44*$F44*$O44</f>
        <v>8.8390642532333325E-3</v>
      </c>
      <c r="DM44" s="295">
        <f>100*DL44/$E44</f>
        <v>1.1464415373843493E-2</v>
      </c>
      <c r="DN44" s="295">
        <f>DL44/CI44</f>
        <v>1.5596684590475625E-2</v>
      </c>
      <c r="DO44" s="491">
        <f>BU44/BY44</f>
        <v>0.41477272727272729</v>
      </c>
      <c r="DP44" s="497">
        <f>7.158*DO44*CA44</f>
        <v>0.72139876426841931</v>
      </c>
      <c r="DQ44" s="497">
        <f xml:space="preserve"> 0.00033*((CQ44+CU44)/2)/DB44</f>
        <v>2.0428552609895676</v>
      </c>
      <c r="DR44" s="497">
        <f>1/(1/DP44+1/DQ44)</f>
        <v>0.53313235592361019</v>
      </c>
      <c r="DS44" s="505">
        <f>100*DR44/$E44</f>
        <v>0.69148165489443603</v>
      </c>
      <c r="DT44" s="297">
        <v>139</v>
      </c>
      <c r="DU44" s="137">
        <f t="shared" si="46"/>
        <v>0.6205357142857143</v>
      </c>
      <c r="DV44" s="137">
        <f>DU44*$F44*$O44</f>
        <v>2.0149530871670702</v>
      </c>
      <c r="DW44" s="137">
        <f>100*DV44/$E44</f>
        <v>2.6134281286213623</v>
      </c>
      <c r="DX44" s="289">
        <v>175</v>
      </c>
      <c r="DY44" s="137">
        <f>DX44/((4*DT44)+DX44+EF44)</f>
        <v>0.1953125</v>
      </c>
      <c r="DZ44" s="137">
        <f>DY44*$F44*$O44</f>
        <v>0.63420286016949157</v>
      </c>
      <c r="EA44" s="148">
        <f>100*DZ44/$E44</f>
        <v>0.8225718030732706</v>
      </c>
      <c r="EB44" s="563">
        <f t="shared" si="47"/>
        <v>731</v>
      </c>
      <c r="EC44" s="137">
        <f t="shared" si="48"/>
        <v>0.8158482142857143</v>
      </c>
      <c r="ED44" s="137">
        <f>EC44*$F44*$O44</f>
        <v>2.649155947336562</v>
      </c>
      <c r="EE44" s="138">
        <f>100*ED44/$E44</f>
        <v>3.4359999316946328</v>
      </c>
      <c r="EF44" s="570">
        <v>165</v>
      </c>
      <c r="EG44" s="137">
        <f>EF44/((4*DT44)+DX44+EF44)</f>
        <v>0.18415178571428573</v>
      </c>
      <c r="EH44" s="137">
        <f>EG44*$F44*$O44</f>
        <v>0.59796269673123492</v>
      </c>
      <c r="EI44" s="138">
        <f>100*EH44/$E44</f>
        <v>0.77556770004051223</v>
      </c>
      <c r="EJ44" s="297">
        <v>207</v>
      </c>
      <c r="EK44" s="578">
        <v>42</v>
      </c>
      <c r="EL44" s="583">
        <f t="shared" si="49"/>
        <v>1.1384471280000002E-5</v>
      </c>
      <c r="EM44" s="342">
        <f t="shared" si="50"/>
        <v>9.0913312928134502</v>
      </c>
      <c r="EN44" s="342">
        <f t="shared" si="51"/>
        <v>29.520631340291541</v>
      </c>
      <c r="EO44" s="342">
        <f t="shared" si="52"/>
        <v>38.288756602193956</v>
      </c>
      <c r="EP44" s="587">
        <f t="shared" si="53"/>
        <v>68255.758623188405</v>
      </c>
      <c r="EQ44" s="544" t="str">
        <f t="shared" si="54"/>
        <v>Co</v>
      </c>
      <c r="ER44" s="130" t="str">
        <f t="shared" si="55"/>
        <v>R</v>
      </c>
      <c r="ES44" s="131" t="str">
        <f t="shared" si="56"/>
        <v>108-C-21</v>
      </c>
      <c r="ET44" s="233" t="s">
        <v>196</v>
      </c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6"/>
      <c r="HD44" s="16"/>
      <c r="HE44" s="16"/>
      <c r="HF44" s="16"/>
      <c r="HG44" s="16"/>
      <c r="HH44" s="16"/>
    </row>
    <row r="45" spans="1:216" s="147" customFormat="1" ht="15" customHeight="1" x14ac:dyDescent="0.25">
      <c r="A45" s="129" t="str">
        <f t="shared" si="43"/>
        <v>Co</v>
      </c>
      <c r="B45" s="130" t="str">
        <f t="shared" si="44"/>
        <v>R</v>
      </c>
      <c r="C45" s="131" t="str">
        <f t="shared" si="45"/>
        <v>108-C-21</v>
      </c>
      <c r="D45" s="233" t="s">
        <v>197</v>
      </c>
      <c r="E45" s="304">
        <v>73.599999999999994</v>
      </c>
      <c r="F45" s="293">
        <f>G45+H45+I45+J45+K45</f>
        <v>3.06</v>
      </c>
      <c r="G45" s="292">
        <v>1.07</v>
      </c>
      <c r="H45" s="292">
        <v>0.35</v>
      </c>
      <c r="I45" s="292">
        <v>0.43</v>
      </c>
      <c r="J45" s="292">
        <v>0.9</v>
      </c>
      <c r="K45" s="467">
        <v>0.31</v>
      </c>
      <c r="L45" s="294">
        <f>100*F45/$E45</f>
        <v>4.1576086956521738</v>
      </c>
      <c r="M45" s="305">
        <v>200</v>
      </c>
      <c r="N45" s="398">
        <f>R45+V45</f>
        <v>1059</v>
      </c>
      <c r="O45" s="382">
        <f>N45/($N45+$Z45)</f>
        <v>0.86378466557911904</v>
      </c>
      <c r="P45" s="293">
        <f>O45*$F45</f>
        <v>2.6431810766721044</v>
      </c>
      <c r="Q45" s="293">
        <f>100*P45/$E45</f>
        <v>3.5912786367827505</v>
      </c>
      <c r="R45" s="290">
        <v>811</v>
      </c>
      <c r="S45" s="382">
        <f>R45/($N45+$Z45)</f>
        <v>0.66150081566068519</v>
      </c>
      <c r="T45" s="293">
        <f>S45*$F45</f>
        <v>2.0241924959216968</v>
      </c>
      <c r="U45" s="293">
        <f>100*T45/$E45</f>
        <v>2.7502615433718707</v>
      </c>
      <c r="V45" s="290">
        <v>248</v>
      </c>
      <c r="W45" s="382">
        <f>V45/($N45+$Z45)</f>
        <v>0.20228384991843393</v>
      </c>
      <c r="X45" s="293">
        <f>W45*$F45</f>
        <v>0.61898858075040786</v>
      </c>
      <c r="Y45" s="294">
        <f>100*X45/$E45</f>
        <v>0.84101709341088027</v>
      </c>
      <c r="Z45" s="399">
        <f>AD45+AH45+AL45</f>
        <v>167</v>
      </c>
      <c r="AA45" s="382">
        <f>Z45/($N45+$Z45)</f>
        <v>0.13621533442088091</v>
      </c>
      <c r="AB45" s="293">
        <f>AA45*$F45</f>
        <v>0.41681892332789561</v>
      </c>
      <c r="AC45" s="293">
        <f>100*AB45/$E45</f>
        <v>0.56633005886942345</v>
      </c>
      <c r="AD45" s="290">
        <v>74</v>
      </c>
      <c r="AE45" s="382">
        <f>AD45/($N45+$Z45)</f>
        <v>6.0358890701468187E-2</v>
      </c>
      <c r="AF45" s="293">
        <f>AE45*$F45</f>
        <v>0.18469820554649266</v>
      </c>
      <c r="AG45" s="293">
        <f>100*AF45/$E45</f>
        <v>0.25094864884034335</v>
      </c>
      <c r="AH45" s="290">
        <v>67</v>
      </c>
      <c r="AI45" s="382">
        <f>AH45/($N45+$Z45)</f>
        <v>5.4649265905383361E-2</v>
      </c>
      <c r="AJ45" s="293">
        <f>AI45*$F45</f>
        <v>0.1672267536704731</v>
      </c>
      <c r="AK45" s="293">
        <f>100*AJ45/$E45</f>
        <v>0.22721026313922976</v>
      </c>
      <c r="AL45" s="290">
        <v>26</v>
      </c>
      <c r="AM45" s="382">
        <f>AL45/($N45+$Z45)</f>
        <v>2.1207177814029365E-2</v>
      </c>
      <c r="AN45" s="293">
        <f>AM45*$F45</f>
        <v>6.4893964110929861E-2</v>
      </c>
      <c r="AO45" s="294">
        <f>100*AN45/$E45</f>
        <v>8.8171146889850366E-2</v>
      </c>
      <c r="AP45" s="422">
        <v>40</v>
      </c>
      <c r="AQ45" s="398">
        <v>15</v>
      </c>
      <c r="AR45" s="398">
        <v>10800</v>
      </c>
      <c r="AS45" s="289">
        <v>225</v>
      </c>
      <c r="AT45" s="295">
        <f>AS45/(168*($AP45+$AQ45))</f>
        <v>2.4350649350649352E-2</v>
      </c>
      <c r="AU45" s="295">
        <f>AT45*$F45*$O45</f>
        <v>6.4363175568314224E-2</v>
      </c>
      <c r="AV45" s="296">
        <f>100*AU45/$E45</f>
        <v>8.7449966804774765E-2</v>
      </c>
      <c r="AW45" s="297">
        <v>112</v>
      </c>
      <c r="AX45" s="295">
        <f>AW45/(168*($AP45+$AQ45))</f>
        <v>1.2121212121212121E-2</v>
      </c>
      <c r="AY45" s="295">
        <f>AX45*$F45*$O45</f>
        <v>3.2038558505116416E-2</v>
      </c>
      <c r="AZ45" s="296">
        <f>100*AY45/$E45</f>
        <v>4.3530650142821217E-2</v>
      </c>
      <c r="BA45" s="297">
        <f>AS45+AW45</f>
        <v>337</v>
      </c>
      <c r="BB45" s="295">
        <f>BA45/(168*($AP45+$AQ45))</f>
        <v>3.6471861471861475E-2</v>
      </c>
      <c r="BC45" s="295">
        <f>BB45*$F45*$O45</f>
        <v>9.6401734073430639E-2</v>
      </c>
      <c r="BD45" s="296">
        <f>100*BC45/$E45</f>
        <v>0.13098061694759597</v>
      </c>
      <c r="BE45" s="297">
        <v>508</v>
      </c>
      <c r="BF45" s="295">
        <f>BE45/(168*($AP45+$AQ45))</f>
        <v>5.497835497835498E-2</v>
      </c>
      <c r="BG45" s="295">
        <f>BF45*$F45*$O45</f>
        <v>0.14531774750534945</v>
      </c>
      <c r="BH45" s="296">
        <f>100*BG45/$E45</f>
        <v>0.19744259171922482</v>
      </c>
      <c r="BI45" s="297">
        <v>201</v>
      </c>
      <c r="BJ45" s="295">
        <f>BI45/(168*($AP45+$AQ45))</f>
        <v>2.1753246753246754E-2</v>
      </c>
      <c r="BK45" s="295">
        <f>BJ45*$F45*$O45</f>
        <v>5.749777017436071E-2</v>
      </c>
      <c r="BL45" s="296">
        <f>100*BK45/$E45</f>
        <v>7.8121970345598798E-2</v>
      </c>
      <c r="BM45" s="297">
        <f>AS45+AW45+BE45+BI45</f>
        <v>1046</v>
      </c>
      <c r="BN45" s="295">
        <f>BM45/(168*($AP45+$AQ45))</f>
        <v>0.11320346320346321</v>
      </c>
      <c r="BO45" s="295">
        <f>BN45*$F45*$O45</f>
        <v>0.29921725175314084</v>
      </c>
      <c r="BP45" s="296">
        <f>100*BO45/$E45</f>
        <v>0.40654517901241966</v>
      </c>
      <c r="BQ45" s="297">
        <v>165</v>
      </c>
      <c r="BR45" s="295">
        <f>BQ45/(168*($AP45+$AQ45))</f>
        <v>1.7857142857142856E-2</v>
      </c>
      <c r="BS45" s="295">
        <f>BR45*$F45*$O45</f>
        <v>4.7199662083430433E-2</v>
      </c>
      <c r="BT45" s="296">
        <f>100*BS45/$E45</f>
        <v>6.4129975656834842E-2</v>
      </c>
      <c r="BU45" s="297">
        <v>149</v>
      </c>
      <c r="BV45" s="295">
        <f>BU45/(168*($AP45+$AQ45))</f>
        <v>1.6125541125541126E-2</v>
      </c>
      <c r="BW45" s="295">
        <f>BV45*$F45*$O45</f>
        <v>4.2622725154128092E-2</v>
      </c>
      <c r="BX45" s="296">
        <f>100*BW45/$E45</f>
        <v>5.7911311350717525E-2</v>
      </c>
      <c r="BY45" s="297">
        <f>BQ45+BU45</f>
        <v>314</v>
      </c>
      <c r="BZ45" s="295">
        <f>BY45/(168*($AP45+$AQ45))</f>
        <v>3.3982683982683982E-2</v>
      </c>
      <c r="CA45" s="295">
        <f>BZ45*$F45*$O45</f>
        <v>8.9822387237558518E-2</v>
      </c>
      <c r="CB45" s="296">
        <f>100*CA45/$E45</f>
        <v>0.12204128700755235</v>
      </c>
      <c r="CC45" s="297">
        <f>BI45+BY45</f>
        <v>515</v>
      </c>
      <c r="CD45" s="295">
        <f>CC45/(168*($AP45+$AQ45))</f>
        <v>5.5735930735930736E-2</v>
      </c>
      <c r="CE45" s="295">
        <f>CD45*$F45*$O45</f>
        <v>0.14732015741191926</v>
      </c>
      <c r="CF45" s="296">
        <f>100*CE45/$E45</f>
        <v>0.20016325735315119</v>
      </c>
      <c r="CG45" s="297">
        <f>BM45+BY45</f>
        <v>1360</v>
      </c>
      <c r="CH45" s="295">
        <f>CG45/(168*($AP45+$AQ45))</f>
        <v>0.1471861471861472</v>
      </c>
      <c r="CI45" s="295">
        <f>CH45*$F45*$O45</f>
        <v>0.38903963899069938</v>
      </c>
      <c r="CJ45" s="296">
        <f>100*CI45/$E45</f>
        <v>0.52858646601997195</v>
      </c>
      <c r="CK45" s="297">
        <f>168*($AP45+$AQ45)-CG45</f>
        <v>7880</v>
      </c>
      <c r="CL45" s="295">
        <f>CK45/(168*($AP45+$AQ45))</f>
        <v>0.8528138528138528</v>
      </c>
      <c r="CM45" s="295">
        <f>CL45*$F45*$O45</f>
        <v>2.2541414376814051</v>
      </c>
      <c r="CN45" s="296">
        <f>100*CM45/$E45</f>
        <v>3.0626921707627792</v>
      </c>
      <c r="CO45" s="289">
        <v>430</v>
      </c>
      <c r="CP45" s="298">
        <f>$BI$3*$AR45*CO45/(($AP45+$AQ45)*168)</f>
        <v>913.81345926800464</v>
      </c>
      <c r="CQ45" s="298">
        <f>CP45*$F45*$O45</f>
        <v>2415.3744431454643</v>
      </c>
      <c r="CR45" s="299">
        <f>100*CQ45/$E45</f>
        <v>3281.7587542737288</v>
      </c>
      <c r="CS45" s="297">
        <v>201</v>
      </c>
      <c r="CT45" s="298">
        <f>$BI$3*$AR45*CS45/(($AP45+$AQ45)*168)</f>
        <v>427.15466351829986</v>
      </c>
      <c r="CU45" s="298">
        <f>CT45*$F45*$O45</f>
        <v>1129.0471234238103</v>
      </c>
      <c r="CV45" s="299">
        <f>100*CU45/$E45</f>
        <v>1534.0314176953946</v>
      </c>
      <c r="CW45" s="297">
        <v>136</v>
      </c>
      <c r="CX45" s="298">
        <f>$BI$3*$AR45*CW45/(($AP45+$AQ45)*168)</f>
        <v>289.02007083825265</v>
      </c>
      <c r="CY45" s="298">
        <f>CX45*$F45*$O45</f>
        <v>763.9323820181005</v>
      </c>
      <c r="CZ45" s="299">
        <f>100*CY45/$E45</f>
        <v>1037.9516060028541</v>
      </c>
      <c r="DA45" s="300">
        <f>2*$BK$3*BM45/(CO45+CW45)/$AR45</f>
        <v>1.882279806308075</v>
      </c>
      <c r="DB45" s="142">
        <v>0.52169999999999994</v>
      </c>
      <c r="DC45" s="301">
        <f>2*10000*CI45/CQ45</f>
        <v>3.2213608957795015</v>
      </c>
      <c r="DD45" s="301">
        <f>10000*BC45/CQ45</f>
        <v>0.39911714039621021</v>
      </c>
      <c r="DE45" s="301">
        <f>10000*BK45/CY45</f>
        <v>0.75265522875816993</v>
      </c>
      <c r="DF45" s="302">
        <f>10000*CM45/CQ45</f>
        <v>9.3324720068906135</v>
      </c>
      <c r="DG45" s="302">
        <f>1000*($AP45+$AQ45)*$BB$3*$BG$3/CO45/$AR45</f>
        <v>43.772609819121449</v>
      </c>
      <c r="DH45" s="303">
        <f>CY45/CQ45</f>
        <v>0.31627906976744191</v>
      </c>
      <c r="DI45" s="300">
        <f>1000*CA45/CQ45</f>
        <v>3.7187769164513357E-2</v>
      </c>
      <c r="DJ45" s="422">
        <v>63</v>
      </c>
      <c r="DK45" s="295">
        <f>DJ45/(492*($AP45+$AQ45))</f>
        <v>2.3281596452328162E-3</v>
      </c>
      <c r="DL45" s="295">
        <f>DK45*$F45*$O45</f>
        <v>6.1537475177510194E-3</v>
      </c>
      <c r="DM45" s="295">
        <f>100*DL45/$E45</f>
        <v>8.361069996944321E-3</v>
      </c>
      <c r="DN45" s="295">
        <f>DL45/CI45</f>
        <v>1.5817790530846483E-2</v>
      </c>
      <c r="DO45" s="491">
        <f>BU45/BY45</f>
        <v>0.47452229299363058</v>
      </c>
      <c r="DP45" s="497">
        <f>7.158*DO45*CA45</f>
        <v>0.30509346665324888</v>
      </c>
      <c r="DQ45" s="497">
        <f xml:space="preserve"> 0.00033*((CQ45+CU45)/2)/DB45</f>
        <v>1.1210073959822318</v>
      </c>
      <c r="DR45" s="497">
        <f>1/(1/DP45+1/DQ45)</f>
        <v>0.23982317208062062</v>
      </c>
      <c r="DS45" s="505">
        <f>100*DR45/$E45</f>
        <v>0.32584670119649545</v>
      </c>
      <c r="DT45" s="297">
        <v>165</v>
      </c>
      <c r="DU45" s="137">
        <f t="shared" si="46"/>
        <v>0.68322981366459623</v>
      </c>
      <c r="DV45" s="137">
        <f>DU45*$F45*$O45</f>
        <v>1.8059001144964686</v>
      </c>
      <c r="DW45" s="137">
        <f>100*DV45/$E45</f>
        <v>2.4536686338267235</v>
      </c>
      <c r="DX45" s="289">
        <v>149</v>
      </c>
      <c r="DY45" s="137">
        <f>DX45/((4*DT45)+DX45+EF45)</f>
        <v>0.15424430641821946</v>
      </c>
      <c r="DZ45" s="137">
        <f>DY45*$F45*$O45</f>
        <v>0.40769563190905123</v>
      </c>
      <c r="EA45" s="148">
        <f>100*DZ45/$E45</f>
        <v>0.553934282485124</v>
      </c>
      <c r="EB45" s="563">
        <f t="shared" si="47"/>
        <v>809</v>
      </c>
      <c r="EC45" s="137">
        <f t="shared" si="48"/>
        <v>0.83747412008281574</v>
      </c>
      <c r="ED45" s="137">
        <f>EC45*$F45*$O45</f>
        <v>2.2135957464055203</v>
      </c>
      <c r="EE45" s="138">
        <f>100*ED45/$E45</f>
        <v>3.0076029163118481</v>
      </c>
      <c r="EF45" s="570">
        <v>157</v>
      </c>
      <c r="EG45" s="137">
        <f>EF45/((4*DT45)+DX45+EF45)</f>
        <v>0.16252587991718426</v>
      </c>
      <c r="EH45" s="137">
        <f>EG45*$F45*$O45</f>
        <v>0.42958533026658419</v>
      </c>
      <c r="EI45" s="138">
        <f>100*EH45/$E45</f>
        <v>0.58367572047090244</v>
      </c>
      <c r="EJ45" s="297">
        <v>357</v>
      </c>
      <c r="EK45" s="578">
        <v>51</v>
      </c>
      <c r="EL45" s="583">
        <f t="shared" si="49"/>
        <v>1.3824000840000001E-5</v>
      </c>
      <c r="EM45" s="342">
        <f t="shared" si="50"/>
        <v>12.912325604285771</v>
      </c>
      <c r="EN45" s="342">
        <f t="shared" si="51"/>
        <v>34.129614693076846</v>
      </c>
      <c r="EO45" s="342">
        <f t="shared" si="52"/>
        <v>46.371759093854415</v>
      </c>
      <c r="EP45" s="587">
        <f t="shared" si="53"/>
        <v>52912.994498669024</v>
      </c>
      <c r="EQ45" s="544" t="str">
        <f t="shared" si="54"/>
        <v>Co</v>
      </c>
      <c r="ER45" s="130" t="str">
        <f t="shared" si="55"/>
        <v>R</v>
      </c>
      <c r="ES45" s="131" t="str">
        <f t="shared" si="56"/>
        <v>108-C-21</v>
      </c>
      <c r="ET45" s="233" t="s">
        <v>197</v>
      </c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</row>
    <row r="46" spans="1:216" s="149" customFormat="1" ht="15" customHeight="1" x14ac:dyDescent="0.2">
      <c r="A46" s="127"/>
      <c r="B46" s="130"/>
      <c r="C46" s="131"/>
      <c r="D46" s="233"/>
      <c r="E46" s="134"/>
      <c r="F46" s="373"/>
      <c r="G46" s="134"/>
      <c r="H46" s="134"/>
      <c r="I46" s="134"/>
      <c r="J46" s="134"/>
      <c r="K46" s="373"/>
      <c r="L46" s="136"/>
      <c r="M46" s="204"/>
      <c r="N46" s="134"/>
      <c r="O46" s="373"/>
      <c r="P46" s="135"/>
      <c r="Q46" s="373"/>
      <c r="R46" s="134"/>
      <c r="S46" s="373"/>
      <c r="T46" s="135"/>
      <c r="U46" s="373"/>
      <c r="V46" s="134"/>
      <c r="W46" s="373"/>
      <c r="X46" s="135"/>
      <c r="Y46" s="136"/>
      <c r="Z46" s="389"/>
      <c r="AA46" s="373"/>
      <c r="AB46" s="135"/>
      <c r="AC46" s="373"/>
      <c r="AD46" s="134"/>
      <c r="AE46" s="373"/>
      <c r="AF46" s="135"/>
      <c r="AG46" s="373"/>
      <c r="AH46" s="134"/>
      <c r="AI46" s="373"/>
      <c r="AJ46" s="135"/>
      <c r="AK46" s="373"/>
      <c r="AL46" s="384"/>
      <c r="AM46" s="373"/>
      <c r="AN46" s="135"/>
      <c r="AO46" s="136"/>
      <c r="AP46" s="139"/>
      <c r="AQ46" s="35"/>
      <c r="AR46" s="35"/>
      <c r="AS46" s="35"/>
      <c r="AT46" s="137"/>
      <c r="AU46" s="137"/>
      <c r="AV46" s="138"/>
      <c r="AW46" s="139"/>
      <c r="AX46" s="137"/>
      <c r="AY46" s="137"/>
      <c r="AZ46" s="138"/>
      <c r="BA46" s="139"/>
      <c r="BB46" s="137"/>
      <c r="BC46" s="137"/>
      <c r="BD46" s="138"/>
      <c r="BE46" s="139"/>
      <c r="BF46" s="137"/>
      <c r="BG46" s="137"/>
      <c r="BH46" s="138"/>
      <c r="BI46" s="139"/>
      <c r="BJ46" s="137"/>
      <c r="BK46" s="137"/>
      <c r="BL46" s="138"/>
      <c r="BM46" s="139"/>
      <c r="BN46" s="137"/>
      <c r="BO46" s="137"/>
      <c r="BP46" s="138"/>
      <c r="BQ46" s="139"/>
      <c r="BR46" s="137"/>
      <c r="BS46" s="137"/>
      <c r="BT46" s="138"/>
      <c r="BU46" s="139"/>
      <c r="BV46" s="137"/>
      <c r="BW46" s="137"/>
      <c r="BX46" s="138"/>
      <c r="BY46" s="139"/>
      <c r="BZ46" s="137"/>
      <c r="CA46" s="137"/>
      <c r="CB46" s="138"/>
      <c r="CC46" s="139"/>
      <c r="CD46" s="137"/>
      <c r="CE46" s="137"/>
      <c r="CF46" s="138"/>
      <c r="CG46" s="139"/>
      <c r="CH46" s="137"/>
      <c r="CI46" s="137"/>
      <c r="CJ46" s="138"/>
      <c r="CK46" s="139"/>
      <c r="CL46" s="137"/>
      <c r="CM46" s="137"/>
      <c r="CN46" s="138"/>
      <c r="CO46" s="35"/>
      <c r="CP46" s="140"/>
      <c r="CQ46" s="140"/>
      <c r="CR46" s="141"/>
      <c r="CS46" s="139"/>
      <c r="CT46" s="140"/>
      <c r="CU46" s="140"/>
      <c r="CV46" s="141"/>
      <c r="CW46" s="139"/>
      <c r="CX46" s="140"/>
      <c r="CY46" s="140"/>
      <c r="CZ46" s="141"/>
      <c r="DA46" s="146"/>
      <c r="DB46" s="146"/>
      <c r="DC46" s="143"/>
      <c r="DD46" s="143"/>
      <c r="DE46" s="143"/>
      <c r="DF46" s="145"/>
      <c r="DG46" s="145"/>
      <c r="DH46" s="146"/>
      <c r="DI46" s="146"/>
      <c r="DJ46" s="413"/>
      <c r="DK46" s="137"/>
      <c r="DL46" s="137"/>
      <c r="DM46" s="137"/>
      <c r="DN46" s="137"/>
      <c r="DO46" s="487"/>
      <c r="DP46" s="148"/>
      <c r="DQ46" s="445"/>
      <c r="DR46" s="445"/>
      <c r="DS46" s="536"/>
      <c r="DT46" s="139"/>
      <c r="DU46" s="137"/>
      <c r="DV46" s="137"/>
      <c r="DW46" s="137"/>
      <c r="DX46" s="35"/>
      <c r="DY46" s="137"/>
      <c r="DZ46" s="137"/>
      <c r="EA46" s="148"/>
      <c r="EB46" s="563"/>
      <c r="EC46" s="137"/>
      <c r="ED46" s="137"/>
      <c r="EE46" s="138"/>
      <c r="EF46" s="563"/>
      <c r="EG46" s="137"/>
      <c r="EH46" s="137"/>
      <c r="EI46" s="138"/>
      <c r="EJ46" s="139"/>
      <c r="EK46" s="481"/>
      <c r="EL46" s="35"/>
      <c r="EM46" s="342"/>
      <c r="EN46" s="342"/>
      <c r="EO46" s="342"/>
      <c r="EP46" s="138"/>
      <c r="EQ46" s="545"/>
      <c r="ER46" s="130"/>
      <c r="ES46" s="131"/>
      <c r="ET46" s="233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</row>
    <row r="47" spans="1:216" s="149" customFormat="1" ht="18" customHeight="1" x14ac:dyDescent="0.3">
      <c r="A47" s="150" t="str">
        <f>$C$5</f>
        <v>Co</v>
      </c>
      <c r="B47" s="151" t="str">
        <f>$A$2</f>
        <v>R</v>
      </c>
      <c r="C47" s="152" t="str">
        <f>$B$5</f>
        <v>108-C-21</v>
      </c>
      <c r="D47" s="156" t="s">
        <v>168</v>
      </c>
      <c r="E47" s="154">
        <f t="shared" ref="E47:L47" si="57">AVERAGE(E41:E45)</f>
        <v>79.179999999999993</v>
      </c>
      <c r="F47" s="446">
        <f t="shared" si="57"/>
        <v>3.6120000000000005</v>
      </c>
      <c r="G47" s="340">
        <f t="shared" si="57"/>
        <v>1.2400000000000002</v>
      </c>
      <c r="H47" s="340">
        <f t="shared" si="57"/>
        <v>0.40200000000000002</v>
      </c>
      <c r="I47" s="340">
        <f t="shared" si="57"/>
        <v>0.48399999999999999</v>
      </c>
      <c r="J47" s="340">
        <f t="shared" si="57"/>
        <v>1.048</v>
      </c>
      <c r="K47" s="446">
        <f t="shared" si="57"/>
        <v>0.438</v>
      </c>
      <c r="L47" s="429">
        <f t="shared" si="57"/>
        <v>4.5558395589014165</v>
      </c>
      <c r="M47" s="458"/>
      <c r="N47" s="340"/>
      <c r="O47" s="374">
        <f>AVERAGE(O41:O45)</f>
        <v>0.87184972345188105</v>
      </c>
      <c r="P47" s="156">
        <f>AVERAGE(P41:P45)</f>
        <v>3.1510608541584078</v>
      </c>
      <c r="Q47" s="374">
        <f>AVERAGE(Q41:Q45)</f>
        <v>3.9729062433186781</v>
      </c>
      <c r="R47" s="154"/>
      <c r="S47" s="374">
        <f>AVERAGE(S41:S45)</f>
        <v>0.65725242911805815</v>
      </c>
      <c r="T47" s="156">
        <f>AVERAGE(T41:T45)</f>
        <v>2.3737008082613356</v>
      </c>
      <c r="U47" s="374">
        <f>AVERAGE(U41:U45)</f>
        <v>2.9931953463282319</v>
      </c>
      <c r="V47" s="154"/>
      <c r="W47" s="374">
        <f>AVERAGE(W41:W45)</f>
        <v>0.21459729433382288</v>
      </c>
      <c r="X47" s="156">
        <f>AVERAGE(X41:X45)</f>
        <v>0.77736004589707264</v>
      </c>
      <c r="Y47" s="429">
        <f>AVERAGE(Y41:Y45)</f>
        <v>0.97971089699044644</v>
      </c>
      <c r="Z47" s="375"/>
      <c r="AA47" s="374">
        <f>AVERAGE(AA41:AA45)</f>
        <v>0.12815027654811897</v>
      </c>
      <c r="AB47" s="156">
        <f>AVERAGE(AB41:AB45)</f>
        <v>0.46093914584159201</v>
      </c>
      <c r="AC47" s="374">
        <f>AVERAGE(AC41:AC45)</f>
        <v>0.58293331558273787</v>
      </c>
      <c r="AD47" s="154"/>
      <c r="AE47" s="374">
        <f>AVERAGE(AE41:AE45)</f>
        <v>4.6592702926667354E-2</v>
      </c>
      <c r="AF47" s="156">
        <f>AVERAGE(AF41:AF45)</f>
        <v>0.16555068918167445</v>
      </c>
      <c r="AG47" s="374">
        <f>AVERAGE(AG41:AG45)</f>
        <v>0.2107892371355049</v>
      </c>
      <c r="AH47" s="154"/>
      <c r="AI47" s="374">
        <f>AVERAGE(AI41:AI45)</f>
        <v>5.8775459880597715E-2</v>
      </c>
      <c r="AJ47" s="156">
        <f>AVERAGE(AJ41:AJ45)</f>
        <v>0.21274235019286514</v>
      </c>
      <c r="AK47" s="374">
        <f>AVERAGE(AK41:AK45)</f>
        <v>0.26830786539752471</v>
      </c>
      <c r="AL47" s="154"/>
      <c r="AM47" s="374">
        <f>AVERAGE(AM41:AM45)</f>
        <v>2.2782113740853885E-2</v>
      </c>
      <c r="AN47" s="156">
        <f>AVERAGE(AN41:AN45)</f>
        <v>8.2646106467052366E-2</v>
      </c>
      <c r="AO47" s="429">
        <f>AVERAGE(AO41:AO45)</f>
        <v>0.10383621304970818</v>
      </c>
      <c r="AP47" s="353"/>
      <c r="AQ47" s="153"/>
      <c r="AR47" s="153"/>
      <c r="AS47" s="154"/>
      <c r="AT47" s="158">
        <f>AVERAGE(AT41:AT45)</f>
        <v>2.1146678986153088E-2</v>
      </c>
      <c r="AU47" s="158">
        <f>AVERAGE(AU41:AU45)</f>
        <v>6.5871414532342645E-2</v>
      </c>
      <c r="AV47" s="159">
        <f>AVERAGE(AV41:AV45)</f>
        <v>8.3628433800345459E-2</v>
      </c>
      <c r="AW47" s="157"/>
      <c r="AX47" s="158">
        <f>AVERAGE(AX41:AX45)</f>
        <v>8.7901991330128892E-3</v>
      </c>
      <c r="AY47" s="158">
        <f>AVERAGE(AY41:AY45)</f>
        <v>2.7103251026179803E-2</v>
      </c>
      <c r="AZ47" s="159">
        <f>AVERAGE(AZ41:AZ45)</f>
        <v>3.4549406161679973E-2</v>
      </c>
      <c r="BA47" s="157"/>
      <c r="BB47" s="158">
        <f>AVERAGE(BB41:BB45)</f>
        <v>2.9936878119165976E-2</v>
      </c>
      <c r="BC47" s="158">
        <f>AVERAGE(BC41:BC45)</f>
        <v>9.2974665558522435E-2</v>
      </c>
      <c r="BD47" s="159">
        <f>AVERAGE(BD41:BD45)</f>
        <v>0.11817783996202542</v>
      </c>
      <c r="BE47" s="157"/>
      <c r="BF47" s="158">
        <f>AVERAGE(BF41:BF45)</f>
        <v>4.7473142419022944E-2</v>
      </c>
      <c r="BG47" s="158">
        <f>AVERAGE(BG41:BG45)</f>
        <v>0.14782732601006249</v>
      </c>
      <c r="BH47" s="159">
        <f>AVERAGE(BH41:BH45)</f>
        <v>0.18714108948155772</v>
      </c>
      <c r="BI47" s="157"/>
      <c r="BJ47" s="158">
        <f>AVERAGE(BJ41:BJ45)</f>
        <v>2.5832643416391587E-2</v>
      </c>
      <c r="BK47" s="158">
        <f>AVERAGE(BK41:BK45)</f>
        <v>8.1972218428778568E-2</v>
      </c>
      <c r="BL47" s="159">
        <f>AVERAGE(BL41:BL45)</f>
        <v>0.10324132096476715</v>
      </c>
      <c r="BM47" s="157"/>
      <c r="BN47" s="158">
        <f>AVERAGE(BN41:BN45)</f>
        <v>0.10324266395458051</v>
      </c>
      <c r="BO47" s="158">
        <f>AVERAGE(BO41:BO45)</f>
        <v>0.3227742099973635</v>
      </c>
      <c r="BP47" s="159">
        <f>AVERAGE(BP41:BP45)</f>
        <v>0.40856025040835026</v>
      </c>
      <c r="BQ47" s="157"/>
      <c r="BR47" s="158">
        <f>AVERAGE(BR41:BR45)</f>
        <v>4.0788595782515903E-2</v>
      </c>
      <c r="BS47" s="158">
        <f>AVERAGE(BS41:BS45)</f>
        <v>0.13094618861406077</v>
      </c>
      <c r="BT47" s="159">
        <f>AVERAGE(BT41:BT45)</f>
        <v>0.16388928140292591</v>
      </c>
      <c r="BU47" s="157"/>
      <c r="BV47" s="158">
        <f>AVERAGE(BV41:BV45)</f>
        <v>3.2016291818110644E-2</v>
      </c>
      <c r="BW47" s="158">
        <f>AVERAGE(BW41:BW45)</f>
        <v>0.10314746983676393</v>
      </c>
      <c r="BX47" s="159">
        <f>AVERAGE(BX41:BX45)</f>
        <v>0.12858203109860591</v>
      </c>
      <c r="BY47" s="157"/>
      <c r="BZ47" s="158">
        <f>AVERAGE(BZ41:BZ45)</f>
        <v>7.2804887600626561E-2</v>
      </c>
      <c r="CA47" s="158">
        <f>AVERAGE(CA41:CA45)</f>
        <v>0.23409365845082464</v>
      </c>
      <c r="CB47" s="159">
        <f>AVERAGE(CB41:CB45)</f>
        <v>0.2924713125015318</v>
      </c>
      <c r="CC47" s="157"/>
      <c r="CD47" s="158">
        <f>AVERAGE(CD41:CD45)</f>
        <v>9.8637531017018151E-2</v>
      </c>
      <c r="CE47" s="158">
        <f>AVERAGE(CE41:CE45)</f>
        <v>0.31606587687960325</v>
      </c>
      <c r="CF47" s="159">
        <f>AVERAGE(CF41:CF45)</f>
        <v>0.39571263346629898</v>
      </c>
      <c r="CG47" s="157"/>
      <c r="CH47" s="155">
        <f>AVERAGE(CH41:CH45)</f>
        <v>0.17604755155520707</v>
      </c>
      <c r="CI47" s="155">
        <f>AVERAGE(CI41:CI45)</f>
        <v>0.55686786844818825</v>
      </c>
      <c r="CJ47" s="159">
        <f>AVERAGE(CJ41:CJ45)</f>
        <v>0.701031562909882</v>
      </c>
      <c r="CK47" s="157"/>
      <c r="CL47" s="158">
        <f>AVERAGE(CL41:CL45)</f>
        <v>0.82395244844479298</v>
      </c>
      <c r="CM47" s="158">
        <f>AVERAGE(CM41:CM45)</f>
        <v>2.5941929857102197</v>
      </c>
      <c r="CN47" s="159">
        <f>AVERAGE(CN41:CN45)</f>
        <v>3.2718746804087964</v>
      </c>
      <c r="CO47" s="154"/>
      <c r="CP47" s="160">
        <f>AVERAGE(CP41:CP45)</f>
        <v>848.93086347007352</v>
      </c>
      <c r="CQ47" s="160">
        <f>AVERAGE(CQ41:CQ45)</f>
        <v>2651.7986990071863</v>
      </c>
      <c r="CR47" s="161">
        <f>AVERAGE(CR41:CR45)</f>
        <v>3362.6862907619798</v>
      </c>
      <c r="CS47" s="157"/>
      <c r="CT47" s="160">
        <f>AVERAGE(CT41:CT45)</f>
        <v>498.13848528991184</v>
      </c>
      <c r="CU47" s="160">
        <f>AVERAGE(CU41:CU45)</f>
        <v>1578.4179969552818</v>
      </c>
      <c r="CV47" s="161">
        <f>AVERAGE(CV41:CV45)</f>
        <v>1990.0855887313082</v>
      </c>
      <c r="CW47" s="157"/>
      <c r="CX47" s="160">
        <f t="shared" ref="CX47:DI47" si="58">AVERAGE(CX41:CX45)</f>
        <v>582.81205691043931</v>
      </c>
      <c r="CY47" s="160">
        <f t="shared" si="58"/>
        <v>1880.7230576041698</v>
      </c>
      <c r="CZ47" s="161">
        <f t="shared" si="58"/>
        <v>2343.4275295878529</v>
      </c>
      <c r="DA47" s="162">
        <f t="shared" si="58"/>
        <v>1.4562262674097723</v>
      </c>
      <c r="DB47" s="162">
        <f t="shared" si="58"/>
        <v>0.44795999999999997</v>
      </c>
      <c r="DC47" s="163">
        <f t="shared" si="58"/>
        <v>4.1645307683160286</v>
      </c>
      <c r="DD47" s="163">
        <f t="shared" si="58"/>
        <v>0.34863992290486412</v>
      </c>
      <c r="DE47" s="163">
        <f t="shared" si="58"/>
        <v>0.5080385250229742</v>
      </c>
      <c r="DF47" s="164">
        <f t="shared" si="58"/>
        <v>10.119222068100127</v>
      </c>
      <c r="DG47" s="164">
        <f t="shared" si="58"/>
        <v>48.805949809032562</v>
      </c>
      <c r="DH47" s="162">
        <f t="shared" si="58"/>
        <v>0.6956347167173571</v>
      </c>
      <c r="DI47" s="162">
        <f t="shared" si="58"/>
        <v>8.7202261715875348E-2</v>
      </c>
      <c r="DJ47" s="407"/>
      <c r="DK47" s="362">
        <f t="shared" ref="DK47:DR47" si="59">AVERAGE(DK41:DK45)</f>
        <v>1.9510344366385009E-3</v>
      </c>
      <c r="DL47" s="362">
        <f t="shared" si="59"/>
        <v>6.0131955739106202E-3</v>
      </c>
      <c r="DM47" s="362">
        <f t="shared" si="59"/>
        <v>7.7121643464257454E-3</v>
      </c>
      <c r="DN47" s="362">
        <f t="shared" si="59"/>
        <v>1.0878225041103961E-2</v>
      </c>
      <c r="DO47" s="488">
        <f t="shared" si="59"/>
        <v>0.4363155342104662</v>
      </c>
      <c r="DP47" s="446">
        <f t="shared" si="59"/>
        <v>0.7383295890915561</v>
      </c>
      <c r="DQ47" s="446">
        <f t="shared" si="59"/>
        <v>1.5889892694399834</v>
      </c>
      <c r="DR47" s="446">
        <f t="shared" si="59"/>
        <v>0.49080660162419898</v>
      </c>
      <c r="DS47" s="537">
        <f>AVERAGE(DS41:DS45)</f>
        <v>0.614824519876495</v>
      </c>
      <c r="DT47" s="157"/>
      <c r="DU47" s="158">
        <f>AVERAGE(DU41:DU45)</f>
        <v>0.60929108462737336</v>
      </c>
      <c r="DV47" s="158">
        <f>AVERAGE(DV41:DV45)</f>
        <v>1.9100038993594453</v>
      </c>
      <c r="DW47" s="362">
        <f>AVERAGE(DW41:DW45)</f>
        <v>2.4145312563318848</v>
      </c>
      <c r="DX47" s="154"/>
      <c r="DY47" s="158">
        <f>AVERAGE(DY41:DY45)</f>
        <v>0.18741332940631666</v>
      </c>
      <c r="DZ47" s="158">
        <f>AVERAGE(DZ41:DZ45)</f>
        <v>0.5944434429258425</v>
      </c>
      <c r="EA47" s="155">
        <f>AVERAGE(EA41:EA45)</f>
        <v>0.74759815893680059</v>
      </c>
      <c r="EB47" s="565"/>
      <c r="EC47" s="158">
        <f>AVERAGE(EC41:EC45)</f>
        <v>0.79670441403369008</v>
      </c>
      <c r="ED47" s="158">
        <f>AVERAGE(ED41:ED45)</f>
        <v>2.504447342285288</v>
      </c>
      <c r="EE47" s="159">
        <f>AVERAGE(EE41:EE45)</f>
        <v>3.1621294152686854</v>
      </c>
      <c r="EF47" s="565"/>
      <c r="EG47" s="158">
        <f>AVERAGE(EG41:EG45)</f>
        <v>0.20329558596630998</v>
      </c>
      <c r="EH47" s="158">
        <f>AVERAGE(EH41:EH45)</f>
        <v>0.64661351187312011</v>
      </c>
      <c r="EI47" s="159">
        <f>AVERAGE(EI41:EI45)</f>
        <v>0.81077682804999329</v>
      </c>
      <c r="EJ47" s="353"/>
      <c r="EK47" s="374"/>
      <c r="EL47" s="154"/>
      <c r="EM47" s="340">
        <f>AVERAGE(EM41:EM45)</f>
        <v>12.502487557447269</v>
      </c>
      <c r="EN47" s="340">
        <f>AVERAGE(EN41:EN45)</f>
        <v>39.289529059761016</v>
      </c>
      <c r="EO47" s="621">
        <f>AVERAGE(EO41:EO45)</f>
        <v>49.472858207923601</v>
      </c>
      <c r="EP47" s="586">
        <f>AVERAGE(EP41:EP45)</f>
        <v>50493.80672682992</v>
      </c>
      <c r="EQ47" s="546" t="str">
        <f>$C$5</f>
        <v>Co</v>
      </c>
      <c r="ER47" s="151" t="str">
        <f>$A$2</f>
        <v>R</v>
      </c>
      <c r="ES47" s="152" t="str">
        <f>$B$5</f>
        <v>108-C-21</v>
      </c>
      <c r="ET47" s="156" t="s">
        <v>168</v>
      </c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</row>
    <row r="48" spans="1:216" s="178" customFormat="1" ht="18" customHeight="1" x14ac:dyDescent="0.3">
      <c r="A48" s="473"/>
      <c r="B48" s="474"/>
      <c r="C48" s="165"/>
      <c r="D48" s="169" t="s">
        <v>169</v>
      </c>
      <c r="E48" s="168">
        <f t="shared" ref="E48:L48" si="60">STDEV(E41:E45)</f>
        <v>4.4583629282506863</v>
      </c>
      <c r="F48" s="447">
        <f t="shared" si="60"/>
        <v>0.34076384784774344</v>
      </c>
      <c r="G48" s="343">
        <f t="shared" si="60"/>
        <v>0.11704699910719626</v>
      </c>
      <c r="H48" s="343">
        <f t="shared" si="60"/>
        <v>3.8987177379235863E-2</v>
      </c>
      <c r="I48" s="343">
        <f t="shared" si="60"/>
        <v>3.7815340802378077E-2</v>
      </c>
      <c r="J48" s="343">
        <f t="shared" si="60"/>
        <v>9.2032602918748277E-2</v>
      </c>
      <c r="K48" s="447">
        <f t="shared" si="60"/>
        <v>7.7265775088327451E-2</v>
      </c>
      <c r="L48" s="430">
        <f t="shared" si="60"/>
        <v>0.24658824693289735</v>
      </c>
      <c r="M48" s="459"/>
      <c r="N48" s="343"/>
      <c r="O48" s="376">
        <f>STDEV(O41:O45)</f>
        <v>1.0287324257877629E-2</v>
      </c>
      <c r="P48" s="169">
        <f>STDEV(P41:P45)</f>
        <v>0.32292033637444689</v>
      </c>
      <c r="Q48" s="376">
        <f>STDEV(Q41:Q45)</f>
        <v>0.23834131902071282</v>
      </c>
      <c r="R48" s="168"/>
      <c r="S48" s="376">
        <f>STDEV(S41:S45)</f>
        <v>1.3484637452648751E-2</v>
      </c>
      <c r="T48" s="169">
        <f>STDEV(T41:T45)</f>
        <v>0.22669344790397564</v>
      </c>
      <c r="U48" s="376">
        <f>STDEV(U41:U45)</f>
        <v>0.14665009826119801</v>
      </c>
      <c r="V48" s="168"/>
      <c r="W48" s="376">
        <f>STDEV(W41:W45)</f>
        <v>1.2475328090726072E-2</v>
      </c>
      <c r="X48" s="169">
        <f>STDEV(X41:X45)</f>
        <v>0.10677177144715198</v>
      </c>
      <c r="Y48" s="430">
        <f>STDEV(Y41:Y45)</f>
        <v>0.10488518474875526</v>
      </c>
      <c r="Z48" s="377"/>
      <c r="AA48" s="376">
        <f>STDEV(AA41:AA45)</f>
        <v>1.0287324257877624E-2</v>
      </c>
      <c r="AB48" s="169">
        <f>STDEV(AB41:AB45)</f>
        <v>3.3717971973119334E-2</v>
      </c>
      <c r="AC48" s="376">
        <f>STDEV(AC41:AC45)</f>
        <v>4.3773059486766616E-2</v>
      </c>
      <c r="AD48" s="168"/>
      <c r="AE48" s="376">
        <f>STDEV(AE41:AE45)</f>
        <v>1.1590751892052432E-2</v>
      </c>
      <c r="AF48" s="169">
        <f>STDEV(AF41:AF45)</f>
        <v>2.87198974913788E-2</v>
      </c>
      <c r="AG48" s="376">
        <f>STDEV(AG41:AG45)</f>
        <v>4.5189076765350944E-2</v>
      </c>
      <c r="AH48" s="168"/>
      <c r="AI48" s="376">
        <f>STDEV(AI41:AI45)</f>
        <v>3.1119806092144513E-3</v>
      </c>
      <c r="AJ48" s="169">
        <f>STDEV(AJ41:AJ45)</f>
        <v>2.6706984365249663E-2</v>
      </c>
      <c r="AK48" s="376">
        <f>STDEV(AK41:AK45)</f>
        <v>2.750491007715718E-2</v>
      </c>
      <c r="AL48" s="168"/>
      <c r="AM48" s="376">
        <f>STDEV(AM41:AM45)</f>
        <v>2.5468107203998297E-3</v>
      </c>
      <c r="AN48" s="169">
        <f>STDEV(AN41:AN45)</f>
        <v>1.5008310465967985E-2</v>
      </c>
      <c r="AO48" s="430">
        <f>STDEV(AO41:AO45)</f>
        <v>1.3413572615054934E-2</v>
      </c>
      <c r="AP48" s="210"/>
      <c r="AQ48" s="167"/>
      <c r="AR48" s="167"/>
      <c r="AS48" s="168"/>
      <c r="AT48" s="171">
        <f>STDEV(AT41:AT45)</f>
        <v>4.2953926015623315E-3</v>
      </c>
      <c r="AU48" s="171">
        <f>STDEV(AU41:AU45)</f>
        <v>1.0664432248662106E-2</v>
      </c>
      <c r="AV48" s="172">
        <f>STDEV(AV41:AV45)</f>
        <v>1.5506956694249528E-2</v>
      </c>
      <c r="AW48" s="170"/>
      <c r="AX48" s="171">
        <f>STDEV(AX41:AX45)</f>
        <v>3.6057581551300006E-3</v>
      </c>
      <c r="AY48" s="171">
        <f>STDEV(AY41:AY45)</f>
        <v>1.0123622298114964E-2</v>
      </c>
      <c r="AZ48" s="172">
        <f>STDEV(AZ41:AZ45)</f>
        <v>1.3293687413075593E-2</v>
      </c>
      <c r="BA48" s="170"/>
      <c r="BB48" s="171">
        <f>STDEV(BB41:BB45)</f>
        <v>7.7618864929176563E-3</v>
      </c>
      <c r="BC48" s="171">
        <f>STDEV(BC41:BC45)</f>
        <v>2.0136911785229555E-2</v>
      </c>
      <c r="BD48" s="172">
        <f>STDEV(BD41:BD45)</f>
        <v>2.7986829077580089E-2</v>
      </c>
      <c r="BE48" s="170"/>
      <c r="BF48" s="171">
        <f>STDEV(BF41:BF45)</f>
        <v>1.6270690669464488E-2</v>
      </c>
      <c r="BG48" s="171">
        <f>STDEV(BG41:BG45)</f>
        <v>4.8935376472945359E-2</v>
      </c>
      <c r="BH48" s="172">
        <f>STDEV(BH41:BH45)</f>
        <v>6.0944092173416918E-2</v>
      </c>
      <c r="BI48" s="170"/>
      <c r="BJ48" s="171">
        <f>STDEV(BJ41:BJ45)</f>
        <v>4.753141791553968E-3</v>
      </c>
      <c r="BK48" s="171">
        <f>STDEV(BK41:BK45)</f>
        <v>2.017433039506452E-2</v>
      </c>
      <c r="BL48" s="172">
        <f>STDEV(BL41:BL45)</f>
        <v>2.3668090917438652E-2</v>
      </c>
      <c r="BM48" s="170"/>
      <c r="BN48" s="171">
        <f>STDEV(BN41:BN45)</f>
        <v>2.4381914301166957E-2</v>
      </c>
      <c r="BO48" s="171">
        <f>STDEV(BO41:BO45)</f>
        <v>7.4373636602271156E-2</v>
      </c>
      <c r="BP48" s="172">
        <f>STDEV(BP41:BP45)</f>
        <v>9.2675115544769274E-2</v>
      </c>
      <c r="BQ48" s="170"/>
      <c r="BR48" s="171">
        <f>STDEV(BR41:BR45)</f>
        <v>1.5208171660274467E-2</v>
      </c>
      <c r="BS48" s="171">
        <f>STDEV(BS41:BS45)</f>
        <v>5.2702797653702955E-2</v>
      </c>
      <c r="BT48" s="172">
        <f>STDEV(BT41:BT45)</f>
        <v>6.3655660905758027E-2</v>
      </c>
      <c r="BU48" s="170"/>
      <c r="BV48" s="171">
        <f>STDEV(BV41:BV45)</f>
        <v>1.4841393227038336E-2</v>
      </c>
      <c r="BW48" s="171">
        <f>STDEV(BW41:BW45)</f>
        <v>5.3813352033695069E-2</v>
      </c>
      <c r="BX48" s="172">
        <f>STDEV(BX41:BX45)</f>
        <v>6.2286337148084334E-2</v>
      </c>
      <c r="BY48" s="170"/>
      <c r="BZ48" s="171">
        <f>STDEV(BZ41:BZ45)</f>
        <v>2.8816042169716082E-2</v>
      </c>
      <c r="CA48" s="171">
        <f>STDEV(CA41:CA45)</f>
        <v>0.10292560685683552</v>
      </c>
      <c r="CB48" s="172">
        <f>STDEV(CB41:CB45)</f>
        <v>0.12115879703559145</v>
      </c>
      <c r="CC48" s="170"/>
      <c r="CD48" s="171">
        <f>STDEV(CD41:CD45)</f>
        <v>3.2099887462650654E-2</v>
      </c>
      <c r="CE48" s="171">
        <f>STDEV(CE41:CE45)</f>
        <v>0.1193937405876455</v>
      </c>
      <c r="CF48" s="172">
        <f>STDEV(CF41:CF45)</f>
        <v>0.13898105219396087</v>
      </c>
      <c r="CG48" s="170"/>
      <c r="CH48" s="171">
        <f>STDEV(CH41:CH45)</f>
        <v>4.4921020222985157E-2</v>
      </c>
      <c r="CI48" s="171">
        <f>STDEV(CI41:CI45)</f>
        <v>0.16405608585451062</v>
      </c>
      <c r="CJ48" s="172">
        <f>STDEV(CJ41:CJ45)</f>
        <v>0.19044602130050126</v>
      </c>
      <c r="CK48" s="170"/>
      <c r="CL48" s="171">
        <f>STDEV(CL41:CL45)</f>
        <v>4.492102022298515E-2</v>
      </c>
      <c r="CM48" s="171">
        <f>STDEV(CM41:CM45)</f>
        <v>0.28366624429213183</v>
      </c>
      <c r="CN48" s="172">
        <f>STDEV(CN41:CN45)</f>
        <v>0.24301970626295358</v>
      </c>
      <c r="CO48" s="168"/>
      <c r="CP48" s="173">
        <f>STDEV(CP41:CP45)</f>
        <v>163.97500000484982</v>
      </c>
      <c r="CQ48" s="173">
        <f>STDEV(CQ41:CQ45)</f>
        <v>450.62401238422234</v>
      </c>
      <c r="CR48" s="174">
        <f>STDEV(CR41:CR45)</f>
        <v>625.62914057093349</v>
      </c>
      <c r="CS48" s="170"/>
      <c r="CT48" s="173">
        <f>STDEV(CT41:CT45)</f>
        <v>92.638425218962411</v>
      </c>
      <c r="CU48" s="173">
        <f>STDEV(CU41:CU45)</f>
        <v>380.77381679951719</v>
      </c>
      <c r="CV48" s="174">
        <f>STDEV(CV41:CV45)</f>
        <v>458.00553233652118</v>
      </c>
      <c r="CW48" s="170"/>
      <c r="CX48" s="173">
        <f t="shared" ref="CX48:DI48" si="61">STDEV(CX41:CX45)</f>
        <v>282.40698877358005</v>
      </c>
      <c r="CY48" s="173">
        <f t="shared" si="61"/>
        <v>1027.4109211027287</v>
      </c>
      <c r="CZ48" s="174">
        <f t="shared" si="61"/>
        <v>1189.4881563724384</v>
      </c>
      <c r="DA48" s="175">
        <f t="shared" si="61"/>
        <v>0.24956888817856848</v>
      </c>
      <c r="DB48" s="175">
        <f t="shared" si="61"/>
        <v>4.7667997650415309E-2</v>
      </c>
      <c r="DC48" s="176">
        <f t="shared" si="61"/>
        <v>0.8318367565612812</v>
      </c>
      <c r="DD48" s="176">
        <f t="shared" si="61"/>
        <v>3.9853431828206921E-2</v>
      </c>
      <c r="DE48" s="176">
        <f t="shared" si="61"/>
        <v>0.17972282738019707</v>
      </c>
      <c r="DF48" s="177">
        <f t="shared" si="61"/>
        <v>2.7635748117439669</v>
      </c>
      <c r="DG48" s="177">
        <f t="shared" si="61"/>
        <v>11.064406330953245</v>
      </c>
      <c r="DH48" s="175">
        <f t="shared" si="61"/>
        <v>0.34026785519626679</v>
      </c>
      <c r="DI48" s="175">
        <f t="shared" si="61"/>
        <v>3.3327155229979352E-2</v>
      </c>
      <c r="DJ48" s="354"/>
      <c r="DK48" s="209">
        <f t="shared" ref="DK48:DR48" si="62">STDEV(DK41:DK45)</f>
        <v>1.0009470406908531E-3</v>
      </c>
      <c r="DL48" s="209">
        <f t="shared" si="62"/>
        <v>3.0086861649648521E-3</v>
      </c>
      <c r="DM48" s="209">
        <f t="shared" si="62"/>
        <v>3.9894380941666282E-3</v>
      </c>
      <c r="DN48" s="209">
        <f t="shared" si="62"/>
        <v>5.4924550688759208E-3</v>
      </c>
      <c r="DO48" s="493">
        <f t="shared" si="62"/>
        <v>5.5046486655545471E-2</v>
      </c>
      <c r="DP48" s="447">
        <f t="shared" si="62"/>
        <v>0.38519597385718923</v>
      </c>
      <c r="DQ48" s="447">
        <f t="shared" si="62"/>
        <v>0.40701698431362771</v>
      </c>
      <c r="DR48" s="447">
        <f t="shared" si="62"/>
        <v>0.19828845321429259</v>
      </c>
      <c r="DS48" s="538">
        <f>STDEV(DS41:DS45)</f>
        <v>0.2316953515277895</v>
      </c>
      <c r="DT48" s="170"/>
      <c r="DU48" s="171">
        <f>STDEV(DU41:DU45)</f>
        <v>5.4608702871082451E-2</v>
      </c>
      <c r="DV48" s="171">
        <f>STDEV(DV41:DV45)</f>
        <v>0.15377780144217801</v>
      </c>
      <c r="DW48" s="209">
        <f>STDEV(DW41:DW45)</f>
        <v>0.17753156412329293</v>
      </c>
      <c r="DX48" s="168"/>
      <c r="DY48" s="171">
        <f>STDEV(DY41:DY45)</f>
        <v>1.9359427800319788E-2</v>
      </c>
      <c r="DZ48" s="171">
        <f>STDEV(DZ41:DZ45)</f>
        <v>0.10790960244028658</v>
      </c>
      <c r="EA48" s="479">
        <f>STDEV(EA41:EA45)</f>
        <v>0.11130469455179061</v>
      </c>
      <c r="EB48" s="566"/>
      <c r="EC48" s="171">
        <f>STDEV(EC41:EC45)</f>
        <v>3.9019447392953037E-2</v>
      </c>
      <c r="ED48" s="171">
        <f>STDEV(ED41:ED45)</f>
        <v>0.21698374585092989</v>
      </c>
      <c r="EE48" s="172">
        <f>STDEV(EE41:EE45)</f>
        <v>0.19455817758003063</v>
      </c>
      <c r="EF48" s="566"/>
      <c r="EG48" s="171">
        <f>STDEV(EG41:EG45)</f>
        <v>3.9019447392953009E-2</v>
      </c>
      <c r="EH48" s="171">
        <f>STDEV(EH41:EH45)</f>
        <v>0.16858286232788988</v>
      </c>
      <c r="EI48" s="172">
        <f>STDEV(EI41:EI45)</f>
        <v>0.17788431073366109</v>
      </c>
      <c r="EJ48" s="210"/>
      <c r="EK48" s="376"/>
      <c r="EL48" s="168"/>
      <c r="EM48" s="343">
        <f>STDEV(EM41:EM45)</f>
        <v>2.2800520965803077</v>
      </c>
      <c r="EN48" s="343">
        <f>STDEV(EN41:EN45)</f>
        <v>7.8423764236519133</v>
      </c>
      <c r="EO48" s="345">
        <f>STDEV(EO41:EO45)</f>
        <v>8.4730176504387327</v>
      </c>
      <c r="EP48" s="387">
        <f>STDEV(EP41:EP45)</f>
        <v>12399.185521396283</v>
      </c>
      <c r="EQ48" s="547"/>
      <c r="ER48" s="474"/>
      <c r="ES48" s="165"/>
      <c r="ET48" s="169" t="s">
        <v>169</v>
      </c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</row>
    <row r="49" spans="1:216" s="205" customFormat="1" ht="18" customHeight="1" thickBot="1" x14ac:dyDescent="0.25">
      <c r="A49" s="179"/>
      <c r="B49" s="180"/>
      <c r="C49" s="181"/>
      <c r="D49" s="438" t="s">
        <v>170</v>
      </c>
      <c r="E49" s="183">
        <f t="shared" ref="E49:L49" si="63">E48/E47</f>
        <v>5.6306680073890968E-2</v>
      </c>
      <c r="F49" s="448">
        <f t="shared" si="63"/>
        <v>9.4342150566927852E-2</v>
      </c>
      <c r="G49" s="183">
        <f t="shared" si="63"/>
        <v>9.4392741215480844E-2</v>
      </c>
      <c r="H49" s="183">
        <f t="shared" si="63"/>
        <v>9.6983028306556862E-2</v>
      </c>
      <c r="I49" s="183">
        <f t="shared" si="63"/>
        <v>7.813086942640099E-2</v>
      </c>
      <c r="J49" s="183">
        <f t="shared" si="63"/>
        <v>8.781736919727888E-2</v>
      </c>
      <c r="K49" s="448">
        <f t="shared" si="63"/>
        <v>0.17640587919709463</v>
      </c>
      <c r="L49" s="432">
        <f t="shared" si="63"/>
        <v>5.4125753057106998E-2</v>
      </c>
      <c r="M49" s="460"/>
      <c r="N49" s="408"/>
      <c r="O49" s="409">
        <f>O48/O47</f>
        <v>1.1799423663458219E-2</v>
      </c>
      <c r="P49" s="410">
        <f>P48/P47</f>
        <v>0.10247987941848022</v>
      </c>
      <c r="Q49" s="409">
        <f>Q48/Q47</f>
        <v>5.9991679748681845E-2</v>
      </c>
      <c r="R49" s="408"/>
      <c r="S49" s="409">
        <f>S48/S47</f>
        <v>2.0516679521052923E-2</v>
      </c>
      <c r="T49" s="410">
        <f>T48/T47</f>
        <v>9.5502115142313063E-2</v>
      </c>
      <c r="U49" s="409">
        <f>U48/U47</f>
        <v>4.8994496280068869E-2</v>
      </c>
      <c r="V49" s="408"/>
      <c r="W49" s="409">
        <f>W48/W47</f>
        <v>5.8133669063505165E-2</v>
      </c>
      <c r="X49" s="410">
        <f>X48/X47</f>
        <v>0.13735176127290857</v>
      </c>
      <c r="Y49" s="432">
        <f>Y48/Y47</f>
        <v>0.10705728094986988</v>
      </c>
      <c r="Z49" s="411"/>
      <c r="AA49" s="409">
        <f>AA48/AA47</f>
        <v>8.0275474505237226E-2</v>
      </c>
      <c r="AB49" s="410">
        <f>AB48/AB47</f>
        <v>7.315059325576781E-2</v>
      </c>
      <c r="AC49" s="409">
        <f>AC48/AC47</f>
        <v>7.5091023821495323E-2</v>
      </c>
      <c r="AD49" s="408"/>
      <c r="AE49" s="409">
        <f>AE48/AE47</f>
        <v>0.24876753577261257</v>
      </c>
      <c r="AF49" s="410">
        <f>AF48/AF47</f>
        <v>0.17348099022325261</v>
      </c>
      <c r="AG49" s="409">
        <f>AG48/AG47</f>
        <v>0.21438038003952428</v>
      </c>
      <c r="AH49" s="408"/>
      <c r="AI49" s="409">
        <f>AI48/AI47</f>
        <v>5.2946937642622219E-2</v>
      </c>
      <c r="AJ49" s="410">
        <f>AJ48/AJ47</f>
        <v>0.12553675533356665</v>
      </c>
      <c r="AK49" s="409">
        <f>AK48/AK47</f>
        <v>0.10251250009538829</v>
      </c>
      <c r="AL49" s="408"/>
      <c r="AM49" s="409">
        <f>AM48/AM47</f>
        <v>0.11178992210159926</v>
      </c>
      <c r="AN49" s="410">
        <f>AN48/AN47</f>
        <v>0.1815973081799224</v>
      </c>
      <c r="AO49" s="432">
        <f>AO48/AO47</f>
        <v>0.12918010221187118</v>
      </c>
      <c r="AP49" s="185"/>
      <c r="AQ49" s="183"/>
      <c r="AR49" s="183"/>
      <c r="AS49" s="183"/>
      <c r="AT49" s="183">
        <f>AT48/AT47</f>
        <v>0.20312374365615368</v>
      </c>
      <c r="AU49" s="183">
        <f>AU48/AU47</f>
        <v>0.16189772641706221</v>
      </c>
      <c r="AV49" s="184">
        <f>AV48/AV47</f>
        <v>0.18542684574568072</v>
      </c>
      <c r="AW49" s="185"/>
      <c r="AX49" s="183">
        <f>AX48/AX47</f>
        <v>0.41020210129120327</v>
      </c>
      <c r="AY49" s="183">
        <f>AY48/AY47</f>
        <v>0.3735205894059081</v>
      </c>
      <c r="AZ49" s="184">
        <f>AZ48/AZ47</f>
        <v>0.38477325343496394</v>
      </c>
      <c r="BA49" s="185"/>
      <c r="BB49" s="183">
        <f>BB48/BB47</f>
        <v>0.25927508078901507</v>
      </c>
      <c r="BC49" s="183">
        <f>BC48/BC47</f>
        <v>0.21658493380171912</v>
      </c>
      <c r="BD49" s="184">
        <f>BD48/BD47</f>
        <v>0.23681960244469871</v>
      </c>
      <c r="BE49" s="185"/>
      <c r="BF49" s="183">
        <f>BF48/BF47</f>
        <v>0.34273464616794919</v>
      </c>
      <c r="BG49" s="183">
        <f>BG48/BG47</f>
        <v>0.33103065443810009</v>
      </c>
      <c r="BH49" s="184">
        <f>BH48/BH47</f>
        <v>0.32565853037540859</v>
      </c>
      <c r="BI49" s="185"/>
      <c r="BJ49" s="183">
        <f>BJ48/BJ47</f>
        <v>0.18399749940178237</v>
      </c>
      <c r="BK49" s="183">
        <f>BK48/BK47</f>
        <v>0.24611180204416397</v>
      </c>
      <c r="BL49" s="184">
        <f>BL48/BL47</f>
        <v>0.2292501751843701</v>
      </c>
      <c r="BM49" s="185"/>
      <c r="BN49" s="183">
        <f>BN48/BN47</f>
        <v>0.23616122799672506</v>
      </c>
      <c r="BO49" s="183">
        <f>BO48/BO47</f>
        <v>0.23042000971167634</v>
      </c>
      <c r="BP49" s="184">
        <f>BP48/BP47</f>
        <v>0.22683341184596836</v>
      </c>
      <c r="BQ49" s="185"/>
      <c r="BR49" s="183">
        <f>BR48/BR47</f>
        <v>0.37285352360165031</v>
      </c>
      <c r="BS49" s="183">
        <f>BS48/BS47</f>
        <v>0.40247675943462952</v>
      </c>
      <c r="BT49" s="184">
        <f>BT48/BT47</f>
        <v>0.3884064922419117</v>
      </c>
      <c r="BU49" s="185"/>
      <c r="BV49" s="183">
        <f>BV48/BV47</f>
        <v>0.46355753225122126</v>
      </c>
      <c r="BW49" s="183">
        <f>BW48/BW47</f>
        <v>0.52171276831954694</v>
      </c>
      <c r="BX49" s="184">
        <f>BX48/BX47</f>
        <v>0.48440934254895002</v>
      </c>
      <c r="BY49" s="185"/>
      <c r="BZ49" s="183">
        <f>BZ48/BZ47</f>
        <v>0.39579818222901958</v>
      </c>
      <c r="CA49" s="183">
        <f>CA48/CA47</f>
        <v>0.43967704011280084</v>
      </c>
      <c r="CB49" s="184">
        <f>CB48/CB47</f>
        <v>0.4142587387436738</v>
      </c>
      <c r="CC49" s="185"/>
      <c r="CD49" s="183">
        <f>CD48/CD47</f>
        <v>0.32543279552599902</v>
      </c>
      <c r="CE49" s="183">
        <f>CE48/CE47</f>
        <v>0.3777495431217503</v>
      </c>
      <c r="CF49" s="184">
        <f>CF48/CF47</f>
        <v>0.35121712182028991</v>
      </c>
      <c r="CG49" s="185"/>
      <c r="CH49" s="183">
        <f>CH48/CH47</f>
        <v>0.25516412938522631</v>
      </c>
      <c r="CI49" s="183">
        <f>CI48/CI47</f>
        <v>0.29460504933007214</v>
      </c>
      <c r="CJ49" s="184">
        <f>CJ48/CJ47</f>
        <v>0.27166540192568078</v>
      </c>
      <c r="CK49" s="185"/>
      <c r="CL49" s="183">
        <f>CL48/CL47</f>
        <v>5.4518947431703615E-2</v>
      </c>
      <c r="CM49" s="183">
        <f>CM48/CM47</f>
        <v>0.10934662373025872</v>
      </c>
      <c r="CN49" s="184">
        <f>CN48/CN47</f>
        <v>7.427537115589955E-2</v>
      </c>
      <c r="CO49" s="183"/>
      <c r="CP49" s="183">
        <f>CP48/CP47</f>
        <v>0.19315471619748723</v>
      </c>
      <c r="CQ49" s="183">
        <f>CQ48/CQ47</f>
        <v>0.16993145541286095</v>
      </c>
      <c r="CR49" s="184">
        <f>CR48/CR47</f>
        <v>0.18605040330097722</v>
      </c>
      <c r="CS49" s="185"/>
      <c r="CT49" s="183">
        <f>CT48/CT47</f>
        <v>0.18596921931267313</v>
      </c>
      <c r="CU49" s="183">
        <f>CU48/CU47</f>
        <v>0.24123763004097634</v>
      </c>
      <c r="CV49" s="184">
        <f>CV48/CV47</f>
        <v>0.23014363549484448</v>
      </c>
      <c r="CW49" s="185"/>
      <c r="CX49" s="183">
        <f t="shared" ref="CX49:DI49" si="64">CX48/CX47</f>
        <v>0.48455927674292693</v>
      </c>
      <c r="CY49" s="183">
        <f t="shared" si="64"/>
        <v>0.54628506677189093</v>
      </c>
      <c r="CZ49" s="184">
        <f t="shared" si="64"/>
        <v>0.50758478397735562</v>
      </c>
      <c r="DA49" s="186">
        <f t="shared" si="64"/>
        <v>0.17138057028904113</v>
      </c>
      <c r="DB49" s="186">
        <f t="shared" si="64"/>
        <v>0.10641128147695177</v>
      </c>
      <c r="DC49" s="187">
        <f t="shared" si="64"/>
        <v>0.19974321306254703</v>
      </c>
      <c r="DD49" s="187">
        <f t="shared" si="64"/>
        <v>0.11431115374323328</v>
      </c>
      <c r="DE49" s="187">
        <f t="shared" si="64"/>
        <v>0.35375826542302036</v>
      </c>
      <c r="DF49" s="186">
        <f t="shared" si="64"/>
        <v>0.27310150850981624</v>
      </c>
      <c r="DG49" s="186">
        <f t="shared" si="64"/>
        <v>0.22670199789668974</v>
      </c>
      <c r="DH49" s="186">
        <f t="shared" si="64"/>
        <v>0.48914731685900142</v>
      </c>
      <c r="DI49" s="186">
        <f t="shared" si="64"/>
        <v>0.38218223443064753</v>
      </c>
      <c r="DJ49" s="185"/>
      <c r="DK49" s="183">
        <f t="shared" ref="DK49:DS49" si="65">DK48/DK47</f>
        <v>0.51303402025820544</v>
      </c>
      <c r="DL49" s="183">
        <f t="shared" si="65"/>
        <v>0.50034729919954757</v>
      </c>
      <c r="DM49" s="183">
        <f t="shared" si="65"/>
        <v>0.51729163370533726</v>
      </c>
      <c r="DN49" s="183">
        <f t="shared" si="65"/>
        <v>0.50490360772298637</v>
      </c>
      <c r="DO49" s="493">
        <f t="shared" si="65"/>
        <v>0.12616210595195682</v>
      </c>
      <c r="DP49" s="447">
        <f t="shared" si="65"/>
        <v>0.52171276831954683</v>
      </c>
      <c r="DQ49" s="447">
        <f t="shared" si="65"/>
        <v>0.25614835300749073</v>
      </c>
      <c r="DR49" s="447">
        <f t="shared" si="65"/>
        <v>0.40400526919994073</v>
      </c>
      <c r="DS49" s="538">
        <f t="shared" si="65"/>
        <v>0.37684793634179081</v>
      </c>
      <c r="DT49" s="185"/>
      <c r="DU49" s="183">
        <f>DU48/DU47</f>
        <v>8.9626623873020755E-2</v>
      </c>
      <c r="DV49" s="183">
        <f>DV48/DV47</f>
        <v>8.0511773559075045E-2</v>
      </c>
      <c r="DW49" s="183">
        <f>DW48/DW47</f>
        <v>7.3526306051219195E-2</v>
      </c>
      <c r="DX49" s="183"/>
      <c r="DY49" s="183">
        <f>DY48/DY47</f>
        <v>0.10329803041035612</v>
      </c>
      <c r="DZ49" s="183">
        <f>DZ48/DZ47</f>
        <v>0.18153047817157675</v>
      </c>
      <c r="EA49" s="448">
        <f>EA48/EA47</f>
        <v>0.14888305063522758</v>
      </c>
      <c r="EB49" s="182"/>
      <c r="EC49" s="183">
        <f>EC48/EC47</f>
        <v>4.8976065282980881E-2</v>
      </c>
      <c r="ED49" s="183">
        <f>ED48/ED47</f>
        <v>8.6639372362660241E-2</v>
      </c>
      <c r="EE49" s="184">
        <f>EE48/EE47</f>
        <v>6.1527582217408727E-2</v>
      </c>
      <c r="EF49" s="182"/>
      <c r="EG49" s="183">
        <f>EG48/EG47</f>
        <v>0.19193455287031805</v>
      </c>
      <c r="EH49" s="183">
        <f>EH48/EH47</f>
        <v>0.26071657834606088</v>
      </c>
      <c r="EI49" s="184">
        <f>EI48/EI47</f>
        <v>0.21939984540689483</v>
      </c>
      <c r="EJ49" s="185"/>
      <c r="EK49" s="448"/>
      <c r="EL49" s="183"/>
      <c r="EM49" s="183">
        <f>EM48/EM47</f>
        <v>0.18236787568104118</v>
      </c>
      <c r="EN49" s="183">
        <f>EN48/EN47</f>
        <v>0.19960474486022298</v>
      </c>
      <c r="EO49" s="183">
        <f>EO48/EO47</f>
        <v>0.17126598214375433</v>
      </c>
      <c r="EP49" s="183">
        <f>EP48/EP47</f>
        <v>0.24555854123804785</v>
      </c>
      <c r="EQ49" s="548"/>
      <c r="ER49" s="180"/>
      <c r="ES49" s="181"/>
      <c r="ET49" s="438" t="s">
        <v>170</v>
      </c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</row>
    <row r="50" spans="1:216" s="212" customFormat="1" ht="18" customHeight="1" thickTop="1" thickBot="1" x14ac:dyDescent="0.25">
      <c r="A50" s="206"/>
      <c r="B50" s="207"/>
      <c r="C50" s="208"/>
      <c r="D50" s="440" t="s">
        <v>171</v>
      </c>
      <c r="E50" s="167">
        <f t="shared" ref="E50:L50" si="66">E48/SQRT(5)</f>
        <v>1.9938405151867102</v>
      </c>
      <c r="F50" s="447">
        <f t="shared" si="66"/>
        <v>0.15239422561238994</v>
      </c>
      <c r="G50" s="345">
        <f t="shared" si="66"/>
        <v>5.2345009313209609E-2</v>
      </c>
      <c r="H50" s="345">
        <f t="shared" si="66"/>
        <v>1.7435595774162697E-2</v>
      </c>
      <c r="I50" s="345">
        <f t="shared" si="66"/>
        <v>1.6911534525287764E-2</v>
      </c>
      <c r="J50" s="345">
        <f t="shared" si="66"/>
        <v>4.1158231254513337E-2</v>
      </c>
      <c r="K50" s="447">
        <f t="shared" si="66"/>
        <v>3.4554305086341996E-2</v>
      </c>
      <c r="L50" s="430">
        <f t="shared" si="66"/>
        <v>0.11027761651889249</v>
      </c>
      <c r="M50" s="176"/>
      <c r="N50" s="345"/>
      <c r="O50" s="376">
        <f>O48/SQRT(5)</f>
        <v>4.6006312694393909E-3</v>
      </c>
      <c r="P50" s="169">
        <f>P48/SQRT(5)</f>
        <v>0.14441436469007224</v>
      </c>
      <c r="Q50" s="376">
        <f>Q48/SQRT(5)</f>
        <v>0.10658947823545549</v>
      </c>
      <c r="R50" s="167"/>
      <c r="S50" s="376">
        <f>S48/SQRT(5)</f>
        <v>6.0305131992124412E-3</v>
      </c>
      <c r="T50" s="169">
        <f>T48/SQRT(5)</f>
        <v>0.10138039191341934</v>
      </c>
      <c r="U50" s="376">
        <f>U48/SQRT(5)</f>
        <v>6.5583917723812488E-2</v>
      </c>
      <c r="V50" s="167"/>
      <c r="W50" s="376">
        <f>W48/SQRT(5)</f>
        <v>5.579136330495232E-3</v>
      </c>
      <c r="X50" s="169">
        <f>X48/SQRT(5)</f>
        <v>4.7749787806780582E-2</v>
      </c>
      <c r="Y50" s="430">
        <f>Y48/SQRT(5)</f>
        <v>4.6906080586168186E-2</v>
      </c>
      <c r="Z50" s="378"/>
      <c r="AA50" s="376">
        <f>AA48/SQRT(5)</f>
        <v>4.6006312694393883E-3</v>
      </c>
      <c r="AB50" s="169">
        <f>AB48/SQRT(5)</f>
        <v>1.5079135479065508E-2</v>
      </c>
      <c r="AC50" s="376">
        <f>AC48/SQRT(5)</f>
        <v>1.9575907319110439E-2</v>
      </c>
      <c r="AD50" s="167"/>
      <c r="AE50" s="376">
        <f>AE48/SQRT(5)</f>
        <v>5.1835418281927078E-3</v>
      </c>
      <c r="AF50" s="169">
        <f>AF48/SQRT(5)</f>
        <v>1.2843928619509734E-2</v>
      </c>
      <c r="AG50" s="376">
        <f>AG48/SQRT(5)</f>
        <v>2.0209169497556204E-2</v>
      </c>
      <c r="AH50" s="167"/>
      <c r="AI50" s="376">
        <f>AI48/SQRT(5)</f>
        <v>1.3917200373729443E-3</v>
      </c>
      <c r="AJ50" s="169">
        <f>AJ48/SQRT(5)</f>
        <v>1.1943726502944464E-2</v>
      </c>
      <c r="AK50" s="376">
        <f>AK48/SQRT(5)</f>
        <v>1.2300569729508487E-2</v>
      </c>
      <c r="AL50" s="167"/>
      <c r="AM50" s="376">
        <f>AM48/SQRT(5)</f>
        <v>1.1389683793278458E-3</v>
      </c>
      <c r="AN50" s="169">
        <f>AN48/SQRT(5)</f>
        <v>6.7119204858651915E-3</v>
      </c>
      <c r="AO50" s="430">
        <f>AO48/SQRT(5)</f>
        <v>5.9987320376784902E-3</v>
      </c>
      <c r="AP50" s="354"/>
      <c r="AQ50" s="209"/>
      <c r="AR50" s="209"/>
      <c r="AS50" s="167"/>
      <c r="AT50" s="209">
        <f>AT48/SQRT(5)</f>
        <v>1.9209579694286084E-3</v>
      </c>
      <c r="AU50" s="209">
        <f>AU48/SQRT(5)</f>
        <v>4.7692790898898815E-3</v>
      </c>
      <c r="AV50" s="172">
        <f>AV48/SQRT(5)</f>
        <v>6.9349218584974729E-3</v>
      </c>
      <c r="AW50" s="210"/>
      <c r="AX50" s="209">
        <f>AX48/SQRT(5)</f>
        <v>1.6125440690589825E-3</v>
      </c>
      <c r="AY50" s="209">
        <f>AY48/SQRT(5)</f>
        <v>4.52742152742354E-3</v>
      </c>
      <c r="AZ50" s="172">
        <f>AZ48/SQRT(5)</f>
        <v>5.9451177454540706E-3</v>
      </c>
      <c r="BA50" s="210"/>
      <c r="BB50" s="209">
        <f>BB48/SQRT(5)</f>
        <v>3.4712211663602637E-3</v>
      </c>
      <c r="BC50" s="209">
        <f>BC48/SQRT(5)</f>
        <v>9.0055007217379867E-3</v>
      </c>
      <c r="BD50" s="172">
        <f>BD48/SQRT(5)</f>
        <v>1.2516090458427363E-2</v>
      </c>
      <c r="BE50" s="210"/>
      <c r="BF50" s="209">
        <f>BF48/SQRT(5)</f>
        <v>7.2764740755588307E-3</v>
      </c>
      <c r="BG50" s="209">
        <f>BG48/SQRT(5)</f>
        <v>2.1884565659609945E-2</v>
      </c>
      <c r="BH50" s="172">
        <f>BH48/SQRT(5)</f>
        <v>2.7255026585354624E-2</v>
      </c>
      <c r="BI50" s="210"/>
      <c r="BJ50" s="209">
        <f>BJ48/SQRT(5)</f>
        <v>2.1256696305219616E-3</v>
      </c>
      <c r="BK50" s="209">
        <f>BK48/SQRT(5)</f>
        <v>9.0222348327808899E-3</v>
      </c>
      <c r="BL50" s="172">
        <f>BL48/SQRT(5)</f>
        <v>1.0584692037807637E-2</v>
      </c>
      <c r="BM50" s="210"/>
      <c r="BN50" s="209">
        <f>BN48/SQRT(5)</f>
        <v>1.0903923559796719E-2</v>
      </c>
      <c r="BO50" s="209">
        <f>BO48/SQRT(5)</f>
        <v>3.3260901435308958E-2</v>
      </c>
      <c r="BP50" s="172">
        <f>BP48/SQRT(5)</f>
        <v>4.1445571636150307E-2</v>
      </c>
      <c r="BQ50" s="210"/>
      <c r="BR50" s="209">
        <f>BR48/SQRT(5)</f>
        <v>6.8013011291719085E-3</v>
      </c>
      <c r="BS50" s="209">
        <f>BS48/SQRT(5)</f>
        <v>2.3569407631619244E-2</v>
      </c>
      <c r="BT50" s="172">
        <f>BT48/SQRT(5)</f>
        <v>2.8467676987590156E-2</v>
      </c>
      <c r="BU50" s="210"/>
      <c r="BV50" s="209">
        <f>BV48/SQRT(5)</f>
        <v>6.637272827292537E-3</v>
      </c>
      <c r="BW50" s="209">
        <f>BW48/SQRT(5)</f>
        <v>2.4066062648893743E-2</v>
      </c>
      <c r="BX50" s="172">
        <f>BX48/SQRT(5)</f>
        <v>2.7855296786517391E-2</v>
      </c>
      <c r="BY50" s="210"/>
      <c r="BZ50" s="209">
        <f>BZ48/SQRT(5)</f>
        <v>1.2886925826797138E-2</v>
      </c>
      <c r="CA50" s="209">
        <f>CA48/SQRT(5)</f>
        <v>4.6029730711460534E-2</v>
      </c>
      <c r="CB50" s="172">
        <f>CB48/SQRT(5)</f>
        <v>5.418386124873649E-2</v>
      </c>
      <c r="CC50" s="210"/>
      <c r="CD50" s="209">
        <f>CD48/SQRT(5)</f>
        <v>1.435550608731602E-2</v>
      </c>
      <c r="CE50" s="209">
        <f>CE48/SQRT(5)</f>
        <v>5.3394504008390201E-2</v>
      </c>
      <c r="CF50" s="172">
        <f>CF48/SQRT(5)</f>
        <v>6.2154216058028552E-2</v>
      </c>
      <c r="CG50" s="210"/>
      <c r="CH50" s="209">
        <f>CH48/SQRT(5)</f>
        <v>2.0089290967447514E-2</v>
      </c>
      <c r="CI50" s="209">
        <f>CI48/SQRT(5)</f>
        <v>7.3368112018645473E-2</v>
      </c>
      <c r="CJ50" s="172">
        <f>CJ48/SQRT(5)</f>
        <v>8.5170049934458744E-2</v>
      </c>
      <c r="CK50" s="210"/>
      <c r="CL50" s="209">
        <f>CL48/SQRT(5)</f>
        <v>2.008929096744751E-2</v>
      </c>
      <c r="CM50" s="209">
        <f>CM48/SQRT(5)</f>
        <v>0.1268594010318537</v>
      </c>
      <c r="CN50" s="172">
        <f>CN48/SQRT(5)</f>
        <v>0.10868171661519911</v>
      </c>
      <c r="CO50" s="167"/>
      <c r="CP50" s="211">
        <f>CP48/SQRT(5)</f>
        <v>73.331849324274501</v>
      </c>
      <c r="CQ50" s="211">
        <f>CQ48/SQRT(5)</f>
        <v>201.52518479696565</v>
      </c>
      <c r="CR50" s="174">
        <f>CR48/SQRT(5)</f>
        <v>279.78985740427578</v>
      </c>
      <c r="CS50" s="210"/>
      <c r="CT50" s="211">
        <f>CT48/SQRT(5)</f>
        <v>41.429163223626155</v>
      </c>
      <c r="CU50" s="211">
        <f>CU48/SQRT(5)</f>
        <v>170.28722768315436</v>
      </c>
      <c r="CV50" s="174">
        <f>CV48/SQRT(5)</f>
        <v>204.82630087508787</v>
      </c>
      <c r="CW50" s="210"/>
      <c r="CX50" s="211">
        <f t="shared" ref="CX50:DI50" si="67">CX48/SQRT(5)</f>
        <v>126.29624484374898</v>
      </c>
      <c r="CY50" s="211">
        <f t="shared" si="67"/>
        <v>459.47213208227487</v>
      </c>
      <c r="CZ50" s="174">
        <f t="shared" si="67"/>
        <v>531.95527521593442</v>
      </c>
      <c r="DA50" s="175">
        <f t="shared" si="67"/>
        <v>0.11161059980726455</v>
      </c>
      <c r="DB50" s="175">
        <f t="shared" si="67"/>
        <v>2.1317776619525775E-2</v>
      </c>
      <c r="DC50" s="176">
        <f t="shared" si="67"/>
        <v>0.37200870677079378</v>
      </c>
      <c r="DD50" s="176">
        <f t="shared" si="67"/>
        <v>1.7822996540904877E-2</v>
      </c>
      <c r="DE50" s="176">
        <f t="shared" si="67"/>
        <v>8.0374491826116209E-2</v>
      </c>
      <c r="DF50" s="177">
        <f t="shared" si="67"/>
        <v>1.2359082279931388</v>
      </c>
      <c r="DG50" s="177">
        <f t="shared" si="67"/>
        <v>4.9481529373380981</v>
      </c>
      <c r="DH50" s="175">
        <f t="shared" si="67"/>
        <v>0.1521724109553815</v>
      </c>
      <c r="DI50" s="175">
        <f t="shared" si="67"/>
        <v>1.4904356918184293E-2</v>
      </c>
      <c r="DJ50" s="354"/>
      <c r="DK50" s="209">
        <f t="shared" ref="DK50:DS50" si="68">DK48/SQRT(5)</f>
        <v>4.476371249723991E-4</v>
      </c>
      <c r="DL50" s="209">
        <f t="shared" si="68"/>
        <v>1.345525357564911E-3</v>
      </c>
      <c r="DM50" s="209">
        <f t="shared" si="68"/>
        <v>1.7841309541167575E-3</v>
      </c>
      <c r="DN50" s="209">
        <f t="shared" si="68"/>
        <v>2.4563005794739695E-3</v>
      </c>
      <c r="DO50" s="494">
        <f t="shared" si="68"/>
        <v>2.4617537216866943E-2</v>
      </c>
      <c r="DP50" s="449">
        <f t="shared" si="68"/>
        <v>0.17226487644078139</v>
      </c>
      <c r="DQ50" s="449">
        <f t="shared" si="68"/>
        <v>0.18202352898444743</v>
      </c>
      <c r="DR50" s="449">
        <f t="shared" si="68"/>
        <v>8.8677292108088973E-2</v>
      </c>
      <c r="DS50" s="539">
        <f t="shared" si="68"/>
        <v>0.1036173112173694</v>
      </c>
      <c r="DT50" s="210"/>
      <c r="DU50" s="209">
        <f>DU48/SQRT(5)</f>
        <v>2.4421754356565659E-2</v>
      </c>
      <c r="DV50" s="209">
        <f>DV48/SQRT(5)</f>
        <v>6.8771523491035047E-2</v>
      </c>
      <c r="DW50" s="209">
        <f>DW48/SQRT(5)</f>
        <v>7.9394529106309161E-2</v>
      </c>
      <c r="DX50" s="167"/>
      <c r="DY50" s="209">
        <f>DY48/SQRT(5)</f>
        <v>8.657799313402853E-3</v>
      </c>
      <c r="DZ50" s="209">
        <f>DZ48/SQRT(5)</f>
        <v>4.8258641296291593E-2</v>
      </c>
      <c r="EA50" s="479">
        <f>EA48/SQRT(5)</f>
        <v>4.9776972646530852E-2</v>
      </c>
      <c r="EB50" s="166"/>
      <c r="EC50" s="209">
        <f>EC48/SQRT(5)</f>
        <v>1.7450027363023986E-2</v>
      </c>
      <c r="ED50" s="209">
        <f>ED48/SQRT(5)</f>
        <v>9.7038081147043431E-2</v>
      </c>
      <c r="EE50" s="172">
        <f>EE48/SQRT(5)</f>
        <v>8.7009062129484796E-2</v>
      </c>
      <c r="EF50" s="166"/>
      <c r="EG50" s="209">
        <f>EG48/SQRT(5)</f>
        <v>1.7450027363023975E-2</v>
      </c>
      <c r="EH50" s="209">
        <f>EH48/SQRT(5)</f>
        <v>7.5392548001330037E-2</v>
      </c>
      <c r="EI50" s="172">
        <f>EI48/SQRT(5)</f>
        <v>7.9552282186232337E-2</v>
      </c>
      <c r="EJ50" s="210"/>
      <c r="EK50" s="376"/>
      <c r="EL50" s="191"/>
      <c r="EM50" s="344">
        <f>EM48/SQRT(5)</f>
        <v>1.0196702960388968</v>
      </c>
      <c r="EN50" s="344">
        <f>EN48/SQRT(5)</f>
        <v>3.5072173576854735</v>
      </c>
      <c r="EO50" s="344">
        <f>EO48/SQRT(5)</f>
        <v>3.7892486881873113</v>
      </c>
      <c r="EP50" s="388">
        <f>EP48/SQRT(5)</f>
        <v>5545.0843382946523</v>
      </c>
      <c r="EQ50" s="551"/>
      <c r="ER50" s="207"/>
      <c r="ES50" s="208"/>
      <c r="ET50" s="440" t="s">
        <v>171</v>
      </c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</row>
    <row r="51" spans="1:216" s="222" customFormat="1" ht="18" customHeight="1" thickTop="1" thickBot="1" x14ac:dyDescent="0.3">
      <c r="A51" s="213"/>
      <c r="B51" s="220"/>
      <c r="C51" s="220"/>
      <c r="D51" s="441" t="s">
        <v>237</v>
      </c>
      <c r="E51" s="214">
        <f>TTEST(E26:E30,E41:E45,1,2)</f>
        <v>2.1690329099036591E-8</v>
      </c>
      <c r="F51" s="215">
        <f t="shared" ref="F51:L51" si="69">TTEST(F26:F30,F41:F45,1,2)</f>
        <v>5.0656737092526656E-6</v>
      </c>
      <c r="G51" s="214">
        <f t="shared" si="69"/>
        <v>2.3329199878093246E-6</v>
      </c>
      <c r="H51" s="214">
        <f t="shared" si="69"/>
        <v>1.0294521177634036E-4</v>
      </c>
      <c r="I51" s="214">
        <f t="shared" si="69"/>
        <v>9.2090562010115733E-6</v>
      </c>
      <c r="J51" s="214">
        <f t="shared" si="69"/>
        <v>1.3654416479490219E-6</v>
      </c>
      <c r="K51" s="215">
        <f t="shared" si="69"/>
        <v>1.187936586471351E-3</v>
      </c>
      <c r="L51" s="217">
        <f t="shared" si="69"/>
        <v>8.1097567674606282E-7</v>
      </c>
      <c r="M51" s="461"/>
      <c r="N51" s="214"/>
      <c r="O51" s="215">
        <f t="shared" ref="O51:Q51" si="70">TTEST(O26:O30,O41:O45,1,2)</f>
        <v>6.1312089517976405E-2</v>
      </c>
      <c r="P51" s="216">
        <f t="shared" si="70"/>
        <v>6.4869422196473157E-6</v>
      </c>
      <c r="Q51" s="215">
        <f t="shared" si="70"/>
        <v>1.6033945540477154E-6</v>
      </c>
      <c r="R51" s="214"/>
      <c r="S51" s="215">
        <f t="shared" ref="S51:U51" si="71">TTEST(S26:S30,S41:S45,1,2)</f>
        <v>6.4498948469455999E-4</v>
      </c>
      <c r="T51" s="216">
        <f t="shared" si="71"/>
        <v>2.2809362062503146E-6</v>
      </c>
      <c r="U51" s="215">
        <f t="shared" si="71"/>
        <v>3.1772259602069276E-6</v>
      </c>
      <c r="V51" s="214"/>
      <c r="W51" s="215">
        <f t="shared" ref="W51:Y51" si="72">TTEST(W26:W30,W41:W45,1,2)</f>
        <v>4.1698279210867925E-4</v>
      </c>
      <c r="X51" s="216">
        <f t="shared" si="72"/>
        <v>2.2102702887125944E-4</v>
      </c>
      <c r="Y51" s="217">
        <f t="shared" si="72"/>
        <v>3.7565381530059091E-6</v>
      </c>
      <c r="Z51" s="369"/>
      <c r="AA51" s="215">
        <f t="shared" ref="AA51:AC51" si="73">TTEST(AA26:AA30,AA41:AA45,1,2)</f>
        <v>6.1312089517977134E-2</v>
      </c>
      <c r="AB51" s="216">
        <f t="shared" si="73"/>
        <v>1.4212756167409691E-5</v>
      </c>
      <c r="AC51" s="215">
        <f t="shared" si="73"/>
        <v>1.7471475311086547E-5</v>
      </c>
      <c r="AD51" s="214"/>
      <c r="AE51" s="215">
        <f t="shared" ref="AE51:AG51" si="74">TTEST(AE26:AE30,AE41:AE45,1,2)</f>
        <v>0.15104424910136821</v>
      </c>
      <c r="AF51" s="216">
        <f t="shared" si="74"/>
        <v>7.609869935292277E-4</v>
      </c>
      <c r="AG51" s="215">
        <f t="shared" si="74"/>
        <v>1.5762854770647746E-4</v>
      </c>
      <c r="AH51" s="214"/>
      <c r="AI51" s="215">
        <f t="shared" ref="AI51:AK51" si="75">TTEST(AI26:AI30,AI41:AI45,1,2)</f>
        <v>3.8228554584407701E-2</v>
      </c>
      <c r="AJ51" s="216">
        <f t="shared" si="75"/>
        <v>9.1013935432983763E-5</v>
      </c>
      <c r="AK51" s="215">
        <f t="shared" si="75"/>
        <v>4.8853141568393782E-5</v>
      </c>
      <c r="AL51" s="214"/>
      <c r="AM51" s="215">
        <f t="shared" ref="AM51:AO51" si="76">TTEST(AM26:AM30,AM41:AM45,1,2)</f>
        <v>0.44028044664438176</v>
      </c>
      <c r="AN51" s="216">
        <f t="shared" si="76"/>
        <v>2.1751463980269332E-3</v>
      </c>
      <c r="AO51" s="217">
        <f t="shared" si="76"/>
        <v>6.7302562211180902E-2</v>
      </c>
      <c r="AP51" s="218"/>
      <c r="AQ51" s="214"/>
      <c r="AR51" s="214"/>
      <c r="AS51" s="214"/>
      <c r="AT51" s="214">
        <f t="shared" ref="AT51:AV51" si="77">TTEST(AT26:AT30,AT41:AT45,1,2)</f>
        <v>5.3759958022441066E-2</v>
      </c>
      <c r="AU51" s="214">
        <f t="shared" si="77"/>
        <v>1.8055723736969391E-5</v>
      </c>
      <c r="AV51" s="217">
        <f t="shared" si="77"/>
        <v>0.17062634669621726</v>
      </c>
      <c r="AW51" s="218"/>
      <c r="AX51" s="214">
        <f t="shared" ref="AX51:AZ51" si="78">TTEST(AX26:AX30,AX41:AX45,1,2)</f>
        <v>2.3325948194979587E-4</v>
      </c>
      <c r="AY51" s="214">
        <f t="shared" si="78"/>
        <v>0.19736633870241782</v>
      </c>
      <c r="AZ51" s="217">
        <f t="shared" si="78"/>
        <v>9.8268411281527977E-6</v>
      </c>
      <c r="BA51" s="218"/>
      <c r="BB51" s="214">
        <f t="shared" ref="BB51:BD51" si="79">TTEST(BB26:BB30,BB41:BB45,1,2)</f>
        <v>7.2002648000425121E-2</v>
      </c>
      <c r="BC51" s="214">
        <f t="shared" si="79"/>
        <v>2.4360829537578253E-3</v>
      </c>
      <c r="BD51" s="217">
        <f t="shared" si="79"/>
        <v>9.3856349136492586E-4</v>
      </c>
      <c r="BE51" s="218"/>
      <c r="BF51" s="214">
        <f t="shared" ref="BF51:BH51" si="80">TTEST(BF26:BF30,BF41:BF45,1,2)</f>
        <v>8.203212175245883E-6</v>
      </c>
      <c r="BG51" s="214">
        <f t="shared" si="80"/>
        <v>1.8021646302531211E-2</v>
      </c>
      <c r="BH51" s="217">
        <f t="shared" si="80"/>
        <v>2.202036978935608E-6</v>
      </c>
      <c r="BI51" s="218"/>
      <c r="BJ51" s="214">
        <f t="shared" ref="BJ51:BL51" si="81">TTEST(BJ26:BJ30,BJ41:BJ45,1,2)</f>
        <v>5.7950768890137942E-2</v>
      </c>
      <c r="BK51" s="214">
        <f t="shared" si="81"/>
        <v>1.0958394236888387E-2</v>
      </c>
      <c r="BL51" s="217">
        <f t="shared" si="81"/>
        <v>1.6374353333768606E-3</v>
      </c>
      <c r="BM51" s="218"/>
      <c r="BN51" s="214">
        <f t="shared" ref="BN51:BP51" si="82">TTEST(BN26:BN30,BN41:BN45,1,2)</f>
        <v>2.7807882830017406E-5</v>
      </c>
      <c r="BO51" s="214">
        <f t="shared" si="82"/>
        <v>0.47246361269054915</v>
      </c>
      <c r="BP51" s="217">
        <f t="shared" si="82"/>
        <v>2.6328194381763713E-6</v>
      </c>
      <c r="BQ51" s="218"/>
      <c r="BR51" s="214">
        <f t="shared" ref="BR51:BT51" si="83">TTEST(BR26:BR30,BR41:BR45,1,2)</f>
        <v>9.5421535567179666E-2</v>
      </c>
      <c r="BS51" s="214">
        <f t="shared" si="83"/>
        <v>4.9318343548732024E-3</v>
      </c>
      <c r="BT51" s="217">
        <f t="shared" si="83"/>
        <v>0.41551802942453148</v>
      </c>
      <c r="BU51" s="218"/>
      <c r="BV51" s="214">
        <f t="shared" ref="BV51:BX51" si="84">TTEST(BV26:BV30,BV41:BV45,1,2)</f>
        <v>6.4779951001575256E-2</v>
      </c>
      <c r="BW51" s="214">
        <f t="shared" si="84"/>
        <v>1.0285778568970451E-2</v>
      </c>
      <c r="BX51" s="217">
        <f t="shared" si="84"/>
        <v>0.31179891508378499</v>
      </c>
      <c r="BY51" s="218"/>
      <c r="BZ51" s="214">
        <f t="shared" ref="BZ51:CB51" si="85">TTEST(BZ26:BZ30,BZ41:BZ45,1,2)</f>
        <v>7.3086304580536762E-2</v>
      </c>
      <c r="CA51" s="214">
        <f t="shared" si="85"/>
        <v>6.1263716190580238E-3</v>
      </c>
      <c r="CB51" s="217">
        <f t="shared" si="85"/>
        <v>0.44291087970055498</v>
      </c>
      <c r="CC51" s="218"/>
      <c r="CD51" s="214">
        <f t="shared" ref="CD51:CF51" si="86">TTEST(CD26:CD30,CD41:CD45,1,2)</f>
        <v>0.16565734274133737</v>
      </c>
      <c r="CE51" s="214">
        <f t="shared" si="86"/>
        <v>5.7067627642329441E-3</v>
      </c>
      <c r="CF51" s="217">
        <f t="shared" si="86"/>
        <v>0.21628019953980376</v>
      </c>
      <c r="CG51" s="218"/>
      <c r="CH51" s="214">
        <f t="shared" ref="CH51:CJ51" si="87">TTEST(CH26:CH30,CH41:CH45,1,2)</f>
        <v>4.9535867528473524E-3</v>
      </c>
      <c r="CI51" s="214">
        <f t="shared" si="87"/>
        <v>4.2767741780878436E-2</v>
      </c>
      <c r="CJ51" s="217">
        <f t="shared" si="87"/>
        <v>9.557152963095999E-5</v>
      </c>
      <c r="CK51" s="218"/>
      <c r="CL51" s="214">
        <f t="shared" ref="CL51:CN51" si="88">TTEST(CL26:CL30,CL41:CL45,1,2)</f>
        <v>4.9535867528473733E-3</v>
      </c>
      <c r="CM51" s="214">
        <f t="shared" si="88"/>
        <v>3.7760176381255737E-6</v>
      </c>
      <c r="CN51" s="217">
        <f t="shared" si="88"/>
        <v>4.8678948689793387E-5</v>
      </c>
      <c r="CO51" s="214"/>
      <c r="CP51" s="214">
        <f t="shared" ref="CP51:CR51" si="89">TTEST(CP26:CP30,CP41:CP45,1,2)</f>
        <v>7.2830921512080796E-3</v>
      </c>
      <c r="CQ51" s="214">
        <f t="shared" si="89"/>
        <v>2.0114954532271175E-5</v>
      </c>
      <c r="CR51" s="217">
        <f t="shared" si="89"/>
        <v>0.43913404925636845</v>
      </c>
      <c r="CS51" s="218"/>
      <c r="CT51" s="214">
        <f t="shared" ref="CT51:CV51" si="90">TTEST(CT26:CT30,CT41:CT45,1,2)</f>
        <v>5.6033350708813302E-2</v>
      </c>
      <c r="CU51" s="214">
        <f t="shared" si="90"/>
        <v>4.275337782891802E-2</v>
      </c>
      <c r="CV51" s="217">
        <f t="shared" si="90"/>
        <v>5.9567165825238043E-3</v>
      </c>
      <c r="CW51" s="218"/>
      <c r="CX51" s="214">
        <f t="shared" ref="CX51:DI51" si="91">TTEST(CX26:CX30,CX41:CX45,1,2)</f>
        <v>2.3135243855810304E-2</v>
      </c>
      <c r="CY51" s="214">
        <f t="shared" si="91"/>
        <v>7.3018841767101784E-3</v>
      </c>
      <c r="CZ51" s="217">
        <f t="shared" si="91"/>
        <v>0.10652091926810843</v>
      </c>
      <c r="DA51" s="219">
        <f t="shared" si="91"/>
        <v>1.2450564046245858E-6</v>
      </c>
      <c r="DB51" s="219">
        <f t="shared" si="91"/>
        <v>4.6397714079757056E-4</v>
      </c>
      <c r="DC51" s="217">
        <f t="shared" si="91"/>
        <v>2.2600771568406809E-5</v>
      </c>
      <c r="DD51" s="217">
        <f t="shared" si="91"/>
        <v>7.5855394496126595E-4</v>
      </c>
      <c r="DE51" s="214">
        <f t="shared" si="91"/>
        <v>3.6473702600525147E-3</v>
      </c>
      <c r="DF51" s="219">
        <f t="shared" si="91"/>
        <v>6.041931143262836E-2</v>
      </c>
      <c r="DG51" s="219">
        <f t="shared" si="91"/>
        <v>9.3060072623420038E-3</v>
      </c>
      <c r="DH51" s="217">
        <f t="shared" si="91"/>
        <v>9.9169141488061829E-2</v>
      </c>
      <c r="DI51" s="217">
        <f t="shared" si="91"/>
        <v>0.41909148297983856</v>
      </c>
      <c r="DJ51" s="218"/>
      <c r="DK51" s="214">
        <f t="shared" ref="DK51:DS51" si="92">TTEST(DK26:DK30,DK41:DK45,1,2)</f>
        <v>0.10506170113527963</v>
      </c>
      <c r="DL51" s="214">
        <f t="shared" si="92"/>
        <v>9.7328119208788498E-3</v>
      </c>
      <c r="DM51" s="214">
        <f t="shared" si="92"/>
        <v>0.48719639110422813</v>
      </c>
      <c r="DN51" s="214">
        <f t="shared" si="92"/>
        <v>2.7663846990882927E-2</v>
      </c>
      <c r="DO51" s="218">
        <f t="shared" si="92"/>
        <v>6.1482829040292425E-2</v>
      </c>
      <c r="DP51" s="215">
        <f t="shared" si="92"/>
        <v>1.028577856897046E-2</v>
      </c>
      <c r="DQ51" s="215">
        <f t="shared" si="92"/>
        <v>2.213349583532785E-4</v>
      </c>
      <c r="DR51" s="215">
        <f t="shared" si="92"/>
        <v>3.3673447985752953E-3</v>
      </c>
      <c r="DS51" s="540">
        <f t="shared" si="92"/>
        <v>0.30900995204232895</v>
      </c>
      <c r="DT51" s="218"/>
      <c r="DU51" s="214">
        <f t="shared" ref="DU51:DW51" si="93">TTEST(DU26:DU30,DU41:DU45,1,2)</f>
        <v>6.5704190952956043E-2</v>
      </c>
      <c r="DV51" s="214">
        <f t="shared" si="93"/>
        <v>1.1285561819288888E-6</v>
      </c>
      <c r="DW51" s="214">
        <f t="shared" si="93"/>
        <v>4.231455201786014E-6</v>
      </c>
      <c r="DX51" s="214"/>
      <c r="DY51" s="214">
        <f t="shared" ref="DY51:EA51" si="94">TTEST(DY26:DY30,DY41:DY45,1,2)</f>
        <v>9.5865615996045695E-3</v>
      </c>
      <c r="DZ51" s="214">
        <f t="shared" si="94"/>
        <v>5.6747563257590157E-5</v>
      </c>
      <c r="EA51" s="215">
        <f t="shared" si="94"/>
        <v>0.11851289065786488</v>
      </c>
      <c r="EB51" s="540"/>
      <c r="EC51" s="214">
        <f t="shared" ref="EC51:EE51" si="95">TTEST(EC26:EC30,EC41:EC45,1,2)</f>
        <v>8.4535204586057983E-4</v>
      </c>
      <c r="ED51" s="214">
        <f t="shared" si="95"/>
        <v>9.6499963981134251E-7</v>
      </c>
      <c r="EE51" s="217">
        <f t="shared" si="95"/>
        <v>2.3583140040660011E-5</v>
      </c>
      <c r="EF51" s="540"/>
      <c r="EG51" s="214">
        <f t="shared" ref="EG51:EI51" si="96">TTEST(EG26:EG30,EG41:EG45,1,2)</f>
        <v>8.4535204586057679E-4</v>
      </c>
      <c r="EH51" s="214">
        <f t="shared" si="96"/>
        <v>2.0042102458815384E-2</v>
      </c>
      <c r="EI51" s="217">
        <f t="shared" si="96"/>
        <v>9.083848186120063E-6</v>
      </c>
      <c r="EJ51" s="218"/>
      <c r="EK51" s="215"/>
      <c r="EL51" s="214"/>
      <c r="EM51" s="214">
        <f t="shared" ref="EM51:EO51" si="97">TTEST(EM26:EM30,EM41:EM45,1,2)</f>
        <v>4.6199159850233599E-4</v>
      </c>
      <c r="EN51" s="214">
        <f t="shared" si="97"/>
        <v>2.7236258023419327E-5</v>
      </c>
      <c r="EO51" s="214">
        <f t="shared" si="97"/>
        <v>1.8697281902362632E-2</v>
      </c>
      <c r="EP51" s="214">
        <f t="shared" ref="EP51" si="98">TTEST(EP26:EP30,EP41:EP45,1,2)</f>
        <v>1.7055797468367054E-3</v>
      </c>
      <c r="EQ51" s="552"/>
      <c r="ER51" s="221"/>
      <c r="ES51" s="221"/>
      <c r="ET51" s="441" t="s">
        <v>237</v>
      </c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</row>
    <row r="52" spans="1:216" s="147" customFormat="1" ht="18" customHeight="1" thickTop="1" thickBot="1" x14ac:dyDescent="0.3">
      <c r="A52" s="223"/>
      <c r="B52" s="230"/>
      <c r="C52" s="230"/>
      <c r="D52" s="442" t="s">
        <v>238</v>
      </c>
      <c r="E52" s="224">
        <f>TTEST(E26:E30,E41:E45,2,2)</f>
        <v>4.3380658198073182E-8</v>
      </c>
      <c r="F52" s="225">
        <f t="shared" ref="F52:L52" si="99">TTEST(F26:F30,F41:F45,2,2)</f>
        <v>1.0131347418505331E-5</v>
      </c>
      <c r="G52" s="224">
        <f t="shared" si="99"/>
        <v>4.6658399756186493E-6</v>
      </c>
      <c r="H52" s="224">
        <f t="shared" si="99"/>
        <v>2.0589042355268072E-4</v>
      </c>
      <c r="I52" s="224">
        <f t="shared" si="99"/>
        <v>1.8418112402023147E-5</v>
      </c>
      <c r="J52" s="224">
        <f t="shared" si="99"/>
        <v>2.7308832958980439E-6</v>
      </c>
      <c r="K52" s="225">
        <f t="shared" si="99"/>
        <v>2.375873172942702E-3</v>
      </c>
      <c r="L52" s="227">
        <f t="shared" si="99"/>
        <v>1.6219513534921256E-6</v>
      </c>
      <c r="M52" s="462"/>
      <c r="N52" s="224"/>
      <c r="O52" s="225">
        <f t="shared" ref="O52:Q52" si="100">TTEST(O26:O30,O41:O45,2,2)</f>
        <v>0.12262417903595281</v>
      </c>
      <c r="P52" s="226">
        <f t="shared" si="100"/>
        <v>1.2973884439294631E-5</v>
      </c>
      <c r="Q52" s="225">
        <f t="shared" si="100"/>
        <v>3.2067891080954308E-6</v>
      </c>
      <c r="R52" s="224"/>
      <c r="S52" s="225">
        <f t="shared" ref="S52:U52" si="101">TTEST(S26:S30,S41:S45,2,2)</f>
        <v>1.28997896938912E-3</v>
      </c>
      <c r="T52" s="226">
        <f t="shared" si="101"/>
        <v>4.5618724125006293E-6</v>
      </c>
      <c r="U52" s="225">
        <f t="shared" si="101"/>
        <v>6.3544519204138552E-6</v>
      </c>
      <c r="V52" s="224"/>
      <c r="W52" s="225">
        <f t="shared" ref="W52:Y52" si="102">TTEST(W26:W30,W41:W45,2,2)</f>
        <v>8.3396558421735851E-4</v>
      </c>
      <c r="X52" s="226">
        <f t="shared" si="102"/>
        <v>4.4205405774251888E-4</v>
      </c>
      <c r="Y52" s="227">
        <f t="shared" si="102"/>
        <v>7.5130763060118182E-6</v>
      </c>
      <c r="Z52" s="370"/>
      <c r="AA52" s="225">
        <f t="shared" ref="AA52:AC52" si="103">TTEST(AA26:AA30,AA41:AA45,2,2)</f>
        <v>0.12262417903595427</v>
      </c>
      <c r="AB52" s="226">
        <f t="shared" si="103"/>
        <v>2.8425512334819382E-5</v>
      </c>
      <c r="AC52" s="225">
        <f t="shared" si="103"/>
        <v>3.4942950622173093E-5</v>
      </c>
      <c r="AD52" s="224"/>
      <c r="AE52" s="225">
        <f t="shared" ref="AE52:AG52" si="104">TTEST(AE26:AE30,AE41:AE45,2,2)</f>
        <v>0.30208849820273642</v>
      </c>
      <c r="AF52" s="226">
        <f t="shared" si="104"/>
        <v>1.5219739870584554E-3</v>
      </c>
      <c r="AG52" s="225">
        <f t="shared" si="104"/>
        <v>3.1525709541295493E-4</v>
      </c>
      <c r="AH52" s="224"/>
      <c r="AI52" s="225">
        <f t="shared" ref="AI52:AK52" si="105">TTEST(AI26:AI30,AI41:AI45,2,2)</f>
        <v>7.6457109168815401E-2</v>
      </c>
      <c r="AJ52" s="226">
        <f t="shared" si="105"/>
        <v>1.8202787086596753E-4</v>
      </c>
      <c r="AK52" s="225">
        <f t="shared" si="105"/>
        <v>9.7706283136787564E-5</v>
      </c>
      <c r="AL52" s="224"/>
      <c r="AM52" s="225">
        <f t="shared" ref="AM52:AO52" si="106">TTEST(AM26:AM30,AM41:AM45,2,2)</f>
        <v>0.88056089328876352</v>
      </c>
      <c r="AN52" s="226">
        <f t="shared" si="106"/>
        <v>4.3502927960538664E-3</v>
      </c>
      <c r="AO52" s="227">
        <f t="shared" si="106"/>
        <v>0.1346051244223618</v>
      </c>
      <c r="AP52" s="228"/>
      <c r="AQ52" s="224"/>
      <c r="AR52" s="224"/>
      <c r="AS52" s="224"/>
      <c r="AT52" s="224">
        <f t="shared" ref="AT52:AV52" si="107">TTEST(AT26:AT30,AT41:AT45,2,2)</f>
        <v>0.10751991604488213</v>
      </c>
      <c r="AU52" s="224">
        <f t="shared" si="107"/>
        <v>3.6111447473938783E-5</v>
      </c>
      <c r="AV52" s="227">
        <f t="shared" si="107"/>
        <v>0.34125269339243453</v>
      </c>
      <c r="AW52" s="228"/>
      <c r="AX52" s="224">
        <f t="shared" ref="AX52:AZ52" si="108">TTEST(AX26:AX30,AX41:AX45,2,2)</f>
        <v>4.6651896389959173E-4</v>
      </c>
      <c r="AY52" s="224">
        <f t="shared" si="108"/>
        <v>0.39473267740483564</v>
      </c>
      <c r="AZ52" s="227">
        <f t="shared" si="108"/>
        <v>1.9653682256305595E-5</v>
      </c>
      <c r="BA52" s="228"/>
      <c r="BB52" s="224">
        <f t="shared" ref="BB52:BD52" si="109">TTEST(BB26:BB30,BB41:BB45,2,2)</f>
        <v>0.14400529600085024</v>
      </c>
      <c r="BC52" s="224">
        <f t="shared" si="109"/>
        <v>4.8721659075156507E-3</v>
      </c>
      <c r="BD52" s="227">
        <f t="shared" si="109"/>
        <v>1.8771269827298517E-3</v>
      </c>
      <c r="BE52" s="228"/>
      <c r="BF52" s="224">
        <f t="shared" ref="BF52:BH52" si="110">TTEST(BF26:BF30,BF41:BF45,2,2)</f>
        <v>1.6406424350491766E-5</v>
      </c>
      <c r="BG52" s="224">
        <f t="shared" si="110"/>
        <v>3.6043292605062421E-2</v>
      </c>
      <c r="BH52" s="227">
        <f t="shared" si="110"/>
        <v>4.4040739578712159E-6</v>
      </c>
      <c r="BI52" s="228"/>
      <c r="BJ52" s="224">
        <f t="shared" ref="BJ52:BL52" si="111">TTEST(BJ26:BJ30,BJ41:BJ45,2,2)</f>
        <v>0.11590153778027588</v>
      </c>
      <c r="BK52" s="224">
        <f t="shared" si="111"/>
        <v>2.1916788473776774E-2</v>
      </c>
      <c r="BL52" s="227">
        <f t="shared" si="111"/>
        <v>3.2748706667537213E-3</v>
      </c>
      <c r="BM52" s="228"/>
      <c r="BN52" s="224">
        <f t="shared" ref="BN52:BP52" si="112">TTEST(BN26:BN30,BN41:BN45,2,2)</f>
        <v>5.5615765660034813E-5</v>
      </c>
      <c r="BO52" s="224">
        <f t="shared" si="112"/>
        <v>0.9449272253810983</v>
      </c>
      <c r="BP52" s="227">
        <f t="shared" si="112"/>
        <v>5.2656388763527427E-6</v>
      </c>
      <c r="BQ52" s="228"/>
      <c r="BR52" s="224">
        <f t="shared" ref="BR52:BT52" si="113">TTEST(BR26:BR30,BR41:BR45,2,2)</f>
        <v>0.19084307113435933</v>
      </c>
      <c r="BS52" s="224">
        <f t="shared" si="113"/>
        <v>9.8636687097464048E-3</v>
      </c>
      <c r="BT52" s="227">
        <f t="shared" si="113"/>
        <v>0.83103605884906295</v>
      </c>
      <c r="BU52" s="228"/>
      <c r="BV52" s="224">
        <f t="shared" ref="BV52:BX52" si="114">TTEST(BV26:BV30,BV41:BV45,2,2)</f>
        <v>0.12955990200315051</v>
      </c>
      <c r="BW52" s="224">
        <f t="shared" si="114"/>
        <v>2.0571557137940902E-2</v>
      </c>
      <c r="BX52" s="227">
        <f t="shared" si="114"/>
        <v>0.62359783016756998</v>
      </c>
      <c r="BY52" s="228"/>
      <c r="BZ52" s="224">
        <f t="shared" ref="BZ52:CB52" si="115">TTEST(BZ26:BZ30,BZ41:BZ45,2,2)</f>
        <v>0.14617260916107352</v>
      </c>
      <c r="CA52" s="224">
        <f t="shared" si="115"/>
        <v>1.2252743238116048E-2</v>
      </c>
      <c r="CB52" s="227">
        <f t="shared" si="115"/>
        <v>0.88582175940110996</v>
      </c>
      <c r="CC52" s="228"/>
      <c r="CD52" s="224">
        <f t="shared" ref="CD52:CF52" si="116">TTEST(CD26:CD30,CD41:CD45,2,2)</f>
        <v>0.33131468548267473</v>
      </c>
      <c r="CE52" s="224">
        <f t="shared" si="116"/>
        <v>1.1413525528465888E-2</v>
      </c>
      <c r="CF52" s="227">
        <f t="shared" si="116"/>
        <v>0.43256039907960753</v>
      </c>
      <c r="CG52" s="228"/>
      <c r="CH52" s="224">
        <f t="shared" ref="CH52:CJ52" si="117">TTEST(CH26:CH30,CH41:CH45,2,2)</f>
        <v>9.9071735056947049E-3</v>
      </c>
      <c r="CI52" s="224">
        <f t="shared" si="117"/>
        <v>8.5535483561756873E-2</v>
      </c>
      <c r="CJ52" s="227">
        <f t="shared" si="117"/>
        <v>1.9114305926191998E-4</v>
      </c>
      <c r="CK52" s="228"/>
      <c r="CL52" s="224">
        <f t="shared" ref="CL52:CN52" si="118">TTEST(CL26:CL30,CL41:CL45,2,2)</f>
        <v>9.9071735056947465E-3</v>
      </c>
      <c r="CM52" s="224">
        <f t="shared" si="118"/>
        <v>7.5520352762511473E-6</v>
      </c>
      <c r="CN52" s="227">
        <f t="shared" si="118"/>
        <v>9.7357897379586774E-5</v>
      </c>
      <c r="CO52" s="224"/>
      <c r="CP52" s="224">
        <f t="shared" ref="CP52:CR52" si="119">TTEST(CP26:CP30,CP41:CP45,2,2)</f>
        <v>1.4566184302416159E-2</v>
      </c>
      <c r="CQ52" s="224">
        <f t="shared" si="119"/>
        <v>4.0229909064542349E-5</v>
      </c>
      <c r="CR52" s="227">
        <f t="shared" si="119"/>
        <v>0.87826809851273691</v>
      </c>
      <c r="CS52" s="228"/>
      <c r="CT52" s="224">
        <f t="shared" ref="CT52:CV52" si="120">TTEST(CT26:CT30,CT41:CT45,2,2)</f>
        <v>0.1120667014176266</v>
      </c>
      <c r="CU52" s="224">
        <f t="shared" si="120"/>
        <v>8.5506755657836039E-2</v>
      </c>
      <c r="CV52" s="227">
        <f t="shared" si="120"/>
        <v>1.1913433165047609E-2</v>
      </c>
      <c r="CW52" s="228"/>
      <c r="CX52" s="224">
        <f t="shared" ref="CX52:DI52" si="121">TTEST(CX26:CX30,CX41:CX45,2,2)</f>
        <v>4.6270487711620609E-2</v>
      </c>
      <c r="CY52" s="224">
        <f t="shared" si="121"/>
        <v>1.4603768353420357E-2</v>
      </c>
      <c r="CZ52" s="227">
        <f t="shared" si="121"/>
        <v>0.21304183853621686</v>
      </c>
      <c r="DA52" s="229">
        <f t="shared" si="121"/>
        <v>2.4901128092491715E-6</v>
      </c>
      <c r="DB52" s="229">
        <f t="shared" si="121"/>
        <v>9.2795428159514113E-4</v>
      </c>
      <c r="DC52" s="227">
        <f t="shared" si="121"/>
        <v>4.5201543136813617E-5</v>
      </c>
      <c r="DD52" s="227">
        <f t="shared" si="121"/>
        <v>1.5171078899225319E-3</v>
      </c>
      <c r="DE52" s="224">
        <f t="shared" si="121"/>
        <v>7.2947405201050294E-3</v>
      </c>
      <c r="DF52" s="229">
        <f t="shared" si="121"/>
        <v>0.12083862286525672</v>
      </c>
      <c r="DG52" s="229">
        <f t="shared" si="121"/>
        <v>1.8612014524684008E-2</v>
      </c>
      <c r="DH52" s="227">
        <f t="shared" si="121"/>
        <v>0.19833828297612366</v>
      </c>
      <c r="DI52" s="227">
        <f t="shared" si="121"/>
        <v>0.83818296595967712</v>
      </c>
      <c r="DJ52" s="228"/>
      <c r="DK52" s="224">
        <f t="shared" ref="DK52:DS52" si="122">TTEST(DK26:DK30,DK41:DK45,2,2)</f>
        <v>0.21012340227055926</v>
      </c>
      <c r="DL52" s="224">
        <f t="shared" si="122"/>
        <v>1.94656238417577E-2</v>
      </c>
      <c r="DM52" s="224">
        <f t="shared" si="122"/>
        <v>0.97439278220845627</v>
      </c>
      <c r="DN52" s="224">
        <f t="shared" si="122"/>
        <v>5.5327693981765853E-2</v>
      </c>
      <c r="DO52" s="228">
        <f t="shared" si="122"/>
        <v>0.12296565808058485</v>
      </c>
      <c r="DP52" s="225">
        <f t="shared" si="122"/>
        <v>2.057155713794092E-2</v>
      </c>
      <c r="DQ52" s="225">
        <f t="shared" si="122"/>
        <v>4.4266991670655699E-4</v>
      </c>
      <c r="DR52" s="225">
        <f t="shared" si="122"/>
        <v>6.7346895971505906E-3</v>
      </c>
      <c r="DS52" s="541">
        <f t="shared" si="122"/>
        <v>0.6180199040846579</v>
      </c>
      <c r="DT52" s="228"/>
      <c r="DU52" s="224">
        <f t="shared" ref="DU52:DW52" si="123">TTEST(DU26:DU30,DU41:DU45,2,2)</f>
        <v>0.13140838190591209</v>
      </c>
      <c r="DV52" s="224">
        <f t="shared" si="123"/>
        <v>2.2571123638577776E-6</v>
      </c>
      <c r="DW52" s="224">
        <f t="shared" si="123"/>
        <v>8.4629104035720281E-6</v>
      </c>
      <c r="DX52" s="224"/>
      <c r="DY52" s="224">
        <f t="shared" ref="DY52:EA52" si="124">TTEST(DY26:DY30,DY41:DY45,2,2)</f>
        <v>1.9173123199209139E-2</v>
      </c>
      <c r="DZ52" s="224">
        <f t="shared" si="124"/>
        <v>1.1349512651518031E-4</v>
      </c>
      <c r="EA52" s="225">
        <f t="shared" si="124"/>
        <v>0.23702578131572977</v>
      </c>
      <c r="EB52" s="541"/>
      <c r="EC52" s="224">
        <f t="shared" ref="EC52:EE52" si="125">TTEST(EC26:EC30,EC41:EC45,2,2)</f>
        <v>1.6907040917211597E-3</v>
      </c>
      <c r="ED52" s="224">
        <f t="shared" si="125"/>
        <v>1.929999279622685E-6</v>
      </c>
      <c r="EE52" s="227">
        <f t="shared" si="125"/>
        <v>4.7166280081320023E-5</v>
      </c>
      <c r="EF52" s="541"/>
      <c r="EG52" s="224">
        <f t="shared" ref="EG52:EI52" si="126">TTEST(EG26:EG30,EG41:EG45,2,2)</f>
        <v>1.6907040917211536E-3</v>
      </c>
      <c r="EH52" s="224">
        <f t="shared" si="126"/>
        <v>4.0084204917630768E-2</v>
      </c>
      <c r="EI52" s="227">
        <f t="shared" si="126"/>
        <v>1.8167696372240126E-5</v>
      </c>
      <c r="EJ52" s="228"/>
      <c r="EK52" s="225"/>
      <c r="EL52" s="224"/>
      <c r="EM52" s="224">
        <f t="shared" ref="EM52:EO52" si="127">TTEST(EM26:EM30,EM41:EM45,2,2)</f>
        <v>9.2398319700467198E-4</v>
      </c>
      <c r="EN52" s="224">
        <f t="shared" si="127"/>
        <v>5.4472516046838653E-5</v>
      </c>
      <c r="EO52" s="224">
        <f t="shared" si="127"/>
        <v>3.7394563804725264E-2</v>
      </c>
      <c r="EP52" s="224">
        <f t="shared" ref="EP52" si="128">TTEST(EP26:EP30,EP41:EP45,2,2)</f>
        <v>3.4111594936734107E-3</v>
      </c>
      <c r="EQ52" s="553"/>
      <c r="ER52" s="231"/>
      <c r="ES52" s="231"/>
      <c r="ET52" s="442" t="s">
        <v>238</v>
      </c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</row>
    <row r="53" spans="1:216" ht="15" customHeight="1" thickTop="1" thickBot="1" x14ac:dyDescent="0.3">
      <c r="A53" s="223"/>
      <c r="B53" s="232"/>
      <c r="C53" s="232"/>
      <c r="D53" s="442" t="s">
        <v>215</v>
      </c>
      <c r="E53" s="512">
        <f>(E47-E32)/E32</f>
        <v>1.9282544378698223</v>
      </c>
      <c r="F53" s="513">
        <f t="shared" ref="F53:L53" si="129">(F47-F32)/F32</f>
        <v>0.99117971334068378</v>
      </c>
      <c r="G53" s="512">
        <f t="shared" si="129"/>
        <v>1.0735785953177257</v>
      </c>
      <c r="H53" s="512">
        <f t="shared" si="129"/>
        <v>0.79464285714285698</v>
      </c>
      <c r="I53" s="512">
        <f t="shared" si="129"/>
        <v>0.90551181102362199</v>
      </c>
      <c r="J53" s="512">
        <f t="shared" si="129"/>
        <v>1.0629921259842521</v>
      </c>
      <c r="K53" s="513">
        <f t="shared" si="129"/>
        <v>0.90434782608695663</v>
      </c>
      <c r="L53" s="514">
        <f t="shared" si="129"/>
        <v>-0.32286032052499741</v>
      </c>
      <c r="M53" s="515"/>
      <c r="N53" s="512"/>
      <c r="O53" s="513">
        <f t="shared" ref="O53:Q53" si="130">(O47-O32)/O32</f>
        <v>1.3334823245109297E-2</v>
      </c>
      <c r="P53" s="516">
        <f t="shared" si="130"/>
        <v>1.0198291142597506</v>
      </c>
      <c r="Q53" s="513">
        <f t="shared" si="130"/>
        <v>-0.31365542437350552</v>
      </c>
      <c r="R53" s="512"/>
      <c r="S53" s="513">
        <f t="shared" ref="S53:U53" si="131">(S47-S32)/S32</f>
        <v>7.5425513558425472E-2</v>
      </c>
      <c r="T53" s="516">
        <f t="shared" si="131"/>
        <v>1.1443145019158558</v>
      </c>
      <c r="U53" s="513">
        <f t="shared" si="131"/>
        <v>-0.27187895682989832</v>
      </c>
      <c r="V53" s="512"/>
      <c r="W53" s="513">
        <f t="shared" ref="W53:Y53" si="132">(W47-W32)/W32</f>
        <v>-0.13892791052137429</v>
      </c>
      <c r="X53" s="516">
        <f t="shared" si="132"/>
        <v>0.71568988173806258</v>
      </c>
      <c r="Y53" s="514">
        <f t="shared" si="132"/>
        <v>-0.41602271516674738</v>
      </c>
      <c r="Z53" s="517"/>
      <c r="AA53" s="513">
        <f t="shared" ref="AA53:AC53" si="133">(AA47-AA32)/AA32</f>
        <v>-8.2170928073124511E-2</v>
      </c>
      <c r="AB53" s="516">
        <f t="shared" si="133"/>
        <v>0.81517192691701201</v>
      </c>
      <c r="AC53" s="513">
        <f t="shared" si="133"/>
        <v>-0.37957020624220544</v>
      </c>
      <c r="AD53" s="512"/>
      <c r="AE53" s="513">
        <f t="shared" ref="AE53:AG53" si="134">(AE47-AE32)/AE32</f>
        <v>-0.1184383842963031</v>
      </c>
      <c r="AF53" s="516">
        <f t="shared" si="134"/>
        <v>0.72395346008778694</v>
      </c>
      <c r="AG53" s="513">
        <f t="shared" si="134"/>
        <v>-0.40597200127221666</v>
      </c>
      <c r="AH53" s="512"/>
      <c r="AI53" s="513">
        <f t="shared" ref="AI53:AK53" si="135">(AI47-AI32)/AI32</f>
        <v>-9.0224765926551667E-2</v>
      </c>
      <c r="AJ53" s="516">
        <f t="shared" si="135"/>
        <v>0.81477575354817888</v>
      </c>
      <c r="AK53" s="513">
        <f t="shared" si="135"/>
        <v>-0.3828746285281675</v>
      </c>
      <c r="AL53" s="512"/>
      <c r="AM53" s="513">
        <f t="shared" ref="AM53:AO53" si="136">(AM47-AM32)/AM32</f>
        <v>2.7776396497359575E-2</v>
      </c>
      <c r="AN53" s="516">
        <f t="shared" si="136"/>
        <v>1.0316484878881207</v>
      </c>
      <c r="AO53" s="514">
        <f t="shared" si="136"/>
        <v>-0.3075091054889062</v>
      </c>
      <c r="AP53" s="518"/>
      <c r="AQ53" s="512"/>
      <c r="AR53" s="512"/>
      <c r="AS53" s="512"/>
      <c r="AT53" s="512">
        <f t="shared" ref="AT53:AV53" si="137">(AT47-AT32)/AT32</f>
        <v>0.27306843899458227</v>
      </c>
      <c r="AU53" s="512">
        <f t="shared" si="137"/>
        <v>1.5913516536022072</v>
      </c>
      <c r="AV53" s="514">
        <f t="shared" si="137"/>
        <v>-0.13389680765459591</v>
      </c>
      <c r="AW53" s="518"/>
      <c r="AX53" s="512">
        <f t="shared" ref="AX53:AZ53" si="138">(AX47-AX32)/AX32</f>
        <v>-0.56814970976419166</v>
      </c>
      <c r="AY53" s="512">
        <f t="shared" si="138"/>
        <v>-0.13992488303312453</v>
      </c>
      <c r="AZ53" s="514">
        <f t="shared" si="138"/>
        <v>-0.70645062224658473</v>
      </c>
      <c r="BA53" s="518"/>
      <c r="BB53" s="512">
        <f t="shared" ref="BB53:BD53" si="139">(BB47-BB32)/BB32</f>
        <v>-0.19014075213877163</v>
      </c>
      <c r="BC53" s="512">
        <f t="shared" si="139"/>
        <v>0.63307215555132212</v>
      </c>
      <c r="BD53" s="514">
        <f t="shared" si="139"/>
        <v>-0.44841793520026424</v>
      </c>
      <c r="BE53" s="518"/>
      <c r="BF53" s="512">
        <f t="shared" ref="BF53:BH53" si="140">(BF47-BF32)/BF32</f>
        <v>-0.65301119593139867</v>
      </c>
      <c r="BG53" s="512">
        <f t="shared" si="140"/>
        <v>-0.3047503988883119</v>
      </c>
      <c r="BH53" s="514">
        <f t="shared" si="140"/>
        <v>-0.76413612362911598</v>
      </c>
      <c r="BI53" s="518"/>
      <c r="BJ53" s="512">
        <f t="shared" ref="BJ53:BL53" si="141">(BJ47-BJ32)/BJ32</f>
        <v>-0.1893627048265091</v>
      </c>
      <c r="BK53" s="512">
        <f t="shared" si="141"/>
        <v>0.62402170358949272</v>
      </c>
      <c r="BL53" s="514">
        <f t="shared" si="141"/>
        <v>-0.44064369196140163</v>
      </c>
      <c r="BM53" s="518"/>
      <c r="BN53" s="512">
        <f t="shared" ref="BN53:BP53" si="142">(BN47-BN32)/BN32</f>
        <v>-0.49796230466345698</v>
      </c>
      <c r="BO53" s="512">
        <f t="shared" si="142"/>
        <v>8.5684719539704246E-3</v>
      </c>
      <c r="BP53" s="514">
        <f t="shared" si="142"/>
        <v>-0.65732070944510645</v>
      </c>
      <c r="BQ53" s="518"/>
      <c r="BR53" s="512">
        <f t="shared" ref="BR53:BT53" si="143">(BR47-BR32)/BR32</f>
        <v>0.37274319725256871</v>
      </c>
      <c r="BS53" s="512">
        <f t="shared" si="143"/>
        <v>1.7625731518765202</v>
      </c>
      <c r="BT53" s="514">
        <f t="shared" si="143"/>
        <v>-4.6325803509204219E-2</v>
      </c>
      <c r="BU53" s="518"/>
      <c r="BV53" s="512">
        <f t="shared" ref="BV53:BX53" si="144">(BV47-BV32)/BV32</f>
        <v>0.67924520188261639</v>
      </c>
      <c r="BW53" s="512">
        <f t="shared" si="144"/>
        <v>2.3430597402745934</v>
      </c>
      <c r="BX53" s="514">
        <f t="shared" si="144"/>
        <v>0.16702773244729033</v>
      </c>
      <c r="BY53" s="518"/>
      <c r="BZ53" s="512">
        <f t="shared" ref="BZ53:CB53" si="145">(BZ47-BZ32)/BZ32</f>
        <v>0.4925431338430169</v>
      </c>
      <c r="CA53" s="512">
        <f t="shared" si="145"/>
        <v>1.9914482123153991</v>
      </c>
      <c r="CB53" s="514">
        <f t="shared" si="145"/>
        <v>3.7023979789319011E-2</v>
      </c>
      <c r="CC53" s="518"/>
      <c r="CD53" s="512">
        <f t="shared" ref="CD53:CF53" si="146">(CD47-CD32)/CD32</f>
        <v>0.22309017231408565</v>
      </c>
      <c r="CE53" s="512">
        <f t="shared" si="146"/>
        <v>1.4552787767338011</v>
      </c>
      <c r="CF53" s="514">
        <f t="shared" si="146"/>
        <v>-0.15192523342032771</v>
      </c>
      <c r="CG53" s="518"/>
      <c r="CH53" s="512">
        <f t="shared" ref="CH53:CJ53" si="147">(CH47-CH32)/CH32</f>
        <v>-0.30806077035197754</v>
      </c>
      <c r="CI53" s="512">
        <f t="shared" si="147"/>
        <v>0.39815968286263398</v>
      </c>
      <c r="CJ53" s="514">
        <f t="shared" si="147"/>
        <v>-0.52449289286250922</v>
      </c>
      <c r="CK53" s="518"/>
      <c r="CL53" s="512">
        <f t="shared" ref="CL53:CN53" si="148">(CL47-CL32)/CL32</f>
        <v>0.10512544910817356</v>
      </c>
      <c r="CM53" s="512">
        <f t="shared" si="148"/>
        <v>1.2329530397304813</v>
      </c>
      <c r="CN53" s="514">
        <f t="shared" si="148"/>
        <v>-0.2416067214358012</v>
      </c>
      <c r="CO53" s="512"/>
      <c r="CP53" s="512">
        <f t="shared" ref="CP53:CR53" si="149">(CP47-CP32)/CP32</f>
        <v>0.43919955827902862</v>
      </c>
      <c r="CQ53" s="512">
        <f t="shared" si="149"/>
        <v>1.8940152212984349</v>
      </c>
      <c r="CR53" s="514">
        <f t="shared" si="149"/>
        <v>-1.8212611725633109E-2</v>
      </c>
      <c r="CS53" s="518"/>
      <c r="CT53" s="512">
        <f t="shared" ref="CT53:CV53" si="150">(CT47-CT32)/CT32</f>
        <v>-0.26408140653011408</v>
      </c>
      <c r="CU53" s="512">
        <f t="shared" si="150"/>
        <v>0.46279935502509129</v>
      </c>
      <c r="CV53" s="514">
        <f t="shared" si="150"/>
        <v>-0.49370919874299402</v>
      </c>
      <c r="CW53" s="518"/>
      <c r="CX53" s="512">
        <f t="shared" ref="CX53:DI53" si="151">(CX47-CX32)/CX32</f>
        <v>1.1854804648464949</v>
      </c>
      <c r="CY53" s="512">
        <f t="shared" si="151"/>
        <v>3.3753151678248652</v>
      </c>
      <c r="CZ53" s="514">
        <f t="shared" si="151"/>
        <v>0.52359518746675282</v>
      </c>
      <c r="DA53" s="519">
        <f t="shared" si="151"/>
        <v>-0.70078509355544338</v>
      </c>
      <c r="DB53" s="519">
        <f t="shared" si="151"/>
        <v>-0.31311334641805705</v>
      </c>
      <c r="DC53" s="514">
        <f t="shared" si="151"/>
        <v>-0.5221599792124435</v>
      </c>
      <c r="DD53" s="514">
        <f t="shared" si="151"/>
        <v>-0.45198481189257739</v>
      </c>
      <c r="DE53" s="512">
        <f t="shared" si="151"/>
        <v>-0.61664003892098107</v>
      </c>
      <c r="DF53" s="519">
        <f t="shared" si="151"/>
        <v>-0.21668272901104652</v>
      </c>
      <c r="DG53" s="519">
        <f t="shared" si="151"/>
        <v>-0.29373530314715501</v>
      </c>
      <c r="DH53" s="514">
        <f t="shared" si="151"/>
        <v>0.51554354011687242</v>
      </c>
      <c r="DI53" s="514">
        <f t="shared" si="151"/>
        <v>4.6965187722676119E-2</v>
      </c>
      <c r="DJ53" s="518"/>
      <c r="DK53" s="512">
        <f t="shared" ref="DK53:DS53" si="152">(DK47-DK32)/DK32</f>
        <v>0.4895518602984657</v>
      </c>
      <c r="DL53" s="512">
        <f t="shared" si="152"/>
        <v>1.9597375826275554</v>
      </c>
      <c r="DM53" s="512">
        <f t="shared" si="152"/>
        <v>8.8008814872967654E-3</v>
      </c>
      <c r="DN53" s="512">
        <f t="shared" si="152"/>
        <v>1.0962796444805327</v>
      </c>
      <c r="DO53" s="518">
        <f t="shared" si="152"/>
        <v>0.15376475453579774</v>
      </c>
      <c r="DP53" s="513">
        <f t="shared" si="152"/>
        <v>2.343059740274593</v>
      </c>
      <c r="DQ53" s="513">
        <f t="shared" si="152"/>
        <v>2.154567000721213</v>
      </c>
      <c r="DR53" s="513">
        <f t="shared" si="152"/>
        <v>2.2473229255016163</v>
      </c>
      <c r="DS53" s="542">
        <f t="shared" si="152"/>
        <v>0.13265457915973894</v>
      </c>
      <c r="DT53" s="518"/>
      <c r="DU53" s="512">
        <f t="shared" ref="DU53:DW53" si="153">(DU47-DU32)/DU32</f>
        <v>8.0722041574043224E-2</v>
      </c>
      <c r="DV53" s="512">
        <f t="shared" si="153"/>
        <v>1.1707893885637226</v>
      </c>
      <c r="DW53" s="512">
        <f t="shared" si="153"/>
        <v>-0.25897582424436399</v>
      </c>
      <c r="DX53" s="512"/>
      <c r="DY53" s="512">
        <f t="shared" ref="DY53:EA53" si="154">(DY47-DY32)/DY32</f>
        <v>0.26503227546596997</v>
      </c>
      <c r="DZ53" s="512">
        <f t="shared" si="154"/>
        <v>1.5791678488623335</v>
      </c>
      <c r="EA53" s="513">
        <f t="shared" si="154"/>
        <v>-0.13283364299146116</v>
      </c>
      <c r="EB53" s="542"/>
      <c r="EC53" s="512">
        <f t="shared" ref="EC53:EE53" si="155">(EC47-EC32)/EC32</f>
        <v>0.11907604440319156</v>
      </c>
      <c r="ED53" s="512">
        <f t="shared" si="155"/>
        <v>1.2555581596227023</v>
      </c>
      <c r="EE53" s="514">
        <f t="shared" si="155"/>
        <v>-0.23258350040040865</v>
      </c>
      <c r="EF53" s="542"/>
      <c r="EG53" s="512">
        <f t="shared" ref="EG53:EI53" si="156">(EG47-EG32)/EG32</f>
        <v>-0.29428275085173128</v>
      </c>
      <c r="EH53" s="512">
        <f t="shared" si="156"/>
        <v>0.43781911149492719</v>
      </c>
      <c r="EI53" s="514">
        <f t="shared" si="156"/>
        <v>-0.51392694861252286</v>
      </c>
      <c r="EJ53" s="518"/>
      <c r="EK53" s="513"/>
      <c r="EL53" s="512" t="s">
        <v>284</v>
      </c>
      <c r="EM53" s="512">
        <f t="shared" ref="EM53:EO53" si="157">(EM47-EM32)/EM32</f>
        <v>1.0545150235881628</v>
      </c>
      <c r="EN53" s="512">
        <f t="shared" si="157"/>
        <v>3.0674448265789098</v>
      </c>
      <c r="EO53" s="512">
        <f t="shared" si="157"/>
        <v>0.40616138227768467</v>
      </c>
      <c r="EP53" s="512">
        <f t="shared" ref="EP53" si="158">(EP47-EP32)/EP32</f>
        <v>-0.48102061398001911</v>
      </c>
      <c r="EQ53" s="553"/>
      <c r="ER53" s="231"/>
      <c r="ES53" s="231"/>
      <c r="ET53" s="442" t="s">
        <v>215</v>
      </c>
      <c r="EU53" s="347"/>
      <c r="EV53" s="347"/>
      <c r="EW53" s="347"/>
      <c r="EX53" s="347"/>
      <c r="EY53" s="347"/>
      <c r="EZ53" s="347"/>
      <c r="FA53" s="347"/>
      <c r="FB53" s="347"/>
      <c r="FC53" s="347"/>
      <c r="FD53" s="347"/>
      <c r="FE53" s="347"/>
      <c r="FF53" s="347"/>
      <c r="FG53" s="347"/>
      <c r="FH53" s="347"/>
      <c r="FI53" s="347"/>
      <c r="FJ53" s="347"/>
      <c r="FK53" s="347"/>
      <c r="FL53" s="347"/>
      <c r="FM53" s="347"/>
      <c r="FN53" s="347"/>
      <c r="FO53" s="347"/>
      <c r="FP53" s="347"/>
    </row>
    <row r="54" spans="1:216" s="147" customFormat="1" ht="18" customHeight="1" thickTop="1" x14ac:dyDescent="0.2">
      <c r="A54" s="502"/>
      <c r="B54" s="502"/>
      <c r="C54" s="502"/>
      <c r="D54" s="534"/>
      <c r="E54" s="134"/>
      <c r="F54" s="445"/>
      <c r="G54" s="342"/>
      <c r="H54" s="342"/>
      <c r="I54" s="342"/>
      <c r="J54" s="342"/>
      <c r="K54" s="445"/>
      <c r="L54" s="136"/>
      <c r="M54" s="143"/>
      <c r="N54" s="342"/>
      <c r="O54" s="373"/>
      <c r="P54" s="135"/>
      <c r="Q54" s="373"/>
      <c r="R54" s="384"/>
      <c r="S54" s="373"/>
      <c r="T54" s="135"/>
      <c r="U54" s="373"/>
      <c r="V54" s="384"/>
      <c r="W54" s="373"/>
      <c r="X54" s="135"/>
      <c r="Y54" s="136"/>
      <c r="Z54" s="389"/>
      <c r="AA54" s="373"/>
      <c r="AB54" s="135"/>
      <c r="AC54" s="373"/>
      <c r="AD54" s="384"/>
      <c r="AE54" s="373"/>
      <c r="AF54" s="135"/>
      <c r="AG54" s="373"/>
      <c r="AH54" s="384"/>
      <c r="AI54" s="373"/>
      <c r="AJ54" s="135"/>
      <c r="AK54" s="373"/>
      <c r="AL54" s="384"/>
      <c r="AM54" s="373"/>
      <c r="AN54" s="135"/>
      <c r="AO54" s="136"/>
      <c r="AP54" s="413"/>
      <c r="AQ54" s="137"/>
      <c r="AR54" s="137"/>
      <c r="AS54" s="137"/>
      <c r="AT54" s="137"/>
      <c r="AU54" s="137"/>
      <c r="AV54" s="138"/>
      <c r="AW54" s="413"/>
      <c r="AX54" s="137"/>
      <c r="AY54" s="137"/>
      <c r="AZ54" s="138"/>
      <c r="BA54" s="413"/>
      <c r="BB54" s="137"/>
      <c r="BC54" s="137"/>
      <c r="BD54" s="138"/>
      <c r="BE54" s="413"/>
      <c r="BF54" s="137"/>
      <c r="BG54" s="137"/>
      <c r="BH54" s="138"/>
      <c r="BI54" s="413"/>
      <c r="BJ54" s="137"/>
      <c r="BK54" s="137"/>
      <c r="BL54" s="138"/>
      <c r="BM54" s="535"/>
      <c r="BN54" s="137"/>
      <c r="BO54" s="137"/>
      <c r="BP54" s="138"/>
      <c r="BQ54" s="535"/>
      <c r="BR54" s="137"/>
      <c r="BS54" s="137"/>
      <c r="BT54" s="138"/>
      <c r="BU54" s="535"/>
      <c r="BV54" s="137"/>
      <c r="BW54" s="137"/>
      <c r="BX54" s="138"/>
      <c r="BY54" s="535"/>
      <c r="BZ54" s="137"/>
      <c r="CA54" s="137"/>
      <c r="CB54" s="138"/>
      <c r="CC54" s="535"/>
      <c r="CD54" s="137"/>
      <c r="CE54" s="137"/>
      <c r="CF54" s="138"/>
      <c r="CG54" s="535"/>
      <c r="CH54" s="137"/>
      <c r="CI54" s="137"/>
      <c r="CJ54" s="138"/>
      <c r="CK54" s="535"/>
      <c r="CL54" s="137"/>
      <c r="CM54" s="137"/>
      <c r="CN54" s="138"/>
      <c r="CO54" s="137"/>
      <c r="CP54" s="140"/>
      <c r="CQ54" s="140"/>
      <c r="CR54" s="141"/>
      <c r="CS54" s="413"/>
      <c r="CT54" s="140"/>
      <c r="CU54" s="140"/>
      <c r="CV54" s="141"/>
      <c r="CW54" s="413"/>
      <c r="CX54" s="140"/>
      <c r="CY54" s="140"/>
      <c r="CZ54" s="141"/>
      <c r="DA54" s="146"/>
      <c r="DB54" s="146"/>
      <c r="DC54" s="143"/>
      <c r="DD54" s="413"/>
      <c r="DE54" s="143"/>
      <c r="DF54" s="145"/>
      <c r="DG54" s="145"/>
      <c r="DH54" s="146"/>
      <c r="DI54" s="146"/>
      <c r="DJ54" s="413"/>
      <c r="DK54" s="137"/>
      <c r="DL54" s="137"/>
      <c r="DM54" s="137"/>
      <c r="DN54" s="137"/>
      <c r="DO54" s="487"/>
      <c r="DP54" s="445"/>
      <c r="DQ54" s="445"/>
      <c r="DR54" s="445"/>
      <c r="DS54" s="536"/>
      <c r="DT54" s="535"/>
      <c r="DU54" s="137"/>
      <c r="DV54" s="137"/>
      <c r="DW54" s="137"/>
      <c r="DX54" s="134"/>
      <c r="DY54" s="137"/>
      <c r="DZ54" s="137"/>
      <c r="EA54" s="148"/>
      <c r="EB54" s="568"/>
      <c r="EC54" s="137"/>
      <c r="ED54" s="137"/>
      <c r="EE54" s="138"/>
      <c r="EF54" s="568"/>
      <c r="EG54" s="137"/>
      <c r="EH54" s="137"/>
      <c r="EI54" s="138"/>
      <c r="EJ54" s="535"/>
      <c r="EK54" s="373"/>
      <c r="EL54" s="134"/>
      <c r="EM54" s="137"/>
      <c r="EN54" s="137"/>
      <c r="EO54" s="137"/>
      <c r="EP54" s="137"/>
      <c r="EQ54" s="405"/>
      <c r="ER54" s="502"/>
      <c r="ES54" s="502"/>
      <c r="ET54" s="534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</row>
    <row r="55" spans="1:216" s="147" customFormat="1" ht="22.5" customHeight="1" x14ac:dyDescent="0.3">
      <c r="A55" s="532" t="str">
        <f>$D$2</f>
        <v>Day</v>
      </c>
      <c r="B55" s="533">
        <f>$D$6</f>
        <v>36</v>
      </c>
      <c r="C55" s="131"/>
      <c r="D55" s="233"/>
      <c r="E55" s="134"/>
      <c r="F55" s="373"/>
      <c r="G55" s="134"/>
      <c r="H55" s="134"/>
      <c r="I55" s="134"/>
      <c r="J55" s="134"/>
      <c r="K55" s="373"/>
      <c r="L55" s="136"/>
      <c r="M55" s="204"/>
      <c r="N55" s="134"/>
      <c r="O55" s="373"/>
      <c r="P55" s="135"/>
      <c r="Q55" s="373"/>
      <c r="R55" s="384"/>
      <c r="S55" s="373"/>
      <c r="T55" s="135"/>
      <c r="U55" s="373"/>
      <c r="V55" s="384"/>
      <c r="W55" s="373"/>
      <c r="X55" s="135"/>
      <c r="Y55" s="136"/>
      <c r="Z55" s="389"/>
      <c r="AA55" s="373"/>
      <c r="AB55" s="135"/>
      <c r="AC55" s="373"/>
      <c r="AD55" s="384"/>
      <c r="AE55" s="373"/>
      <c r="AF55" s="135"/>
      <c r="AG55" s="373"/>
      <c r="AH55" s="384"/>
      <c r="AI55" s="373"/>
      <c r="AJ55" s="135"/>
      <c r="AK55" s="373"/>
      <c r="AL55" s="384"/>
      <c r="AM55" s="373"/>
      <c r="AN55" s="135"/>
      <c r="AO55" s="136"/>
      <c r="AP55" s="139"/>
      <c r="AQ55" s="35"/>
      <c r="AR55" s="35"/>
      <c r="AS55" s="35"/>
      <c r="AT55" s="35"/>
      <c r="AU55" s="35"/>
      <c r="AV55" s="202"/>
      <c r="AW55" s="139"/>
      <c r="AX55" s="35"/>
      <c r="AY55" s="35"/>
      <c r="AZ55" s="202"/>
      <c r="BA55" s="139"/>
      <c r="BB55" s="35"/>
      <c r="BC55" s="35"/>
      <c r="BD55" s="202"/>
      <c r="BE55" s="139"/>
      <c r="BF55" s="35"/>
      <c r="BG55" s="35"/>
      <c r="BH55" s="202"/>
      <c r="BI55" s="139"/>
      <c r="BJ55" s="35"/>
      <c r="BK55" s="35"/>
      <c r="BL55" s="202"/>
      <c r="BM55" s="139"/>
      <c r="BN55" s="35"/>
      <c r="BO55" s="35"/>
      <c r="BP55" s="202"/>
      <c r="BQ55" s="139"/>
      <c r="BR55" s="35"/>
      <c r="BS55" s="35"/>
      <c r="BT55" s="202"/>
      <c r="BU55" s="139"/>
      <c r="BV55" s="35"/>
      <c r="BW55" s="35"/>
      <c r="BX55" s="202"/>
      <c r="BY55" s="139"/>
      <c r="BZ55" s="35"/>
      <c r="CA55" s="35"/>
      <c r="CB55" s="202"/>
      <c r="CC55" s="139"/>
      <c r="CD55" s="35"/>
      <c r="CE55" s="35"/>
      <c r="CF55" s="202"/>
      <c r="CG55" s="139"/>
      <c r="CH55" s="35"/>
      <c r="CI55" s="35"/>
      <c r="CJ55" s="202"/>
      <c r="CK55" s="139"/>
      <c r="CL55" s="35"/>
      <c r="CM55" s="35"/>
      <c r="CN55" s="202"/>
      <c r="CO55" s="35"/>
      <c r="CP55" s="140"/>
      <c r="CQ55" s="140"/>
      <c r="CR55" s="141"/>
      <c r="CS55" s="139"/>
      <c r="CT55" s="140"/>
      <c r="CU55" s="140"/>
      <c r="CV55" s="141"/>
      <c r="CW55" s="139"/>
      <c r="CX55" s="140"/>
      <c r="CY55" s="140"/>
      <c r="CZ55" s="141"/>
      <c r="DA55" s="203"/>
      <c r="DB55" s="203"/>
      <c r="DC55" s="204"/>
      <c r="DD55" s="204"/>
      <c r="DE55" s="204"/>
      <c r="DF55" s="145"/>
      <c r="DG55" s="145"/>
      <c r="DH55" s="203"/>
      <c r="DI55" s="203"/>
      <c r="DJ55" s="139"/>
      <c r="DK55" s="35"/>
      <c r="DL55" s="35"/>
      <c r="DM55" s="35"/>
      <c r="DN55" s="35"/>
      <c r="DO55" s="139"/>
      <c r="DP55" s="481"/>
      <c r="DQ55" s="445"/>
      <c r="DR55" s="445"/>
      <c r="DS55" s="536"/>
      <c r="DT55" s="139"/>
      <c r="DU55" s="35"/>
      <c r="DV55" s="35"/>
      <c r="DW55" s="35"/>
      <c r="DX55" s="35"/>
      <c r="DY55" s="35"/>
      <c r="DZ55" s="35"/>
      <c r="EA55" s="481"/>
      <c r="EB55" s="563"/>
      <c r="EC55" s="35"/>
      <c r="ED55" s="35"/>
      <c r="EE55" s="202"/>
      <c r="EF55" s="563"/>
      <c r="EG55" s="35"/>
      <c r="EH55" s="35"/>
      <c r="EI55" s="202"/>
      <c r="EJ55" s="139"/>
      <c r="EK55" s="481"/>
      <c r="EL55" s="35"/>
      <c r="EM55" s="35"/>
      <c r="EN55" s="35"/>
      <c r="EO55" s="35"/>
      <c r="EP55" s="35"/>
      <c r="EQ55" s="550" t="str">
        <f>$D$2</f>
        <v>Day</v>
      </c>
      <c r="ER55" s="533">
        <f>$D$6</f>
        <v>36</v>
      </c>
      <c r="ES55" s="131"/>
      <c r="ET55" s="233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</row>
    <row r="56" spans="1:216" s="147" customFormat="1" ht="15.75" customHeight="1" x14ac:dyDescent="0.25">
      <c r="A56" s="129" t="str">
        <f>$C$6</f>
        <v>Co</v>
      </c>
      <c r="B56" s="130" t="str">
        <f>$A$2</f>
        <v>R</v>
      </c>
      <c r="C56" s="131" t="str">
        <f>$B$6</f>
        <v>108-C-36</v>
      </c>
      <c r="D56" s="233" t="s">
        <v>193</v>
      </c>
      <c r="E56" s="338">
        <v>220</v>
      </c>
      <c r="F56" s="309">
        <f>G56+H56+I56+J56+K56</f>
        <v>7.6</v>
      </c>
      <c r="G56" s="308">
        <v>2.66</v>
      </c>
      <c r="H56" s="308">
        <v>0.74</v>
      </c>
      <c r="I56" s="308">
        <v>1.08</v>
      </c>
      <c r="J56" s="308">
        <v>2.11</v>
      </c>
      <c r="K56" s="466">
        <v>1.01</v>
      </c>
      <c r="L56" s="310">
        <f>100*F56/$E56</f>
        <v>3.4545454545454546</v>
      </c>
      <c r="M56" s="320">
        <v>200</v>
      </c>
      <c r="N56" s="396">
        <f>R56+V56</f>
        <v>1178</v>
      </c>
      <c r="O56" s="381">
        <f>N56/($N56+$Z56)</f>
        <v>0.83016208597603947</v>
      </c>
      <c r="P56" s="309">
        <f>O56*$F56</f>
        <v>6.3092318534178995</v>
      </c>
      <c r="Q56" s="309">
        <f>100*P56/$E56</f>
        <v>2.8678326606444995</v>
      </c>
      <c r="R56" s="307">
        <v>937</v>
      </c>
      <c r="S56" s="381">
        <f>R56/($N56+$Z56)</f>
        <v>0.66032417195207893</v>
      </c>
      <c r="T56" s="309">
        <f>S56*$F56</f>
        <v>5.0184637068357993</v>
      </c>
      <c r="U56" s="309">
        <f>100*T56/$E56</f>
        <v>2.2811198667435453</v>
      </c>
      <c r="V56" s="307">
        <v>241</v>
      </c>
      <c r="W56" s="381">
        <f>V56/($N56+$Z56)</f>
        <v>0.16983791402396053</v>
      </c>
      <c r="X56" s="309">
        <f>W56*$F56</f>
        <v>1.2907681465820999</v>
      </c>
      <c r="Y56" s="310">
        <f>100*X56/$E56</f>
        <v>0.58671279390095454</v>
      </c>
      <c r="Z56" s="397">
        <f>AD56+AH56+AL56</f>
        <v>241</v>
      </c>
      <c r="AA56" s="381">
        <f>Z56/($N56+$Z56)</f>
        <v>0.16983791402396053</v>
      </c>
      <c r="AB56" s="309">
        <f>AA56*$F56</f>
        <v>1.2907681465820999</v>
      </c>
      <c r="AC56" s="309">
        <f>100*AB56/$E56</f>
        <v>0.58671279390095454</v>
      </c>
      <c r="AD56" s="307">
        <v>74</v>
      </c>
      <c r="AE56" s="381">
        <f>AD56/($N56+$Z56)</f>
        <v>5.2149400986610292E-2</v>
      </c>
      <c r="AF56" s="309">
        <f>AE56*$F56</f>
        <v>0.39633544749823818</v>
      </c>
      <c r="AG56" s="309">
        <f>100*AF56/$E56</f>
        <v>0.18015247613556282</v>
      </c>
      <c r="AH56" s="307">
        <v>126</v>
      </c>
      <c r="AI56" s="381">
        <f>AH56/($N56+$Z56)</f>
        <v>8.8794926004228336E-2</v>
      </c>
      <c r="AJ56" s="309">
        <f>AI56*$F56</f>
        <v>0.67484143763213533</v>
      </c>
      <c r="AK56" s="309">
        <f>100*AJ56/$E56</f>
        <v>0.306746108014607</v>
      </c>
      <c r="AL56" s="307">
        <v>41</v>
      </c>
      <c r="AM56" s="381">
        <f>AL56/($N56+$Z56)</f>
        <v>2.8893587033121917E-2</v>
      </c>
      <c r="AN56" s="309">
        <f>AM56*$F56</f>
        <v>0.21959126145172655</v>
      </c>
      <c r="AO56" s="310">
        <f>100*AN56/$E56</f>
        <v>9.9814209750784796E-2</v>
      </c>
      <c r="AP56" s="421">
        <v>40</v>
      </c>
      <c r="AQ56" s="396">
        <v>14</v>
      </c>
      <c r="AR56" s="396">
        <v>10584</v>
      </c>
      <c r="AS56" s="306">
        <v>196</v>
      </c>
      <c r="AT56" s="311">
        <f>AS56/(168*($AP56+$AQ56))</f>
        <v>2.1604938271604937E-2</v>
      </c>
      <c r="AU56" s="311">
        <f>AT56*$F56*$O56</f>
        <v>0.13631056473433734</v>
      </c>
      <c r="AV56" s="312">
        <f t="shared" ref="AV56:AV57" si="159">100*AU56/$E56</f>
        <v>6.1959347606516973E-2</v>
      </c>
      <c r="AW56" s="313">
        <v>43</v>
      </c>
      <c r="AX56" s="311">
        <f>AW56/(168*($AP56+$AQ56))</f>
        <v>4.7398589065255729E-3</v>
      </c>
      <c r="AY56" s="311">
        <f>AX56*$F56*$O56</f>
        <v>2.9904868793757679E-2</v>
      </c>
      <c r="AZ56" s="312">
        <f>100*AY56/$E56</f>
        <v>1.3593122178980763E-2</v>
      </c>
      <c r="BA56" s="313">
        <f>AS56+AW56</f>
        <v>239</v>
      </c>
      <c r="BB56" s="311">
        <f>BA56/(168*($AP56+$AQ56))</f>
        <v>2.634479717813051E-2</v>
      </c>
      <c r="BC56" s="311">
        <f>BB56*$F56*$O56</f>
        <v>0.16621543352809501</v>
      </c>
      <c r="BD56" s="312">
        <f>100*BC56/$E56</f>
        <v>7.555246978549772E-2</v>
      </c>
      <c r="BE56" s="313">
        <v>440</v>
      </c>
      <c r="BF56" s="311">
        <f>BE56/(168*($AP56+$AQ56))</f>
        <v>4.8500881834215165E-2</v>
      </c>
      <c r="BG56" s="311">
        <f>BF56*$F56*$O56</f>
        <v>0.30600330858728791</v>
      </c>
      <c r="BH56" s="312">
        <f>100*BG56/$E56</f>
        <v>0.13909241299422179</v>
      </c>
      <c r="BI56" s="313">
        <v>233</v>
      </c>
      <c r="BJ56" s="311">
        <f>BI56/(168*($AP56+$AQ56))</f>
        <v>2.5683421516754849E-2</v>
      </c>
      <c r="BK56" s="311">
        <f>BJ56*$F56*$O56</f>
        <v>0.16204266113826837</v>
      </c>
      <c r="BL56" s="312">
        <f>100*BK56/$E56</f>
        <v>7.3655755062849257E-2</v>
      </c>
      <c r="BM56" s="313">
        <f>AS56+AW56+BE56+BI56</f>
        <v>912</v>
      </c>
      <c r="BN56" s="311">
        <f>BM56/(168*($AP56+$AQ56))</f>
        <v>0.10052910052910052</v>
      </c>
      <c r="BO56" s="311">
        <f>BN56*$F56*$O56</f>
        <v>0.63426140325365121</v>
      </c>
      <c r="BP56" s="312">
        <f>100*BO56/$E56</f>
        <v>0.28830063784256871</v>
      </c>
      <c r="BQ56" s="313">
        <v>394</v>
      </c>
      <c r="BR56" s="311">
        <f>BQ56/(168*($AP56+$AQ56))</f>
        <v>4.3430335097001761E-2</v>
      </c>
      <c r="BS56" s="311">
        <f>BR56*$F56*$O56</f>
        <v>0.27401205359861686</v>
      </c>
      <c r="BT56" s="312">
        <f>100*BS56/$E56</f>
        <v>0.12455093345391675</v>
      </c>
      <c r="BU56" s="313">
        <v>446</v>
      </c>
      <c r="BV56" s="311">
        <f>BU56/(168*($AP56+$AQ56))</f>
        <v>4.9162257495590826E-2</v>
      </c>
      <c r="BW56" s="311">
        <f>BV56*$F56*$O56</f>
        <v>0.31017608097711452</v>
      </c>
      <c r="BX56" s="312">
        <f>100*BW56/$E56</f>
        <v>0.14098912771687025</v>
      </c>
      <c r="BY56" s="313">
        <f>BQ56+BU56</f>
        <v>840</v>
      </c>
      <c r="BZ56" s="311">
        <f>BY56/(168*($AP56+$AQ56))</f>
        <v>9.2592592592592587E-2</v>
      </c>
      <c r="CA56" s="311">
        <f>BZ56*$F56*$O56</f>
        <v>0.58418813457573138</v>
      </c>
      <c r="CB56" s="312">
        <f>100*CA56/$E56</f>
        <v>0.26554006117078699</v>
      </c>
      <c r="CC56" s="313">
        <f>BI56+BY56</f>
        <v>1073</v>
      </c>
      <c r="CD56" s="311">
        <f>CC56/(168*($AP56+$AQ56))</f>
        <v>0.11827601410934745</v>
      </c>
      <c r="CE56" s="311">
        <f>CD56*$F56*$O56</f>
        <v>0.74623079571399986</v>
      </c>
      <c r="CF56" s="312">
        <f>100*CE56/$E56</f>
        <v>0.33919581623363632</v>
      </c>
      <c r="CG56" s="313">
        <f>BM56+BY56</f>
        <v>1752</v>
      </c>
      <c r="CH56" s="311">
        <f>CG56/(168*($AP56+$AQ56))</f>
        <v>0.19312169312169311</v>
      </c>
      <c r="CI56" s="311">
        <f>CH56*$F56*$O56</f>
        <v>1.2184495378293827</v>
      </c>
      <c r="CJ56" s="312">
        <f>100*CI56/$E56</f>
        <v>0.55384069901335575</v>
      </c>
      <c r="CK56" s="313">
        <f>168*($AP56+$AQ56)-CG56</f>
        <v>7320</v>
      </c>
      <c r="CL56" s="311">
        <f>CK56/(168*($AP56+$AQ56))</f>
        <v>0.80687830687830686</v>
      </c>
      <c r="CM56" s="311">
        <f>CL56*$F56*$O56</f>
        <v>5.090782315588517</v>
      </c>
      <c r="CN56" s="312">
        <f>100*CM56/$E56</f>
        <v>2.3139919616311442</v>
      </c>
      <c r="CO56" s="306">
        <v>378</v>
      </c>
      <c r="CP56" s="314">
        <f>$BI$3*$AR56*CO56/(($AP56+$AQ56)*168)</f>
        <v>801.81818181818187</v>
      </c>
      <c r="CQ56" s="314">
        <f>CP56*$F56*$O56</f>
        <v>5058.8568133768977</v>
      </c>
      <c r="CR56" s="315">
        <f>100*CQ56/$E56</f>
        <v>2299.4803697167717</v>
      </c>
      <c r="CS56" s="313">
        <v>233</v>
      </c>
      <c r="CT56" s="314">
        <f>$BI$3*$AR56*CS56/(($AP56+$AQ56)*168)</f>
        <v>494.24242424242419</v>
      </c>
      <c r="CU56" s="314">
        <f>CT56*$F56*$O56</f>
        <v>3118.2900463407859</v>
      </c>
      <c r="CV56" s="315">
        <f>100*CU56/$E56</f>
        <v>1417.404566518539</v>
      </c>
      <c r="CW56" s="313">
        <v>440</v>
      </c>
      <c r="CX56" s="314">
        <f>$BI$3*$AR56*CW56/(($AP56+$AQ56)*168)</f>
        <v>933.33333333333337</v>
      </c>
      <c r="CY56" s="314">
        <f>CX56*$F56*$O56</f>
        <v>5888.6163965233727</v>
      </c>
      <c r="CZ56" s="315">
        <f>100*CY56/$E56</f>
        <v>2676.6438166015332</v>
      </c>
      <c r="DA56" s="316">
        <f>2*$BK$3*BM56/(CO56+CW56)/$AR56</f>
        <v>1.1587357029201248</v>
      </c>
      <c r="DB56" s="142">
        <v>0.41929999999999995</v>
      </c>
      <c r="DC56" s="317">
        <f>2*10000*CI56/CQ56</f>
        <v>4.8170943862553841</v>
      </c>
      <c r="DD56" s="317">
        <f>10000*BC56/CQ56</f>
        <v>0.3285632301127388</v>
      </c>
      <c r="DE56" s="317">
        <f>10000*BK56/CY56</f>
        <v>0.27517951625094483</v>
      </c>
      <c r="DF56" s="318">
        <f>10000*CM56/CQ56</f>
        <v>10.063108135670493</v>
      </c>
      <c r="DG56" s="318">
        <f>1000*($AP56+$AQ56)*$BB$3*$BG$3/CO56/$AR56</f>
        <v>49.886621315192741</v>
      </c>
      <c r="DH56" s="319">
        <f>CY56/CQ56</f>
        <v>1.164021164021164</v>
      </c>
      <c r="DI56" s="316">
        <f>1000*CA56/CQ56</f>
        <v>0.11547829008146468</v>
      </c>
      <c r="DJ56" s="421">
        <v>28</v>
      </c>
      <c r="DK56" s="311">
        <f>DJ56/(492*($AP56+$AQ56))</f>
        <v>1.0538994278831678E-3</v>
      </c>
      <c r="DL56" s="311">
        <f>DK56*$F56*$O56</f>
        <v>6.649295840699382E-3</v>
      </c>
      <c r="DM56" s="295">
        <f>100*DL56/$E56</f>
        <v>3.0224072003179007E-3</v>
      </c>
      <c r="DN56" s="311">
        <f>DL56/CI56</f>
        <v>5.457177859449827E-3</v>
      </c>
      <c r="DO56" s="490">
        <f>BU56/BY56</f>
        <v>0.53095238095238095</v>
      </c>
      <c r="DP56" s="496">
        <f>7.158*DO56*CA56</f>
        <v>2.2202403876341856</v>
      </c>
      <c r="DQ56" s="496">
        <f xml:space="preserve"> 0.00033*((CQ56+CU56)/2)/DB56</f>
        <v>3.217813574656375</v>
      </c>
      <c r="DR56" s="496">
        <f>1/(1/DP56+1/DQ56)</f>
        <v>1.3137640243864661</v>
      </c>
      <c r="DS56" s="505">
        <f>100*DR56/$E56</f>
        <v>0.59716546563021189</v>
      </c>
      <c r="DT56" s="313">
        <v>123</v>
      </c>
      <c r="DU56" s="137">
        <f>(4*DT56)/((4*DT56)+DX56+EF56)</f>
        <v>0.5795053003533569</v>
      </c>
      <c r="DV56" s="137">
        <f>DU56*$F56*$O56</f>
        <v>3.6562333002139065</v>
      </c>
      <c r="DW56" s="137">
        <f>100*DV56/$E56</f>
        <v>1.6619242273699575</v>
      </c>
      <c r="DX56" s="306">
        <v>178</v>
      </c>
      <c r="DY56" s="137">
        <f>DX56/((4*DT56)+DX56+EF56)</f>
        <v>0.20965842167255594</v>
      </c>
      <c r="DZ56" s="137">
        <f>DY56*$F56*$O56</f>
        <v>1.3227835923538116</v>
      </c>
      <c r="EA56" s="148">
        <f>100*DZ56/$E56</f>
        <v>0.60126526925173263</v>
      </c>
      <c r="EB56" s="563">
        <f>4*DT56+DX56</f>
        <v>670</v>
      </c>
      <c r="EC56" s="137">
        <f>EB56/((4*DT56)+DX56+EF56)</f>
        <v>0.78916372202591278</v>
      </c>
      <c r="ED56" s="137">
        <f>EC56*$F56*$O56</f>
        <v>4.9790168925677181</v>
      </c>
      <c r="EE56" s="138">
        <f>100*ED56/$E56</f>
        <v>2.2631894966216901</v>
      </c>
      <c r="EF56" s="571">
        <v>179</v>
      </c>
      <c r="EG56" s="137">
        <f>EF56/((4*DT56)+DX56+EF56)</f>
        <v>0.21083627797408716</v>
      </c>
      <c r="EH56" s="137">
        <f>EG56*$F56*$O56</f>
        <v>1.3302149608501814</v>
      </c>
      <c r="EI56" s="138">
        <f>100*EH56/$E56</f>
        <v>0.60464316402280982</v>
      </c>
      <c r="EJ56" s="313">
        <v>194</v>
      </c>
      <c r="EK56" s="579">
        <v>66</v>
      </c>
      <c r="EL56" s="583">
        <f>EK56*$BS$3</f>
        <v>1.7889883440000002E-5</v>
      </c>
      <c r="EM56" s="342">
        <f>EJ56/(2*EL56*1000000)</f>
        <v>5.4220588035312538</v>
      </c>
      <c r="EN56" s="342">
        <f>EM56*$F56*$O56</f>
        <v>34.209026114344333</v>
      </c>
      <c r="EO56" s="342">
        <f>100*EN56/$E56</f>
        <v>15.54955732470197</v>
      </c>
      <c r="EP56" s="587">
        <f>DV56*100^3/EN56</f>
        <v>106879.19872354377</v>
      </c>
      <c r="EQ56" s="544" t="str">
        <f>$C$6</f>
        <v>Co</v>
      </c>
      <c r="ER56" s="130" t="str">
        <f>$A$2</f>
        <v>R</v>
      </c>
      <c r="ES56" s="131" t="str">
        <f>$B$6</f>
        <v>108-C-36</v>
      </c>
      <c r="ET56" s="233" t="s">
        <v>193</v>
      </c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</row>
    <row r="57" spans="1:216" s="147" customFormat="1" ht="15.75" customHeight="1" x14ac:dyDescent="0.25">
      <c r="A57" s="129" t="str">
        <f t="shared" ref="A57:A60" si="160">$C$6</f>
        <v>Co</v>
      </c>
      <c r="B57" s="130" t="str">
        <f>$A$2</f>
        <v>R</v>
      </c>
      <c r="C57" s="131" t="str">
        <f t="shared" ref="C57:C60" si="161">$B$6</f>
        <v>108-C-36</v>
      </c>
      <c r="D57" s="233" t="s">
        <v>194</v>
      </c>
      <c r="E57" s="307">
        <v>200</v>
      </c>
      <c r="F57" s="309">
        <f>G57+H57+I57+J57+K57</f>
        <v>6.44</v>
      </c>
      <c r="G57" s="308">
        <v>2.2599999999999998</v>
      </c>
      <c r="H57" s="308">
        <v>0.66</v>
      </c>
      <c r="I57" s="308">
        <v>0.95</v>
      </c>
      <c r="J57" s="308">
        <v>1.83</v>
      </c>
      <c r="K57" s="466">
        <v>0.74</v>
      </c>
      <c r="L57" s="310">
        <f>100*F57/$E57</f>
        <v>3.22</v>
      </c>
      <c r="M57" s="320">
        <v>200</v>
      </c>
      <c r="N57" s="396">
        <f>R57+V57</f>
        <v>1427</v>
      </c>
      <c r="O57" s="381">
        <f>N57/($N57+$Z57)</f>
        <v>0.86747720364741643</v>
      </c>
      <c r="P57" s="309">
        <f>O57*$F57</f>
        <v>5.5865531914893625</v>
      </c>
      <c r="Q57" s="309">
        <f>100*P57/$E57</f>
        <v>2.7932765957446808</v>
      </c>
      <c r="R57" s="307">
        <v>1082</v>
      </c>
      <c r="S57" s="381">
        <f>R57/($N57+$Z57)</f>
        <v>0.65775075987841947</v>
      </c>
      <c r="T57" s="309">
        <f>S57*$F57</f>
        <v>4.2359148936170214</v>
      </c>
      <c r="U57" s="309">
        <f>100*T57/$E57</f>
        <v>2.1179574468085107</v>
      </c>
      <c r="V57" s="307">
        <v>345</v>
      </c>
      <c r="W57" s="381">
        <f>V57/($N57+$Z57)</f>
        <v>0.20972644376899696</v>
      </c>
      <c r="X57" s="309">
        <f>W57*$F57</f>
        <v>1.3506382978723406</v>
      </c>
      <c r="Y57" s="310">
        <f>100*X57/$E57</f>
        <v>0.67531914893617029</v>
      </c>
      <c r="Z57" s="397">
        <f>AD57+AH57+AL57</f>
        <v>218</v>
      </c>
      <c r="AA57" s="381">
        <f>Z57/($N57+$Z57)</f>
        <v>0.1325227963525836</v>
      </c>
      <c r="AB57" s="309">
        <f>AA57*$F57</f>
        <v>0.85344680851063848</v>
      </c>
      <c r="AC57" s="309">
        <f>100*AB57/$E57</f>
        <v>0.42672340425531918</v>
      </c>
      <c r="AD57" s="307">
        <v>82</v>
      </c>
      <c r="AE57" s="381">
        <f>AD57/($N57+$Z57)</f>
        <v>4.9848024316109421E-2</v>
      </c>
      <c r="AF57" s="309">
        <f>AE57*$F57</f>
        <v>0.3210212765957447</v>
      </c>
      <c r="AG57" s="309">
        <f>100*AF57/$E57</f>
        <v>0.16051063829787235</v>
      </c>
      <c r="AH57" s="307">
        <v>105</v>
      </c>
      <c r="AI57" s="381">
        <f>AH57/($N57+$Z57)</f>
        <v>6.3829787234042548E-2</v>
      </c>
      <c r="AJ57" s="309">
        <f>AI57*$F57</f>
        <v>0.41106382978723405</v>
      </c>
      <c r="AK57" s="309">
        <f>100*AJ57/$E57</f>
        <v>0.20553191489361702</v>
      </c>
      <c r="AL57" s="307">
        <v>31</v>
      </c>
      <c r="AM57" s="381">
        <f>AL57/($N57+$Z57)</f>
        <v>1.8844984802431609E-2</v>
      </c>
      <c r="AN57" s="309">
        <f>AM57*$F57</f>
        <v>0.12136170212765957</v>
      </c>
      <c r="AO57" s="310">
        <f>100*AN57/$E57</f>
        <v>6.0680851063829783E-2</v>
      </c>
      <c r="AP57" s="421">
        <v>40</v>
      </c>
      <c r="AQ57" s="396">
        <v>10</v>
      </c>
      <c r="AR57" s="396">
        <v>10584</v>
      </c>
      <c r="AS57" s="306">
        <v>249</v>
      </c>
      <c r="AT57" s="311">
        <f>AS57/(168*($AP57+$AQ57))</f>
        <v>2.9642857142857144E-2</v>
      </c>
      <c r="AU57" s="311">
        <f>AT57*$F57*$O57</f>
        <v>0.1656013981762918</v>
      </c>
      <c r="AV57" s="312">
        <f t="shared" si="159"/>
        <v>8.2800699088145885E-2</v>
      </c>
      <c r="AW57" s="313">
        <v>91</v>
      </c>
      <c r="AX57" s="311">
        <f>AW57/(168*($AP57+$AQ57))</f>
        <v>1.0833333333333334E-2</v>
      </c>
      <c r="AY57" s="311">
        <f>AX57*$F57*$O57</f>
        <v>6.0520992907801427E-2</v>
      </c>
      <c r="AZ57" s="312">
        <f>100*AY57/$E57</f>
        <v>3.026049645390071E-2</v>
      </c>
      <c r="BA57" s="313">
        <f>AS57+AW57</f>
        <v>340</v>
      </c>
      <c r="BB57" s="311">
        <f>BA57/(168*($AP57+$AQ57))</f>
        <v>4.0476190476190478E-2</v>
      </c>
      <c r="BC57" s="311">
        <f>BB57*$F57*$O57</f>
        <v>0.22612239108409327</v>
      </c>
      <c r="BD57" s="312">
        <f>100*BC57/$E57</f>
        <v>0.11306119554204663</v>
      </c>
      <c r="BE57" s="313">
        <v>588</v>
      </c>
      <c r="BF57" s="311">
        <f>BE57/(168*($AP57+$AQ57))</f>
        <v>7.0000000000000007E-2</v>
      </c>
      <c r="BG57" s="311">
        <f>BF57*$F57*$O57</f>
        <v>0.3910587234042554</v>
      </c>
      <c r="BH57" s="312">
        <f>100*BG57/$E57</f>
        <v>0.1955293617021277</v>
      </c>
      <c r="BI57" s="313">
        <v>243</v>
      </c>
      <c r="BJ57" s="311">
        <f>BI57/(168*($AP57+$AQ57))</f>
        <v>2.8928571428571428E-2</v>
      </c>
      <c r="BK57" s="311">
        <f>BJ57*$F57*$O57</f>
        <v>0.1616110030395137</v>
      </c>
      <c r="BL57" s="312">
        <f>100*BK57/$E57</f>
        <v>8.0805501519756864E-2</v>
      </c>
      <c r="BM57" s="313">
        <f>AS57+AW57+BE57+BI57</f>
        <v>1171</v>
      </c>
      <c r="BN57" s="311">
        <f>BM57/(168*($AP57+$AQ57))</f>
        <v>0.13940476190476189</v>
      </c>
      <c r="BO57" s="311">
        <f>BN57*$F57*$O57</f>
        <v>0.77879211752786215</v>
      </c>
      <c r="BP57" s="312">
        <f>100*BO57/$E57</f>
        <v>0.38939605876393107</v>
      </c>
      <c r="BQ57" s="313">
        <v>291</v>
      </c>
      <c r="BR57" s="311">
        <f>BQ57/(168*($AP57+$AQ57))</f>
        <v>3.4642857142857142E-2</v>
      </c>
      <c r="BS57" s="311">
        <f>BR57*$F57*$O57</f>
        <v>0.19353416413373861</v>
      </c>
      <c r="BT57" s="312">
        <f>100*BS57/$E57</f>
        <v>9.6767082066869306E-2</v>
      </c>
      <c r="BU57" s="313">
        <v>385</v>
      </c>
      <c r="BV57" s="311">
        <f>BU57/(168*($AP57+$AQ57))</f>
        <v>4.583333333333333E-2</v>
      </c>
      <c r="BW57" s="311">
        <f>BV57*$F57*$O57</f>
        <v>0.25605035460992909</v>
      </c>
      <c r="BX57" s="312">
        <f>100*BW57/$E57</f>
        <v>0.12802517730496454</v>
      </c>
      <c r="BY57" s="313">
        <f>BQ57+BU57</f>
        <v>676</v>
      </c>
      <c r="BZ57" s="311">
        <f>BY57/(168*($AP57+$AQ57))</f>
        <v>8.0476190476190479E-2</v>
      </c>
      <c r="CA57" s="311">
        <f>BZ57*$F57*$O57</f>
        <v>0.44958451874366778</v>
      </c>
      <c r="CB57" s="312">
        <f>100*CA57/$E57</f>
        <v>0.22479225937183389</v>
      </c>
      <c r="CC57" s="313">
        <f>BI57+BY57</f>
        <v>919</v>
      </c>
      <c r="CD57" s="311">
        <f>CC57/(168*($AP57+$AQ57))</f>
        <v>0.10940476190476191</v>
      </c>
      <c r="CE57" s="311">
        <f>CD57*$F57*$O57</f>
        <v>0.61119552178318137</v>
      </c>
      <c r="CF57" s="312">
        <f>100*CE57/$E57</f>
        <v>0.30559776089159069</v>
      </c>
      <c r="CG57" s="313">
        <f>BM57+BY57</f>
        <v>1847</v>
      </c>
      <c r="CH57" s="311">
        <f>CG57/(168*($AP57+$AQ57))</f>
        <v>0.21988095238095237</v>
      </c>
      <c r="CI57" s="311">
        <f>CH57*$F57*$O57</f>
        <v>1.2283766362715298</v>
      </c>
      <c r="CJ57" s="312">
        <f>100*CI57/$E57</f>
        <v>0.61418831813576491</v>
      </c>
      <c r="CK57" s="313">
        <f>168*($AP57+$AQ57)-CG57</f>
        <v>6553</v>
      </c>
      <c r="CL57" s="311">
        <f>CK57/(168*($AP57+$AQ57))</f>
        <v>0.7801190476190476</v>
      </c>
      <c r="CM57" s="311">
        <f>CL57*$F57*$O57</f>
        <v>4.358176555217832</v>
      </c>
      <c r="CN57" s="312">
        <f>100*CM57/$E57</f>
        <v>2.179088277608916</v>
      </c>
      <c r="CO57" s="306">
        <v>425</v>
      </c>
      <c r="CP57" s="314">
        <f>$BI$3*$AR57*CO57/(($AP57+$AQ57)*168)</f>
        <v>973.63636363636374</v>
      </c>
      <c r="CQ57" s="314">
        <f>CP57*$F57*$O57</f>
        <v>5439.2713346228247</v>
      </c>
      <c r="CR57" s="315">
        <f>100*CQ57/$E57</f>
        <v>2719.6356673114124</v>
      </c>
      <c r="CS57" s="313">
        <v>243</v>
      </c>
      <c r="CT57" s="314">
        <f>$BI$3*$AR57*CS57/(($AP57+$AQ57)*168)</f>
        <v>556.69090909090914</v>
      </c>
      <c r="CU57" s="314">
        <f>CT57*$F57*$O57</f>
        <v>3109.9833748549331</v>
      </c>
      <c r="CV57" s="315">
        <f>100*CU57/$E57</f>
        <v>1554.9916874274668</v>
      </c>
      <c r="CW57" s="313">
        <v>364</v>
      </c>
      <c r="CX57" s="314">
        <f>$BI$3*$AR57*CW57/(($AP57+$AQ57)*168)</f>
        <v>833.89090909090908</v>
      </c>
      <c r="CY57" s="314">
        <f>CX57*$F57*$O57</f>
        <v>4658.5759195357832</v>
      </c>
      <c r="CZ57" s="315">
        <f>100*CY57/$E57</f>
        <v>2329.2879597678916</v>
      </c>
      <c r="DA57" s="316">
        <f>2*$BK$3*BM57/(CO57+CW57)/$AR57</f>
        <v>1.5424913804417697</v>
      </c>
      <c r="DB57" s="142">
        <v>0.65490000000000004</v>
      </c>
      <c r="DC57" s="317">
        <f>2*10000*CI57/CQ57</f>
        <v>4.5166955671157343</v>
      </c>
      <c r="DD57" s="317">
        <f>10000*BC57/CQ57</f>
        <v>0.41572184429327291</v>
      </c>
      <c r="DE57" s="317">
        <f>10000*BK57/CY57</f>
        <v>0.34691074231890567</v>
      </c>
      <c r="DF57" s="318">
        <f>10000*CM57/CQ57</f>
        <v>8.0124271930994606</v>
      </c>
      <c r="DG57" s="318">
        <f>1000*($AP57+$AQ57)*$BB$3*$BG$3/CO57/$AR57</f>
        <v>41.083099906629315</v>
      </c>
      <c r="DH57" s="319">
        <f>CY57/CQ57</f>
        <v>0.85647058823529398</v>
      </c>
      <c r="DI57" s="316">
        <f>1000*CA57/CQ57</f>
        <v>8.2655284335956619E-2</v>
      </c>
      <c r="DJ57" s="421">
        <v>50</v>
      </c>
      <c r="DK57" s="311">
        <f>DJ57/(492*($AP57+$AQ57))</f>
        <v>2.0325203252032522E-3</v>
      </c>
      <c r="DL57" s="311">
        <f>DK57*$F57*$O57</f>
        <v>1.1354782909531225E-2</v>
      </c>
      <c r="DM57" s="295">
        <f>100*DL57/$E57</f>
        <v>5.6773914547656127E-3</v>
      </c>
      <c r="DN57" s="311">
        <f>DL57/CI57</f>
        <v>9.243730769738669E-3</v>
      </c>
      <c r="DO57" s="490">
        <f>BU57/BY57</f>
        <v>0.56952662721893488</v>
      </c>
      <c r="DP57" s="496">
        <f>7.158*DO57*CA57</f>
        <v>1.8328084382978727</v>
      </c>
      <c r="DQ57" s="496">
        <f xml:space="preserve"> 0.00033*((CQ57+CU57)/2)/DB57</f>
        <v>2.1539578974863796</v>
      </c>
      <c r="DR57" s="496">
        <f>1/(1/DP57+1/DQ57)</f>
        <v>0.99022412595816067</v>
      </c>
      <c r="DS57" s="505">
        <f>100*DR57/$E57</f>
        <v>0.49511206297908034</v>
      </c>
      <c r="DT57" s="313">
        <v>154</v>
      </c>
      <c r="DU57" s="137">
        <f t="shared" ref="DU57:DU60" si="162">(4*DT57)/((4*DT57)+DX57+EF57)</f>
        <v>0.63570691434468529</v>
      </c>
      <c r="DV57" s="137">
        <f>DU57*$F57*$O57</f>
        <v>3.5514104911841562</v>
      </c>
      <c r="DW57" s="137">
        <f>100*DV57/$E57</f>
        <v>1.7757052455920779</v>
      </c>
      <c r="DX57" s="306">
        <v>140</v>
      </c>
      <c r="DY57" s="137">
        <f>DX57/((4*DT57)+DX57+EF57)</f>
        <v>0.14447884416924664</v>
      </c>
      <c r="DZ57" s="137">
        <f>DY57*$F57*$O57</f>
        <v>0.80713874799639895</v>
      </c>
      <c r="EA57" s="148">
        <f>100*DZ57/$E57</f>
        <v>0.40356937399819948</v>
      </c>
      <c r="EB57" s="563">
        <f t="shared" ref="EB57:EB60" si="163">4*DT57+DX57</f>
        <v>756</v>
      </c>
      <c r="EC57" s="137">
        <f t="shared" ref="EC57:EC60" si="164">EB57/((4*DT57)+DX57+EF57)</f>
        <v>0.7801857585139319</v>
      </c>
      <c r="ED57" s="137">
        <f>EC57*$F57*$O57</f>
        <v>4.3585492391805554</v>
      </c>
      <c r="EE57" s="138">
        <f>100*ED57/$E57</f>
        <v>2.1792746195902777</v>
      </c>
      <c r="EF57" s="571">
        <v>213</v>
      </c>
      <c r="EG57" s="137">
        <f>EF57/((4*DT57)+DX57+EF57)</f>
        <v>0.21981424148606812</v>
      </c>
      <c r="EH57" s="137">
        <f>EG57*$F57*$O57</f>
        <v>1.2280039523088071</v>
      </c>
      <c r="EI57" s="138">
        <f>100*EH57/$E57</f>
        <v>0.61400197615440355</v>
      </c>
      <c r="EJ57" s="313">
        <v>294</v>
      </c>
      <c r="EK57" s="579">
        <v>63</v>
      </c>
      <c r="EL57" s="583">
        <f t="shared" ref="EL57:EL60" si="165">EK57*$BS$3</f>
        <v>1.7076706920000003E-5</v>
      </c>
      <c r="EM57" s="342">
        <f t="shared" ref="EM57:EM60" si="166">EJ57/(2*EL57*1000000)</f>
        <v>8.608217069523846</v>
      </c>
      <c r="EN57" s="342">
        <f t="shared" ref="EN57:EN60" si="167">EM57*$F57*$O57</f>
        <v>48.090262542781652</v>
      </c>
      <c r="EO57" s="342">
        <f t="shared" ref="EO57:EO60" si="168">100*EN57/$E57</f>
        <v>24.045131271390822</v>
      </c>
      <c r="EP57" s="587">
        <f t="shared" ref="EP57:EP60" si="169">DV57*100^3/EN57</f>
        <v>73848.84804953562</v>
      </c>
      <c r="EQ57" s="544" t="str">
        <f t="shared" ref="EQ57:EQ60" si="170">$C$6</f>
        <v>Co</v>
      </c>
      <c r="ER57" s="130" t="str">
        <f>$A$2</f>
        <v>R</v>
      </c>
      <c r="ES57" s="131" t="str">
        <f t="shared" ref="ES57:ES60" si="171">$B$6</f>
        <v>108-C-36</v>
      </c>
      <c r="ET57" s="233" t="s">
        <v>194</v>
      </c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</row>
    <row r="58" spans="1:216" s="147" customFormat="1" ht="15.75" customHeight="1" x14ac:dyDescent="0.25">
      <c r="A58" s="129" t="str">
        <f t="shared" si="160"/>
        <v>Co</v>
      </c>
      <c r="B58" s="130" t="str">
        <f>$A$2</f>
        <v>R</v>
      </c>
      <c r="C58" s="131" t="str">
        <f t="shared" si="161"/>
        <v>108-C-36</v>
      </c>
      <c r="D58" s="233" t="s">
        <v>195</v>
      </c>
      <c r="E58" s="307">
        <v>210</v>
      </c>
      <c r="F58" s="309">
        <f>G58+H58+I58+J58+K58</f>
        <v>7.5600000000000005</v>
      </c>
      <c r="G58" s="308">
        <v>2.6</v>
      </c>
      <c r="H58" s="308">
        <v>0.71</v>
      </c>
      <c r="I58" s="308">
        <v>1.07</v>
      </c>
      <c r="J58" s="308">
        <v>2.19</v>
      </c>
      <c r="K58" s="466">
        <v>0.99</v>
      </c>
      <c r="L58" s="310">
        <f>100*F58/$E58</f>
        <v>3.6</v>
      </c>
      <c r="M58" s="320">
        <v>200</v>
      </c>
      <c r="N58" s="396">
        <f>R58+V58</f>
        <v>925</v>
      </c>
      <c r="O58" s="381">
        <f>N58/($N58+$Z58)</f>
        <v>0.84862385321100919</v>
      </c>
      <c r="P58" s="309">
        <f>O58*$F58</f>
        <v>6.4155963302752301</v>
      </c>
      <c r="Q58" s="309">
        <f>100*P58/$E58</f>
        <v>3.0550458715596331</v>
      </c>
      <c r="R58" s="307">
        <v>678</v>
      </c>
      <c r="S58" s="381">
        <f>R58/($N58+$Z58)</f>
        <v>0.62201834862385319</v>
      </c>
      <c r="T58" s="309">
        <f>S58*$F58</f>
        <v>4.7024587155963307</v>
      </c>
      <c r="U58" s="309">
        <f>100*T58/$E58</f>
        <v>2.2392660550458721</v>
      </c>
      <c r="V58" s="307">
        <v>247</v>
      </c>
      <c r="W58" s="381">
        <f>V58/($N58+$Z58)</f>
        <v>0.22660550458715598</v>
      </c>
      <c r="X58" s="309">
        <f>W58*$F58</f>
        <v>1.7131376146788992</v>
      </c>
      <c r="Y58" s="310">
        <f>100*X58/$E58</f>
        <v>0.81577981651376152</v>
      </c>
      <c r="Z58" s="397">
        <f>AD58+AH58+AL58</f>
        <v>165</v>
      </c>
      <c r="AA58" s="381">
        <f>Z58/($N58+$Z58)</f>
        <v>0.15137614678899083</v>
      </c>
      <c r="AB58" s="309">
        <f>AA58*$F58</f>
        <v>1.1444036697247708</v>
      </c>
      <c r="AC58" s="309">
        <f>100*AB58/$E58</f>
        <v>0.54495412844036706</v>
      </c>
      <c r="AD58" s="307">
        <v>40</v>
      </c>
      <c r="AE58" s="381">
        <f>AD58/($N58+$Z58)</f>
        <v>3.669724770642202E-2</v>
      </c>
      <c r="AF58" s="309">
        <f>AE58*$F58</f>
        <v>0.2774311926605505</v>
      </c>
      <c r="AG58" s="309">
        <f>100*AF58/$E58</f>
        <v>0.13211009174311927</v>
      </c>
      <c r="AH58" s="307">
        <v>92</v>
      </c>
      <c r="AI58" s="381">
        <f>AH58/($N58+$Z58)</f>
        <v>8.4403669724770647E-2</v>
      </c>
      <c r="AJ58" s="309">
        <f>AI58*$F58</f>
        <v>0.63809174311926609</v>
      </c>
      <c r="AK58" s="309">
        <f>100*AJ58/$E58</f>
        <v>0.30385321100917434</v>
      </c>
      <c r="AL58" s="307">
        <v>33</v>
      </c>
      <c r="AM58" s="381">
        <f>AL58/($N58+$Z58)</f>
        <v>3.0275229357798167E-2</v>
      </c>
      <c r="AN58" s="309">
        <f>AM58*$F58</f>
        <v>0.22888073394495415</v>
      </c>
      <c r="AO58" s="310">
        <f>100*AN58/$E58</f>
        <v>0.1089908256880734</v>
      </c>
      <c r="AP58" s="421">
        <v>40</v>
      </c>
      <c r="AQ58" s="396">
        <v>16</v>
      </c>
      <c r="AR58" s="396">
        <v>10584</v>
      </c>
      <c r="AS58" s="306">
        <v>229</v>
      </c>
      <c r="AT58" s="311">
        <f>AS58/(168*($AP58+$AQ58))</f>
        <v>2.4340986394557822E-2</v>
      </c>
      <c r="AU58" s="311">
        <f>AT58*$F58*$O58</f>
        <v>0.15616194298820446</v>
      </c>
      <c r="AV58" s="312">
        <f>100*AU58/$E58</f>
        <v>7.4362829994383081E-2</v>
      </c>
      <c r="AW58" s="313">
        <v>84</v>
      </c>
      <c r="AX58" s="311">
        <f>AW58/(168*($AP58+$AQ58))</f>
        <v>8.9285714285714281E-3</v>
      </c>
      <c r="AY58" s="311">
        <f>AX58*$F58*$O58</f>
        <v>5.7282110091743124E-2</v>
      </c>
      <c r="AZ58" s="312">
        <f>100*AY58/$E58</f>
        <v>2.7277195281782442E-2</v>
      </c>
      <c r="BA58" s="313">
        <f>AS58+AW58</f>
        <v>313</v>
      </c>
      <c r="BB58" s="311">
        <f>BA58/(168*($AP58+$AQ58))</f>
        <v>3.326955782312925E-2</v>
      </c>
      <c r="BC58" s="311">
        <f>BB58*$F58*$O58</f>
        <v>0.21344405307994757</v>
      </c>
      <c r="BD58" s="312">
        <f>100*BC58/$E58</f>
        <v>0.10164002527616552</v>
      </c>
      <c r="BE58" s="313">
        <v>388</v>
      </c>
      <c r="BF58" s="311">
        <f>BE58/(168*($AP58+$AQ58))</f>
        <v>4.1241496598639453E-2</v>
      </c>
      <c r="BG58" s="311">
        <f>BF58*$F58*$O58</f>
        <v>0.26458879423328963</v>
      </c>
      <c r="BH58" s="312">
        <f>100*BG58/$E58</f>
        <v>0.12599466392061412</v>
      </c>
      <c r="BI58" s="313">
        <v>218</v>
      </c>
      <c r="BJ58" s="311">
        <f>BI58/(168*($AP58+$AQ58))</f>
        <v>2.3171768707482995E-2</v>
      </c>
      <c r="BK58" s="311">
        <f>BJ58*$F58*$O58</f>
        <v>0.14866071428571431</v>
      </c>
      <c r="BL58" s="312">
        <f>100*BK58/$E58</f>
        <v>7.0790816326530628E-2</v>
      </c>
      <c r="BM58" s="313">
        <f>AS58+AW58+BE58+BI58</f>
        <v>919</v>
      </c>
      <c r="BN58" s="311">
        <f>BM58/(168*($AP58+$AQ58))</f>
        <v>9.7682823129251695E-2</v>
      </c>
      <c r="BO58" s="311">
        <f>BN58*$F58*$O58</f>
        <v>0.62669356159895151</v>
      </c>
      <c r="BP58" s="312">
        <f>100*BO58/$E58</f>
        <v>0.29842550552331026</v>
      </c>
      <c r="BQ58" s="313">
        <v>323</v>
      </c>
      <c r="BR58" s="311">
        <f>BQ58/(168*($AP58+$AQ58))</f>
        <v>3.4332482993197279E-2</v>
      </c>
      <c r="BS58" s="311">
        <f>BR58*$F58*$O58</f>
        <v>0.2202633519003932</v>
      </c>
      <c r="BT58" s="312">
        <f>100*BS58/$E58</f>
        <v>0.10488731042875866</v>
      </c>
      <c r="BU58" s="313">
        <v>471</v>
      </c>
      <c r="BV58" s="311">
        <f>BU58/(168*($AP58+$AQ58))</f>
        <v>5.0063775510204078E-2</v>
      </c>
      <c r="BW58" s="311">
        <f>BV58*$F58*$O58</f>
        <v>0.32118897444298822</v>
      </c>
      <c r="BX58" s="312">
        <f>100*BW58/$E58</f>
        <v>0.15294713068713725</v>
      </c>
      <c r="BY58" s="313">
        <f>BQ58+BU58</f>
        <v>794</v>
      </c>
      <c r="BZ58" s="311">
        <f>BY58/(168*($AP58+$AQ58))</f>
        <v>8.4396258503401364E-2</v>
      </c>
      <c r="CA58" s="311">
        <f>BZ58*$F58*$O58</f>
        <v>0.54145232634338147</v>
      </c>
      <c r="CB58" s="312">
        <f>100*CA58/$E58</f>
        <v>0.25783444111589593</v>
      </c>
      <c r="CC58" s="313">
        <f>BI58+BY58</f>
        <v>1012</v>
      </c>
      <c r="CD58" s="311">
        <f>CC58/(168*($AP58+$AQ58))</f>
        <v>0.10756802721088435</v>
      </c>
      <c r="CE58" s="311">
        <f>CD58*$F58*$O58</f>
        <v>0.69011304062909573</v>
      </c>
      <c r="CF58" s="312">
        <f>100*CE58/$E58</f>
        <v>0.32862525744242654</v>
      </c>
      <c r="CG58" s="313">
        <f>BM58+BY58</f>
        <v>1713</v>
      </c>
      <c r="CH58" s="311">
        <f>CG58/(168*($AP58+$AQ58))</f>
        <v>0.18207908163265307</v>
      </c>
      <c r="CI58" s="311">
        <f>CH58*$F58*$O58</f>
        <v>1.1681458879423332</v>
      </c>
      <c r="CJ58" s="312">
        <f>100*CI58/$E58</f>
        <v>0.5562599466392063</v>
      </c>
      <c r="CK58" s="313">
        <f>168*($AP58+$AQ58)-CG58</f>
        <v>7695</v>
      </c>
      <c r="CL58" s="311">
        <f>CK58/(168*($AP58+$AQ58))</f>
        <v>0.81792091836734693</v>
      </c>
      <c r="CM58" s="311">
        <f>CL58*$F58*$O58</f>
        <v>5.2474504423328971</v>
      </c>
      <c r="CN58" s="312">
        <f>100*CM58/$E58</f>
        <v>2.4987859249204272</v>
      </c>
      <c r="CO58" s="306">
        <v>419</v>
      </c>
      <c r="CP58" s="314">
        <f>$BI$3*$AR58*CO58/(($AP58+$AQ58)*168)</f>
        <v>857.04545454545462</v>
      </c>
      <c r="CQ58" s="314">
        <f>CP58*$F58*$O58</f>
        <v>5498.4576730608851</v>
      </c>
      <c r="CR58" s="315">
        <f>100*CQ58/$E58</f>
        <v>2618.3131776480404</v>
      </c>
      <c r="CS58" s="313">
        <v>218</v>
      </c>
      <c r="CT58" s="314">
        <f>$BI$3*$AR58*CS58/(($AP58+$AQ58)*168)</f>
        <v>445.90909090909093</v>
      </c>
      <c r="CU58" s="314">
        <f>CT58*$F58*$O58</f>
        <v>2860.7727272727275</v>
      </c>
      <c r="CV58" s="315">
        <f>100*CU58/$E58</f>
        <v>1362.2727272727275</v>
      </c>
      <c r="CW58" s="313">
        <v>431</v>
      </c>
      <c r="CX58" s="314">
        <f>$BI$3*$AR58*CW58/(($AP58+$AQ58)*168)</f>
        <v>881.59090909090901</v>
      </c>
      <c r="CY58" s="314">
        <f>CX58*$F58*$O58</f>
        <v>5655.9314011676397</v>
      </c>
      <c r="CZ58" s="315">
        <f>100*CY58/$E58</f>
        <v>2693.3006672226857</v>
      </c>
      <c r="DA58" s="316">
        <f>2*$BK$3*BM58/(CO58+CW58)/$AR58</f>
        <v>1.1236716908985815</v>
      </c>
      <c r="DB58" s="142">
        <v>0.50239999999999996</v>
      </c>
      <c r="DC58" s="317">
        <f>2*10000*CI58/CQ58</f>
        <v>4.248994745073845</v>
      </c>
      <c r="DD58" s="317">
        <f>10000*BC58/CQ58</f>
        <v>0.38818895365093786</v>
      </c>
      <c r="DE58" s="317">
        <f>10000*BK58/CY58</f>
        <v>0.26284037719238257</v>
      </c>
      <c r="DF58" s="318">
        <f>10000*CM58/CQ58</f>
        <v>9.543495202376894</v>
      </c>
      <c r="DG58" s="318">
        <f>1000*($AP58+$AQ58)*$BB$3*$BG$3/CO58/$AR58</f>
        <v>46.671970299655264</v>
      </c>
      <c r="DH58" s="319">
        <f>CY58/CQ58</f>
        <v>1.0286396181384245</v>
      </c>
      <c r="DI58" s="316">
        <f>1000*CA58/CQ58</f>
        <v>9.8473491756819409E-2</v>
      </c>
      <c r="DJ58" s="421">
        <v>50</v>
      </c>
      <c r="DK58" s="311">
        <f>DJ58/(492*($AP58+$AQ58))</f>
        <v>1.8147502903600465E-3</v>
      </c>
      <c r="DL58" s="311">
        <f>DK58*$F58*$O58</f>
        <v>1.1642705303199823E-2</v>
      </c>
      <c r="DM58" s="295">
        <f>100*DL58/$E58</f>
        <v>5.5441453824761058E-3</v>
      </c>
      <c r="DN58" s="311">
        <f>DL58/CI58</f>
        <v>9.9668247120299567E-3</v>
      </c>
      <c r="DO58" s="490">
        <f>BU58/BY58</f>
        <v>0.59319899244332497</v>
      </c>
      <c r="DP58" s="496">
        <f>7.158*DO58*CA58</f>
        <v>2.2990706790629103</v>
      </c>
      <c r="DQ58" s="496">
        <f xml:space="preserve"> 0.00033*((CQ58+CU58)/2)/DB58</f>
        <v>2.7453682644407764</v>
      </c>
      <c r="DR58" s="496">
        <f>1/(1/DP58+1/DQ58)</f>
        <v>1.2512383935450455</v>
      </c>
      <c r="DS58" s="505">
        <f>100*DR58/$E58</f>
        <v>0.59582780645002165</v>
      </c>
      <c r="DT58" s="313">
        <v>132</v>
      </c>
      <c r="DU58" s="137">
        <f t="shared" si="162"/>
        <v>0.65590062111801239</v>
      </c>
      <c r="DV58" s="137">
        <f>DU58*$F58*$O58</f>
        <v>4.2079936178699642</v>
      </c>
      <c r="DW58" s="137">
        <f>100*DV58/$E58</f>
        <v>2.0038064846999828</v>
      </c>
      <c r="DX58" s="306">
        <v>104</v>
      </c>
      <c r="DY58" s="137">
        <f>DX58/((4*DT58)+DX58+EF58)</f>
        <v>0.12919254658385093</v>
      </c>
      <c r="DZ58" s="137">
        <f>DY58*$F58*$O58</f>
        <v>0.82884722776226571</v>
      </c>
      <c r="EA58" s="148">
        <f>100*DZ58/$E58</f>
        <v>0.39468915607726934</v>
      </c>
      <c r="EB58" s="563">
        <f t="shared" si="163"/>
        <v>632</v>
      </c>
      <c r="EC58" s="137">
        <f t="shared" si="164"/>
        <v>0.78509316770186333</v>
      </c>
      <c r="ED58" s="137">
        <f>EC58*$F58*$O58</f>
        <v>5.0368408456322307</v>
      </c>
      <c r="EE58" s="138">
        <f>100*ED58/$E58</f>
        <v>2.3984956407772526</v>
      </c>
      <c r="EF58" s="571">
        <v>173</v>
      </c>
      <c r="EG58" s="137">
        <f>EF58/((4*DT58)+DX58+EF58)</f>
        <v>0.21490683229813665</v>
      </c>
      <c r="EH58" s="137">
        <f>EG58*$F58*$O58</f>
        <v>1.3787554846429997</v>
      </c>
      <c r="EI58" s="138">
        <f>100*EH58/$E58</f>
        <v>0.65655023078238084</v>
      </c>
      <c r="EJ58" s="313">
        <v>226</v>
      </c>
      <c r="EK58" s="579">
        <v>53</v>
      </c>
      <c r="EL58" s="583">
        <f t="shared" si="165"/>
        <v>1.4366118520000002E-5</v>
      </c>
      <c r="EM58" s="342">
        <f t="shared" si="166"/>
        <v>7.8657293438506297</v>
      </c>
      <c r="EN58" s="342">
        <f t="shared" si="167"/>
        <v>50.46334431334629</v>
      </c>
      <c r="EO58" s="342">
        <f t="shared" si="168"/>
        <v>24.030163958736328</v>
      </c>
      <c r="EP58" s="587">
        <f t="shared" si="169"/>
        <v>83387.133277194531</v>
      </c>
      <c r="EQ58" s="544" t="str">
        <f t="shared" si="170"/>
        <v>Co</v>
      </c>
      <c r="ER58" s="130" t="str">
        <f>$A$2</f>
        <v>R</v>
      </c>
      <c r="ES58" s="131" t="str">
        <f t="shared" si="171"/>
        <v>108-C-36</v>
      </c>
      <c r="ET58" s="233" t="s">
        <v>195</v>
      </c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</row>
    <row r="59" spans="1:216" s="147" customFormat="1" ht="15.75" customHeight="1" x14ac:dyDescent="0.25">
      <c r="A59" s="129" t="str">
        <f t="shared" si="160"/>
        <v>Co</v>
      </c>
      <c r="B59" s="130" t="str">
        <f>$A$2</f>
        <v>R</v>
      </c>
      <c r="C59" s="131" t="str">
        <f t="shared" si="161"/>
        <v>108-C-36</v>
      </c>
      <c r="D59" s="233" t="s">
        <v>196</v>
      </c>
      <c r="E59" s="307">
        <v>215</v>
      </c>
      <c r="F59" s="309">
        <f>G59+H59+I59+J59+K59</f>
        <v>7.55</v>
      </c>
      <c r="G59" s="308">
        <v>2.5099999999999998</v>
      </c>
      <c r="H59" s="308">
        <v>0.94</v>
      </c>
      <c r="I59" s="308">
        <v>1</v>
      </c>
      <c r="J59" s="308">
        <v>2.14</v>
      </c>
      <c r="K59" s="466">
        <v>0.96</v>
      </c>
      <c r="L59" s="310">
        <f>100*F59/$E59</f>
        <v>3.5116279069767442</v>
      </c>
      <c r="M59" s="320">
        <v>200</v>
      </c>
      <c r="N59" s="396">
        <f>R59+V59</f>
        <v>1002</v>
      </c>
      <c r="O59" s="381">
        <f>N59/($N59+$Z59)</f>
        <v>0.85641025641025637</v>
      </c>
      <c r="P59" s="309">
        <f>O59*$F59</f>
        <v>6.4658974358974355</v>
      </c>
      <c r="Q59" s="309">
        <f>100*P59/$E59</f>
        <v>3.0073941562313653</v>
      </c>
      <c r="R59" s="307">
        <v>715</v>
      </c>
      <c r="S59" s="381">
        <f>R59/($N59+$Z59)</f>
        <v>0.61111111111111116</v>
      </c>
      <c r="T59" s="309">
        <f>S59*$F59</f>
        <v>4.6138888888888889</v>
      </c>
      <c r="U59" s="309">
        <f>100*T59/$E59</f>
        <v>2.1459948320413438</v>
      </c>
      <c r="V59" s="307">
        <v>287</v>
      </c>
      <c r="W59" s="381">
        <f>V59/($N59+$Z59)</f>
        <v>0.24529914529914529</v>
      </c>
      <c r="X59" s="309">
        <f>W59*$F59</f>
        <v>1.8520085470085468</v>
      </c>
      <c r="Y59" s="310">
        <f>100*X59/$E59</f>
        <v>0.86139932419002174</v>
      </c>
      <c r="Z59" s="397">
        <f>AD59+AH59+AL59</f>
        <v>168</v>
      </c>
      <c r="AA59" s="381">
        <f>Z59/($N59+$Z59)</f>
        <v>0.14358974358974358</v>
      </c>
      <c r="AB59" s="309">
        <f>AA59*$F59</f>
        <v>1.0841025641025639</v>
      </c>
      <c r="AC59" s="309">
        <f>100*AB59/$E59</f>
        <v>0.50423375074537857</v>
      </c>
      <c r="AD59" s="307">
        <v>49</v>
      </c>
      <c r="AE59" s="381">
        <f>AD59/($N59+$Z59)</f>
        <v>4.1880341880341877E-2</v>
      </c>
      <c r="AF59" s="309">
        <f>AE59*$F59</f>
        <v>0.31619658119658117</v>
      </c>
      <c r="AG59" s="309">
        <f>100*AF59/$E59</f>
        <v>0.14706817730073543</v>
      </c>
      <c r="AH59" s="307">
        <v>87</v>
      </c>
      <c r="AI59" s="381">
        <f>AH59/($N59+$Z59)</f>
        <v>7.4358974358974358E-2</v>
      </c>
      <c r="AJ59" s="309">
        <f>AI59*$F59</f>
        <v>0.56141025641025644</v>
      </c>
      <c r="AK59" s="309">
        <f>100*AJ59/$E59</f>
        <v>0.26112104949314252</v>
      </c>
      <c r="AL59" s="307">
        <v>32</v>
      </c>
      <c r="AM59" s="381">
        <f>AL59/($N59+$Z59)</f>
        <v>2.735042735042735E-2</v>
      </c>
      <c r="AN59" s="309">
        <f>AM59*$F59</f>
        <v>0.20649572649572648</v>
      </c>
      <c r="AO59" s="310">
        <f>100*AN59/$E59</f>
        <v>9.604452395150069E-2</v>
      </c>
      <c r="AP59" s="421">
        <v>40</v>
      </c>
      <c r="AQ59" s="396">
        <v>13</v>
      </c>
      <c r="AR59" s="396">
        <v>10584</v>
      </c>
      <c r="AS59" s="306">
        <v>230</v>
      </c>
      <c r="AT59" s="311">
        <f>AS59/(168*($AP59+$AQ59))</f>
        <v>2.5831087151841868E-2</v>
      </c>
      <c r="AU59" s="311">
        <f>AT59*$F59*$O59</f>
        <v>0.16702116018153751</v>
      </c>
      <c r="AV59" s="312">
        <f>100*AU59/$E59</f>
        <v>7.7684260549552339E-2</v>
      </c>
      <c r="AW59" s="313">
        <v>76</v>
      </c>
      <c r="AX59" s="311">
        <f>AW59/(168*($AP59+$AQ59))</f>
        <v>8.5354896675651389E-3</v>
      </c>
      <c r="AY59" s="311">
        <f>AX59*$F59*$O59</f>
        <v>5.5189600755638481E-2</v>
      </c>
      <c r="AZ59" s="312">
        <f>100*AY59/$E59</f>
        <v>2.5669581746808598E-2</v>
      </c>
      <c r="BA59" s="313">
        <f>AS59+AW59</f>
        <v>306</v>
      </c>
      <c r="BB59" s="311">
        <f>BA59/(168*($AP59+$AQ59))</f>
        <v>3.436657681940701E-2</v>
      </c>
      <c r="BC59" s="311">
        <f>BB59*$F59*$O59</f>
        <v>0.22221076093717601</v>
      </c>
      <c r="BD59" s="312">
        <f>100*BC59/$E59</f>
        <v>0.10335384229636094</v>
      </c>
      <c r="BE59" s="313">
        <v>492</v>
      </c>
      <c r="BF59" s="311">
        <f>BE59/(168*($AP59+$AQ59))</f>
        <v>5.5256064690026953E-2</v>
      </c>
      <c r="BG59" s="311">
        <f>BF59*$F59*$O59</f>
        <v>0.35728004699702809</v>
      </c>
      <c r="BH59" s="312">
        <f>100*BG59/$E59</f>
        <v>0.16617676604512935</v>
      </c>
      <c r="BI59" s="313">
        <v>228</v>
      </c>
      <c r="BJ59" s="311">
        <f>BI59/(168*($AP59+$AQ59))</f>
        <v>2.5606469002695417E-2</v>
      </c>
      <c r="BK59" s="311">
        <f>BJ59*$F59*$O59</f>
        <v>0.16556880226691545</v>
      </c>
      <c r="BL59" s="312">
        <f>100*BK59/$E59</f>
        <v>7.700874524042578E-2</v>
      </c>
      <c r="BM59" s="313">
        <f>AS59+AW59+BE59+BI59</f>
        <v>1026</v>
      </c>
      <c r="BN59" s="311">
        <f>BM59/(168*($AP59+$AQ59))</f>
        <v>0.11522911051212938</v>
      </c>
      <c r="BO59" s="311">
        <f>BN59*$F59*$O59</f>
        <v>0.74505961020111955</v>
      </c>
      <c r="BP59" s="312">
        <f>100*BO59/$E59</f>
        <v>0.34653935358191607</v>
      </c>
      <c r="BQ59" s="313">
        <v>361</v>
      </c>
      <c r="BR59" s="311">
        <f>BQ59/(168*($AP59+$AQ59))</f>
        <v>4.054357592093441E-2</v>
      </c>
      <c r="BS59" s="311">
        <f>BR59*$F59*$O59</f>
        <v>0.26215060358928283</v>
      </c>
      <c r="BT59" s="312">
        <f>100*BS59/$E59</f>
        <v>0.12193051329734085</v>
      </c>
      <c r="BU59" s="313">
        <v>441</v>
      </c>
      <c r="BV59" s="311">
        <f>BU59/(168*($AP59+$AQ59))</f>
        <v>4.9528301886792456E-2</v>
      </c>
      <c r="BW59" s="311">
        <f>BV59*$F59*$O59</f>
        <v>0.32024492017416545</v>
      </c>
      <c r="BX59" s="312">
        <f>100*BW59/$E59</f>
        <v>0.14895112566240251</v>
      </c>
      <c r="BY59" s="313">
        <f>BQ59+BU59</f>
        <v>802</v>
      </c>
      <c r="BZ59" s="311">
        <f>BY59/(168*($AP59+$AQ59))</f>
        <v>9.0071877807726866E-2</v>
      </c>
      <c r="CA59" s="311">
        <f>BZ59*$F59*$O59</f>
        <v>0.58239552376344828</v>
      </c>
      <c r="CB59" s="312">
        <f>100*CA59/$E59</f>
        <v>0.27088163895974338</v>
      </c>
      <c r="CC59" s="313">
        <f>BI59+BY59</f>
        <v>1030</v>
      </c>
      <c r="CD59" s="311">
        <f>CC59/(168*($AP59+$AQ59))</f>
        <v>0.11567834681042229</v>
      </c>
      <c r="CE59" s="311">
        <f>CD59*$F59*$O59</f>
        <v>0.74796432603036367</v>
      </c>
      <c r="CF59" s="312">
        <f>100*CE59/$E59</f>
        <v>0.34789038420016916</v>
      </c>
      <c r="CG59" s="313">
        <f>BM59+BY59</f>
        <v>1828</v>
      </c>
      <c r="CH59" s="311">
        <f>CG59/(168*($AP59+$AQ59))</f>
        <v>0.20530098831985624</v>
      </c>
      <c r="CI59" s="311">
        <f>CH59*$F59*$O59</f>
        <v>1.3274551339645677</v>
      </c>
      <c r="CJ59" s="312">
        <f>100*CI59/$E59</f>
        <v>0.61742099254165939</v>
      </c>
      <c r="CK59" s="313">
        <f>168*($AP59+$AQ59)-CG59</f>
        <v>7076</v>
      </c>
      <c r="CL59" s="311">
        <f>CK59/(168*($AP59+$AQ59))</f>
        <v>0.79469901168014379</v>
      </c>
      <c r="CM59" s="311">
        <f>CL59*$F59*$O59</f>
        <v>5.1384423019328676</v>
      </c>
      <c r="CN59" s="312">
        <f>100*CM59/$E59</f>
        <v>2.3899731636897057</v>
      </c>
      <c r="CO59" s="306">
        <v>434</v>
      </c>
      <c r="CP59" s="314">
        <f>$BI$3*$AR59*CO59/(($AP59+$AQ59)*168)</f>
        <v>937.97598627787306</v>
      </c>
      <c r="CQ59" s="314">
        <f>CP59*$F59*$O59</f>
        <v>6064.8565246074668</v>
      </c>
      <c r="CR59" s="315">
        <f>100*CQ59/$E59</f>
        <v>2820.8634998174266</v>
      </c>
      <c r="CS59" s="313">
        <v>228</v>
      </c>
      <c r="CT59" s="314">
        <f>$BI$3*$AR59*CS59/(($AP59+$AQ59)*168)</f>
        <v>492.76157804459689</v>
      </c>
      <c r="CU59" s="314">
        <f>CT59*$F59*$O59</f>
        <v>3186.1458239873332</v>
      </c>
      <c r="CV59" s="315">
        <f>100*CU59/$E59</f>
        <v>1481.9282902266666</v>
      </c>
      <c r="CW59" s="313">
        <v>389</v>
      </c>
      <c r="CX59" s="314">
        <f>$BI$3*$AR59*CW59/(($AP59+$AQ59)*168)</f>
        <v>840.72041166380791</v>
      </c>
      <c r="CY59" s="314">
        <f>CX59*$F59*$O59</f>
        <v>5436.0119540836522</v>
      </c>
      <c r="CZ59" s="315">
        <f>100*CY59/$E59</f>
        <v>2528.377653062164</v>
      </c>
      <c r="DA59" s="316">
        <f>2*$BK$3*BM59/(CO59+CW59)/$AR59</f>
        <v>1.2956579958836512</v>
      </c>
      <c r="DB59" s="142">
        <v>0.47800000000000004</v>
      </c>
      <c r="DC59" s="317">
        <f>2*10000*CI59/CQ59</f>
        <v>4.3775318627194864</v>
      </c>
      <c r="DD59" s="317">
        <f>10000*BC59/CQ59</f>
        <v>0.36639079594971635</v>
      </c>
      <c r="DE59" s="317">
        <f>10000*BK59/CY59</f>
        <v>0.30457770083183222</v>
      </c>
      <c r="DF59" s="318">
        <f>10000*CM59/CQ59</f>
        <v>8.4724878174516114</v>
      </c>
      <c r="DG59" s="318">
        <f>1000*($AP59+$AQ59)*$BB$3*$BG$3/CO59/$AR59</f>
        <v>42.645014995245411</v>
      </c>
      <c r="DH59" s="319">
        <f>CY59/CQ59</f>
        <v>0.89631336405529971</v>
      </c>
      <c r="DI59" s="316">
        <f>1000*CA59/CQ59</f>
        <v>9.602791449401063E-2</v>
      </c>
      <c r="DJ59" s="421">
        <v>55</v>
      </c>
      <c r="DK59" s="311">
        <f>DJ59/(492*($AP59+$AQ59))</f>
        <v>2.1092192053996013E-3</v>
      </c>
      <c r="DL59" s="311">
        <f>DK59*$F59*$O59</f>
        <v>1.3637995051938908E-2</v>
      </c>
      <c r="DM59" s="295">
        <f>100*DL59/$E59</f>
        <v>6.3432535125297245E-3</v>
      </c>
      <c r="DN59" s="311">
        <f>DL59/CI59</f>
        <v>1.0273789827613814E-2</v>
      </c>
      <c r="DO59" s="490">
        <f>BU59/BY59</f>
        <v>0.54987531172069826</v>
      </c>
      <c r="DP59" s="496">
        <f>7.158*DO59*CA59</f>
        <v>2.2923131386066764</v>
      </c>
      <c r="DQ59" s="496">
        <f xml:space="preserve"> 0.00033*((CQ59+CU59)/2)/DB59</f>
        <v>3.1933376307910919</v>
      </c>
      <c r="DR59" s="496">
        <f>1/(1/DP59+1/DQ59)</f>
        <v>1.334414113254454</v>
      </c>
      <c r="DS59" s="505">
        <f>100*DR59/$E59</f>
        <v>0.62065772709509492</v>
      </c>
      <c r="DT59" s="313">
        <v>158</v>
      </c>
      <c r="DU59" s="137">
        <f t="shared" si="162"/>
        <v>0.68103448275862066</v>
      </c>
      <c r="DV59" s="137">
        <f>DU59*$F59*$O59</f>
        <v>4.4034991158267012</v>
      </c>
      <c r="DW59" s="137">
        <f>100*DV59/$E59</f>
        <v>2.0481391236403264</v>
      </c>
      <c r="DX59" s="306">
        <v>157</v>
      </c>
      <c r="DY59" s="137">
        <f>DX59/((4*DT59)+DX59+EF59)</f>
        <v>0.16918103448275862</v>
      </c>
      <c r="DZ59" s="137">
        <f>DY59*$F59*$O59</f>
        <v>1.0939072170645445</v>
      </c>
      <c r="EA59" s="148">
        <f>100*DZ59/$E59</f>
        <v>0.50879405444862535</v>
      </c>
      <c r="EB59" s="563">
        <f t="shared" si="163"/>
        <v>789</v>
      </c>
      <c r="EC59" s="137">
        <f t="shared" si="164"/>
        <v>0.85021551724137934</v>
      </c>
      <c r="ED59" s="137">
        <f>EC59*$F59*$O59</f>
        <v>5.4974063328912468</v>
      </c>
      <c r="EE59" s="138">
        <f>100*ED59/$E59</f>
        <v>2.5569331780889524</v>
      </c>
      <c r="EF59" s="571">
        <v>139</v>
      </c>
      <c r="EG59" s="137">
        <f>EF59/((4*DT59)+DX59+EF59)</f>
        <v>0.14978448275862069</v>
      </c>
      <c r="EH59" s="137">
        <f>EG59*$F59*$O59</f>
        <v>0.96849110300618912</v>
      </c>
      <c r="EI59" s="138">
        <f>100*EH59/$E59</f>
        <v>0.45046097814241359</v>
      </c>
      <c r="EJ59" s="313">
        <v>179</v>
      </c>
      <c r="EK59" s="579">
        <v>65</v>
      </c>
      <c r="EL59" s="583">
        <f t="shared" si="165"/>
        <v>1.76188246E-5</v>
      </c>
      <c r="EM59" s="342">
        <f t="shared" si="166"/>
        <v>5.0797940289387977</v>
      </c>
      <c r="EN59" s="342">
        <f t="shared" si="167"/>
        <v>32.845427186602471</v>
      </c>
      <c r="EO59" s="342">
        <f t="shared" si="168"/>
        <v>15.276942877489521</v>
      </c>
      <c r="EP59" s="587">
        <f t="shared" si="169"/>
        <v>134067.34188017721</v>
      </c>
      <c r="EQ59" s="544" t="str">
        <f t="shared" si="170"/>
        <v>Co</v>
      </c>
      <c r="ER59" s="130" t="str">
        <f>$A$2</f>
        <v>R</v>
      </c>
      <c r="ES59" s="131" t="str">
        <f t="shared" si="171"/>
        <v>108-C-36</v>
      </c>
      <c r="ET59" s="233" t="s">
        <v>196</v>
      </c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</row>
    <row r="60" spans="1:216" s="147" customFormat="1" ht="15.75" customHeight="1" x14ac:dyDescent="0.25">
      <c r="A60" s="129" t="str">
        <f t="shared" si="160"/>
        <v>Co</v>
      </c>
      <c r="B60" s="130" t="str">
        <f>$A$2</f>
        <v>R</v>
      </c>
      <c r="C60" s="131" t="str">
        <f t="shared" si="161"/>
        <v>108-C-36</v>
      </c>
      <c r="D60" s="233" t="s">
        <v>197</v>
      </c>
      <c r="E60" s="307">
        <v>200</v>
      </c>
      <c r="F60" s="309">
        <f>G60+H60+I60+J60+K60</f>
        <v>7.26</v>
      </c>
      <c r="G60" s="308">
        <v>2.6</v>
      </c>
      <c r="H60" s="308">
        <v>0.7</v>
      </c>
      <c r="I60" s="308">
        <v>0.97</v>
      </c>
      <c r="J60" s="308">
        <v>2.04</v>
      </c>
      <c r="K60" s="466">
        <v>0.95</v>
      </c>
      <c r="L60" s="310">
        <f>100*F60/$E60</f>
        <v>3.63</v>
      </c>
      <c r="M60" s="320">
        <v>200</v>
      </c>
      <c r="N60" s="396">
        <f>R60+V60</f>
        <v>952</v>
      </c>
      <c r="O60" s="381">
        <f>N60/($N60+$Z60)</f>
        <v>0.85688568856885694</v>
      </c>
      <c r="P60" s="309">
        <f>O60*$F60</f>
        <v>6.2209900990099012</v>
      </c>
      <c r="Q60" s="309">
        <f>100*P60/$E60</f>
        <v>3.1104950495049506</v>
      </c>
      <c r="R60" s="307">
        <v>699</v>
      </c>
      <c r="S60" s="381">
        <f>R60/($N60+$Z60)</f>
        <v>0.62916291629162913</v>
      </c>
      <c r="T60" s="309">
        <f>S60*$F60</f>
        <v>4.5677227722772269</v>
      </c>
      <c r="U60" s="309">
        <f>100*T60/$E60</f>
        <v>2.2838613861386134</v>
      </c>
      <c r="V60" s="307">
        <v>253</v>
      </c>
      <c r="W60" s="381">
        <f>V60/($N60+$Z60)</f>
        <v>0.22772277227722773</v>
      </c>
      <c r="X60" s="309">
        <f>W60*$F60</f>
        <v>1.6532673267326732</v>
      </c>
      <c r="Y60" s="310">
        <f>100*X60/$E60</f>
        <v>0.82663366336633659</v>
      </c>
      <c r="Z60" s="397">
        <f>AD60+AH60+AL60</f>
        <v>159</v>
      </c>
      <c r="AA60" s="381">
        <f>Z60/($N60+$Z60)</f>
        <v>0.14311431143114312</v>
      </c>
      <c r="AB60" s="309">
        <f>AA60*$F60</f>
        <v>1.039009900990099</v>
      </c>
      <c r="AC60" s="309">
        <f>100*AB60/$E60</f>
        <v>0.51950495049504952</v>
      </c>
      <c r="AD60" s="307">
        <v>44</v>
      </c>
      <c r="AE60" s="381">
        <f>AD60/($N60+$Z60)</f>
        <v>3.9603960396039604E-2</v>
      </c>
      <c r="AF60" s="309">
        <f>AE60*$F60</f>
        <v>0.2875247524752475</v>
      </c>
      <c r="AG60" s="309">
        <f>100*AF60/$E60</f>
        <v>0.14376237623762375</v>
      </c>
      <c r="AH60" s="307">
        <v>87</v>
      </c>
      <c r="AI60" s="381">
        <f>AH60/($N60+$Z60)</f>
        <v>7.8307830783078305E-2</v>
      </c>
      <c r="AJ60" s="309">
        <f>AI60*$F60</f>
        <v>0.56851485148514846</v>
      </c>
      <c r="AK60" s="309">
        <f>100*AJ60/$E60</f>
        <v>0.28425742574257423</v>
      </c>
      <c r="AL60" s="307">
        <v>28</v>
      </c>
      <c r="AM60" s="381">
        <f>AL60/($N60+$Z60)</f>
        <v>2.5202520252025202E-2</v>
      </c>
      <c r="AN60" s="309">
        <f>AM60*$F60</f>
        <v>0.18297029702970297</v>
      </c>
      <c r="AO60" s="310">
        <f>100*AN60/$E60</f>
        <v>9.1485148514851483E-2</v>
      </c>
      <c r="AP60" s="421">
        <v>40</v>
      </c>
      <c r="AQ60" s="396">
        <v>14</v>
      </c>
      <c r="AR60" s="396">
        <v>11124</v>
      </c>
      <c r="AS60" s="306">
        <v>190</v>
      </c>
      <c r="AT60" s="311">
        <f>AS60/(168*($AP60+$AQ60))</f>
        <v>2.0943562610229276E-2</v>
      </c>
      <c r="AU60" s="311">
        <f>AT60*$F60*$O60</f>
        <v>0.1302896956362303</v>
      </c>
      <c r="AV60" s="312">
        <f>100*AU60/$E60</f>
        <v>6.5144847818115151E-2</v>
      </c>
      <c r="AW60" s="313">
        <v>36</v>
      </c>
      <c r="AX60" s="311">
        <f>AW60/(168*($AP60+$AQ60))</f>
        <v>3.968253968253968E-3</v>
      </c>
      <c r="AY60" s="311">
        <f>AX60*$F60*$O60</f>
        <v>2.4686468646864686E-2</v>
      </c>
      <c r="AZ60" s="312">
        <f>100*AY60/$E60</f>
        <v>1.2343234323432343E-2</v>
      </c>
      <c r="BA60" s="313">
        <f>AS60+AW60</f>
        <v>226</v>
      </c>
      <c r="BB60" s="311">
        <f>BA60/(168*($AP60+$AQ60))</f>
        <v>2.4911816578483244E-2</v>
      </c>
      <c r="BC60" s="311">
        <f>BB60*$F60*$O60</f>
        <v>0.15497616428309496</v>
      </c>
      <c r="BD60" s="312">
        <f>100*BC60/$E60</f>
        <v>7.7488082141547482E-2</v>
      </c>
      <c r="BE60" s="313">
        <v>372</v>
      </c>
      <c r="BF60" s="311">
        <f>BE60/(168*($AP60+$AQ60))</f>
        <v>4.1005291005291003E-2</v>
      </c>
      <c r="BG60" s="311">
        <f>BF60*$F60*$O60</f>
        <v>0.25509350935093511</v>
      </c>
      <c r="BH60" s="312">
        <f>100*BG60/$E60</f>
        <v>0.12754675467546756</v>
      </c>
      <c r="BI60" s="313">
        <v>182</v>
      </c>
      <c r="BJ60" s="311">
        <f>BI60/(168*($AP60+$AQ60))</f>
        <v>2.0061728395061727E-2</v>
      </c>
      <c r="BK60" s="311">
        <f>BJ60*$F60*$O60</f>
        <v>0.12480381371470481</v>
      </c>
      <c r="BL60" s="312">
        <f>100*BK60/$E60</f>
        <v>6.2401906857352404E-2</v>
      </c>
      <c r="BM60" s="313">
        <f>AS60+AW60+BE60+BI60</f>
        <v>780</v>
      </c>
      <c r="BN60" s="311">
        <f>BM60/(168*($AP60+$AQ60))</f>
        <v>8.5978835978835974E-2</v>
      </c>
      <c r="BO60" s="311">
        <f>BN60*$F60*$O60</f>
        <v>0.53487348734873486</v>
      </c>
      <c r="BP60" s="312">
        <f>100*BO60/$E60</f>
        <v>0.26743674367436743</v>
      </c>
      <c r="BQ60" s="313">
        <v>329</v>
      </c>
      <c r="BR60" s="311">
        <f>BQ60/(168*($AP60+$AQ60))</f>
        <v>3.6265432098765434E-2</v>
      </c>
      <c r="BS60" s="311">
        <f>BR60*$F60*$O60</f>
        <v>0.22560689402273562</v>
      </c>
      <c r="BT60" s="312">
        <f>100*BS60/$E60</f>
        <v>0.11280344701136782</v>
      </c>
      <c r="BU60" s="313">
        <v>486</v>
      </c>
      <c r="BV60" s="311">
        <f>BU60/(168*($AP60+$AQ60))</f>
        <v>5.3571428571428568E-2</v>
      </c>
      <c r="BW60" s="311">
        <f>BV60*$F60*$O60</f>
        <v>0.33326732673267329</v>
      </c>
      <c r="BX60" s="312">
        <f>100*BW60/$E60</f>
        <v>0.16663366336633664</v>
      </c>
      <c r="BY60" s="313">
        <f>BQ60+BU60</f>
        <v>815</v>
      </c>
      <c r="BZ60" s="311">
        <f>BY60/(168*($AP60+$AQ60))</f>
        <v>8.9836860670194002E-2</v>
      </c>
      <c r="CA60" s="311">
        <f>BZ60*$F60*$O60</f>
        <v>0.55887422075540893</v>
      </c>
      <c r="CB60" s="312">
        <f>100*CA60/$E60</f>
        <v>0.27943711037770447</v>
      </c>
      <c r="CC60" s="313">
        <f>BI60+BY60</f>
        <v>997</v>
      </c>
      <c r="CD60" s="311">
        <f>CC60/(168*($AP60+$AQ60))</f>
        <v>0.10989858906525574</v>
      </c>
      <c r="CE60" s="311">
        <f>CD60*$F60*$O60</f>
        <v>0.68367803447011377</v>
      </c>
      <c r="CF60" s="312">
        <f>100*CE60/$E60</f>
        <v>0.34183901723505694</v>
      </c>
      <c r="CG60" s="313">
        <f>BM60+BY60</f>
        <v>1595</v>
      </c>
      <c r="CH60" s="311">
        <f>CG60/(168*($AP60+$AQ60))</f>
        <v>0.17581569664902999</v>
      </c>
      <c r="CI60" s="311">
        <f>CH60*$F60*$O60</f>
        <v>1.0937477081041438</v>
      </c>
      <c r="CJ60" s="312">
        <f>100*CI60/$E60</f>
        <v>0.54687385405207189</v>
      </c>
      <c r="CK60" s="313">
        <f>168*($AP60+$AQ60)-CG60</f>
        <v>7477</v>
      </c>
      <c r="CL60" s="311">
        <f>CK60/(168*($AP60+$AQ60))</f>
        <v>0.82418430335097004</v>
      </c>
      <c r="CM60" s="311">
        <f>CL60*$F60*$O60</f>
        <v>5.1272423909057574</v>
      </c>
      <c r="CN60" s="312">
        <f>100*CM60/$E60</f>
        <v>2.5636211954528791</v>
      </c>
      <c r="CO60" s="306">
        <v>368</v>
      </c>
      <c r="CP60" s="314">
        <f>$BI$3*$AR60*CO60/(($AP60+$AQ60)*168)</f>
        <v>820.4329004329004</v>
      </c>
      <c r="CQ60" s="314">
        <f>CP60*$F60*$O60</f>
        <v>5103.9049504950499</v>
      </c>
      <c r="CR60" s="315">
        <f>100*CQ60/$E60</f>
        <v>2551.9524752475249</v>
      </c>
      <c r="CS60" s="313">
        <v>182</v>
      </c>
      <c r="CT60" s="314">
        <f>$BI$3*$AR60*CS60/(($AP60+$AQ60)*168)</f>
        <v>405.75757575757575</v>
      </c>
      <c r="CU60" s="314">
        <f>CT60*$F60*$O60</f>
        <v>2524.2138613861384</v>
      </c>
      <c r="CV60" s="315">
        <f>100*CU60/$E60</f>
        <v>1262.1069306930692</v>
      </c>
      <c r="CW60" s="313">
        <v>395</v>
      </c>
      <c r="CX60" s="314">
        <f>$BI$3*$AR60*CW60/(($AP60+$AQ60)*168)</f>
        <v>880.62770562770561</v>
      </c>
      <c r="CY60" s="314">
        <f>CX60*$F60*$O60</f>
        <v>5478.3762376237619</v>
      </c>
      <c r="CZ60" s="315">
        <f>100*CY60/$E60</f>
        <v>2739.1881188118805</v>
      </c>
      <c r="DA60" s="316">
        <f>2*$BK$3*BM60/(CO60+CW60)/$AR60</f>
        <v>1.010885040456609</v>
      </c>
      <c r="DB60" s="142">
        <v>0.38969999999999999</v>
      </c>
      <c r="DC60" s="317">
        <f>2*10000*CI60/CQ60</f>
        <v>4.285925066053812</v>
      </c>
      <c r="DD60" s="317">
        <f>10000*BC60/CQ60</f>
        <v>0.30364234010287189</v>
      </c>
      <c r="DE60" s="317">
        <f>10000*BK60/CY60</f>
        <v>0.22781168780922992</v>
      </c>
      <c r="DF60" s="318">
        <f>10000*CM60/CQ60</f>
        <v>10.045724676766255</v>
      </c>
      <c r="DG60" s="318">
        <f>1000*($AP60+$AQ60)*$BB$3*$BG$3/CO60/$AR60</f>
        <v>48.754748839172649</v>
      </c>
      <c r="DH60" s="319">
        <f>CY60/CQ60</f>
        <v>1.0733695652173911</v>
      </c>
      <c r="DI60" s="316">
        <f>1000*CA60/CQ60</f>
        <v>0.1094993394618764</v>
      </c>
      <c r="DJ60" s="421">
        <v>27</v>
      </c>
      <c r="DK60" s="311">
        <f>DJ60/(492*($AP60+$AQ60))</f>
        <v>1.0162601626016261E-3</v>
      </c>
      <c r="DL60" s="311">
        <f>DK60*$F60*$O60</f>
        <v>6.3221444095629079E-3</v>
      </c>
      <c r="DM60" s="295">
        <f>100*DL60/$E60</f>
        <v>3.161072204781454E-3</v>
      </c>
      <c r="DN60" s="311">
        <f>DL60/CI60</f>
        <v>5.780258429543543E-3</v>
      </c>
      <c r="DO60" s="490">
        <f>BU60/BY60</f>
        <v>0.59631901840490797</v>
      </c>
      <c r="DP60" s="496">
        <f>7.158*DO60*CA60</f>
        <v>2.3855275247524759</v>
      </c>
      <c r="DQ60" s="496">
        <f xml:space="preserve"> 0.00033*((CQ60+CU60)/2)/DB60</f>
        <v>3.2297654707734051</v>
      </c>
      <c r="DR60" s="496">
        <f>1/(1/DP60+1/DQ60)</f>
        <v>1.3720912577783555</v>
      </c>
      <c r="DS60" s="505">
        <f>100*DR60/$E60</f>
        <v>0.68604562888917764</v>
      </c>
      <c r="DT60" s="313">
        <v>152</v>
      </c>
      <c r="DU60" s="137">
        <f t="shared" si="162"/>
        <v>0.63664921465968582</v>
      </c>
      <c r="DV60" s="137">
        <f>DU60*$F60*$O60</f>
        <v>3.9605884609403348</v>
      </c>
      <c r="DW60" s="137">
        <f>100*DV60/$E60</f>
        <v>1.9802942304701674</v>
      </c>
      <c r="DX60" s="306">
        <v>125</v>
      </c>
      <c r="DY60" s="137">
        <f>DX60/((4*DT60)+DX60+EF60)</f>
        <v>0.13089005235602094</v>
      </c>
      <c r="DZ60" s="137">
        <f>DY60*$F60*$O60</f>
        <v>0.81426571976569384</v>
      </c>
      <c r="EA60" s="148">
        <f>100*DZ60/$E60</f>
        <v>0.40713285988284686</v>
      </c>
      <c r="EB60" s="563">
        <f t="shared" si="163"/>
        <v>733</v>
      </c>
      <c r="EC60" s="137">
        <f t="shared" si="164"/>
        <v>0.76753926701570685</v>
      </c>
      <c r="ED60" s="137">
        <f>EC60*$F60*$O60</f>
        <v>4.7748541807060292</v>
      </c>
      <c r="EE60" s="138">
        <f>100*ED60/$E60</f>
        <v>2.3874270903530146</v>
      </c>
      <c r="EF60" s="571">
        <v>222</v>
      </c>
      <c r="EG60" s="137">
        <f>EF60/((4*DT60)+DX60+EF60)</f>
        <v>0.23246073298429321</v>
      </c>
      <c r="EH60" s="137">
        <f>EG60*$F60*$O60</f>
        <v>1.4461359183038724</v>
      </c>
      <c r="EI60" s="138">
        <f>100*EH60/$E60</f>
        <v>0.72306795915193622</v>
      </c>
      <c r="EJ60" s="313">
        <v>173</v>
      </c>
      <c r="EK60" s="579">
        <v>51</v>
      </c>
      <c r="EL60" s="583">
        <f t="shared" si="165"/>
        <v>1.3824000840000001E-5</v>
      </c>
      <c r="EM60" s="342">
        <f t="shared" si="166"/>
        <v>6.2572334160824603</v>
      </c>
      <c r="EN60" s="342">
        <f t="shared" si="167"/>
        <v>38.926187128642887</v>
      </c>
      <c r="EO60" s="342">
        <f t="shared" si="168"/>
        <v>19.463093564321444</v>
      </c>
      <c r="EP60" s="587">
        <f t="shared" si="169"/>
        <v>101746.1188235935</v>
      </c>
      <c r="EQ60" s="544" t="str">
        <f t="shared" si="170"/>
        <v>Co</v>
      </c>
      <c r="ER60" s="130" t="str">
        <f>$A$2</f>
        <v>R</v>
      </c>
      <c r="ES60" s="131" t="str">
        <f t="shared" si="171"/>
        <v>108-C-36</v>
      </c>
      <c r="ET60" s="233" t="s">
        <v>197</v>
      </c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</row>
    <row r="61" spans="1:216" s="149" customFormat="1" ht="15.75" customHeight="1" x14ac:dyDescent="0.2">
      <c r="A61" s="127"/>
      <c r="B61" s="130"/>
      <c r="C61" s="131"/>
      <c r="D61" s="233"/>
      <c r="E61" s="134"/>
      <c r="F61" s="373"/>
      <c r="G61" s="134"/>
      <c r="H61" s="134"/>
      <c r="I61" s="134"/>
      <c r="J61" s="134"/>
      <c r="K61" s="373"/>
      <c r="L61" s="136"/>
      <c r="M61" s="204"/>
      <c r="N61" s="134"/>
      <c r="O61" s="373"/>
      <c r="P61" s="135"/>
      <c r="Q61" s="373"/>
      <c r="R61" s="134"/>
      <c r="S61" s="373"/>
      <c r="T61" s="135"/>
      <c r="U61" s="373"/>
      <c r="V61" s="134"/>
      <c r="W61" s="373"/>
      <c r="X61" s="135"/>
      <c r="Y61" s="136"/>
      <c r="Z61" s="389"/>
      <c r="AA61" s="373"/>
      <c r="AB61" s="135"/>
      <c r="AC61" s="373"/>
      <c r="AD61" s="134"/>
      <c r="AE61" s="373"/>
      <c r="AF61" s="135"/>
      <c r="AG61" s="373"/>
      <c r="AH61" s="134"/>
      <c r="AI61" s="373"/>
      <c r="AJ61" s="135"/>
      <c r="AK61" s="373"/>
      <c r="AL61" s="384"/>
      <c r="AM61" s="373"/>
      <c r="AN61" s="135"/>
      <c r="AO61" s="136"/>
      <c r="AP61" s="139"/>
      <c r="AQ61" s="35"/>
      <c r="AR61" s="35"/>
      <c r="AS61" s="35"/>
      <c r="AT61" s="137"/>
      <c r="AU61" s="137"/>
      <c r="AV61" s="138"/>
      <c r="AW61" s="139"/>
      <c r="AX61" s="137"/>
      <c r="AY61" s="137"/>
      <c r="AZ61" s="138"/>
      <c r="BA61" s="139"/>
      <c r="BB61" s="137"/>
      <c r="BC61" s="137"/>
      <c r="BD61" s="138"/>
      <c r="BE61" s="139"/>
      <c r="BF61" s="137"/>
      <c r="BG61" s="137"/>
      <c r="BH61" s="138"/>
      <c r="BI61" s="139"/>
      <c r="BJ61" s="137"/>
      <c r="BK61" s="137"/>
      <c r="BL61" s="138"/>
      <c r="BM61" s="139"/>
      <c r="BN61" s="137"/>
      <c r="BO61" s="137"/>
      <c r="BP61" s="138"/>
      <c r="BQ61" s="139"/>
      <c r="BR61" s="137"/>
      <c r="BS61" s="137"/>
      <c r="BT61" s="138"/>
      <c r="BU61" s="139"/>
      <c r="BV61" s="137"/>
      <c r="BW61" s="137"/>
      <c r="BX61" s="138"/>
      <c r="BY61" s="139"/>
      <c r="BZ61" s="137"/>
      <c r="CA61" s="137"/>
      <c r="CB61" s="138"/>
      <c r="CC61" s="139"/>
      <c r="CD61" s="137"/>
      <c r="CE61" s="137"/>
      <c r="CF61" s="138"/>
      <c r="CG61" s="139"/>
      <c r="CH61" s="137"/>
      <c r="CI61" s="137"/>
      <c r="CJ61" s="138"/>
      <c r="CK61" s="139"/>
      <c r="CL61" s="137"/>
      <c r="CM61" s="137"/>
      <c r="CN61" s="138"/>
      <c r="CO61" s="35"/>
      <c r="CP61" s="140"/>
      <c r="CQ61" s="140"/>
      <c r="CR61" s="141"/>
      <c r="CS61" s="139"/>
      <c r="CT61" s="140"/>
      <c r="CU61" s="140"/>
      <c r="CV61" s="141"/>
      <c r="CW61" s="139"/>
      <c r="CX61" s="140"/>
      <c r="CY61" s="140"/>
      <c r="CZ61" s="141"/>
      <c r="DA61" s="146"/>
      <c r="DB61" s="146"/>
      <c r="DC61" s="143"/>
      <c r="DD61" s="143"/>
      <c r="DE61" s="143"/>
      <c r="DF61" s="145"/>
      <c r="DG61" s="145"/>
      <c r="DH61" s="146"/>
      <c r="DI61" s="146"/>
      <c r="DJ61" s="413"/>
      <c r="DK61" s="137"/>
      <c r="DL61" s="137"/>
      <c r="DM61" s="137"/>
      <c r="DN61" s="137"/>
      <c r="DO61" s="487"/>
      <c r="DP61" s="148"/>
      <c r="DQ61" s="445"/>
      <c r="DR61" s="445"/>
      <c r="DS61" s="536"/>
      <c r="DT61" s="139"/>
      <c r="DU61" s="137"/>
      <c r="DV61" s="137"/>
      <c r="DW61" s="137"/>
      <c r="DX61" s="35"/>
      <c r="DY61" s="137"/>
      <c r="DZ61" s="137"/>
      <c r="EA61" s="148"/>
      <c r="EB61" s="563"/>
      <c r="EC61" s="137"/>
      <c r="ED61" s="137"/>
      <c r="EE61" s="138"/>
      <c r="EF61" s="563"/>
      <c r="EG61" s="137"/>
      <c r="EH61" s="137"/>
      <c r="EI61" s="138"/>
      <c r="EJ61" s="139"/>
      <c r="EK61" s="481"/>
      <c r="EL61" s="35"/>
      <c r="EM61" s="342"/>
      <c r="EN61" s="342"/>
      <c r="EO61" s="342"/>
      <c r="EP61" s="138"/>
      <c r="EQ61" s="545"/>
      <c r="ER61" s="130"/>
      <c r="ES61" s="131"/>
      <c r="ET61" s="233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</row>
    <row r="62" spans="1:216" s="149" customFormat="1" ht="18" customHeight="1" x14ac:dyDescent="0.3">
      <c r="A62" s="150" t="str">
        <f>$C$6</f>
        <v>Co</v>
      </c>
      <c r="B62" s="151" t="str">
        <f>$A$2</f>
        <v>R</v>
      </c>
      <c r="C62" s="152" t="str">
        <f>$B$6</f>
        <v>108-C-36</v>
      </c>
      <c r="D62" s="156" t="s">
        <v>168</v>
      </c>
      <c r="E62" s="154">
        <f t="shared" ref="E62:L62" si="172">AVERAGE(E56:E60)</f>
        <v>209</v>
      </c>
      <c r="F62" s="446">
        <f t="shared" si="172"/>
        <v>7.2820000000000009</v>
      </c>
      <c r="G62" s="340">
        <f t="shared" si="172"/>
        <v>2.5259999999999998</v>
      </c>
      <c r="H62" s="340">
        <f t="shared" si="172"/>
        <v>0.75</v>
      </c>
      <c r="I62" s="340">
        <f t="shared" si="172"/>
        <v>1.014</v>
      </c>
      <c r="J62" s="340">
        <f t="shared" si="172"/>
        <v>2.0619999999999998</v>
      </c>
      <c r="K62" s="446">
        <f t="shared" si="172"/>
        <v>0.93</v>
      </c>
      <c r="L62" s="429">
        <f t="shared" si="172"/>
        <v>3.4832346723044396</v>
      </c>
      <c r="M62" s="458"/>
      <c r="N62" s="340"/>
      <c r="O62" s="374">
        <f>AVERAGE(O56:O60)</f>
        <v>0.85191181756271583</v>
      </c>
      <c r="P62" s="156">
        <f>AVERAGE(P56:P60)</f>
        <v>6.1996537820179656</v>
      </c>
      <c r="Q62" s="374">
        <f>AVERAGE(Q56:Q60)</f>
        <v>2.9668088667370256</v>
      </c>
      <c r="R62" s="154"/>
      <c r="S62" s="374">
        <f>AVERAGE(S56:S60)</f>
        <v>0.63607346157141831</v>
      </c>
      <c r="T62" s="156">
        <f>AVERAGE(T56:T60)</f>
        <v>4.6276897954430538</v>
      </c>
      <c r="U62" s="374">
        <f>AVERAGE(U56:U60)</f>
        <v>2.2136399173555774</v>
      </c>
      <c r="V62" s="154"/>
      <c r="W62" s="374">
        <f>AVERAGE(W56:W60)</f>
        <v>0.2158383559912973</v>
      </c>
      <c r="X62" s="156">
        <f>AVERAGE(X56:X60)</f>
        <v>1.571963986574912</v>
      </c>
      <c r="Y62" s="429">
        <f>AVERAGE(Y56:Y60)</f>
        <v>0.75316894938144885</v>
      </c>
      <c r="Z62" s="375"/>
      <c r="AA62" s="374">
        <f>AVERAGE(AA56:AA60)</f>
        <v>0.1480881824372843</v>
      </c>
      <c r="AB62" s="156">
        <f>AVERAGE(AB56:AB60)</f>
        <v>1.0823462179820342</v>
      </c>
      <c r="AC62" s="374">
        <f>AVERAGE(AC56:AC60)</f>
        <v>0.5164258055674138</v>
      </c>
      <c r="AD62" s="154"/>
      <c r="AE62" s="374">
        <f>AVERAGE(AE56:AE60)</f>
        <v>4.4035795057104643E-2</v>
      </c>
      <c r="AF62" s="156">
        <f>AVERAGE(AF56:AF60)</f>
        <v>0.31970185008527241</v>
      </c>
      <c r="AG62" s="374">
        <f>AVERAGE(AG56:AG60)</f>
        <v>0.15272075194298274</v>
      </c>
      <c r="AH62" s="154"/>
      <c r="AI62" s="374">
        <f>AVERAGE(AI56:AI60)</f>
        <v>7.7939037621018836E-2</v>
      </c>
      <c r="AJ62" s="156">
        <f>AVERAGE(AJ56:AJ60)</f>
        <v>0.57078442368680815</v>
      </c>
      <c r="AK62" s="374">
        <f>AVERAGE(AK56:AK60)</f>
        <v>0.27230194183062306</v>
      </c>
      <c r="AL62" s="154"/>
      <c r="AM62" s="374">
        <f>AVERAGE(AM56:AM60)</f>
        <v>2.6113349759160846E-2</v>
      </c>
      <c r="AN62" s="156">
        <f>AVERAGE(AN56:AN60)</f>
        <v>0.19185994420995392</v>
      </c>
      <c r="AO62" s="429">
        <f>AVERAGE(AO56:AO60)</f>
        <v>9.1403111793808028E-2</v>
      </c>
      <c r="AP62" s="353"/>
      <c r="AQ62" s="153"/>
      <c r="AR62" s="153"/>
      <c r="AS62" s="154"/>
      <c r="AT62" s="158">
        <f>AVERAGE(AT56:AT60)</f>
        <v>2.4472686314218211E-2</v>
      </c>
      <c r="AU62" s="158">
        <f>AVERAGE(AU56:AU60)</f>
        <v>0.15107695234332028</v>
      </c>
      <c r="AV62" s="159">
        <f>AVERAGE(AV56:AV60)</f>
        <v>7.2390397011342686E-2</v>
      </c>
      <c r="AW62" s="157"/>
      <c r="AX62" s="158">
        <f>AVERAGE(AX56:AX60)</f>
        <v>7.401101460849888E-3</v>
      </c>
      <c r="AY62" s="158">
        <f>AVERAGE(AY56:AY60)</f>
        <v>4.5516808239161086E-2</v>
      </c>
      <c r="AZ62" s="159">
        <f>AVERAGE(AZ56:AZ60)</f>
        <v>2.182872599698097E-2</v>
      </c>
      <c r="BA62" s="157"/>
      <c r="BB62" s="158">
        <f>AVERAGE(BB56:BB60)</f>
        <v>3.1873787775068094E-2</v>
      </c>
      <c r="BC62" s="158">
        <f>AVERAGE(BC56:BC60)</f>
        <v>0.19659376058248132</v>
      </c>
      <c r="BD62" s="159">
        <f>AVERAGE(BD56:BD60)</f>
        <v>9.4219123008323649E-2</v>
      </c>
      <c r="BE62" s="157"/>
      <c r="BF62" s="158">
        <f>AVERAGE(BF56:BF60)</f>
        <v>5.1200746825634511E-2</v>
      </c>
      <c r="BG62" s="158">
        <f>AVERAGE(BG56:BG60)</f>
        <v>0.31480487651455924</v>
      </c>
      <c r="BH62" s="159">
        <f>AVERAGE(BH56:BH60)</f>
        <v>0.15086799186751207</v>
      </c>
      <c r="BI62" s="157"/>
      <c r="BJ62" s="158">
        <f>AVERAGE(BJ56:BJ60)</f>
        <v>2.4690391810113281E-2</v>
      </c>
      <c r="BK62" s="158">
        <f>AVERAGE(BK56:BK60)</f>
        <v>0.15253739888902335</v>
      </c>
      <c r="BL62" s="159">
        <f>AVERAGE(BL56:BL60)</f>
        <v>7.2932545001382992E-2</v>
      </c>
      <c r="BM62" s="157"/>
      <c r="BN62" s="158">
        <f>AVERAGE(BN56:BN60)</f>
        <v>0.10776492641081588</v>
      </c>
      <c r="BO62" s="158">
        <f>AVERAGE(BO56:BO60)</f>
        <v>0.66393603598606388</v>
      </c>
      <c r="BP62" s="159">
        <f>AVERAGE(BP56:BP60)</f>
        <v>0.3180196598772187</v>
      </c>
      <c r="BQ62" s="157"/>
      <c r="BR62" s="158">
        <f>AVERAGE(BR56:BR60)</f>
        <v>3.7842936650551204E-2</v>
      </c>
      <c r="BS62" s="158">
        <f>AVERAGE(BS56:BS60)</f>
        <v>0.23511341344895342</v>
      </c>
      <c r="BT62" s="159">
        <f>AVERAGE(BT56:BT60)</f>
        <v>0.11218785725165067</v>
      </c>
      <c r="BU62" s="157"/>
      <c r="BV62" s="158">
        <f>AVERAGE(BV56:BV60)</f>
        <v>4.9631819359469857E-2</v>
      </c>
      <c r="BW62" s="158">
        <f>AVERAGE(BW56:BW60)</f>
        <v>0.30818553138737415</v>
      </c>
      <c r="BX62" s="159">
        <f>AVERAGE(BX56:BX60)</f>
        <v>0.14750924494754225</v>
      </c>
      <c r="BY62" s="157"/>
      <c r="BZ62" s="158">
        <f>AVERAGE(BZ56:BZ60)</f>
        <v>8.7474756010021054E-2</v>
      </c>
      <c r="CA62" s="158">
        <f>AVERAGE(CA56:CA60)</f>
        <v>0.54329894483632757</v>
      </c>
      <c r="CB62" s="159">
        <f>AVERAGE(CB56:CB60)</f>
        <v>0.2596971021991929</v>
      </c>
      <c r="CC62" s="157"/>
      <c r="CD62" s="158">
        <f>AVERAGE(CD56:CD60)</f>
        <v>0.11216514782013434</v>
      </c>
      <c r="CE62" s="158">
        <f>AVERAGE(CE56:CE60)</f>
        <v>0.69583634372535097</v>
      </c>
      <c r="CF62" s="159">
        <f>AVERAGE(CF56:CF60)</f>
        <v>0.33262964720057597</v>
      </c>
      <c r="CG62" s="157"/>
      <c r="CH62" s="155">
        <f>AVERAGE(CH56:CH60)</f>
        <v>0.19523968242083695</v>
      </c>
      <c r="CI62" s="155">
        <f>AVERAGE(CI56:CI60)</f>
        <v>1.2072349808223914</v>
      </c>
      <c r="CJ62" s="159">
        <f>AVERAGE(CJ56:CJ60)</f>
        <v>0.57771676207641165</v>
      </c>
      <c r="CK62" s="157"/>
      <c r="CL62" s="158">
        <f>AVERAGE(CL56:CL60)</f>
        <v>0.80476031757916311</v>
      </c>
      <c r="CM62" s="158">
        <f>AVERAGE(CM56:CM60)</f>
        <v>4.9924188011955737</v>
      </c>
      <c r="CN62" s="159">
        <f>AVERAGE(CN56:CN60)</f>
        <v>2.3890921046606146</v>
      </c>
      <c r="CO62" s="154"/>
      <c r="CP62" s="160">
        <f>AVERAGE(CP56:CP60)</f>
        <v>878.18177734215465</v>
      </c>
      <c r="CQ62" s="160">
        <f>AVERAGE(CQ56:CQ60)</f>
        <v>5433.0694592326245</v>
      </c>
      <c r="CR62" s="161">
        <f>AVERAGE(CR56:CR60)</f>
        <v>2602.0490379482353</v>
      </c>
      <c r="CS62" s="157"/>
      <c r="CT62" s="160">
        <f>AVERAGE(CT56:CT60)</f>
        <v>479.07231560891944</v>
      </c>
      <c r="CU62" s="160">
        <f>AVERAGE(CU56:CU60)</f>
        <v>2959.881166768384</v>
      </c>
      <c r="CV62" s="161">
        <f>AVERAGE(CV56:CV60)</f>
        <v>1415.7408404276939</v>
      </c>
      <c r="CW62" s="157"/>
      <c r="CX62" s="160">
        <f t="shared" ref="CX62:DI62" si="173">AVERAGE(CX56:CX60)</f>
        <v>874.03265376133299</v>
      </c>
      <c r="CY62" s="160">
        <f t="shared" si="173"/>
        <v>5423.5023817868414</v>
      </c>
      <c r="CZ62" s="161">
        <f t="shared" si="173"/>
        <v>2593.3596430932312</v>
      </c>
      <c r="DA62" s="162">
        <f t="shared" si="173"/>
        <v>1.2262883621201472</v>
      </c>
      <c r="DB62" s="162">
        <f t="shared" si="173"/>
        <v>0.48886000000000002</v>
      </c>
      <c r="DC62" s="163">
        <f t="shared" si="173"/>
        <v>4.4492483254436523</v>
      </c>
      <c r="DD62" s="163">
        <f t="shared" si="173"/>
        <v>0.3605014328219075</v>
      </c>
      <c r="DE62" s="163">
        <f t="shared" si="173"/>
        <v>0.28346400488065904</v>
      </c>
      <c r="DF62" s="164">
        <f t="shared" si="173"/>
        <v>9.2274486050729418</v>
      </c>
      <c r="DG62" s="164">
        <f t="shared" si="173"/>
        <v>45.808291071179077</v>
      </c>
      <c r="DH62" s="162">
        <f t="shared" si="173"/>
        <v>1.0037628599335147</v>
      </c>
      <c r="DI62" s="162">
        <f t="shared" si="173"/>
        <v>0.10042686402602555</v>
      </c>
      <c r="DJ62" s="407"/>
      <c r="DK62" s="362">
        <f t="shared" ref="DK62:DR62" si="174">AVERAGE(DK56:DK60)</f>
        <v>1.6053298822895387E-3</v>
      </c>
      <c r="DL62" s="362">
        <f t="shared" si="174"/>
        <v>9.9213847029864487E-3</v>
      </c>
      <c r="DM62" s="362">
        <f t="shared" si="174"/>
        <v>4.7496539509741592E-3</v>
      </c>
      <c r="DN62" s="362">
        <f t="shared" si="174"/>
        <v>8.1443563196751632E-3</v>
      </c>
      <c r="DO62" s="488">
        <f t="shared" si="174"/>
        <v>0.56797446614804947</v>
      </c>
      <c r="DP62" s="446">
        <f t="shared" si="174"/>
        <v>2.2059920336708241</v>
      </c>
      <c r="DQ62" s="446">
        <f t="shared" si="174"/>
        <v>2.9080485676296055</v>
      </c>
      <c r="DR62" s="446">
        <f t="shared" si="174"/>
        <v>1.2523463829844963</v>
      </c>
      <c r="DS62" s="537">
        <f>AVERAGE(DS56:DS60)</f>
        <v>0.59896173820871723</v>
      </c>
      <c r="DT62" s="157"/>
      <c r="DU62" s="158">
        <f>AVERAGE(DU56:DU60)</f>
        <v>0.63775930664687219</v>
      </c>
      <c r="DV62" s="158">
        <f>AVERAGE(DV56:DV60)</f>
        <v>3.9559449972070126</v>
      </c>
      <c r="DW62" s="362">
        <f>AVERAGE(DW56:DW60)</f>
        <v>1.8939738623545022</v>
      </c>
      <c r="DX62" s="154"/>
      <c r="DY62" s="158">
        <f>AVERAGE(DY56:DY60)</f>
        <v>0.15668017985288663</v>
      </c>
      <c r="DZ62" s="158">
        <f>AVERAGE(DZ56:DZ60)</f>
        <v>0.97338850098854302</v>
      </c>
      <c r="EA62" s="155">
        <f>AVERAGE(EA56:EA60)</f>
        <v>0.46309014273173477</v>
      </c>
      <c r="EB62" s="565"/>
      <c r="EC62" s="158">
        <f>AVERAGE(EC56:EC60)</f>
        <v>0.79443948649975893</v>
      </c>
      <c r="ED62" s="158">
        <f>AVERAGE(ED56:ED60)</f>
        <v>4.9293334981955557</v>
      </c>
      <c r="EE62" s="159">
        <f>AVERAGE(EE56:EE60)</f>
        <v>2.3570640050862375</v>
      </c>
      <c r="EF62" s="565"/>
      <c r="EG62" s="158">
        <f>AVERAGE(EG56:EG60)</f>
        <v>0.20556051350024118</v>
      </c>
      <c r="EH62" s="158">
        <f>AVERAGE(EH56:EH60)</f>
        <v>1.2703202838224097</v>
      </c>
      <c r="EI62" s="159">
        <f>AVERAGE(EI56:EI60)</f>
        <v>0.60974486165078878</v>
      </c>
      <c r="EJ62" s="353"/>
      <c r="EK62" s="374"/>
      <c r="EL62" s="154"/>
      <c r="EM62" s="340">
        <f>AVERAGE(EM56:EM60)</f>
        <v>6.6466065323853964</v>
      </c>
      <c r="EN62" s="340">
        <f>AVERAGE(EN56:EN60)</f>
        <v>40.906849457143529</v>
      </c>
      <c r="EO62" s="621">
        <f>AVERAGE(EO56:EO60)</f>
        <v>19.672977799328017</v>
      </c>
      <c r="EP62" s="586">
        <f>AVERAGE(EP56:EP60)</f>
        <v>99985.728150808922</v>
      </c>
      <c r="EQ62" s="546" t="str">
        <f>$C$6</f>
        <v>Co</v>
      </c>
      <c r="ER62" s="151" t="str">
        <f>$A$2</f>
        <v>R</v>
      </c>
      <c r="ES62" s="152" t="str">
        <f>$B$6</f>
        <v>108-C-36</v>
      </c>
      <c r="ET62" s="156" t="s">
        <v>168</v>
      </c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</row>
    <row r="63" spans="1:216" s="178" customFormat="1" ht="18" customHeight="1" x14ac:dyDescent="0.3">
      <c r="A63" s="473"/>
      <c r="B63" s="474"/>
      <c r="C63" s="165"/>
      <c r="D63" s="169" t="s">
        <v>169</v>
      </c>
      <c r="E63" s="168">
        <f t="shared" ref="E63:L63" si="175">STDEV(E56:E60)</f>
        <v>8.9442719099991592</v>
      </c>
      <c r="F63" s="447">
        <f t="shared" si="175"/>
        <v>0.48981629209327027</v>
      </c>
      <c r="G63" s="343">
        <f t="shared" si="175"/>
        <v>0.15805062480104293</v>
      </c>
      <c r="H63" s="343">
        <f t="shared" si="175"/>
        <v>0.10999999999999949</v>
      </c>
      <c r="I63" s="343">
        <f t="shared" si="175"/>
        <v>5.8566201857385342E-2</v>
      </c>
      <c r="J63" s="343">
        <f t="shared" si="175"/>
        <v>0.1406058320269824</v>
      </c>
      <c r="K63" s="447">
        <f t="shared" si="175"/>
        <v>0.1088577052853848</v>
      </c>
      <c r="L63" s="430">
        <f t="shared" si="175"/>
        <v>0.16286186083567988</v>
      </c>
      <c r="M63" s="459"/>
      <c r="N63" s="343"/>
      <c r="O63" s="376">
        <f>STDEV(O56:O60)</f>
        <v>1.3884506855548968E-2</v>
      </c>
      <c r="P63" s="169">
        <f>STDEV(P56:P60)</f>
        <v>0.35562332377108058</v>
      </c>
      <c r="Q63" s="376">
        <f>STDEV(Q56:Q60)</f>
        <v>0.13227659686245766</v>
      </c>
      <c r="R63" s="168"/>
      <c r="S63" s="376">
        <f>STDEV(S56:S60)</f>
        <v>2.1945517722267466E-2</v>
      </c>
      <c r="T63" s="169">
        <f>STDEV(T56:T60)</f>
        <v>0.28087751949735906</v>
      </c>
      <c r="U63" s="376">
        <f>STDEV(U56:U60)</f>
        <v>7.7253300766911864E-2</v>
      </c>
      <c r="V63" s="168"/>
      <c r="W63" s="376">
        <f>STDEV(W56:W60)</f>
        <v>2.862911576606679E-2</v>
      </c>
      <c r="X63" s="169">
        <f>STDEV(X56:X60)</f>
        <v>0.24136142148769879</v>
      </c>
      <c r="Y63" s="430">
        <f>STDEV(Y56:Y60)</f>
        <v>0.11704618964522313</v>
      </c>
      <c r="Z63" s="377"/>
      <c r="AA63" s="376">
        <f>STDEV(AA56:AA60)</f>
        <v>1.3884506855548961E-2</v>
      </c>
      <c r="AB63" s="169">
        <f>STDEV(AB56:AB60)</f>
        <v>0.15934780231983875</v>
      </c>
      <c r="AC63" s="376">
        <f>STDEV(AC56:AC60)</f>
        <v>5.9073627936601161E-2</v>
      </c>
      <c r="AD63" s="168"/>
      <c r="AE63" s="376">
        <f>STDEV(AE56:AE60)</f>
        <v>6.6662212725236017E-3</v>
      </c>
      <c r="AF63" s="169">
        <f>STDEV(AF56:AF60)</f>
        <v>4.6660770831808765E-2</v>
      </c>
      <c r="AG63" s="376">
        <f>STDEV(AG56:AG60)</f>
        <v>1.8372433363865029E-2</v>
      </c>
      <c r="AH63" s="168"/>
      <c r="AI63" s="376">
        <f>STDEV(AI56:AI60)</f>
        <v>9.6393151813883946E-3</v>
      </c>
      <c r="AJ63" s="169">
        <f>STDEV(AJ56:AJ60)</f>
        <v>0.10119514747029727</v>
      </c>
      <c r="AK63" s="376">
        <f>STDEV(AK56:AK60)</f>
        <v>4.1557386879732545E-2</v>
      </c>
      <c r="AL63" s="168"/>
      <c r="AM63" s="376">
        <f>STDEV(AM56:AM60)</f>
        <v>4.4788408543720423E-3</v>
      </c>
      <c r="AN63" s="169">
        <f>STDEV(AN56:AN60)</f>
        <v>4.3019759748767289E-2</v>
      </c>
      <c r="AO63" s="430">
        <f>STDEV(AO56:AO60)</f>
        <v>1.8340399328193133E-2</v>
      </c>
      <c r="AP63" s="210"/>
      <c r="AQ63" s="167"/>
      <c r="AR63" s="167"/>
      <c r="AS63" s="168"/>
      <c r="AT63" s="171">
        <f>STDEV(AT56:AT60)</f>
        <v>3.5096993124686996E-3</v>
      </c>
      <c r="AU63" s="171">
        <f>STDEV(AU56:AU60)</f>
        <v>1.6890756826049368E-2</v>
      </c>
      <c r="AV63" s="172">
        <f>STDEV(AV56:AV60)</f>
        <v>8.6832402817361137E-3</v>
      </c>
      <c r="AW63" s="170"/>
      <c r="AX63" s="171">
        <f>STDEV(AX56:AX60)</f>
        <v>2.926895564103962E-3</v>
      </c>
      <c r="AY63" s="171">
        <f>STDEV(AY56:AY60)</f>
        <v>1.6842999295680575E-2</v>
      </c>
      <c r="AZ63" s="172">
        <f>STDEV(AZ56:AZ60)</f>
        <v>8.2663847299259737E-3</v>
      </c>
      <c r="BA63" s="170"/>
      <c r="BB63" s="171">
        <f>STDEV(BB56:BB60)</f>
        <v>6.3482730612746154E-3</v>
      </c>
      <c r="BC63" s="171">
        <f>STDEV(BC56:BC60)</f>
        <v>3.3417698006016766E-2</v>
      </c>
      <c r="BD63" s="172">
        <f>STDEV(BD56:BD60)</f>
        <v>1.6747449472480594E-2</v>
      </c>
      <c r="BE63" s="170"/>
      <c r="BF63" s="171">
        <f>STDEV(BF56:BF60)</f>
        <v>1.2044508897579843E-2</v>
      </c>
      <c r="BG63" s="171">
        <f>STDEV(BG56:BG60)</f>
        <v>5.8701275878805872E-2</v>
      </c>
      <c r="BH63" s="172">
        <f>STDEV(BH56:BH60)</f>
        <v>2.9707841252135075E-2</v>
      </c>
      <c r="BI63" s="170"/>
      <c r="BJ63" s="171">
        <f>STDEV(BJ56:BJ60)</f>
        <v>3.2984167807083979E-3</v>
      </c>
      <c r="BK63" s="171">
        <f>STDEV(BK56:BK60)</f>
        <v>1.6783013785065321E-2</v>
      </c>
      <c r="BL63" s="172">
        <f>STDEV(BL56:BL60)</f>
        <v>6.9750130279301447E-3</v>
      </c>
      <c r="BM63" s="170"/>
      <c r="BN63" s="171">
        <f>STDEV(BN56:BN60)</f>
        <v>2.0527012407211845E-2</v>
      </c>
      <c r="BO63" s="171">
        <f>STDEV(BO56:BO60)</f>
        <v>9.8358630718919038E-2</v>
      </c>
      <c r="BP63" s="172">
        <f>STDEV(BP56:BP60)</f>
        <v>4.9329873844786466E-2</v>
      </c>
      <c r="BQ63" s="170"/>
      <c r="BR63" s="171">
        <f>STDEV(BR56:BR60)</f>
        <v>3.9863764315174717E-3</v>
      </c>
      <c r="BS63" s="171">
        <f>STDEV(BS56:BS60)</f>
        <v>3.2725548388801873E-2</v>
      </c>
      <c r="BT63" s="172">
        <f>STDEV(BT56:BT60)</f>
        <v>1.1610794998327388E-2</v>
      </c>
      <c r="BU63" s="170"/>
      <c r="BV63" s="171">
        <f>STDEV(BV56:BV60)</f>
        <v>2.7553043008450352E-3</v>
      </c>
      <c r="BW63" s="171">
        <f>STDEV(BW56:BW60)</f>
        <v>3.0272321484483632E-2</v>
      </c>
      <c r="BX63" s="172">
        <f>STDEV(BX56:BX60)</f>
        <v>1.4313750572195853E-2</v>
      </c>
      <c r="BY63" s="170"/>
      <c r="BZ63" s="171">
        <f>STDEV(BZ56:BZ60)</f>
        <v>4.9237662864219552E-3</v>
      </c>
      <c r="CA63" s="171">
        <f>STDEV(CA56:CA60)</f>
        <v>5.5292090752295082E-2</v>
      </c>
      <c r="CB63" s="172">
        <f>STDEV(CB56:CB60)</f>
        <v>2.1039959090344052E-2</v>
      </c>
      <c r="CC63" s="170"/>
      <c r="CD63" s="171">
        <f>STDEV(CD56:CD60)</f>
        <v>4.5709897953587625E-3</v>
      </c>
      <c r="CE63" s="171">
        <f>STDEV(CE56:CE60)</f>
        <v>5.6128372397014167E-2</v>
      </c>
      <c r="CF63" s="172">
        <f>STDEV(CF56:CF60)</f>
        <v>1.6640126056693103E-2</v>
      </c>
      <c r="CG63" s="170"/>
      <c r="CH63" s="171">
        <f>STDEV(CH56:CH60)</f>
        <v>1.7772173310273004E-2</v>
      </c>
      <c r="CI63" s="171">
        <f>STDEV(CI56:CI60)</f>
        <v>8.5780154110279491E-2</v>
      </c>
      <c r="CJ63" s="172">
        <f>STDEV(CJ56:CJ60)</f>
        <v>3.4958355974370602E-2</v>
      </c>
      <c r="CK63" s="170"/>
      <c r="CL63" s="171">
        <f>STDEV(CL56:CL60)</f>
        <v>1.7772173310273014E-2</v>
      </c>
      <c r="CM63" s="171">
        <f>STDEV(CM56:CM60)</f>
        <v>0.35933271790839333</v>
      </c>
      <c r="CN63" s="172">
        <f>STDEV(CN56:CN60)</f>
        <v>0.15185153346310498</v>
      </c>
      <c r="CO63" s="168"/>
      <c r="CP63" s="173">
        <f>STDEV(CP56:CP60)</f>
        <v>74.665924480050421</v>
      </c>
      <c r="CQ63" s="173">
        <f>STDEV(CQ56:CQ60)</f>
        <v>403.68717959323209</v>
      </c>
      <c r="CR63" s="174">
        <f>STDEV(CR56:CR60)</f>
        <v>197.50213350623542</v>
      </c>
      <c r="CS63" s="170"/>
      <c r="CT63" s="173">
        <f>STDEV(CT56:CT60)</f>
        <v>56.826544651397136</v>
      </c>
      <c r="CU63" s="173">
        <f>STDEV(CU56:CU60)</f>
        <v>273.15207525504042</v>
      </c>
      <c r="CV63" s="174">
        <f>STDEV(CV56:CV60)</f>
        <v>112.06757139138216</v>
      </c>
      <c r="CW63" s="170"/>
      <c r="CX63" s="173">
        <f t="shared" ref="CX63:DI63" si="176">STDEV(CX56:CX60)</f>
        <v>39.80658761184479</v>
      </c>
      <c r="CY63" s="173">
        <f t="shared" si="176"/>
        <v>463.31264224604143</v>
      </c>
      <c r="CZ63" s="174">
        <f t="shared" si="176"/>
        <v>167.44172057323857</v>
      </c>
      <c r="DA63" s="175">
        <f t="shared" si="176"/>
        <v>0.20389251386788437</v>
      </c>
      <c r="DB63" s="175">
        <f t="shared" si="176"/>
        <v>0.10312838115669232</v>
      </c>
      <c r="DC63" s="176">
        <f t="shared" si="176"/>
        <v>0.2300973106091177</v>
      </c>
      <c r="DD63" s="176">
        <f t="shared" si="176"/>
        <v>4.5009950199650595E-2</v>
      </c>
      <c r="DE63" s="176">
        <f t="shared" si="176"/>
        <v>4.4895500371907177E-2</v>
      </c>
      <c r="DF63" s="177">
        <f t="shared" si="176"/>
        <v>0.93728742318613489</v>
      </c>
      <c r="DG63" s="177">
        <f t="shared" si="176"/>
        <v>3.8208009579674806</v>
      </c>
      <c r="DH63" s="175">
        <f t="shared" si="176"/>
        <v>0.12687304482711834</v>
      </c>
      <c r="DI63" s="175">
        <f t="shared" si="176"/>
        <v>1.2726455729348416E-2</v>
      </c>
      <c r="DJ63" s="354"/>
      <c r="DK63" s="209">
        <f t="shared" ref="DK63:DR63" si="177">STDEV(DK56:DK60)</f>
        <v>5.3182039084581048E-4</v>
      </c>
      <c r="DL63" s="209">
        <f t="shared" si="177"/>
        <v>3.2592891757901735E-3</v>
      </c>
      <c r="DM63" s="209">
        <f t="shared" si="177"/>
        <v>1.5442187648816608E-3</v>
      </c>
      <c r="DN63" s="209">
        <f t="shared" si="177"/>
        <v>2.3385032177944721E-3</v>
      </c>
      <c r="DO63" s="493">
        <f t="shared" si="177"/>
        <v>2.8019251224262066E-2</v>
      </c>
      <c r="DP63" s="447">
        <f t="shared" si="177"/>
        <v>0.21668927718593392</v>
      </c>
      <c r="DQ63" s="447">
        <f t="shared" si="177"/>
        <v>0.46796463401334265</v>
      </c>
      <c r="DR63" s="447">
        <f t="shared" si="177"/>
        <v>0.15293411926023978</v>
      </c>
      <c r="DS63" s="538">
        <f>STDEV(DS56:DS60)</f>
        <v>6.8651516950738442E-2</v>
      </c>
      <c r="DT63" s="170"/>
      <c r="DU63" s="171">
        <f>STDEV(DU56:DU60)</f>
        <v>3.741931996265651E-2</v>
      </c>
      <c r="DV63" s="171">
        <f>STDEV(DV56:DV60)</f>
        <v>0.35962828931572849</v>
      </c>
      <c r="DW63" s="209">
        <f>STDEV(DW56:DW60)</f>
        <v>0.16667021140383259</v>
      </c>
      <c r="DX63" s="168"/>
      <c r="DY63" s="171">
        <f>STDEV(DY56:DY60)</f>
        <v>3.3662065906161331E-2</v>
      </c>
      <c r="DZ63" s="171">
        <f>STDEV(DZ56:DZ60)</f>
        <v>0.2293757345136295</v>
      </c>
      <c r="EA63" s="479">
        <f>STDEV(EA56:EA60)</f>
        <v>9.0185707743533947E-2</v>
      </c>
      <c r="EB63" s="566"/>
      <c r="EC63" s="171">
        <f>STDEV(EC56:EC60)</f>
        <v>3.222166794615737E-2</v>
      </c>
      <c r="ED63" s="171">
        <f>STDEV(ED56:ED60)</f>
        <v>0.41424375216161696</v>
      </c>
      <c r="EE63" s="172">
        <f>STDEV(EE56:EE60)</f>
        <v>0.14405526078056916</v>
      </c>
      <c r="EF63" s="566"/>
      <c r="EG63" s="171">
        <f>STDEV(EG56:EG60)</f>
        <v>3.222166794615719E-2</v>
      </c>
      <c r="EH63" s="171">
        <f>STDEV(EH56:EH60)</f>
        <v>0.18651288745442418</v>
      </c>
      <c r="EI63" s="172">
        <f>STDEV(EI56:EI60)</f>
        <v>0.10055890424881979</v>
      </c>
      <c r="EJ63" s="210"/>
      <c r="EK63" s="376"/>
      <c r="EL63" s="168"/>
      <c r="EM63" s="343">
        <f>STDEV(EM56:EM60)</f>
        <v>1.5362459368331498</v>
      </c>
      <c r="EN63" s="343">
        <f>STDEV(EN56:EN60)</f>
        <v>8.0109051815386092</v>
      </c>
      <c r="EO63" s="345">
        <f>STDEV(EO56:EO60)</f>
        <v>4.3148745070889252</v>
      </c>
      <c r="EP63" s="387">
        <f>STDEV(EP56:EP60)</f>
        <v>23296.057388872574</v>
      </c>
      <c r="EQ63" s="547"/>
      <c r="ER63" s="474"/>
      <c r="ES63" s="165"/>
      <c r="ET63" s="169" t="s">
        <v>169</v>
      </c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</row>
    <row r="64" spans="1:216" s="205" customFormat="1" ht="18" customHeight="1" thickBot="1" x14ac:dyDescent="0.25">
      <c r="A64" s="179"/>
      <c r="B64" s="180"/>
      <c r="C64" s="181"/>
      <c r="D64" s="438" t="s">
        <v>170</v>
      </c>
      <c r="E64" s="183">
        <f t="shared" ref="E64:L64" si="178">E63/E62</f>
        <v>4.279555937798641E-2</v>
      </c>
      <c r="F64" s="448">
        <f t="shared" si="178"/>
        <v>6.7263978590122245E-2</v>
      </c>
      <c r="G64" s="183">
        <f t="shared" si="178"/>
        <v>6.2569526841267986E-2</v>
      </c>
      <c r="H64" s="183">
        <f t="shared" si="178"/>
        <v>0.14666666666666597</v>
      </c>
      <c r="I64" s="183">
        <f t="shared" si="178"/>
        <v>5.7757595520103885E-2</v>
      </c>
      <c r="J64" s="183">
        <f t="shared" si="178"/>
        <v>6.8189055299215526E-2</v>
      </c>
      <c r="K64" s="448">
        <f t="shared" si="178"/>
        <v>0.1170512960057901</v>
      </c>
      <c r="L64" s="432">
        <f t="shared" si="178"/>
        <v>4.6755925499539677E-2</v>
      </c>
      <c r="M64" s="460"/>
      <c r="N64" s="408"/>
      <c r="O64" s="409">
        <f>O63/O62</f>
        <v>1.6298056405969298E-2</v>
      </c>
      <c r="P64" s="410">
        <f>P63/P62</f>
        <v>5.7361803783714908E-2</v>
      </c>
      <c r="Q64" s="409">
        <f>Q63/Q62</f>
        <v>4.4585479821603387E-2</v>
      </c>
      <c r="R64" s="408"/>
      <c r="S64" s="409">
        <f>S63/S62</f>
        <v>3.4501545887563212E-2</v>
      </c>
      <c r="T64" s="410">
        <f>T63/T62</f>
        <v>6.0694975660197187E-2</v>
      </c>
      <c r="U64" s="409">
        <f>U63/U62</f>
        <v>3.4898765676035941E-2</v>
      </c>
      <c r="V64" s="408"/>
      <c r="W64" s="409">
        <f>W63/W62</f>
        <v>0.1326414651120727</v>
      </c>
      <c r="X64" s="410">
        <f>X63/X62</f>
        <v>0.15354131745320154</v>
      </c>
      <c r="Y64" s="432">
        <f>Y63/Y62</f>
        <v>0.15540495892900133</v>
      </c>
      <c r="Z64" s="411"/>
      <c r="AA64" s="409">
        <f>AA63/AA62</f>
        <v>9.3758371714968425E-2</v>
      </c>
      <c r="AB64" s="410">
        <f>AB63/AB62</f>
        <v>0.14722442751907297</v>
      </c>
      <c r="AC64" s="409">
        <f>AC63/AC62</f>
        <v>0.11438938042938239</v>
      </c>
      <c r="AD64" s="408"/>
      <c r="AE64" s="409">
        <f>AE63/AE62</f>
        <v>0.15138187612779544</v>
      </c>
      <c r="AF64" s="410">
        <f>AF63/AF62</f>
        <v>0.14595089399502437</v>
      </c>
      <c r="AG64" s="409">
        <f>AG63/AG62</f>
        <v>0.12030083096188691</v>
      </c>
      <c r="AH64" s="408"/>
      <c r="AI64" s="409">
        <f>AI63/AI62</f>
        <v>0.12367762645800023</v>
      </c>
      <c r="AJ64" s="410">
        <f>AJ63/AJ62</f>
        <v>0.17729136127551981</v>
      </c>
      <c r="AK64" s="409">
        <f>AK63/AK62</f>
        <v>0.15261509558232245</v>
      </c>
      <c r="AL64" s="408"/>
      <c r="AM64" s="409">
        <f>AM63/AM62</f>
        <v>0.17151537032512715</v>
      </c>
      <c r="AN64" s="410">
        <f>AN63/AN62</f>
        <v>0.22422481110330361</v>
      </c>
      <c r="AO64" s="432">
        <f>AO63/AO62</f>
        <v>0.2006539927170792</v>
      </c>
      <c r="AP64" s="185"/>
      <c r="AQ64" s="183"/>
      <c r="AR64" s="183"/>
      <c r="AS64" s="183"/>
      <c r="AT64" s="183">
        <f>AT63/AT62</f>
        <v>0.14341291623672814</v>
      </c>
      <c r="AU64" s="183">
        <f>AU63/AU62</f>
        <v>0.1118023402250355</v>
      </c>
      <c r="AV64" s="184">
        <f>AV63/AV62</f>
        <v>0.11995016798119723</v>
      </c>
      <c r="AW64" s="185"/>
      <c r="AX64" s="183">
        <f>AX63/AX62</f>
        <v>0.39546756379257347</v>
      </c>
      <c r="AY64" s="183">
        <f>AY63/AY62</f>
        <v>0.37003911186350369</v>
      </c>
      <c r="AZ64" s="184">
        <f>AZ63/AZ62</f>
        <v>0.37869295400332842</v>
      </c>
      <c r="BA64" s="185"/>
      <c r="BB64" s="183">
        <f>BB63/BB62</f>
        <v>0.19916908232162731</v>
      </c>
      <c r="BC64" s="183">
        <f>BC63/BC62</f>
        <v>0.1699835127371517</v>
      </c>
      <c r="BD64" s="184">
        <f>BD63/BD62</f>
        <v>0.1777500037970112</v>
      </c>
      <c r="BE64" s="185"/>
      <c r="BF64" s="183">
        <f>BF63/BF62</f>
        <v>0.23524088307925925</v>
      </c>
      <c r="BG64" s="183">
        <f>BG63/BG62</f>
        <v>0.18646876290079017</v>
      </c>
      <c r="BH64" s="184">
        <f>BH63/BH62</f>
        <v>0.19691281685663084</v>
      </c>
      <c r="BI64" s="185"/>
      <c r="BJ64" s="183">
        <f>BJ63/BJ62</f>
        <v>0.1335911072645414</v>
      </c>
      <c r="BK64" s="183">
        <f>BK63/BK62</f>
        <v>0.11002556689245495</v>
      </c>
      <c r="BL64" s="184">
        <f>BL63/BL62</f>
        <v>9.5636495720777051E-2</v>
      </c>
      <c r="BM64" s="185"/>
      <c r="BN64" s="183">
        <f>BN63/BN62</f>
        <v>0.19047952883074248</v>
      </c>
      <c r="BO64" s="183">
        <f>BO63/BO62</f>
        <v>0.1481447389323263</v>
      </c>
      <c r="BP64" s="184">
        <f>BP63/BP62</f>
        <v>0.15511579964531685</v>
      </c>
      <c r="BQ64" s="185"/>
      <c r="BR64" s="183">
        <f>BR63/BR62</f>
        <v>0.10534003923449234</v>
      </c>
      <c r="BS64" s="183">
        <f>BS63/BS62</f>
        <v>0.1391904779431356</v>
      </c>
      <c r="BT64" s="184">
        <f>BT63/BT62</f>
        <v>0.1034942219484859</v>
      </c>
      <c r="BU64" s="185"/>
      <c r="BV64" s="183">
        <f>BV63/BV62</f>
        <v>5.5514876069505142E-2</v>
      </c>
      <c r="BW64" s="183">
        <f>BW63/BW62</f>
        <v>9.8227588258946535E-2</v>
      </c>
      <c r="BX64" s="184">
        <f>BX63/BX62</f>
        <v>9.7036294757566949E-2</v>
      </c>
      <c r="BY64" s="185"/>
      <c r="BZ64" s="183">
        <f>BZ63/BZ62</f>
        <v>5.628785390219198E-2</v>
      </c>
      <c r="CA64" s="183">
        <f>CA63/CA62</f>
        <v>0.10177102546914056</v>
      </c>
      <c r="CB64" s="184">
        <f>CB63/CB62</f>
        <v>8.1017304052187614E-2</v>
      </c>
      <c r="CC64" s="185"/>
      <c r="CD64" s="183">
        <f>CD63/CD62</f>
        <v>4.0752318203946071E-2</v>
      </c>
      <c r="CE64" s="183">
        <f>CE63/CE62</f>
        <v>8.0663180219238781E-2</v>
      </c>
      <c r="CF64" s="184">
        <f>CF63/CF62</f>
        <v>5.0025985947846352E-2</v>
      </c>
      <c r="CG64" s="185"/>
      <c r="CH64" s="183">
        <f>CH63/CH62</f>
        <v>9.1027464754656201E-2</v>
      </c>
      <c r="CI64" s="183">
        <f>CI63/CI62</f>
        <v>7.1055060094302777E-2</v>
      </c>
      <c r="CJ64" s="184">
        <f>CJ63/CJ62</f>
        <v>6.0511237113363932E-2</v>
      </c>
      <c r="CK64" s="185"/>
      <c r="CL64" s="183">
        <f>CL63/CL62</f>
        <v>2.208380920636633E-2</v>
      </c>
      <c r="CM64" s="183">
        <f>CM63/CM62</f>
        <v>7.1975675963390953E-2</v>
      </c>
      <c r="CN64" s="184">
        <f>CN63/CN62</f>
        <v>6.3560351301180346E-2</v>
      </c>
      <c r="CO64" s="183"/>
      <c r="CP64" s="183">
        <f>CP63/CP62</f>
        <v>8.5023313403324349E-2</v>
      </c>
      <c r="CQ64" s="183">
        <f>CQ63/CQ62</f>
        <v>7.4301862441171429E-2</v>
      </c>
      <c r="CR64" s="184">
        <f>CR63/CR62</f>
        <v>7.5902540892146125E-2</v>
      </c>
      <c r="CS64" s="185"/>
      <c r="CT64" s="183">
        <f>CT63/CT62</f>
        <v>0.11861788460718796</v>
      </c>
      <c r="CU64" s="183">
        <f>CU63/CU62</f>
        <v>9.2284811404529959E-2</v>
      </c>
      <c r="CV64" s="184">
        <f>CV63/CV62</f>
        <v>7.9158252832154399E-2</v>
      </c>
      <c r="CW64" s="185"/>
      <c r="CX64" s="183">
        <f t="shared" ref="CX64:DI64" si="179">CX63/CX62</f>
        <v>4.5543593183321206E-2</v>
      </c>
      <c r="CY64" s="183">
        <f t="shared" si="179"/>
        <v>8.5426834844202146E-2</v>
      </c>
      <c r="CZ64" s="184">
        <f t="shared" si="179"/>
        <v>6.4565561131938634E-2</v>
      </c>
      <c r="DA64" s="186">
        <f t="shared" si="179"/>
        <v>0.16626800038725942</v>
      </c>
      <c r="DB64" s="186">
        <f t="shared" si="179"/>
        <v>0.21095688163624005</v>
      </c>
      <c r="DC64" s="187">
        <f t="shared" si="179"/>
        <v>5.171599645119241E-2</v>
      </c>
      <c r="DD64" s="187">
        <f t="shared" si="179"/>
        <v>0.12485373455335505</v>
      </c>
      <c r="DE64" s="187">
        <f t="shared" si="179"/>
        <v>0.15838166257055669</v>
      </c>
      <c r="DF64" s="186">
        <f t="shared" si="179"/>
        <v>0.1015760112357435</v>
      </c>
      <c r="DG64" s="186">
        <f t="shared" si="179"/>
        <v>8.3408502448400451E-2</v>
      </c>
      <c r="DH64" s="186">
        <f t="shared" si="179"/>
        <v>0.12639742900581311</v>
      </c>
      <c r="DI64" s="186">
        <f t="shared" si="179"/>
        <v>0.12672361974830126</v>
      </c>
      <c r="DJ64" s="185"/>
      <c r="DK64" s="183">
        <f t="shared" ref="DK64:DS64" si="180">DK63/DK62</f>
        <v>0.33128417823215411</v>
      </c>
      <c r="DL64" s="183">
        <f t="shared" si="180"/>
        <v>0.32851152065589095</v>
      </c>
      <c r="DM64" s="183">
        <f t="shared" si="180"/>
        <v>0.32512237329730936</v>
      </c>
      <c r="DN64" s="183">
        <f t="shared" si="180"/>
        <v>0.28713174203160885</v>
      </c>
      <c r="DO64" s="493">
        <f t="shared" si="180"/>
        <v>4.9331885312179698E-2</v>
      </c>
      <c r="DP64" s="447">
        <f t="shared" si="180"/>
        <v>9.8227588258946577E-2</v>
      </c>
      <c r="DQ64" s="447">
        <f t="shared" si="180"/>
        <v>0.16092050154265056</v>
      </c>
      <c r="DR64" s="447">
        <f t="shared" si="180"/>
        <v>0.12211806680495126</v>
      </c>
      <c r="DS64" s="538">
        <f t="shared" si="180"/>
        <v>0.11461753326022268</v>
      </c>
      <c r="DT64" s="185"/>
      <c r="DU64" s="183">
        <f>DU63/DU62</f>
        <v>5.8673106880078214E-2</v>
      </c>
      <c r="DV64" s="183">
        <f>DV63/DV62</f>
        <v>9.0908313833896651E-2</v>
      </c>
      <c r="DW64" s="183">
        <f>DW63/DW62</f>
        <v>8.8000270075868817E-2</v>
      </c>
      <c r="DX64" s="183"/>
      <c r="DY64" s="183">
        <f>DY63/DY62</f>
        <v>0.21484571908053723</v>
      </c>
      <c r="DZ64" s="183">
        <f>DZ63/DZ62</f>
        <v>0.23564664497339208</v>
      </c>
      <c r="EA64" s="448">
        <f>EA63/EA62</f>
        <v>0.19474762993557815</v>
      </c>
      <c r="EB64" s="182"/>
      <c r="EC64" s="183">
        <f>EC63/EC62</f>
        <v>4.05589959886355E-2</v>
      </c>
      <c r="ED64" s="183">
        <f>ED63/ED62</f>
        <v>8.4036463005243214E-2</v>
      </c>
      <c r="EE64" s="184">
        <f>EE63/EE62</f>
        <v>6.1116397547846237E-2</v>
      </c>
      <c r="EF64" s="182"/>
      <c r="EG64" s="183">
        <f>EG63/EG62</f>
        <v>0.15675027950404194</v>
      </c>
      <c r="EH64" s="183">
        <f>EH63/EH62</f>
        <v>0.14682351358919071</v>
      </c>
      <c r="EI64" s="184">
        <f>EI63/EI62</f>
        <v>0.16491964192461137</v>
      </c>
      <c r="EJ64" s="185"/>
      <c r="EK64" s="448"/>
      <c r="EL64" s="183"/>
      <c r="EM64" s="183">
        <f>EM63/EM62</f>
        <v>0.23113237248930507</v>
      </c>
      <c r="EN64" s="183">
        <f>EN63/EN62</f>
        <v>0.1958328565471979</v>
      </c>
      <c r="EO64" s="183">
        <f>EO63/EO62</f>
        <v>0.21933001455612436</v>
      </c>
      <c r="EP64" s="183">
        <f>EP63/EP62</f>
        <v>0.23299382641625638</v>
      </c>
      <c r="EQ64" s="548"/>
      <c r="ER64" s="180"/>
      <c r="ES64" s="181"/>
      <c r="ET64" s="438" t="s">
        <v>170</v>
      </c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</row>
    <row r="65" spans="1:216" s="212" customFormat="1" ht="18" customHeight="1" thickTop="1" thickBot="1" x14ac:dyDescent="0.25">
      <c r="A65" s="206"/>
      <c r="B65" s="207"/>
      <c r="C65" s="208"/>
      <c r="D65" s="440" t="s">
        <v>171</v>
      </c>
      <c r="E65" s="167">
        <f t="shared" ref="E65:L65" si="181">E63/SQRT(5)</f>
        <v>4</v>
      </c>
      <c r="F65" s="447">
        <f t="shared" si="181"/>
        <v>0.21905250512148899</v>
      </c>
      <c r="G65" s="345">
        <f t="shared" si="181"/>
        <v>7.068238818828923E-2</v>
      </c>
      <c r="H65" s="345">
        <f t="shared" si="181"/>
        <v>4.919349550499514E-2</v>
      </c>
      <c r="I65" s="345">
        <f t="shared" si="181"/>
        <v>2.6191601707417612E-2</v>
      </c>
      <c r="J65" s="345">
        <f t="shared" si="181"/>
        <v>6.2880839689049936E-2</v>
      </c>
      <c r="K65" s="447">
        <f t="shared" si="181"/>
        <v>4.8682645778551706E-2</v>
      </c>
      <c r="L65" s="430">
        <f t="shared" si="181"/>
        <v>7.2834038354138181E-2</v>
      </c>
      <c r="M65" s="176"/>
      <c r="N65" s="345"/>
      <c r="O65" s="376">
        <f>O63/SQRT(5)</f>
        <v>6.209340232613869E-3</v>
      </c>
      <c r="P65" s="169">
        <f>P63/SQRT(5)</f>
        <v>0.1590395852673106</v>
      </c>
      <c r="Q65" s="376">
        <f>Q63/SQRT(5)</f>
        <v>5.915589248335814E-2</v>
      </c>
      <c r="R65" s="167"/>
      <c r="S65" s="376">
        <f>S63/SQRT(5)</f>
        <v>9.8143338856832799E-3</v>
      </c>
      <c r="T65" s="169">
        <f>T63/SQRT(5)</f>
        <v>0.12561224538952348</v>
      </c>
      <c r="U65" s="376">
        <f>U63/SQRT(5)</f>
        <v>3.4548726400210311E-2</v>
      </c>
      <c r="V65" s="167"/>
      <c r="W65" s="376">
        <f>W63/SQRT(5)</f>
        <v>1.2803329797727261E-2</v>
      </c>
      <c r="X65" s="169">
        <f>X63/SQRT(5)</f>
        <v>0.10794010911849458</v>
      </c>
      <c r="Y65" s="430">
        <f>Y63/SQRT(5)</f>
        <v>5.2344647310810184E-2</v>
      </c>
      <c r="Z65" s="378"/>
      <c r="AA65" s="376">
        <f>AA63/SQRT(5)</f>
        <v>6.2093402326138655E-3</v>
      </c>
      <c r="AB65" s="169">
        <f>AB63/SQRT(5)</f>
        <v>7.1262503610471623E-2</v>
      </c>
      <c r="AC65" s="376">
        <f>AC63/SQRT(5)</f>
        <v>2.6418529548754167E-2</v>
      </c>
      <c r="AD65" s="167"/>
      <c r="AE65" s="376">
        <f>AE63/SQRT(5)</f>
        <v>2.9812247836835848E-3</v>
      </c>
      <c r="AF65" s="169">
        <f>AF63/SQRT(5)</f>
        <v>2.0867331092492759E-2</v>
      </c>
      <c r="AG65" s="376">
        <f>AG63/SQRT(5)</f>
        <v>8.216401982737466E-3</v>
      </c>
      <c r="AH65" s="167"/>
      <c r="AI65" s="376">
        <f>AI63/SQRT(5)</f>
        <v>4.3108328004260333E-3</v>
      </c>
      <c r="AJ65" s="169">
        <f>AJ63/SQRT(5)</f>
        <v>4.5255845747340116E-2</v>
      </c>
      <c r="AK65" s="376">
        <f>AK63/SQRT(5)</f>
        <v>1.8585028406067967E-2</v>
      </c>
      <c r="AL65" s="167"/>
      <c r="AM65" s="376">
        <f>AM63/SQRT(5)</f>
        <v>2.0029985221558244E-3</v>
      </c>
      <c r="AN65" s="169">
        <f>AN63/SQRT(5)</f>
        <v>1.9239021434790584E-2</v>
      </c>
      <c r="AO65" s="430">
        <f>AO63/SQRT(5)</f>
        <v>8.2020759264662627E-3</v>
      </c>
      <c r="AP65" s="354"/>
      <c r="AQ65" s="209"/>
      <c r="AR65" s="209"/>
      <c r="AS65" s="167"/>
      <c r="AT65" s="209">
        <f>AT63/SQRT(5)</f>
        <v>1.5695852486528575E-3</v>
      </c>
      <c r="AU65" s="209">
        <f>AU63/SQRT(5)</f>
        <v>7.5537760908929953E-3</v>
      </c>
      <c r="AV65" s="172">
        <f>AV63/SQRT(5)</f>
        <v>3.8832631069852749E-3</v>
      </c>
      <c r="AW65" s="210"/>
      <c r="AX65" s="209">
        <f>AX63/SQRT(5)</f>
        <v>1.3089474888758105E-3</v>
      </c>
      <c r="AY65" s="209">
        <f>AY63/SQRT(5)</f>
        <v>7.5324182740245686E-3</v>
      </c>
      <c r="AZ65" s="172">
        <f>AZ63/SQRT(5)</f>
        <v>3.6968396368561433E-3</v>
      </c>
      <c r="BA65" s="210"/>
      <c r="BB65" s="209">
        <f>BB63/SQRT(5)</f>
        <v>2.8390340209481454E-3</v>
      </c>
      <c r="BC65" s="209">
        <f>BC63/SQRT(5)</f>
        <v>1.4944848878602533E-2</v>
      </c>
      <c r="BD65" s="172">
        <f>BD63/SQRT(5)</f>
        <v>7.4896870940419202E-3</v>
      </c>
      <c r="BE65" s="210"/>
      <c r="BF65" s="209">
        <f>BF63/SQRT(5)</f>
        <v>5.3864681301179157E-3</v>
      </c>
      <c r="BG65" s="209">
        <f>BG63/SQRT(5)</f>
        <v>2.6252008646195726E-2</v>
      </c>
      <c r="BH65" s="172">
        <f>BH63/SQRT(5)</f>
        <v>1.3285750500909299E-2</v>
      </c>
      <c r="BI65" s="210"/>
      <c r="BJ65" s="209">
        <f>BJ63/SQRT(5)</f>
        <v>1.4750968279579988E-3</v>
      </c>
      <c r="BK65" s="209">
        <f>BK63/SQRT(5)</f>
        <v>7.5055919381444205E-3</v>
      </c>
      <c r="BL65" s="172">
        <f>BL63/SQRT(5)</f>
        <v>3.1193206548796883E-3</v>
      </c>
      <c r="BM65" s="210"/>
      <c r="BN65" s="209">
        <f>BN63/SQRT(5)</f>
        <v>9.1799590235014557E-3</v>
      </c>
      <c r="BO65" s="209">
        <f>BO63/SQRT(5)</f>
        <v>4.3987316892260396E-2</v>
      </c>
      <c r="BP65" s="172">
        <f>BP63/SQRT(5)</f>
        <v>2.2060990247686287E-2</v>
      </c>
      <c r="BQ65" s="210"/>
      <c r="BR65" s="209">
        <f>BR63/SQRT(5)</f>
        <v>1.7827617369552203E-3</v>
      </c>
      <c r="BS65" s="209">
        <f>BS63/SQRT(5)</f>
        <v>1.463531015966394E-2</v>
      </c>
      <c r="BT65" s="172">
        <f>BT63/SQRT(5)</f>
        <v>5.1925053778149191E-3</v>
      </c>
      <c r="BU65" s="210"/>
      <c r="BV65" s="209">
        <f>BV63/SQRT(5)</f>
        <v>1.2322095430774059E-3</v>
      </c>
      <c r="BW65" s="209">
        <f>BW63/SQRT(5)</f>
        <v>1.3538193735206549E-2</v>
      </c>
      <c r="BX65" s="172">
        <f>BX63/SQRT(5)</f>
        <v>6.4013038584812875E-3</v>
      </c>
      <c r="BY65" s="210"/>
      <c r="BZ65" s="209">
        <f>BZ63/SQRT(5)</f>
        <v>2.2019752243522383E-3</v>
      </c>
      <c r="CA65" s="209">
        <f>CA63/SQRT(5)</f>
        <v>2.4727374708043856E-2</v>
      </c>
      <c r="CB65" s="172">
        <f>CB63/SQRT(5)</f>
        <v>9.4093557539647876E-3</v>
      </c>
      <c r="CC65" s="210"/>
      <c r="CD65" s="209">
        <f>CD63/SQRT(5)</f>
        <v>2.0442087813760091E-3</v>
      </c>
      <c r="CE65" s="209">
        <f>CE63/SQRT(5)</f>
        <v>2.5101371229229296E-2</v>
      </c>
      <c r="CF65" s="172">
        <f>CF63/SQRT(5)</f>
        <v>7.4416906033862593E-3</v>
      </c>
      <c r="CG65" s="210"/>
      <c r="CH65" s="209">
        <f>CH63/SQRT(5)</f>
        <v>7.9479575259355801E-3</v>
      </c>
      <c r="CI65" s="209">
        <f>CI63/SQRT(5)</f>
        <v>3.8362051142198587E-2</v>
      </c>
      <c r="CJ65" s="172">
        <f>CJ63/SQRT(5)</f>
        <v>1.5633852068065713E-2</v>
      </c>
      <c r="CK65" s="210"/>
      <c r="CL65" s="209">
        <f>CL63/SQRT(5)</f>
        <v>7.9479575259355836E-3</v>
      </c>
      <c r="CM65" s="209">
        <f>CM63/SQRT(5)</f>
        <v>0.16069847675658469</v>
      </c>
      <c r="CN65" s="172">
        <f>CN63/SQRT(5)</f>
        <v>6.7910070262217362E-2</v>
      </c>
      <c r="CO65" s="167"/>
      <c r="CP65" s="211">
        <f>CP63/SQRT(5)</f>
        <v>33.391616548051672</v>
      </c>
      <c r="CQ65" s="211">
        <f>CQ63/SQRT(5)</f>
        <v>180.53439504312655</v>
      </c>
      <c r="CR65" s="174">
        <f>CR63/SQRT(5)</f>
        <v>88.325639244236257</v>
      </c>
      <c r="CS65" s="210"/>
      <c r="CT65" s="211">
        <f>CT63/SQRT(5)</f>
        <v>25.413603353390215</v>
      </c>
      <c r="CU65" s="211">
        <f>CU63/SQRT(5)</f>
        <v>122.15732169308171</v>
      </c>
      <c r="CV65" s="174">
        <f>CV63/SQRT(5)</f>
        <v>50.118141540888239</v>
      </c>
      <c r="CW65" s="210"/>
      <c r="CX65" s="211">
        <f t="shared" ref="CX65:DI65" si="182">CX63/SQRT(5)</f>
        <v>17.802047170477191</v>
      </c>
      <c r="CY65" s="211">
        <f t="shared" si="182"/>
        <v>207.19971257943789</v>
      </c>
      <c r="CZ65" s="174">
        <f t="shared" si="182"/>
        <v>74.882213894257291</v>
      </c>
      <c r="DA65" s="175">
        <f t="shared" si="182"/>
        <v>9.1183504222381598E-2</v>
      </c>
      <c r="DB65" s="175">
        <f t="shared" si="182"/>
        <v>4.6120414135174481E-2</v>
      </c>
      <c r="DC65" s="176">
        <f t="shared" si="182"/>
        <v>0.10290264559237414</v>
      </c>
      <c r="DD65" s="176">
        <f t="shared" si="182"/>
        <v>2.0129061662059793E-2</v>
      </c>
      <c r="DE65" s="176">
        <f t="shared" si="182"/>
        <v>2.0077878143090307E-2</v>
      </c>
      <c r="DF65" s="177">
        <f t="shared" si="182"/>
        <v>0.41916767853996201</v>
      </c>
      <c r="DG65" s="177">
        <f t="shared" si="182"/>
        <v>1.7087141341023206</v>
      </c>
      <c r="DH65" s="175">
        <f t="shared" si="182"/>
        <v>5.6739350549162931E-2</v>
      </c>
      <c r="DI65" s="175">
        <f t="shared" si="182"/>
        <v>5.6914440246929442E-3</v>
      </c>
      <c r="DJ65" s="354"/>
      <c r="DK65" s="209">
        <f t="shared" ref="DK65:DS65" si="183">DK63/SQRT(5)</f>
        <v>2.3783730915034781E-4</v>
      </c>
      <c r="DL65" s="209">
        <f t="shared" si="183"/>
        <v>1.4575984310792179E-3</v>
      </c>
      <c r="DM65" s="209">
        <f t="shared" si="183"/>
        <v>6.9059562608123168E-4</v>
      </c>
      <c r="DN65" s="209">
        <f t="shared" si="183"/>
        <v>1.0458104321180871E-3</v>
      </c>
      <c r="DO65" s="494">
        <f t="shared" si="183"/>
        <v>1.2530590083218836E-2</v>
      </c>
      <c r="DP65" s="449">
        <f t="shared" si="183"/>
        <v>9.6906390756608507E-2</v>
      </c>
      <c r="DQ65" s="449">
        <f t="shared" si="183"/>
        <v>0.20928014654392887</v>
      </c>
      <c r="DR65" s="449">
        <f t="shared" si="183"/>
        <v>6.839421734899119E-2</v>
      </c>
      <c r="DS65" s="539">
        <f t="shared" si="183"/>
        <v>3.0701891732066045E-2</v>
      </c>
      <c r="DT65" s="210"/>
      <c r="DU65" s="209">
        <f>DU63/SQRT(5)</f>
        <v>1.673442862166297E-2</v>
      </c>
      <c r="DV65" s="209">
        <f>DV63/SQRT(5)</f>
        <v>0.16083066030838603</v>
      </c>
      <c r="DW65" s="209">
        <f>DW63/SQRT(5)</f>
        <v>7.4537184504646067E-2</v>
      </c>
      <c r="DX65" s="167"/>
      <c r="DY65" s="209">
        <f>DY63/SQRT(5)</f>
        <v>1.5054133525850957E-2</v>
      </c>
      <c r="DZ65" s="209">
        <f>DZ63/SQRT(5)</f>
        <v>0.10257994695228403</v>
      </c>
      <c r="EA65" s="479">
        <f>EA63/SQRT(5)</f>
        <v>4.033227462269421E-2</v>
      </c>
      <c r="EB65" s="166"/>
      <c r="EC65" s="209">
        <f>EC63/SQRT(5)</f>
        <v>1.4409967975206783E-2</v>
      </c>
      <c r="ED65" s="209">
        <f>ED63/SQRT(5)</f>
        <v>0.18525543781759019</v>
      </c>
      <c r="EE65" s="172">
        <f>EE63/SQRT(5)</f>
        <v>6.4423471124362405E-2</v>
      </c>
      <c r="EF65" s="166"/>
      <c r="EG65" s="209">
        <f>EG63/SQRT(5)</f>
        <v>1.4409967975206701E-2</v>
      </c>
      <c r="EH65" s="209">
        <f>EH63/SQRT(5)</f>
        <v>8.3411099005572031E-2</v>
      </c>
      <c r="EI65" s="172">
        <f>EI63/SQRT(5)</f>
        <v>4.4971309128650695E-2</v>
      </c>
      <c r="EJ65" s="210"/>
      <c r="EK65" s="376"/>
      <c r="EL65" s="191"/>
      <c r="EM65" s="344">
        <f>EM63/SQRT(5)</f>
        <v>0.68703006898335417</v>
      </c>
      <c r="EN65" s="344">
        <f>EN63/SQRT(5)</f>
        <v>3.5825857094451243</v>
      </c>
      <c r="EO65" s="344">
        <f>EO63/SQRT(5)</f>
        <v>1.9296705424463469</v>
      </c>
      <c r="EP65" s="388">
        <f>EP63/SQRT(5)</f>
        <v>10418.313585851065</v>
      </c>
      <c r="EQ65" s="551"/>
      <c r="ER65" s="207"/>
      <c r="ES65" s="208"/>
      <c r="ET65" s="440" t="s">
        <v>171</v>
      </c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</row>
    <row r="66" spans="1:216" s="222" customFormat="1" ht="18" customHeight="1" thickTop="1" thickBot="1" x14ac:dyDescent="0.3">
      <c r="A66" s="213"/>
      <c r="B66" s="220"/>
      <c r="C66" s="220"/>
      <c r="D66" s="441" t="s">
        <v>239</v>
      </c>
      <c r="E66" s="214">
        <f>TTEST(E41:E45,E56:E60,1,2)</f>
        <v>1.0682699237623517E-9</v>
      </c>
      <c r="F66" s="215">
        <f t="shared" ref="F66:L66" si="184">TTEST(F41:F45,F56:F60,1,2)</f>
        <v>3.7686533703890818E-7</v>
      </c>
      <c r="G66" s="214">
        <f t="shared" si="184"/>
        <v>2.3489250166817008E-7</v>
      </c>
      <c r="H66" s="214">
        <f t="shared" si="184"/>
        <v>7.8943688577451899E-5</v>
      </c>
      <c r="I66" s="214">
        <f t="shared" si="184"/>
        <v>7.2768630560461057E-8</v>
      </c>
      <c r="J66" s="214">
        <f t="shared" si="184"/>
        <v>4.3671650242920697E-7</v>
      </c>
      <c r="K66" s="215">
        <f t="shared" si="184"/>
        <v>1.7618209319052254E-5</v>
      </c>
      <c r="L66" s="217">
        <f t="shared" si="184"/>
        <v>1.9681382180727993E-5</v>
      </c>
      <c r="M66" s="461"/>
      <c r="N66" s="214"/>
      <c r="O66" s="215">
        <f t="shared" ref="O66:Q66" si="185">TTEST(O41:O45,O56:O60,1,2)</f>
        <v>1.6309108059588216E-2</v>
      </c>
      <c r="P66" s="216">
        <f t="shared" si="185"/>
        <v>2.9588320450903403E-7</v>
      </c>
      <c r="Q66" s="215">
        <f t="shared" si="185"/>
        <v>1.7435982070573685E-5</v>
      </c>
      <c r="R66" s="214"/>
      <c r="S66" s="215">
        <f t="shared" ref="S66:U66" si="186">TTEST(S41:S45,S56:S60,1,2)</f>
        <v>5.1632974850538464E-2</v>
      </c>
      <c r="T66" s="216">
        <f t="shared" si="186"/>
        <v>3.3523079189941746E-7</v>
      </c>
      <c r="U66" s="215">
        <f t="shared" si="186"/>
        <v>2.9106177677536847E-6</v>
      </c>
      <c r="V66" s="214"/>
      <c r="W66" s="215">
        <f t="shared" ref="W66:Y66" si="187">TTEST(W41:W45,W56:W60,1,2)</f>
        <v>0.46568778428049867</v>
      </c>
      <c r="X66" s="216">
        <f t="shared" si="187"/>
        <v>7.3863116886843446E-5</v>
      </c>
      <c r="Y66" s="217">
        <f t="shared" si="187"/>
        <v>6.0908548023605007E-3</v>
      </c>
      <c r="Z66" s="369"/>
      <c r="AA66" s="215">
        <f t="shared" ref="AA66:AC66" si="188">TTEST(AA41:AA45,AA56:AA60,1,2)</f>
        <v>1.6309108059587789E-2</v>
      </c>
      <c r="AB66" s="216">
        <f t="shared" si="188"/>
        <v>1.3707616461780378E-5</v>
      </c>
      <c r="AC66" s="215">
        <f t="shared" si="188"/>
        <v>3.8867554513151797E-2</v>
      </c>
      <c r="AD66" s="214"/>
      <c r="AE66" s="215">
        <f t="shared" ref="AE66:AG66" si="189">TTEST(AE41:AE45,AE56:AE60,1,2)</f>
        <v>0.3401104744325627</v>
      </c>
      <c r="AF66" s="216">
        <f t="shared" si="189"/>
        <v>1.1752388665148435E-4</v>
      </c>
      <c r="AG66" s="215">
        <f t="shared" si="189"/>
        <v>1.436283500762644E-2</v>
      </c>
      <c r="AH66" s="214"/>
      <c r="AI66" s="215">
        <f t="shared" ref="AI66:AK66" si="190">TTEST(AI41:AI45,AI56:AI60,1,2)</f>
        <v>1.4373061497775614E-3</v>
      </c>
      <c r="AJ66" s="216">
        <f t="shared" si="190"/>
        <v>3.009681665748486E-5</v>
      </c>
      <c r="AK66" s="215">
        <f t="shared" si="190"/>
        <v>0.43111362822204385</v>
      </c>
      <c r="AL66" s="214"/>
      <c r="AM66" s="215">
        <f t="shared" ref="AM66:AO66" si="191">TTEST(AM41:AM45,AM56:AM60,1,2)</f>
        <v>9.3130883622814395E-2</v>
      </c>
      <c r="AN66" s="216">
        <f t="shared" si="191"/>
        <v>3.3888888445274523E-4</v>
      </c>
      <c r="AO66" s="217">
        <f t="shared" si="191"/>
        <v>0.12797040190044173</v>
      </c>
      <c r="AP66" s="218"/>
      <c r="AQ66" s="214"/>
      <c r="AR66" s="214"/>
      <c r="AS66" s="214"/>
      <c r="AT66" s="214">
        <f t="shared" ref="AT66:AV66" si="192">TTEST(AT41:AT45,AT56:AT60,1,2)</f>
        <v>0.1084080736369387</v>
      </c>
      <c r="AU66" s="214">
        <f t="shared" si="192"/>
        <v>6.0354051377362946E-6</v>
      </c>
      <c r="AV66" s="217">
        <f t="shared" si="192"/>
        <v>9.7549224336496002E-2</v>
      </c>
      <c r="AW66" s="218"/>
      <c r="AX66" s="214">
        <f t="shared" ref="AX66:AZ66" si="193">TTEST(AX41:AX45,AX56:AX60,1,2)</f>
        <v>0.26121816502782608</v>
      </c>
      <c r="AY66" s="214">
        <f t="shared" si="193"/>
        <v>3.472563539468048E-2</v>
      </c>
      <c r="AZ66" s="217">
        <f t="shared" si="193"/>
        <v>5.336770585528168E-2</v>
      </c>
      <c r="BA66" s="218"/>
      <c r="BB66" s="214">
        <f t="shared" ref="BB66:BD66" si="194">TTEST(BB41:BB45,BB56:BB60,1,2)</f>
        <v>0.3386004039433046</v>
      </c>
      <c r="BC66" s="214">
        <f t="shared" si="194"/>
        <v>1.7319041411988407E-4</v>
      </c>
      <c r="BD66" s="217">
        <f t="shared" si="194"/>
        <v>6.9545768520046236E-2</v>
      </c>
      <c r="BE66" s="218"/>
      <c r="BF66" s="214">
        <f t="shared" ref="BF66:BH66" si="195">TTEST(BF41:BF45,BF56:BF60,1,2)</f>
        <v>0.34566935069318255</v>
      </c>
      <c r="BG66" s="214">
        <f t="shared" si="195"/>
        <v>6.078562929369948E-4</v>
      </c>
      <c r="BH66" s="217">
        <f t="shared" si="195"/>
        <v>0.1329119941766051</v>
      </c>
      <c r="BI66" s="218"/>
      <c r="BJ66" s="214">
        <f t="shared" ref="BJ66:BL66" si="196">TTEST(BJ41:BJ45,BJ56:BJ60,1,2)</f>
        <v>0.33527892989227337</v>
      </c>
      <c r="BK66" s="214">
        <f t="shared" si="196"/>
        <v>1.5942748697086504E-4</v>
      </c>
      <c r="BL66" s="217">
        <f t="shared" si="196"/>
        <v>1.2594211257753441E-2</v>
      </c>
      <c r="BM66" s="218"/>
      <c r="BN66" s="214">
        <f t="shared" ref="BN66:BP66" si="197">TTEST(BN41:BN45,BN56:BN60,1,2)</f>
        <v>0.37958044539268965</v>
      </c>
      <c r="BO66" s="214">
        <f t="shared" si="197"/>
        <v>1.3164806106785623E-4</v>
      </c>
      <c r="BP66" s="217">
        <f t="shared" si="197"/>
        <v>4.4971610525933792E-2</v>
      </c>
      <c r="BQ66" s="218"/>
      <c r="BR66" s="214">
        <f t="shared" ref="BR66:BT66" si="198">TTEST(BR41:BR45,BR56:BR60,1,2)</f>
        <v>0.34313779498604152</v>
      </c>
      <c r="BS66" s="214">
        <f t="shared" si="198"/>
        <v>2.7935225511490254E-3</v>
      </c>
      <c r="BT66" s="217">
        <f t="shared" si="198"/>
        <v>5.590352750810347E-2</v>
      </c>
      <c r="BU66" s="218"/>
      <c r="BV66" s="214">
        <f t="shared" ref="BV66:BX66" si="199">TTEST(BV41:BV45,BV56:BV60,1,2)</f>
        <v>1.55786166978132E-2</v>
      </c>
      <c r="BW66" s="214">
        <f t="shared" si="199"/>
        <v>3.7180116780603911E-5</v>
      </c>
      <c r="BX66" s="217">
        <f t="shared" si="199"/>
        <v>0.26322082474704878</v>
      </c>
      <c r="BY66" s="218"/>
      <c r="BZ66" s="214">
        <f t="shared" ref="BZ66:CB66" si="200">TTEST(BZ41:BZ45,BZ56:BZ60,1,2)</f>
        <v>0.14718530124608181</v>
      </c>
      <c r="CA66" s="214">
        <f t="shared" si="200"/>
        <v>1.7730814157379898E-4</v>
      </c>
      <c r="CB66" s="217">
        <f t="shared" si="200"/>
        <v>0.28384103523037385</v>
      </c>
      <c r="CC66" s="218"/>
      <c r="CD66" s="214">
        <f t="shared" ref="CD66:CF66" si="201">TTEST(CD41:CD45,CD56:CD60,1,2)</f>
        <v>0.18907932405847078</v>
      </c>
      <c r="CE66" s="214">
        <f t="shared" si="201"/>
        <v>1.0055965861576487E-4</v>
      </c>
      <c r="CF66" s="217">
        <f t="shared" si="201"/>
        <v>0.17154061773995172</v>
      </c>
      <c r="CG66" s="218"/>
      <c r="CH66" s="214">
        <f t="shared" ref="CH66:CJ66" si="202">TTEST(CH41:CH45,CH56:CH60,1,2)</f>
        <v>0.20013809351791056</v>
      </c>
      <c r="CI66" s="214">
        <f t="shared" si="202"/>
        <v>2.4891106511490226E-5</v>
      </c>
      <c r="CJ66" s="217">
        <f t="shared" si="202"/>
        <v>9.6119734154818365E-2</v>
      </c>
      <c r="CK66" s="218"/>
      <c r="CL66" s="214">
        <f t="shared" ref="CL66:CN66" si="203">TTEST(CL41:CL45,CL56:CL60,1,2)</f>
        <v>0.20013809351791056</v>
      </c>
      <c r="CM66" s="214">
        <f t="shared" si="203"/>
        <v>1.2882505154531194E-6</v>
      </c>
      <c r="CN66" s="217">
        <f t="shared" si="203"/>
        <v>6.2995003590095021E-5</v>
      </c>
      <c r="CO66" s="214"/>
      <c r="CP66" s="214">
        <f t="shared" ref="CP66:CR66" si="204">TTEST(CP41:CP45,CP56:CP60,1,2)</f>
        <v>0.36299701361514808</v>
      </c>
      <c r="CQ66" s="214">
        <f t="shared" si="204"/>
        <v>3.4533129854094206E-6</v>
      </c>
      <c r="CR66" s="217">
        <f t="shared" si="204"/>
        <v>1.5994547725509324E-2</v>
      </c>
      <c r="CS66" s="218"/>
      <c r="CT66" s="214">
        <f t="shared" ref="CT66:CV66" si="205">TTEST(CT41:CT45,CT56:CT60,1,2)</f>
        <v>0.35254559645430372</v>
      </c>
      <c r="CU66" s="214">
        <f t="shared" si="205"/>
        <v>8.5416060341930654E-5</v>
      </c>
      <c r="CV66" s="217">
        <f t="shared" si="205"/>
        <v>1.3049306579622923E-2</v>
      </c>
      <c r="CW66" s="218"/>
      <c r="CX66" s="214">
        <f t="shared" ref="CX66:DI66" si="206">TTEST(CX41:CX45,CX56:CX60,1,2)</f>
        <v>2.5902613945289962E-2</v>
      </c>
      <c r="CY66" s="214">
        <f t="shared" si="206"/>
        <v>5.4720131267971385E-5</v>
      </c>
      <c r="CZ66" s="217">
        <f t="shared" si="206"/>
        <v>0.32707738189235153</v>
      </c>
      <c r="DA66" s="219">
        <f t="shared" si="206"/>
        <v>7.4641127059491719E-2</v>
      </c>
      <c r="DB66" s="219">
        <f t="shared" si="206"/>
        <v>0.22204805685016804</v>
      </c>
      <c r="DC66" s="217">
        <f t="shared" si="206"/>
        <v>0.2408998919835561</v>
      </c>
      <c r="DD66" s="217">
        <f t="shared" si="206"/>
        <v>0.33538018960653648</v>
      </c>
      <c r="DE66" s="214">
        <f t="shared" si="206"/>
        <v>1.3312514664102534E-2</v>
      </c>
      <c r="DF66" s="219">
        <f t="shared" si="206"/>
        <v>0.2568515217414159</v>
      </c>
      <c r="DG66" s="219">
        <f t="shared" si="206"/>
        <v>0.29131250245401463</v>
      </c>
      <c r="DH66" s="217">
        <f t="shared" si="206"/>
        <v>4.7182083633388203E-2</v>
      </c>
      <c r="DI66" s="217">
        <f t="shared" si="206"/>
        <v>0.21559317151612628</v>
      </c>
      <c r="DJ66" s="218"/>
      <c r="DK66" s="214">
        <f t="shared" ref="DK66:DS66" si="207">TTEST(DK41:DK45,DK56:DK60,1,2)</f>
        <v>0.25724771024387783</v>
      </c>
      <c r="DL66" s="214">
        <f t="shared" si="207"/>
        <v>4.2161401572008261E-2</v>
      </c>
      <c r="DM66" s="214">
        <f t="shared" si="207"/>
        <v>8.004431803234055E-2</v>
      </c>
      <c r="DN66" s="214">
        <f t="shared" si="207"/>
        <v>0.16788896738965425</v>
      </c>
      <c r="DO66" s="218">
        <f t="shared" si="207"/>
        <v>7.0769961132247767E-4</v>
      </c>
      <c r="DP66" s="215">
        <f t="shared" si="207"/>
        <v>3.7180116780603992E-5</v>
      </c>
      <c r="DQ66" s="215">
        <f t="shared" si="207"/>
        <v>7.173523837094211E-4</v>
      </c>
      <c r="DR66" s="215">
        <f t="shared" si="207"/>
        <v>6.8900446592233498E-5</v>
      </c>
      <c r="DS66" s="540">
        <f t="shared" si="207"/>
        <v>0.44346771190209777</v>
      </c>
      <c r="DT66" s="218"/>
      <c r="DU66" s="214">
        <f t="shared" ref="DU66:DW66" si="208">TTEST(DU41:DU45,DU56:DU60,1,2)</f>
        <v>0.18220563004212537</v>
      </c>
      <c r="DV66" s="214">
        <f t="shared" si="208"/>
        <v>1.302599017196255E-6</v>
      </c>
      <c r="DW66" s="214">
        <f t="shared" si="208"/>
        <v>6.9522339538196536E-4</v>
      </c>
      <c r="DX66" s="214"/>
      <c r="DY66" s="214">
        <f t="shared" ref="DY66:EA66" si="209">TTEST(DY41:DY45,DY56:DY60,1,2)</f>
        <v>5.7368234603138946E-2</v>
      </c>
      <c r="DZ66" s="214">
        <f t="shared" si="209"/>
        <v>5.095024625666889E-3</v>
      </c>
      <c r="EA66" s="215">
        <f t="shared" si="209"/>
        <v>1.0827257116655556E-3</v>
      </c>
      <c r="EB66" s="540"/>
      <c r="EC66" s="214">
        <f t="shared" ref="EC66:EE66" si="210">TTEST(EC41:EC45,EC56:EC60,1,2)</f>
        <v>0.46137096943235767</v>
      </c>
      <c r="ED66" s="214">
        <f t="shared" si="210"/>
        <v>1.391870912435836E-6</v>
      </c>
      <c r="EE66" s="217">
        <f t="shared" si="210"/>
        <v>3.6804022210491105E-5</v>
      </c>
      <c r="EF66" s="540"/>
      <c r="EG66" s="214">
        <f t="shared" ref="EG66:EI66" si="211">TTEST(EG41:EG45,EG56:EG60,1,2)</f>
        <v>0.46137096943235767</v>
      </c>
      <c r="EH66" s="214">
        <f t="shared" si="211"/>
        <v>2.713433209064182E-4</v>
      </c>
      <c r="EI66" s="217">
        <f t="shared" si="211"/>
        <v>2.9503104058055188E-2</v>
      </c>
      <c r="EJ66" s="218"/>
      <c r="EK66" s="215"/>
      <c r="EL66" s="214"/>
      <c r="EM66" s="214">
        <f t="shared" ref="EM66:EO66" si="212">TTEST(EM41:EM45,EM56:EM60,1,2)</f>
        <v>7.1092497490074698E-4</v>
      </c>
      <c r="EN66" s="214">
        <f t="shared" si="212"/>
        <v>0.37763719559036529</v>
      </c>
      <c r="EO66" s="214">
        <f t="shared" si="212"/>
        <v>5.5874436723072128E-5</v>
      </c>
      <c r="EP66" s="214">
        <f t="shared" ref="EP66" si="213">TTEST(EP41:EP45,EP56:EP60,1,2)</f>
        <v>1.5116488303359885E-3</v>
      </c>
      <c r="EQ66" s="552"/>
      <c r="ER66" s="221"/>
      <c r="ES66" s="221"/>
      <c r="ET66" s="441" t="s">
        <v>239</v>
      </c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</row>
    <row r="67" spans="1:216" s="147" customFormat="1" ht="18" customHeight="1" thickTop="1" thickBot="1" x14ac:dyDescent="0.3">
      <c r="A67" s="223"/>
      <c r="B67" s="230"/>
      <c r="C67" s="230"/>
      <c r="D67" s="442" t="s">
        <v>240</v>
      </c>
      <c r="E67" s="224">
        <f>TTEST(E41:E45,E56:E60,2,2)</f>
        <v>2.1365398475247035E-9</v>
      </c>
      <c r="F67" s="225">
        <f t="shared" ref="F67:L67" si="214">TTEST(F41:F45,F56:F60,2,2)</f>
        <v>7.5373067407781636E-7</v>
      </c>
      <c r="G67" s="224">
        <f t="shared" si="214"/>
        <v>4.6978500333634017E-7</v>
      </c>
      <c r="H67" s="224">
        <f t="shared" si="214"/>
        <v>1.578873771549038E-4</v>
      </c>
      <c r="I67" s="224">
        <f t="shared" si="214"/>
        <v>1.4553726112092211E-7</v>
      </c>
      <c r="J67" s="224">
        <f t="shared" si="214"/>
        <v>8.7343300485841394E-7</v>
      </c>
      <c r="K67" s="225">
        <f t="shared" si="214"/>
        <v>3.5236418638104508E-5</v>
      </c>
      <c r="L67" s="227">
        <f t="shared" si="214"/>
        <v>3.9362764361455986E-5</v>
      </c>
      <c r="M67" s="462"/>
      <c r="N67" s="224"/>
      <c r="O67" s="225">
        <f t="shared" ref="O67:Q67" si="215">TTEST(O41:O45,O56:O60,2,2)</f>
        <v>3.2618216119176431E-2</v>
      </c>
      <c r="P67" s="226">
        <f t="shared" si="215"/>
        <v>5.9176640901806807E-7</v>
      </c>
      <c r="Q67" s="225">
        <f t="shared" si="215"/>
        <v>3.487196414114737E-5</v>
      </c>
      <c r="R67" s="224"/>
      <c r="S67" s="225">
        <f t="shared" ref="S67:U67" si="216">TTEST(S41:S45,S56:S60,2,2)</f>
        <v>0.10326594970107693</v>
      </c>
      <c r="T67" s="226">
        <f t="shared" si="216"/>
        <v>6.7046158379883493E-7</v>
      </c>
      <c r="U67" s="225">
        <f t="shared" si="216"/>
        <v>5.8212355355073695E-6</v>
      </c>
      <c r="V67" s="224"/>
      <c r="W67" s="225">
        <f t="shared" ref="W67:Y67" si="217">TTEST(W41:W45,W56:W60,2,2)</f>
        <v>0.93137556856099735</v>
      </c>
      <c r="X67" s="226">
        <f t="shared" si="217"/>
        <v>1.4772623377368689E-4</v>
      </c>
      <c r="Y67" s="227">
        <f t="shared" si="217"/>
        <v>1.2181709604721001E-2</v>
      </c>
      <c r="Z67" s="370"/>
      <c r="AA67" s="225">
        <f t="shared" ref="AA67:AC67" si="218">TTEST(AA41:AA45,AA56:AA60,2,2)</f>
        <v>3.2618216119175578E-2</v>
      </c>
      <c r="AB67" s="226">
        <f t="shared" si="218"/>
        <v>2.7415232923560757E-5</v>
      </c>
      <c r="AC67" s="225">
        <f t="shared" si="218"/>
        <v>7.7735109026303595E-2</v>
      </c>
      <c r="AD67" s="224"/>
      <c r="AE67" s="225">
        <f t="shared" ref="AE67:AG67" si="219">TTEST(AE41:AE45,AE56:AE60,2,2)</f>
        <v>0.68022094886512541</v>
      </c>
      <c r="AF67" s="226">
        <f t="shared" si="219"/>
        <v>2.350477733029687E-4</v>
      </c>
      <c r="AG67" s="225">
        <f t="shared" si="219"/>
        <v>2.8725670015252881E-2</v>
      </c>
      <c r="AH67" s="224"/>
      <c r="AI67" s="225">
        <f t="shared" ref="AI67:AK67" si="220">TTEST(AI41:AI45,AI56:AI60,2,2)</f>
        <v>2.8746122995551228E-3</v>
      </c>
      <c r="AJ67" s="226">
        <f t="shared" si="220"/>
        <v>6.0193633314969719E-5</v>
      </c>
      <c r="AK67" s="225">
        <f t="shared" si="220"/>
        <v>0.86222725644408771</v>
      </c>
      <c r="AL67" s="224"/>
      <c r="AM67" s="225">
        <f t="shared" ref="AM67:AO67" si="221">TTEST(AM41:AM45,AM56:AM60,2,2)</f>
        <v>0.18626176724562879</v>
      </c>
      <c r="AN67" s="226">
        <f t="shared" si="221"/>
        <v>6.7777776890549045E-4</v>
      </c>
      <c r="AO67" s="227">
        <f t="shared" si="221"/>
        <v>0.25594080380088347</v>
      </c>
      <c r="AP67" s="228"/>
      <c r="AQ67" s="224"/>
      <c r="AR67" s="224"/>
      <c r="AS67" s="224"/>
      <c r="AT67" s="224">
        <f t="shared" ref="AT67:AV67" si="222">TTEST(AT41:AT45,AT56:AT60,2,2)</f>
        <v>0.21681614727387741</v>
      </c>
      <c r="AU67" s="224">
        <f t="shared" si="222"/>
        <v>1.2070810275472589E-5</v>
      </c>
      <c r="AV67" s="227">
        <f t="shared" si="222"/>
        <v>0.195098448672992</v>
      </c>
      <c r="AW67" s="228"/>
      <c r="AX67" s="224">
        <f t="shared" ref="AX67:AZ67" si="223">TTEST(AX41:AX45,AX56:AX60,2,2)</f>
        <v>0.52243633005565215</v>
      </c>
      <c r="AY67" s="224">
        <f t="shared" si="223"/>
        <v>6.9451270789360961E-2</v>
      </c>
      <c r="AZ67" s="227">
        <f t="shared" si="223"/>
        <v>0.10673541171056336</v>
      </c>
      <c r="BA67" s="228"/>
      <c r="BB67" s="224">
        <f t="shared" ref="BB67:BD67" si="224">TTEST(BB41:BB45,BB56:BB60,2,2)</f>
        <v>0.67720080788660919</v>
      </c>
      <c r="BC67" s="224">
        <f t="shared" si="224"/>
        <v>3.4638082823976814E-4</v>
      </c>
      <c r="BD67" s="227">
        <f t="shared" si="224"/>
        <v>0.13909153704009247</v>
      </c>
      <c r="BE67" s="228"/>
      <c r="BF67" s="224">
        <f t="shared" ref="BF67:BH67" si="225">TTEST(BF41:BF45,BF56:BF60,2,2)</f>
        <v>0.69133870138636511</v>
      </c>
      <c r="BG67" s="224">
        <f t="shared" si="225"/>
        <v>1.2157125858739896E-3</v>
      </c>
      <c r="BH67" s="227">
        <f t="shared" si="225"/>
        <v>0.26582398835321019</v>
      </c>
      <c r="BI67" s="228"/>
      <c r="BJ67" s="224">
        <f t="shared" ref="BJ67:BL67" si="226">TTEST(BJ41:BJ45,BJ56:BJ60,2,2)</f>
        <v>0.67055785978454674</v>
      </c>
      <c r="BK67" s="224">
        <f t="shared" si="226"/>
        <v>3.1885497394173009E-4</v>
      </c>
      <c r="BL67" s="227">
        <f t="shared" si="226"/>
        <v>2.5188422515506882E-2</v>
      </c>
      <c r="BM67" s="228"/>
      <c r="BN67" s="224">
        <f t="shared" ref="BN67:BP67" si="227">TTEST(BN41:BN45,BN56:BN60,2,2)</f>
        <v>0.75916089078537929</v>
      </c>
      <c r="BO67" s="224">
        <f t="shared" si="227"/>
        <v>2.6329612213571245E-4</v>
      </c>
      <c r="BP67" s="227">
        <f t="shared" si="227"/>
        <v>8.9943221051867583E-2</v>
      </c>
      <c r="BQ67" s="228"/>
      <c r="BR67" s="224">
        <f t="shared" ref="BR67:BT67" si="228">TTEST(BR41:BR45,BR56:BR60,2,2)</f>
        <v>0.68627558997208304</v>
      </c>
      <c r="BS67" s="224">
        <f t="shared" si="228"/>
        <v>5.5870451022980508E-3</v>
      </c>
      <c r="BT67" s="227">
        <f t="shared" si="228"/>
        <v>0.11180705501620694</v>
      </c>
      <c r="BU67" s="228"/>
      <c r="BV67" s="224">
        <f t="shared" ref="BV67:BX67" si="229">TTEST(BV41:BV45,BV56:BV60,2,2)</f>
        <v>3.1157233395626399E-2</v>
      </c>
      <c r="BW67" s="224">
        <f t="shared" si="229"/>
        <v>7.4360233561207822E-5</v>
      </c>
      <c r="BX67" s="227">
        <f t="shared" si="229"/>
        <v>0.52644164949409755</v>
      </c>
      <c r="BY67" s="228"/>
      <c r="BZ67" s="224">
        <f t="shared" ref="BZ67:CB67" si="230">TTEST(BZ41:BZ45,BZ56:BZ60,2,2)</f>
        <v>0.29437060249216362</v>
      </c>
      <c r="CA67" s="224">
        <f t="shared" si="230"/>
        <v>3.5461628314759796E-4</v>
      </c>
      <c r="CB67" s="227">
        <f t="shared" si="230"/>
        <v>0.5676820704607477</v>
      </c>
      <c r="CC67" s="228"/>
      <c r="CD67" s="224">
        <f t="shared" ref="CD67:CF67" si="231">TTEST(CD41:CD45,CD56:CD60,2,2)</f>
        <v>0.37815864811694155</v>
      </c>
      <c r="CE67" s="224">
        <f t="shared" si="231"/>
        <v>2.0111931723152974E-4</v>
      </c>
      <c r="CF67" s="227">
        <f t="shared" si="231"/>
        <v>0.34308123547990343</v>
      </c>
      <c r="CG67" s="228"/>
      <c r="CH67" s="224">
        <f t="shared" ref="CH67:CJ67" si="232">TTEST(CH41:CH45,CH56:CH60,2,2)</f>
        <v>0.40027618703582113</v>
      </c>
      <c r="CI67" s="224">
        <f t="shared" si="232"/>
        <v>4.9782213022980453E-5</v>
      </c>
      <c r="CJ67" s="227">
        <f t="shared" si="232"/>
        <v>0.19223946830963673</v>
      </c>
      <c r="CK67" s="228"/>
      <c r="CL67" s="224">
        <f t="shared" ref="CL67:CN67" si="233">TTEST(CL41:CL45,CL56:CL60,2,2)</f>
        <v>0.40027618703582113</v>
      </c>
      <c r="CM67" s="224">
        <f t="shared" si="233"/>
        <v>2.5765010309062388E-6</v>
      </c>
      <c r="CN67" s="227">
        <f t="shared" si="233"/>
        <v>1.2599000718019004E-4</v>
      </c>
      <c r="CO67" s="224"/>
      <c r="CP67" s="224">
        <f t="shared" ref="CP67:CR67" si="234">TTEST(CP41:CP45,CP56:CP60,2,2)</f>
        <v>0.72599402723029616</v>
      </c>
      <c r="CQ67" s="224">
        <f t="shared" si="234"/>
        <v>6.9066259708188412E-6</v>
      </c>
      <c r="CR67" s="227">
        <f t="shared" si="234"/>
        <v>3.1989095451018648E-2</v>
      </c>
      <c r="CS67" s="228"/>
      <c r="CT67" s="224">
        <f t="shared" ref="CT67:CV67" si="235">TTEST(CT41:CT45,CT56:CT60,2,2)</f>
        <v>0.70509119290860744</v>
      </c>
      <c r="CU67" s="224">
        <f t="shared" si="235"/>
        <v>1.7083212068386131E-4</v>
      </c>
      <c r="CV67" s="227">
        <f t="shared" si="235"/>
        <v>2.6098613159245845E-2</v>
      </c>
      <c r="CW67" s="228"/>
      <c r="CX67" s="224">
        <f t="shared" ref="CX67:DI67" si="236">TTEST(CX41:CX45,CX56:CX60,2,2)</f>
        <v>5.1805227890579925E-2</v>
      </c>
      <c r="CY67" s="224">
        <f t="shared" si="236"/>
        <v>1.0944026253594277E-4</v>
      </c>
      <c r="CZ67" s="227">
        <f t="shared" si="236"/>
        <v>0.65415476378470305</v>
      </c>
      <c r="DA67" s="229">
        <f t="shared" si="236"/>
        <v>0.14928225411898344</v>
      </c>
      <c r="DB67" s="229">
        <f t="shared" si="236"/>
        <v>0.44409611370033608</v>
      </c>
      <c r="DC67" s="227">
        <f t="shared" si="236"/>
        <v>0.48179978396711221</v>
      </c>
      <c r="DD67" s="227">
        <f t="shared" si="236"/>
        <v>0.67076037921307297</v>
      </c>
      <c r="DE67" s="224">
        <f t="shared" si="236"/>
        <v>2.6625029328205069E-2</v>
      </c>
      <c r="DF67" s="229">
        <f t="shared" si="236"/>
        <v>0.5137030434828318</v>
      </c>
      <c r="DG67" s="229">
        <f t="shared" si="236"/>
        <v>0.58262500490802926</v>
      </c>
      <c r="DH67" s="227">
        <f t="shared" si="236"/>
        <v>9.4364167266776405E-2</v>
      </c>
      <c r="DI67" s="227">
        <f t="shared" si="236"/>
        <v>0.43118634303225256</v>
      </c>
      <c r="DJ67" s="228"/>
      <c r="DK67" s="224">
        <f t="shared" ref="DK67:DS67" si="237">TTEST(DK41:DK45,DK56:DK60,2,2)</f>
        <v>0.51449542048775565</v>
      </c>
      <c r="DL67" s="224">
        <f t="shared" si="237"/>
        <v>8.4322803144016523E-2</v>
      </c>
      <c r="DM67" s="224">
        <f t="shared" si="237"/>
        <v>0.1600886360646811</v>
      </c>
      <c r="DN67" s="224">
        <f t="shared" si="237"/>
        <v>0.33577793477930851</v>
      </c>
      <c r="DO67" s="228">
        <f t="shared" si="237"/>
        <v>1.4153992226449553E-3</v>
      </c>
      <c r="DP67" s="225">
        <f t="shared" si="237"/>
        <v>7.4360233561207985E-5</v>
      </c>
      <c r="DQ67" s="225">
        <f t="shared" si="237"/>
        <v>1.4347047674188422E-3</v>
      </c>
      <c r="DR67" s="225">
        <f t="shared" si="237"/>
        <v>1.37800893184467E-4</v>
      </c>
      <c r="DS67" s="541">
        <f t="shared" si="237"/>
        <v>0.88693542380419554</v>
      </c>
      <c r="DT67" s="228"/>
      <c r="DU67" s="224">
        <f t="shared" ref="DU67:DW67" si="238">TTEST(DU41:DU45,DU56:DU60,2,2)</f>
        <v>0.36441126008425073</v>
      </c>
      <c r="DV67" s="224">
        <f t="shared" si="238"/>
        <v>2.6051980343925099E-6</v>
      </c>
      <c r="DW67" s="224">
        <f t="shared" si="238"/>
        <v>1.3904467907639307E-3</v>
      </c>
      <c r="DX67" s="224"/>
      <c r="DY67" s="224">
        <f t="shared" ref="DY67:EA67" si="239">TTEST(DY41:DY45,DY56:DY60,2,2)</f>
        <v>0.11473646920627789</v>
      </c>
      <c r="DZ67" s="224">
        <f t="shared" si="239"/>
        <v>1.0190049251333778E-2</v>
      </c>
      <c r="EA67" s="225">
        <f t="shared" si="239"/>
        <v>2.1654514233311111E-3</v>
      </c>
      <c r="EB67" s="541"/>
      <c r="EC67" s="224">
        <f t="shared" ref="EC67:EE67" si="240">TTEST(EC41:EC45,EC56:EC60,2,2)</f>
        <v>0.92274193886471534</v>
      </c>
      <c r="ED67" s="224">
        <f t="shared" si="240"/>
        <v>2.7837418248716721E-6</v>
      </c>
      <c r="EE67" s="227">
        <f t="shared" si="240"/>
        <v>7.360804442098221E-5</v>
      </c>
      <c r="EF67" s="541"/>
      <c r="EG67" s="224">
        <f t="shared" ref="EG67:EI67" si="241">TTEST(EG41:EG45,EG56:EG60,2,2)</f>
        <v>0.92274193886471534</v>
      </c>
      <c r="EH67" s="224">
        <f t="shared" si="241"/>
        <v>5.426866418128364E-4</v>
      </c>
      <c r="EI67" s="227">
        <f t="shared" si="241"/>
        <v>5.9006208116110376E-2</v>
      </c>
      <c r="EJ67" s="228"/>
      <c r="EK67" s="225"/>
      <c r="EL67" s="224"/>
      <c r="EM67" s="224">
        <f t="shared" ref="EM67:EO67" si="242">TTEST(EM41:EM45,EM56:EM60,2,2)</f>
        <v>1.421849949801494E-3</v>
      </c>
      <c r="EN67" s="224">
        <f t="shared" si="242"/>
        <v>0.75527439118073059</v>
      </c>
      <c r="EO67" s="224">
        <f t="shared" si="242"/>
        <v>1.1174887344614426E-4</v>
      </c>
      <c r="EP67" s="224">
        <f t="shared" ref="EP67" si="243">TTEST(EP41:EP45,EP56:EP60,2,2)</f>
        <v>3.0232976606719771E-3</v>
      </c>
      <c r="EQ67" s="553"/>
      <c r="ER67" s="231"/>
      <c r="ES67" s="231"/>
      <c r="ET67" s="442" t="s">
        <v>240</v>
      </c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</row>
    <row r="68" spans="1:216" ht="15" customHeight="1" thickTop="1" thickBot="1" x14ac:dyDescent="0.3">
      <c r="A68" s="223"/>
      <c r="B68" s="232"/>
      <c r="C68" s="232"/>
      <c r="D68" s="442" t="s">
        <v>215</v>
      </c>
      <c r="E68" s="512">
        <f>(E62-E47)/E47</f>
        <v>1.6395554432937611</v>
      </c>
      <c r="F68" s="513">
        <f t="shared" ref="F68:L68" si="244">(F62-F47)/F47</f>
        <v>1.0160575858250276</v>
      </c>
      <c r="G68" s="512">
        <f t="shared" si="244"/>
        <v>1.037096774193548</v>
      </c>
      <c r="H68" s="512">
        <f t="shared" si="244"/>
        <v>0.86567164179104461</v>
      </c>
      <c r="I68" s="512">
        <f t="shared" si="244"/>
        <v>1.0950413223140496</v>
      </c>
      <c r="J68" s="512">
        <f t="shared" si="244"/>
        <v>0.9675572519083967</v>
      </c>
      <c r="K68" s="513">
        <f t="shared" si="244"/>
        <v>1.1232876712328768</v>
      </c>
      <c r="L68" s="514">
        <f t="shared" si="244"/>
        <v>-0.2354351756091301</v>
      </c>
      <c r="M68" s="515"/>
      <c r="N68" s="512"/>
      <c r="O68" s="513">
        <f t="shared" ref="O68:Q68" si="245">(O62-O47)/O47</f>
        <v>-2.28685120300616E-2</v>
      </c>
      <c r="P68" s="516">
        <f t="shared" si="245"/>
        <v>0.96748145115521189</v>
      </c>
      <c r="Q68" s="513">
        <f t="shared" si="245"/>
        <v>-0.25323964749322442</v>
      </c>
      <c r="R68" s="512"/>
      <c r="S68" s="513">
        <f t="shared" ref="S68:U68" si="246">(S62-S47)/S47</f>
        <v>-3.2223490714304519E-2</v>
      </c>
      <c r="T68" s="516">
        <f t="shared" si="246"/>
        <v>0.94956743467290528</v>
      </c>
      <c r="U68" s="513">
        <f t="shared" si="246"/>
        <v>-0.26044255010917988</v>
      </c>
      <c r="V68" s="512"/>
      <c r="W68" s="513">
        <f t="shared" ref="W68:Y68" si="247">(W62-W47)/W47</f>
        <v>5.7832120452732984E-3</v>
      </c>
      <c r="X68" s="516">
        <f t="shared" si="247"/>
        <v>1.0221826357963475</v>
      </c>
      <c r="Y68" s="514">
        <f t="shared" si="247"/>
        <v>-0.2312334672451915</v>
      </c>
      <c r="Z68" s="517"/>
      <c r="AA68" s="513">
        <f t="shared" ref="AA68:AC68" si="248">(AA62-AA47)/AA47</f>
        <v>0.15558223069209587</v>
      </c>
      <c r="AB68" s="516">
        <f t="shared" si="248"/>
        <v>1.3481325631518335</v>
      </c>
      <c r="AC68" s="513">
        <f t="shared" si="248"/>
        <v>-0.11409111168888822</v>
      </c>
      <c r="AD68" s="512"/>
      <c r="AE68" s="513">
        <f t="shared" ref="AE68:AG68" si="249">(AE62-AE47)/AE47</f>
        <v>-5.4877860887080313E-2</v>
      </c>
      <c r="AF68" s="516">
        <f t="shared" si="249"/>
        <v>0.9311417648913155</v>
      </c>
      <c r="AG68" s="513">
        <f t="shared" si="249"/>
        <v>-0.27548126261870337</v>
      </c>
      <c r="AH68" s="512"/>
      <c r="AI68" s="513">
        <f t="shared" ref="AI68:AK68" si="250">(AI62-AI47)/AI47</f>
        <v>0.32604726155017605</v>
      </c>
      <c r="AJ68" s="516">
        <f t="shared" si="250"/>
        <v>1.6829844794388797</v>
      </c>
      <c r="AK68" s="513">
        <f t="shared" si="250"/>
        <v>1.4886169763158928E-2</v>
      </c>
      <c r="AL68" s="512"/>
      <c r="AM68" s="513">
        <f t="shared" ref="AM68:AO68" si="251">(AM62-AM47)/AM47</f>
        <v>0.14622155152940189</v>
      </c>
      <c r="AN68" s="516">
        <f t="shared" si="251"/>
        <v>1.3214637980125616</v>
      </c>
      <c r="AO68" s="514">
        <f t="shared" si="251"/>
        <v>-0.1197376222681408</v>
      </c>
      <c r="AP68" s="518"/>
      <c r="AQ68" s="512"/>
      <c r="AR68" s="512"/>
      <c r="AS68" s="512"/>
      <c r="AT68" s="512">
        <f t="shared" ref="AT68:AV68" si="252">(AT62-AT47)/AT47</f>
        <v>0.15728272653323022</v>
      </c>
      <c r="AU68" s="512">
        <f t="shared" si="252"/>
        <v>1.2935131030037619</v>
      </c>
      <c r="AV68" s="514">
        <f t="shared" si="252"/>
        <v>-0.13438057223255506</v>
      </c>
      <c r="AW68" s="518"/>
      <c r="AX68" s="512">
        <f t="shared" ref="AX68:AZ68" si="253">(AX62-AX47)/AX47</f>
        <v>-0.15802800950732049</v>
      </c>
      <c r="AY68" s="512">
        <f t="shared" si="253"/>
        <v>0.67938555397635148</v>
      </c>
      <c r="AZ68" s="514">
        <f t="shared" si="253"/>
        <v>-0.36818809866572988</v>
      </c>
      <c r="BA68" s="518"/>
      <c r="BB68" s="512">
        <f t="shared" ref="BB68:BD68" si="254">(BB62-BB47)/BB47</f>
        <v>6.4699787606179393E-2</v>
      </c>
      <c r="BC68" s="512">
        <f t="shared" si="254"/>
        <v>1.1144874187123197</v>
      </c>
      <c r="BD68" s="514">
        <f t="shared" si="254"/>
        <v>-0.20273442941079756</v>
      </c>
      <c r="BE68" s="518"/>
      <c r="BF68" s="512">
        <f t="shared" ref="BF68:BH68" si="255">(BF62-BF47)/BF47</f>
        <v>7.8520279397343615E-2</v>
      </c>
      <c r="BG68" s="512">
        <f t="shared" si="255"/>
        <v>1.1295445504651198</v>
      </c>
      <c r="BH68" s="514">
        <f t="shared" si="255"/>
        <v>-0.19382754324309026</v>
      </c>
      <c r="BI68" s="518"/>
      <c r="BJ68" s="512">
        <f t="shared" ref="BJ68:BL68" si="256">(BJ62-BJ47)/BJ47</f>
        <v>-4.4217372100352412E-2</v>
      </c>
      <c r="BK68" s="512">
        <f t="shared" si="256"/>
        <v>0.86084263440491393</v>
      </c>
      <c r="BL68" s="514">
        <f t="shared" si="256"/>
        <v>-0.2935721441778873</v>
      </c>
      <c r="BM68" s="518"/>
      <c r="BN68" s="512">
        <f t="shared" ref="BN68:BP68" si="257">(BN62-BN47)/BN47</f>
        <v>4.3802264325771799E-2</v>
      </c>
      <c r="BO68" s="512">
        <f t="shared" si="257"/>
        <v>1.0569674262125437</v>
      </c>
      <c r="BP68" s="514">
        <f t="shared" si="257"/>
        <v>-0.22160890698651547</v>
      </c>
      <c r="BQ68" s="518"/>
      <c r="BR68" s="512">
        <f t="shared" ref="BR68:BT68" si="258">(BR62-BR47)/BR47</f>
        <v>-7.2217713688181459E-2</v>
      </c>
      <c r="BS68" s="512">
        <f t="shared" si="258"/>
        <v>0.79549642442748703</v>
      </c>
      <c r="BT68" s="514">
        <f t="shared" si="258"/>
        <v>-0.31546556131493425</v>
      </c>
      <c r="BU68" s="518"/>
      <c r="BV68" s="512">
        <f t="shared" ref="BV68:BX68" si="259">(BV62-BV47)/BV47</f>
        <v>0.55020511561537688</v>
      </c>
      <c r="BW68" s="512">
        <f t="shared" si="259"/>
        <v>1.9878147459660744</v>
      </c>
      <c r="BX68" s="514">
        <f t="shared" si="259"/>
        <v>0.14719952459314936</v>
      </c>
      <c r="BY68" s="518"/>
      <c r="BZ68" s="512">
        <f t="shared" ref="BZ68:CB68" si="260">(BZ62-BZ47)/BZ47</f>
        <v>0.20149565355922949</v>
      </c>
      <c r="CA68" s="512">
        <f t="shared" si="260"/>
        <v>1.3208614382454822</v>
      </c>
      <c r="CB68" s="514">
        <f t="shared" si="260"/>
        <v>-0.11205957268772215</v>
      </c>
      <c r="CC68" s="518"/>
      <c r="CD68" s="512">
        <f t="shared" ref="CD68:CF68" si="261">(CD62-CD47)/CD47</f>
        <v>0.13714472233476974</v>
      </c>
      <c r="CE68" s="512">
        <f t="shared" si="261"/>
        <v>1.2015547853348656</v>
      </c>
      <c r="CF68" s="514">
        <f t="shared" si="261"/>
        <v>-0.1594161543773292</v>
      </c>
      <c r="CG68" s="518"/>
      <c r="CH68" s="512">
        <f t="shared" ref="CH68:CJ68" si="262">(CH62-CH47)/CH47</f>
        <v>0.10901674403356516</v>
      </c>
      <c r="CI68" s="512">
        <f t="shared" si="262"/>
        <v>1.1679020270761309</v>
      </c>
      <c r="CJ68" s="514">
        <f t="shared" si="262"/>
        <v>-0.17590477712816269</v>
      </c>
      <c r="CK68" s="518"/>
      <c r="CL68" s="512">
        <f t="shared" ref="CL68:CN68" si="263">(CL62-CL47)/CL47</f>
        <v>-2.329276513693836E-2</v>
      </c>
      <c r="CM68" s="512">
        <f t="shared" si="263"/>
        <v>0.92445929377485569</v>
      </c>
      <c r="CN68" s="514">
        <f t="shared" si="263"/>
        <v>-0.26980940958224131</v>
      </c>
      <c r="CO68" s="512"/>
      <c r="CP68" s="512">
        <f t="shared" ref="CP68:CR68" si="264">(CP62-CP47)/CP47</f>
        <v>3.4456179096276053E-2</v>
      </c>
      <c r="CQ68" s="512">
        <f t="shared" si="264"/>
        <v>1.0488242419255749</v>
      </c>
      <c r="CR68" s="514">
        <f t="shared" si="264"/>
        <v>-0.22619929040165837</v>
      </c>
      <c r="CS68" s="518"/>
      <c r="CT68" s="512">
        <f t="shared" ref="CT68:CV68" si="265">(CT62-CT47)/CT47</f>
        <v>-3.8274837708827246E-2</v>
      </c>
      <c r="CU68" s="512">
        <f t="shared" si="265"/>
        <v>0.87522010803088968</v>
      </c>
      <c r="CV68" s="514">
        <f t="shared" si="265"/>
        <v>-0.28860303876164572</v>
      </c>
      <c r="CW68" s="518"/>
      <c r="CX68" s="512">
        <f t="shared" ref="CX68:DI68" si="266">(CX62-CX47)/CX47</f>
        <v>0.4996818329303121</v>
      </c>
      <c r="CY68" s="512">
        <f t="shared" si="266"/>
        <v>1.8837325941522594</v>
      </c>
      <c r="CZ68" s="514">
        <f t="shared" si="266"/>
        <v>0.10665237578280681</v>
      </c>
      <c r="DA68" s="519">
        <f t="shared" si="266"/>
        <v>-0.15789984732154411</v>
      </c>
      <c r="DB68" s="519">
        <f t="shared" si="266"/>
        <v>9.1302794892401215E-2</v>
      </c>
      <c r="DC68" s="514">
        <f t="shared" si="266"/>
        <v>6.8367259834834215E-2</v>
      </c>
      <c r="DD68" s="514">
        <f t="shared" si="266"/>
        <v>3.4022236519023419E-2</v>
      </c>
      <c r="DE68" s="512">
        <f t="shared" si="266"/>
        <v>-0.44204230404015049</v>
      </c>
      <c r="DF68" s="519">
        <f t="shared" si="266"/>
        <v>-8.8126681777091848E-2</v>
      </c>
      <c r="DG68" s="519">
        <f t="shared" si="266"/>
        <v>-6.1419944690815235E-2</v>
      </c>
      <c r="DH68" s="514">
        <f t="shared" si="266"/>
        <v>0.44294532146151194</v>
      </c>
      <c r="DI68" s="514">
        <f t="shared" si="266"/>
        <v>0.1516543498979297</v>
      </c>
      <c r="DJ68" s="518"/>
      <c r="DK68" s="512">
        <f t="shared" ref="DK68:DS68" si="267">(DK62-DK47)/DK47</f>
        <v>-0.17719039082907606</v>
      </c>
      <c r="DL68" s="512">
        <f t="shared" si="267"/>
        <v>0.64993547624365355</v>
      </c>
      <c r="DM68" s="512">
        <f t="shared" si="267"/>
        <v>-0.38413475937200192</v>
      </c>
      <c r="DN68" s="512">
        <f t="shared" si="267"/>
        <v>-0.25131569820432348</v>
      </c>
      <c r="DO68" s="518">
        <f t="shared" si="267"/>
        <v>0.30175164901205359</v>
      </c>
      <c r="DP68" s="513">
        <f t="shared" si="267"/>
        <v>1.9878147459660747</v>
      </c>
      <c r="DQ68" s="513">
        <f t="shared" si="267"/>
        <v>0.83012473624476124</v>
      </c>
      <c r="DR68" s="513">
        <f t="shared" si="267"/>
        <v>1.5516086760858068</v>
      </c>
      <c r="DS68" s="542">
        <f t="shared" si="267"/>
        <v>-2.5800502671826202E-2</v>
      </c>
      <c r="DT68" s="518"/>
      <c r="DU68" s="512">
        <f t="shared" ref="DU68:DW68" si="268">(DU62-DU47)/DU47</f>
        <v>4.6723516456685495E-2</v>
      </c>
      <c r="DV68" s="512">
        <f t="shared" si="268"/>
        <v>1.0711711628095164</v>
      </c>
      <c r="DW68" s="512">
        <f t="shared" si="268"/>
        <v>-0.21559356194386345</v>
      </c>
      <c r="DX68" s="512"/>
      <c r="DY68" s="512">
        <f t="shared" ref="DY68:EA68" si="269">(DY62-DY47)/DY47</f>
        <v>-0.16398593232821676</v>
      </c>
      <c r="DZ68" s="512">
        <f t="shared" si="269"/>
        <v>0.63747874179171382</v>
      </c>
      <c r="EA68" s="513">
        <f t="shared" si="269"/>
        <v>-0.38056275661470318</v>
      </c>
      <c r="EB68" s="542"/>
      <c r="EC68" s="512">
        <f t="shared" ref="EC68:EE68" si="270">(EC62-EC47)/EC47</f>
        <v>-2.8428705728689141E-3</v>
      </c>
      <c r="ED68" s="512">
        <f t="shared" si="270"/>
        <v>0.9682320386491251</v>
      </c>
      <c r="EE68" s="514">
        <f t="shared" si="270"/>
        <v>-0.25459597140303686</v>
      </c>
      <c r="EF68" s="542"/>
      <c r="EG68" s="512">
        <f t="shared" ref="EG68:EI68" si="271">(EG62-EG47)/EG47</f>
        <v>1.1141056128520897E-2</v>
      </c>
      <c r="EH68" s="512">
        <f t="shared" si="271"/>
        <v>0.9645742943764446</v>
      </c>
      <c r="EI68" s="514">
        <f t="shared" si="271"/>
        <v>-0.24794981731620069</v>
      </c>
      <c r="EJ68" s="518"/>
      <c r="EK68" s="513"/>
      <c r="EL68" s="512" t="s">
        <v>285</v>
      </c>
      <c r="EM68" s="512">
        <f t="shared" ref="EM68:EO68" si="272">(EM62-EM47)/EM47</f>
        <v>-0.46837727277510793</v>
      </c>
      <c r="EN68" s="512">
        <f t="shared" si="272"/>
        <v>4.1164158392494397E-2</v>
      </c>
      <c r="EO68" s="512">
        <f t="shared" si="272"/>
        <v>-0.60234806494003656</v>
      </c>
      <c r="EP68" s="512">
        <f t="shared" ref="EP68" si="273">(EP62-EP47)/EP47</f>
        <v>0.98015825369889242</v>
      </c>
      <c r="EQ68" s="553"/>
      <c r="ER68" s="231"/>
      <c r="ES68" s="231"/>
      <c r="ET68" s="442" t="s">
        <v>215</v>
      </c>
      <c r="EU68" s="347"/>
      <c r="EV68" s="347"/>
      <c r="EW68" s="347"/>
      <c r="EX68" s="347"/>
      <c r="EY68" s="347"/>
      <c r="EZ68" s="347"/>
      <c r="FA68" s="347"/>
      <c r="FB68" s="347"/>
      <c r="FC68" s="347"/>
      <c r="FD68" s="347"/>
      <c r="FE68" s="347"/>
      <c r="FF68" s="347"/>
      <c r="FG68" s="347"/>
      <c r="FH68" s="347"/>
      <c r="FI68" s="347"/>
      <c r="FJ68" s="347"/>
      <c r="FK68" s="347"/>
      <c r="FL68" s="347"/>
      <c r="FM68" s="347"/>
      <c r="FN68" s="347"/>
      <c r="FO68" s="347"/>
      <c r="FP68" s="347"/>
    </row>
    <row r="69" spans="1:216" s="147" customFormat="1" ht="18" customHeight="1" thickTop="1" x14ac:dyDescent="0.2">
      <c r="A69" s="502"/>
      <c r="B69" s="502"/>
      <c r="C69" s="502"/>
      <c r="D69" s="534"/>
      <c r="E69" s="134"/>
      <c r="F69" s="445"/>
      <c r="G69" s="342"/>
      <c r="H69" s="342"/>
      <c r="I69" s="342"/>
      <c r="J69" s="342"/>
      <c r="K69" s="445"/>
      <c r="L69" s="136"/>
      <c r="M69" s="143"/>
      <c r="N69" s="342"/>
      <c r="O69" s="373"/>
      <c r="P69" s="135"/>
      <c r="Q69" s="373"/>
      <c r="R69" s="384"/>
      <c r="S69" s="373"/>
      <c r="T69" s="135"/>
      <c r="U69" s="373"/>
      <c r="V69" s="384"/>
      <c r="W69" s="373"/>
      <c r="X69" s="135"/>
      <c r="Y69" s="136"/>
      <c r="Z69" s="389"/>
      <c r="AA69" s="373"/>
      <c r="AB69" s="135"/>
      <c r="AC69" s="373"/>
      <c r="AD69" s="384"/>
      <c r="AE69" s="373"/>
      <c r="AF69" s="135"/>
      <c r="AG69" s="373"/>
      <c r="AH69" s="384"/>
      <c r="AI69" s="373"/>
      <c r="AJ69" s="135"/>
      <c r="AK69" s="373"/>
      <c r="AL69" s="384"/>
      <c r="AM69" s="373"/>
      <c r="AN69" s="135"/>
      <c r="AO69" s="136"/>
      <c r="AP69" s="413"/>
      <c r="AQ69" s="137"/>
      <c r="AR69" s="137"/>
      <c r="AS69" s="137"/>
      <c r="AT69" s="137"/>
      <c r="AU69" s="137"/>
      <c r="AV69" s="138"/>
      <c r="AW69" s="413"/>
      <c r="AX69" s="137"/>
      <c r="AY69" s="137"/>
      <c r="AZ69" s="138"/>
      <c r="BA69" s="413"/>
      <c r="BB69" s="137"/>
      <c r="BC69" s="137"/>
      <c r="BD69" s="138"/>
      <c r="BE69" s="413"/>
      <c r="BF69" s="137"/>
      <c r="BG69" s="137"/>
      <c r="BH69" s="138"/>
      <c r="BI69" s="413"/>
      <c r="BJ69" s="137"/>
      <c r="BK69" s="137"/>
      <c r="BL69" s="138"/>
      <c r="BM69" s="535"/>
      <c r="BN69" s="137"/>
      <c r="BO69" s="137"/>
      <c r="BP69" s="138"/>
      <c r="BQ69" s="535"/>
      <c r="BR69" s="137"/>
      <c r="BS69" s="137"/>
      <c r="BT69" s="138"/>
      <c r="BU69" s="535"/>
      <c r="BV69" s="137"/>
      <c r="BW69" s="137"/>
      <c r="BX69" s="138"/>
      <c r="BY69" s="535"/>
      <c r="BZ69" s="137"/>
      <c r="CA69" s="137"/>
      <c r="CB69" s="138"/>
      <c r="CC69" s="535"/>
      <c r="CD69" s="137"/>
      <c r="CE69" s="137"/>
      <c r="CF69" s="138"/>
      <c r="CG69" s="535"/>
      <c r="CH69" s="137"/>
      <c r="CI69" s="137"/>
      <c r="CJ69" s="138"/>
      <c r="CK69" s="535"/>
      <c r="CL69" s="137"/>
      <c r="CM69" s="137"/>
      <c r="CN69" s="138"/>
      <c r="CO69" s="137"/>
      <c r="CP69" s="140"/>
      <c r="CQ69" s="140"/>
      <c r="CR69" s="141"/>
      <c r="CS69" s="413"/>
      <c r="CT69" s="140"/>
      <c r="CU69" s="140"/>
      <c r="CV69" s="141"/>
      <c r="CW69" s="413"/>
      <c r="CX69" s="140"/>
      <c r="CY69" s="140"/>
      <c r="CZ69" s="141"/>
      <c r="DA69" s="146"/>
      <c r="DB69" s="146"/>
      <c r="DC69" s="143"/>
      <c r="DD69" s="413"/>
      <c r="DE69" s="143"/>
      <c r="DF69" s="145"/>
      <c r="DG69" s="145"/>
      <c r="DH69" s="146"/>
      <c r="DI69" s="146"/>
      <c r="DJ69" s="413"/>
      <c r="DK69" s="137"/>
      <c r="DL69" s="137"/>
      <c r="DM69" s="137"/>
      <c r="DN69" s="137"/>
      <c r="DO69" s="487"/>
      <c r="DP69" s="445"/>
      <c r="DQ69" s="445"/>
      <c r="DR69" s="445"/>
      <c r="DS69" s="536"/>
      <c r="DT69" s="535"/>
      <c r="DU69" s="137"/>
      <c r="DV69" s="137"/>
      <c r="DW69" s="137"/>
      <c r="DX69" s="134"/>
      <c r="DY69" s="137"/>
      <c r="DZ69" s="137"/>
      <c r="EA69" s="148"/>
      <c r="EB69" s="568"/>
      <c r="EC69" s="137"/>
      <c r="ED69" s="137"/>
      <c r="EE69" s="138"/>
      <c r="EF69" s="568"/>
      <c r="EG69" s="137"/>
      <c r="EH69" s="137"/>
      <c r="EI69" s="138"/>
      <c r="EJ69" s="535"/>
      <c r="EK69" s="373"/>
      <c r="EL69" s="134"/>
      <c r="EM69" s="137"/>
      <c r="EN69" s="137"/>
      <c r="EO69" s="137"/>
      <c r="EP69" s="137"/>
      <c r="EQ69" s="405"/>
      <c r="ER69" s="502"/>
      <c r="ES69" s="502"/>
      <c r="ET69" s="534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</row>
    <row r="70" spans="1:216" s="147" customFormat="1" ht="22.5" customHeight="1" x14ac:dyDescent="0.3">
      <c r="A70" s="532" t="str">
        <f>$D$2</f>
        <v>Day</v>
      </c>
      <c r="B70" s="533">
        <f>$D$7</f>
        <v>60</v>
      </c>
      <c r="C70" s="131"/>
      <c r="D70" s="233"/>
      <c r="E70" s="134"/>
      <c r="F70" s="373"/>
      <c r="G70" s="134"/>
      <c r="H70" s="134"/>
      <c r="I70" s="134"/>
      <c r="J70" s="134"/>
      <c r="K70" s="373"/>
      <c r="L70" s="136"/>
      <c r="M70" s="204"/>
      <c r="N70" s="134"/>
      <c r="O70" s="373"/>
      <c r="P70" s="135"/>
      <c r="Q70" s="373"/>
      <c r="R70" s="384"/>
      <c r="S70" s="373"/>
      <c r="T70" s="135"/>
      <c r="U70" s="373"/>
      <c r="V70" s="384"/>
      <c r="W70" s="373"/>
      <c r="X70" s="135"/>
      <c r="Y70" s="136"/>
      <c r="Z70" s="389"/>
      <c r="AA70" s="373"/>
      <c r="AB70" s="135"/>
      <c r="AC70" s="373"/>
      <c r="AD70" s="384"/>
      <c r="AE70" s="373"/>
      <c r="AF70" s="135"/>
      <c r="AG70" s="373"/>
      <c r="AH70" s="384"/>
      <c r="AI70" s="373"/>
      <c r="AJ70" s="135"/>
      <c r="AK70" s="373"/>
      <c r="AL70" s="384"/>
      <c r="AM70" s="373"/>
      <c r="AN70" s="135"/>
      <c r="AO70" s="136"/>
      <c r="AP70" s="139"/>
      <c r="AQ70" s="35"/>
      <c r="AR70" s="35"/>
      <c r="AS70" s="35"/>
      <c r="AT70" s="35"/>
      <c r="AU70" s="35"/>
      <c r="AV70" s="202"/>
      <c r="AW70" s="139"/>
      <c r="AX70" s="35"/>
      <c r="AY70" s="35"/>
      <c r="AZ70" s="202"/>
      <c r="BA70" s="139"/>
      <c r="BB70" s="35"/>
      <c r="BC70" s="35"/>
      <c r="BD70" s="202"/>
      <c r="BE70" s="139"/>
      <c r="BF70" s="35"/>
      <c r="BG70" s="35"/>
      <c r="BH70" s="202"/>
      <c r="BI70" s="139"/>
      <c r="BJ70" s="35"/>
      <c r="BK70" s="35"/>
      <c r="BL70" s="202"/>
      <c r="BM70" s="139"/>
      <c r="BN70" s="35"/>
      <c r="BO70" s="35"/>
      <c r="BP70" s="202"/>
      <c r="BQ70" s="139"/>
      <c r="BR70" s="35"/>
      <c r="BS70" s="35"/>
      <c r="BT70" s="202"/>
      <c r="BU70" s="139"/>
      <c r="BV70" s="35"/>
      <c r="BW70" s="35"/>
      <c r="BX70" s="202"/>
      <c r="BY70" s="139"/>
      <c r="BZ70" s="35"/>
      <c r="CA70" s="35"/>
      <c r="CB70" s="202"/>
      <c r="CC70" s="139"/>
      <c r="CD70" s="35"/>
      <c r="CE70" s="35"/>
      <c r="CF70" s="202"/>
      <c r="CG70" s="139"/>
      <c r="CH70" s="35"/>
      <c r="CI70" s="35"/>
      <c r="CJ70" s="202"/>
      <c r="CK70" s="139"/>
      <c r="CL70" s="35"/>
      <c r="CM70" s="35"/>
      <c r="CN70" s="202"/>
      <c r="CO70" s="35"/>
      <c r="CP70" s="140"/>
      <c r="CQ70" s="140"/>
      <c r="CR70" s="141"/>
      <c r="CS70" s="139"/>
      <c r="CT70" s="140"/>
      <c r="CU70" s="140"/>
      <c r="CV70" s="141"/>
      <c r="CW70" s="139"/>
      <c r="CX70" s="140"/>
      <c r="CY70" s="140"/>
      <c r="CZ70" s="141"/>
      <c r="DA70" s="203"/>
      <c r="DB70" s="203"/>
      <c r="DC70" s="204"/>
      <c r="DD70" s="204"/>
      <c r="DE70" s="204"/>
      <c r="DF70" s="145"/>
      <c r="DG70" s="145"/>
      <c r="DH70" s="203"/>
      <c r="DI70" s="203"/>
      <c r="DJ70" s="139"/>
      <c r="DK70" s="35"/>
      <c r="DL70" s="35"/>
      <c r="DM70" s="35"/>
      <c r="DN70" s="35"/>
      <c r="DO70" s="139"/>
      <c r="DP70" s="481"/>
      <c r="DQ70" s="445"/>
      <c r="DR70" s="445"/>
      <c r="DS70" s="536"/>
      <c r="DT70" s="139"/>
      <c r="DU70" s="35"/>
      <c r="DV70" s="35"/>
      <c r="DW70" s="35"/>
      <c r="DX70" s="35"/>
      <c r="DY70" s="35"/>
      <c r="DZ70" s="35"/>
      <c r="EA70" s="481"/>
      <c r="EB70" s="563"/>
      <c r="EC70" s="35"/>
      <c r="ED70" s="35"/>
      <c r="EE70" s="202"/>
      <c r="EF70" s="563"/>
      <c r="EG70" s="35"/>
      <c r="EH70" s="35"/>
      <c r="EI70" s="202"/>
      <c r="EJ70" s="139"/>
      <c r="EK70" s="481"/>
      <c r="EL70" s="35"/>
      <c r="EM70" s="35"/>
      <c r="EN70" s="35"/>
      <c r="EO70" s="35"/>
      <c r="EP70" s="35"/>
      <c r="EQ70" s="550" t="str">
        <f>$D$2</f>
        <v>Day</v>
      </c>
      <c r="ER70" s="533">
        <f>$D$7</f>
        <v>60</v>
      </c>
      <c r="ES70" s="131"/>
      <c r="ET70" s="233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</row>
    <row r="71" spans="1:216" s="147" customFormat="1" ht="15.75" customHeight="1" x14ac:dyDescent="0.25">
      <c r="A71" s="129" t="str">
        <f>$C$7</f>
        <v>Co</v>
      </c>
      <c r="B71" s="130" t="str">
        <f>$A$2</f>
        <v>R</v>
      </c>
      <c r="C71" s="131" t="str">
        <f>$B$7</f>
        <v>108-C-60</v>
      </c>
      <c r="D71" s="233" t="s">
        <v>193</v>
      </c>
      <c r="E71" s="339">
        <v>400</v>
      </c>
      <c r="F71" s="324">
        <f>G71+H71+I71+J71+K71</f>
        <v>10.15</v>
      </c>
      <c r="G71" s="323">
        <v>3.76</v>
      </c>
      <c r="H71" s="323">
        <v>1.07</v>
      </c>
      <c r="I71" s="323">
        <v>1.27</v>
      </c>
      <c r="J71" s="323">
        <v>2.9</v>
      </c>
      <c r="K71" s="465">
        <v>1.1499999999999999</v>
      </c>
      <c r="L71" s="325">
        <f>100*F71/$E71</f>
        <v>2.5375000000000001</v>
      </c>
      <c r="M71" s="335">
        <v>200</v>
      </c>
      <c r="N71" s="394">
        <f>R71+V71</f>
        <v>1388</v>
      </c>
      <c r="O71" s="380">
        <f>N71/($N71+$Z71)</f>
        <v>0.86641697877652935</v>
      </c>
      <c r="P71" s="324">
        <f>O71*$F71</f>
        <v>8.7941323345817732</v>
      </c>
      <c r="Q71" s="324">
        <f>100*P71/$E71</f>
        <v>2.1985330836454433</v>
      </c>
      <c r="R71" s="322">
        <v>1041</v>
      </c>
      <c r="S71" s="380">
        <f>R71/($N71+$Z71)</f>
        <v>0.64981273408239704</v>
      </c>
      <c r="T71" s="324">
        <f>S71*$F71</f>
        <v>6.5955992509363304</v>
      </c>
      <c r="U71" s="324">
        <f>100*T71/$E71</f>
        <v>1.6488998127340826</v>
      </c>
      <c r="V71" s="322">
        <v>347</v>
      </c>
      <c r="W71" s="380">
        <f>V71/($N71+$Z71)</f>
        <v>0.21660424469413234</v>
      </c>
      <c r="X71" s="324">
        <f>W71*$F71</f>
        <v>2.1985330836454433</v>
      </c>
      <c r="Y71" s="325">
        <f>100*X71/$E71</f>
        <v>0.54963327091136083</v>
      </c>
      <c r="Z71" s="395">
        <f>AD71+AH71+AL71</f>
        <v>214</v>
      </c>
      <c r="AA71" s="380">
        <f>Z71/($N71+$Z71)</f>
        <v>0.13358302122347065</v>
      </c>
      <c r="AB71" s="324">
        <f>AA71*$F71</f>
        <v>1.3558676654182271</v>
      </c>
      <c r="AC71" s="324">
        <f>100*AB71/$E71</f>
        <v>0.33896691635455684</v>
      </c>
      <c r="AD71" s="322">
        <v>55</v>
      </c>
      <c r="AE71" s="380">
        <f>AD71/($N71+$Z71)</f>
        <v>3.4332084893882647E-2</v>
      </c>
      <c r="AF71" s="324">
        <f>AE71*$F71</f>
        <v>0.34847066167290885</v>
      </c>
      <c r="AG71" s="324">
        <f>100*AF71/$E71</f>
        <v>8.7117665418227214E-2</v>
      </c>
      <c r="AH71" s="322">
        <v>127</v>
      </c>
      <c r="AI71" s="380">
        <f>AH71/($N71+$Z71)</f>
        <v>7.9275905118601747E-2</v>
      </c>
      <c r="AJ71" s="324">
        <f>AI71*$F71</f>
        <v>0.80465043695380778</v>
      </c>
      <c r="AK71" s="324">
        <f>100*AJ71/$E71</f>
        <v>0.20116260923845192</v>
      </c>
      <c r="AL71" s="322">
        <v>32</v>
      </c>
      <c r="AM71" s="380">
        <f>AL71/($N71+$Z71)</f>
        <v>1.9975031210986267E-2</v>
      </c>
      <c r="AN71" s="324">
        <f>AM71*$F71</f>
        <v>0.20274656679151062</v>
      </c>
      <c r="AO71" s="325">
        <f>100*AN71/$E71</f>
        <v>5.0686641697877649E-2</v>
      </c>
      <c r="AP71" s="420">
        <v>40</v>
      </c>
      <c r="AQ71" s="394">
        <v>17</v>
      </c>
      <c r="AR71" s="394">
        <v>10260</v>
      </c>
      <c r="AS71" s="321">
        <v>191</v>
      </c>
      <c r="AT71" s="326">
        <f>AS71/(168*($AP71+$AQ71))</f>
        <v>1.9945697577276524E-2</v>
      </c>
      <c r="AU71" s="326">
        <f>AT71*$F71*$O71</f>
        <v>0.1754051040001168</v>
      </c>
      <c r="AV71" s="327">
        <f>100*AU71/$E71</f>
        <v>4.38512760000292E-2</v>
      </c>
      <c r="AW71" s="328">
        <v>58</v>
      </c>
      <c r="AX71" s="326">
        <f>AW71/(168*($AP71+$AQ71))</f>
        <v>6.0568086883876354E-3</v>
      </c>
      <c r="AY71" s="326">
        <f>AX71*$F71*$O71</f>
        <v>5.3264377130925529E-2</v>
      </c>
      <c r="AZ71" s="327">
        <f>100*AY71/$E71</f>
        <v>1.3316094282731384E-2</v>
      </c>
      <c r="BA71" s="328">
        <f>AS71+AW71</f>
        <v>249</v>
      </c>
      <c r="BB71" s="326">
        <f>BA71/(168*($AP71+$AQ71))</f>
        <v>2.6002506265664159E-2</v>
      </c>
      <c r="BC71" s="326">
        <f>BB71*$F71*$O71</f>
        <v>0.22866948113104232</v>
      </c>
      <c r="BD71" s="327">
        <f>100*BC71/$E71</f>
        <v>5.7167370282760581E-2</v>
      </c>
      <c r="BE71" s="328">
        <v>308</v>
      </c>
      <c r="BF71" s="326">
        <f>BE71/(168*($AP71+$AQ71))</f>
        <v>3.2163742690058478E-2</v>
      </c>
      <c r="BG71" s="326">
        <f>BF71*$F71*$O71</f>
        <v>0.2828522095918114</v>
      </c>
      <c r="BH71" s="327">
        <f>100*BG71/$E71</f>
        <v>7.071305239795285E-2</v>
      </c>
      <c r="BI71" s="328">
        <v>233</v>
      </c>
      <c r="BJ71" s="326">
        <f>BI71/(168*($AP71+$AQ71))</f>
        <v>2.4331662489557225E-2</v>
      </c>
      <c r="BK71" s="326">
        <f>BJ71*$F71*$O71</f>
        <v>0.21397585985354564</v>
      </c>
      <c r="BL71" s="327">
        <f>100*BK71/$E71</f>
        <v>5.349396496338641E-2</v>
      </c>
      <c r="BM71" s="328">
        <f>AS71+AW71+BE71+BI71</f>
        <v>790</v>
      </c>
      <c r="BN71" s="326">
        <f>BM71/(168*($AP71+$AQ71))</f>
        <v>8.2497911445279862E-2</v>
      </c>
      <c r="BO71" s="326">
        <f>BN71*$F71*$O71</f>
        <v>0.72549755057639931</v>
      </c>
      <c r="BP71" s="327">
        <f>100*BO71/$E71</f>
        <v>0.18137438764409983</v>
      </c>
      <c r="BQ71" s="328">
        <v>439</v>
      </c>
      <c r="BR71" s="326">
        <f>BQ71/(168*($AP71+$AQ71))</f>
        <v>4.5843776106933999E-2</v>
      </c>
      <c r="BS71" s="326">
        <f>BR71*$F71*$O71</f>
        <v>0.4031562338013156</v>
      </c>
      <c r="BT71" s="327">
        <f>100*BS71/$E71</f>
        <v>0.1007890584503289</v>
      </c>
      <c r="BU71" s="328">
        <v>466</v>
      </c>
      <c r="BV71" s="326">
        <f>BU71/(168*($AP71+$AQ71))</f>
        <v>4.866332497911445E-2</v>
      </c>
      <c r="BW71" s="326">
        <f>BV71*$F71*$O71</f>
        <v>0.42795171970709128</v>
      </c>
      <c r="BX71" s="327">
        <f>100*BW71/$E71</f>
        <v>0.10698792992677282</v>
      </c>
      <c r="BY71" s="328">
        <f>BQ71+BU71</f>
        <v>905</v>
      </c>
      <c r="BZ71" s="326">
        <f>BY71/(168*($AP71+$AQ71))</f>
        <v>9.4507101086048456E-2</v>
      </c>
      <c r="CA71" s="326">
        <f>BZ71*$F71*$O71</f>
        <v>0.83110795350840694</v>
      </c>
      <c r="CB71" s="327">
        <f>100*CA71/$E71</f>
        <v>0.20777698837710173</v>
      </c>
      <c r="CC71" s="328">
        <f>BI71+BY71</f>
        <v>1138</v>
      </c>
      <c r="CD71" s="326">
        <f>CC71/(168*($AP71+$AQ71))</f>
        <v>0.11883876357560567</v>
      </c>
      <c r="CE71" s="326">
        <f>CD71*$F71*$O71</f>
        <v>1.0450838133619524</v>
      </c>
      <c r="CF71" s="327">
        <f>100*CE71/$E71</f>
        <v>0.26127095334048811</v>
      </c>
      <c r="CG71" s="328">
        <f>BM71+BY71</f>
        <v>1695</v>
      </c>
      <c r="CH71" s="326">
        <f>CG71/(168*($AP71+$AQ71))</f>
        <v>0.17700501253132833</v>
      </c>
      <c r="CI71" s="326">
        <f>CH71*$F71*$O71</f>
        <v>1.5566055040848066</v>
      </c>
      <c r="CJ71" s="327">
        <f>100*CI71/$E71</f>
        <v>0.38915137602120159</v>
      </c>
      <c r="CK71" s="328">
        <f>168*($AP71+$AQ71)-CG71</f>
        <v>7881</v>
      </c>
      <c r="CL71" s="326">
        <f>CK71/(168*($AP71+$AQ71))</f>
        <v>0.82299498746867172</v>
      </c>
      <c r="CM71" s="326">
        <f>CL71*$F71*$O71</f>
        <v>7.2375268304969662</v>
      </c>
      <c r="CN71" s="327">
        <f>100*CM71/$E71</f>
        <v>1.8093817076242416</v>
      </c>
      <c r="CO71" s="321">
        <v>433</v>
      </c>
      <c r="CP71" s="329">
        <f>$BI$3*$AR71*CO71/(($AP71+$AQ71)*168)</f>
        <v>843.50649350649337</v>
      </c>
      <c r="CQ71" s="329">
        <f>CP71*$F71*$O71</f>
        <v>7417.907728975144</v>
      </c>
      <c r="CR71" s="330">
        <f>100*CQ71/$E71</f>
        <v>1854.476932243786</v>
      </c>
      <c r="CS71" s="328">
        <v>233</v>
      </c>
      <c r="CT71" s="329">
        <f>$BI$3*$AR71*CS71/(($AP71+$AQ71)*168)</f>
        <v>453.89610389610391</v>
      </c>
      <c r="CU71" s="329">
        <f>CT71*$F71*$O71</f>
        <v>3991.6224038134155</v>
      </c>
      <c r="CV71" s="330">
        <f>100*CU71/$E71</f>
        <v>997.90560095335388</v>
      </c>
      <c r="CW71" s="328">
        <v>466</v>
      </c>
      <c r="CX71" s="329">
        <f>$BI$3*$AR71*CW71/(($AP71+$AQ71)*168)</f>
        <v>907.79220779220782</v>
      </c>
      <c r="CY71" s="329">
        <f>CX71*$F71*$O71</f>
        <v>7983.2448076268311</v>
      </c>
      <c r="CZ71" s="330">
        <f>100*CY71/$E71</f>
        <v>1995.8112019067078</v>
      </c>
      <c r="DA71" s="331">
        <f>2*$BK$3*BM71/(CO71+CW71)/$AR71</f>
        <v>0.94213410178517609</v>
      </c>
      <c r="DB71" s="142">
        <v>0.42499999999999999</v>
      </c>
      <c r="DC71" s="332">
        <f>2*10000*CI71/CQ71</f>
        <v>4.1968855935064768</v>
      </c>
      <c r="DD71" s="332">
        <f>10000*BC71/CQ71</f>
        <v>0.30826681793012167</v>
      </c>
      <c r="DE71" s="332">
        <f>10000*BK71/CY71</f>
        <v>0.26803118908382062</v>
      </c>
      <c r="DF71" s="333">
        <f>10000*CM71/CQ71</f>
        <v>9.756830490390719</v>
      </c>
      <c r="DG71" s="333">
        <f>1000*($AP71+$AQ71)*$BB$3*$BG$3/CO71/$AR71</f>
        <v>47.421093148575828</v>
      </c>
      <c r="DH71" s="334">
        <f>CY71/CQ71</f>
        <v>1.0762124711316399</v>
      </c>
      <c r="DI71" s="331">
        <f>1000*CA71/CQ71</f>
        <v>0.11204075109508441</v>
      </c>
      <c r="DJ71" s="420">
        <v>12</v>
      </c>
      <c r="DK71" s="326">
        <f>DJ71/(492*($AP71+$AQ71))</f>
        <v>4.2789901583226359E-4</v>
      </c>
      <c r="DL71" s="326">
        <f>DK71*$F71*$O71</f>
        <v>3.7630005710662271E-3</v>
      </c>
      <c r="DM71" s="326">
        <f>100*DL71/$E71</f>
        <v>9.4075014276655679E-4</v>
      </c>
      <c r="DN71" s="326">
        <f>DL71/CI71</f>
        <v>2.4174401036045753E-3</v>
      </c>
      <c r="DO71" s="489">
        <f>BU71/BY71</f>
        <v>0.51491712707182324</v>
      </c>
      <c r="DP71" s="495">
        <f>7.158*DO71*CA71</f>
        <v>3.0632784096633601</v>
      </c>
      <c r="DQ71" s="495">
        <f xml:space="preserve"> 0.00033*((CQ71+CU71)/2)/DB71</f>
        <v>4.4295822868473227</v>
      </c>
      <c r="DR71" s="495">
        <f>1/(1/DP71+1/DQ71)</f>
        <v>1.8109296746228798</v>
      </c>
      <c r="DS71" s="504">
        <f>100*DR71/$E71</f>
        <v>0.45273241865571995</v>
      </c>
      <c r="DT71" s="328">
        <v>146</v>
      </c>
      <c r="DU71" s="137">
        <f>(4*DT71)/((4*DT71)+DX71+EF71)</f>
        <v>0.60960334029227559</v>
      </c>
      <c r="DV71" s="137">
        <f>DU71*$F71*$O71</f>
        <v>5.360932446133357</v>
      </c>
      <c r="DW71" s="137">
        <f>100*DV71/$E71</f>
        <v>1.3402331115333395</v>
      </c>
      <c r="DX71" s="321">
        <v>127</v>
      </c>
      <c r="DY71" s="137">
        <f>DX71/((4*DT71)+DX71+EF71)</f>
        <v>0.13256784968684759</v>
      </c>
      <c r="DZ71" s="137">
        <f>DY71*$F71*$O71</f>
        <v>1.1658192134570826</v>
      </c>
      <c r="EA71" s="148">
        <f>100*DZ71/$E71</f>
        <v>0.29145480336427065</v>
      </c>
      <c r="EB71" s="563">
        <f>4*DT71+DX71</f>
        <v>711</v>
      </c>
      <c r="EC71" s="137">
        <f>EB71/((4*DT71)+DX71+EF71)</f>
        <v>0.74217118997912312</v>
      </c>
      <c r="ED71" s="137">
        <f>EC71*$F71*$O71</f>
        <v>6.5267516595904391</v>
      </c>
      <c r="EE71" s="138">
        <f>100*ED71/$E71</f>
        <v>1.63168791489761</v>
      </c>
      <c r="EF71" s="572">
        <v>247</v>
      </c>
      <c r="EG71" s="137">
        <f>EF71/((4*DT71)+DX71+EF71)</f>
        <v>0.25782881002087682</v>
      </c>
      <c r="EH71" s="137">
        <f>EG71*$F71*$O71</f>
        <v>2.2673806749913337</v>
      </c>
      <c r="EI71" s="138">
        <f>100*EH71/$E71</f>
        <v>0.56684516874783342</v>
      </c>
      <c r="EJ71" s="328">
        <v>211</v>
      </c>
      <c r="EK71" s="580">
        <v>71</v>
      </c>
      <c r="EL71" s="583">
        <f>EK71*$BS$3</f>
        <v>1.9245177640000003E-5</v>
      </c>
      <c r="EM71" s="342">
        <f>EJ71/(2*EL71*1000000)</f>
        <v>5.481892761578063</v>
      </c>
      <c r="EN71" s="342">
        <f>EM71*$F71*$O71</f>
        <v>48.208490389303414</v>
      </c>
      <c r="EO71" s="342">
        <f>100*EN71/$E71</f>
        <v>12.052122597325853</v>
      </c>
      <c r="EP71" s="587">
        <f>DV71*100^3/EN71</f>
        <v>111203.07652949967</v>
      </c>
      <c r="EQ71" s="544" t="str">
        <f>$C$7</f>
        <v>Co</v>
      </c>
      <c r="ER71" s="130" t="str">
        <f>$A$2</f>
        <v>R</v>
      </c>
      <c r="ES71" s="131" t="str">
        <f>$B$7</f>
        <v>108-C-60</v>
      </c>
      <c r="ET71" s="233" t="s">
        <v>193</v>
      </c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</row>
    <row r="72" spans="1:216" s="147" customFormat="1" ht="15" customHeight="1" x14ac:dyDescent="0.25">
      <c r="A72" s="129" t="str">
        <f t="shared" ref="A72:A75" si="274">$C$7</f>
        <v>Co</v>
      </c>
      <c r="B72" s="130" t="str">
        <f t="shared" ref="B72:B75" si="275">$A$2</f>
        <v>R</v>
      </c>
      <c r="C72" s="131" t="str">
        <f t="shared" ref="C72:C75" si="276">$B$7</f>
        <v>108-C-60</v>
      </c>
      <c r="D72" s="233" t="s">
        <v>194</v>
      </c>
      <c r="E72" s="322">
        <v>400</v>
      </c>
      <c r="F72" s="324">
        <f>G72+H72+I72+J72+K72</f>
        <v>9.5799999999999983</v>
      </c>
      <c r="G72" s="323">
        <v>3.33</v>
      </c>
      <c r="H72" s="323">
        <v>0.89</v>
      </c>
      <c r="I72" s="323">
        <v>1.25</v>
      </c>
      <c r="J72" s="323">
        <v>2.91</v>
      </c>
      <c r="K72" s="465">
        <v>1.2</v>
      </c>
      <c r="L72" s="325">
        <f>100*F72/$E72</f>
        <v>2.3949999999999996</v>
      </c>
      <c r="M72" s="335">
        <v>200</v>
      </c>
      <c r="N72" s="394">
        <f>R72+V72</f>
        <v>1199</v>
      </c>
      <c r="O72" s="380">
        <f>N72/($N72+$Z72)</f>
        <v>0.87838827838827838</v>
      </c>
      <c r="P72" s="324">
        <f>O72*$F72</f>
        <v>8.4149597069597046</v>
      </c>
      <c r="Q72" s="324">
        <f>100*P72/$E72</f>
        <v>2.1037399267399262</v>
      </c>
      <c r="R72" s="322">
        <v>908</v>
      </c>
      <c r="S72" s="380">
        <f>R72/($N72+$Z72)</f>
        <v>0.66520146520146517</v>
      </c>
      <c r="T72" s="324">
        <f>S72*$F72</f>
        <v>6.372630036630035</v>
      </c>
      <c r="U72" s="324">
        <f>100*T72/$E72</f>
        <v>1.5931575091575088</v>
      </c>
      <c r="V72" s="322">
        <v>291</v>
      </c>
      <c r="W72" s="380">
        <f>V72/($N72+$Z72)</f>
        <v>0.21318681318681318</v>
      </c>
      <c r="X72" s="324">
        <f>W72*$F72</f>
        <v>2.0423296703296701</v>
      </c>
      <c r="Y72" s="325">
        <f>100*X72/$E72</f>
        <v>0.51058241758241751</v>
      </c>
      <c r="Z72" s="395">
        <f>AD72+AH72+AL72</f>
        <v>166</v>
      </c>
      <c r="AA72" s="380">
        <f>Z72/($N72+$Z72)</f>
        <v>0.12161172161172161</v>
      </c>
      <c r="AB72" s="324">
        <f>AA72*$F72</f>
        <v>1.1650402930402928</v>
      </c>
      <c r="AC72" s="324">
        <f>100*AB72/$E72</f>
        <v>0.29126007326007319</v>
      </c>
      <c r="AD72" s="322">
        <v>55</v>
      </c>
      <c r="AE72" s="380">
        <f>AD72/($N72+$Z72)</f>
        <v>4.0293040293040296E-2</v>
      </c>
      <c r="AF72" s="324">
        <f>AE72*$F72</f>
        <v>0.38600732600732596</v>
      </c>
      <c r="AG72" s="324">
        <f>100*AF72/$E72</f>
        <v>9.6501831501831503E-2</v>
      </c>
      <c r="AH72" s="322">
        <v>83</v>
      </c>
      <c r="AI72" s="380">
        <f>AH72/($N72+$Z72)</f>
        <v>6.0805860805860805E-2</v>
      </c>
      <c r="AJ72" s="324">
        <f>AI72*$F72</f>
        <v>0.58252014652014639</v>
      </c>
      <c r="AK72" s="324">
        <f>100*AJ72/$E72</f>
        <v>0.1456300366300366</v>
      </c>
      <c r="AL72" s="322">
        <v>28</v>
      </c>
      <c r="AM72" s="380">
        <f>AL72/($N72+$Z72)</f>
        <v>2.0512820512820513E-2</v>
      </c>
      <c r="AN72" s="324">
        <f>AM72*$F72</f>
        <v>0.19651282051282049</v>
      </c>
      <c r="AO72" s="325">
        <f>100*AN72/$E72</f>
        <v>4.9128205128205121E-2</v>
      </c>
      <c r="AP72" s="420">
        <v>40</v>
      </c>
      <c r="AQ72" s="394">
        <v>10</v>
      </c>
      <c r="AR72" s="394">
        <v>10368</v>
      </c>
      <c r="AS72" s="321">
        <v>223</v>
      </c>
      <c r="AT72" s="326">
        <f>AS72/(168*($AP72+$AQ72))</f>
        <v>2.6547619047619049E-2</v>
      </c>
      <c r="AU72" s="326">
        <f>AT72*$F72*$O72</f>
        <v>0.22339714460143026</v>
      </c>
      <c r="AV72" s="327">
        <f>100*AU72/$E72</f>
        <v>5.5849286150357565E-2</v>
      </c>
      <c r="AW72" s="328">
        <v>128</v>
      </c>
      <c r="AX72" s="326">
        <f>AW72/(168*($AP72+$AQ72))</f>
        <v>1.5238095238095238E-2</v>
      </c>
      <c r="AY72" s="326">
        <f>AX72*$F72*$O72</f>
        <v>0.12822795743938598</v>
      </c>
      <c r="AZ72" s="327">
        <f>100*AY72/$E72</f>
        <v>3.2056989359846494E-2</v>
      </c>
      <c r="BA72" s="328">
        <f>AS72+AW72</f>
        <v>351</v>
      </c>
      <c r="BB72" s="326">
        <f>BA72/(168*($AP72+$AQ72))</f>
        <v>4.1785714285714287E-2</v>
      </c>
      <c r="BC72" s="326">
        <f>BB72*$F72*$O72</f>
        <v>0.35162510204081626</v>
      </c>
      <c r="BD72" s="327">
        <f>100*BC72/$E72</f>
        <v>8.7906275510204065E-2</v>
      </c>
      <c r="BE72" s="328">
        <v>464</v>
      </c>
      <c r="BF72" s="326">
        <f>BE72/(168*($AP72+$AQ72))</f>
        <v>5.5238095238095239E-2</v>
      </c>
      <c r="BG72" s="326">
        <f>BF72*$F72*$O72</f>
        <v>0.4648263457177742</v>
      </c>
      <c r="BH72" s="327">
        <f>100*BG72/$E72</f>
        <v>0.11620658642944354</v>
      </c>
      <c r="BI72" s="328">
        <v>217</v>
      </c>
      <c r="BJ72" s="326">
        <f>BI72/(168*($AP72+$AQ72))</f>
        <v>2.5833333333333333E-2</v>
      </c>
      <c r="BK72" s="326">
        <f>BJ72*$F72*$O72</f>
        <v>0.21738645909645904</v>
      </c>
      <c r="BL72" s="327">
        <f>100*BK72/$E72</f>
        <v>5.434661477411476E-2</v>
      </c>
      <c r="BM72" s="328">
        <f>AS72+AW72+BE72+BI72</f>
        <v>1032</v>
      </c>
      <c r="BN72" s="326">
        <f>BM72/(168*($AP72+$AQ72))</f>
        <v>0.12285714285714286</v>
      </c>
      <c r="BO72" s="326">
        <f>BN72*$F72*$O72</f>
        <v>1.0338379068550494</v>
      </c>
      <c r="BP72" s="327">
        <f>100*BO72/$E72</f>
        <v>0.25845947671376235</v>
      </c>
      <c r="BQ72" s="328">
        <v>378</v>
      </c>
      <c r="BR72" s="326">
        <f>BQ72/(168*($AP72+$AQ72))</f>
        <v>4.4999999999999998E-2</v>
      </c>
      <c r="BS72" s="326">
        <f>BR72*$F72*$O72</f>
        <v>0.37867318681318674</v>
      </c>
      <c r="BT72" s="327">
        <f>100*BS72/$E72</f>
        <v>9.4668296703296684E-2</v>
      </c>
      <c r="BU72" s="328">
        <v>322</v>
      </c>
      <c r="BV72" s="326">
        <f>BU72/(168*($AP72+$AQ72))</f>
        <v>3.833333333333333E-2</v>
      </c>
      <c r="BW72" s="326">
        <f>BV72*$F72*$O72</f>
        <v>0.32257345543345534</v>
      </c>
      <c r="BX72" s="327">
        <f>100*BW72/$E72</f>
        <v>8.0643363858363848E-2</v>
      </c>
      <c r="BY72" s="328">
        <f>BQ72+BU72</f>
        <v>700</v>
      </c>
      <c r="BZ72" s="326">
        <f>BY72/(168*($AP72+$AQ72))</f>
        <v>8.3333333333333329E-2</v>
      </c>
      <c r="CA72" s="326">
        <f>BZ72*$F72*$O72</f>
        <v>0.70124664224664202</v>
      </c>
      <c r="CB72" s="327">
        <f>100*CA72/$E72</f>
        <v>0.1753116605616605</v>
      </c>
      <c r="CC72" s="328">
        <f>BI72+BY72</f>
        <v>917</v>
      </c>
      <c r="CD72" s="326">
        <f>CC72/(168*($AP72+$AQ72))</f>
        <v>0.10916666666666666</v>
      </c>
      <c r="CE72" s="326">
        <f>CD72*$F72*$O72</f>
        <v>0.91863310134310106</v>
      </c>
      <c r="CF72" s="327">
        <f>100*CE72/$E72</f>
        <v>0.22965827533577529</v>
      </c>
      <c r="CG72" s="328">
        <f>BM72+BY72</f>
        <v>1732</v>
      </c>
      <c r="CH72" s="326">
        <f>CG72/(168*($AP72+$AQ72))</f>
        <v>0.2061904761904762</v>
      </c>
      <c r="CI72" s="326">
        <f>CH72*$F72*$O72</f>
        <v>1.7350845491016917</v>
      </c>
      <c r="CJ72" s="327">
        <f>100*CI72/$E72</f>
        <v>0.43377113727542294</v>
      </c>
      <c r="CK72" s="328">
        <f>168*($AP72+$AQ72)-CG72</f>
        <v>6668</v>
      </c>
      <c r="CL72" s="326">
        <f>CK72/(168*($AP72+$AQ72))</f>
        <v>0.79380952380952385</v>
      </c>
      <c r="CM72" s="326">
        <f>CL72*$F72*$O72</f>
        <v>6.6798751578580138</v>
      </c>
      <c r="CN72" s="327">
        <f>100*CM72/$E72</f>
        <v>1.6699687894645034</v>
      </c>
      <c r="CO72" s="321">
        <v>406</v>
      </c>
      <c r="CP72" s="329">
        <f>$BI$3*$AR72*CO72/(($AP72+$AQ72)*168)</f>
        <v>911.12727272727284</v>
      </c>
      <c r="CQ72" s="329">
        <f>CP72*$F72*$O72</f>
        <v>7667.0992879120868</v>
      </c>
      <c r="CR72" s="330">
        <f>100*CQ72/$E72</f>
        <v>1916.7748219780217</v>
      </c>
      <c r="CS72" s="328">
        <v>217</v>
      </c>
      <c r="CT72" s="329">
        <f>$BI$3*$AR72*CS72/(($AP72+$AQ72)*168)</f>
        <v>486.9818181818182</v>
      </c>
      <c r="CU72" s="329">
        <f>CT72*$F72*$O72</f>
        <v>4097.9323780219775</v>
      </c>
      <c r="CV72" s="330">
        <f>100*CU72/$E72</f>
        <v>1024.4830945054944</v>
      </c>
      <c r="CW72" s="328">
        <v>318</v>
      </c>
      <c r="CX72" s="329">
        <f>$BI$3*$AR72*CW72/(($AP72+$AQ72)*168)</f>
        <v>713.64155844155846</v>
      </c>
      <c r="CY72" s="329">
        <f>CX72*$F72*$O72</f>
        <v>6005.2649594976438</v>
      </c>
      <c r="CZ72" s="330">
        <f>100*CY72/$E72</f>
        <v>1501.3162398744109</v>
      </c>
      <c r="DA72" s="331">
        <f>2*$BK$3*BM72/(CO72+CW72)/$AR72</f>
        <v>1.5123030489052587</v>
      </c>
      <c r="DB72" s="142">
        <v>0.5202</v>
      </c>
      <c r="DC72" s="332">
        <f>2*10000*CI72/CQ72</f>
        <v>4.526052119442924</v>
      </c>
      <c r="DD72" s="332">
        <f>10000*BC72/CQ72</f>
        <v>0.45861555829228245</v>
      </c>
      <c r="DE72" s="332">
        <f>10000*BK72/CY72</f>
        <v>0.36199311864275174</v>
      </c>
      <c r="DF72" s="333">
        <f>10000*CM72/CQ72</f>
        <v>8.7123890105211945</v>
      </c>
      <c r="DG72" s="333">
        <f>1000*($AP72+$AQ72)*$BB$3*$BG$3/CO72/$AR72</f>
        <v>43.901660280970624</v>
      </c>
      <c r="DH72" s="334">
        <f>CY72/CQ72</f>
        <v>0.78325123152709353</v>
      </c>
      <c r="DI72" s="331">
        <f>1000*CA72/CQ72</f>
        <v>9.1461792252022125E-2</v>
      </c>
      <c r="DJ72" s="420">
        <v>40</v>
      </c>
      <c r="DK72" s="326">
        <f>DJ72/(492*($AP72+$AQ72))</f>
        <v>1.6260162601626016E-3</v>
      </c>
      <c r="DL72" s="326">
        <f>DK72*$F72*$O72</f>
        <v>1.3682861312129603E-2</v>
      </c>
      <c r="DM72" s="326">
        <f>100*DL72/$E72</f>
        <v>3.4207153280324002E-3</v>
      </c>
      <c r="DN72" s="326">
        <f>DL72/CI72</f>
        <v>7.8859911000957583E-3</v>
      </c>
      <c r="DO72" s="489">
        <f>BU72/BY72</f>
        <v>0.46</v>
      </c>
      <c r="DP72" s="495">
        <f>7.158*DO72*CA72</f>
        <v>2.3089807939926734</v>
      </c>
      <c r="DQ72" s="495">
        <f xml:space="preserve"> 0.00033*((CQ72+CU72)/2)/DB72</f>
        <v>3.7316997786988093</v>
      </c>
      <c r="DR72" s="495">
        <f>1/(1/DP72+1/DQ72)</f>
        <v>1.4263993956103411</v>
      </c>
      <c r="DS72" s="504">
        <f>100*DR72/$E72</f>
        <v>0.35659984890258528</v>
      </c>
      <c r="DT72" s="328">
        <v>165</v>
      </c>
      <c r="DU72" s="137">
        <f t="shared" ref="DU72:DU75" si="277">(4*DT72)/((4*DT72)+DX72+EF72)</f>
        <v>0.63097514340344163</v>
      </c>
      <c r="DV72" s="137">
        <f>DU72*$F72*$O72</f>
        <v>5.3096304078330832</v>
      </c>
      <c r="DW72" s="137">
        <f>100*DV72/$E72</f>
        <v>1.3274076019582708</v>
      </c>
      <c r="DX72" s="321">
        <v>158</v>
      </c>
      <c r="DY72" s="137">
        <f>DX72/((4*DT72)+DX72+EF72)</f>
        <v>0.15105162523900573</v>
      </c>
      <c r="DZ72" s="137">
        <f>DY72*$F72*$O72</f>
        <v>1.2710933400570108</v>
      </c>
      <c r="EA72" s="148">
        <f>100*DZ72/$E72</f>
        <v>0.3177733350142527</v>
      </c>
      <c r="EB72" s="563">
        <f t="shared" ref="EB72:EB75" si="278">4*DT72+DX72</f>
        <v>818</v>
      </c>
      <c r="EC72" s="137">
        <f t="shared" ref="EC72:EC75" si="279">EB72/((4*DT72)+DX72+EF72)</f>
        <v>0.78202676864244747</v>
      </c>
      <c r="ED72" s="137">
        <f>EC72*$F72*$O72</f>
        <v>6.5807237478900955</v>
      </c>
      <c r="EE72" s="138">
        <f>100*ED72/$E72</f>
        <v>1.6451809369725239</v>
      </c>
      <c r="EF72" s="572">
        <v>228</v>
      </c>
      <c r="EG72" s="137">
        <f>EF72/((4*DT72)+DX72+EF72)</f>
        <v>0.21797323135755259</v>
      </c>
      <c r="EH72" s="137">
        <f>EG72*$F72*$O72</f>
        <v>1.8342359590696107</v>
      </c>
      <c r="EI72" s="138">
        <f>100*EH72/$E72</f>
        <v>0.45855898976740261</v>
      </c>
      <c r="EJ72" s="328">
        <v>208</v>
      </c>
      <c r="EK72" s="580">
        <v>82</v>
      </c>
      <c r="EL72" s="583">
        <f t="shared" ref="EL72:EL75" si="280">EK72*$BS$3</f>
        <v>2.2226824880000003E-5</v>
      </c>
      <c r="EM72" s="342">
        <f t="shared" ref="EM72:EM75" si="281">EJ72/(2*EL72*1000000)</f>
        <v>4.6790308809955397</v>
      </c>
      <c r="EN72" s="342">
        <f t="shared" ref="EN72:EN75" si="282">EM72*$F72*$O72</f>
        <v>39.373856331197636</v>
      </c>
      <c r="EO72" s="342">
        <f t="shared" ref="EO72:EO75" si="283">100*EN72/$E72</f>
        <v>9.8434640827994091</v>
      </c>
      <c r="EP72" s="587">
        <f t="shared" ref="EP72:EP75" si="284">DV72*100^3/EN72</f>
        <v>134851.67323135759</v>
      </c>
      <c r="EQ72" s="544" t="str">
        <f t="shared" ref="EQ72:EQ75" si="285">$C$7</f>
        <v>Co</v>
      </c>
      <c r="ER72" s="130" t="str">
        <f t="shared" ref="ER72:ER75" si="286">$A$2</f>
        <v>R</v>
      </c>
      <c r="ES72" s="131" t="str">
        <f t="shared" ref="ES72:ES75" si="287">$B$7</f>
        <v>108-C-60</v>
      </c>
      <c r="ET72" s="233" t="s">
        <v>194</v>
      </c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</row>
    <row r="73" spans="1:216" s="147" customFormat="1" ht="15" customHeight="1" x14ac:dyDescent="0.25">
      <c r="A73" s="129" t="str">
        <f t="shared" si="274"/>
        <v>Co</v>
      </c>
      <c r="B73" s="130" t="str">
        <f t="shared" si="275"/>
        <v>R</v>
      </c>
      <c r="C73" s="131" t="str">
        <f t="shared" si="276"/>
        <v>108-C-60</v>
      </c>
      <c r="D73" s="233" t="s">
        <v>195</v>
      </c>
      <c r="E73" s="322">
        <v>410</v>
      </c>
      <c r="F73" s="324">
        <f>G73+H73+I73+J73+K73</f>
        <v>9.69</v>
      </c>
      <c r="G73" s="323">
        <v>3.57</v>
      </c>
      <c r="H73" s="323">
        <v>1.03</v>
      </c>
      <c r="I73" s="323">
        <v>1.22</v>
      </c>
      <c r="J73" s="323">
        <v>2.7</v>
      </c>
      <c r="K73" s="465">
        <v>1.17</v>
      </c>
      <c r="L73" s="325">
        <f>100*F73/$E73</f>
        <v>2.3634146341463413</v>
      </c>
      <c r="M73" s="335">
        <v>200</v>
      </c>
      <c r="N73" s="394">
        <f>R73+V73</f>
        <v>1111</v>
      </c>
      <c r="O73" s="380">
        <f>N73/($N73+$Z73)</f>
        <v>0.87756714060031593</v>
      </c>
      <c r="P73" s="324">
        <f>O73*$F73</f>
        <v>8.5036255924170607</v>
      </c>
      <c r="Q73" s="324">
        <f>100*P73/$E73</f>
        <v>2.0740550225407466</v>
      </c>
      <c r="R73" s="322">
        <v>896</v>
      </c>
      <c r="S73" s="380">
        <f>R73/($N73+$Z73)</f>
        <v>0.70774091627172198</v>
      </c>
      <c r="T73" s="324">
        <f>S73*$F73</f>
        <v>6.8580094786729857</v>
      </c>
      <c r="U73" s="324">
        <f>100*T73/$E73</f>
        <v>1.672685238700728</v>
      </c>
      <c r="V73" s="322">
        <v>215</v>
      </c>
      <c r="W73" s="380">
        <f>V73/($N73+$Z73)</f>
        <v>0.16982622432859398</v>
      </c>
      <c r="X73" s="324">
        <f>W73*$F73</f>
        <v>1.6456161137440757</v>
      </c>
      <c r="Y73" s="325">
        <f>100*X73/$E73</f>
        <v>0.40136978384001842</v>
      </c>
      <c r="Z73" s="395">
        <f>AD73+AH73+AL73</f>
        <v>155</v>
      </c>
      <c r="AA73" s="380">
        <f>Z73/($N73+$Z73)</f>
        <v>0.12243285939968404</v>
      </c>
      <c r="AB73" s="324">
        <f>AA73*$F73</f>
        <v>1.1863744075829383</v>
      </c>
      <c r="AC73" s="324">
        <f>100*AB73/$E73</f>
        <v>0.2893596116055947</v>
      </c>
      <c r="AD73" s="322">
        <v>35</v>
      </c>
      <c r="AE73" s="380">
        <f>AD73/($N73+$Z73)</f>
        <v>2.7646129541864139E-2</v>
      </c>
      <c r="AF73" s="324">
        <f>AE73*$F73</f>
        <v>0.26789099526066351</v>
      </c>
      <c r="AG73" s="324">
        <f>100*AF73/$E73</f>
        <v>6.5339267136747203E-2</v>
      </c>
      <c r="AH73" s="322">
        <v>90</v>
      </c>
      <c r="AI73" s="380">
        <f>AH73/($N73+$Z73)</f>
        <v>7.1090047393364927E-2</v>
      </c>
      <c r="AJ73" s="324">
        <f>AI73*$F73</f>
        <v>0.68886255924170614</v>
      </c>
      <c r="AK73" s="324">
        <f>100*AJ73/$E73</f>
        <v>0.16801525835163564</v>
      </c>
      <c r="AL73" s="322">
        <v>30</v>
      </c>
      <c r="AM73" s="380">
        <f>AL73/($N73+$Z73)</f>
        <v>2.3696682464454975E-2</v>
      </c>
      <c r="AN73" s="324">
        <f>AM73*$F73</f>
        <v>0.2296208530805687</v>
      </c>
      <c r="AO73" s="325">
        <f>100*AN73/$E73</f>
        <v>5.6005086117211882E-2</v>
      </c>
      <c r="AP73" s="420">
        <v>40</v>
      </c>
      <c r="AQ73" s="394">
        <v>6</v>
      </c>
      <c r="AR73" s="394">
        <v>10584</v>
      </c>
      <c r="AS73" s="321">
        <v>285</v>
      </c>
      <c r="AT73" s="326">
        <f>AS73/(168*($AP73+$AQ73))</f>
        <v>3.687888198757764E-2</v>
      </c>
      <c r="AU73" s="326">
        <f>AT73*$F73*$O73</f>
        <v>0.31360420468929379</v>
      </c>
      <c r="AV73" s="327">
        <f>100*AU73/$E73</f>
        <v>7.6488830412022882E-2</v>
      </c>
      <c r="AW73" s="328">
        <v>128</v>
      </c>
      <c r="AX73" s="326">
        <f>AW73/(168*($AP73+$AQ73))</f>
        <v>1.6563146997929608E-2</v>
      </c>
      <c r="AY73" s="326">
        <f>AX73*$F73*$O73</f>
        <v>0.14084680070256003</v>
      </c>
      <c r="AZ73" s="327">
        <f>100*AY73/$E73</f>
        <v>3.4352878220136593E-2</v>
      </c>
      <c r="BA73" s="328">
        <f>AS73+AW73</f>
        <v>413</v>
      </c>
      <c r="BB73" s="326">
        <f>BA73/(168*($AP73+$AQ73))</f>
        <v>5.3442028985507248E-2</v>
      </c>
      <c r="BC73" s="326">
        <f>BB73*$F73*$O73</f>
        <v>0.45445100539185379</v>
      </c>
      <c r="BD73" s="327">
        <f>100*BC73/$E73</f>
        <v>0.11084170863215945</v>
      </c>
      <c r="BE73" s="328">
        <v>384</v>
      </c>
      <c r="BF73" s="326">
        <f>BE73/(168*($AP73+$AQ73))</f>
        <v>4.9689440993788817E-2</v>
      </c>
      <c r="BG73" s="326">
        <f>BF73*$F73*$O73</f>
        <v>0.42254040210768001</v>
      </c>
      <c r="BH73" s="327">
        <f>100*BG73/$E73</f>
        <v>0.10305863466040976</v>
      </c>
      <c r="BI73" s="328">
        <v>231</v>
      </c>
      <c r="BJ73" s="326">
        <f>BI73/(168*($AP73+$AQ73))</f>
        <v>2.9891304347826088E-2</v>
      </c>
      <c r="BK73" s="326">
        <f>BJ73*$F73*$O73</f>
        <v>0.25418446064290129</v>
      </c>
      <c r="BL73" s="327">
        <f>100*BK73/$E73</f>
        <v>6.1996209912902757E-2</v>
      </c>
      <c r="BM73" s="328">
        <f>AS73+AW73+BE73+BI73</f>
        <v>1028</v>
      </c>
      <c r="BN73" s="326">
        <f>BM73/(168*($AP73+$AQ73))</f>
        <v>0.13302277432712215</v>
      </c>
      <c r="BO73" s="326">
        <f>BN73*$F73*$O73</f>
        <v>1.1311758681424351</v>
      </c>
      <c r="BP73" s="327">
        <f>100*BO73/$E73</f>
        <v>0.27589655320547196</v>
      </c>
      <c r="BQ73" s="328">
        <v>326</v>
      </c>
      <c r="BR73" s="326">
        <f>BQ73/(168*($AP73+$AQ73))</f>
        <v>4.2184265010351968E-2</v>
      </c>
      <c r="BS73" s="326">
        <f>BR73*$F73*$O73</f>
        <v>0.35871919553933257</v>
      </c>
      <c r="BT73" s="327">
        <f>100*BS73/$E73</f>
        <v>8.7492486716910386E-2</v>
      </c>
      <c r="BU73" s="328">
        <v>283</v>
      </c>
      <c r="BV73" s="326">
        <f>BU73/(168*($AP73+$AQ73))</f>
        <v>3.6620082815734992E-2</v>
      </c>
      <c r="BW73" s="326">
        <f>BV73*$F73*$O73</f>
        <v>0.31140347342831626</v>
      </c>
      <c r="BX73" s="327">
        <f>100*BW73/$E73</f>
        <v>7.5952066689833231E-2</v>
      </c>
      <c r="BY73" s="328">
        <f>BQ73+BU73</f>
        <v>609</v>
      </c>
      <c r="BZ73" s="326">
        <f>BY73/(168*($AP73+$AQ73))</f>
        <v>7.880434782608696E-2</v>
      </c>
      <c r="CA73" s="326">
        <f>BZ73*$F73*$O73</f>
        <v>0.67012266896764883</v>
      </c>
      <c r="CB73" s="327">
        <f>100*CA73/$E73</f>
        <v>0.16344455340674363</v>
      </c>
      <c r="CC73" s="328">
        <f>BI73+BY73</f>
        <v>840</v>
      </c>
      <c r="CD73" s="326">
        <f>CC73/(168*($AP73+$AQ73))</f>
        <v>0.10869565217391304</v>
      </c>
      <c r="CE73" s="326">
        <f>CD73*$F73*$O73</f>
        <v>0.92430712961055006</v>
      </c>
      <c r="CF73" s="327">
        <f>100*CE73/$E73</f>
        <v>0.22544076331964635</v>
      </c>
      <c r="CG73" s="328">
        <f>BM73+BY73</f>
        <v>1637</v>
      </c>
      <c r="CH73" s="326">
        <f>CG73/(168*($AP73+$AQ73))</f>
        <v>0.21182712215320912</v>
      </c>
      <c r="CI73" s="326">
        <f>CH73*$F73*$O73</f>
        <v>1.801298537110084</v>
      </c>
      <c r="CJ73" s="327">
        <f>100*CI73/$E73</f>
        <v>0.43934110661221559</v>
      </c>
      <c r="CK73" s="328">
        <f>168*($AP73+$AQ73)-CG73</f>
        <v>6091</v>
      </c>
      <c r="CL73" s="326">
        <f>CK73/(168*($AP73+$AQ73))</f>
        <v>0.78817287784679091</v>
      </c>
      <c r="CM73" s="326">
        <f>CL73*$F73*$O73</f>
        <v>6.7023270553069771</v>
      </c>
      <c r="CN73" s="327">
        <f>100*CM73/$E73</f>
        <v>1.6347139159285309</v>
      </c>
      <c r="CO73" s="321">
        <v>491</v>
      </c>
      <c r="CP73" s="329">
        <f>$BI$3*$AR73*CO73/(($AP73+$AQ73)*168)</f>
        <v>1222.6482213438735</v>
      </c>
      <c r="CQ73" s="329">
        <f>CP73*$F73*$O73</f>
        <v>10396.942705542962</v>
      </c>
      <c r="CR73" s="330">
        <f>100*CQ73/$E73</f>
        <v>2535.8396842787711</v>
      </c>
      <c r="CS73" s="328">
        <v>231</v>
      </c>
      <c r="CT73" s="329">
        <f>$BI$3*$AR73*CS73/(($AP73+$AQ73)*168)</f>
        <v>575.21739130434787</v>
      </c>
      <c r="CU73" s="329">
        <f>CT73*$F73*$O73</f>
        <v>4891.4333298990314</v>
      </c>
      <c r="CV73" s="330">
        <f>100*CU73/$E73</f>
        <v>1193.0325194875686</v>
      </c>
      <c r="CW73" s="328">
        <v>288</v>
      </c>
      <c r="CX73" s="329">
        <f>$BI$3*$AR73*CW73/(($AP73+$AQ73)*168)</f>
        <v>717.15415019762838</v>
      </c>
      <c r="CY73" s="329">
        <f>CX73*$F73*$O73</f>
        <v>6098.4103853286615</v>
      </c>
      <c r="CZ73" s="330">
        <f>100*CY73/$E73</f>
        <v>1487.417167153332</v>
      </c>
      <c r="DA73" s="331">
        <f>2*$BK$3*BM73/(CO73+CW73)/$AR73</f>
        <v>1.3715085235349311</v>
      </c>
      <c r="DB73" s="142">
        <v>0.59820000000000007</v>
      </c>
      <c r="DC73" s="332">
        <f>2*10000*CI73/CQ73</f>
        <v>3.4650542724444384</v>
      </c>
      <c r="DD73" s="332">
        <f>10000*BC73/CQ73</f>
        <v>0.43710061530835459</v>
      </c>
      <c r="DE73" s="332">
        <f>10000*BK73/CY73</f>
        <v>0.41680445326278664</v>
      </c>
      <c r="DF73" s="333">
        <f>10000*CM73/CQ73</f>
        <v>6.446440309547671</v>
      </c>
      <c r="DG73" s="333">
        <f>1000*($AP73+$AQ73)*$BB$3*$BG$3/CO73/$AR73</f>
        <v>32.715869783079562</v>
      </c>
      <c r="DH73" s="334">
        <f>CY73/CQ73</f>
        <v>0.58655804480651719</v>
      </c>
      <c r="DI73" s="331">
        <f>1000*CA73/CQ73</f>
        <v>6.4453819545469235E-2</v>
      </c>
      <c r="DJ73" s="420">
        <v>40</v>
      </c>
      <c r="DK73" s="326">
        <f>DJ73/(492*($AP73+$AQ73))</f>
        <v>1.7674089784376105E-3</v>
      </c>
      <c r="DL73" s="326">
        <f>DK73*$F73*$O73</f>
        <v>1.5029384221309759E-2</v>
      </c>
      <c r="DM73" s="326">
        <f>100*DL73/$E73</f>
        <v>3.6657034686121363E-3</v>
      </c>
      <c r="DN73" s="326">
        <f>DL73/CI73</f>
        <v>8.343638720443405E-3</v>
      </c>
      <c r="DO73" s="489">
        <f>BU73/BY73</f>
        <v>0.46469622331691296</v>
      </c>
      <c r="DP73" s="495">
        <f>7.158*DO73*CA73</f>
        <v>2.2290260627998881</v>
      </c>
      <c r="DQ73" s="495">
        <f xml:space="preserve"> 0.00033*((CQ73+CU73)/2)/DB73</f>
        <v>4.2169542725642408</v>
      </c>
      <c r="DR73" s="495">
        <f>1/(1/DP73+1/DQ73)</f>
        <v>1.4582267537510341</v>
      </c>
      <c r="DS73" s="504">
        <f>100*DR73/$E73</f>
        <v>0.35566506189049613</v>
      </c>
      <c r="DT73" s="328">
        <v>162</v>
      </c>
      <c r="DU73" s="137">
        <f t="shared" si="277"/>
        <v>0.68789808917197448</v>
      </c>
      <c r="DV73" s="137">
        <f>DU73*$F73*$O73</f>
        <v>5.8496277960575958</v>
      </c>
      <c r="DW73" s="137">
        <f>100*DV73/$E73</f>
        <v>1.4267384868433159</v>
      </c>
      <c r="DX73" s="321">
        <v>122</v>
      </c>
      <c r="DY73" s="137">
        <f>DX73/((4*DT73)+DX73+EF73)</f>
        <v>0.12951167728237792</v>
      </c>
      <c r="DZ73" s="137">
        <f>DY73*$F73*$O73</f>
        <v>1.101318813455288</v>
      </c>
      <c r="EA73" s="148">
        <f>100*DZ73/$E73</f>
        <v>0.26861434474519219</v>
      </c>
      <c r="EB73" s="563">
        <f t="shared" si="278"/>
        <v>770</v>
      </c>
      <c r="EC73" s="137">
        <f t="shared" si="279"/>
        <v>0.81740976645435248</v>
      </c>
      <c r="ED73" s="137">
        <f>EC73*$F73*$O73</f>
        <v>6.9509466095128847</v>
      </c>
      <c r="EE73" s="138">
        <f>100*ED73/$E73</f>
        <v>1.6953528315885085</v>
      </c>
      <c r="EF73" s="572">
        <v>172</v>
      </c>
      <c r="EG73" s="137">
        <f>EF73/((4*DT73)+DX73+EF73)</f>
        <v>0.18259023354564755</v>
      </c>
      <c r="EH73" s="137">
        <f>EG73*$F73*$O73</f>
        <v>1.5526789829041765</v>
      </c>
      <c r="EI73" s="138">
        <f>100*EH73/$E73</f>
        <v>0.37870219095223823</v>
      </c>
      <c r="EJ73" s="328">
        <v>169</v>
      </c>
      <c r="EK73" s="580">
        <v>49</v>
      </c>
      <c r="EL73" s="583">
        <f t="shared" si="280"/>
        <v>1.3281883160000001E-5</v>
      </c>
      <c r="EM73" s="342">
        <f t="shared" si="281"/>
        <v>6.3620496417617929</v>
      </c>
      <c r="EN73" s="342">
        <f t="shared" si="282"/>
        <v>54.100488153913375</v>
      </c>
      <c r="EO73" s="342">
        <f t="shared" si="283"/>
        <v>13.195241013149603</v>
      </c>
      <c r="EP73" s="587">
        <f t="shared" si="284"/>
        <v>108125.23131798139</v>
      </c>
      <c r="EQ73" s="544" t="str">
        <f t="shared" si="285"/>
        <v>Co</v>
      </c>
      <c r="ER73" s="130" t="str">
        <f t="shared" si="286"/>
        <v>R</v>
      </c>
      <c r="ES73" s="131" t="str">
        <f t="shared" si="287"/>
        <v>108-C-60</v>
      </c>
      <c r="ET73" s="233" t="s">
        <v>195</v>
      </c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</row>
    <row r="74" spans="1:216" s="147" customFormat="1" ht="15" customHeight="1" x14ac:dyDescent="0.25">
      <c r="A74" s="129" t="str">
        <f t="shared" si="274"/>
        <v>Co</v>
      </c>
      <c r="B74" s="130" t="str">
        <f t="shared" si="275"/>
        <v>R</v>
      </c>
      <c r="C74" s="131" t="str">
        <f t="shared" si="276"/>
        <v>108-C-60</v>
      </c>
      <c r="D74" s="233" t="s">
        <v>196</v>
      </c>
      <c r="E74" s="322">
        <v>460</v>
      </c>
      <c r="F74" s="324">
        <f>G74+H74+I74+J74+K74</f>
        <v>10.690000000000001</v>
      </c>
      <c r="G74" s="323">
        <v>3.76</v>
      </c>
      <c r="H74" s="323">
        <v>1.08</v>
      </c>
      <c r="I74" s="323">
        <v>1.42</v>
      </c>
      <c r="J74" s="323">
        <v>3.13</v>
      </c>
      <c r="K74" s="465">
        <v>1.3</v>
      </c>
      <c r="L74" s="325">
        <f>100*F74/$E74</f>
        <v>2.3239130434782616</v>
      </c>
      <c r="M74" s="335">
        <v>200</v>
      </c>
      <c r="N74" s="394">
        <f>R74+V74</f>
        <v>1068</v>
      </c>
      <c r="O74" s="380">
        <f>N74/($N74+$Z74)</f>
        <v>0.88046166529266279</v>
      </c>
      <c r="P74" s="324">
        <f>O74*$F74</f>
        <v>9.4121352019785665</v>
      </c>
      <c r="Q74" s="324">
        <f>100*P74/$E74</f>
        <v>2.0461163482562101</v>
      </c>
      <c r="R74" s="322">
        <v>812</v>
      </c>
      <c r="S74" s="380">
        <f>R74/($N74+$Z74)</f>
        <v>0.66941467436108826</v>
      </c>
      <c r="T74" s="324">
        <f>S74*$F74</f>
        <v>7.1560428689200339</v>
      </c>
      <c r="U74" s="324">
        <f>100*T74/$E74</f>
        <v>1.5556614932434858</v>
      </c>
      <c r="V74" s="322">
        <v>256</v>
      </c>
      <c r="W74" s="380">
        <f>V74/($N74+$Z74)</f>
        <v>0.21104699093157461</v>
      </c>
      <c r="X74" s="324">
        <f>W74*$F74</f>
        <v>2.256092333058533</v>
      </c>
      <c r="Y74" s="325">
        <f>100*X74/$E74</f>
        <v>0.49045485501272457</v>
      </c>
      <c r="Z74" s="395">
        <f>AD74+AH74+AL74</f>
        <v>145</v>
      </c>
      <c r="AA74" s="380">
        <f>Z74/($N74+$Z74)</f>
        <v>0.11953833470733718</v>
      </c>
      <c r="AB74" s="324">
        <f>AA74*$F74</f>
        <v>1.2778647980214346</v>
      </c>
      <c r="AC74" s="324">
        <f>100*AB74/$E74</f>
        <v>0.27779669522205103</v>
      </c>
      <c r="AD74" s="322">
        <v>26</v>
      </c>
      <c r="AE74" s="380">
        <f>AD74/($N74+$Z74)</f>
        <v>2.1434460016488046E-2</v>
      </c>
      <c r="AF74" s="324">
        <f>AE74*$F74</f>
        <v>0.22913437757625724</v>
      </c>
      <c r="AG74" s="324">
        <f>100*AF74/$E74</f>
        <v>4.981182121222983E-2</v>
      </c>
      <c r="AH74" s="322">
        <v>99</v>
      </c>
      <c r="AI74" s="380">
        <f>AH74/($N74+$Z74)</f>
        <v>8.1615828524319867E-2</v>
      </c>
      <c r="AJ74" s="324">
        <f>AI74*$F74</f>
        <v>0.87247320692497943</v>
      </c>
      <c r="AK74" s="324">
        <f>100*AJ74/$E74</f>
        <v>0.18966808846195204</v>
      </c>
      <c r="AL74" s="322">
        <v>20</v>
      </c>
      <c r="AM74" s="380">
        <f>AL74/($N74+$Z74)</f>
        <v>1.6488046166529265E-2</v>
      </c>
      <c r="AN74" s="324">
        <f>AM74*$F74</f>
        <v>0.17625721352019788</v>
      </c>
      <c r="AO74" s="325">
        <f>100*AN74/$E74</f>
        <v>3.8316785547869103E-2</v>
      </c>
      <c r="AP74" s="420">
        <v>40</v>
      </c>
      <c r="AQ74" s="394">
        <v>15</v>
      </c>
      <c r="AR74" s="394">
        <v>10584</v>
      </c>
      <c r="AS74" s="321">
        <v>234</v>
      </c>
      <c r="AT74" s="326">
        <f>AS74/(168*($AP74+$AQ74))</f>
        <v>2.5324675324675326E-2</v>
      </c>
      <c r="AU74" s="326">
        <f>AT74*$F74*$O74</f>
        <v>0.2383592681020546</v>
      </c>
      <c r="AV74" s="327">
        <f>100*AU74/$E74</f>
        <v>5.1817232196098829E-2</v>
      </c>
      <c r="AW74" s="328">
        <v>85</v>
      </c>
      <c r="AX74" s="326">
        <f>AW74/(168*($AP74+$AQ74))</f>
        <v>9.1991341991341999E-3</v>
      </c>
      <c r="AY74" s="326">
        <f>AX74*$F74*$O74</f>
        <v>8.6583494823395918E-2</v>
      </c>
      <c r="AZ74" s="327">
        <f>100*AY74/$E74</f>
        <v>1.8822498874651285E-2</v>
      </c>
      <c r="BA74" s="328">
        <f>AS74+AW74</f>
        <v>319</v>
      </c>
      <c r="BB74" s="326">
        <f>BA74/(168*($AP74+$AQ74))</f>
        <v>3.4523809523809526E-2</v>
      </c>
      <c r="BC74" s="326">
        <f>BB74*$F74*$O74</f>
        <v>0.32494276292545055</v>
      </c>
      <c r="BD74" s="327">
        <f>100*BC74/$E74</f>
        <v>7.0639731070750111E-2</v>
      </c>
      <c r="BE74" s="328">
        <v>416</v>
      </c>
      <c r="BF74" s="326">
        <f>BE74/(168*($AP74+$AQ74))</f>
        <v>4.5021645021645025E-2</v>
      </c>
      <c r="BG74" s="326">
        <f>BF74*$F74*$O74</f>
        <v>0.42374980995920819</v>
      </c>
      <c r="BH74" s="327">
        <f>100*BG74/$E74</f>
        <v>9.2119523904175701E-2</v>
      </c>
      <c r="BI74" s="328">
        <v>288</v>
      </c>
      <c r="BJ74" s="326">
        <f>BI74/(168*($AP74+$AQ74))</f>
        <v>3.1168831168831169E-2</v>
      </c>
      <c r="BK74" s="326">
        <f>BJ74*$F74*$O74</f>
        <v>0.29336525304868255</v>
      </c>
      <c r="BL74" s="327">
        <f>100*BK74/$E74</f>
        <v>6.3775055010583157E-2</v>
      </c>
      <c r="BM74" s="328">
        <f>AS74+AW74+BE74+BI74</f>
        <v>1023</v>
      </c>
      <c r="BN74" s="326">
        <f>BM74/(168*($AP74+$AQ74))</f>
        <v>0.11071428571428571</v>
      </c>
      <c r="BO74" s="326">
        <f>BN74*$F74*$O74</f>
        <v>1.0420578259333413</v>
      </c>
      <c r="BP74" s="327">
        <f>100*BO74/$E74</f>
        <v>0.226534309985509</v>
      </c>
      <c r="BQ74" s="328">
        <v>400</v>
      </c>
      <c r="BR74" s="326">
        <f>BQ74/(168*($AP74+$AQ74))</f>
        <v>4.3290043290043288E-2</v>
      </c>
      <c r="BS74" s="326">
        <f>BR74*$F74*$O74</f>
        <v>0.4074517403453925</v>
      </c>
      <c r="BT74" s="327">
        <f>100*BS74/$E74</f>
        <v>8.8576465292476619E-2</v>
      </c>
      <c r="BU74" s="328">
        <v>383</v>
      </c>
      <c r="BV74" s="326">
        <f>BU74/(168*($AP74+$AQ74))</f>
        <v>4.1450216450216452E-2</v>
      </c>
      <c r="BW74" s="326">
        <f>BV74*$F74*$O74</f>
        <v>0.39013504138071331</v>
      </c>
      <c r="BX74" s="327">
        <f>100*BW74/$E74</f>
        <v>8.481196551754637E-2</v>
      </c>
      <c r="BY74" s="328">
        <f>BQ74+BU74</f>
        <v>783</v>
      </c>
      <c r="BZ74" s="326">
        <f>BY74/(168*($AP74+$AQ74))</f>
        <v>8.4740259740259741E-2</v>
      </c>
      <c r="CA74" s="326">
        <f>BZ74*$F74*$O74</f>
        <v>0.79758678172610575</v>
      </c>
      <c r="CB74" s="327">
        <f>100*CA74/$E74</f>
        <v>0.17338843081002298</v>
      </c>
      <c r="CC74" s="328">
        <f>BI74+BY74</f>
        <v>1071</v>
      </c>
      <c r="CD74" s="326">
        <f>CC74/(168*($AP74+$AQ74))</f>
        <v>0.11590909090909091</v>
      </c>
      <c r="CE74" s="326">
        <f>CD74*$F74*$O74</f>
        <v>1.0909520347747883</v>
      </c>
      <c r="CF74" s="327">
        <f>100*CE74/$E74</f>
        <v>0.23716348582060615</v>
      </c>
      <c r="CG74" s="328">
        <f>BM74+BY74</f>
        <v>1806</v>
      </c>
      <c r="CH74" s="326">
        <f>CG74/(168*($AP74+$AQ74))</f>
        <v>0.19545454545454546</v>
      </c>
      <c r="CI74" s="326">
        <f>CH74*$F74*$O74</f>
        <v>1.839644607659447</v>
      </c>
      <c r="CJ74" s="327">
        <f>100*CI74/$E74</f>
        <v>0.39992274079553192</v>
      </c>
      <c r="CK74" s="328">
        <f>168*($AP74+$AQ74)-CG74</f>
        <v>7434</v>
      </c>
      <c r="CL74" s="326">
        <f>CK74/(168*($AP74+$AQ74))</f>
        <v>0.80454545454545456</v>
      </c>
      <c r="CM74" s="326">
        <f>CL74*$F74*$O74</f>
        <v>7.5724905943191185</v>
      </c>
      <c r="CN74" s="327">
        <f>100*CM74/$E74</f>
        <v>1.646193607460678</v>
      </c>
      <c r="CO74" s="321">
        <v>380</v>
      </c>
      <c r="CP74" s="329">
        <f>$BI$3*$AR74*CO74/(($AP74+$AQ74)*168)</f>
        <v>791.40495867768595</v>
      </c>
      <c r="CQ74" s="329">
        <f>CP74*$F74*$O74</f>
        <v>7448.8104705906408</v>
      </c>
      <c r="CR74" s="330">
        <f>100*CQ74/$E74</f>
        <v>1619.3066240414435</v>
      </c>
      <c r="CS74" s="328">
        <v>288</v>
      </c>
      <c r="CT74" s="329">
        <f>$BI$3*$AR74*CS74/(($AP74+$AQ74)*168)</f>
        <v>599.80165289256195</v>
      </c>
      <c r="CU74" s="329">
        <f>CT74*$F74*$O74</f>
        <v>5645.4142513950119</v>
      </c>
      <c r="CV74" s="330">
        <f>100*CU74/$E74</f>
        <v>1227.2639676945678</v>
      </c>
      <c r="CW74" s="328">
        <v>387</v>
      </c>
      <c r="CX74" s="329">
        <f>$BI$3*$AR74*CW74/(($AP74+$AQ74)*168)</f>
        <v>805.98347107438019</v>
      </c>
      <c r="CY74" s="329">
        <f>CX74*$F74*$O74</f>
        <v>7586.0254003120481</v>
      </c>
      <c r="CZ74" s="330">
        <f>100*CY74/$E74</f>
        <v>1649.1359565895757</v>
      </c>
      <c r="DA74" s="331">
        <f>2*$BK$3*BM74/(CO74+CW74)/$AR74</f>
        <v>1.3861911561669431</v>
      </c>
      <c r="DB74" s="142">
        <v>0.53420000000000001</v>
      </c>
      <c r="DC74" s="332">
        <f>2*10000*CI74/CQ74</f>
        <v>4.939431913116124</v>
      </c>
      <c r="DD74" s="332">
        <f>10000*BC74/CQ74</f>
        <v>0.43623443529458572</v>
      </c>
      <c r="DE74" s="332">
        <f>10000*BK74/CY74</f>
        <v>0.38671799469141654</v>
      </c>
      <c r="DF74" s="333">
        <f>10000*CM74/CQ74</f>
        <v>10.166040100250626</v>
      </c>
      <c r="DG74" s="333">
        <f>1000*($AP74+$AQ74)*$BB$3*$BG$3/CO74/$AR74</f>
        <v>50.543024227234746</v>
      </c>
      <c r="DH74" s="334">
        <f>CY74/CQ74</f>
        <v>1.0184210526315791</v>
      </c>
      <c r="DI74" s="331">
        <f>1000*CA74/CQ74</f>
        <v>0.10707572502685284</v>
      </c>
      <c r="DJ74" s="420">
        <v>46</v>
      </c>
      <c r="DK74" s="326">
        <f>DJ74/(492*($AP74+$AQ74))</f>
        <v>1.6999260901699926E-3</v>
      </c>
      <c r="DL74" s="326">
        <f>DK74*$F74*$O74</f>
        <v>1.5999934194050779E-2</v>
      </c>
      <c r="DM74" s="326">
        <f>100*DL74/$E74</f>
        <v>3.4782465639240827E-3</v>
      </c>
      <c r="DN74" s="326">
        <f>DL74/CI74</f>
        <v>8.6972962752883357E-3</v>
      </c>
      <c r="DO74" s="489">
        <f>BU74/BY74</f>
        <v>0.48914431673052361</v>
      </c>
      <c r="DP74" s="495">
        <f>7.158*DO74*CA74</f>
        <v>2.7925866262031458</v>
      </c>
      <c r="DQ74" s="495">
        <f xml:space="preserve"> 0.00033*((CQ74+CU74)/2)/DB74</f>
        <v>4.0444535363677137</v>
      </c>
      <c r="DR74" s="495">
        <f>1/(1/DP74+1/DQ74)</f>
        <v>1.651955610527458</v>
      </c>
      <c r="DS74" s="504">
        <f>100*DR74/$E74</f>
        <v>0.3591207848972735</v>
      </c>
      <c r="DT74" s="328">
        <v>132</v>
      </c>
      <c r="DU74" s="137">
        <f t="shared" si="277"/>
        <v>0.59863945578231292</v>
      </c>
      <c r="DV74" s="137">
        <f>DU74*$F74*$O74</f>
        <v>5.6344754950619986</v>
      </c>
      <c r="DW74" s="137">
        <f>100*DV74/$E74</f>
        <v>1.224885977187391</v>
      </c>
      <c r="DX74" s="321">
        <v>157</v>
      </c>
      <c r="DY74" s="137">
        <f>DX74/((4*DT74)+DX74+EF74)</f>
        <v>0.17800453514739228</v>
      </c>
      <c r="DZ74" s="137">
        <f>DY74*$F74*$O74</f>
        <v>1.675402751372602</v>
      </c>
      <c r="EA74" s="148">
        <f>100*DZ74/$E74</f>
        <v>0.36421798942882655</v>
      </c>
      <c r="EB74" s="563">
        <f t="shared" si="278"/>
        <v>685</v>
      </c>
      <c r="EC74" s="137">
        <f t="shared" si="279"/>
        <v>0.77664399092970526</v>
      </c>
      <c r="ED74" s="137">
        <f>EC74*$F74*$O74</f>
        <v>7.309878246434601</v>
      </c>
      <c r="EE74" s="138">
        <f>100*ED74/$E74</f>
        <v>1.5891039666162177</v>
      </c>
      <c r="EF74" s="572">
        <v>197</v>
      </c>
      <c r="EG74" s="137">
        <f>EF74/((4*DT74)+DX74+EF74)</f>
        <v>0.22335600907029479</v>
      </c>
      <c r="EH74" s="137">
        <f>EG74*$F74*$O74</f>
        <v>2.1022569555439654</v>
      </c>
      <c r="EI74" s="138">
        <f>100*EH74/$E74</f>
        <v>0.45701238163999247</v>
      </c>
      <c r="EJ74" s="328">
        <v>163</v>
      </c>
      <c r="EK74" s="580">
        <v>50</v>
      </c>
      <c r="EL74" s="583">
        <f t="shared" si="280"/>
        <v>1.3552942000000002E-5</v>
      </c>
      <c r="EM74" s="342">
        <f t="shared" si="281"/>
        <v>6.0134544957102296</v>
      </c>
      <c r="EN74" s="342">
        <f t="shared" si="282"/>
        <v>56.599446744570521</v>
      </c>
      <c r="EO74" s="342">
        <f t="shared" si="283"/>
        <v>12.304227553167506</v>
      </c>
      <c r="EP74" s="587">
        <f t="shared" si="284"/>
        <v>99550.010099745414</v>
      </c>
      <c r="EQ74" s="544" t="str">
        <f t="shared" si="285"/>
        <v>Co</v>
      </c>
      <c r="ER74" s="130" t="str">
        <f t="shared" si="286"/>
        <v>R</v>
      </c>
      <c r="ES74" s="131" t="str">
        <f t="shared" si="287"/>
        <v>108-C-60</v>
      </c>
      <c r="ET74" s="233" t="s">
        <v>196</v>
      </c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</row>
    <row r="75" spans="1:216" s="147" customFormat="1" ht="15" customHeight="1" x14ac:dyDescent="0.25">
      <c r="A75" s="129" t="str">
        <f t="shared" si="274"/>
        <v>Co</v>
      </c>
      <c r="B75" s="130" t="str">
        <f t="shared" si="275"/>
        <v>R</v>
      </c>
      <c r="C75" s="131" t="str">
        <f t="shared" si="276"/>
        <v>108-C-60</v>
      </c>
      <c r="D75" s="233" t="s">
        <v>197</v>
      </c>
      <c r="E75" s="322">
        <v>420</v>
      </c>
      <c r="F75" s="324">
        <f>G75+H75+I75+J75+K75</f>
        <v>10.92</v>
      </c>
      <c r="G75" s="323">
        <v>3.97</v>
      </c>
      <c r="H75" s="323">
        <v>1.03</v>
      </c>
      <c r="I75" s="323">
        <v>1.33</v>
      </c>
      <c r="J75" s="323">
        <v>3.18</v>
      </c>
      <c r="K75" s="465">
        <v>1.41</v>
      </c>
      <c r="L75" s="325">
        <f>100*F75/$E75</f>
        <v>2.6</v>
      </c>
      <c r="M75" s="335">
        <v>200</v>
      </c>
      <c r="N75" s="394">
        <f>R75+V75</f>
        <v>1227</v>
      </c>
      <c r="O75" s="380">
        <f>N75/($N75+$Z75)</f>
        <v>0.87330960854092532</v>
      </c>
      <c r="P75" s="324">
        <f>O75*$F75</f>
        <v>9.5365409252669036</v>
      </c>
      <c r="Q75" s="324">
        <f>100*P75/$E75</f>
        <v>2.2706049822064056</v>
      </c>
      <c r="R75" s="322">
        <v>866</v>
      </c>
      <c r="S75" s="380">
        <f>R75/($N75+$Z75)</f>
        <v>0.61637010676156578</v>
      </c>
      <c r="T75" s="324">
        <f>S75*$F75</f>
        <v>6.730761565836298</v>
      </c>
      <c r="U75" s="324">
        <f>100*T75/$E75</f>
        <v>1.602562277580071</v>
      </c>
      <c r="V75" s="322">
        <v>361</v>
      </c>
      <c r="W75" s="380">
        <f>V75/($N75+$Z75)</f>
        <v>0.25693950177935942</v>
      </c>
      <c r="X75" s="324">
        <f>W75*$F75</f>
        <v>2.8057793594306051</v>
      </c>
      <c r="Y75" s="325">
        <f>100*X75/$E75</f>
        <v>0.66804270462633453</v>
      </c>
      <c r="Z75" s="395">
        <f>AD75+AH75+AL75</f>
        <v>178</v>
      </c>
      <c r="AA75" s="380">
        <f>Z75/($N75+$Z75)</f>
        <v>0.12669039145907474</v>
      </c>
      <c r="AB75" s="324">
        <f>AA75*$F75</f>
        <v>1.3834590747330962</v>
      </c>
      <c r="AC75" s="324">
        <f>100*AB75/$E75</f>
        <v>0.32939501779359431</v>
      </c>
      <c r="AD75" s="322">
        <v>35</v>
      </c>
      <c r="AE75" s="380">
        <f>AD75/($N75+$Z75)</f>
        <v>2.491103202846975E-2</v>
      </c>
      <c r="AF75" s="324">
        <f>AE75*$F75</f>
        <v>0.27202846975088968</v>
      </c>
      <c r="AG75" s="324">
        <f>100*AF75/$E75</f>
        <v>6.4768683274021355E-2</v>
      </c>
      <c r="AH75" s="322">
        <v>107</v>
      </c>
      <c r="AI75" s="380">
        <f>AH75/($N75+$Z75)</f>
        <v>7.6156583629893235E-2</v>
      </c>
      <c r="AJ75" s="324">
        <f>AI75*$F75</f>
        <v>0.83162989323843417</v>
      </c>
      <c r="AK75" s="324">
        <f>100*AJ75/$E75</f>
        <v>0.19800711743772242</v>
      </c>
      <c r="AL75" s="322">
        <v>36</v>
      </c>
      <c r="AM75" s="380">
        <f>AL75/($N75+$Z75)</f>
        <v>2.5622775800711744E-2</v>
      </c>
      <c r="AN75" s="324">
        <f>AM75*$F75</f>
        <v>0.27980071174377225</v>
      </c>
      <c r="AO75" s="325">
        <f>100*AN75/$E75</f>
        <v>6.6619217081850535E-2</v>
      </c>
      <c r="AP75" s="420">
        <v>40</v>
      </c>
      <c r="AQ75" s="394">
        <v>12</v>
      </c>
      <c r="AR75" s="394">
        <v>10476</v>
      </c>
      <c r="AS75" s="321">
        <v>192</v>
      </c>
      <c r="AT75" s="326">
        <f>AS75/(168*($AP75+$AQ75))</f>
        <v>2.197802197802198E-2</v>
      </c>
      <c r="AU75" s="326">
        <f>AT75*$F75*$O75</f>
        <v>0.2095943060498221</v>
      </c>
      <c r="AV75" s="327">
        <f>100*AU75/$E75</f>
        <v>4.9903406202338595E-2</v>
      </c>
      <c r="AW75" s="328">
        <v>51</v>
      </c>
      <c r="AX75" s="326">
        <f>AW75/(168*($AP75+$AQ75))</f>
        <v>5.837912087912088E-3</v>
      </c>
      <c r="AY75" s="326">
        <f>AX75*$F75*$O75</f>
        <v>5.5673487544483993E-2</v>
      </c>
      <c r="AZ75" s="327">
        <f>100*AY75/$E75</f>
        <v>1.3255592272496191E-2</v>
      </c>
      <c r="BA75" s="328">
        <f>AS75+AW75</f>
        <v>243</v>
      </c>
      <c r="BB75" s="326">
        <f>BA75/(168*($AP75+$AQ75))</f>
        <v>2.7815934065934064E-2</v>
      </c>
      <c r="BC75" s="326">
        <f>BB75*$F75*$O75</f>
        <v>0.26526779359430602</v>
      </c>
      <c r="BD75" s="327">
        <f>100*BC75/$E75</f>
        <v>6.3158998474834763E-2</v>
      </c>
      <c r="BE75" s="328">
        <v>276</v>
      </c>
      <c r="BF75" s="326">
        <f>BE75/(168*($AP75+$AQ75))</f>
        <v>3.1593406593406592E-2</v>
      </c>
      <c r="BG75" s="326">
        <f>BF75*$F75*$O75</f>
        <v>0.30129181494661922</v>
      </c>
      <c r="BH75" s="327">
        <f>100*BG75/$E75</f>
        <v>7.1736146415861721E-2</v>
      </c>
      <c r="BI75" s="328">
        <v>160</v>
      </c>
      <c r="BJ75" s="326">
        <f>BI75/(168*($AP75+$AQ75))</f>
        <v>1.8315018315018316E-2</v>
      </c>
      <c r="BK75" s="326">
        <f>BJ75*$F75*$O75</f>
        <v>0.17466192170818506</v>
      </c>
      <c r="BL75" s="327">
        <f>100*BK75/$E75</f>
        <v>4.1586171835282154E-2</v>
      </c>
      <c r="BM75" s="328">
        <f>AS75+AW75+BE75+BI75</f>
        <v>679</v>
      </c>
      <c r="BN75" s="326">
        <f>BM75/(168*($AP75+$AQ75))</f>
        <v>7.7724358974358976E-2</v>
      </c>
      <c r="BO75" s="326">
        <f>BN75*$F75*$O75</f>
        <v>0.74122153024911042</v>
      </c>
      <c r="BP75" s="327">
        <f>100*BO75/$E75</f>
        <v>0.17648131672597867</v>
      </c>
      <c r="BQ75" s="328">
        <v>410</v>
      </c>
      <c r="BR75" s="326">
        <f>BQ75/(168*($AP75+$AQ75))</f>
        <v>4.6932234432234432E-2</v>
      </c>
      <c r="BS75" s="326">
        <f>BR75*$F75*$O75</f>
        <v>0.44757117437722421</v>
      </c>
      <c r="BT75" s="327">
        <f>100*BS75/$E75</f>
        <v>0.10656456532791053</v>
      </c>
      <c r="BU75" s="328">
        <v>549</v>
      </c>
      <c r="BV75" s="326">
        <f>BU75/(168*($AP75+$AQ75))</f>
        <v>6.2843406593406592E-2</v>
      </c>
      <c r="BW75" s="326">
        <f>BV75*$F75*$O75</f>
        <v>0.59930871886121007</v>
      </c>
      <c r="BX75" s="327">
        <f>100*BW75/$E75</f>
        <v>0.14269255210981191</v>
      </c>
      <c r="BY75" s="328">
        <f>BQ75+BU75</f>
        <v>959</v>
      </c>
      <c r="BZ75" s="326">
        <f>BY75/(168*($AP75+$AQ75))</f>
        <v>0.10977564102564102</v>
      </c>
      <c r="CA75" s="326">
        <f>BZ75*$F75*$O75</f>
        <v>1.0468798932384342</v>
      </c>
      <c r="CB75" s="327">
        <f>100*CA75/$E75</f>
        <v>0.24925711743772244</v>
      </c>
      <c r="CC75" s="328">
        <f>BI75+BY75</f>
        <v>1119</v>
      </c>
      <c r="CD75" s="326">
        <f>CC75/(168*($AP75+$AQ75))</f>
        <v>0.12809065934065933</v>
      </c>
      <c r="CE75" s="326">
        <f>CD75*$F75*$O75</f>
        <v>1.2215418149466193</v>
      </c>
      <c r="CF75" s="327">
        <f>100*CE75/$E75</f>
        <v>0.29084328927300457</v>
      </c>
      <c r="CG75" s="328">
        <f>BM75+BY75</f>
        <v>1638</v>
      </c>
      <c r="CH75" s="326">
        <f>CG75/(168*($AP75+$AQ75))</f>
        <v>0.1875</v>
      </c>
      <c r="CI75" s="326">
        <f>CH75*$F75*$O75</f>
        <v>1.7881014234875445</v>
      </c>
      <c r="CJ75" s="327">
        <f>100*CI75/$E75</f>
        <v>0.42573843416370111</v>
      </c>
      <c r="CK75" s="328">
        <f>168*($AP75+$AQ75)-CG75</f>
        <v>7098</v>
      </c>
      <c r="CL75" s="326">
        <f>CK75/(168*($AP75+$AQ75))</f>
        <v>0.8125</v>
      </c>
      <c r="CM75" s="326">
        <f>CL75*$F75*$O75</f>
        <v>7.7484395017793606</v>
      </c>
      <c r="CN75" s="327">
        <f>100*CM75/$E75</f>
        <v>1.8448665480427051</v>
      </c>
      <c r="CO75" s="321">
        <v>345</v>
      </c>
      <c r="CP75" s="329">
        <f>$BI$3*$AR75*CO75/(($AP75+$AQ75)*168)</f>
        <v>752.21028971028966</v>
      </c>
      <c r="CQ75" s="329">
        <f>CP75*$F75*$O75</f>
        <v>7173.4842122290511</v>
      </c>
      <c r="CR75" s="330">
        <f>100*CQ75/$E75</f>
        <v>1707.9724314831076</v>
      </c>
      <c r="CS75" s="328">
        <v>160</v>
      </c>
      <c r="CT75" s="329">
        <f>$BI$3*$AR75*CS75/(($AP75+$AQ75)*168)</f>
        <v>348.85114885114888</v>
      </c>
      <c r="CU75" s="329">
        <f>CT75*$F75*$O75</f>
        <v>3326.8332578453578</v>
      </c>
      <c r="CV75" s="330">
        <f>100*CU75/$E75</f>
        <v>792.10315662984715</v>
      </c>
      <c r="CW75" s="328">
        <v>502</v>
      </c>
      <c r="CX75" s="329">
        <f>$BI$3*$AR75*CW75/(($AP75+$AQ75)*168)</f>
        <v>1094.5204795204797</v>
      </c>
      <c r="CY75" s="329">
        <f>CX75*$F75*$O75</f>
        <v>10437.939346489811</v>
      </c>
      <c r="CZ75" s="330">
        <f>100*CY75/$E75</f>
        <v>2485.2236539261453</v>
      </c>
      <c r="DA75" s="331">
        <f>2*$BK$3*BM75/(CO75+CW75)/$AR75</f>
        <v>0.84175084175084169</v>
      </c>
      <c r="DB75" s="142">
        <v>0.48860000000000003</v>
      </c>
      <c r="DC75" s="332">
        <f>2*10000*CI75/CQ75</f>
        <v>4.9853080332685895</v>
      </c>
      <c r="DD75" s="332">
        <f>10000*BC75/CQ75</f>
        <v>0.3697893321380547</v>
      </c>
      <c r="DE75" s="332">
        <f>10000*BK75/CY75</f>
        <v>0.16733371972210431</v>
      </c>
      <c r="DF75" s="333">
        <f>10000*CM75/CQ75</f>
        <v>10.801500738748613</v>
      </c>
      <c r="DG75" s="333">
        <f>1000*($AP75+$AQ75)*$BB$3*$BG$3/CO75/$AR75</f>
        <v>53.176619021531614</v>
      </c>
      <c r="DH75" s="334">
        <f>CY75/CQ75</f>
        <v>1.4550724637681165</v>
      </c>
      <c r="DI75" s="331">
        <f>1000*CA75/CQ75</f>
        <v>0.14593743601662326</v>
      </c>
      <c r="DJ75" s="420">
        <v>40</v>
      </c>
      <c r="DK75" s="326">
        <f>DJ75/(492*($AP75+$AQ75))</f>
        <v>1.5634771732332708E-3</v>
      </c>
      <c r="DL75" s="326">
        <f>DK75*$F75*$O75</f>
        <v>1.4910164048259702E-2</v>
      </c>
      <c r="DM75" s="326">
        <f>100*DL75/$E75</f>
        <v>3.5500390591094531E-3</v>
      </c>
      <c r="DN75" s="326">
        <f>DL75/CI75</f>
        <v>8.3385449239107793E-3</v>
      </c>
      <c r="DO75" s="489">
        <f>BU75/BY75</f>
        <v>0.57247132429614178</v>
      </c>
      <c r="DP75" s="495">
        <f>7.158*DO75*CA75</f>
        <v>4.2898518096085407</v>
      </c>
      <c r="DQ75" s="495">
        <f xml:space="preserve"> 0.00033*((CQ75+CU75)/2)/DB75</f>
        <v>3.5459524817074852</v>
      </c>
      <c r="DR75" s="495">
        <f>1/(1/DP75+1/DQ75)</f>
        <v>1.941295380143288</v>
      </c>
      <c r="DS75" s="504">
        <f>100*DR75/$E75</f>
        <v>0.46221318574840192</v>
      </c>
      <c r="DT75" s="328">
        <v>152</v>
      </c>
      <c r="DU75" s="137">
        <f t="shared" si="277"/>
        <v>0.63664921465968582</v>
      </c>
      <c r="DV75" s="137">
        <f>DU75*$F75*$O75</f>
        <v>6.0714312906411276</v>
      </c>
      <c r="DW75" s="137">
        <f>100*DV75/$E75</f>
        <v>1.445578878724078</v>
      </c>
      <c r="DX75" s="321">
        <v>125</v>
      </c>
      <c r="DY75" s="137">
        <f>DX75/((4*DT75)+DX75+EF75)</f>
        <v>0.13089005235602094</v>
      </c>
      <c r="DZ75" s="137">
        <f>DY75*$F75*$O75</f>
        <v>1.2482383410035214</v>
      </c>
      <c r="EA75" s="148">
        <f>100*DZ75/$E75</f>
        <v>0.29719960500083842</v>
      </c>
      <c r="EB75" s="563">
        <f t="shared" si="278"/>
        <v>733</v>
      </c>
      <c r="EC75" s="137">
        <f t="shared" si="279"/>
        <v>0.76753926701570685</v>
      </c>
      <c r="ED75" s="137">
        <f>EC75*$F75*$O75</f>
        <v>7.3196696316446515</v>
      </c>
      <c r="EE75" s="138">
        <f>100*ED75/$E75</f>
        <v>1.7427784837249169</v>
      </c>
      <c r="EF75" s="572">
        <v>222</v>
      </c>
      <c r="EG75" s="137">
        <f>EF75/((4*DT75)+DX75+EF75)</f>
        <v>0.23246073298429321</v>
      </c>
      <c r="EH75" s="137">
        <f>EG75*$F75*$O75</f>
        <v>2.2168712936222543</v>
      </c>
      <c r="EI75" s="138">
        <f>100*EH75/$E75</f>
        <v>0.5278264984814891</v>
      </c>
      <c r="EJ75" s="328">
        <v>224</v>
      </c>
      <c r="EK75" s="580">
        <v>72</v>
      </c>
      <c r="EL75" s="583">
        <f t="shared" si="280"/>
        <v>1.9516236480000001E-5</v>
      </c>
      <c r="EM75" s="342">
        <f t="shared" si="281"/>
        <v>5.7388113796825646</v>
      </c>
      <c r="EN75" s="342">
        <f t="shared" si="282"/>
        <v>54.728409584730201</v>
      </c>
      <c r="EO75" s="342">
        <f t="shared" si="283"/>
        <v>13.030573710650048</v>
      </c>
      <c r="EP75" s="587">
        <f t="shared" si="284"/>
        <v>110937.46989379208</v>
      </c>
      <c r="EQ75" s="544" t="str">
        <f t="shared" si="285"/>
        <v>Co</v>
      </c>
      <c r="ER75" s="130" t="str">
        <f t="shared" si="286"/>
        <v>R</v>
      </c>
      <c r="ES75" s="131" t="str">
        <f t="shared" si="287"/>
        <v>108-C-60</v>
      </c>
      <c r="ET75" s="233" t="s">
        <v>197</v>
      </c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</row>
    <row r="76" spans="1:216" s="149" customFormat="1" ht="15" customHeight="1" x14ac:dyDescent="0.2">
      <c r="A76" s="127"/>
      <c r="B76" s="130"/>
      <c r="C76" s="131"/>
      <c r="D76" s="233"/>
      <c r="E76" s="134"/>
      <c r="F76" s="373"/>
      <c r="G76" s="134"/>
      <c r="H76" s="134"/>
      <c r="I76" s="134"/>
      <c r="J76" s="134"/>
      <c r="K76" s="373"/>
      <c r="L76" s="136"/>
      <c r="M76" s="204"/>
      <c r="N76" s="134"/>
      <c r="O76" s="373"/>
      <c r="P76" s="135"/>
      <c r="Q76" s="373"/>
      <c r="R76" s="134"/>
      <c r="S76" s="373"/>
      <c r="T76" s="135"/>
      <c r="U76" s="373"/>
      <c r="V76" s="134"/>
      <c r="W76" s="373"/>
      <c r="X76" s="135"/>
      <c r="Y76" s="136"/>
      <c r="Z76" s="389"/>
      <c r="AA76" s="373"/>
      <c r="AB76" s="135"/>
      <c r="AC76" s="373"/>
      <c r="AD76" s="134"/>
      <c r="AE76" s="373"/>
      <c r="AF76" s="135"/>
      <c r="AG76" s="373"/>
      <c r="AH76" s="134"/>
      <c r="AI76" s="373"/>
      <c r="AJ76" s="135"/>
      <c r="AK76" s="373"/>
      <c r="AL76" s="384"/>
      <c r="AM76" s="373"/>
      <c r="AN76" s="135"/>
      <c r="AO76" s="136"/>
      <c r="AP76" s="139"/>
      <c r="AQ76" s="35"/>
      <c r="AR76" s="35"/>
      <c r="AS76" s="35"/>
      <c r="AT76" s="137"/>
      <c r="AU76" s="137"/>
      <c r="AV76" s="138"/>
      <c r="AW76" s="139"/>
      <c r="AX76" s="137"/>
      <c r="AY76" s="137"/>
      <c r="AZ76" s="138"/>
      <c r="BA76" s="139"/>
      <c r="BB76" s="137"/>
      <c r="BC76" s="137"/>
      <c r="BD76" s="138"/>
      <c r="BE76" s="139"/>
      <c r="BF76" s="137"/>
      <c r="BG76" s="137"/>
      <c r="BH76" s="138"/>
      <c r="BI76" s="139"/>
      <c r="BJ76" s="137"/>
      <c r="BK76" s="137"/>
      <c r="BL76" s="138"/>
      <c r="BM76" s="139"/>
      <c r="BN76" s="137"/>
      <c r="BO76" s="137"/>
      <c r="BP76" s="138"/>
      <c r="BQ76" s="139"/>
      <c r="BR76" s="137"/>
      <c r="BS76" s="137"/>
      <c r="BT76" s="138"/>
      <c r="BU76" s="139"/>
      <c r="BV76" s="137"/>
      <c r="BW76" s="137"/>
      <c r="BX76" s="138"/>
      <c r="BY76" s="139"/>
      <c r="BZ76" s="137"/>
      <c r="CA76" s="137"/>
      <c r="CB76" s="138"/>
      <c r="CC76" s="139"/>
      <c r="CD76" s="137"/>
      <c r="CE76" s="137"/>
      <c r="CF76" s="138"/>
      <c r="CG76" s="139"/>
      <c r="CH76" s="137"/>
      <c r="CI76" s="137"/>
      <c r="CJ76" s="138"/>
      <c r="CK76" s="139"/>
      <c r="CL76" s="137"/>
      <c r="CM76" s="137"/>
      <c r="CN76" s="138"/>
      <c r="CO76" s="35"/>
      <c r="CP76" s="140"/>
      <c r="CQ76" s="140"/>
      <c r="CR76" s="141"/>
      <c r="CS76" s="139"/>
      <c r="CT76" s="140"/>
      <c r="CU76" s="140"/>
      <c r="CV76" s="141"/>
      <c r="CW76" s="139"/>
      <c r="CX76" s="140"/>
      <c r="CY76" s="140"/>
      <c r="CZ76" s="141"/>
      <c r="DA76" s="146"/>
      <c r="DB76" s="146"/>
      <c r="DC76" s="143"/>
      <c r="DD76" s="143"/>
      <c r="DE76" s="143"/>
      <c r="DF76" s="145"/>
      <c r="DG76" s="145"/>
      <c r="DH76" s="146"/>
      <c r="DI76" s="146"/>
      <c r="DJ76" s="413"/>
      <c r="DK76" s="137"/>
      <c r="DL76" s="137"/>
      <c r="DM76" s="137"/>
      <c r="DN76" s="137"/>
      <c r="DO76" s="487"/>
      <c r="DP76" s="148"/>
      <c r="DQ76" s="445"/>
      <c r="DR76" s="445"/>
      <c r="DS76" s="536"/>
      <c r="DT76" s="139"/>
      <c r="DU76" s="137"/>
      <c r="DV76" s="137"/>
      <c r="DW76" s="137"/>
      <c r="DX76" s="35"/>
      <c r="DY76" s="137"/>
      <c r="DZ76" s="137"/>
      <c r="EA76" s="148"/>
      <c r="EB76" s="563"/>
      <c r="EC76" s="137"/>
      <c r="ED76" s="137"/>
      <c r="EE76" s="138"/>
      <c r="EF76" s="563"/>
      <c r="EG76" s="137"/>
      <c r="EH76" s="137"/>
      <c r="EI76" s="138"/>
      <c r="EJ76" s="139"/>
      <c r="EK76" s="481"/>
      <c r="EL76" s="35"/>
      <c r="EM76" s="342"/>
      <c r="EN76" s="342"/>
      <c r="EO76" s="342"/>
      <c r="EP76" s="138"/>
      <c r="EQ76" s="545"/>
      <c r="ER76" s="130"/>
      <c r="ES76" s="131"/>
      <c r="ET76" s="233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</row>
    <row r="77" spans="1:216" s="149" customFormat="1" ht="18" customHeight="1" x14ac:dyDescent="0.3">
      <c r="A77" s="150" t="str">
        <f>$C$7</f>
        <v>Co</v>
      </c>
      <c r="B77" s="151" t="str">
        <f>$A$2</f>
        <v>R</v>
      </c>
      <c r="C77" s="152" t="str">
        <f>$B$7</f>
        <v>108-C-60</v>
      </c>
      <c r="D77" s="156" t="s">
        <v>168</v>
      </c>
      <c r="E77" s="154">
        <f t="shared" ref="E77:L77" si="288">AVERAGE(E71:E75)</f>
        <v>418</v>
      </c>
      <c r="F77" s="446">
        <f t="shared" si="288"/>
        <v>10.206</v>
      </c>
      <c r="G77" s="340">
        <f t="shared" si="288"/>
        <v>3.6779999999999999</v>
      </c>
      <c r="H77" s="340">
        <f t="shared" si="288"/>
        <v>1.02</v>
      </c>
      <c r="I77" s="340">
        <f t="shared" si="288"/>
        <v>1.298</v>
      </c>
      <c r="J77" s="340">
        <f t="shared" si="288"/>
        <v>2.964</v>
      </c>
      <c r="K77" s="446">
        <f t="shared" si="288"/>
        <v>1.246</v>
      </c>
      <c r="L77" s="429">
        <f t="shared" si="288"/>
        <v>2.4439655355249204</v>
      </c>
      <c r="M77" s="458"/>
      <c r="N77" s="340"/>
      <c r="O77" s="374">
        <f>AVERAGE(O71:O75)</f>
        <v>0.87522873431974235</v>
      </c>
      <c r="P77" s="156">
        <f>AVERAGE(P71:P75)</f>
        <v>8.9322787522408014</v>
      </c>
      <c r="Q77" s="374">
        <f>AVERAGE(Q71:Q75)</f>
        <v>2.1386098726777467</v>
      </c>
      <c r="R77" s="154"/>
      <c r="S77" s="374">
        <f>AVERAGE(S71:S75)</f>
        <v>0.66170797933564762</v>
      </c>
      <c r="T77" s="156">
        <f>AVERAGE(T71:T75)</f>
        <v>6.742608640199137</v>
      </c>
      <c r="U77" s="374">
        <f>AVERAGE(U71:U75)</f>
        <v>1.6145932662831755</v>
      </c>
      <c r="V77" s="154"/>
      <c r="W77" s="374">
        <f>AVERAGE(W71:W75)</f>
        <v>0.21352075498409473</v>
      </c>
      <c r="X77" s="156">
        <f>AVERAGE(X71:X75)</f>
        <v>2.1896701120416653</v>
      </c>
      <c r="Y77" s="429">
        <f>AVERAGE(Y71:Y75)</f>
        <v>0.52401660639457126</v>
      </c>
      <c r="Z77" s="375"/>
      <c r="AA77" s="374">
        <f>AVERAGE(AA71:AA75)</f>
        <v>0.12477126568025768</v>
      </c>
      <c r="AB77" s="156">
        <f>AVERAGE(AB71:AB75)</f>
        <v>1.2737212477591977</v>
      </c>
      <c r="AC77" s="374">
        <f>AVERAGE(AC71:AC75)</f>
        <v>0.30535566284717397</v>
      </c>
      <c r="AD77" s="154"/>
      <c r="AE77" s="374">
        <f>AVERAGE(AE71:AE75)</f>
        <v>2.9723349354748973E-2</v>
      </c>
      <c r="AF77" s="156">
        <f>AVERAGE(AF71:AF75)</f>
        <v>0.30070636605360901</v>
      </c>
      <c r="AG77" s="374">
        <f>AVERAGE(AG71:AG75)</f>
        <v>7.2707853708611422E-2</v>
      </c>
      <c r="AH77" s="154"/>
      <c r="AI77" s="374">
        <f>AVERAGE(AI71:AI75)</f>
        <v>7.3788845094408112E-2</v>
      </c>
      <c r="AJ77" s="156">
        <f>AVERAGE(AJ71:AJ75)</f>
        <v>0.75602724857581483</v>
      </c>
      <c r="AK77" s="374">
        <f>AVERAGE(AK71:AK75)</f>
        <v>0.18049662202395972</v>
      </c>
      <c r="AL77" s="154"/>
      <c r="AM77" s="374">
        <f>AVERAGE(AM71:AM75)</f>
        <v>2.1259071231100553E-2</v>
      </c>
      <c r="AN77" s="156">
        <f>AVERAGE(AN71:AN75)</f>
        <v>0.21698763312977398</v>
      </c>
      <c r="AO77" s="429">
        <f>AVERAGE(AO71:AO75)</f>
        <v>5.2151187114602857E-2</v>
      </c>
      <c r="AP77" s="353"/>
      <c r="AQ77" s="153"/>
      <c r="AR77" s="153"/>
      <c r="AS77" s="154"/>
      <c r="AT77" s="158">
        <f>AVERAGE(AT71:AT75)</f>
        <v>2.6134979183034108E-2</v>
      </c>
      <c r="AU77" s="158">
        <f>AVERAGE(AU71:AU75)</f>
        <v>0.23207200548854354</v>
      </c>
      <c r="AV77" s="159">
        <f>AVERAGE(AV71:AV75)</f>
        <v>5.5582006192169409E-2</v>
      </c>
      <c r="AW77" s="157"/>
      <c r="AX77" s="158">
        <f>AVERAGE(AX71:AX75)</f>
        <v>1.0579019442291754E-2</v>
      </c>
      <c r="AY77" s="158">
        <f>AVERAGE(AY71:AY75)</f>
        <v>9.2919223528150269E-2</v>
      </c>
      <c r="AZ77" s="159">
        <f>AVERAGE(AZ71:AZ75)</f>
        <v>2.236081060197239E-2</v>
      </c>
      <c r="BA77" s="157"/>
      <c r="BB77" s="158">
        <f>AVERAGE(BB71:BB75)</f>
        <v>3.6713998625325858E-2</v>
      </c>
      <c r="BC77" s="158">
        <f>AVERAGE(BC71:BC75)</f>
        <v>0.32499122901669375</v>
      </c>
      <c r="BD77" s="159">
        <f>AVERAGE(BD71:BD75)</f>
        <v>7.7942816794141792E-2</v>
      </c>
      <c r="BE77" s="157"/>
      <c r="BF77" s="158">
        <f>AVERAGE(BF71:BF75)</f>
        <v>4.2741266107398826E-2</v>
      </c>
      <c r="BG77" s="158">
        <f>AVERAGE(BG71:BG75)</f>
        <v>0.37905211646461862</v>
      </c>
      <c r="BH77" s="159">
        <f>AVERAGE(BH71:BH75)</f>
        <v>9.0766788761568712E-2</v>
      </c>
      <c r="BI77" s="157"/>
      <c r="BJ77" s="158">
        <f>AVERAGE(BJ71:BJ75)</f>
        <v>2.5908029930913224E-2</v>
      </c>
      <c r="BK77" s="158">
        <f>AVERAGE(BK71:BK75)</f>
        <v>0.23071479086995472</v>
      </c>
      <c r="BL77" s="159">
        <f>AVERAGE(BL71:BL75)</f>
        <v>5.5039603299253836E-2</v>
      </c>
      <c r="BM77" s="157"/>
      <c r="BN77" s="158">
        <f>AVERAGE(BN71:BN75)</f>
        <v>0.10536329466363792</v>
      </c>
      <c r="BO77" s="158">
        <f>AVERAGE(BO71:BO75)</f>
        <v>0.93475813635126725</v>
      </c>
      <c r="BP77" s="159">
        <f>AVERAGE(BP71:BP75)</f>
        <v>0.22374920885496435</v>
      </c>
      <c r="BQ77" s="157"/>
      <c r="BR77" s="158">
        <f>AVERAGE(BR71:BR75)</f>
        <v>4.4650063767912737E-2</v>
      </c>
      <c r="BS77" s="158">
        <f>AVERAGE(BS71:BS75)</f>
        <v>0.39911430617529031</v>
      </c>
      <c r="BT77" s="159">
        <f>AVERAGE(BT71:BT75)</f>
        <v>9.5618174498184633E-2</v>
      </c>
      <c r="BU77" s="157"/>
      <c r="BV77" s="158">
        <f>AVERAGE(BV71:BV75)</f>
        <v>4.5582072834361165E-2</v>
      </c>
      <c r="BW77" s="158">
        <f>AVERAGE(BW71:BW75)</f>
        <v>0.41027448176215719</v>
      </c>
      <c r="BX77" s="159">
        <f>AVERAGE(BX71:BX75)</f>
        <v>9.8217575620465639E-2</v>
      </c>
      <c r="BY77" s="157"/>
      <c r="BZ77" s="158">
        <f>AVERAGE(BZ71:BZ75)</f>
        <v>9.0232136602273902E-2</v>
      </c>
      <c r="CA77" s="158">
        <f>AVERAGE(CA71:CA75)</f>
        <v>0.80938878793744762</v>
      </c>
      <c r="CB77" s="159">
        <f>AVERAGE(CB71:CB75)</f>
        <v>0.19383575011865023</v>
      </c>
      <c r="CC77" s="157"/>
      <c r="CD77" s="158">
        <f>AVERAGE(CD71:CD75)</f>
        <v>0.11614016653318711</v>
      </c>
      <c r="CE77" s="158">
        <f>AVERAGE(CE71:CE75)</f>
        <v>1.0401035788074022</v>
      </c>
      <c r="CF77" s="159">
        <f>AVERAGE(CF71:CF75)</f>
        <v>0.24887535341790409</v>
      </c>
      <c r="CG77" s="157"/>
      <c r="CH77" s="155">
        <f>AVERAGE(CH71:CH75)</f>
        <v>0.19559543126591181</v>
      </c>
      <c r="CI77" s="155">
        <f>AVERAGE(CI71:CI75)</f>
        <v>1.7441469242887149</v>
      </c>
      <c r="CJ77" s="159">
        <f>AVERAGE(CJ71:CJ75)</f>
        <v>0.41758495897361464</v>
      </c>
      <c r="CK77" s="157"/>
      <c r="CL77" s="158">
        <f>AVERAGE(CL71:CL75)</f>
        <v>0.80440456873408817</v>
      </c>
      <c r="CM77" s="158">
        <f>AVERAGE(CM71:CM75)</f>
        <v>7.1881318279520867</v>
      </c>
      <c r="CN77" s="159">
        <f>AVERAGE(CN71:CN75)</f>
        <v>1.7210249137041316</v>
      </c>
      <c r="CO77" s="154"/>
      <c r="CP77" s="160">
        <f>AVERAGE(CP71:CP75)</f>
        <v>904.17944719312311</v>
      </c>
      <c r="CQ77" s="160">
        <f>AVERAGE(CQ71:CQ75)</f>
        <v>8020.8488810499766</v>
      </c>
      <c r="CR77" s="161">
        <f>AVERAGE(CR71:CR75)</f>
        <v>1926.8740988050261</v>
      </c>
      <c r="CS77" s="157"/>
      <c r="CT77" s="160">
        <f>AVERAGE(CT71:CT75)</f>
        <v>492.94962302519616</v>
      </c>
      <c r="CU77" s="160">
        <f>AVERAGE(CU71:CU75)</f>
        <v>4390.6471241949594</v>
      </c>
      <c r="CV77" s="161">
        <f>AVERAGE(CV71:CV75)</f>
        <v>1046.9576678541664</v>
      </c>
      <c r="CW77" s="157"/>
      <c r="CX77" s="160">
        <f t="shared" ref="CX77:DI77" si="289">AVERAGE(CX71:CX75)</f>
        <v>847.8183734052509</v>
      </c>
      <c r="CY77" s="160">
        <f t="shared" si="289"/>
        <v>7622.1769798509995</v>
      </c>
      <c r="CZ77" s="161">
        <f t="shared" si="289"/>
        <v>1823.7808438900342</v>
      </c>
      <c r="DA77" s="162">
        <f t="shared" si="289"/>
        <v>1.21077753442863</v>
      </c>
      <c r="DB77" s="162">
        <f t="shared" si="289"/>
        <v>0.51324000000000003</v>
      </c>
      <c r="DC77" s="163">
        <f t="shared" si="289"/>
        <v>4.4225463863557106</v>
      </c>
      <c r="DD77" s="163">
        <f t="shared" si="289"/>
        <v>0.40200135179267982</v>
      </c>
      <c r="DE77" s="163">
        <f t="shared" si="289"/>
        <v>0.32017609508057598</v>
      </c>
      <c r="DF77" s="164">
        <f t="shared" si="289"/>
        <v>9.1766401298917657</v>
      </c>
      <c r="DG77" s="164">
        <f t="shared" si="289"/>
        <v>45.55165329227848</v>
      </c>
      <c r="DH77" s="162">
        <f t="shared" si="289"/>
        <v>0.98390305277298928</v>
      </c>
      <c r="DI77" s="162">
        <f t="shared" si="289"/>
        <v>0.10419390478721038</v>
      </c>
      <c r="DJ77" s="407"/>
      <c r="DK77" s="362">
        <f t="shared" ref="DK77:DR77" si="290">AVERAGE(DK71:DK75)</f>
        <v>1.4169455035671478E-3</v>
      </c>
      <c r="DL77" s="362">
        <f t="shared" si="290"/>
        <v>1.2677068869363215E-2</v>
      </c>
      <c r="DM77" s="362">
        <f t="shared" si="290"/>
        <v>3.0110909124889261E-3</v>
      </c>
      <c r="DN77" s="362">
        <f t="shared" si="290"/>
        <v>7.1365822246685692E-3</v>
      </c>
      <c r="DO77" s="488">
        <f t="shared" si="290"/>
        <v>0.50024579828308036</v>
      </c>
      <c r="DP77" s="446">
        <f t="shared" si="290"/>
        <v>2.9367447404535216</v>
      </c>
      <c r="DQ77" s="446">
        <f t="shared" si="290"/>
        <v>3.9937284712371146</v>
      </c>
      <c r="DR77" s="446">
        <f t="shared" si="290"/>
        <v>1.6577613629310002</v>
      </c>
      <c r="DS77" s="537">
        <f>AVERAGE(DS71:DS75)</f>
        <v>0.39726626001889537</v>
      </c>
      <c r="DT77" s="157"/>
      <c r="DU77" s="158">
        <f>AVERAGE(DU71:DU75)</f>
        <v>0.63275304866193804</v>
      </c>
      <c r="DV77" s="158">
        <f>AVERAGE(DV71:DV75)</f>
        <v>5.6452194871454324</v>
      </c>
      <c r="DW77" s="362">
        <f>AVERAGE(DW71:DW75)</f>
        <v>1.352968811249279</v>
      </c>
      <c r="DX77" s="154"/>
      <c r="DY77" s="158">
        <f>AVERAGE(DY71:DY75)</f>
        <v>0.14440514794232889</v>
      </c>
      <c r="DZ77" s="158">
        <f>AVERAGE(DZ71:DZ75)</f>
        <v>1.2923744918691011</v>
      </c>
      <c r="EA77" s="155">
        <f>AVERAGE(EA71:EA75)</f>
        <v>0.30785201551067615</v>
      </c>
      <c r="EB77" s="565"/>
      <c r="EC77" s="158">
        <f>AVERAGE(EC71:EC75)</f>
        <v>0.7771581966042671</v>
      </c>
      <c r="ED77" s="158">
        <f>AVERAGE(ED71:ED75)</f>
        <v>6.937593979014534</v>
      </c>
      <c r="EE77" s="159">
        <f>AVERAGE(EE71:EE75)</f>
        <v>1.6608208267599553</v>
      </c>
      <c r="EF77" s="565"/>
      <c r="EG77" s="158">
        <f>AVERAGE(EG71:EG75)</f>
        <v>0.22284180339573298</v>
      </c>
      <c r="EH77" s="158">
        <f>AVERAGE(EH71:EH75)</f>
        <v>1.9946847732262678</v>
      </c>
      <c r="EI77" s="159">
        <f>AVERAGE(EI71:EI75)</f>
        <v>0.47778904591779109</v>
      </c>
      <c r="EJ77" s="353"/>
      <c r="EK77" s="374"/>
      <c r="EL77" s="154"/>
      <c r="EM77" s="340">
        <f>AVERAGE(EM71:EM75)</f>
        <v>5.6550478319456392</v>
      </c>
      <c r="EN77" s="340">
        <f>AVERAGE(EN71:EN75)</f>
        <v>50.602138240743031</v>
      </c>
      <c r="EO77" s="621">
        <f>AVERAGE(EO71:EO75)</f>
        <v>12.085125791418484</v>
      </c>
      <c r="EP77" s="586">
        <f>AVERAGE(EP71:EP75)</f>
        <v>112933.49221447522</v>
      </c>
      <c r="EQ77" s="546" t="str">
        <f>$C$7</f>
        <v>Co</v>
      </c>
      <c r="ER77" s="151" t="str">
        <f>$A$2</f>
        <v>R</v>
      </c>
      <c r="ES77" s="152" t="str">
        <f>$B$7</f>
        <v>108-C-60</v>
      </c>
      <c r="ET77" s="156" t="s">
        <v>168</v>
      </c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</row>
    <row r="78" spans="1:216" s="178" customFormat="1" ht="18" customHeight="1" x14ac:dyDescent="0.3">
      <c r="A78" s="473"/>
      <c r="B78" s="474"/>
      <c r="C78" s="165"/>
      <c r="D78" s="169" t="s">
        <v>169</v>
      </c>
      <c r="E78" s="168">
        <f t="shared" ref="E78:L78" si="291">STDEV(E71:E75)</f>
        <v>24.899799195977465</v>
      </c>
      <c r="F78" s="447">
        <f t="shared" si="291"/>
        <v>0.59273096764046407</v>
      </c>
      <c r="G78" s="343">
        <f t="shared" si="291"/>
        <v>0.24056184236075348</v>
      </c>
      <c r="H78" s="343">
        <f t="shared" si="291"/>
        <v>7.61577310586391E-2</v>
      </c>
      <c r="I78" s="343">
        <f t="shared" si="291"/>
        <v>7.918333157931659E-2</v>
      </c>
      <c r="J78" s="343">
        <f t="shared" si="291"/>
        <v>0.19424211695716248</v>
      </c>
      <c r="K78" s="447">
        <f t="shared" si="291"/>
        <v>0.10830512453249848</v>
      </c>
      <c r="L78" s="430">
        <f t="shared" si="291"/>
        <v>0.11873723339523895</v>
      </c>
      <c r="M78" s="459"/>
      <c r="N78" s="343"/>
      <c r="O78" s="376">
        <f>STDEV(O71:O75)</f>
        <v>5.5714564686817391E-3</v>
      </c>
      <c r="P78" s="169">
        <f>STDEV(P71:P75)</f>
        <v>0.5161981075262202</v>
      </c>
      <c r="Q78" s="376">
        <f>STDEV(Q71:Q75)</f>
        <v>9.3476994520037104E-2</v>
      </c>
      <c r="R78" s="168"/>
      <c r="S78" s="376">
        <f>STDEV(S71:S75)</f>
        <v>3.3119663433710644E-2</v>
      </c>
      <c r="T78" s="169">
        <f>STDEV(T71:T75)</f>
        <v>0.29278041934179744</v>
      </c>
      <c r="U78" s="376">
        <f>STDEV(U71:U75)</f>
        <v>4.6445685039291404E-2</v>
      </c>
      <c r="V78" s="168"/>
      <c r="W78" s="376">
        <f>STDEV(W71:W75)</f>
        <v>3.0863159741750246E-2</v>
      </c>
      <c r="X78" s="169">
        <f>STDEV(X71:X75)</f>
        <v>0.41886305257688677</v>
      </c>
      <c r="Y78" s="430">
        <f>STDEV(Y71:Y75)</f>
        <v>9.7145306294767308E-2</v>
      </c>
      <c r="Z78" s="377"/>
      <c r="AA78" s="376">
        <f>STDEV(AA71:AA75)</f>
        <v>5.5714564686817547E-3</v>
      </c>
      <c r="AB78" s="169">
        <f>STDEV(AB71:AB75)</f>
        <v>9.7786264397575692E-2</v>
      </c>
      <c r="AC78" s="376">
        <f>STDEV(AC71:AC75)</f>
        <v>2.7026204627506104E-2</v>
      </c>
      <c r="AD78" s="168"/>
      <c r="AE78" s="376">
        <f>STDEV(AE71:AE75)</f>
        <v>7.5686481035660532E-3</v>
      </c>
      <c r="AF78" s="169">
        <f>STDEV(AF71:AF75)</f>
        <v>6.4380706613596003E-2</v>
      </c>
      <c r="AG78" s="376">
        <f>STDEV(AG71:AG75)</f>
        <v>1.8810574499883822E-2</v>
      </c>
      <c r="AH78" s="168"/>
      <c r="AI78" s="376">
        <f>STDEV(AI71:AI75)</f>
        <v>8.2585875481443628E-3</v>
      </c>
      <c r="AJ78" s="169">
        <f>STDEV(AJ71:AJ75)</f>
        <v>0.11859115217943332</v>
      </c>
      <c r="AK78" s="376">
        <f>STDEV(AK71:AK75)</f>
        <v>2.3394868507649037E-2</v>
      </c>
      <c r="AL78" s="168"/>
      <c r="AM78" s="376">
        <f>STDEV(AM71:AM75)</f>
        <v>3.5338433457914233E-3</v>
      </c>
      <c r="AN78" s="169">
        <f>STDEV(AN71:AN75)</f>
        <v>3.995645784793677E-2</v>
      </c>
      <c r="AO78" s="430">
        <f>STDEV(AO71:AO75)</f>
        <v>1.0330179194148427E-2</v>
      </c>
      <c r="AP78" s="210"/>
      <c r="AQ78" s="167"/>
      <c r="AR78" s="167"/>
      <c r="AS78" s="168"/>
      <c r="AT78" s="171">
        <f>STDEV(AT71:AT75)</f>
        <v>6.5544986740761688E-3</v>
      </c>
      <c r="AU78" s="171">
        <f>STDEV(AU71:AU75)</f>
        <v>5.1182680384699746E-2</v>
      </c>
      <c r="AV78" s="172">
        <f>STDEV(AV71:AV75)</f>
        <v>1.2461909860277124E-2</v>
      </c>
      <c r="AW78" s="170"/>
      <c r="AX78" s="171">
        <f>STDEV(AX71:AX75)</f>
        <v>5.0583925857417686E-3</v>
      </c>
      <c r="AY78" s="171">
        <f>STDEV(AY71:AY75)</f>
        <v>4.0446422877048638E-2</v>
      </c>
      <c r="AZ78" s="172">
        <f>STDEV(AZ71:AZ75)</f>
        <v>1.018647525233758E-2</v>
      </c>
      <c r="BA78" s="170"/>
      <c r="BB78" s="171">
        <f>STDEV(BB71:BB75)</f>
        <v>1.1227843172728846E-2</v>
      </c>
      <c r="BC78" s="171">
        <f>STDEV(BC71:BC75)</f>
        <v>8.7054533332177289E-2</v>
      </c>
      <c r="BD78" s="172">
        <f>STDEV(BD71:BD75)</f>
        <v>2.1709002261072544E-2</v>
      </c>
      <c r="BE78" s="170"/>
      <c r="BF78" s="171">
        <f>STDEV(BF71:BF75)</f>
        <v>1.055706841355963E-2</v>
      </c>
      <c r="BG78" s="171">
        <f>STDEV(BG71:BG75)</f>
        <v>8.1466894764665995E-2</v>
      </c>
      <c r="BH78" s="172">
        <f>STDEV(BH71:BH75)</f>
        <v>1.977637709225917E-2</v>
      </c>
      <c r="BI78" s="170"/>
      <c r="BJ78" s="171">
        <f>STDEV(BJ71:BJ75)</f>
        <v>5.0913368587308288E-3</v>
      </c>
      <c r="BK78" s="171">
        <f>STDEV(BK71:BK75)</f>
        <v>4.4932355244195539E-2</v>
      </c>
      <c r="BL78" s="172">
        <f>STDEV(BL71:BL75)</f>
        <v>8.7830311011503452E-3</v>
      </c>
      <c r="BM78" s="170"/>
      <c r="BN78" s="171">
        <f>STDEV(BN71:BN75)</f>
        <v>2.4425658439715912E-2</v>
      </c>
      <c r="BO78" s="171">
        <f>STDEV(BO71:BO75)</f>
        <v>0.18785390622093795</v>
      </c>
      <c r="BP78" s="172">
        <f>STDEV(BP71:BP75)</f>
        <v>4.4614415004898864E-2</v>
      </c>
      <c r="BQ78" s="170"/>
      <c r="BR78" s="171">
        <f>STDEV(BR71:BR75)</f>
        <v>1.9160849843471222E-3</v>
      </c>
      <c r="BS78" s="171">
        <f>STDEV(BS71:BS75)</f>
        <v>3.3479554908486454E-2</v>
      </c>
      <c r="BT78" s="172">
        <f>STDEV(BT71:BT75)</f>
        <v>8.1098127494624393E-3</v>
      </c>
      <c r="BU78" s="170"/>
      <c r="BV78" s="171">
        <f>STDEV(BV71:BV75)</f>
        <v>1.0693239506197601E-2</v>
      </c>
      <c r="BW78" s="171">
        <f>STDEV(BW71:BW75)</f>
        <v>0.11610229423219739</v>
      </c>
      <c r="BX78" s="172">
        <f>STDEV(BX71:BX75)</f>
        <v>2.7564736701158721E-2</v>
      </c>
      <c r="BY78" s="170"/>
      <c r="BZ78" s="171">
        <f>STDEV(BZ71:BZ75)</f>
        <v>1.2334630525556011E-2</v>
      </c>
      <c r="CA78" s="171">
        <f>STDEV(CA71:CA75)</f>
        <v>0.1484105877020887</v>
      </c>
      <c r="CB78" s="172">
        <f>STDEV(CB71:CB75)</f>
        <v>3.5180767750649579E-2</v>
      </c>
      <c r="CC78" s="170"/>
      <c r="CD78" s="171">
        <f>STDEV(CD71:CD75)</f>
        <v>7.9718347122328982E-3</v>
      </c>
      <c r="CE78" s="171">
        <f>STDEV(CE71:CE75)</f>
        <v>0.12618844666390788</v>
      </c>
      <c r="CF78" s="172">
        <f>STDEV(CF71:CF75)</f>
        <v>2.7251616846910319E-2</v>
      </c>
      <c r="CG78" s="170"/>
      <c r="CH78" s="171">
        <f>STDEV(CH71:CH75)</f>
        <v>1.4025711131119228E-2</v>
      </c>
      <c r="CI78" s="171">
        <f>STDEV(CI71:CI75)</f>
        <v>0.11132387806891375</v>
      </c>
      <c r="CJ78" s="172">
        <f>STDEV(CJ71:CJ75)</f>
        <v>2.1921587968529086E-2</v>
      </c>
      <c r="CK78" s="170"/>
      <c r="CL78" s="171">
        <f>STDEV(CL71:CL75)</f>
        <v>1.4025711131119228E-2</v>
      </c>
      <c r="CM78" s="171">
        <f>STDEV(CM71:CM75)</f>
        <v>0.48950161816106591</v>
      </c>
      <c r="CN78" s="172">
        <f>STDEV(CN71:CN75)</f>
        <v>9.8488215006902427E-2</v>
      </c>
      <c r="CO78" s="168"/>
      <c r="CP78" s="173">
        <f>STDEV(CP71:CP75)</f>
        <v>187.72623004241814</v>
      </c>
      <c r="CQ78" s="173">
        <f>STDEV(CQ71:CQ75)</f>
        <v>1339.7531018168181</v>
      </c>
      <c r="CR78" s="174">
        <f>STDEV(CR71:CR75)</f>
        <v>360.10349932299721</v>
      </c>
      <c r="CS78" s="170"/>
      <c r="CT78" s="173">
        <f>STDEV(CT71:CT75)</f>
        <v>100.63610720649932</v>
      </c>
      <c r="CU78" s="173">
        <f>STDEV(CU71:CU75)</f>
        <v>894.68289908572012</v>
      </c>
      <c r="CV78" s="174">
        <f>STDEV(CV71:CV75)</f>
        <v>174.43498620380771</v>
      </c>
      <c r="CW78" s="170"/>
      <c r="CX78" s="173">
        <f t="shared" ref="CX78:DI78" si="292">STDEV(CX71:CX75)</f>
        <v>159.12691941187211</v>
      </c>
      <c r="CY78" s="173">
        <f t="shared" si="292"/>
        <v>1802.5304251581058</v>
      </c>
      <c r="CZ78" s="174">
        <f t="shared" si="292"/>
        <v>422.7072910297353</v>
      </c>
      <c r="DA78" s="175">
        <f t="shared" si="292"/>
        <v>0.29827504892380968</v>
      </c>
      <c r="DB78" s="175">
        <f t="shared" si="292"/>
        <v>6.3441689763120479E-2</v>
      </c>
      <c r="DC78" s="176">
        <f t="shared" si="292"/>
        <v>0.62495973818799155</v>
      </c>
      <c r="DD78" s="176">
        <f t="shared" si="292"/>
        <v>6.2114426125562637E-2</v>
      </c>
      <c r="DE78" s="176">
        <f t="shared" si="292"/>
        <v>0.10197231290286451</v>
      </c>
      <c r="DF78" s="177">
        <f t="shared" si="292"/>
        <v>1.7047892329273642</v>
      </c>
      <c r="DG78" s="177">
        <f t="shared" si="292"/>
        <v>7.9691358815010496</v>
      </c>
      <c r="DH78" s="175">
        <f t="shared" si="292"/>
        <v>0.32781753446643763</v>
      </c>
      <c r="DI78" s="175">
        <f t="shared" si="292"/>
        <v>2.9806800184704187E-2</v>
      </c>
      <c r="DJ78" s="354"/>
      <c r="DK78" s="209">
        <f t="shared" ref="DK78:DR78" si="293">STDEV(DK71:DK75)</f>
        <v>5.5818852684187648E-4</v>
      </c>
      <c r="DL78" s="209">
        <f t="shared" si="293"/>
        <v>5.0505882732522949E-3</v>
      </c>
      <c r="DM78" s="209">
        <f t="shared" si="293"/>
        <v>1.1609608273571955E-3</v>
      </c>
      <c r="DN78" s="209">
        <f t="shared" si="293"/>
        <v>2.6537447166001676E-3</v>
      </c>
      <c r="DO78" s="493">
        <f t="shared" si="293"/>
        <v>4.5930692213023837E-2</v>
      </c>
      <c r="DP78" s="447">
        <f t="shared" si="293"/>
        <v>0.8310602221140666</v>
      </c>
      <c r="DQ78" s="447">
        <f t="shared" si="293"/>
        <v>0.3576079248650646</v>
      </c>
      <c r="DR78" s="447">
        <f t="shared" si="293"/>
        <v>0.22205190697623881</v>
      </c>
      <c r="DS78" s="538">
        <f>STDEV(DS71:DS75)</f>
        <v>5.5077427015731199E-2</v>
      </c>
      <c r="DT78" s="170"/>
      <c r="DU78" s="171">
        <f>STDEV(DU71:DU75)</f>
        <v>3.449261792833716E-2</v>
      </c>
      <c r="DV78" s="171">
        <f>STDEV(DV71:DV75)</f>
        <v>0.32287530232211326</v>
      </c>
      <c r="DW78" s="209">
        <f>STDEV(DW71:DW75)</f>
        <v>8.8373321036292835E-2</v>
      </c>
      <c r="DX78" s="168"/>
      <c r="DY78" s="171">
        <f>STDEV(DY71:DY75)</f>
        <v>2.0722508221774783E-2</v>
      </c>
      <c r="DZ78" s="171">
        <f>STDEV(DZ71:DZ75)</f>
        <v>0.2245161717794868</v>
      </c>
      <c r="EA78" s="479">
        <f>STDEV(EA71:EA75)</f>
        <v>3.6046819621772544E-2</v>
      </c>
      <c r="EB78" s="566"/>
      <c r="EC78" s="171">
        <f>STDEV(EC71:EC75)</f>
        <v>2.7206482295496024E-2</v>
      </c>
      <c r="ED78" s="171">
        <f>STDEV(ED71:ED75)</f>
        <v>0.38108511061672029</v>
      </c>
      <c r="EE78" s="172">
        <f>STDEV(EE71:EE75)</f>
        <v>5.9468810370824111E-2</v>
      </c>
      <c r="EF78" s="566"/>
      <c r="EG78" s="171">
        <f>STDEV(EG71:EG75)</f>
        <v>2.720648229549609E-2</v>
      </c>
      <c r="EH78" s="171">
        <f>STDEV(EH71:EH75)</f>
        <v>0.29850235331411973</v>
      </c>
      <c r="EI78" s="172">
        <f>STDEV(EI71:EI75)</f>
        <v>7.2550688035345992E-2</v>
      </c>
      <c r="EJ78" s="210"/>
      <c r="EK78" s="376"/>
      <c r="EL78" s="168"/>
      <c r="EM78" s="343">
        <f>STDEV(EM71:EM75)</f>
        <v>0.63598643746929939</v>
      </c>
      <c r="EN78" s="343">
        <f>STDEV(EN71:EN75)</f>
        <v>7.0184781342930149</v>
      </c>
      <c r="EO78" s="345">
        <f>STDEV(EO71:EO75)</f>
        <v>1.341675219847305</v>
      </c>
      <c r="EP78" s="387">
        <f>STDEV(EP71:EP75)</f>
        <v>13130.328147083146</v>
      </c>
      <c r="EQ78" s="547" t="s">
        <v>179</v>
      </c>
      <c r="ER78" s="474">
        <f>$B$13</f>
        <v>4</v>
      </c>
      <c r="ES78" s="165"/>
      <c r="ET78" s="169" t="s">
        <v>169</v>
      </c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</row>
    <row r="79" spans="1:216" s="205" customFormat="1" ht="18" customHeight="1" thickBot="1" x14ac:dyDescent="0.25">
      <c r="A79" s="179"/>
      <c r="B79" s="180"/>
      <c r="C79" s="181"/>
      <c r="D79" s="438" t="s">
        <v>170</v>
      </c>
      <c r="E79" s="183">
        <f t="shared" ref="E79:L79" si="294">E78/E77</f>
        <v>5.9568897598032217E-2</v>
      </c>
      <c r="F79" s="448">
        <f t="shared" si="294"/>
        <v>5.8076716406081141E-2</v>
      </c>
      <c r="G79" s="183">
        <f t="shared" si="294"/>
        <v>6.5405612387371803E-2</v>
      </c>
      <c r="H79" s="183">
        <f t="shared" si="294"/>
        <v>7.4664442214352061E-2</v>
      </c>
      <c r="I79" s="183">
        <f t="shared" si="294"/>
        <v>6.1004107534142211E-2</v>
      </c>
      <c r="J79" s="183">
        <f t="shared" si="294"/>
        <v>6.553377765086453E-2</v>
      </c>
      <c r="K79" s="448">
        <f t="shared" si="294"/>
        <v>8.692225082865046E-2</v>
      </c>
      <c r="L79" s="432">
        <f t="shared" si="294"/>
        <v>4.8583841166866662E-2</v>
      </c>
      <c r="M79" s="460"/>
      <c r="N79" s="408"/>
      <c r="O79" s="409">
        <f>O78/O77</f>
        <v>6.3657147557113344E-3</v>
      </c>
      <c r="P79" s="410">
        <f>P78/P77</f>
        <v>5.7790192384751075E-2</v>
      </c>
      <c r="Q79" s="409">
        <f>Q78/Q77</f>
        <v>4.3709231737060511E-2</v>
      </c>
      <c r="R79" s="408"/>
      <c r="S79" s="409">
        <f>S78/S77</f>
        <v>5.0051781855438203E-2</v>
      </c>
      <c r="T79" s="410">
        <f>T78/T77</f>
        <v>4.3422425201464818E-2</v>
      </c>
      <c r="U79" s="409">
        <f>U78/U77</f>
        <v>2.8766182796123172E-2</v>
      </c>
      <c r="V79" s="408"/>
      <c r="W79" s="409">
        <f>W78/W77</f>
        <v>0.14454407368524552</v>
      </c>
      <c r="X79" s="410">
        <f>X78/X77</f>
        <v>0.19129048265007173</v>
      </c>
      <c r="Y79" s="432">
        <f>Y78/Y77</f>
        <v>0.18538593073063672</v>
      </c>
      <c r="Z79" s="411"/>
      <c r="AA79" s="409">
        <f>AA78/AA77</f>
        <v>4.4653361800138541E-2</v>
      </c>
      <c r="AB79" s="410">
        <f>AB78/AB77</f>
        <v>7.6772107374048132E-2</v>
      </c>
      <c r="AC79" s="409">
        <f>AC78/AC77</f>
        <v>8.8507297934187393E-2</v>
      </c>
      <c r="AD79" s="408"/>
      <c r="AE79" s="409">
        <f>AE78/AE77</f>
        <v>0.25463644804069807</v>
      </c>
      <c r="AF79" s="410">
        <f>AF78/AF77</f>
        <v>0.21409824959315429</v>
      </c>
      <c r="AG79" s="409">
        <f>AG78/AG77</f>
        <v>0.25871447911624879</v>
      </c>
      <c r="AH79" s="408"/>
      <c r="AI79" s="409">
        <f>AI78/AI77</f>
        <v>0.11192189737592488</v>
      </c>
      <c r="AJ79" s="410">
        <f>AJ78/AJ77</f>
        <v>0.15686094965866954</v>
      </c>
      <c r="AK79" s="409">
        <f>AK78/AK77</f>
        <v>0.12961388554154507</v>
      </c>
      <c r="AL79" s="408"/>
      <c r="AM79" s="409">
        <f>AM78/AM77</f>
        <v>0.16622755092996042</v>
      </c>
      <c r="AN79" s="410">
        <f>AN78/AN77</f>
        <v>0.18414163642238532</v>
      </c>
      <c r="AO79" s="432">
        <f>AO78/AO77</f>
        <v>0.19808138156946906</v>
      </c>
      <c r="AP79" s="185"/>
      <c r="AQ79" s="183"/>
      <c r="AR79" s="183"/>
      <c r="AS79" s="183"/>
      <c r="AT79" s="183">
        <f>AT78/AT77</f>
        <v>0.25079410349525416</v>
      </c>
      <c r="AU79" s="183">
        <f>AU78/AU77</f>
        <v>0.22054655095927297</v>
      </c>
      <c r="AV79" s="184">
        <f>AV78/AV77</f>
        <v>0.22420762966329924</v>
      </c>
      <c r="AW79" s="185"/>
      <c r="AX79" s="183">
        <f>AX78/AX77</f>
        <v>0.47815325544443454</v>
      </c>
      <c r="AY79" s="183">
        <f>AY78/AY77</f>
        <v>0.43528584658044656</v>
      </c>
      <c r="AZ79" s="184">
        <f>AZ78/AZ77</f>
        <v>0.45555035699104113</v>
      </c>
      <c r="BA79" s="185"/>
      <c r="BB79" s="183">
        <f>BB78/BB77</f>
        <v>0.3058191314792858</v>
      </c>
      <c r="BC79" s="183">
        <f>BC78/BC77</f>
        <v>0.26786733166791271</v>
      </c>
      <c r="BD79" s="184">
        <f>BD78/BD77</f>
        <v>0.27852473331069294</v>
      </c>
      <c r="BE79" s="185"/>
      <c r="BF79" s="183">
        <f>BF78/BF77</f>
        <v>0.24699943111259692</v>
      </c>
      <c r="BG79" s="183">
        <f>BG78/BG77</f>
        <v>0.21492267481448096</v>
      </c>
      <c r="BH79" s="184">
        <f>BH78/BH77</f>
        <v>0.21788120260824548</v>
      </c>
      <c r="BI79" s="185"/>
      <c r="BJ79" s="183">
        <f>BJ78/BJ77</f>
        <v>0.19651578573544459</v>
      </c>
      <c r="BK79" s="183">
        <f>BK78/BK77</f>
        <v>0.19475281612752007</v>
      </c>
      <c r="BL79" s="184">
        <f>BL78/BL77</f>
        <v>0.1595765698636388</v>
      </c>
      <c r="BM79" s="185"/>
      <c r="BN79" s="183">
        <f>BN78/BN77</f>
        <v>0.23182322190751964</v>
      </c>
      <c r="BO79" s="183">
        <f>BO78/BO77</f>
        <v>0.20096525391499287</v>
      </c>
      <c r="BP79" s="184">
        <f>BP78/BP77</f>
        <v>0.19939473857008455</v>
      </c>
      <c r="BQ79" s="185"/>
      <c r="BR79" s="183">
        <f>BR78/BR77</f>
        <v>4.291337621166165E-2</v>
      </c>
      <c r="BS79" s="183">
        <f>BS78/BS77</f>
        <v>8.3884627512656212E-2</v>
      </c>
      <c r="BT79" s="184">
        <f>BT78/BT77</f>
        <v>8.4814553216725638E-2</v>
      </c>
      <c r="BU79" s="185"/>
      <c r="BV79" s="183">
        <f>BV78/BV77</f>
        <v>0.23459309419857513</v>
      </c>
      <c r="BW79" s="183">
        <f>BW78/BW77</f>
        <v>0.28298687681849</v>
      </c>
      <c r="BX79" s="184">
        <f>BX78/BX77</f>
        <v>0.28064973633308704</v>
      </c>
      <c r="BY79" s="185"/>
      <c r="BZ79" s="183">
        <f>BZ78/BZ77</f>
        <v>0.13669886350940261</v>
      </c>
      <c r="CA79" s="183">
        <f>CA78/CA77</f>
        <v>0.18336130906913228</v>
      </c>
      <c r="CB79" s="184">
        <f>CB78/CB77</f>
        <v>0.18149782859516275</v>
      </c>
      <c r="CC79" s="185"/>
      <c r="CD79" s="183">
        <f>CD78/CD77</f>
        <v>6.8639773389294584E-2</v>
      </c>
      <c r="CE79" s="183">
        <f>CE78/CE77</f>
        <v>0.12132296170790738</v>
      </c>
      <c r="CF79" s="184">
        <f>CF78/CF77</f>
        <v>0.10949905835452582</v>
      </c>
      <c r="CG79" s="185"/>
      <c r="CH79" s="183">
        <f>CH78/CH77</f>
        <v>7.1707764544107822E-2</v>
      </c>
      <c r="CI79" s="183">
        <f>CI78/CI77</f>
        <v>6.3827121739937723E-2</v>
      </c>
      <c r="CJ79" s="184">
        <f>CJ78/CJ77</f>
        <v>5.2496114856268601E-2</v>
      </c>
      <c r="CK79" s="185"/>
      <c r="CL79" s="183">
        <f>CL78/CL77</f>
        <v>1.7436140564432451E-2</v>
      </c>
      <c r="CM79" s="183">
        <f>CM78/CM77</f>
        <v>6.8098586653289842E-2</v>
      </c>
      <c r="CN79" s="184">
        <f>CN78/CN77</f>
        <v>5.722648999596873E-2</v>
      </c>
      <c r="CO79" s="183"/>
      <c r="CP79" s="183">
        <f>CP78/CP77</f>
        <v>0.20762054548484093</v>
      </c>
      <c r="CQ79" s="183">
        <f>CQ78/CQ77</f>
        <v>0.16703382917263446</v>
      </c>
      <c r="CR79" s="184">
        <f>CR78/CR77</f>
        <v>0.18688480972696644</v>
      </c>
      <c r="CS79" s="185"/>
      <c r="CT79" s="183">
        <f>CT78/CT77</f>
        <v>0.20415089596560154</v>
      </c>
      <c r="CU79" s="183">
        <f>CU78/CU77</f>
        <v>0.20377016730757277</v>
      </c>
      <c r="CV79" s="184">
        <f>CV78/CV77</f>
        <v>0.16661130775356739</v>
      </c>
      <c r="CW79" s="185"/>
      <c r="CX79" s="183">
        <f t="shared" ref="CX79:DI79" si="295">CX78/CX77</f>
        <v>0.18768986896655826</v>
      </c>
      <c r="CY79" s="183">
        <f t="shared" si="295"/>
        <v>0.23648498715301966</v>
      </c>
      <c r="CZ79" s="184">
        <f t="shared" si="295"/>
        <v>0.23177526644490989</v>
      </c>
      <c r="DA79" s="186">
        <f t="shared" si="295"/>
        <v>0.24635000273982344</v>
      </c>
      <c r="DB79" s="186">
        <f t="shared" si="295"/>
        <v>0.12361018190928313</v>
      </c>
      <c r="DC79" s="187">
        <f t="shared" si="295"/>
        <v>0.14131219519055718</v>
      </c>
      <c r="DD79" s="187">
        <f t="shared" si="295"/>
        <v>0.15451297824887986</v>
      </c>
      <c r="DE79" s="187">
        <f t="shared" si="295"/>
        <v>0.31848821467199795</v>
      </c>
      <c r="DF79" s="186">
        <f t="shared" si="295"/>
        <v>0.18577488152490854</v>
      </c>
      <c r="DG79" s="186">
        <f t="shared" si="295"/>
        <v>0.17494723693929914</v>
      </c>
      <c r="DH79" s="186">
        <f t="shared" si="295"/>
        <v>0.33318072704676649</v>
      </c>
      <c r="DI79" s="186">
        <f t="shared" si="295"/>
        <v>0.28607047836029387</v>
      </c>
      <c r="DJ79" s="185"/>
      <c r="DK79" s="183">
        <f t="shared" ref="DK79:DS79" si="296">DK78/DK77</f>
        <v>0.39393789347341995</v>
      </c>
      <c r="DL79" s="183">
        <f t="shared" si="296"/>
        <v>0.39840347364981954</v>
      </c>
      <c r="DM79" s="183">
        <f t="shared" si="296"/>
        <v>0.38556153271292676</v>
      </c>
      <c r="DN79" s="183">
        <f t="shared" si="296"/>
        <v>0.37185092710445306</v>
      </c>
      <c r="DO79" s="493">
        <f t="shared" si="296"/>
        <v>9.1816247873875115E-2</v>
      </c>
      <c r="DP79" s="447">
        <f t="shared" si="296"/>
        <v>0.28298687681848916</v>
      </c>
      <c r="DQ79" s="447">
        <f t="shared" si="296"/>
        <v>8.9542373108377704E-2</v>
      </c>
      <c r="DR79" s="447">
        <f t="shared" si="296"/>
        <v>0.13394684659777603</v>
      </c>
      <c r="DS79" s="538">
        <f t="shared" si="296"/>
        <v>0.13864108926117089</v>
      </c>
      <c r="DT79" s="185"/>
      <c r="DU79" s="183">
        <f>DU78/DU77</f>
        <v>5.4511974302261457E-2</v>
      </c>
      <c r="DV79" s="183">
        <f>DV78/DV77</f>
        <v>5.7194463927810663E-2</v>
      </c>
      <c r="DW79" s="183">
        <f>DW78/DW77</f>
        <v>6.5318077032900948E-2</v>
      </c>
      <c r="DX79" s="183"/>
      <c r="DY79" s="183">
        <f>DY78/DY77</f>
        <v>0.14350255871799483</v>
      </c>
      <c r="DZ79" s="183">
        <f>DZ78/DZ77</f>
        <v>0.17372377216667245</v>
      </c>
      <c r="EA79" s="448">
        <f>EA78/EA77</f>
        <v>0.11709138743813896</v>
      </c>
      <c r="EB79" s="182"/>
      <c r="EC79" s="183">
        <f>EC78/EC77</f>
        <v>3.5007650198341407E-2</v>
      </c>
      <c r="ED79" s="183">
        <f>ED78/ED77</f>
        <v>5.4930442999325306E-2</v>
      </c>
      <c r="EE79" s="184">
        <f>EE78/EE77</f>
        <v>3.5806878991781428E-2</v>
      </c>
      <c r="EF79" s="182"/>
      <c r="EG79" s="183">
        <f>EG78/EG77</f>
        <v>0.12208877275679526</v>
      </c>
      <c r="EH79" s="183">
        <f>EH78/EH77</f>
        <v>0.14964888553859684</v>
      </c>
      <c r="EI79" s="184">
        <f>EI78/EI77</f>
        <v>0.15184669605805309</v>
      </c>
      <c r="EJ79" s="185"/>
      <c r="EK79" s="448"/>
      <c r="EL79" s="183"/>
      <c r="EM79" s="183">
        <f>EM78/EM77</f>
        <v>0.11246349392070235</v>
      </c>
      <c r="EN79" s="183">
        <f>EN78/EN77</f>
        <v>0.13869924035427394</v>
      </c>
      <c r="EO79" s="183">
        <f>EO78/EO77</f>
        <v>0.11101872193999121</v>
      </c>
      <c r="EP79" s="183">
        <f>EP78/EP77</f>
        <v>0.11626602427335697</v>
      </c>
      <c r="EQ79" s="548"/>
      <c r="ER79" s="180"/>
      <c r="ES79" s="181"/>
      <c r="ET79" s="438" t="s">
        <v>170</v>
      </c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</row>
    <row r="80" spans="1:216" s="212" customFormat="1" ht="18" customHeight="1" thickTop="1" thickBot="1" x14ac:dyDescent="0.25">
      <c r="A80" s="206"/>
      <c r="B80" s="207"/>
      <c r="C80" s="208"/>
      <c r="D80" s="440" t="s">
        <v>171</v>
      </c>
      <c r="E80" s="167">
        <f t="shared" ref="E80:L80" si="297">E78/SQRT(5)</f>
        <v>11.135528725660043</v>
      </c>
      <c r="F80" s="447">
        <f t="shared" si="297"/>
        <v>0.26507734720266113</v>
      </c>
      <c r="G80" s="345">
        <f t="shared" si="297"/>
        <v>0.10758252646224666</v>
      </c>
      <c r="H80" s="345">
        <f t="shared" si="297"/>
        <v>3.4058772731852809E-2</v>
      </c>
      <c r="I80" s="345">
        <f t="shared" si="297"/>
        <v>3.5411862419251532E-2</v>
      </c>
      <c r="J80" s="345">
        <f t="shared" si="297"/>
        <v>8.6867715521935979E-2</v>
      </c>
      <c r="K80" s="447">
        <f t="shared" si="297"/>
        <v>4.8435524153249344E-2</v>
      </c>
      <c r="L80" s="430">
        <f t="shared" si="297"/>
        <v>5.3100905066402485E-2</v>
      </c>
      <c r="M80" s="176"/>
      <c r="N80" s="345"/>
      <c r="O80" s="376">
        <f>O78/SQRT(5)</f>
        <v>2.4916310795306592E-3</v>
      </c>
      <c r="P80" s="169">
        <f>P78/SQRT(5)</f>
        <v>0.23085081165707483</v>
      </c>
      <c r="Q80" s="376">
        <f>Q78/SQRT(5)</f>
        <v>4.1804182815835658E-2</v>
      </c>
      <c r="R80" s="167"/>
      <c r="S80" s="376">
        <f>S78/SQRT(5)</f>
        <v>1.4811563765938219E-2</v>
      </c>
      <c r="T80" s="169">
        <f>T78/SQRT(5)</f>
        <v>0.13093538402583066</v>
      </c>
      <c r="U80" s="376">
        <f>U78/SQRT(5)</f>
        <v>2.0771141801880114E-2</v>
      </c>
      <c r="V80" s="167"/>
      <c r="W80" s="376">
        <f>W78/SQRT(5)</f>
        <v>1.380242463659768E-2</v>
      </c>
      <c r="X80" s="169">
        <f>X78/SQRT(5)</f>
        <v>0.18732125176499745</v>
      </c>
      <c r="Y80" s="430">
        <f>Y78/SQRT(5)</f>
        <v>4.3444701714027582E-2</v>
      </c>
      <c r="Z80" s="378"/>
      <c r="AA80" s="376">
        <f>AA78/SQRT(5)</f>
        <v>2.4916310795306661E-3</v>
      </c>
      <c r="AB80" s="169">
        <f>AB78/SQRT(5)</f>
        <v>4.3731346891749352E-2</v>
      </c>
      <c r="AC80" s="376">
        <f>AC78/SQRT(5)</f>
        <v>1.2086486144184606E-2</v>
      </c>
      <c r="AD80" s="167"/>
      <c r="AE80" s="376">
        <f>AE78/SQRT(5)</f>
        <v>3.3848023314697125E-3</v>
      </c>
      <c r="AF80" s="169">
        <f>AF78/SQRT(5)</f>
        <v>2.8791927285494189E-2</v>
      </c>
      <c r="AG80" s="376">
        <f>AG78/SQRT(5)</f>
        <v>8.4123446555128666E-3</v>
      </c>
      <c r="AH80" s="167"/>
      <c r="AI80" s="376">
        <f>AI78/SQRT(5)</f>
        <v>3.6933526311568221E-3</v>
      </c>
      <c r="AJ80" s="169">
        <f>AJ78/SQRT(5)</f>
        <v>5.3035575560647044E-2</v>
      </c>
      <c r="AK80" s="376">
        <f>AK78/SQRT(5)</f>
        <v>1.046250326155446E-2</v>
      </c>
      <c r="AL80" s="167"/>
      <c r="AM80" s="376">
        <f>AM78/SQRT(5)</f>
        <v>1.5803827886049836E-3</v>
      </c>
      <c r="AN80" s="169">
        <f>AN78/SQRT(5)</f>
        <v>1.7869071177618313E-2</v>
      </c>
      <c r="AO80" s="430">
        <f>AO78/SQRT(5)</f>
        <v>4.6197965795739754E-3</v>
      </c>
      <c r="AP80" s="354"/>
      <c r="AQ80" s="209"/>
      <c r="AR80" s="209"/>
      <c r="AS80" s="167"/>
      <c r="AT80" s="209">
        <f>AT78/SQRT(5)</f>
        <v>2.9312609187333101E-3</v>
      </c>
      <c r="AU80" s="209">
        <f>AU78/SQRT(5)</f>
        <v>2.2889590522166742E-2</v>
      </c>
      <c r="AV80" s="172">
        <f>AV78/SQRT(5)</f>
        <v>5.5731355154109109E-3</v>
      </c>
      <c r="AW80" s="210"/>
      <c r="AX80" s="209">
        <f>AX78/SQRT(5)</f>
        <v>2.2621819357199055E-3</v>
      </c>
      <c r="AY80" s="209">
        <f>AY78/SQRT(5)</f>
        <v>1.8088190199956673E-2</v>
      </c>
      <c r="AZ80" s="172">
        <f>AZ78/SQRT(5)</f>
        <v>4.5555302230692301E-3</v>
      </c>
      <c r="BA80" s="210"/>
      <c r="BB80" s="209">
        <f>BB78/SQRT(5)</f>
        <v>5.0212441149857226E-3</v>
      </c>
      <c r="BC80" s="209">
        <f>BC78/SQRT(5)</f>
        <v>3.8931970856053939E-2</v>
      </c>
      <c r="BD80" s="172">
        <f>BD78/SQRT(5)</f>
        <v>9.7085609558909686E-3</v>
      </c>
      <c r="BE80" s="210"/>
      <c r="BF80" s="209">
        <f>BF78/SQRT(5)</f>
        <v>4.7212645231670385E-3</v>
      </c>
      <c r="BG80" s="209">
        <f>BG78/SQRT(5)</f>
        <v>3.6433102921922977E-2</v>
      </c>
      <c r="BH80" s="172">
        <f>BH78/SQRT(5)</f>
        <v>8.8442647053922265E-3</v>
      </c>
      <c r="BI80" s="210"/>
      <c r="BJ80" s="209">
        <f>BJ78/SQRT(5)</f>
        <v>2.2769150624944753E-3</v>
      </c>
      <c r="BK80" s="209">
        <f>BK78/SQRT(5)</f>
        <v>2.0094360143038077E-2</v>
      </c>
      <c r="BL80" s="172">
        <f>BL78/SQRT(5)</f>
        <v>3.9278909181334008E-3</v>
      </c>
      <c r="BM80" s="210"/>
      <c r="BN80" s="209">
        <f>BN78/SQRT(5)</f>
        <v>1.0923486533279245E-2</v>
      </c>
      <c r="BO80" s="209">
        <f>BO78/SQRT(5)</f>
        <v>8.4010820829777566E-2</v>
      </c>
      <c r="BP80" s="172">
        <f>BP78/SQRT(5)</f>
        <v>1.9952172945468093E-2</v>
      </c>
      <c r="BQ80" s="210"/>
      <c r="BR80" s="209">
        <f>BR78/SQRT(5)</f>
        <v>8.5689925513335709E-4</v>
      </c>
      <c r="BS80" s="209">
        <f>BS78/SQRT(5)</f>
        <v>1.4972512126362492E-2</v>
      </c>
      <c r="BT80" s="172">
        <f>BT78/SQRT(5)</f>
        <v>3.6268185185184968E-3</v>
      </c>
      <c r="BU80" s="210"/>
      <c r="BV80" s="209">
        <f>BV78/SQRT(5)</f>
        <v>4.782162087108824E-3</v>
      </c>
      <c r="BW80" s="209">
        <f>BW78/SQRT(5)</f>
        <v>5.1922524449375021E-2</v>
      </c>
      <c r="BX80" s="172">
        <f>BX78/SQRT(5)</f>
        <v>1.2327325009134841E-2</v>
      </c>
      <c r="BY80" s="210"/>
      <c r="BZ80" s="209">
        <f>BZ78/SQRT(5)</f>
        <v>5.516214466497439E-3</v>
      </c>
      <c r="CA80" s="209">
        <f>CA78/SQRT(5)</f>
        <v>6.637123253651292E-2</v>
      </c>
      <c r="CB80" s="172">
        <f>CB78/SQRT(5)</f>
        <v>1.5733317638216966E-2</v>
      </c>
      <c r="CC80" s="210"/>
      <c r="CD80" s="209">
        <f>CD78/SQRT(5)</f>
        <v>3.5651128643890469E-3</v>
      </c>
      <c r="CE80" s="209">
        <f>CE78/SQRT(5)</f>
        <v>5.6433188943120917E-2</v>
      </c>
      <c r="CF80" s="172">
        <f>CF78/SQRT(5)</f>
        <v>1.2187293553293991E-2</v>
      </c>
      <c r="CG80" s="210"/>
      <c r="CH80" s="209">
        <f>CH78/SQRT(5)</f>
        <v>6.2724887043916116E-3</v>
      </c>
      <c r="CI80" s="209">
        <f>CI78/SQRT(5)</f>
        <v>4.9785551776197833E-2</v>
      </c>
      <c r="CJ80" s="172">
        <f>CJ78/SQRT(5)</f>
        <v>9.8036321744745109E-3</v>
      </c>
      <c r="CK80" s="210"/>
      <c r="CL80" s="209">
        <f>CL78/SQRT(5)</f>
        <v>6.2724887043916116E-3</v>
      </c>
      <c r="CM80" s="209">
        <f>CM78/SQRT(5)</f>
        <v>0.21891177866085779</v>
      </c>
      <c r="CN80" s="172">
        <f>CN78/SQRT(5)</f>
        <v>4.404526874760975E-2</v>
      </c>
      <c r="CO80" s="167"/>
      <c r="CP80" s="211">
        <f>CP78/SQRT(5)</f>
        <v>83.953722306922032</v>
      </c>
      <c r="CQ80" s="211">
        <f>CQ78/SQRT(5)</f>
        <v>599.1558017457204</v>
      </c>
      <c r="CR80" s="174">
        <f>CR78/SQRT(5)</f>
        <v>161.04318068435424</v>
      </c>
      <c r="CS80" s="210"/>
      <c r="CT80" s="211">
        <f>CT78/SQRT(5)</f>
        <v>45.005835340937786</v>
      </c>
      <c r="CU80" s="211">
        <f>CU78/SQRT(5)</f>
        <v>400.11435613245089</v>
      </c>
      <c r="CV80" s="174">
        <f>CV78/SQRT(5)</f>
        <v>78.009697361190405</v>
      </c>
      <c r="CW80" s="210"/>
      <c r="CX80" s="211">
        <f t="shared" ref="CX80:DI80" si="298">CX78/SQRT(5)</f>
        <v>71.163721771015375</v>
      </c>
      <c r="CY80" s="211">
        <f t="shared" si="298"/>
        <v>806.11611243302434</v>
      </c>
      <c r="CZ80" s="174">
        <f t="shared" si="298"/>
        <v>189.04044746545503</v>
      </c>
      <c r="DA80" s="175">
        <f t="shared" si="298"/>
        <v>0.13339265707714279</v>
      </c>
      <c r="DB80" s="175">
        <f t="shared" si="298"/>
        <v>2.8371986183557983E-2</v>
      </c>
      <c r="DC80" s="176">
        <f t="shared" si="298"/>
        <v>0.27949049155776406</v>
      </c>
      <c r="DD80" s="176">
        <f t="shared" si="298"/>
        <v>2.7778415840029387E-2</v>
      </c>
      <c r="DE80" s="176">
        <f t="shared" si="298"/>
        <v>4.5603404694736789E-2</v>
      </c>
      <c r="DF80" s="177">
        <f t="shared" si="298"/>
        <v>0.76240492242706182</v>
      </c>
      <c r="DG80" s="177">
        <f t="shared" si="298"/>
        <v>3.5639059105938111</v>
      </c>
      <c r="DH80" s="175">
        <f t="shared" si="298"/>
        <v>0.14660445825666696</v>
      </c>
      <c r="DI80" s="175">
        <f t="shared" si="298"/>
        <v>1.3330006280950369E-2</v>
      </c>
      <c r="DJ80" s="354"/>
      <c r="DK80" s="209">
        <f t="shared" ref="DK80:DS80" si="299">DK78/SQRT(5)</f>
        <v>2.4962949805578034E-4</v>
      </c>
      <c r="DL80" s="209">
        <f t="shared" si="299"/>
        <v>2.2586917410710827E-3</v>
      </c>
      <c r="DM80" s="209">
        <f t="shared" si="299"/>
        <v>5.1919746583701729E-4</v>
      </c>
      <c r="DN80" s="209">
        <f t="shared" si="299"/>
        <v>1.1867907162497779E-3</v>
      </c>
      <c r="DO80" s="494">
        <f t="shared" si="299"/>
        <v>2.054083000838831E-2</v>
      </c>
      <c r="DP80" s="449">
        <f t="shared" si="299"/>
        <v>0.37166143000862534</v>
      </c>
      <c r="DQ80" s="449">
        <f t="shared" si="299"/>
        <v>0.15992712585818433</v>
      </c>
      <c r="DR80" s="449">
        <f t="shared" si="299"/>
        <v>9.9304631706465946E-2</v>
      </c>
      <c r="DS80" s="539">
        <f t="shared" si="299"/>
        <v>2.4631374166591669E-2</v>
      </c>
      <c r="DT80" s="210"/>
      <c r="DU80" s="209">
        <f>DU78/SQRT(5)</f>
        <v>1.5425567681937971E-2</v>
      </c>
      <c r="DV80" s="209">
        <f>DV78/SQRT(5)</f>
        <v>0.14439422484960818</v>
      </c>
      <c r="DW80" s="209">
        <f>DW78/SQRT(5)</f>
        <v>3.9521750646912587E-2</v>
      </c>
      <c r="DX80" s="167"/>
      <c r="DY80" s="209">
        <f>DY78/SQRT(5)</f>
        <v>9.2673874096373399E-3</v>
      </c>
      <c r="DZ80" s="209">
        <f>DZ78/SQRT(5)</f>
        <v>0.10040668442939048</v>
      </c>
      <c r="EA80" s="479">
        <f>EA78/SQRT(5)</f>
        <v>1.6120627809391334E-2</v>
      </c>
      <c r="EB80" s="166"/>
      <c r="EC80" s="209">
        <f>EC78/SQRT(5)</f>
        <v>1.2167108768274726E-2</v>
      </c>
      <c r="ED80" s="209">
        <f>ED78/SQRT(5)</f>
        <v>0.17042644251040268</v>
      </c>
      <c r="EE80" s="172">
        <f>EE78/SQRT(5)</f>
        <v>2.6595260506041437E-2</v>
      </c>
      <c r="EF80" s="166"/>
      <c r="EG80" s="209">
        <f>EG78/SQRT(5)</f>
        <v>1.2167108768274756E-2</v>
      </c>
      <c r="EH80" s="209">
        <f>EH78/SQRT(5)</f>
        <v>0.13349431069080625</v>
      </c>
      <c r="EI80" s="172">
        <f>EI78/SQRT(5)</f>
        <v>3.2445654052282856E-2</v>
      </c>
      <c r="EJ80" s="210"/>
      <c r="EK80" s="376"/>
      <c r="EL80" s="191"/>
      <c r="EM80" s="344">
        <f>EM78/SQRT(5)</f>
        <v>0.28442178138985452</v>
      </c>
      <c r="EN80" s="344">
        <f>EN78/SQRT(5)</f>
        <v>3.1387588413750156</v>
      </c>
      <c r="EO80" s="344">
        <f>EO78/SQRT(5)</f>
        <v>0.60001539906110979</v>
      </c>
      <c r="EP80" s="388">
        <f>EP78/SQRT(5)</f>
        <v>5872.061260751354</v>
      </c>
      <c r="EQ80" s="551"/>
      <c r="ER80" s="207"/>
      <c r="ES80" s="208"/>
      <c r="ET80" s="440" t="s">
        <v>171</v>
      </c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</row>
    <row r="81" spans="1:232" s="222" customFormat="1" ht="18" customHeight="1" thickTop="1" thickBot="1" x14ac:dyDescent="0.3">
      <c r="A81" s="213"/>
      <c r="B81" s="220"/>
      <c r="C81" s="220"/>
      <c r="D81" s="441" t="s">
        <v>241</v>
      </c>
      <c r="E81" s="214">
        <f>TTEST(E56:E60,E71:E75,1,2)</f>
        <v>5.3943487060781624E-8</v>
      </c>
      <c r="F81" s="215">
        <f t="shared" ref="F81:L81" si="300">TTEST(F56:F60,F71:F75,1,2)</f>
        <v>1.4039637019413399E-5</v>
      </c>
      <c r="G81" s="214">
        <f t="shared" si="300"/>
        <v>9.6579794024129787E-6</v>
      </c>
      <c r="H81" s="214">
        <f t="shared" si="300"/>
        <v>9.8458275934326677E-4</v>
      </c>
      <c r="I81" s="214">
        <f t="shared" si="300"/>
        <v>9.93776232101877E-5</v>
      </c>
      <c r="J81" s="214">
        <f t="shared" si="300"/>
        <v>1.5194444378986042E-5</v>
      </c>
      <c r="K81" s="215">
        <f t="shared" si="300"/>
        <v>8.7599784309945971E-4</v>
      </c>
      <c r="L81" s="217">
        <f t="shared" si="300"/>
        <v>1.4525933922764621E-6</v>
      </c>
      <c r="M81" s="461"/>
      <c r="N81" s="214"/>
      <c r="O81" s="215">
        <f t="shared" ref="O81:Q81" si="301">TTEST(O56:O60,O71:O75,1,2)</f>
        <v>4.1292361429819263E-3</v>
      </c>
      <c r="P81" s="216">
        <f t="shared" si="301"/>
        <v>5.1339618659001753E-6</v>
      </c>
      <c r="Q81" s="215">
        <f t="shared" si="301"/>
        <v>1.5482652867404926E-6</v>
      </c>
      <c r="R81" s="214"/>
      <c r="S81" s="215">
        <f t="shared" ref="S81:U81" si="302">TTEST(S56:S60,S71:S75,1,2)</f>
        <v>9.3540406012728075E-2</v>
      </c>
      <c r="T81" s="216">
        <f t="shared" si="302"/>
        <v>1.3375604355102406E-6</v>
      </c>
      <c r="U81" s="215">
        <f t="shared" si="302"/>
        <v>2.0716680801095876E-7</v>
      </c>
      <c r="V81" s="214"/>
      <c r="W81" s="215">
        <f t="shared" ref="W81:Y81" si="303">TTEST(W56:W60,W71:W75,1,2)</f>
        <v>0.45253065607730375</v>
      </c>
      <c r="X81" s="216">
        <f t="shared" si="303"/>
        <v>1.0621803697117085E-2</v>
      </c>
      <c r="Y81" s="217">
        <f t="shared" si="303"/>
        <v>4.9026107517408293E-3</v>
      </c>
      <c r="Z81" s="369"/>
      <c r="AA81" s="215">
        <f t="shared" ref="AA81:AC81" si="304">TTEST(AA56:AA60,AA71:AA75,1,2)</f>
        <v>4.1292361429818231E-3</v>
      </c>
      <c r="AB81" s="216">
        <f t="shared" si="304"/>
        <v>2.5677365749474563E-2</v>
      </c>
      <c r="AC81" s="215">
        <f t="shared" si="304"/>
        <v>4.3380096181472883E-5</v>
      </c>
      <c r="AD81" s="214"/>
      <c r="AE81" s="215">
        <f t="shared" ref="AE81:AG81" si="305">TTEST(AE56:AE60,AE71:AE75,1,2)</f>
        <v>6.5661888745547027E-3</v>
      </c>
      <c r="AF81" s="216">
        <f t="shared" si="305"/>
        <v>0.30386182011149965</v>
      </c>
      <c r="AG81" s="215">
        <f t="shared" si="305"/>
        <v>6.8608058029069794E-5</v>
      </c>
      <c r="AH81" s="214"/>
      <c r="AI81" s="215">
        <f t="shared" ref="AI81:AK81" si="306">TTEST(AI56:AI60,AI71:AI75,1,2)</f>
        <v>0.24278834888718492</v>
      </c>
      <c r="AJ81" s="216">
        <f t="shared" si="306"/>
        <v>1.4470858424849126E-2</v>
      </c>
      <c r="AK81" s="215">
        <f t="shared" si="306"/>
        <v>1.2999003545103944E-3</v>
      </c>
      <c r="AL81" s="214"/>
      <c r="AM81" s="215">
        <f t="shared" ref="AM81:AO81" si="307">TTEST(AM56:AM60,AM71:AM75,1,2)</f>
        <v>4.6796277322099109E-2</v>
      </c>
      <c r="AN81" s="216">
        <f t="shared" si="307"/>
        <v>0.18329950344316867</v>
      </c>
      <c r="AO81" s="217">
        <f t="shared" si="307"/>
        <v>1.5617198076399849E-3</v>
      </c>
      <c r="AP81" s="218"/>
      <c r="AQ81" s="214"/>
      <c r="AR81" s="214"/>
      <c r="AS81" s="214"/>
      <c r="AT81" s="214">
        <f t="shared" ref="AT81:AV81" si="308">TTEST(AT56:AT60,AT71:AT75,1,2)</f>
        <v>0.31529101793080205</v>
      </c>
      <c r="AU81" s="214">
        <f t="shared" si="308"/>
        <v>4.9639658873994645E-3</v>
      </c>
      <c r="AV81" s="217">
        <f t="shared" si="308"/>
        <v>1.9219587826580509E-2</v>
      </c>
      <c r="AW81" s="218"/>
      <c r="AX81" s="214">
        <f t="shared" ref="AX81:AZ81" si="309">TTEST(AX56:AX60,AX71:AX75,1,2)</f>
        <v>0.12933618223095983</v>
      </c>
      <c r="AY81" s="214">
        <f t="shared" si="309"/>
        <v>2.0949657709255675E-2</v>
      </c>
      <c r="AZ81" s="217">
        <f t="shared" si="309"/>
        <v>0.46498271720605611</v>
      </c>
      <c r="BA81" s="218"/>
      <c r="BB81" s="214">
        <f t="shared" ref="BB81:BD81" si="310">TTEST(BB56:BB60,BB71:BB75,1,2)</f>
        <v>0.2128849732140185</v>
      </c>
      <c r="BC81" s="214">
        <f t="shared" si="310"/>
        <v>7.5706466980171843E-3</v>
      </c>
      <c r="BD81" s="217">
        <f t="shared" si="310"/>
        <v>0.11050257200340641</v>
      </c>
      <c r="BE81" s="218"/>
      <c r="BF81" s="214">
        <f t="shared" ref="BF81:BH81" si="311">TTEST(BF56:BF60,BF71:BF75,1,2)</f>
        <v>0.13575178842215715</v>
      </c>
      <c r="BG81" s="214">
        <f t="shared" si="311"/>
        <v>9.5195336522342147E-2</v>
      </c>
      <c r="BH81" s="217">
        <f t="shared" si="311"/>
        <v>2.7498181971504099E-3</v>
      </c>
      <c r="BI81" s="218"/>
      <c r="BJ81" s="214">
        <f t="shared" ref="BJ81:BL81" si="312">TTEST(BJ56:BJ60,BJ71:BJ75,1,2)</f>
        <v>0.33273502519033649</v>
      </c>
      <c r="BK81" s="214">
        <f t="shared" si="312"/>
        <v>3.2727504164499805E-3</v>
      </c>
      <c r="BL81" s="217">
        <f t="shared" si="312"/>
        <v>3.6612134501105365E-3</v>
      </c>
      <c r="BM81" s="218"/>
      <c r="BN81" s="214">
        <f t="shared" ref="BN81:BP81" si="313">TTEST(BN56:BN60,BN71:BN75,1,2)</f>
        <v>0.43525634881361869</v>
      </c>
      <c r="BO81" s="214">
        <f t="shared" si="313"/>
        <v>1.0642987823952683E-2</v>
      </c>
      <c r="BP81" s="217">
        <f t="shared" si="313"/>
        <v>6.6046157963760357E-3</v>
      </c>
      <c r="BQ81" s="218"/>
      <c r="BR81" s="214">
        <f t="shared" ref="BR81:BT81" si="314">TTEST(BR56:BR60,BR71:BR75,1,2)</f>
        <v>4.4027784970558474E-3</v>
      </c>
      <c r="BS81" s="214">
        <f t="shared" si="314"/>
        <v>2.5407278876542436E-5</v>
      </c>
      <c r="BT81" s="217">
        <f t="shared" si="314"/>
        <v>1.5418140486157535E-2</v>
      </c>
      <c r="BU81" s="218"/>
      <c r="BV81" s="214">
        <f t="shared" ref="BV81:BX81" si="315">TTEST(BV56:BV60,BV71:BV75,1,2)</f>
        <v>0.21796640979638032</v>
      </c>
      <c r="BW81" s="214">
        <f t="shared" si="315"/>
        <v>4.6798376168452005E-2</v>
      </c>
      <c r="BX81" s="217">
        <f t="shared" si="315"/>
        <v>3.762139591020348E-3</v>
      </c>
      <c r="BY81" s="218"/>
      <c r="BZ81" s="214">
        <f t="shared" ref="BZ81:CB81" si="316">TTEST(BZ56:BZ60,BZ71:BZ75,1,2)</f>
        <v>0.32742138533174758</v>
      </c>
      <c r="CA81" s="214">
        <f t="shared" si="316"/>
        <v>2.7846697353541353E-3</v>
      </c>
      <c r="CB81" s="217">
        <f t="shared" si="316"/>
        <v>3.5286798425405949E-3</v>
      </c>
      <c r="CC81" s="218"/>
      <c r="CD81" s="214">
        <f t="shared" ref="CD81:CF81" si="317">TTEST(CD56:CD60,CD71:CD75,1,2)</f>
        <v>0.18087282237317753</v>
      </c>
      <c r="CE81" s="214">
        <f t="shared" si="317"/>
        <v>2.6301364421832851E-4</v>
      </c>
      <c r="CF81" s="217">
        <f t="shared" si="317"/>
        <v>1.881046982940352E-4</v>
      </c>
      <c r="CG81" s="218"/>
      <c r="CH81" s="214">
        <f t="shared" ref="CH81:CJ81" si="318">TTEST(CH56:CH60,CH71:CH75,1,2)</f>
        <v>0.48641610977052008</v>
      </c>
      <c r="CI81" s="214">
        <f t="shared" si="318"/>
        <v>1.3573267999325352E-5</v>
      </c>
      <c r="CJ81" s="217">
        <f t="shared" si="318"/>
        <v>1.2105680271674138E-5</v>
      </c>
      <c r="CK81" s="218"/>
      <c r="CL81" s="214">
        <f t="shared" ref="CL81:CN81" si="319">TTEST(CL56:CL60,CL71:CL75,1,2)</f>
        <v>0.48641610977051031</v>
      </c>
      <c r="CM81" s="214">
        <f t="shared" si="319"/>
        <v>2.0224531678320458E-5</v>
      </c>
      <c r="CN81" s="217">
        <f t="shared" si="319"/>
        <v>1.7429821388359122E-5</v>
      </c>
      <c r="CO81" s="214"/>
      <c r="CP81" s="214">
        <f t="shared" ref="CP81:CR81" si="320">TTEST(CP56:CP60,CP71:CP75,1,2)</f>
        <v>0.39042873066049005</v>
      </c>
      <c r="CQ81" s="214">
        <f t="shared" si="320"/>
        <v>1.6370321971213842E-3</v>
      </c>
      <c r="CR81" s="217">
        <f t="shared" si="320"/>
        <v>3.127867394745425E-3</v>
      </c>
      <c r="CS81" s="218"/>
      <c r="CT81" s="214">
        <f t="shared" ref="CT81:CV81" si="321">TTEST(CT56:CT60,CT71:CT75,1,2)</f>
        <v>0.397555736655265</v>
      </c>
      <c r="CU81" s="214">
        <f t="shared" si="321"/>
        <v>4.5436444763161821E-3</v>
      </c>
      <c r="CV81" s="217">
        <f t="shared" si="321"/>
        <v>2.0385151593599496E-3</v>
      </c>
      <c r="CW81" s="218"/>
      <c r="CX81" s="214">
        <f t="shared" ref="CX81:DI81" si="322">TTEST(CX56:CX60,CX71:CX75,1,2)</f>
        <v>0.36503525145266835</v>
      </c>
      <c r="CY81" s="214">
        <f t="shared" si="322"/>
        <v>1.4819245956461504E-2</v>
      </c>
      <c r="CZ81" s="217">
        <f t="shared" si="322"/>
        <v>2.6754911846701749E-3</v>
      </c>
      <c r="DA81" s="219">
        <f t="shared" si="322"/>
        <v>0.46294290497268786</v>
      </c>
      <c r="DB81" s="219">
        <f t="shared" si="322"/>
        <v>0.33224301390746003</v>
      </c>
      <c r="DC81" s="217">
        <f t="shared" si="322"/>
        <v>0.465382906185416</v>
      </c>
      <c r="DD81" s="217">
        <f t="shared" si="322"/>
        <v>0.13045496468230933</v>
      </c>
      <c r="DE81" s="214">
        <f t="shared" si="322"/>
        <v>0.24114998657280851</v>
      </c>
      <c r="DF81" s="219">
        <f t="shared" si="322"/>
        <v>0.47743193288537866</v>
      </c>
      <c r="DG81" s="219">
        <f t="shared" si="322"/>
        <v>0.47491036881858867</v>
      </c>
      <c r="DH81" s="217">
        <f t="shared" si="322"/>
        <v>0.4512926057497515</v>
      </c>
      <c r="DI81" s="217">
        <f t="shared" si="322"/>
        <v>0.40075230991212729</v>
      </c>
      <c r="DJ81" s="218"/>
      <c r="DK81" s="214">
        <f t="shared" ref="DK81:DS81" si="323">TTEST(DK56:DK60,DK71:DK75,1,2)</f>
        <v>0.29985653440344584</v>
      </c>
      <c r="DL81" s="214">
        <f t="shared" si="323"/>
        <v>0.16765233939941182</v>
      </c>
      <c r="DM81" s="214">
        <f t="shared" si="323"/>
        <v>3.9501943504115455E-2</v>
      </c>
      <c r="DN81" s="214">
        <f t="shared" si="323"/>
        <v>0.27093108324645865</v>
      </c>
      <c r="DO81" s="218">
        <f t="shared" si="323"/>
        <v>1.1336509590793256E-2</v>
      </c>
      <c r="DP81" s="215">
        <f t="shared" si="323"/>
        <v>4.6798376168451866E-2</v>
      </c>
      <c r="DQ81" s="215">
        <f t="shared" si="323"/>
        <v>1.6676582184746258E-3</v>
      </c>
      <c r="DR81" s="215">
        <f t="shared" si="323"/>
        <v>4.9493534412483192E-3</v>
      </c>
      <c r="DS81" s="540">
        <f t="shared" si="323"/>
        <v>4.5124882005579363E-4</v>
      </c>
      <c r="DT81" s="218"/>
      <c r="DU81" s="214">
        <f t="shared" ref="DU81:DW81" si="324">TTEST(DU56:DU60,DU71:DU75,1,2)</f>
        <v>0.41570393504923925</v>
      </c>
      <c r="DV81" s="214">
        <f t="shared" si="324"/>
        <v>2.5812984533384803E-5</v>
      </c>
      <c r="DW81" s="214">
        <f t="shared" si="324"/>
        <v>1.0318004565665231E-4</v>
      </c>
      <c r="DX81" s="214"/>
      <c r="DY81" s="214">
        <f t="shared" ref="DY81:EA81" si="325">TTEST(DY56:DY60,DY71:DY75,1,2)</f>
        <v>0.25355570213501044</v>
      </c>
      <c r="DZ81" s="214">
        <f t="shared" si="325"/>
        <v>2.8490568441209247E-2</v>
      </c>
      <c r="EA81" s="215">
        <f t="shared" si="325"/>
        <v>3.6253227110282743E-3</v>
      </c>
      <c r="EB81" s="540"/>
      <c r="EC81" s="214">
        <f t="shared" ref="EC81:EE81" si="326">TTEST(EC56:EC60,EC71:EC75,1,2)</f>
        <v>0.19314607138458856</v>
      </c>
      <c r="ED81" s="214">
        <f t="shared" si="326"/>
        <v>2.2270349893133379E-5</v>
      </c>
      <c r="EE81" s="217">
        <f t="shared" si="326"/>
        <v>4.2773429724633331E-6</v>
      </c>
      <c r="EF81" s="540"/>
      <c r="EG81" s="214">
        <f t="shared" ref="EG81:EI81" si="327">TTEST(EG56:EG60,EG71:EG75,1,2)</f>
        <v>0.19314607138458867</v>
      </c>
      <c r="EH81" s="214">
        <f t="shared" si="327"/>
        <v>8.7572376973850874E-4</v>
      </c>
      <c r="EI81" s="217">
        <f t="shared" si="327"/>
        <v>2.2288236086504515E-2</v>
      </c>
      <c r="EJ81" s="218"/>
      <c r="EK81" s="215"/>
      <c r="EL81" s="214"/>
      <c r="EM81" s="214">
        <f t="shared" ref="EM81:EP81" si="328">TTEST(EM56:EM60,EM71:EM75,1,2)</f>
        <v>0.10954318727899107</v>
      </c>
      <c r="EN81" s="214">
        <f t="shared" si="328"/>
        <v>3.8101049223423118E-2</v>
      </c>
      <c r="EO81" s="214">
        <f t="shared" si="328"/>
        <v>2.792588663579061E-3</v>
      </c>
      <c r="EP81" s="217">
        <f t="shared" si="328"/>
        <v>0.15525435022428957</v>
      </c>
      <c r="EQ81" s="221"/>
      <c r="ER81" s="221"/>
      <c r="ES81" s="221"/>
      <c r="ET81" s="441" t="s">
        <v>241</v>
      </c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</row>
    <row r="82" spans="1:232" s="147" customFormat="1" ht="18" customHeight="1" thickTop="1" thickBot="1" x14ac:dyDescent="0.3">
      <c r="A82" s="223"/>
      <c r="B82" s="230"/>
      <c r="C82" s="230"/>
      <c r="D82" s="442" t="s">
        <v>242</v>
      </c>
      <c r="E82" s="224">
        <f>TTEST(E56:E60,E71:E75,2,2)</f>
        <v>1.0788697412156325E-7</v>
      </c>
      <c r="F82" s="225">
        <f t="shared" ref="F82:L82" si="329">TTEST(F56:F60,F71:F75,2,2)</f>
        <v>2.8079274038826797E-5</v>
      </c>
      <c r="G82" s="224">
        <f t="shared" si="329"/>
        <v>1.9315958804825957E-5</v>
      </c>
      <c r="H82" s="224">
        <f t="shared" si="329"/>
        <v>1.9691655186865335E-3</v>
      </c>
      <c r="I82" s="224">
        <f t="shared" si="329"/>
        <v>1.987552464203754E-4</v>
      </c>
      <c r="J82" s="224">
        <f t="shared" si="329"/>
        <v>3.0388888757972085E-5</v>
      </c>
      <c r="K82" s="225">
        <f t="shared" si="329"/>
        <v>1.7519956861989194E-3</v>
      </c>
      <c r="L82" s="227">
        <f t="shared" si="329"/>
        <v>2.9051867845529241E-6</v>
      </c>
      <c r="M82" s="462"/>
      <c r="N82" s="224"/>
      <c r="O82" s="225">
        <f t="shared" ref="O82:Q82" si="330">TTEST(O56:O60,O71:O75,2,2)</f>
        <v>8.2584722859638526E-3</v>
      </c>
      <c r="P82" s="226">
        <f t="shared" si="330"/>
        <v>1.0267923731800351E-5</v>
      </c>
      <c r="Q82" s="225">
        <f t="shared" si="330"/>
        <v>3.0965305734809853E-6</v>
      </c>
      <c r="R82" s="224"/>
      <c r="S82" s="225">
        <f t="shared" ref="S82:U82" si="331">TTEST(S56:S60,S71:S75,2,2)</f>
        <v>0.18708081202545615</v>
      </c>
      <c r="T82" s="226">
        <f t="shared" si="331"/>
        <v>2.6751208710204813E-6</v>
      </c>
      <c r="U82" s="225">
        <f t="shared" si="331"/>
        <v>4.1433361602191753E-7</v>
      </c>
      <c r="V82" s="224"/>
      <c r="W82" s="225">
        <f t="shared" ref="W82:Y82" si="332">TTEST(W56:W60,W71:W75,2,2)</f>
        <v>0.9050613121546075</v>
      </c>
      <c r="X82" s="226">
        <f t="shared" si="332"/>
        <v>2.1243607394234171E-2</v>
      </c>
      <c r="Y82" s="227">
        <f t="shared" si="332"/>
        <v>9.8052215034816585E-3</v>
      </c>
      <c r="Z82" s="370"/>
      <c r="AA82" s="225">
        <f t="shared" ref="AA82:AC82" si="333">TTEST(AA56:AA60,AA71:AA75,2,2)</f>
        <v>8.2584722859636462E-3</v>
      </c>
      <c r="AB82" s="226">
        <f t="shared" si="333"/>
        <v>5.1354731498949126E-2</v>
      </c>
      <c r="AC82" s="225">
        <f t="shared" si="333"/>
        <v>8.6760192362945766E-5</v>
      </c>
      <c r="AD82" s="224"/>
      <c r="AE82" s="225">
        <f t="shared" ref="AE82:AG82" si="334">TTEST(AE56:AE60,AE71:AE75,2,2)</f>
        <v>1.3132377749109405E-2</v>
      </c>
      <c r="AF82" s="226">
        <f t="shared" si="334"/>
        <v>0.6077236402229993</v>
      </c>
      <c r="AG82" s="225">
        <f t="shared" si="334"/>
        <v>1.3721611605813959E-4</v>
      </c>
      <c r="AH82" s="224"/>
      <c r="AI82" s="225">
        <f t="shared" ref="AI82:AK82" si="335">TTEST(AI56:AI60,AI71:AI75,2,2)</f>
        <v>0.48557669777436985</v>
      </c>
      <c r="AJ82" s="226">
        <f t="shared" si="335"/>
        <v>2.8941716849698252E-2</v>
      </c>
      <c r="AK82" s="225">
        <f t="shared" si="335"/>
        <v>2.5998007090207889E-3</v>
      </c>
      <c r="AL82" s="224"/>
      <c r="AM82" s="225">
        <f t="shared" ref="AM82:AO82" si="336">TTEST(AM56:AM60,AM71:AM75,2,2)</f>
        <v>9.3592554644198217E-2</v>
      </c>
      <c r="AN82" s="226">
        <f t="shared" si="336"/>
        <v>0.36659900688633734</v>
      </c>
      <c r="AO82" s="227">
        <f t="shared" si="336"/>
        <v>3.1234396152799698E-3</v>
      </c>
      <c r="AP82" s="228"/>
      <c r="AQ82" s="224"/>
      <c r="AR82" s="224"/>
      <c r="AS82" s="224"/>
      <c r="AT82" s="224">
        <f t="shared" ref="AT82:AV82" si="337">TTEST(AT56:AT60,AT71:AT75,2,2)</f>
        <v>0.63058203586160411</v>
      </c>
      <c r="AU82" s="224">
        <f t="shared" si="337"/>
        <v>9.9279317747989291E-3</v>
      </c>
      <c r="AV82" s="227">
        <f t="shared" si="337"/>
        <v>3.8439175653161017E-2</v>
      </c>
      <c r="AW82" s="228"/>
      <c r="AX82" s="224">
        <f t="shared" ref="AX82:AZ82" si="338">TTEST(AX56:AX60,AX71:AX75,2,2)</f>
        <v>0.25867236446191966</v>
      </c>
      <c r="AY82" s="224">
        <f t="shared" si="338"/>
        <v>4.189931541851135E-2</v>
      </c>
      <c r="AZ82" s="227">
        <f t="shared" si="338"/>
        <v>0.92996543441211221</v>
      </c>
      <c r="BA82" s="228"/>
      <c r="BB82" s="224">
        <f t="shared" ref="BB82:BD82" si="339">TTEST(BB56:BB60,BB71:BB75,2,2)</f>
        <v>0.425769946428037</v>
      </c>
      <c r="BC82" s="224">
        <f t="shared" si="339"/>
        <v>1.5141293396034369E-2</v>
      </c>
      <c r="BD82" s="227">
        <f t="shared" si="339"/>
        <v>0.22100514400681281</v>
      </c>
      <c r="BE82" s="228"/>
      <c r="BF82" s="224">
        <f t="shared" ref="BF82:BH82" si="340">TTEST(BF56:BF60,BF71:BF75,2,2)</f>
        <v>0.27150357684431431</v>
      </c>
      <c r="BG82" s="224">
        <f t="shared" si="340"/>
        <v>0.19039067304468429</v>
      </c>
      <c r="BH82" s="227">
        <f t="shared" si="340"/>
        <v>5.4996363943008199E-3</v>
      </c>
      <c r="BI82" s="228"/>
      <c r="BJ82" s="224">
        <f t="shared" ref="BJ82:BL82" si="341">TTEST(BJ56:BJ60,BJ71:BJ75,2,2)</f>
        <v>0.66547005038067297</v>
      </c>
      <c r="BK82" s="224">
        <f t="shared" si="341"/>
        <v>6.5455008328999609E-3</v>
      </c>
      <c r="BL82" s="227">
        <f t="shared" si="341"/>
        <v>7.322426900221073E-3</v>
      </c>
      <c r="BM82" s="228"/>
      <c r="BN82" s="224">
        <f t="shared" ref="BN82:BP82" si="342">TTEST(BN56:BN60,BN71:BN75,2,2)</f>
        <v>0.87051269762723738</v>
      </c>
      <c r="BO82" s="224">
        <f t="shared" si="342"/>
        <v>2.1285975647905367E-2</v>
      </c>
      <c r="BP82" s="227">
        <f t="shared" si="342"/>
        <v>1.3209231592752071E-2</v>
      </c>
      <c r="BQ82" s="228"/>
      <c r="BR82" s="224">
        <f t="shared" ref="BR82:BT82" si="343">TTEST(BR56:BR60,BR71:BR75,2,2)</f>
        <v>8.8055569941116948E-3</v>
      </c>
      <c r="BS82" s="224">
        <f t="shared" si="343"/>
        <v>5.0814557753084873E-5</v>
      </c>
      <c r="BT82" s="227">
        <f t="shared" si="343"/>
        <v>3.0836280972315069E-2</v>
      </c>
      <c r="BU82" s="228"/>
      <c r="BV82" s="224">
        <f t="shared" ref="BV82:BX82" si="344">TTEST(BV56:BV60,BV71:BV75,2,2)</f>
        <v>0.43593281959276065</v>
      </c>
      <c r="BW82" s="224">
        <f t="shared" si="344"/>
        <v>9.359675233690401E-2</v>
      </c>
      <c r="BX82" s="227">
        <f t="shared" si="344"/>
        <v>7.5242791820406959E-3</v>
      </c>
      <c r="BY82" s="228"/>
      <c r="BZ82" s="224">
        <f t="shared" ref="BZ82:CB82" si="345">TTEST(BZ56:BZ60,BZ71:BZ75,2,2)</f>
        <v>0.65484277066349517</v>
      </c>
      <c r="CA82" s="224">
        <f t="shared" si="345"/>
        <v>5.5693394707082705E-3</v>
      </c>
      <c r="CB82" s="227">
        <f t="shared" si="345"/>
        <v>7.0573596850811897E-3</v>
      </c>
      <c r="CC82" s="228"/>
      <c r="CD82" s="224">
        <f t="shared" ref="CD82:CF82" si="346">TTEST(CD56:CD60,CD71:CD75,2,2)</f>
        <v>0.36174564474635507</v>
      </c>
      <c r="CE82" s="224">
        <f t="shared" si="346"/>
        <v>5.2602728843665703E-4</v>
      </c>
      <c r="CF82" s="227">
        <f t="shared" si="346"/>
        <v>3.762093965880704E-4</v>
      </c>
      <c r="CG82" s="228"/>
      <c r="CH82" s="224">
        <f t="shared" ref="CH82:CJ82" si="347">TTEST(CH56:CH60,CH71:CH75,2,2)</f>
        <v>0.97283221954104016</v>
      </c>
      <c r="CI82" s="224">
        <f t="shared" si="347"/>
        <v>2.7146535998650704E-5</v>
      </c>
      <c r="CJ82" s="227">
        <f t="shared" si="347"/>
        <v>2.4211360543348275E-5</v>
      </c>
      <c r="CK82" s="228"/>
      <c r="CL82" s="224">
        <f t="shared" ref="CL82:CN82" si="348">TTEST(CL56:CL60,CL71:CL75,2,2)</f>
        <v>0.97283221954102062</v>
      </c>
      <c r="CM82" s="224">
        <f t="shared" si="348"/>
        <v>4.0449063356640916E-5</v>
      </c>
      <c r="CN82" s="227">
        <f t="shared" si="348"/>
        <v>3.4859642776718244E-5</v>
      </c>
      <c r="CO82" s="224"/>
      <c r="CP82" s="224">
        <f t="shared" ref="CP82:CR82" si="349">TTEST(CP56:CP60,CP71:CP75,2,2)</f>
        <v>0.78085746132098011</v>
      </c>
      <c r="CQ82" s="224">
        <f t="shared" si="349"/>
        <v>3.2740643942427683E-3</v>
      </c>
      <c r="CR82" s="227">
        <f t="shared" si="349"/>
        <v>6.2557347894908501E-3</v>
      </c>
      <c r="CS82" s="228"/>
      <c r="CT82" s="224">
        <f t="shared" ref="CT82:CV82" si="350">TTEST(CT56:CT60,CT71:CT75,2,2)</f>
        <v>0.79511147331053</v>
      </c>
      <c r="CU82" s="224">
        <f t="shared" si="350"/>
        <v>9.0872889526323643E-3</v>
      </c>
      <c r="CV82" s="227">
        <f t="shared" si="350"/>
        <v>4.0770303187198991E-3</v>
      </c>
      <c r="CW82" s="228"/>
      <c r="CX82" s="224">
        <f t="shared" ref="CX82:DI82" si="351">TTEST(CX56:CX60,CX71:CX75,2,2)</f>
        <v>0.7300705029053367</v>
      </c>
      <c r="CY82" s="224">
        <f t="shared" si="351"/>
        <v>2.9638491912923007E-2</v>
      </c>
      <c r="CZ82" s="227">
        <f t="shared" si="351"/>
        <v>5.3509823693403498E-3</v>
      </c>
      <c r="DA82" s="229">
        <f t="shared" si="351"/>
        <v>0.92588580994537573</v>
      </c>
      <c r="DB82" s="229">
        <f t="shared" si="351"/>
        <v>0.66448602781492005</v>
      </c>
      <c r="DC82" s="227">
        <f t="shared" si="351"/>
        <v>0.930765812370832</v>
      </c>
      <c r="DD82" s="227">
        <f t="shared" si="351"/>
        <v>0.26090992936461865</v>
      </c>
      <c r="DE82" s="224">
        <f t="shared" si="351"/>
        <v>0.48229997314561701</v>
      </c>
      <c r="DF82" s="229">
        <f t="shared" si="351"/>
        <v>0.95486386577075733</v>
      </c>
      <c r="DG82" s="229">
        <f t="shared" si="351"/>
        <v>0.94982073763717734</v>
      </c>
      <c r="DH82" s="227">
        <f t="shared" si="351"/>
        <v>0.90258521149950299</v>
      </c>
      <c r="DI82" s="227">
        <f t="shared" si="351"/>
        <v>0.80150461982425458</v>
      </c>
      <c r="DJ82" s="228"/>
      <c r="DK82" s="224">
        <f t="shared" ref="DK82:DS82" si="352">TTEST(DK56:DK60,DK71:DK75,2,2)</f>
        <v>0.59971306880689168</v>
      </c>
      <c r="DL82" s="224">
        <f t="shared" si="352"/>
        <v>0.33530467879882364</v>
      </c>
      <c r="DM82" s="224">
        <f t="shared" si="352"/>
        <v>7.9003887008230911E-2</v>
      </c>
      <c r="DN82" s="224">
        <f t="shared" si="352"/>
        <v>0.5418621664929173</v>
      </c>
      <c r="DO82" s="228">
        <f t="shared" si="352"/>
        <v>2.2673019181586512E-2</v>
      </c>
      <c r="DP82" s="225">
        <f t="shared" si="352"/>
        <v>9.3596752336903732E-2</v>
      </c>
      <c r="DQ82" s="225">
        <f t="shared" si="352"/>
        <v>3.3353164369492516E-3</v>
      </c>
      <c r="DR82" s="225">
        <f t="shared" si="352"/>
        <v>9.8987068824966384E-3</v>
      </c>
      <c r="DS82" s="541">
        <f t="shared" si="352"/>
        <v>9.0249764011158726E-4</v>
      </c>
      <c r="DT82" s="228"/>
      <c r="DU82" s="224">
        <f t="shared" ref="DU82:DW82" si="353">TTEST(DU56:DU60,DU71:DU75,2,2)</f>
        <v>0.8314078700984785</v>
      </c>
      <c r="DV82" s="224">
        <f t="shared" si="353"/>
        <v>5.1625969066769607E-5</v>
      </c>
      <c r="DW82" s="224">
        <f t="shared" si="353"/>
        <v>2.0636009131330462E-4</v>
      </c>
      <c r="DX82" s="224"/>
      <c r="DY82" s="224">
        <f t="shared" ref="DY82:EA82" si="354">TTEST(DY56:DY60,DY71:DY75,2,2)</f>
        <v>0.50711140427002088</v>
      </c>
      <c r="DZ82" s="224">
        <f t="shared" si="354"/>
        <v>5.6981136882418494E-2</v>
      </c>
      <c r="EA82" s="225">
        <f t="shared" si="354"/>
        <v>7.2506454220565486E-3</v>
      </c>
      <c r="EB82" s="541"/>
      <c r="EC82" s="224">
        <f t="shared" ref="EC82:EE82" si="355">TTEST(EC56:EC60,EC71:EC75,2,2)</f>
        <v>0.38629214276917712</v>
      </c>
      <c r="ED82" s="224">
        <f t="shared" si="355"/>
        <v>4.4540699786266759E-5</v>
      </c>
      <c r="EE82" s="227">
        <f t="shared" si="355"/>
        <v>8.5546859449266662E-6</v>
      </c>
      <c r="EF82" s="541"/>
      <c r="EG82" s="224">
        <f t="shared" ref="EG82:EI82" si="356">TTEST(EG56:EG60,EG71:EG75,2,2)</f>
        <v>0.38629214276917734</v>
      </c>
      <c r="EH82" s="224">
        <f t="shared" si="356"/>
        <v>1.7514475394770175E-3</v>
      </c>
      <c r="EI82" s="227">
        <f t="shared" si="356"/>
        <v>4.457647217300903E-2</v>
      </c>
      <c r="EJ82" s="228"/>
      <c r="EK82" s="225"/>
      <c r="EL82" s="224"/>
      <c r="EM82" s="224">
        <f t="shared" ref="EM82:EP82" si="357">TTEST(EM56:EM60,EM71:EM75,2,2)</f>
        <v>0.21908637455798213</v>
      </c>
      <c r="EN82" s="224">
        <f t="shared" si="357"/>
        <v>7.6202098446846236E-2</v>
      </c>
      <c r="EO82" s="224">
        <f t="shared" si="357"/>
        <v>5.585177327158122E-3</v>
      </c>
      <c r="EP82" s="227">
        <f t="shared" si="357"/>
        <v>0.31050870044857914</v>
      </c>
      <c r="EQ82" s="231"/>
      <c r="ER82" s="231"/>
      <c r="ES82" s="231"/>
      <c r="ET82" s="442" t="s">
        <v>242</v>
      </c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</row>
    <row r="83" spans="1:232" ht="15" customHeight="1" thickTop="1" thickBot="1" x14ac:dyDescent="0.3">
      <c r="A83" s="223"/>
      <c r="B83" s="232"/>
      <c r="C83" s="232"/>
      <c r="D83" s="442" t="s">
        <v>215</v>
      </c>
      <c r="E83" s="512">
        <f>(E77-E62)/E62</f>
        <v>1</v>
      </c>
      <c r="F83" s="513">
        <f t="shared" ref="F83:L83" si="358">(F77-F62)/F62</f>
        <v>0.4015380390002744</v>
      </c>
      <c r="G83" s="512">
        <f t="shared" si="358"/>
        <v>0.45605700712589081</v>
      </c>
      <c r="H83" s="512">
        <f t="shared" si="358"/>
        <v>0.36000000000000004</v>
      </c>
      <c r="I83" s="512">
        <f t="shared" si="358"/>
        <v>0.28007889546351089</v>
      </c>
      <c r="J83" s="512">
        <f t="shared" si="358"/>
        <v>0.43743937924345305</v>
      </c>
      <c r="K83" s="513">
        <f t="shared" si="358"/>
        <v>0.33978494623655908</v>
      </c>
      <c r="L83" s="514">
        <f t="shared" si="358"/>
        <v>-0.29836322687152145</v>
      </c>
      <c r="M83" s="515"/>
      <c r="N83" s="512"/>
      <c r="O83" s="513">
        <f t="shared" ref="O83:Q83" si="359">(O77-O62)/O62</f>
        <v>2.7370106009017747E-2</v>
      </c>
      <c r="P83" s="516">
        <f t="shared" si="359"/>
        <v>0.44077057627778948</v>
      </c>
      <c r="Q83" s="513">
        <f t="shared" si="359"/>
        <v>-0.27915481962616417</v>
      </c>
      <c r="R83" s="512"/>
      <c r="S83" s="513">
        <f t="shared" ref="S83:U83" si="360">(S77-S62)/S62</f>
        <v>4.0301190527426325E-2</v>
      </c>
      <c r="T83" s="516">
        <f t="shared" si="360"/>
        <v>0.45701396122935273</v>
      </c>
      <c r="U83" s="513">
        <f t="shared" si="360"/>
        <v>-0.2706161225119329</v>
      </c>
      <c r="V83" s="512"/>
      <c r="W83" s="513">
        <f t="shared" ref="W83:Y83" si="361">(W77-W62)/W62</f>
        <v>-1.0737669848152573E-2</v>
      </c>
      <c r="X83" s="516">
        <f t="shared" si="361"/>
        <v>0.39295183015779384</v>
      </c>
      <c r="Y83" s="514">
        <f t="shared" si="361"/>
        <v>-0.3042509163117682</v>
      </c>
      <c r="Z83" s="517"/>
      <c r="AA83" s="513">
        <f t="shared" ref="AA83:AC83" si="362">(AA77-AA62)/AA62</f>
        <v>-0.15745292009982903</v>
      </c>
      <c r="AB83" s="516">
        <f t="shared" si="362"/>
        <v>0.176814984519436</v>
      </c>
      <c r="AC83" s="513">
        <f t="shared" si="362"/>
        <v>-0.40871339202023454</v>
      </c>
      <c r="AD83" s="512"/>
      <c r="AE83" s="513">
        <f t="shared" ref="AE83:AG83" si="363">(AE77-AE62)/AE62</f>
        <v>-0.32501844655684331</v>
      </c>
      <c r="AF83" s="516">
        <f t="shared" si="363"/>
        <v>-5.9416246814326647E-2</v>
      </c>
      <c r="AG83" s="513">
        <f t="shared" si="363"/>
        <v>-0.52391634546327792</v>
      </c>
      <c r="AH83" s="512"/>
      <c r="AI83" s="513">
        <f t="shared" ref="AI83:AK83" si="364">(AI77-AI62)/AI62</f>
        <v>-5.3249214428219831E-2</v>
      </c>
      <c r="AJ83" s="516">
        <f t="shared" si="364"/>
        <v>0.32454078492977623</v>
      </c>
      <c r="AK83" s="513">
        <f t="shared" si="364"/>
        <v>-0.33714529977082563</v>
      </c>
      <c r="AL83" s="512"/>
      <c r="AM83" s="513">
        <f t="shared" ref="AM83:AO83" si="365">(AM77-AM62)/AM62</f>
        <v>-0.18589260178531328</v>
      </c>
      <c r="AN83" s="516">
        <f t="shared" si="365"/>
        <v>0.13096891601470823</v>
      </c>
      <c r="AO83" s="514">
        <f t="shared" si="365"/>
        <v>-0.42943750938974307</v>
      </c>
      <c r="AP83" s="518"/>
      <c r="AQ83" s="512"/>
      <c r="AR83" s="512"/>
      <c r="AS83" s="512"/>
      <c r="AT83" s="512">
        <f t="shared" ref="AT83:AV83" si="366">(AT77-AT62)/AT62</f>
        <v>6.7924413669705447E-2</v>
      </c>
      <c r="AU83" s="512">
        <f t="shared" si="366"/>
        <v>0.53611786502790393</v>
      </c>
      <c r="AV83" s="514">
        <f t="shared" si="366"/>
        <v>-0.23219089151479042</v>
      </c>
      <c r="AW83" s="518"/>
      <c r="AX83" s="512">
        <f t="shared" ref="AX83:AZ83" si="367">(AX77-AX62)/AX62</f>
        <v>0.42938446368453609</v>
      </c>
      <c r="AY83" s="512">
        <f t="shared" si="367"/>
        <v>1.0414266097025184</v>
      </c>
      <c r="AZ83" s="514">
        <f t="shared" si="367"/>
        <v>2.4375431029049075E-2</v>
      </c>
      <c r="BA83" s="518"/>
      <c r="BB83" s="512">
        <f t="shared" ref="BB83:BD83" si="368">(BB77-BB62)/BB62</f>
        <v>0.15185552731965582</v>
      </c>
      <c r="BC83" s="512">
        <f t="shared" si="368"/>
        <v>0.65311059747668343</v>
      </c>
      <c r="BD83" s="514">
        <f t="shared" si="368"/>
        <v>-0.17274949813260257</v>
      </c>
      <c r="BE83" s="518"/>
      <c r="BF83" s="512">
        <f t="shared" ref="BF83:BH83" si="369">(BF77-BF62)/BF62</f>
        <v>-0.16522182278013772</v>
      </c>
      <c r="BG83" s="512">
        <f t="shared" si="369"/>
        <v>0.20408591080731889</v>
      </c>
      <c r="BH83" s="514">
        <f t="shared" si="369"/>
        <v>-0.39836947759417718</v>
      </c>
      <c r="BI83" s="518"/>
      <c r="BJ83" s="512">
        <f t="shared" ref="BJ83:BL83" si="370">(BJ77-BJ62)/BJ62</f>
        <v>4.9316273721553242E-2</v>
      </c>
      <c r="BK83" s="512">
        <f t="shared" si="370"/>
        <v>0.51251294797421021</v>
      </c>
      <c r="BL83" s="514">
        <f t="shared" si="370"/>
        <v>-0.2453354905109901</v>
      </c>
      <c r="BM83" s="518"/>
      <c r="BN83" s="512">
        <f t="shared" ref="BN83:BP83" si="371">(BN77-BN62)/BN62</f>
        <v>-2.2285838511340725E-2</v>
      </c>
      <c r="BO83" s="512">
        <f t="shared" si="371"/>
        <v>0.40790390291586459</v>
      </c>
      <c r="BP83" s="514">
        <f t="shared" si="371"/>
        <v>-0.29642963286813889</v>
      </c>
      <c r="BQ83" s="518"/>
      <c r="BR83" s="512">
        <f t="shared" ref="BR83:BT83" si="372">(BR77-BR62)/BR62</f>
        <v>0.17987840584941453</v>
      </c>
      <c r="BS83" s="512">
        <f t="shared" si="372"/>
        <v>0.69753949942946958</v>
      </c>
      <c r="BT83" s="514">
        <f t="shared" si="372"/>
        <v>-0.14769586619609176</v>
      </c>
      <c r="BU83" s="518"/>
      <c r="BV83" s="512">
        <f t="shared" ref="BV83:BX83" si="373">(BV77-BV62)/BV62</f>
        <v>-8.1595770160619599E-2</v>
      </c>
      <c r="BW83" s="512">
        <f t="shared" si="373"/>
        <v>0.33125808961635589</v>
      </c>
      <c r="BX83" s="514">
        <f t="shared" si="373"/>
        <v>-0.33415986465530267</v>
      </c>
      <c r="BY83" s="518"/>
      <c r="BZ83" s="512">
        <f t="shared" ref="BZ83:CB83" si="374">(BZ77-BZ62)/BZ62</f>
        <v>3.1522015242168425E-2</v>
      </c>
      <c r="CA83" s="512">
        <f t="shared" si="374"/>
        <v>0.48976690573415599</v>
      </c>
      <c r="CB83" s="514">
        <f t="shared" si="374"/>
        <v>-0.25360834419332751</v>
      </c>
      <c r="CC83" s="518"/>
      <c r="CD83" s="512">
        <f t="shared" ref="CD83:CF83" si="375">(CD77-CD62)/CD62</f>
        <v>3.5438982520907672E-2</v>
      </c>
      <c r="CE83" s="512">
        <f t="shared" si="375"/>
        <v>0.4947531674458423</v>
      </c>
      <c r="CF83" s="514">
        <f t="shared" si="375"/>
        <v>-0.25179443410276647</v>
      </c>
      <c r="CG83" s="518"/>
      <c r="CH83" s="512">
        <f t="shared" ref="CH83:CJ83" si="376">(CH77-CH62)/CH62</f>
        <v>1.8221134180501667E-3</v>
      </c>
      <c r="CI83" s="512">
        <f t="shared" si="376"/>
        <v>0.444745183825413</v>
      </c>
      <c r="CJ83" s="514">
        <f t="shared" si="376"/>
        <v>-0.27718046907148108</v>
      </c>
      <c r="CK83" s="518"/>
      <c r="CL83" s="512">
        <f t="shared" ref="CL83:CN83" si="377">(CL77-CL62)/CL62</f>
        <v>-4.4205564974312867E-4</v>
      </c>
      <c r="CM83" s="512">
        <f t="shared" si="377"/>
        <v>0.43980946194471676</v>
      </c>
      <c r="CN83" s="514">
        <f t="shared" si="377"/>
        <v>-0.27963224592857888</v>
      </c>
      <c r="CO83" s="512"/>
      <c r="CP83" s="512">
        <f t="shared" ref="CP83:CR83" si="378">(CP77-CP62)/CP62</f>
        <v>2.9603973256711436E-2</v>
      </c>
      <c r="CQ83" s="512">
        <f t="shared" si="378"/>
        <v>0.47630155315239692</v>
      </c>
      <c r="CR83" s="514">
        <f t="shared" si="378"/>
        <v>-0.25947817635120257</v>
      </c>
      <c r="CS83" s="518"/>
      <c r="CT83" s="512">
        <f t="shared" ref="CT83:CV83" si="379">(CT77-CT62)/CT62</f>
        <v>2.8967041016841326E-2</v>
      </c>
      <c r="CU83" s="512">
        <f t="shared" si="379"/>
        <v>0.48338628370972547</v>
      </c>
      <c r="CV83" s="514">
        <f t="shared" si="379"/>
        <v>-0.26048776869509427</v>
      </c>
      <c r="CW83" s="518"/>
      <c r="CX83" s="512">
        <f t="shared" ref="CX83:DI83" si="380">(CX77-CX62)/CX62</f>
        <v>-2.9992335232866804E-2</v>
      </c>
      <c r="CY83" s="512">
        <f t="shared" si="380"/>
        <v>0.40539755370030406</v>
      </c>
      <c r="CZ83" s="514">
        <f t="shared" si="380"/>
        <v>-0.29674973976431646</v>
      </c>
      <c r="DA83" s="519">
        <f t="shared" si="380"/>
        <v>-1.2648597320698982E-2</v>
      </c>
      <c r="DB83" s="519">
        <f t="shared" si="380"/>
        <v>4.9871128748516985E-2</v>
      </c>
      <c r="DC83" s="514">
        <f t="shared" si="380"/>
        <v>-6.0014494887244037E-3</v>
      </c>
      <c r="DD83" s="514">
        <f t="shared" si="380"/>
        <v>0.1151172095098824</v>
      </c>
      <c r="DE83" s="512">
        <f t="shared" si="380"/>
        <v>0.1295123527778177</v>
      </c>
      <c r="DF83" s="519">
        <f t="shared" si="380"/>
        <v>-5.506232259396531E-3</v>
      </c>
      <c r="DG83" s="519">
        <f t="shared" si="380"/>
        <v>-5.6024307586987048E-3</v>
      </c>
      <c r="DH83" s="514">
        <f t="shared" si="380"/>
        <v>-1.9785357631025333E-2</v>
      </c>
      <c r="DI83" s="514">
        <f t="shared" si="380"/>
        <v>3.7510289679150099E-2</v>
      </c>
      <c r="DJ83" s="518"/>
      <c r="DK83" s="512">
        <f t="shared" ref="DK83:DS83" si="381">(DK77-DK62)/DK62</f>
        <v>-0.11734932539455073</v>
      </c>
      <c r="DL83" s="512">
        <f t="shared" si="381"/>
        <v>0.27775197201528473</v>
      </c>
      <c r="DM83" s="512">
        <f t="shared" si="381"/>
        <v>-0.36603993815773711</v>
      </c>
      <c r="DN83" s="512">
        <f t="shared" si="381"/>
        <v>-0.1237389494577994</v>
      </c>
      <c r="DO83" s="518">
        <f t="shared" si="381"/>
        <v>-0.11924597301758776</v>
      </c>
      <c r="DP83" s="513">
        <f t="shared" si="381"/>
        <v>0.33125808961635611</v>
      </c>
      <c r="DQ83" s="513">
        <f t="shared" si="381"/>
        <v>0.37333623505898433</v>
      </c>
      <c r="DR83" s="513">
        <f t="shared" si="381"/>
        <v>0.32372431897024356</v>
      </c>
      <c r="DS83" s="542">
        <f t="shared" si="381"/>
        <v>-0.33674184062745266</v>
      </c>
      <c r="DT83" s="518"/>
      <c r="DU83" s="512">
        <f t="shared" ref="DU83:DW83" si="382">(DU77-DU62)/DU62</f>
        <v>-7.8497607682989357E-3</v>
      </c>
      <c r="DV83" s="512">
        <f t="shared" si="382"/>
        <v>0.42702173339899469</v>
      </c>
      <c r="DW83" s="512">
        <f t="shared" si="382"/>
        <v>-0.28564546842936378</v>
      </c>
      <c r="DX83" s="512"/>
      <c r="DY83" s="512">
        <f t="shared" ref="DY83:EA83" si="383">(DY77-DY62)/DY62</f>
        <v>-7.8344509957055566E-2</v>
      </c>
      <c r="DZ83" s="512">
        <f t="shared" si="383"/>
        <v>0.32770675897301632</v>
      </c>
      <c r="EA83" s="513">
        <f t="shared" si="383"/>
        <v>-0.33522226645836228</v>
      </c>
      <c r="EB83" s="542"/>
      <c r="EC83" s="512">
        <f t="shared" ref="EC83:EE83" si="384">(EC77-EC62)/EC62</f>
        <v>-2.175280834998761E-2</v>
      </c>
      <c r="ED83" s="512">
        <f t="shared" si="384"/>
        <v>0.40741014612911203</v>
      </c>
      <c r="EE83" s="514">
        <f t="shared" si="384"/>
        <v>-0.29538577519485254</v>
      </c>
      <c r="EF83" s="542"/>
      <c r="EG83" s="512">
        <f t="shared" ref="EG83:EI83" si="385">(EG77-EG62)/EG62</f>
        <v>8.4069112307756141E-2</v>
      </c>
      <c r="EH83" s="512">
        <f t="shared" si="385"/>
        <v>0.57022193428592372</v>
      </c>
      <c r="EI83" s="514">
        <f t="shared" si="385"/>
        <v>-0.21641152559407878</v>
      </c>
      <c r="EJ83" s="518"/>
      <c r="EK83" s="513"/>
      <c r="EL83" s="512" t="s">
        <v>286</v>
      </c>
      <c r="EM83" s="512">
        <f t="shared" ref="EM83:EP83" si="386">(EM77-EM62)/EM62</f>
        <v>-0.14918269881155391</v>
      </c>
      <c r="EN83" s="512">
        <f t="shared" si="386"/>
        <v>0.23700893401132903</v>
      </c>
      <c r="EO83" s="512">
        <f t="shared" si="386"/>
        <v>-0.38569921062833284</v>
      </c>
      <c r="EP83" s="514">
        <f t="shared" si="386"/>
        <v>0.12949612212792139</v>
      </c>
      <c r="EQ83" s="231"/>
      <c r="ER83" s="231"/>
      <c r="ES83" s="231"/>
      <c r="ET83" s="442" t="s">
        <v>215</v>
      </c>
      <c r="EU83" s="347"/>
      <c r="EV83" s="347"/>
      <c r="EW83" s="347"/>
      <c r="EX83" s="347"/>
      <c r="EY83" s="347"/>
      <c r="EZ83" s="347"/>
      <c r="FA83" s="347"/>
      <c r="FB83" s="347"/>
      <c r="FC83" s="347"/>
      <c r="FD83" s="347"/>
      <c r="FE83" s="347"/>
      <c r="FF83" s="347"/>
      <c r="FG83" s="347"/>
      <c r="FH83" s="347"/>
      <c r="FI83" s="347"/>
      <c r="FJ83" s="347"/>
      <c r="FK83" s="347"/>
      <c r="FL83" s="347"/>
      <c r="FM83" s="347"/>
      <c r="FN83" s="347"/>
      <c r="FO83" s="347"/>
      <c r="FP83" s="347"/>
    </row>
    <row r="84" spans="1:232" ht="15" customHeight="1" thickTop="1" thickBot="1" x14ac:dyDescent="0.3">
      <c r="A84" s="610"/>
      <c r="B84" s="611"/>
      <c r="C84" s="611"/>
      <c r="D84" s="612"/>
      <c r="E84" s="613"/>
      <c r="F84" s="613"/>
      <c r="G84" s="613"/>
      <c r="H84" s="613"/>
      <c r="I84" s="613"/>
      <c r="J84" s="613"/>
      <c r="K84" s="613"/>
      <c r="L84" s="613"/>
      <c r="M84" s="614"/>
      <c r="N84" s="613"/>
      <c r="O84" s="613"/>
      <c r="P84" s="615"/>
      <c r="Q84" s="613"/>
      <c r="R84" s="613"/>
      <c r="S84" s="613"/>
      <c r="T84" s="615"/>
      <c r="U84" s="613"/>
      <c r="V84" s="613"/>
      <c r="W84" s="613"/>
      <c r="X84" s="615"/>
      <c r="Y84" s="613"/>
      <c r="Z84" s="616"/>
      <c r="AA84" s="613"/>
      <c r="AB84" s="615"/>
      <c r="AC84" s="613"/>
      <c r="AD84" s="613"/>
      <c r="AE84" s="613"/>
      <c r="AF84" s="615"/>
      <c r="AG84" s="613"/>
      <c r="AH84" s="613"/>
      <c r="AI84" s="613"/>
      <c r="AJ84" s="615"/>
      <c r="AK84" s="613"/>
      <c r="AL84" s="613"/>
      <c r="AM84" s="613"/>
      <c r="AN84" s="615"/>
      <c r="AO84" s="613"/>
      <c r="AP84" s="617"/>
      <c r="AQ84" s="613"/>
      <c r="AR84" s="613"/>
      <c r="AS84" s="613"/>
      <c r="AT84" s="613"/>
      <c r="AU84" s="613"/>
      <c r="AV84" s="613"/>
      <c r="AW84" s="617"/>
      <c r="AX84" s="613"/>
      <c r="AY84" s="613"/>
      <c r="AZ84" s="613"/>
      <c r="BA84" s="617"/>
      <c r="BB84" s="613"/>
      <c r="BC84" s="613"/>
      <c r="BD84" s="613"/>
      <c r="BE84" s="617"/>
      <c r="BF84" s="613"/>
      <c r="BG84" s="613"/>
      <c r="BH84" s="613"/>
      <c r="BI84" s="617"/>
      <c r="BJ84" s="613"/>
      <c r="BK84" s="613"/>
      <c r="BL84" s="613"/>
      <c r="BM84" s="617"/>
      <c r="BN84" s="613"/>
      <c r="BO84" s="613"/>
      <c r="BP84" s="613"/>
      <c r="BQ84" s="617"/>
      <c r="BR84" s="613"/>
      <c r="BS84" s="613"/>
      <c r="BT84" s="613"/>
      <c r="BU84" s="617"/>
      <c r="BV84" s="613"/>
      <c r="BW84" s="613"/>
      <c r="BX84" s="613"/>
      <c r="BY84" s="617"/>
      <c r="BZ84" s="613"/>
      <c r="CA84" s="613"/>
      <c r="CB84" s="613"/>
      <c r="CC84" s="617"/>
      <c r="CD84" s="613"/>
      <c r="CE84" s="613"/>
      <c r="CF84" s="613"/>
      <c r="CG84" s="617"/>
      <c r="CH84" s="613"/>
      <c r="CI84" s="613"/>
      <c r="CJ84" s="613"/>
      <c r="CK84" s="617"/>
      <c r="CL84" s="613"/>
      <c r="CM84" s="613"/>
      <c r="CN84" s="613"/>
      <c r="CO84" s="613"/>
      <c r="CP84" s="613"/>
      <c r="CQ84" s="613"/>
      <c r="CR84" s="613"/>
      <c r="CS84" s="617"/>
      <c r="CT84" s="613"/>
      <c r="CU84" s="613"/>
      <c r="CV84" s="613"/>
      <c r="CW84" s="617"/>
      <c r="CX84" s="613"/>
      <c r="CY84" s="613"/>
      <c r="CZ84" s="613"/>
      <c r="DA84" s="615"/>
      <c r="DB84" s="615"/>
      <c r="DC84" s="613"/>
      <c r="DD84" s="613"/>
      <c r="DE84" s="613"/>
      <c r="DF84" s="615"/>
      <c r="DG84" s="615"/>
      <c r="DH84" s="613"/>
      <c r="DI84" s="613"/>
      <c r="DJ84" s="617"/>
      <c r="DK84" s="613"/>
      <c r="DL84" s="613"/>
      <c r="DM84" s="613"/>
      <c r="DN84" s="613"/>
      <c r="DO84" s="615"/>
      <c r="DP84" s="613"/>
      <c r="DQ84" s="613"/>
      <c r="DR84" s="613"/>
      <c r="DS84" s="615"/>
      <c r="DT84" s="617"/>
      <c r="DU84" s="613"/>
      <c r="DV84" s="613"/>
      <c r="DW84" s="613"/>
      <c r="DX84" s="613"/>
      <c r="DY84" s="613"/>
      <c r="DZ84" s="613"/>
      <c r="EA84" s="613"/>
      <c r="EB84" s="615"/>
      <c r="EC84" s="613"/>
      <c r="ED84" s="613"/>
      <c r="EE84" s="613"/>
      <c r="EF84" s="615"/>
      <c r="EG84" s="613"/>
      <c r="EH84" s="613"/>
      <c r="EI84" s="613"/>
      <c r="EJ84" s="617"/>
      <c r="EK84" s="618"/>
      <c r="EL84" s="613"/>
      <c r="EM84" s="613"/>
      <c r="EN84" s="613"/>
      <c r="EO84" s="613"/>
      <c r="EP84" s="613"/>
      <c r="EQ84" s="619"/>
      <c r="ER84" s="619"/>
      <c r="ES84" s="619"/>
      <c r="ET84" s="612"/>
      <c r="EU84" s="347"/>
      <c r="EV84" s="347"/>
      <c r="EW84" s="347"/>
      <c r="EX84" s="347"/>
      <c r="EY84" s="347"/>
      <c r="EZ84" s="347"/>
      <c r="FA84" s="347"/>
      <c r="FB84" s="347"/>
      <c r="FC84" s="347"/>
      <c r="FD84" s="347"/>
      <c r="FE84" s="347"/>
      <c r="FF84" s="347"/>
      <c r="FG84" s="347"/>
      <c r="FH84" s="347"/>
      <c r="FI84" s="347"/>
      <c r="FJ84" s="347"/>
      <c r="FK84" s="347"/>
      <c r="FL84" s="347"/>
      <c r="FM84" s="347"/>
      <c r="FN84" s="347"/>
      <c r="FO84" s="347"/>
      <c r="FP84" s="347"/>
    </row>
    <row r="85" spans="1:232" s="147" customFormat="1" ht="15" customHeight="1" thickTop="1" x14ac:dyDescent="0.25">
      <c r="A85" s="213"/>
      <c r="B85" s="601"/>
      <c r="C85" s="601"/>
      <c r="D85" s="602" t="s">
        <v>275</v>
      </c>
      <c r="E85" s="603">
        <f t="shared" ref="E85:L85" si="387">TTEST(E41:E45,E71:E75,1,2)</f>
        <v>8.376434471369216E-10</v>
      </c>
      <c r="F85" s="603">
        <f t="shared" si="387"/>
        <v>1.125611981150926E-8</v>
      </c>
      <c r="G85" s="603">
        <f t="shared" si="387"/>
        <v>1.7584220459573231E-8</v>
      </c>
      <c r="H85" s="603">
        <f t="shared" si="387"/>
        <v>1.084446946283778E-7</v>
      </c>
      <c r="I85" s="603">
        <f t="shared" si="387"/>
        <v>1.5292128861567354E-8</v>
      </c>
      <c r="J85" s="603">
        <f t="shared" si="387"/>
        <v>2.0918848678741395E-8</v>
      </c>
      <c r="K85" s="603">
        <f t="shared" si="387"/>
        <v>4.1542860885486661E-7</v>
      </c>
      <c r="L85" s="603">
        <f t="shared" si="387"/>
        <v>6.4792355851717734E-8</v>
      </c>
      <c r="M85" s="604"/>
      <c r="N85" s="603"/>
      <c r="O85" s="603">
        <f>TTEST(O41:O45,O71:O75,1,2)</f>
        <v>0.26823423874461888</v>
      </c>
      <c r="P85" s="603">
        <f>TTEST(P41:P45,P71:P75,1,2)</f>
        <v>1.2732478331057007E-8</v>
      </c>
      <c r="Q85" s="603">
        <f>TTEST(Q41:Q45,Q71:Q75,1,2)</f>
        <v>1.1553103540170874E-7</v>
      </c>
      <c r="R85" s="603"/>
      <c r="S85" s="603">
        <f>TTEST(S41:S45,S71:S75,1,2)</f>
        <v>0.3938057756689245</v>
      </c>
      <c r="T85" s="603">
        <f>TTEST(T41:T45,T71:T75,1,2)</f>
        <v>2.2894790006594407E-9</v>
      </c>
      <c r="U85" s="603">
        <f>TTEST(U41:U45,U71:U75,1,2)</f>
        <v>2.005689958364469E-8</v>
      </c>
      <c r="V85" s="603"/>
      <c r="W85" s="603">
        <f>TTEST(W41:W45,W71:W75,1,2)</f>
        <v>0.47206430109647479</v>
      </c>
      <c r="X85" s="603">
        <f>TTEST(X41:X45,X71:X75,1,2)</f>
        <v>4.1706086316234783E-5</v>
      </c>
      <c r="Y85" s="603">
        <f>TTEST(Y41:Y45,Y71:Y75,1,2)</f>
        <v>4.9631387307402261E-5</v>
      </c>
      <c r="Z85" s="605"/>
      <c r="AA85" s="603">
        <f>TTEST(AA41:AA45,AA71:AA75,1,2)</f>
        <v>0.26823423874461888</v>
      </c>
      <c r="AB85" s="603">
        <f>TTEST(AB41:AB45,AB71:AB75,1,2)</f>
        <v>5.6219922032225592E-8</v>
      </c>
      <c r="AC85" s="603">
        <f>TTEST(AC41:AC45,AC71:AC75,1,2)</f>
        <v>1.0285722001100638E-6</v>
      </c>
      <c r="AD85" s="603"/>
      <c r="AE85" s="603">
        <f>TTEST(AE41:AE45,AE71:AE75,1,2)</f>
        <v>1.3025096757550054E-2</v>
      </c>
      <c r="AF85" s="603">
        <f>TTEST(AF41:AF45,AF71:AF75,1,2)</f>
        <v>1.3310707289517427E-3</v>
      </c>
      <c r="AG85" s="603">
        <f>TTEST(AG41:AG45,AG71:AG75,1,2)</f>
        <v>1.1540402359491833E-4</v>
      </c>
      <c r="AH85" s="603"/>
      <c r="AI85" s="603">
        <f>TTEST(AI41:AI45,AI71:AI75,1,2)</f>
        <v>2.6039150648502927E-3</v>
      </c>
      <c r="AJ85" s="603">
        <f>TTEST(AJ41:AJ45,AJ71:AJ75,1,2)</f>
        <v>4.2647387728733118E-6</v>
      </c>
      <c r="AK85" s="603">
        <f>TTEST(AK41:AK45,AK71:AK75,1,2)</f>
        <v>3.087944443291074E-4</v>
      </c>
      <c r="AL85" s="603"/>
      <c r="AM85" s="603">
        <f>TTEST(AM41:AM45,AM71:AM75,1,2)</f>
        <v>0.22841288827261119</v>
      </c>
      <c r="AN85" s="603">
        <f>TTEST(AN41:AN45,AN71:AN75,1,2)</f>
        <v>5.42277801155875E-5</v>
      </c>
      <c r="AO85" s="603">
        <f>TTEST(AO41:AO45,AO71:AO75,1,2)</f>
        <v>6.7091834500008414E-5</v>
      </c>
      <c r="AP85" s="606"/>
      <c r="AQ85" s="603"/>
      <c r="AR85" s="603"/>
      <c r="AS85" s="603"/>
      <c r="AT85" s="603">
        <f>TTEST(AT41:AT45,AT71:AT75,1,2)</f>
        <v>9.6221009183614148E-2</v>
      </c>
      <c r="AU85" s="603">
        <f t="shared" ref="AU85:AV85" si="388">TTEST(AU41:AU45,AU71:AU75,1,2)</f>
        <v>5.0579979639282677E-5</v>
      </c>
      <c r="AV85" s="603">
        <f t="shared" si="388"/>
        <v>6.7744779386833716E-3</v>
      </c>
      <c r="AW85" s="606"/>
      <c r="AX85" s="603">
        <f>TTEST(AX41:AX45,AX71:AX75,1,2)</f>
        <v>0.26882814704454927</v>
      </c>
      <c r="AY85" s="603">
        <f>TTEST(AY41:AY45,AY71:AY75,1,2)</f>
        <v>3.8675342266196767E-3</v>
      </c>
      <c r="AZ85" s="603">
        <f>TTEST(AZ41:AZ45,AZ71:AZ75,1,2)</f>
        <v>7.1156210965680769E-2</v>
      </c>
      <c r="BA85" s="606"/>
      <c r="BB85" s="603">
        <f>TTEST(BB41:BB45,BB71:BB75,1,2)</f>
        <v>0.14957777558143465</v>
      </c>
      <c r="BC85" s="603">
        <f>TTEST(BC41:BC45,BC71:BC75,1,2)</f>
        <v>2.0114890167948868E-4</v>
      </c>
      <c r="BD85" s="603">
        <f>TTEST(BD41:BD45,BD71:BD75,1,2)</f>
        <v>1.7353382140184229E-2</v>
      </c>
      <c r="BE85" s="606"/>
      <c r="BF85" s="603">
        <f>TTEST(BF41:BF45,BF71:BF75,1,2)</f>
        <v>0.30013335426503018</v>
      </c>
      <c r="BG85" s="603">
        <f>TTEST(BG41:BG45,BG71:BG75,1,2)</f>
        <v>3.0780445952707835E-4</v>
      </c>
      <c r="BH85" s="603">
        <f>TTEST(BH41:BH45,BH71:BH75,1,2)</f>
        <v>4.9411403309258415E-3</v>
      </c>
      <c r="BI85" s="606"/>
      <c r="BJ85" s="603">
        <f>TTEST(BJ41:BJ45,BJ71:BJ75,1,2)</f>
        <v>0.4906422766638121</v>
      </c>
      <c r="BK85" s="603">
        <f>TTEST(BK41:BK45,BK71:BK75,1,2)</f>
        <v>7.2321075704353567E-5</v>
      </c>
      <c r="BL85" s="603">
        <f>TTEST(BL41:BL45,BL71:BL75,1,2)</f>
        <v>1.3631643308765447E-3</v>
      </c>
      <c r="BM85" s="606"/>
      <c r="BN85" s="603">
        <f>TTEST(BN41:BN45,BN71:BN75,1,2)</f>
        <v>0.44705599943347518</v>
      </c>
      <c r="BO85" s="603">
        <f>TTEST(BO41:BO45,BO71:BO75,1,2)</f>
        <v>7.0833183138854563E-5</v>
      </c>
      <c r="BP85" s="603">
        <f>TTEST(BP41:BP45,BP71:BP75,1,2)</f>
        <v>1.9264787954644249E-3</v>
      </c>
      <c r="BQ85" s="606"/>
      <c r="BR85" s="603">
        <f>TTEST(BR41:BR45,BR71:BR75,1,2)</f>
        <v>0.29433281441259007</v>
      </c>
      <c r="BS85" s="603">
        <f>TTEST(BS41:BS45,BS71:BS75,1,2)</f>
        <v>5.7344008167112181E-6</v>
      </c>
      <c r="BT85" s="603">
        <f>TTEST(BT41:BT45,BT71:BT75,1,2)</f>
        <v>2.2308728316041519E-2</v>
      </c>
      <c r="BU85" s="606"/>
      <c r="BV85" s="603">
        <f>TTEST(BV41:BV45,BV71:BV75,1,2)</f>
        <v>6.7923080558552743E-2</v>
      </c>
      <c r="BW85" s="603">
        <f>TTEST(BW41:BW45,BW71:BW75,1,2)</f>
        <v>3.3614278962180468E-4</v>
      </c>
      <c r="BX85" s="603">
        <f>TTEST(BX41:BX45,BX71:BX75,1,2)</f>
        <v>0.17402026588152825</v>
      </c>
      <c r="BY85" s="606"/>
      <c r="BZ85" s="603">
        <f>TTEST(BZ41:BZ45,BZ71:BZ75,1,2)</f>
        <v>0.12449338564301526</v>
      </c>
      <c r="CA85" s="603">
        <f>TTEST(CA41:CA45,CA71:CA75,1,2)</f>
        <v>4.9872854108272978E-5</v>
      </c>
      <c r="CB85" s="603">
        <f>TTEST(CB41:CB45,CB71:CB75,1,2)</f>
        <v>5.9280342668380011E-2</v>
      </c>
      <c r="CC85" s="606"/>
      <c r="CD85" s="603">
        <f>TTEST(CD41:CD45,CD71:CD75,1,2)</f>
        <v>0.13533219969787291</v>
      </c>
      <c r="CE85" s="603">
        <f>TTEST(CE41:CE45,CE71:CE75,1,2)</f>
        <v>7.1638359243666028E-6</v>
      </c>
      <c r="CF85" s="603">
        <f>TTEST(CF41:CF45,CF71:CF75,1,2)</f>
        <v>2.4523949551931587E-2</v>
      </c>
      <c r="CG85" s="606"/>
      <c r="CH85" s="603">
        <f>TTEST(CH41:CH45,CH71:CH75,1,2)</f>
        <v>0.19007513005252158</v>
      </c>
      <c r="CI85" s="603">
        <f>TTEST(CI41:CI45,CI71:CI75,1,2)</f>
        <v>4.6292898618419997E-7</v>
      </c>
      <c r="CJ85" s="603">
        <f>TTEST(CJ41:CJ45,CJ71:CJ75,1,2)</f>
        <v>5.3796598328737519E-3</v>
      </c>
      <c r="CK85" s="606"/>
      <c r="CL85" s="603">
        <f>TTEST(CL41:CL45,CL71:CL75,1,2)</f>
        <v>0.19007513005252075</v>
      </c>
      <c r="CM85" s="603">
        <f>TTEST(CM41:CM45,CM71:CM75,1,2)</f>
        <v>4.348681125867033E-8</v>
      </c>
      <c r="CN85" s="603">
        <f>TTEST(CN41:CN45,CN71:CN75,1,2)</f>
        <v>5.0945123385051221E-7</v>
      </c>
      <c r="CO85" s="603"/>
      <c r="CP85" s="603">
        <f>TTEST(CP41:CP45,CP71:CP75,1,2)</f>
        <v>0.3167405238419303</v>
      </c>
      <c r="CQ85" s="603">
        <f>TTEST(CQ41:CQ45,CQ71:CQ75,1,2)</f>
        <v>1.415594256894628E-5</v>
      </c>
      <c r="CR85" s="603">
        <f>TTEST(CR41:CR45,CR71:CR75,1,2)</f>
        <v>1.0730385291708438E-3</v>
      </c>
      <c r="CS85" s="606"/>
      <c r="CT85" s="603">
        <f>TTEST(CT41:CT45,CT71:CT75,1,2)</f>
        <v>0.46724228226713604</v>
      </c>
      <c r="CU85" s="603">
        <f>TTEST(CU41:CU45,CU71:CU75,1,2)</f>
        <v>9.7364583318993001E-5</v>
      </c>
      <c r="CV85" s="603">
        <f>TTEST(CV41:CV45,CV71:CV75,1,2)</f>
        <v>1.3025721594374729E-3</v>
      </c>
      <c r="CW85" s="606"/>
      <c r="CX85" s="603">
        <f t="shared" ref="CX85:DI85" si="389">TTEST(CX41:CX45,CX71:CX75,1,2)</f>
        <v>5.2473981029780237E-2</v>
      </c>
      <c r="CY85" s="603">
        <f t="shared" si="389"/>
        <v>1.314516933398882E-4</v>
      </c>
      <c r="CZ85" s="603">
        <f t="shared" si="389"/>
        <v>0.19212229830457966</v>
      </c>
      <c r="DA85" s="603">
        <f t="shared" si="389"/>
        <v>9.7932855741247507E-2</v>
      </c>
      <c r="DB85" s="603">
        <f t="shared" si="389"/>
        <v>5.1563701301050147E-2</v>
      </c>
      <c r="DC85" s="603">
        <f t="shared" si="389"/>
        <v>0.29719314186517487</v>
      </c>
      <c r="DD85" s="603">
        <f t="shared" si="389"/>
        <v>7.2292764185245009E-2</v>
      </c>
      <c r="DE85" s="603">
        <f t="shared" si="389"/>
        <v>3.8255587360905736E-2</v>
      </c>
      <c r="DF85" s="603">
        <f t="shared" si="389"/>
        <v>0.26723167400124515</v>
      </c>
      <c r="DG85" s="603">
        <f t="shared" si="389"/>
        <v>0.30403852346474647</v>
      </c>
      <c r="DH85" s="603">
        <f t="shared" si="389"/>
        <v>0.10481641289153651</v>
      </c>
      <c r="DI85" s="603">
        <f t="shared" si="389"/>
        <v>0.21007911694130693</v>
      </c>
      <c r="DJ85" s="606"/>
      <c r="DK85" s="603">
        <f>TTEST(DK41:DK45,DK71:DK75,1,2)</f>
        <v>0.16392637886127795</v>
      </c>
      <c r="DL85" s="603">
        <f>TTEST(DL41:DL45,DL71:DL75,1,2)</f>
        <v>1.7500091039372629E-2</v>
      </c>
      <c r="DM85" s="603">
        <f t="shared" ref="DM85:DS85" si="390">TTEST(DM41:DM45,DM71:DM75,1,2)</f>
        <v>1.7628075819774946E-2</v>
      </c>
      <c r="DN85" s="603">
        <f t="shared" si="390"/>
        <v>0.1037136357815971</v>
      </c>
      <c r="DO85" s="603">
        <f t="shared" si="390"/>
        <v>4.0635288775776213E-2</v>
      </c>
      <c r="DP85" s="603">
        <f t="shared" si="390"/>
        <v>3.3614278962180343E-4</v>
      </c>
      <c r="DQ85" s="603">
        <f t="shared" si="390"/>
        <v>4.4905564408762448E-6</v>
      </c>
      <c r="DR85" s="603">
        <f t="shared" si="390"/>
        <v>1.1248843453566991E-5</v>
      </c>
      <c r="DS85" s="603">
        <f t="shared" si="390"/>
        <v>3.7678079819456971E-2</v>
      </c>
      <c r="DT85" s="606"/>
      <c r="DU85" s="603">
        <f t="shared" ref="DU85:DV85" si="391">TTEST(DU41:DU45,DU71:DU75,1,2)</f>
        <v>0.22007574758048859</v>
      </c>
      <c r="DV85" s="603">
        <f t="shared" si="391"/>
        <v>6.0040421119943469E-9</v>
      </c>
      <c r="DW85" s="603">
        <f>TTEST(DW41:DW45,DW71:DW75,1,2)</f>
        <v>1.0927794831376413E-6</v>
      </c>
      <c r="DX85" s="603"/>
      <c r="DY85" s="603">
        <f t="shared" ref="DY85:EA85" si="392">TTEST(DY41:DY45,DY71:DY75,1,2)</f>
        <v>4.7416627044492661E-3</v>
      </c>
      <c r="DZ85" s="603">
        <f t="shared" si="392"/>
        <v>1.2087852940619781E-4</v>
      </c>
      <c r="EA85" s="603">
        <f t="shared" si="392"/>
        <v>1.5281716975438782E-5</v>
      </c>
      <c r="EB85" s="607"/>
      <c r="EC85" s="603">
        <f t="shared" ref="EC85:EE85" si="393">TTEST(EC41:EC45,EC71:EC75,1,2)</f>
        <v>0.19252614478786295</v>
      </c>
      <c r="ED85" s="603">
        <f t="shared" si="393"/>
        <v>7.7679637908229246E-9</v>
      </c>
      <c r="EE85" s="603">
        <f t="shared" si="393"/>
        <v>9.1795289274410549E-8</v>
      </c>
      <c r="EF85" s="607"/>
      <c r="EG85" s="603">
        <f t="shared" ref="EG85:EI85" si="394">TTEST(EG41:EG45,EG71:EG75,1,2)</f>
        <v>0.19252614478786267</v>
      </c>
      <c r="EH85" s="603">
        <f t="shared" si="394"/>
        <v>1.0991107689396619E-5</v>
      </c>
      <c r="EI85" s="603">
        <f t="shared" si="394"/>
        <v>2.351281886389364E-3</v>
      </c>
      <c r="EJ85" s="606"/>
      <c r="EK85" s="608"/>
      <c r="EL85" s="603"/>
      <c r="EM85" s="603">
        <f t="shared" ref="EM85:EP85" si="395">TTEST(EM41:EM45,EM71:EM75,1,2)</f>
        <v>9.7240279334099428E-5</v>
      </c>
      <c r="EN85" s="603">
        <f t="shared" si="395"/>
        <v>2.1469206250859213E-2</v>
      </c>
      <c r="EO85" s="603">
        <f t="shared" si="395"/>
        <v>5.1436311633787955E-6</v>
      </c>
      <c r="EP85" s="603">
        <f t="shared" si="395"/>
        <v>2.7903709879307135E-5</v>
      </c>
      <c r="EQ85" s="609"/>
      <c r="ER85" s="609"/>
      <c r="ES85" s="609"/>
      <c r="ET85" s="602" t="s">
        <v>241</v>
      </c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6"/>
      <c r="HD85" s="16"/>
      <c r="HE85" s="16"/>
      <c r="HF85" s="16"/>
      <c r="HG85" s="16"/>
      <c r="HH85" s="16"/>
    </row>
    <row r="86" spans="1:232" s="147" customFormat="1" ht="15" customHeight="1" thickBot="1" x14ac:dyDescent="0.3">
      <c r="A86" s="223"/>
      <c r="B86" s="230"/>
      <c r="C86" s="230"/>
      <c r="D86" s="442" t="s">
        <v>276</v>
      </c>
      <c r="E86" s="224">
        <f t="shared" ref="E86:L86" si="396">TTEST(E41:E45,E71:E75,2,2)</f>
        <v>1.6752868942738432E-9</v>
      </c>
      <c r="F86" s="224">
        <f t="shared" si="396"/>
        <v>2.2512239623018521E-8</v>
      </c>
      <c r="G86" s="224">
        <f t="shared" si="396"/>
        <v>3.5168440919146463E-8</v>
      </c>
      <c r="H86" s="224">
        <f t="shared" si="396"/>
        <v>2.168893892567556E-7</v>
      </c>
      <c r="I86" s="224">
        <f t="shared" si="396"/>
        <v>3.0584257723134709E-8</v>
      </c>
      <c r="J86" s="224">
        <f t="shared" si="396"/>
        <v>4.1837697357482791E-8</v>
      </c>
      <c r="K86" s="224">
        <f t="shared" si="396"/>
        <v>8.3085721770973323E-7</v>
      </c>
      <c r="L86" s="224">
        <f t="shared" si="396"/>
        <v>1.2958471170343547E-7</v>
      </c>
      <c r="M86" s="462"/>
      <c r="N86" s="224"/>
      <c r="O86" s="224">
        <f>TTEST(O41:O45,O71:O75,2,2)</f>
        <v>0.53646847748923776</v>
      </c>
      <c r="P86" s="224">
        <f>TTEST(P41:P45,P71:P75,2,2)</f>
        <v>2.5464956662114014E-8</v>
      </c>
      <c r="Q86" s="224">
        <f>TTEST(Q41:Q45,Q71:Q75,2,2)</f>
        <v>2.3106207080341747E-7</v>
      </c>
      <c r="R86" s="224"/>
      <c r="S86" s="224">
        <f>TTEST(S41:S45,S71:S75,2,2)</f>
        <v>0.78761155133784899</v>
      </c>
      <c r="T86" s="224">
        <f>TTEST(T41:T45,T71:T75,2,2)</f>
        <v>4.5789580013188814E-9</v>
      </c>
      <c r="U86" s="224">
        <f>TTEST(U41:U45,U71:U75,2,2)</f>
        <v>4.0113799167289381E-8</v>
      </c>
      <c r="V86" s="224"/>
      <c r="W86" s="224">
        <f>TTEST(W41:W45,W71:W75,2,2)</f>
        <v>0.94412860219294958</v>
      </c>
      <c r="X86" s="224">
        <f>TTEST(X41:X45,X71:X75,2,2)</f>
        <v>8.3412172632469565E-5</v>
      </c>
      <c r="Y86" s="224">
        <f>TTEST(Y41:Y45,Y71:Y75,2,2)</f>
        <v>9.9262774614804523E-5</v>
      </c>
      <c r="Z86" s="370"/>
      <c r="AA86" s="224">
        <f>TTEST(AA41:AA45,AA71:AA75,2,2)</f>
        <v>0.53646847748923776</v>
      </c>
      <c r="AB86" s="224">
        <f>TTEST(AB41:AB45,AB71:AB75,2,2)</f>
        <v>1.1243984406445118E-7</v>
      </c>
      <c r="AC86" s="224">
        <f>TTEST(AC41:AC45,AC71:AC75,2,2)</f>
        <v>2.0571444002201276E-6</v>
      </c>
      <c r="AD86" s="224"/>
      <c r="AE86" s="224">
        <f>TTEST(AE41:AE45,AE71:AE75,2,2)</f>
        <v>2.6050193515100108E-2</v>
      </c>
      <c r="AF86" s="224">
        <f>TTEST(AF41:AF45,AF71:AF75,2,2)</f>
        <v>2.6621414579034853E-3</v>
      </c>
      <c r="AG86" s="224">
        <f>TTEST(AG41:AG45,AG71:AG75,2,2)</f>
        <v>2.3080804718983666E-4</v>
      </c>
      <c r="AH86" s="224"/>
      <c r="AI86" s="224">
        <f>TTEST(AI41:AI45,AI71:AI75,2,2)</f>
        <v>5.2078301297005854E-3</v>
      </c>
      <c r="AJ86" s="224">
        <f>TTEST(AJ41:AJ45,AJ71:AJ75,2,2)</f>
        <v>8.5294775457466235E-6</v>
      </c>
      <c r="AK86" s="224">
        <f>TTEST(AK41:AK45,AK71:AK75,2,2)</f>
        <v>6.175888886582148E-4</v>
      </c>
      <c r="AL86" s="224"/>
      <c r="AM86" s="224">
        <f>TTEST(AM41:AM45,AM71:AM75,2,2)</f>
        <v>0.45682577654522238</v>
      </c>
      <c r="AN86" s="224">
        <f>TTEST(AN41:AN45,AN71:AN75,2,2)</f>
        <v>1.08455560231175E-4</v>
      </c>
      <c r="AO86" s="224">
        <f>TTEST(AO41:AO45,AO71:AO75,2,2)</f>
        <v>1.3418366900001683E-4</v>
      </c>
      <c r="AP86" s="228"/>
      <c r="AQ86" s="224"/>
      <c r="AR86" s="224"/>
      <c r="AS86" s="224"/>
      <c r="AT86" s="224">
        <f>TTEST(AT41:AT45,AT71:AT75,2,2)</f>
        <v>0.1924420183672283</v>
      </c>
      <c r="AU86" s="224">
        <f t="shared" ref="AU86:AV86" si="397">TTEST(AU41:AU45,AU71:AU75,2,2)</f>
        <v>1.0115995927856535E-4</v>
      </c>
      <c r="AV86" s="224">
        <f t="shared" si="397"/>
        <v>1.3548955877366743E-2</v>
      </c>
      <c r="AW86" s="228"/>
      <c r="AX86" s="224">
        <f>TTEST(AX41:AX45,AX71:AX75,2,2)</f>
        <v>0.53765629408909854</v>
      </c>
      <c r="AY86" s="224">
        <f>TTEST(AY41:AY45,AY71:AY75,2,2)</f>
        <v>7.7350684532393535E-3</v>
      </c>
      <c r="AZ86" s="224">
        <f>TTEST(AZ41:AZ45,AZ71:AZ75,2,2)</f>
        <v>0.14231242193136154</v>
      </c>
      <c r="BA86" s="228"/>
      <c r="BB86" s="224">
        <f>TTEST(BB41:BB45,BB71:BB75,2,2)</f>
        <v>0.29915555116286929</v>
      </c>
      <c r="BC86" s="224">
        <f>TTEST(BC41:BC45,BC71:BC75,2,2)</f>
        <v>4.0229780335897735E-4</v>
      </c>
      <c r="BD86" s="224">
        <f>TTEST(BD41:BD45,BD71:BD75,2,2)</f>
        <v>3.4706764280368459E-2</v>
      </c>
      <c r="BE86" s="228"/>
      <c r="BF86" s="224">
        <f>TTEST(BF41:BF45,BF71:BF75,2,2)</f>
        <v>0.60026670853006037</v>
      </c>
      <c r="BG86" s="224">
        <f>TTEST(BG41:BG45,BG71:BG75,2,2)</f>
        <v>6.1560891905415669E-4</v>
      </c>
      <c r="BH86" s="224">
        <f>TTEST(BH41:BH45,BH71:BH75,2,2)</f>
        <v>9.8822806618516831E-3</v>
      </c>
      <c r="BI86" s="228"/>
      <c r="BJ86" s="224">
        <f>TTEST(BJ41:BJ45,BJ71:BJ75,2,2)</f>
        <v>0.98128455332762421</v>
      </c>
      <c r="BK86" s="224">
        <f>TTEST(BK41:BK45,BK71:BK75,2,2)</f>
        <v>1.4464215140870713E-4</v>
      </c>
      <c r="BL86" s="224">
        <f>TTEST(BL41:BL45,BL71:BL75,2,2)</f>
        <v>2.7263286617530895E-3</v>
      </c>
      <c r="BM86" s="228"/>
      <c r="BN86" s="224">
        <f>TTEST(BN41:BN45,BN71:BN75,2,2)</f>
        <v>0.89411199886695036</v>
      </c>
      <c r="BO86" s="224">
        <f>TTEST(BO41:BO45,BO71:BO75,2,2)</f>
        <v>1.4166636627770913E-4</v>
      </c>
      <c r="BP86" s="224">
        <f>TTEST(BP41:BP45,BP71:BP75,2,2)</f>
        <v>3.8529575909288499E-3</v>
      </c>
      <c r="BQ86" s="228"/>
      <c r="BR86" s="224">
        <f>TTEST(BR41:BR45,BR71:BR75,2,2)</f>
        <v>0.58866562882518014</v>
      </c>
      <c r="BS86" s="224">
        <f>TTEST(BS41:BS45,BS71:BS75,2,2)</f>
        <v>1.1468801633422436E-5</v>
      </c>
      <c r="BT86" s="224">
        <f>TTEST(BT41:BT45,BT71:BT75,2,2)</f>
        <v>4.4617456632083038E-2</v>
      </c>
      <c r="BU86" s="228"/>
      <c r="BV86" s="224">
        <f>TTEST(BV41:BV45,BV71:BV75,2,2)</f>
        <v>0.13584616111710549</v>
      </c>
      <c r="BW86" s="224">
        <f>TTEST(BW41:BW45,BW71:BW75,2,2)</f>
        <v>6.7228557924360935E-4</v>
      </c>
      <c r="BX86" s="224">
        <f>TTEST(BX41:BX45,BX71:BX75,2,2)</f>
        <v>0.34804053176305649</v>
      </c>
      <c r="BY86" s="228"/>
      <c r="BZ86" s="224">
        <f>TTEST(BZ41:BZ45,BZ71:BZ75,2,2)</f>
        <v>0.24898677128603053</v>
      </c>
      <c r="CA86" s="224">
        <f>TTEST(CA41:CA45,CA71:CA75,2,2)</f>
        <v>9.9745708216545956E-5</v>
      </c>
      <c r="CB86" s="224">
        <f>TTEST(CB41:CB45,CB71:CB75,2,2)</f>
        <v>0.11856068533676002</v>
      </c>
      <c r="CC86" s="228"/>
      <c r="CD86" s="224">
        <f>TTEST(CD41:CD45,CD71:CD75,2,2)</f>
        <v>0.27066439939574582</v>
      </c>
      <c r="CE86" s="224">
        <f>TTEST(CE41:CE45,CE71:CE75,2,2)</f>
        <v>1.4327671848733206E-5</v>
      </c>
      <c r="CF86" s="224">
        <f>TTEST(CF41:CF45,CF71:CF75,2,2)</f>
        <v>4.9047899103863174E-2</v>
      </c>
      <c r="CG86" s="228"/>
      <c r="CH86" s="224">
        <f>TTEST(CH41:CH45,CH71:CH75,2,2)</f>
        <v>0.38015026010504316</v>
      </c>
      <c r="CI86" s="224">
        <f>TTEST(CI41:CI45,CI71:CI75,2,2)</f>
        <v>9.2585797236839994E-7</v>
      </c>
      <c r="CJ86" s="224">
        <f>TTEST(CJ41:CJ45,CJ71:CJ75,2,2)</f>
        <v>1.0759319665747504E-2</v>
      </c>
      <c r="CK86" s="228"/>
      <c r="CL86" s="224">
        <f>TTEST(CL41:CL45,CL71:CL75,2,2)</f>
        <v>0.38015026010504149</v>
      </c>
      <c r="CM86" s="224">
        <f>TTEST(CM41:CM45,CM71:CM75,2,2)</f>
        <v>8.6973622517340659E-8</v>
      </c>
      <c r="CN86" s="224">
        <f>TTEST(CN41:CN45,CN71:CN75,2,2)</f>
        <v>1.0189024677010244E-6</v>
      </c>
      <c r="CO86" s="224"/>
      <c r="CP86" s="224">
        <f>TTEST(CP41:CP45,CP71:CP75,2,2)</f>
        <v>0.6334810476838606</v>
      </c>
      <c r="CQ86" s="224">
        <f>TTEST(CQ41:CQ45,CQ71:CQ75,2,2)</f>
        <v>2.8311885137892561E-5</v>
      </c>
      <c r="CR86" s="224">
        <f>TTEST(CR41:CR45,CR71:CR75,2,2)</f>
        <v>2.1460770583416875E-3</v>
      </c>
      <c r="CS86" s="228"/>
      <c r="CT86" s="224">
        <f>TTEST(CT41:CT45,CT71:CT75,2,2)</f>
        <v>0.93448456453427209</v>
      </c>
      <c r="CU86" s="224">
        <f>TTEST(CU41:CU45,CU71:CU75,2,2)</f>
        <v>1.94729166637986E-4</v>
      </c>
      <c r="CV86" s="224">
        <f>TTEST(CV41:CV45,CV71:CV75,2,2)</f>
        <v>2.6051443188749458E-3</v>
      </c>
      <c r="CW86" s="228"/>
      <c r="CX86" s="224">
        <f t="shared" ref="CX86:DI86" si="398">TTEST(CX41:CX45,CX71:CX75,2,2)</f>
        <v>0.10494796205956047</v>
      </c>
      <c r="CY86" s="224">
        <f t="shared" si="398"/>
        <v>2.629033866797764E-4</v>
      </c>
      <c r="CZ86" s="224">
        <f t="shared" si="398"/>
        <v>0.38424459660915933</v>
      </c>
      <c r="DA86" s="224">
        <f t="shared" si="398"/>
        <v>0.19586571148249501</v>
      </c>
      <c r="DB86" s="224">
        <f t="shared" si="398"/>
        <v>0.10312740260210029</v>
      </c>
      <c r="DC86" s="224">
        <f t="shared" si="398"/>
        <v>0.59438628373034974</v>
      </c>
      <c r="DD86" s="224">
        <f t="shared" si="398"/>
        <v>0.14458552837049002</v>
      </c>
      <c r="DE86" s="224">
        <f t="shared" si="398"/>
        <v>7.6511174721811473E-2</v>
      </c>
      <c r="DF86" s="224">
        <f t="shared" si="398"/>
        <v>0.53446334800249029</v>
      </c>
      <c r="DG86" s="224">
        <f t="shared" si="398"/>
        <v>0.60807704692949294</v>
      </c>
      <c r="DH86" s="224">
        <f t="shared" si="398"/>
        <v>0.20963282578307302</v>
      </c>
      <c r="DI86" s="224">
        <f t="shared" si="398"/>
        <v>0.42015823388261386</v>
      </c>
      <c r="DJ86" s="228"/>
      <c r="DK86" s="224">
        <f>TTEST(DK41:DK45,DK71:DK75,2,2)</f>
        <v>0.3278527577225559</v>
      </c>
      <c r="DL86" s="224">
        <f>TTEST(DL41:DL45,DL71:DL75,2,2)</f>
        <v>3.5000182078745258E-2</v>
      </c>
      <c r="DM86" s="224">
        <f t="shared" ref="DM86:DS86" si="399">TTEST(DM41:DM45,DM71:DM75,2,2)</f>
        <v>3.5256151639549892E-2</v>
      </c>
      <c r="DN86" s="224">
        <f t="shared" si="399"/>
        <v>0.20742727156319421</v>
      </c>
      <c r="DO86" s="224">
        <f t="shared" si="399"/>
        <v>8.1270577551552425E-2</v>
      </c>
      <c r="DP86" s="224">
        <f t="shared" si="399"/>
        <v>6.7228557924360686E-4</v>
      </c>
      <c r="DQ86" s="224">
        <f t="shared" si="399"/>
        <v>8.9811128817524896E-6</v>
      </c>
      <c r="DR86" s="224">
        <f t="shared" si="399"/>
        <v>2.2497686907133982E-5</v>
      </c>
      <c r="DS86" s="224">
        <f t="shared" si="399"/>
        <v>7.5356159638913942E-2</v>
      </c>
      <c r="DT86" s="228"/>
      <c r="DU86" s="224">
        <f t="shared" ref="DU86:DV86" si="400">TTEST(DU41:DU45,DU71:DU75,2,2)</f>
        <v>0.44015149516097718</v>
      </c>
      <c r="DV86" s="224">
        <f t="shared" si="400"/>
        <v>1.2008084223988694E-8</v>
      </c>
      <c r="DW86" s="224">
        <f>TTEST(DW41:DW45,DW71:DW75,2,2)</f>
        <v>2.1855589662752826E-6</v>
      </c>
      <c r="DX86" s="224"/>
      <c r="DY86" s="224">
        <f t="shared" ref="DY86:EA86" si="401">TTEST(DY41:DY45,DY71:DY75,2,2)</f>
        <v>9.4833254088985321E-3</v>
      </c>
      <c r="DZ86" s="224">
        <f t="shared" si="401"/>
        <v>2.4175705881239562E-4</v>
      </c>
      <c r="EA86" s="224">
        <f t="shared" si="401"/>
        <v>3.0563433950877563E-5</v>
      </c>
      <c r="EB86" s="541"/>
      <c r="EC86" s="224">
        <f t="shared" ref="EC86:EE86" si="402">TTEST(EC41:EC45,EC71:EC75,2,2)</f>
        <v>0.3850522895757259</v>
      </c>
      <c r="ED86" s="224">
        <f t="shared" si="402"/>
        <v>1.5535927581645849E-8</v>
      </c>
      <c r="EE86" s="224">
        <f t="shared" si="402"/>
        <v>1.835905785488211E-7</v>
      </c>
      <c r="EF86" s="541"/>
      <c r="EG86" s="224">
        <f t="shared" ref="EG86:EI86" si="403">TTEST(EG41:EG45,EG71:EG75,2,2)</f>
        <v>0.38505228957572535</v>
      </c>
      <c r="EH86" s="224">
        <f t="shared" si="403"/>
        <v>2.1982215378793238E-5</v>
      </c>
      <c r="EI86" s="224">
        <f t="shared" si="403"/>
        <v>4.702563772778728E-3</v>
      </c>
      <c r="EJ86" s="228"/>
      <c r="EK86" s="225"/>
      <c r="EL86" s="224"/>
      <c r="EM86" s="224">
        <f t="shared" ref="EM86:EP86" si="404">TTEST(EM41:EM45,EM71:EM75,2,2)</f>
        <v>1.9448055866819886E-4</v>
      </c>
      <c r="EN86" s="224">
        <f>TTEST(EN41:EN45,EN71:EN75,2,2)</f>
        <v>4.2938412501718426E-2</v>
      </c>
      <c r="EO86" s="224">
        <f t="shared" si="404"/>
        <v>1.0287262326757591E-5</v>
      </c>
      <c r="EP86" s="224">
        <f t="shared" si="404"/>
        <v>5.580741975861427E-5</v>
      </c>
      <c r="EQ86" s="231"/>
      <c r="ER86" s="231"/>
      <c r="ES86" s="231"/>
      <c r="ET86" s="442" t="s">
        <v>242</v>
      </c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6"/>
      <c r="HD86" s="16"/>
      <c r="HE86" s="16"/>
      <c r="HF86" s="16"/>
      <c r="HG86" s="16"/>
      <c r="HH86" s="16"/>
    </row>
    <row r="87" spans="1:232" s="149" customFormat="1" ht="14.25" customHeight="1" thickTop="1" thickBot="1" x14ac:dyDescent="0.3">
      <c r="A87" s="223"/>
      <c r="B87" s="232"/>
      <c r="C87" s="232"/>
      <c r="D87" s="442" t="s">
        <v>215</v>
      </c>
      <c r="E87" s="512">
        <f t="shared" ref="E87:L87" si="405">(E77-E47)/E47</f>
        <v>4.2791108865875227</v>
      </c>
      <c r="F87" s="512">
        <f t="shared" si="405"/>
        <v>1.8255813953488367</v>
      </c>
      <c r="G87" s="512">
        <f t="shared" si="405"/>
        <v>1.966129032258064</v>
      </c>
      <c r="H87" s="512">
        <f t="shared" si="405"/>
        <v>1.5373134328358209</v>
      </c>
      <c r="I87" s="512">
        <f t="shared" si="405"/>
        <v>1.6818181818181819</v>
      </c>
      <c r="J87" s="512">
        <f t="shared" si="405"/>
        <v>1.8282442748091601</v>
      </c>
      <c r="K87" s="512">
        <f t="shared" si="405"/>
        <v>1.8447488584474887</v>
      </c>
      <c r="L87" s="512">
        <f t="shared" si="405"/>
        <v>-0.46355320376684822</v>
      </c>
      <c r="M87" s="515"/>
      <c r="N87" s="512"/>
      <c r="O87" s="512">
        <f>(O77-O47)/O47</f>
        <v>3.8756803804248638E-3</v>
      </c>
      <c r="P87" s="512">
        <f>(P77-P47)/P47</f>
        <v>1.8346893841967562</v>
      </c>
      <c r="Q87" s="512">
        <f>(Q77-Q47)/Q47</f>
        <v>-0.46170139900122414</v>
      </c>
      <c r="R87" s="512"/>
      <c r="S87" s="512">
        <f>(S77-S47)/S47</f>
        <v>6.7790547743858606E-3</v>
      </c>
      <c r="T87" s="512">
        <f>(T77-T47)/T47</f>
        <v>1.8405469706765172</v>
      </c>
      <c r="U87" s="512">
        <f>(U77-U47)/U47</f>
        <v>-0.4605787195734467</v>
      </c>
      <c r="V87" s="512"/>
      <c r="W87" s="512">
        <f>(W77-W47)/W47</f>
        <v>-5.0165560244832793E-3</v>
      </c>
      <c r="X87" s="512">
        <f>(X77-X47)/X47</f>
        <v>1.8168030034458336</v>
      </c>
      <c r="Y87" s="512">
        <f>(Y77-Y47)/Y47</f>
        <v>-0.465131389265663</v>
      </c>
      <c r="Z87" s="517"/>
      <c r="AA87" s="512">
        <f>(AA77-AA47)/AA47</f>
        <v>-2.6367565945848881E-2</v>
      </c>
      <c r="AB87" s="512">
        <f>(AB77-AB47)/AB47</f>
        <v>1.7633175859551085</v>
      </c>
      <c r="AC87" s="512">
        <f>(AC77-AC47)/AC47</f>
        <v>-0.47617393845139783</v>
      </c>
      <c r="AD87" s="512"/>
      <c r="AE87" s="512">
        <f>(AE77-AE47)/AE47</f>
        <v>-0.3620599903480422</v>
      </c>
      <c r="AF87" s="512">
        <f>(AF77-AF47)/AF47</f>
        <v>0.81640056915507875</v>
      </c>
      <c r="AG87" s="512">
        <f>(AG77-AG47)/AG47</f>
        <v>-0.65506847172718063</v>
      </c>
      <c r="AH87" s="512"/>
      <c r="AI87" s="512">
        <f>(AI77-AI47)/AI47</f>
        <v>0.25543628657793699</v>
      </c>
      <c r="AJ87" s="512">
        <f>(AJ77-AJ47)/AJ47</f>
        <v>2.5537223683503809</v>
      </c>
      <c r="AK87" s="512">
        <f>(AK77-AK47)/AK47</f>
        <v>-0.32727793217490636</v>
      </c>
      <c r="AL87" s="512"/>
      <c r="AM87" s="512">
        <f>(AM77-AM47)/AM47</f>
        <v>-6.6852554906797146E-2</v>
      </c>
      <c r="AN87" s="512">
        <f>(AN77-AN47)/AN47</f>
        <v>1.6255033952056543</v>
      </c>
      <c r="AO87" s="512">
        <f>(AO77-AO47)/AO47</f>
        <v>-0.49775530537080365</v>
      </c>
      <c r="AP87" s="518"/>
      <c r="AQ87" s="512"/>
      <c r="AR87" s="512"/>
      <c r="AS87" s="512"/>
      <c r="AT87" s="512">
        <f>(AT77-AT47)/AT47</f>
        <v>0.23589047718307798</v>
      </c>
      <c r="AU87" s="512">
        <f t="shared" ref="AU87:AV87" si="406">(AU77-AU47)/AU47</f>
        <v>2.5231064511996619</v>
      </c>
      <c r="AV87" s="512">
        <f t="shared" si="406"/>
        <v>-0.33536951887840083</v>
      </c>
      <c r="AW87" s="518"/>
      <c r="AX87" s="512">
        <f>(AX77-AX47)/AX47</f>
        <v>0.20350168206778002</v>
      </c>
      <c r="AY87" s="512">
        <f>(AY77-AY47)/AY47</f>
        <v>2.4283423578373289</v>
      </c>
      <c r="AZ87" s="512">
        <f>(AZ77-AZ47)/AZ47</f>
        <v>-0.35278741124142404</v>
      </c>
      <c r="BA87" s="518"/>
      <c r="BB87" s="512">
        <f>(BB77-BB47)/BB47</f>
        <v>0.22638033529024132</v>
      </c>
      <c r="BC87" s="512">
        <f>(BC77-BC47)/BC47</f>
        <v>2.4954815601044529</v>
      </c>
      <c r="BD87" s="512">
        <f>(BD77-BD47)/BD47</f>
        <v>-0.34046165660848532</v>
      </c>
      <c r="BE87" s="518"/>
      <c r="BF87" s="512">
        <f>(BF77-BF47)/BF47</f>
        <v>-9.9674807070028931E-2</v>
      </c>
      <c r="BG87" s="512">
        <f>(BG77-BG47)/BG47</f>
        <v>1.5641545896515563</v>
      </c>
      <c r="BH87" s="512">
        <f>(BH77-BH47)/BH47</f>
        <v>-0.51498204369215483</v>
      </c>
      <c r="BI87" s="518"/>
      <c r="BJ87" s="512">
        <f>(BJ77-BJ47)/BJ47</f>
        <v>2.9182655954520824E-3</v>
      </c>
      <c r="BK87" s="512">
        <f>(BK77-BK47)/BK47</f>
        <v>1.8145485786798721</v>
      </c>
      <c r="BL87" s="512">
        <f>(BL77-BL47)/BL47</f>
        <v>-0.46688396869663229</v>
      </c>
      <c r="BM87" s="518"/>
      <c r="BN87" s="512">
        <f>(BN77-BN47)/BN47</f>
        <v>2.0540255625235863E-2</v>
      </c>
      <c r="BO87" s="512">
        <f>(BO77-BO47)/BO47</f>
        <v>1.8960124675354408</v>
      </c>
      <c r="BP87" s="512">
        <f>(BP77-BP47)/BP47</f>
        <v>-0.45234709291633207</v>
      </c>
      <c r="BQ87" s="518"/>
      <c r="BR87" s="512">
        <f>(BR77-BR47)/BR47</f>
        <v>9.4670284948913552E-2</v>
      </c>
      <c r="BS87" s="512">
        <f>(BS77-BS47)/BS47</f>
        <v>2.047926101550039</v>
      </c>
      <c r="BT87" s="512">
        <f>(BT77-BT47)/BT47</f>
        <v>-0.41656846817758053</v>
      </c>
      <c r="BU87" s="518"/>
      <c r="BV87" s="512">
        <f>(BV77-BV47)/BV47</f>
        <v>0.42371493529980792</v>
      </c>
      <c r="BW87" s="512">
        <f>(BW77-BW47)/BW47</f>
        <v>2.9775525508423741</v>
      </c>
      <c r="BX87" s="512">
        <f>(BX77-BX47)/BX47</f>
        <v>-0.23614851327752504</v>
      </c>
      <c r="BY87" s="518"/>
      <c r="BZ87" s="512">
        <f>(BZ77-BZ47)/BZ47</f>
        <v>0.23936921786412266</v>
      </c>
      <c r="CA87" s="512">
        <f>(CA77-CA47)/CA47</f>
        <v>2.4575425634926953</v>
      </c>
      <c r="CB87" s="512">
        <f>(CB77-CB47)/CB47</f>
        <v>-0.33724867420070465</v>
      </c>
      <c r="CC87" s="518"/>
      <c r="CD87" s="512">
        <f>(CD77-CD47)/CD47</f>
        <v>0.17744397427333405</v>
      </c>
      <c r="CE87" s="512">
        <f>(CE77-CE47)/CE47</f>
        <v>2.2907809886848418</v>
      </c>
      <c r="CF87" s="512">
        <f>(CF77-CF47)/CF47</f>
        <v>-0.37107048810181681</v>
      </c>
      <c r="CG87" s="518"/>
      <c r="CH87" s="512">
        <f>(CH77-CH47)/CH47</f>
        <v>0.11103749832371103</v>
      </c>
      <c r="CI87" s="512">
        <f>(CI77-CI47)/CI47</f>
        <v>2.1320660126235902</v>
      </c>
      <c r="CJ87" s="512">
        <f>(CJ77-CJ47)/CJ47</f>
        <v>-0.40432787756334532</v>
      </c>
      <c r="CK87" s="518"/>
      <c r="CL87" s="512">
        <f>(CL77-CL47)/CL47</f>
        <v>-2.3724524088254564E-2</v>
      </c>
      <c r="CM87" s="512">
        <f>(CM77-CM47)/CM47</f>
        <v>1.7708547003044846</v>
      </c>
      <c r="CN87" s="512">
        <f>(CN77-CN47)/CN47</f>
        <v>-0.4739942443366742</v>
      </c>
      <c r="CO87" s="512"/>
      <c r="CP87" s="512">
        <f>(CP77-CP47)/CP47</f>
        <v>6.5080192157482106E-2</v>
      </c>
      <c r="CQ87" s="512">
        <f>(CQ77-CQ47)/CQ47</f>
        <v>2.0246824104910086</v>
      </c>
      <c r="CR87" s="512">
        <f>(CR77-CR47)/CR47</f>
        <v>-0.42698368738750259</v>
      </c>
      <c r="CS87" s="518"/>
      <c r="CT87" s="512">
        <f>(CT77-CT47)/CT47</f>
        <v>-1.0416505485810463E-2</v>
      </c>
      <c r="CU87" s="512">
        <f>(CU77-CU47)/CU47</f>
        <v>1.7816757871896916</v>
      </c>
      <c r="CV87" s="512">
        <f>(CV77-CV47)/CV47</f>
        <v>-0.47391324585109512</v>
      </c>
      <c r="CW87" s="518"/>
      <c r="CX87" s="512">
        <f t="shared" ref="CX87:DI87" si="407">(CX77-CX47)/CX47</f>
        <v>0.45470287265442605</v>
      </c>
      <c r="CY87" s="512">
        <f t="shared" si="407"/>
        <v>3.0527907333474174</v>
      </c>
      <c r="CZ87" s="512">
        <f t="shared" si="407"/>
        <v>-0.22174642874030365</v>
      </c>
      <c r="DA87" s="512">
        <f t="shared" si="407"/>
        <v>-0.16855123305647302</v>
      </c>
      <c r="DB87" s="512">
        <f t="shared" si="407"/>
        <v>0.14572729708009657</v>
      </c>
      <c r="DC87" s="512">
        <f t="shared" si="407"/>
        <v>6.1955507689528559E-2</v>
      </c>
      <c r="DD87" s="512">
        <f t="shared" si="407"/>
        <v>0.153055990958261</v>
      </c>
      <c r="DE87" s="512">
        <f t="shared" si="407"/>
        <v>-0.36977989008590012</v>
      </c>
      <c r="DF87" s="512">
        <f t="shared" si="407"/>
        <v>-9.3147668058373781E-2</v>
      </c>
      <c r="DG87" s="512">
        <f t="shared" si="407"/>
        <v>-6.667827446218054E-2</v>
      </c>
      <c r="DH87" s="512">
        <f t="shared" si="407"/>
        <v>0.41439613223438115</v>
      </c>
      <c r="DI87" s="512">
        <f t="shared" si="407"/>
        <v>0.19485323817285433</v>
      </c>
      <c r="DJ87" s="518"/>
      <c r="DK87" s="512">
        <f>(DK77-DK47)/DK47</f>
        <v>-0.2737465433934379</v>
      </c>
      <c r="DL87" s="512">
        <f>(DL77-DL47)/DL47</f>
        <v>1.1082083084683063</v>
      </c>
      <c r="DM87" s="512">
        <f t="shared" ref="DM87:DS87" si="408">(DM77-DM47)/DM47</f>
        <v>-0.60956603396497422</v>
      </c>
      <c r="DN87" s="512">
        <f t="shared" si="408"/>
        <v>-0.34395710718406652</v>
      </c>
      <c r="DO87" s="512">
        <f t="shared" si="408"/>
        <v>0.1465230069983619</v>
      </c>
      <c r="DP87" s="512">
        <f t="shared" si="408"/>
        <v>2.977552550842375</v>
      </c>
      <c r="DQ87" s="512">
        <f t="shared" si="408"/>
        <v>1.513376614962697</v>
      </c>
      <c r="DR87" s="512">
        <f t="shared" si="408"/>
        <v>2.3776264570302494</v>
      </c>
      <c r="DS87" s="512">
        <f t="shared" si="408"/>
        <v>-0.35385423454045456</v>
      </c>
      <c r="DT87" s="518"/>
      <c r="DU87" s="512">
        <f t="shared" ref="DU87:DV87" si="409">(DU77-DU47)/DU47</f>
        <v>3.85069872619479E-2</v>
      </c>
      <c r="DV87" s="512">
        <f t="shared" si="409"/>
        <v>1.9556062629184474</v>
      </c>
      <c r="DW87" s="512">
        <f>(DW77-DW47)/DW47</f>
        <v>-0.43965570638141732</v>
      </c>
      <c r="DX87" s="512"/>
      <c r="DY87" s="512">
        <f t="shared" ref="DY87:EA87" si="410">(DY77-DY47)/DY47</f>
        <v>-0.2294830447771673</v>
      </c>
      <c r="DZ87" s="512">
        <f t="shared" si="410"/>
        <v>1.174091593151489</v>
      </c>
      <c r="EA87" s="512">
        <f t="shared" si="410"/>
        <v>-0.58821191327104261</v>
      </c>
      <c r="EB87" s="542"/>
      <c r="EC87" s="512">
        <f t="shared" ref="EC87:EE87" si="411">(EC77-EC47)/EC47</f>
        <v>-2.4533838504121087E-2</v>
      </c>
      <c r="ED87" s="512">
        <f t="shared" si="411"/>
        <v>1.7701097411311653</v>
      </c>
      <c r="EE87" s="512">
        <f t="shared" si="411"/>
        <v>-0.47477771822351689</v>
      </c>
      <c r="EF87" s="542"/>
      <c r="EG87" s="512">
        <f t="shared" ref="EG87:EI87" si="412">(EG77-EG47)/EG47</f>
        <v>9.6146787135172676E-2</v>
      </c>
      <c r="EH87" s="512">
        <f t="shared" si="412"/>
        <v>2.0848176485641843</v>
      </c>
      <c r="EI87" s="512">
        <f t="shared" si="412"/>
        <v>-0.41070214467410737</v>
      </c>
      <c r="EJ87" s="518"/>
      <c r="EK87" s="513"/>
      <c r="EL87" s="512"/>
      <c r="EM87" s="512">
        <f t="shared" ref="EM87:EP87" si="413">(EM77-EM47)/EM47</f>
        <v>-0.54768618597207586</v>
      </c>
      <c r="EN87" s="512">
        <f t="shared" si="413"/>
        <v>0.28792936570390204</v>
      </c>
      <c r="EO87" s="512">
        <f t="shared" si="413"/>
        <v>-0.75572210239749349</v>
      </c>
      <c r="EP87" s="512">
        <f t="shared" si="413"/>
        <v>1.2365810687524956</v>
      </c>
      <c r="EQ87" s="231"/>
      <c r="ER87" s="231"/>
      <c r="ES87" s="231"/>
      <c r="ET87" s="442" t="s">
        <v>215</v>
      </c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6"/>
      <c r="HD87" s="16"/>
      <c r="HE87" s="16"/>
      <c r="HF87" s="16"/>
      <c r="HG87" s="16"/>
      <c r="HH87" s="16"/>
    </row>
    <row r="88" spans="1:232" s="149" customFormat="1" ht="14.25" customHeight="1" thickTop="1" thickBot="1" x14ac:dyDescent="0.3">
      <c r="A88" s="610"/>
      <c r="B88" s="611"/>
      <c r="C88" s="611"/>
      <c r="D88" s="612"/>
      <c r="E88" s="613"/>
      <c r="F88" s="613"/>
      <c r="G88" s="613"/>
      <c r="H88" s="613"/>
      <c r="I88" s="613"/>
      <c r="J88" s="613"/>
      <c r="K88" s="613"/>
      <c r="L88" s="613"/>
      <c r="M88" s="614"/>
      <c r="N88" s="613"/>
      <c r="O88" s="613"/>
      <c r="P88" s="613"/>
      <c r="Q88" s="613"/>
      <c r="R88" s="613"/>
      <c r="S88" s="613"/>
      <c r="T88" s="613"/>
      <c r="U88" s="613"/>
      <c r="V88" s="613"/>
      <c r="W88" s="613"/>
      <c r="X88" s="613"/>
      <c r="Y88" s="613"/>
      <c r="Z88" s="616"/>
      <c r="AA88" s="613"/>
      <c r="AB88" s="613"/>
      <c r="AC88" s="613"/>
      <c r="AD88" s="613"/>
      <c r="AE88" s="613"/>
      <c r="AF88" s="613"/>
      <c r="AG88" s="613"/>
      <c r="AH88" s="613"/>
      <c r="AI88" s="613"/>
      <c r="AJ88" s="613"/>
      <c r="AK88" s="613"/>
      <c r="AL88" s="613"/>
      <c r="AM88" s="613"/>
      <c r="AN88" s="613"/>
      <c r="AO88" s="613"/>
      <c r="AP88" s="617"/>
      <c r="AQ88" s="613"/>
      <c r="AR88" s="613"/>
      <c r="AS88" s="613"/>
      <c r="AT88" s="613"/>
      <c r="AU88" s="613"/>
      <c r="AV88" s="613"/>
      <c r="AW88" s="617"/>
      <c r="AX88" s="613"/>
      <c r="AY88" s="613"/>
      <c r="AZ88" s="613"/>
      <c r="BA88" s="617"/>
      <c r="BB88" s="613"/>
      <c r="BC88" s="613"/>
      <c r="BD88" s="613"/>
      <c r="BE88" s="617"/>
      <c r="BF88" s="613"/>
      <c r="BG88" s="613"/>
      <c r="BH88" s="613"/>
      <c r="BI88" s="617"/>
      <c r="BJ88" s="613"/>
      <c r="BK88" s="613"/>
      <c r="BL88" s="613"/>
      <c r="BM88" s="617"/>
      <c r="BN88" s="613"/>
      <c r="BO88" s="613"/>
      <c r="BP88" s="613"/>
      <c r="BQ88" s="617"/>
      <c r="BR88" s="613"/>
      <c r="BS88" s="613"/>
      <c r="BT88" s="613"/>
      <c r="BU88" s="617"/>
      <c r="BV88" s="613"/>
      <c r="BW88" s="613"/>
      <c r="BX88" s="613"/>
      <c r="BY88" s="617"/>
      <c r="BZ88" s="613"/>
      <c r="CA88" s="613"/>
      <c r="CB88" s="613"/>
      <c r="CC88" s="617"/>
      <c r="CD88" s="613"/>
      <c r="CE88" s="613"/>
      <c r="CF88" s="613"/>
      <c r="CG88" s="617"/>
      <c r="CH88" s="613"/>
      <c r="CI88" s="613"/>
      <c r="CJ88" s="613"/>
      <c r="CK88" s="617"/>
      <c r="CL88" s="613"/>
      <c r="CM88" s="613"/>
      <c r="CN88" s="613"/>
      <c r="CO88" s="613"/>
      <c r="CP88" s="613"/>
      <c r="CQ88" s="613"/>
      <c r="CR88" s="613"/>
      <c r="CS88" s="617"/>
      <c r="CT88" s="613"/>
      <c r="CU88" s="613"/>
      <c r="CV88" s="613"/>
      <c r="CW88" s="617"/>
      <c r="CX88" s="613"/>
      <c r="CY88" s="613"/>
      <c r="CZ88" s="613"/>
      <c r="DA88" s="613"/>
      <c r="DB88" s="613"/>
      <c r="DC88" s="613"/>
      <c r="DD88" s="613"/>
      <c r="DE88" s="613"/>
      <c r="DF88" s="613"/>
      <c r="DG88" s="613"/>
      <c r="DH88" s="613"/>
      <c r="DI88" s="613"/>
      <c r="DJ88" s="617"/>
      <c r="DK88" s="613"/>
      <c r="DL88" s="613"/>
      <c r="DM88" s="613"/>
      <c r="DN88" s="613"/>
      <c r="DO88" s="613"/>
      <c r="DP88" s="613"/>
      <c r="DQ88" s="613"/>
      <c r="DR88" s="613"/>
      <c r="DS88" s="613"/>
      <c r="DT88" s="617"/>
      <c r="DU88" s="613"/>
      <c r="DV88" s="613"/>
      <c r="DW88" s="613"/>
      <c r="DX88" s="613"/>
      <c r="DY88" s="613"/>
      <c r="DZ88" s="613"/>
      <c r="EA88" s="613"/>
      <c r="EB88" s="615"/>
      <c r="EC88" s="613"/>
      <c r="ED88" s="613"/>
      <c r="EE88" s="613"/>
      <c r="EF88" s="615"/>
      <c r="EG88" s="613"/>
      <c r="EH88" s="613"/>
      <c r="EI88" s="613"/>
      <c r="EJ88" s="617"/>
      <c r="EK88" s="618"/>
      <c r="EL88" s="613"/>
      <c r="EM88" s="613"/>
      <c r="EN88" s="613"/>
      <c r="EO88" s="613"/>
      <c r="EP88" s="613"/>
      <c r="EQ88" s="619"/>
      <c r="ER88" s="619"/>
      <c r="ES88" s="619"/>
      <c r="ET88" s="612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  <c r="HF88" s="16"/>
      <c r="HG88" s="16"/>
      <c r="HH88" s="16"/>
    </row>
    <row r="89" spans="1:232" s="147" customFormat="1" ht="15" customHeight="1" thickTop="1" x14ac:dyDescent="0.25">
      <c r="A89" s="213"/>
      <c r="B89" s="601"/>
      <c r="C89" s="601"/>
      <c r="D89" s="602" t="s">
        <v>277</v>
      </c>
      <c r="E89" s="603">
        <f>TTEST(E14:E18,E71:E75,1,2)</f>
        <v>1.7986400528630077E-10</v>
      </c>
      <c r="F89" s="603">
        <f t="shared" ref="F89:K89" si="414">TTEST(F14:F18,F71:F75,1,2)</f>
        <v>2.7842276602062917E-10</v>
      </c>
      <c r="G89" s="603">
        <f t="shared" si="414"/>
        <v>6.5458224921036638E-10</v>
      </c>
      <c r="H89" s="603">
        <f t="shared" si="414"/>
        <v>2.3950372762696672E-9</v>
      </c>
      <c r="I89" s="603">
        <f t="shared" si="414"/>
        <v>4.5264867135755125E-10</v>
      </c>
      <c r="J89" s="603">
        <f t="shared" si="414"/>
        <v>7.9804740362719314E-10</v>
      </c>
      <c r="K89" s="603">
        <f t="shared" si="414"/>
        <v>7.0092051595521115E-9</v>
      </c>
      <c r="L89" s="603">
        <f>TTEST(L44:L48,L74:L78,1,2)</f>
        <v>0.12304242706693003</v>
      </c>
      <c r="M89" s="604"/>
      <c r="N89" s="603"/>
      <c r="O89" s="603">
        <f t="shared" ref="O89:Q89" si="415">TTEST(O14:O18,O71:O75,1,2)</f>
        <v>2.1552863101911152E-4</v>
      </c>
      <c r="P89" s="603">
        <f t="shared" si="415"/>
        <v>2.5476731188036982E-10</v>
      </c>
      <c r="Q89" s="603">
        <f t="shared" si="415"/>
        <v>3.0861742557032887E-9</v>
      </c>
      <c r="R89" s="603"/>
      <c r="S89" s="603">
        <f t="shared" ref="S89:U89" si="416">TTEST(S14:S18,S71:S75,1,2)</f>
        <v>5.1973466943915476E-2</v>
      </c>
      <c r="T89" s="603">
        <f t="shared" si="416"/>
        <v>2.9024539539709374E-11</v>
      </c>
      <c r="U89" s="603">
        <f t="shared" si="416"/>
        <v>1.3735783101102744E-8</v>
      </c>
      <c r="V89" s="603"/>
      <c r="W89" s="603">
        <f t="shared" ref="W89:Y89" si="417">TTEST(W14:W18,W71:W75,1,2)</f>
        <v>6.2771691164464558E-2</v>
      </c>
      <c r="X89" s="603">
        <f t="shared" si="417"/>
        <v>2.6489291434551016E-6</v>
      </c>
      <c r="Y89" s="603">
        <f t="shared" si="417"/>
        <v>9.9824257639857688E-8</v>
      </c>
      <c r="Z89" s="605"/>
      <c r="AA89" s="603">
        <f t="shared" ref="AA89:AC89" si="418">TTEST(AA14:AA18,AA71:AA75,1,2)</f>
        <v>2.1552863101910894E-4</v>
      </c>
      <c r="AB89" s="603">
        <f t="shared" si="418"/>
        <v>4.7182375213936411E-9</v>
      </c>
      <c r="AC89" s="603">
        <f t="shared" si="418"/>
        <v>1.0814490110628737E-6</v>
      </c>
      <c r="AD89" s="603"/>
      <c r="AE89" s="603">
        <f t="shared" ref="AE89:AG89" si="419">TTEST(AE14:AE18,AE71:AE75,1,2)</f>
        <v>1.2431233500856615E-3</v>
      </c>
      <c r="AF89" s="603">
        <f t="shared" si="419"/>
        <v>2.4068189135876493E-5</v>
      </c>
      <c r="AG89" s="603">
        <f t="shared" si="419"/>
        <v>5.5715965851726883E-5</v>
      </c>
      <c r="AH89" s="603"/>
      <c r="AI89" s="603">
        <f t="shared" ref="AI89:AK89" si="420">TTEST(AI14:AI18,AI71:AI75,1,2)</f>
        <v>6.3599980351005019E-3</v>
      </c>
      <c r="AJ89" s="603">
        <f t="shared" si="420"/>
        <v>9.3408775584737719E-7</v>
      </c>
      <c r="AK89" s="603">
        <f t="shared" si="420"/>
        <v>3.9647344484150147E-6</v>
      </c>
      <c r="AL89" s="603"/>
      <c r="AM89" s="603">
        <f t="shared" ref="AM89:AO89" si="421">TTEST(AM14:AM18,AM71:AM75,1,2)</f>
        <v>0.43725489734247208</v>
      </c>
      <c r="AN89" s="603">
        <f t="shared" si="421"/>
        <v>2.4705538199540153E-6</v>
      </c>
      <c r="AO89" s="603">
        <f t="shared" si="421"/>
        <v>2.0647262121405888E-3</v>
      </c>
      <c r="AP89" s="606"/>
      <c r="AQ89" s="603"/>
      <c r="AR89" s="603"/>
      <c r="AS89" s="603"/>
      <c r="AT89" s="603">
        <f t="shared" ref="AT89:AV89" si="422">TTEST(AT14:AT18,AT71:AT75,1,2)</f>
        <v>5.7255278003056687E-2</v>
      </c>
      <c r="AU89" s="603">
        <f t="shared" si="422"/>
        <v>6.771911396702002E-6</v>
      </c>
      <c r="AV89" s="603">
        <f t="shared" si="422"/>
        <v>1.2441305237278443E-3</v>
      </c>
      <c r="AW89" s="606"/>
      <c r="AX89" s="603">
        <f t="shared" ref="AX89:AZ89" si="423">TTEST(AX14:AX18,AX71:AX75,1,2)</f>
        <v>9.4553157768885836E-3</v>
      </c>
      <c r="AY89" s="603">
        <f t="shared" si="423"/>
        <v>1.7971667001064288E-3</v>
      </c>
      <c r="AZ89" s="603">
        <f t="shared" si="423"/>
        <v>1.4569299181192764E-4</v>
      </c>
      <c r="BA89" s="606"/>
      <c r="BB89" s="603">
        <f t="shared" ref="BB89:BD89" si="424">TTEST(BB14:BB18,BB71:BB75,1,2)</f>
        <v>0.20790512255435306</v>
      </c>
      <c r="BC89" s="603">
        <f t="shared" si="424"/>
        <v>3.7223932588319319E-5</v>
      </c>
      <c r="BD89" s="603">
        <f t="shared" si="424"/>
        <v>5.1417902522766787E-5</v>
      </c>
      <c r="BE89" s="606"/>
      <c r="BF89" s="603">
        <f t="shared" ref="BF89:BH89" si="425">TTEST(BF14:BF18,BF71:BF75,1,2)</f>
        <v>1.1699673400674177E-4</v>
      </c>
      <c r="BG89" s="603">
        <f t="shared" si="425"/>
        <v>5.3450682551458717E-5</v>
      </c>
      <c r="BH89" s="603">
        <f t="shared" si="425"/>
        <v>6.9944042048615137E-6</v>
      </c>
      <c r="BI89" s="606"/>
      <c r="BJ89" s="603">
        <f t="shared" ref="BJ89:BL89" si="426">TTEST(BJ14:BJ18,BJ71:BJ75,1,2)</f>
        <v>4.4107953027616595E-2</v>
      </c>
      <c r="BK89" s="603">
        <f t="shared" si="426"/>
        <v>3.8851819317783296E-6</v>
      </c>
      <c r="BL89" s="603">
        <f t="shared" si="426"/>
        <v>1.0988695154924277E-6</v>
      </c>
      <c r="BM89" s="606"/>
      <c r="BN89" s="603">
        <f t="shared" ref="BN89:BP89" si="427">TTEST(BN14:BN18,BN71:BN75,1,2)</f>
        <v>4.8633762889202894E-4</v>
      </c>
      <c r="BO89" s="603">
        <f t="shared" si="427"/>
        <v>9.5529341978759218E-6</v>
      </c>
      <c r="BP89" s="603">
        <f t="shared" si="427"/>
        <v>2.3272665783901445E-6</v>
      </c>
      <c r="BQ89" s="606"/>
      <c r="BR89" s="603">
        <f t="shared" ref="BR89:BT89" si="428">TTEST(BR14:BR18,BR71:BR75,1,2)</f>
        <v>1.7059443090236326E-2</v>
      </c>
      <c r="BS89" s="603">
        <f t="shared" si="428"/>
        <v>5.1851446201420691E-9</v>
      </c>
      <c r="BT89" s="603">
        <f t="shared" si="428"/>
        <v>2.7954834200203675E-3</v>
      </c>
      <c r="BU89" s="606"/>
      <c r="BV89" s="603">
        <f t="shared" ref="BV89:BX89" si="429">TTEST(BV14:BV18,BV71:BV75,1,2)</f>
        <v>1.0609138893495931E-2</v>
      </c>
      <c r="BW89" s="603">
        <f t="shared" si="429"/>
        <v>3.8357032734785401E-5</v>
      </c>
      <c r="BX89" s="603">
        <f t="shared" si="429"/>
        <v>2.1077339275434905E-4</v>
      </c>
      <c r="BY89" s="606"/>
      <c r="BZ89" s="603">
        <f t="shared" ref="BZ89:CB89" si="430">TTEST(BZ14:BZ18,BZ71:BZ75,1,2)</f>
        <v>4.8004558305800391E-3</v>
      </c>
      <c r="CA89" s="603">
        <f t="shared" si="430"/>
        <v>1.6509804212033876E-6</v>
      </c>
      <c r="CB89" s="603">
        <f t="shared" si="430"/>
        <v>3.9495698246382863E-4</v>
      </c>
      <c r="CC89" s="606"/>
      <c r="CD89" s="603">
        <f t="shared" ref="CD89:CF89" si="431">TTEST(CD14:CD18,CD71:CD75,1,2)</f>
        <v>1.1486031056826799E-2</v>
      </c>
      <c r="CE89" s="603">
        <f t="shared" si="431"/>
        <v>7.7498826146620611E-8</v>
      </c>
      <c r="CF89" s="603">
        <f t="shared" si="431"/>
        <v>3.6929588968870892E-5</v>
      </c>
      <c r="CG89" s="606"/>
      <c r="CH89" s="603">
        <f t="shared" ref="CH89:CJ89" si="432">TTEST(CH14:CH18,CH71:CH75,1,2)</f>
        <v>6.120003600180126E-4</v>
      </c>
      <c r="CI89" s="603">
        <f t="shared" si="432"/>
        <v>8.5438811566544288E-10</v>
      </c>
      <c r="CJ89" s="603">
        <f t="shared" si="432"/>
        <v>1.0343150848369747E-7</v>
      </c>
      <c r="CK89" s="606"/>
      <c r="CL89" s="603">
        <f t="shared" ref="CL89:CN89" si="433">TTEST(CL14:CL18,CL71:CL75,1,2)</f>
        <v>6.1200036001801314E-4</v>
      </c>
      <c r="CM89" s="603">
        <f t="shared" si="433"/>
        <v>8.753613187740762E-10</v>
      </c>
      <c r="CN89" s="603">
        <f t="shared" si="433"/>
        <v>1.130207021673795E-7</v>
      </c>
      <c r="CO89" s="603"/>
      <c r="CP89" s="603">
        <f t="shared" ref="CP89:CR89" si="434">TTEST(CP14:CP18,CP71:CP75,1,2)</f>
        <v>1.5769594468169699E-3</v>
      </c>
      <c r="CQ89" s="603">
        <f t="shared" si="434"/>
        <v>7.2269033233774492E-7</v>
      </c>
      <c r="CR89" s="603">
        <f t="shared" si="434"/>
        <v>1.6320474758599313E-4</v>
      </c>
      <c r="CS89" s="606"/>
      <c r="CT89" s="603">
        <f t="shared" ref="CT89:CV89" si="435">TTEST(CT14:CT18,CT71:CT75,1,2)</f>
        <v>5.6765830760130559E-2</v>
      </c>
      <c r="CU89" s="603">
        <f t="shared" si="435"/>
        <v>5.3835794949904949E-6</v>
      </c>
      <c r="CV89" s="603">
        <f t="shared" si="435"/>
        <v>1.5994053310866719E-6</v>
      </c>
      <c r="CW89" s="606"/>
      <c r="CX89" s="603">
        <f t="shared" ref="CX89:DI89" si="436">TTEST(CX14:CX18,CX71:CX75,1,2)</f>
        <v>4.9885987193972125E-5</v>
      </c>
      <c r="CY89" s="603">
        <f t="shared" si="436"/>
        <v>8.4212860625947948E-6</v>
      </c>
      <c r="CZ89" s="603">
        <f t="shared" si="436"/>
        <v>0.14970560413191009</v>
      </c>
      <c r="DA89" s="603">
        <f t="shared" si="436"/>
        <v>1.0327376500441536E-5</v>
      </c>
      <c r="DB89" s="603">
        <f t="shared" si="436"/>
        <v>0.36543453521709518</v>
      </c>
      <c r="DC89" s="603">
        <f t="shared" si="436"/>
        <v>1.4127300202951551E-6</v>
      </c>
      <c r="DD89" s="603">
        <f t="shared" si="436"/>
        <v>1.498037827746367E-5</v>
      </c>
      <c r="DE89" s="603">
        <f t="shared" si="436"/>
        <v>1.6807824524063617E-4</v>
      </c>
      <c r="DF89" s="603">
        <f t="shared" si="436"/>
        <v>2.5242443935835912E-3</v>
      </c>
      <c r="DG89" s="603">
        <f t="shared" si="436"/>
        <v>2.590116109262071E-4</v>
      </c>
      <c r="DH89" s="603">
        <f t="shared" si="436"/>
        <v>1.9598393417487762E-2</v>
      </c>
      <c r="DI89" s="603">
        <f t="shared" si="436"/>
        <v>0.18255417568036769</v>
      </c>
      <c r="DJ89" s="606"/>
      <c r="DK89" s="603">
        <f t="shared" ref="DK89:DS89" si="437">TTEST(DK14:DK18,DK71:DK75,1,2)</f>
        <v>7.011766771486827E-2</v>
      </c>
      <c r="DL89" s="603">
        <f t="shared" si="437"/>
        <v>3.8200522261994644E-4</v>
      </c>
      <c r="DM89" s="603">
        <f t="shared" si="437"/>
        <v>2.1795320592468734E-2</v>
      </c>
      <c r="DN89" s="603">
        <f t="shared" si="437"/>
        <v>1.107161998312107E-2</v>
      </c>
      <c r="DO89" s="603">
        <f t="shared" si="437"/>
        <v>0.46259499213297606</v>
      </c>
      <c r="DP89" s="603">
        <f t="shared" si="437"/>
        <v>3.8357032734785198E-5</v>
      </c>
      <c r="DQ89" s="603">
        <f t="shared" si="437"/>
        <v>7.379914224966022E-9</v>
      </c>
      <c r="DR89" s="603">
        <f t="shared" si="437"/>
        <v>1.5016186736070661E-7</v>
      </c>
      <c r="DS89" s="603">
        <f t="shared" si="437"/>
        <v>2.0075677163065774E-5</v>
      </c>
      <c r="DT89" s="606"/>
      <c r="DU89" s="603">
        <f t="shared" ref="DU89:DW89" si="438">TTEST(DU14:DU18,DU71:DU75,1,2)</f>
        <v>3.4241341743742694E-2</v>
      </c>
      <c r="DV89" s="603">
        <f t="shared" si="438"/>
        <v>2.5174783724699261E-10</v>
      </c>
      <c r="DW89" s="603">
        <f t="shared" si="438"/>
        <v>1.2523769750357184E-6</v>
      </c>
      <c r="DX89" s="603"/>
      <c r="DY89" s="603">
        <f t="shared" ref="DY89:EA89" si="439">TTEST(DY14:DY18,DY71:DY75,1,2)</f>
        <v>0.19385539629878834</v>
      </c>
      <c r="DZ89" s="603">
        <f t="shared" si="439"/>
        <v>1.4831379046732971E-6</v>
      </c>
      <c r="EA89" s="603">
        <f t="shared" si="439"/>
        <v>6.8741017021703421E-6</v>
      </c>
      <c r="EB89" s="607"/>
      <c r="EC89" s="603">
        <f t="shared" ref="EC89:EE89" si="440">TTEST(EC14:EC18,EC71:EC75,1,2)</f>
        <v>2.1807315313131511E-2</v>
      </c>
      <c r="ED89" s="603">
        <f t="shared" si="440"/>
        <v>1.7391839887083628E-10</v>
      </c>
      <c r="EE89" s="603">
        <f t="shared" si="440"/>
        <v>3.0490421866176212E-8</v>
      </c>
      <c r="EF89" s="607"/>
      <c r="EG89" s="603">
        <f t="shared" ref="EG89:EI89" si="441">TTEST(EG14:EG18,EG71:EG75,1,2)</f>
        <v>2.1807315313131737E-2</v>
      </c>
      <c r="EH89" s="603">
        <f t="shared" si="441"/>
        <v>4.9592833766235432E-7</v>
      </c>
      <c r="EI89" s="603">
        <f t="shared" si="441"/>
        <v>2.9946912106771812E-7</v>
      </c>
      <c r="EJ89" s="606"/>
      <c r="EK89" s="608"/>
      <c r="EL89" s="603"/>
      <c r="EM89" s="603">
        <f t="shared" ref="EM89:EP89" si="442">TTEST(EM14:EM18,EM71:EM75,1,2)</f>
        <v>7.0963490248776812E-6</v>
      </c>
      <c r="EN89" s="603">
        <f t="shared" si="442"/>
        <v>1.5495381755279554E-7</v>
      </c>
      <c r="EO89" s="603">
        <f t="shared" si="442"/>
        <v>6.8221921841809833E-3</v>
      </c>
      <c r="EP89" s="603">
        <f t="shared" si="442"/>
        <v>1.4619766207782066E-4</v>
      </c>
      <c r="EQ89" s="609"/>
      <c r="ER89" s="609"/>
      <c r="ES89" s="609"/>
      <c r="ET89" s="602" t="s">
        <v>277</v>
      </c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6"/>
      <c r="HD89" s="16"/>
      <c r="HE89" s="16"/>
      <c r="HF89" s="16"/>
      <c r="HG89" s="16"/>
      <c r="HH89" s="16"/>
    </row>
    <row r="90" spans="1:232" s="147" customFormat="1" ht="15" customHeight="1" thickBot="1" x14ac:dyDescent="0.3">
      <c r="A90" s="223"/>
      <c r="B90" s="230"/>
      <c r="C90" s="230"/>
      <c r="D90" s="442" t="s">
        <v>278</v>
      </c>
      <c r="E90" s="224">
        <f>TTEST(E14:E18,E71:E75,2,2)</f>
        <v>3.5972801057260155E-10</v>
      </c>
      <c r="F90" s="224">
        <f t="shared" ref="F90:K90" si="443">TTEST(F14:F18,F71:F75,2,2)</f>
        <v>5.5684553204125835E-10</v>
      </c>
      <c r="G90" s="224">
        <f t="shared" si="443"/>
        <v>1.3091644984207328E-9</v>
      </c>
      <c r="H90" s="224">
        <f t="shared" si="443"/>
        <v>4.7900745525393345E-9</v>
      </c>
      <c r="I90" s="224">
        <f t="shared" si="443"/>
        <v>9.0529734271510249E-10</v>
      </c>
      <c r="J90" s="224">
        <f t="shared" si="443"/>
        <v>1.5960948072543863E-9</v>
      </c>
      <c r="K90" s="224">
        <f t="shared" si="443"/>
        <v>1.4018410319104223E-8</v>
      </c>
      <c r="L90" s="224">
        <f>TTEST(L44:L48,L74:L78,2,2)</f>
        <v>0.24608485413386005</v>
      </c>
      <c r="M90" s="462"/>
      <c r="N90" s="224"/>
      <c r="O90" s="224">
        <f t="shared" ref="O90:Q90" si="444">TTEST(O14:O18,O71:O75,2,2)</f>
        <v>4.3105726203822303E-4</v>
      </c>
      <c r="P90" s="224">
        <f t="shared" si="444"/>
        <v>5.0953462376073964E-10</v>
      </c>
      <c r="Q90" s="224">
        <f t="shared" si="444"/>
        <v>6.1723485114065775E-9</v>
      </c>
      <c r="R90" s="224"/>
      <c r="S90" s="224">
        <f t="shared" ref="S90:U90" si="445">TTEST(S14:S18,S71:S75,2,2)</f>
        <v>0.10394693388783095</v>
      </c>
      <c r="T90" s="224">
        <f t="shared" si="445"/>
        <v>5.8049079079418749E-11</v>
      </c>
      <c r="U90" s="224">
        <f t="shared" si="445"/>
        <v>2.7471566202205489E-8</v>
      </c>
      <c r="V90" s="224"/>
      <c r="W90" s="224">
        <f t="shared" ref="W90:Y90" si="446">TTEST(W14:W18,W71:W75,2,2)</f>
        <v>0.12554338232892912</v>
      </c>
      <c r="X90" s="224">
        <f t="shared" si="446"/>
        <v>5.2978582869102032E-6</v>
      </c>
      <c r="Y90" s="224">
        <f t="shared" si="446"/>
        <v>1.9964851527971538E-7</v>
      </c>
      <c r="Z90" s="370"/>
      <c r="AA90" s="224">
        <f t="shared" ref="AA90:AC90" si="447">TTEST(AA14:AA18,AA71:AA75,2,2)</f>
        <v>4.3105726203821788E-4</v>
      </c>
      <c r="AB90" s="224">
        <f t="shared" si="447"/>
        <v>9.4364750427872822E-9</v>
      </c>
      <c r="AC90" s="224">
        <f t="shared" si="447"/>
        <v>2.1628980221257474E-6</v>
      </c>
      <c r="AD90" s="224"/>
      <c r="AE90" s="224">
        <f t="shared" ref="AE90:AG90" si="448">TTEST(AE14:AE18,AE71:AE75,2,2)</f>
        <v>2.4862467001713229E-3</v>
      </c>
      <c r="AF90" s="224">
        <f t="shared" si="448"/>
        <v>4.8136378271752986E-5</v>
      </c>
      <c r="AG90" s="224">
        <f t="shared" si="448"/>
        <v>1.1143193170345377E-4</v>
      </c>
      <c r="AH90" s="224"/>
      <c r="AI90" s="224">
        <f t="shared" ref="AI90:AK90" si="449">TTEST(AI14:AI18,AI71:AI75,2,2)</f>
        <v>1.2719996070201004E-2</v>
      </c>
      <c r="AJ90" s="224">
        <f t="shared" si="449"/>
        <v>1.8681755116947544E-6</v>
      </c>
      <c r="AK90" s="224">
        <f t="shared" si="449"/>
        <v>7.9294688968300295E-6</v>
      </c>
      <c r="AL90" s="224"/>
      <c r="AM90" s="224">
        <f t="shared" ref="AM90:AO90" si="450">TTEST(AM14:AM18,AM71:AM75,2,2)</f>
        <v>0.87450979468494416</v>
      </c>
      <c r="AN90" s="224">
        <f t="shared" si="450"/>
        <v>4.9411076399080306E-6</v>
      </c>
      <c r="AO90" s="224">
        <f t="shared" si="450"/>
        <v>4.1294524242811775E-3</v>
      </c>
      <c r="AP90" s="228"/>
      <c r="AQ90" s="224"/>
      <c r="AR90" s="224"/>
      <c r="AS90" s="224"/>
      <c r="AT90" s="224">
        <f t="shared" ref="AT90:AV90" si="451">TTEST(AT14:AT18,AT71:AT75,2,2)</f>
        <v>0.11451055600611337</v>
      </c>
      <c r="AU90" s="224">
        <f t="shared" si="451"/>
        <v>1.3543822793404004E-5</v>
      </c>
      <c r="AV90" s="224">
        <f t="shared" si="451"/>
        <v>2.4882610474556885E-3</v>
      </c>
      <c r="AW90" s="228"/>
      <c r="AX90" s="224">
        <f t="shared" ref="AX90:AZ90" si="452">TTEST(AX14:AX18,AX71:AX75,2,2)</f>
        <v>1.8910631553777167E-2</v>
      </c>
      <c r="AY90" s="224">
        <f t="shared" si="452"/>
        <v>3.5943334002128575E-3</v>
      </c>
      <c r="AZ90" s="224">
        <f t="shared" si="452"/>
        <v>2.9138598362385529E-4</v>
      </c>
      <c r="BA90" s="228"/>
      <c r="BB90" s="224">
        <f t="shared" ref="BB90:BD90" si="453">TTEST(BB14:BB18,BB71:BB75,2,2)</f>
        <v>0.41581024510870612</v>
      </c>
      <c r="BC90" s="224">
        <f t="shared" si="453"/>
        <v>7.4447865176638638E-5</v>
      </c>
      <c r="BD90" s="224">
        <f t="shared" si="453"/>
        <v>1.0283580504553357E-4</v>
      </c>
      <c r="BE90" s="228"/>
      <c r="BF90" s="224">
        <f t="shared" ref="BF90:BH90" si="454">TTEST(BF14:BF18,BF71:BF75,2,2)</f>
        <v>2.3399346801348354E-4</v>
      </c>
      <c r="BG90" s="224">
        <f t="shared" si="454"/>
        <v>1.0690136510291743E-4</v>
      </c>
      <c r="BH90" s="224">
        <f t="shared" si="454"/>
        <v>1.3988808409723027E-5</v>
      </c>
      <c r="BI90" s="228"/>
      <c r="BJ90" s="224">
        <f t="shared" ref="BJ90:BL90" si="455">TTEST(BJ14:BJ18,BJ71:BJ75,2,2)</f>
        <v>8.821590605523319E-2</v>
      </c>
      <c r="BK90" s="224">
        <f t="shared" si="455"/>
        <v>7.7703638635566591E-6</v>
      </c>
      <c r="BL90" s="224">
        <f t="shared" si="455"/>
        <v>2.1977390309848554E-6</v>
      </c>
      <c r="BM90" s="228"/>
      <c r="BN90" s="224">
        <f t="shared" ref="BN90:BP90" si="456">TTEST(BN14:BN18,BN71:BN75,2,2)</f>
        <v>9.7267525778405787E-4</v>
      </c>
      <c r="BO90" s="224">
        <f t="shared" si="456"/>
        <v>1.9105868395751844E-5</v>
      </c>
      <c r="BP90" s="224">
        <f t="shared" si="456"/>
        <v>4.6545331567802889E-6</v>
      </c>
      <c r="BQ90" s="228"/>
      <c r="BR90" s="224">
        <f t="shared" ref="BR90:BT90" si="457">TTEST(BR14:BR18,BR71:BR75,2,2)</f>
        <v>3.4118886180472652E-2</v>
      </c>
      <c r="BS90" s="224">
        <f t="shared" si="457"/>
        <v>1.0370289240284138E-8</v>
      </c>
      <c r="BT90" s="224">
        <f t="shared" si="457"/>
        <v>5.5909668400407351E-3</v>
      </c>
      <c r="BU90" s="228"/>
      <c r="BV90" s="224">
        <f t="shared" ref="BV90:BX90" si="458">TTEST(BV14:BV18,BV71:BV75,2,2)</f>
        <v>2.1218277786991861E-2</v>
      </c>
      <c r="BW90" s="224">
        <f t="shared" si="458"/>
        <v>7.6714065469570802E-5</v>
      </c>
      <c r="BX90" s="224">
        <f t="shared" si="458"/>
        <v>4.2154678550869809E-4</v>
      </c>
      <c r="BY90" s="228"/>
      <c r="BZ90" s="224">
        <f t="shared" ref="BZ90:CB90" si="459">TTEST(BZ14:BZ18,BZ71:BZ75,2,2)</f>
        <v>9.6009116611600782E-3</v>
      </c>
      <c r="CA90" s="224">
        <f t="shared" si="459"/>
        <v>3.3019608424067752E-6</v>
      </c>
      <c r="CB90" s="224">
        <f t="shared" si="459"/>
        <v>7.8991396492765725E-4</v>
      </c>
      <c r="CC90" s="228"/>
      <c r="CD90" s="224">
        <f t="shared" ref="CD90:CF90" si="460">TTEST(CD14:CD18,CD71:CD75,2,2)</f>
        <v>2.2972062113653598E-2</v>
      </c>
      <c r="CE90" s="224">
        <f t="shared" si="460"/>
        <v>1.5499765229324122E-7</v>
      </c>
      <c r="CF90" s="224">
        <f t="shared" si="460"/>
        <v>7.3859177937741783E-5</v>
      </c>
      <c r="CG90" s="228"/>
      <c r="CH90" s="224">
        <f t="shared" ref="CH90:CJ90" si="461">TTEST(CH14:CH18,CH71:CH75,2,2)</f>
        <v>1.2240007200360252E-3</v>
      </c>
      <c r="CI90" s="224">
        <f t="shared" si="461"/>
        <v>1.7087762313308858E-9</v>
      </c>
      <c r="CJ90" s="224">
        <f t="shared" si="461"/>
        <v>2.0686301696739495E-7</v>
      </c>
      <c r="CK90" s="228"/>
      <c r="CL90" s="224">
        <f t="shared" ref="CL90:CN90" si="462">TTEST(CL14:CL18,CL71:CL75,2,2)</f>
        <v>1.2240007200360263E-3</v>
      </c>
      <c r="CM90" s="224">
        <f t="shared" si="462"/>
        <v>1.7507226375481524E-9</v>
      </c>
      <c r="CN90" s="224">
        <f t="shared" si="462"/>
        <v>2.26041404334759E-7</v>
      </c>
      <c r="CO90" s="224"/>
      <c r="CP90" s="224">
        <f t="shared" ref="CP90:CR90" si="463">TTEST(CP14:CP18,CP71:CP75,2,2)</f>
        <v>3.1539188936339398E-3</v>
      </c>
      <c r="CQ90" s="224">
        <f t="shared" si="463"/>
        <v>1.4453806646754898E-6</v>
      </c>
      <c r="CR90" s="224">
        <f t="shared" si="463"/>
        <v>3.2640949517198626E-4</v>
      </c>
      <c r="CS90" s="228"/>
      <c r="CT90" s="224">
        <f t="shared" ref="CT90:CV90" si="464">TTEST(CT14:CT18,CT71:CT75,2,2)</f>
        <v>0.11353166152026112</v>
      </c>
      <c r="CU90" s="224">
        <f t="shared" si="464"/>
        <v>1.076715898998099E-5</v>
      </c>
      <c r="CV90" s="224">
        <f t="shared" si="464"/>
        <v>3.1988106621733437E-6</v>
      </c>
      <c r="CW90" s="228"/>
      <c r="CX90" s="224">
        <f t="shared" ref="CX90:DI90" si="465">TTEST(CX14:CX18,CX71:CX75,2,2)</f>
        <v>9.9771974387944249E-5</v>
      </c>
      <c r="CY90" s="224">
        <f t="shared" si="465"/>
        <v>1.684257212518959E-5</v>
      </c>
      <c r="CZ90" s="224">
        <f t="shared" si="465"/>
        <v>0.29941120826382017</v>
      </c>
      <c r="DA90" s="224">
        <f t="shared" si="465"/>
        <v>2.0654753000883071E-5</v>
      </c>
      <c r="DB90" s="224">
        <f t="shared" si="465"/>
        <v>0.73086907043419036</v>
      </c>
      <c r="DC90" s="224">
        <f t="shared" si="465"/>
        <v>2.8254600405903102E-6</v>
      </c>
      <c r="DD90" s="224">
        <f t="shared" si="465"/>
        <v>2.9960756554927339E-5</v>
      </c>
      <c r="DE90" s="224">
        <f t="shared" si="465"/>
        <v>3.3615649048127235E-4</v>
      </c>
      <c r="DF90" s="224">
        <f t="shared" si="465"/>
        <v>5.0484887871671824E-3</v>
      </c>
      <c r="DG90" s="224">
        <f t="shared" si="465"/>
        <v>5.180232218524142E-4</v>
      </c>
      <c r="DH90" s="224">
        <f t="shared" si="465"/>
        <v>3.9196786834975524E-2</v>
      </c>
      <c r="DI90" s="224">
        <f t="shared" si="465"/>
        <v>0.36510835136073538</v>
      </c>
      <c r="DJ90" s="228"/>
      <c r="DK90" s="224">
        <f t="shared" ref="DK90:DS90" si="466">TTEST(DK14:DK18,DK71:DK75,2,2)</f>
        <v>0.14023533542973654</v>
      </c>
      <c r="DL90" s="224">
        <f t="shared" si="466"/>
        <v>7.6401044523989289E-4</v>
      </c>
      <c r="DM90" s="224">
        <f t="shared" si="466"/>
        <v>4.3590641184937468E-2</v>
      </c>
      <c r="DN90" s="224">
        <f t="shared" si="466"/>
        <v>2.214323996624214E-2</v>
      </c>
      <c r="DO90" s="224">
        <f t="shared" si="466"/>
        <v>0.92518998426595211</v>
      </c>
      <c r="DP90" s="224">
        <f t="shared" si="466"/>
        <v>7.6714065469570396E-5</v>
      </c>
      <c r="DQ90" s="224">
        <f t="shared" si="466"/>
        <v>1.4759828449932044E-8</v>
      </c>
      <c r="DR90" s="224">
        <f t="shared" si="466"/>
        <v>3.0032373472141322E-7</v>
      </c>
      <c r="DS90" s="224">
        <f t="shared" si="466"/>
        <v>4.0151354326131548E-5</v>
      </c>
      <c r="DT90" s="228"/>
      <c r="DU90" s="224">
        <f t="shared" ref="DU90:DW90" si="467">TTEST(DU14:DU18,DU71:DU75,2,2)</f>
        <v>6.8482683487485388E-2</v>
      </c>
      <c r="DV90" s="224">
        <f t="shared" si="467"/>
        <v>5.0349567449398522E-10</v>
      </c>
      <c r="DW90" s="224">
        <f t="shared" si="467"/>
        <v>2.5047539500714368E-6</v>
      </c>
      <c r="DX90" s="224"/>
      <c r="DY90" s="224">
        <f t="shared" ref="DY90:EA90" si="468">TTEST(DY14:DY18,DY71:DY75,2,2)</f>
        <v>0.38771079259757668</v>
      </c>
      <c r="DZ90" s="224">
        <f t="shared" si="468"/>
        <v>2.9662758093465941E-6</v>
      </c>
      <c r="EA90" s="224">
        <f t="shared" si="468"/>
        <v>1.3748203404340684E-5</v>
      </c>
      <c r="EB90" s="541"/>
      <c r="EC90" s="224">
        <f t="shared" ref="EC90:EE90" si="469">TTEST(EC14:EC18,EC71:EC75,2,2)</f>
        <v>4.3614630626263022E-2</v>
      </c>
      <c r="ED90" s="224">
        <f t="shared" si="469"/>
        <v>3.4783679774167256E-10</v>
      </c>
      <c r="EE90" s="224">
        <f t="shared" si="469"/>
        <v>6.0980843732352423E-8</v>
      </c>
      <c r="EF90" s="541"/>
      <c r="EG90" s="224">
        <f t="shared" ref="EG90:EI90" si="470">TTEST(EG14:EG18,EG71:EG75,2,2)</f>
        <v>4.3614630626263473E-2</v>
      </c>
      <c r="EH90" s="224">
        <f t="shared" si="470"/>
        <v>9.9185667532470865E-7</v>
      </c>
      <c r="EI90" s="224">
        <f t="shared" si="470"/>
        <v>5.9893824213543624E-7</v>
      </c>
      <c r="EJ90" s="228"/>
      <c r="EK90" s="225"/>
      <c r="EL90" s="224"/>
      <c r="EM90" s="224">
        <f t="shared" ref="EM90:EP90" si="471">TTEST(EM14:EM18,EM71:EM75,2,2)</f>
        <v>1.4192698049755362E-5</v>
      </c>
      <c r="EN90" s="224">
        <f t="shared" si="471"/>
        <v>3.0990763510559107E-7</v>
      </c>
      <c r="EO90" s="224">
        <f t="shared" si="471"/>
        <v>1.3644384368361967E-2</v>
      </c>
      <c r="EP90" s="224">
        <f t="shared" si="471"/>
        <v>2.9239532415564133E-4</v>
      </c>
      <c r="EQ90" s="231"/>
      <c r="ER90" s="231"/>
      <c r="ES90" s="231"/>
      <c r="ET90" s="442" t="s">
        <v>278</v>
      </c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</row>
    <row r="91" spans="1:232" s="600" customFormat="1" ht="14.25" customHeight="1" thickTop="1" thickBot="1" x14ac:dyDescent="0.25">
      <c r="A91" s="589"/>
      <c r="B91" s="590"/>
      <c r="C91" s="590"/>
      <c r="D91" s="591" t="s">
        <v>215</v>
      </c>
      <c r="E91" s="592">
        <f>(E77-E20)/E20</f>
        <v>31.030651340996165</v>
      </c>
      <c r="F91" s="592">
        <f t="shared" ref="F91:K91" si="472">(F77-F20)/F20</f>
        <v>8.9106622645173807</v>
      </c>
      <c r="G91" s="592">
        <f t="shared" si="472"/>
        <v>9.7167832167832149</v>
      </c>
      <c r="H91" s="592">
        <f t="shared" si="472"/>
        <v>7.9316987740805613</v>
      </c>
      <c r="I91" s="592">
        <f t="shared" si="472"/>
        <v>8.3786127167630049</v>
      </c>
      <c r="J91" s="592">
        <f t="shared" si="472"/>
        <v>8.7180327868852441</v>
      </c>
      <c r="K91" s="592">
        <f t="shared" si="472"/>
        <v>8.6589147286821699</v>
      </c>
      <c r="L91" s="592">
        <f>(L80-L50)/L50</f>
        <v>-0.51847975371044253</v>
      </c>
      <c r="M91" s="593"/>
      <c r="N91" s="592"/>
      <c r="O91" s="592">
        <f t="shared" ref="O91:Q91" si="473">(O77-O20)/O20</f>
        <v>7.2825074758401151E-2</v>
      </c>
      <c r="P91" s="592">
        <f t="shared" si="473"/>
        <v>9.6290589805271463</v>
      </c>
      <c r="Q91" s="592">
        <f t="shared" si="473"/>
        <v>-0.66804377436958362</v>
      </c>
      <c r="R91" s="592"/>
      <c r="S91" s="592">
        <f t="shared" ref="S91:U91" si="474">(S77-S20)/S20</f>
        <v>5.4532773020508421E-2</v>
      </c>
      <c r="T91" s="592">
        <f t="shared" si="474"/>
        <v>9.4272937713612528</v>
      </c>
      <c r="U91" s="592">
        <f t="shared" si="474"/>
        <v>-0.6742701109724023</v>
      </c>
      <c r="V91" s="592"/>
      <c r="W91" s="592">
        <f t="shared" ref="W91:Y91" si="475">(W77-W20)/W20</f>
        <v>0.13377325727597258</v>
      </c>
      <c r="X91" s="592">
        <f t="shared" si="475"/>
        <v>10.302498161228469</v>
      </c>
      <c r="Y91" s="592">
        <f t="shared" si="475"/>
        <v>-0.647268980447257</v>
      </c>
      <c r="Z91" s="594"/>
      <c r="AA91" s="592">
        <f t="shared" ref="AA91:AC91" si="476">(AA77-AA20)/AA20</f>
        <v>-0.32256972910549903</v>
      </c>
      <c r="AB91" s="592">
        <f t="shared" si="476"/>
        <v>5.72375574847121</v>
      </c>
      <c r="AC91" s="592">
        <f t="shared" si="476"/>
        <v>-0.79041121627951416</v>
      </c>
      <c r="AD91" s="592"/>
      <c r="AE91" s="592">
        <f t="shared" ref="AE91:AG91" si="477">(AE77-AE20)/AE20</f>
        <v>-0.52967436224786091</v>
      </c>
      <c r="AF91" s="592">
        <f t="shared" si="477"/>
        <v>3.5954835858693346</v>
      </c>
      <c r="AG91" s="592">
        <f t="shared" si="477"/>
        <v>-0.855175612329101</v>
      </c>
      <c r="AH91" s="592"/>
      <c r="AI91" s="592">
        <f t="shared" ref="AI91:AK91" si="478">(AI77-AI20)/AI20</f>
        <v>-0.26465767970365867</v>
      </c>
      <c r="AJ91" s="592">
        <f t="shared" si="478"/>
        <v>6.3487770737095151</v>
      </c>
      <c r="AK91" s="592">
        <f t="shared" si="478"/>
        <v>-0.7722930966094933</v>
      </c>
      <c r="AL91" s="592"/>
      <c r="AM91" s="592">
        <f t="shared" ref="AM91:AO91" si="479">(AM77-AM20)/AM20</f>
        <v>3.0016103104404421E-2</v>
      </c>
      <c r="AN91" s="592">
        <f t="shared" si="479"/>
        <v>9.2726662228967278</v>
      </c>
      <c r="AO91" s="592">
        <f t="shared" si="479"/>
        <v>-0.67850607589986434</v>
      </c>
      <c r="AP91" s="595"/>
      <c r="AQ91" s="592"/>
      <c r="AR91" s="592"/>
      <c r="AS91" s="592"/>
      <c r="AT91" s="592">
        <f t="shared" ref="AT91:AV91" si="480">(AT77-AT20)/AT20</f>
        <v>0.32623206365148028</v>
      </c>
      <c r="AU91" s="592">
        <f t="shared" si="480"/>
        <v>13.052941413188647</v>
      </c>
      <c r="AV91" s="592">
        <f t="shared" si="480"/>
        <v>-0.56414629201716493</v>
      </c>
      <c r="AW91" s="595"/>
      <c r="AX91" s="592">
        <f t="shared" ref="AX91:AZ91" si="481">(AX77-AX20)/AX20</f>
        <v>-0.53169658413406573</v>
      </c>
      <c r="AY91" s="592">
        <f t="shared" si="481"/>
        <v>3.9601560743212239</v>
      </c>
      <c r="AZ91" s="592">
        <f t="shared" si="481"/>
        <v>-0.84530825226953976</v>
      </c>
      <c r="BA91" s="595"/>
      <c r="BB91" s="592">
        <f t="shared" ref="BB91:BD91" si="482">(BB77-BB20)/BB20</f>
        <v>-0.13198054221816591</v>
      </c>
      <c r="BC91" s="592">
        <f t="shared" si="482"/>
        <v>8.220329139469472</v>
      </c>
      <c r="BD91" s="592">
        <f t="shared" si="482"/>
        <v>-0.71352474949776756</v>
      </c>
      <c r="BE91" s="595"/>
      <c r="BF91" s="592">
        <f t="shared" ref="BF91:BH91" si="483">(BF77-BF20)/BF20</f>
        <v>-0.68520661907457747</v>
      </c>
      <c r="BG91" s="592">
        <f t="shared" si="483"/>
        <v>2.3509060309993552</v>
      </c>
      <c r="BH91" s="592">
        <f t="shared" si="483"/>
        <v>-0.89574858222275344</v>
      </c>
      <c r="BI91" s="595"/>
      <c r="BJ91" s="592">
        <f t="shared" ref="BJ91:BL91" si="484">(BJ77-BJ20)/BJ20</f>
        <v>-0.17260079011196858</v>
      </c>
      <c r="BK91" s="592">
        <f t="shared" si="484"/>
        <v>7.7378662317525269</v>
      </c>
      <c r="BL91" s="592">
        <f t="shared" si="484"/>
        <v>-0.7271003766945856</v>
      </c>
      <c r="BM91" s="595"/>
      <c r="BN91" s="592">
        <f t="shared" ref="BN91:BP91" si="485">(BN77-BN20)/BN20</f>
        <v>-0.4967951933421324</v>
      </c>
      <c r="BO91" s="592">
        <f t="shared" si="485"/>
        <v>4.3484874119208836</v>
      </c>
      <c r="BP91" s="592">
        <f t="shared" si="485"/>
        <v>-0.83357100722291</v>
      </c>
      <c r="BQ91" s="595"/>
      <c r="BR91" s="592">
        <f t="shared" ref="BR91:BT91" si="486">(BR77-BR20)/BR20</f>
        <v>0.35307050244072613</v>
      </c>
      <c r="BS91" s="592">
        <f t="shared" si="486"/>
        <v>13.258345758349181</v>
      </c>
      <c r="BT91" s="592">
        <f t="shared" si="486"/>
        <v>-0.55026476503110666</v>
      </c>
      <c r="BU91" s="595"/>
      <c r="BV91" s="592">
        <f t="shared" ref="BV91:BX91" si="487">(BV77-BV20)/BV20</f>
        <v>0.46101130910499277</v>
      </c>
      <c r="BW91" s="592">
        <f t="shared" si="487"/>
        <v>14.647134073716213</v>
      </c>
      <c r="BX91" s="592">
        <f t="shared" si="487"/>
        <v>-0.51225223315160406</v>
      </c>
      <c r="BY91" s="595"/>
      <c r="BZ91" s="592">
        <f t="shared" ref="BZ91:CB91" si="488">(BZ77-BZ20)/BZ20</f>
        <v>0.40552760400820637</v>
      </c>
      <c r="CA91" s="592">
        <f t="shared" si="488"/>
        <v>13.93005282275252</v>
      </c>
      <c r="CB91" s="592">
        <f t="shared" si="488"/>
        <v>-0.53177455477437285</v>
      </c>
      <c r="CC91" s="595"/>
      <c r="CD91" s="592">
        <f t="shared" ref="CD91:CF91" si="489">(CD77-CD20)/CD20</f>
        <v>0.21599160062544034</v>
      </c>
      <c r="CE91" s="592">
        <f t="shared" si="489"/>
        <v>11.901938399301507</v>
      </c>
      <c r="CF91" s="592">
        <f t="shared" si="489"/>
        <v>-0.59576104539480723</v>
      </c>
      <c r="CG91" s="595"/>
      <c r="CH91" s="592">
        <f t="shared" ref="CH91:CJ91" si="490">(CH77-CH20)/CH20</f>
        <v>-0.28505886978970657</v>
      </c>
      <c r="CI91" s="592">
        <f t="shared" si="490"/>
        <v>6.6169405204668896</v>
      </c>
      <c r="CJ91" s="592">
        <f t="shared" si="490"/>
        <v>-0.76251884388111435</v>
      </c>
      <c r="CK91" s="595"/>
      <c r="CL91" s="592">
        <f t="shared" ref="CL91:CN91" si="491">(CL77-CL20)/CL20</f>
        <v>0.10735857192236448</v>
      </c>
      <c r="CM91" s="592">
        <f t="shared" si="491"/>
        <v>10.757197218578805</v>
      </c>
      <c r="CN91" s="592">
        <f t="shared" si="491"/>
        <v>-0.63257786750961797</v>
      </c>
      <c r="CO91" s="592"/>
      <c r="CP91" s="592">
        <f t="shared" ref="CP91:CR91" si="492">(CP77-CP20)/CP20</f>
        <v>0.69153304311096908</v>
      </c>
      <c r="CQ91" s="592">
        <f t="shared" si="492"/>
        <v>16.945073939030145</v>
      </c>
      <c r="CR91" s="592">
        <f t="shared" si="492"/>
        <v>-0.44022453489505109</v>
      </c>
      <c r="CS91" s="595"/>
      <c r="CT91" s="592">
        <f t="shared" ref="CT91:CV91" si="493">(CT77-CT20)/CT20</f>
        <v>-0.16520805222910695</v>
      </c>
      <c r="CU91" s="592">
        <f t="shared" si="493"/>
        <v>7.8180738974876398</v>
      </c>
      <c r="CV91" s="592">
        <f t="shared" si="493"/>
        <v>-0.72477925614427841</v>
      </c>
      <c r="CW91" s="595"/>
      <c r="CX91" s="592">
        <f t="shared" ref="CX91:DI91" si="494">(CX77-CX20)/CX20</f>
        <v>1.6216358938246582</v>
      </c>
      <c r="CY91" s="592">
        <f t="shared" si="494"/>
        <v>27.127765190060092</v>
      </c>
      <c r="CZ91" s="592">
        <f t="shared" si="494"/>
        <v>-0.12600919977833189</v>
      </c>
      <c r="DA91" s="592">
        <f t="shared" si="494"/>
        <v>-0.75290857250308363</v>
      </c>
      <c r="DB91" s="592">
        <f t="shared" si="494"/>
        <v>-3.1220506625391466E-2</v>
      </c>
      <c r="DC91" s="592">
        <f t="shared" si="494"/>
        <v>-0.56943987811488861</v>
      </c>
      <c r="DD91" s="592">
        <f t="shared" si="494"/>
        <v>-0.48767103860018529</v>
      </c>
      <c r="DE91" s="592">
        <f t="shared" si="494"/>
        <v>-0.67698500470813305</v>
      </c>
      <c r="DF91" s="592">
        <f t="shared" si="494"/>
        <v>-0.33457648906328008</v>
      </c>
      <c r="DG91" s="592">
        <f t="shared" si="494"/>
        <v>-0.39830797221809267</v>
      </c>
      <c r="DH91" s="592">
        <f t="shared" si="494"/>
        <v>0.61462025744427351</v>
      </c>
      <c r="DI91" s="592">
        <f t="shared" si="494"/>
        <v>-0.14618001798999603</v>
      </c>
      <c r="DJ91" s="595"/>
      <c r="DK91" s="592">
        <f t="shared" ref="DK91:DS91" si="495">(DK77-DK20)/DK20</f>
        <v>0.52544293105592377</v>
      </c>
      <c r="DL91" s="592">
        <f t="shared" si="495"/>
        <v>15.352556058487492</v>
      </c>
      <c r="DM91" s="592">
        <f t="shared" si="495"/>
        <v>-0.50156443793288863</v>
      </c>
      <c r="DN91" s="592">
        <f t="shared" si="495"/>
        <v>1.0968985675370388</v>
      </c>
      <c r="DO91" s="592">
        <f t="shared" si="495"/>
        <v>8.4624844592185687E-3</v>
      </c>
      <c r="DP91" s="592">
        <f t="shared" si="495"/>
        <v>14.647134073716215</v>
      </c>
      <c r="DQ91" s="592">
        <f t="shared" si="495"/>
        <v>12.273733792655971</v>
      </c>
      <c r="DR91" s="592">
        <f t="shared" si="495"/>
        <v>13.433835265871837</v>
      </c>
      <c r="DS91" s="592">
        <f t="shared" si="495"/>
        <v>-0.54856698990603314</v>
      </c>
      <c r="DT91" s="595"/>
      <c r="DU91" s="592">
        <f t="shared" ref="DU91:DW91" si="496">(DU77-DU20)/DU20</f>
        <v>9.8273254366573998E-2</v>
      </c>
      <c r="DV91" s="592">
        <f t="shared" si="496"/>
        <v>10.612251099533314</v>
      </c>
      <c r="DW91" s="592">
        <f t="shared" si="496"/>
        <v>-0.6360965037869879</v>
      </c>
      <c r="DX91" s="592"/>
      <c r="DY91" s="592">
        <f t="shared" ref="DY91:EA91" si="497">(DY77-DY20)/DY20</f>
        <v>-9.3611825829506612E-2</v>
      </c>
      <c r="DZ91" s="592">
        <f t="shared" si="497"/>
        <v>8.7113803037943534</v>
      </c>
      <c r="EA91" s="592">
        <f t="shared" si="497"/>
        <v>-0.69882167026921005</v>
      </c>
      <c r="EB91" s="596"/>
      <c r="EC91" s="592">
        <f t="shared" ref="EC91:EE91" si="498">(EC77-EC20)/EC20</f>
        <v>5.6705718603494777E-2</v>
      </c>
      <c r="ED91" s="592">
        <f t="shared" si="498"/>
        <v>10.203730656139653</v>
      </c>
      <c r="EE91" s="592">
        <f t="shared" si="498"/>
        <v>-0.64962262802318171</v>
      </c>
      <c r="EF91" s="596"/>
      <c r="EG91" s="592">
        <f t="shared" ref="EG91:EI91" si="499">(EG77-EG20)/EG20</f>
        <v>-0.15764516062196629</v>
      </c>
      <c r="EH91" s="592">
        <f t="shared" si="499"/>
        <v>8.0199172657477682</v>
      </c>
      <c r="EI91" s="592">
        <f t="shared" si="499"/>
        <v>-0.71933623586180662</v>
      </c>
      <c r="EJ91" s="595"/>
      <c r="EK91" s="597"/>
      <c r="EL91" s="592"/>
      <c r="EM91" s="592">
        <f t="shared" ref="EM91:EP91" si="500">(EM77-EM20)/EM20</f>
        <v>1.2420020981175097</v>
      </c>
      <c r="EN91" s="592">
        <f t="shared" si="500"/>
        <v>22.887149476374198</v>
      </c>
      <c r="EO91" s="592">
        <f t="shared" si="500"/>
        <v>-0.2560729338754395</v>
      </c>
      <c r="EP91" s="592">
        <f t="shared" si="500"/>
        <v>-0.51604570754671242</v>
      </c>
      <c r="EQ91" s="598"/>
      <c r="ER91" s="598"/>
      <c r="ES91" s="598"/>
      <c r="ET91" s="591" t="s">
        <v>215</v>
      </c>
      <c r="EU91" s="599"/>
      <c r="EV91" s="599"/>
      <c r="EW91" s="599"/>
      <c r="EX91" s="599"/>
      <c r="EY91" s="599"/>
      <c r="EZ91" s="599"/>
      <c r="FA91" s="599"/>
      <c r="FB91" s="599"/>
      <c r="FC91" s="599"/>
      <c r="FD91" s="599"/>
      <c r="FE91" s="599"/>
      <c r="FF91" s="599"/>
      <c r="FG91" s="599"/>
      <c r="FH91" s="599"/>
      <c r="FI91" s="599"/>
      <c r="FJ91" s="599"/>
      <c r="FK91" s="599"/>
      <c r="FL91" s="599"/>
      <c r="FM91" s="599"/>
      <c r="FN91" s="599"/>
      <c r="FO91" s="599"/>
      <c r="FP91" s="599"/>
      <c r="FQ91" s="599"/>
      <c r="FR91" s="599"/>
      <c r="FS91" s="599"/>
      <c r="FT91" s="599"/>
      <c r="FU91" s="599"/>
      <c r="FV91" s="599"/>
      <c r="FW91" s="599"/>
      <c r="FX91" s="599"/>
      <c r="FY91" s="599"/>
      <c r="FZ91" s="599"/>
      <c r="GA91" s="599"/>
      <c r="GB91" s="599"/>
      <c r="GC91" s="599"/>
      <c r="GD91" s="599"/>
      <c r="GE91" s="599"/>
      <c r="GF91" s="599"/>
      <c r="GG91" s="599"/>
      <c r="GH91" s="599"/>
      <c r="GI91" s="599"/>
      <c r="GJ91" s="599"/>
      <c r="GK91" s="599"/>
      <c r="GL91" s="599"/>
      <c r="GM91" s="599"/>
      <c r="GN91" s="599"/>
      <c r="GO91" s="599"/>
      <c r="GP91" s="599"/>
      <c r="GQ91" s="599"/>
      <c r="GR91" s="599"/>
      <c r="GS91" s="599"/>
      <c r="GT91" s="599"/>
      <c r="GU91" s="599"/>
      <c r="GV91" s="599"/>
      <c r="GW91" s="599"/>
      <c r="GX91" s="599"/>
      <c r="GY91" s="599"/>
      <c r="GZ91" s="599"/>
      <c r="HA91" s="599"/>
      <c r="HB91" s="599"/>
      <c r="HC91" s="599"/>
      <c r="HD91" s="599"/>
      <c r="HE91" s="599"/>
      <c r="HF91" s="599"/>
      <c r="HG91" s="599"/>
      <c r="HH91" s="599"/>
    </row>
    <row r="92" spans="1:232" s="149" customFormat="1" ht="15" customHeight="1" thickTop="1" x14ac:dyDescent="0.3">
      <c r="A92" s="234"/>
      <c r="B92" s="235"/>
      <c r="C92" s="236"/>
      <c r="D92" s="443"/>
      <c r="E92" s="237" t="s">
        <v>20</v>
      </c>
      <c r="F92" s="238" t="s">
        <v>21</v>
      </c>
      <c r="G92" s="237"/>
      <c r="H92" s="237"/>
      <c r="I92" s="237"/>
      <c r="J92" s="237"/>
      <c r="K92" s="238"/>
      <c r="L92" s="433" t="s">
        <v>22</v>
      </c>
      <c r="M92" s="254" t="s">
        <v>23</v>
      </c>
      <c r="N92" s="237"/>
      <c r="O92" s="238"/>
      <c r="P92" s="69"/>
      <c r="Q92" s="69"/>
      <c r="R92" s="237"/>
      <c r="S92" s="238"/>
      <c r="T92" s="69"/>
      <c r="U92" s="69"/>
      <c r="V92" s="237"/>
      <c r="W92" s="238"/>
      <c r="X92" s="69"/>
      <c r="Y92" s="469"/>
      <c r="Z92" s="371"/>
      <c r="AA92" s="238"/>
      <c r="AB92" s="69"/>
      <c r="AC92" s="69"/>
      <c r="AD92" s="237"/>
      <c r="AE92" s="238"/>
      <c r="AF92" s="69"/>
      <c r="AG92" s="69"/>
      <c r="AH92" s="237"/>
      <c r="AI92" s="238"/>
      <c r="AJ92" s="69"/>
      <c r="AK92" s="69"/>
      <c r="AL92" s="237"/>
      <c r="AM92" s="238"/>
      <c r="AN92" s="69"/>
      <c r="AO92" s="469"/>
      <c r="AP92" s="61" t="s">
        <v>24</v>
      </c>
      <c r="AQ92" s="237" t="s">
        <v>24</v>
      </c>
      <c r="AR92" s="237" t="s">
        <v>23</v>
      </c>
      <c r="AS92" s="237" t="s">
        <v>172</v>
      </c>
      <c r="AT92" s="239"/>
      <c r="AU92" s="240"/>
      <c r="AV92" s="241"/>
      <c r="AW92" s="61" t="s">
        <v>173</v>
      </c>
      <c r="AX92" s="239"/>
      <c r="AY92" s="240"/>
      <c r="AZ92" s="241"/>
      <c r="BA92" s="61" t="s">
        <v>27</v>
      </c>
      <c r="BB92" s="239"/>
      <c r="BC92" s="240"/>
      <c r="BD92" s="241"/>
      <c r="BE92" s="61" t="s">
        <v>28</v>
      </c>
      <c r="BF92" s="239"/>
      <c r="BG92" s="240"/>
      <c r="BH92" s="241"/>
      <c r="BI92" s="61" t="s">
        <v>29</v>
      </c>
      <c r="BJ92" s="239"/>
      <c r="BK92" s="240"/>
      <c r="BL92" s="241"/>
      <c r="BM92" s="61" t="s">
        <v>30</v>
      </c>
      <c r="BN92" s="239"/>
      <c r="BO92" s="240"/>
      <c r="BP92" s="241"/>
      <c r="BQ92" s="61" t="s">
        <v>31</v>
      </c>
      <c r="BR92" s="239"/>
      <c r="BS92" s="240"/>
      <c r="BT92" s="241"/>
      <c r="BU92" s="61" t="s">
        <v>174</v>
      </c>
      <c r="BV92" s="239"/>
      <c r="BW92" s="240"/>
      <c r="BX92" s="241"/>
      <c r="BY92" s="61" t="s">
        <v>33</v>
      </c>
      <c r="BZ92" s="239"/>
      <c r="CA92" s="240"/>
      <c r="CB92" s="241"/>
      <c r="CC92" s="61" t="s">
        <v>33</v>
      </c>
      <c r="CD92" s="239"/>
      <c r="CE92" s="240"/>
      <c r="CF92" s="241"/>
      <c r="CG92" s="61" t="s">
        <v>34</v>
      </c>
      <c r="CH92" s="239"/>
      <c r="CI92" s="240"/>
      <c r="CJ92" s="241"/>
      <c r="CK92" s="61" t="s">
        <v>35</v>
      </c>
      <c r="CL92" s="239"/>
      <c r="CM92" s="240"/>
      <c r="CN92" s="241"/>
      <c r="CO92" s="239" t="s">
        <v>36</v>
      </c>
      <c r="CP92" s="242"/>
      <c r="CQ92" s="243"/>
      <c r="CR92" s="244"/>
      <c r="CS92" s="61" t="s">
        <v>175</v>
      </c>
      <c r="CT92" s="242"/>
      <c r="CU92" s="243"/>
      <c r="CV92" s="244"/>
      <c r="CW92" s="61" t="s">
        <v>38</v>
      </c>
      <c r="CX92" s="242"/>
      <c r="CY92" s="243"/>
      <c r="CZ92" s="244"/>
      <c r="DA92" s="245" t="s">
        <v>30</v>
      </c>
      <c r="DB92" s="245" t="s">
        <v>176</v>
      </c>
      <c r="DC92" s="61" t="s">
        <v>40</v>
      </c>
      <c r="DD92" s="61" t="s">
        <v>40</v>
      </c>
      <c r="DE92" s="61" t="s">
        <v>40</v>
      </c>
      <c r="DF92" s="62" t="s">
        <v>40</v>
      </c>
      <c r="DG92" s="62" t="s">
        <v>41</v>
      </c>
      <c r="DH92" s="62" t="s">
        <v>18</v>
      </c>
      <c r="DI92" s="62" t="s">
        <v>19</v>
      </c>
      <c r="DJ92" s="415"/>
      <c r="DK92" s="418" t="s">
        <v>5</v>
      </c>
      <c r="DL92" s="246"/>
      <c r="DM92" s="246"/>
      <c r="DN92" s="246" t="s">
        <v>44</v>
      </c>
      <c r="DO92" s="86"/>
      <c r="DP92" s="359"/>
      <c r="DQ92" s="359"/>
      <c r="DR92" s="359"/>
      <c r="DS92" s="510" t="s">
        <v>206</v>
      </c>
      <c r="DT92" s="71" t="s">
        <v>243</v>
      </c>
      <c r="DU92" s="239"/>
      <c r="DV92" s="240"/>
      <c r="DW92" s="239"/>
      <c r="DX92" s="67" t="s">
        <v>244</v>
      </c>
      <c r="DY92" s="239"/>
      <c r="DZ92" s="240"/>
      <c r="EA92" s="575"/>
      <c r="EB92" s="71" t="s">
        <v>270</v>
      </c>
      <c r="EC92" s="239"/>
      <c r="ED92" s="240"/>
      <c r="EE92" s="241"/>
      <c r="EF92" s="71" t="s">
        <v>270</v>
      </c>
      <c r="EG92" s="239"/>
      <c r="EH92" s="240"/>
      <c r="EI92" s="241"/>
      <c r="EJ92" s="71" t="s">
        <v>255</v>
      </c>
      <c r="EK92" s="68"/>
      <c r="EL92" s="67"/>
      <c r="EM92" s="239"/>
      <c r="EN92" s="240"/>
      <c r="EO92" s="239"/>
      <c r="EP92" s="588"/>
      <c r="EQ92" s="234"/>
      <c r="ER92" s="235"/>
      <c r="ES92" s="236"/>
      <c r="ET92" s="443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</row>
    <row r="93" spans="1:232" s="178" customFormat="1" ht="15" customHeight="1" x14ac:dyDescent="0.3">
      <c r="A93" s="110"/>
      <c r="B93" s="235"/>
      <c r="C93" s="236"/>
      <c r="D93" s="443"/>
      <c r="E93" s="67" t="s">
        <v>45</v>
      </c>
      <c r="F93" s="238" t="s">
        <v>46</v>
      </c>
      <c r="G93" s="237"/>
      <c r="H93" s="237"/>
      <c r="I93" s="237"/>
      <c r="J93" s="237"/>
      <c r="K93" s="238"/>
      <c r="L93" s="433" t="s">
        <v>46</v>
      </c>
      <c r="M93" s="463" t="s">
        <v>177</v>
      </c>
      <c r="N93" s="237"/>
      <c r="O93" s="71"/>
      <c r="P93" s="71"/>
      <c r="Q93" s="451"/>
      <c r="R93" s="237"/>
      <c r="S93" s="71"/>
      <c r="T93" s="71"/>
      <c r="U93" s="451"/>
      <c r="V93" s="237"/>
      <c r="W93" s="71"/>
      <c r="X93" s="71"/>
      <c r="Y93" s="73"/>
      <c r="Z93" s="371"/>
      <c r="AA93" s="71"/>
      <c r="AB93" s="71"/>
      <c r="AC93" s="451"/>
      <c r="AD93" s="237"/>
      <c r="AE93" s="71"/>
      <c r="AF93" s="71"/>
      <c r="AG93" s="451"/>
      <c r="AH93" s="237"/>
      <c r="AI93" s="71"/>
      <c r="AJ93" s="71"/>
      <c r="AK93" s="451"/>
      <c r="AL93" s="237"/>
      <c r="AM93" s="71"/>
      <c r="AN93" s="71"/>
      <c r="AO93" s="73"/>
      <c r="AP93" s="248" t="s">
        <v>51</v>
      </c>
      <c r="AQ93" s="246" t="s">
        <v>52</v>
      </c>
      <c r="AR93" s="247" t="s">
        <v>177</v>
      </c>
      <c r="AS93" s="246" t="s">
        <v>53</v>
      </c>
      <c r="AT93" s="246" t="s">
        <v>54</v>
      </c>
      <c r="AU93" s="249" t="s">
        <v>50</v>
      </c>
      <c r="AV93" s="250" t="s">
        <v>55</v>
      </c>
      <c r="AW93" s="248" t="s">
        <v>53</v>
      </c>
      <c r="AX93" s="246" t="s">
        <v>54</v>
      </c>
      <c r="AY93" s="249" t="s">
        <v>50</v>
      </c>
      <c r="AZ93" s="250" t="s">
        <v>55</v>
      </c>
      <c r="BA93" s="248" t="s">
        <v>53</v>
      </c>
      <c r="BB93" s="246" t="s">
        <v>54</v>
      </c>
      <c r="BC93" s="249" t="s">
        <v>50</v>
      </c>
      <c r="BD93" s="250" t="s">
        <v>55</v>
      </c>
      <c r="BE93" s="248" t="s">
        <v>53</v>
      </c>
      <c r="BF93" s="246" t="s">
        <v>54</v>
      </c>
      <c r="BG93" s="249" t="s">
        <v>50</v>
      </c>
      <c r="BH93" s="250" t="s">
        <v>55</v>
      </c>
      <c r="BI93" s="248" t="s">
        <v>53</v>
      </c>
      <c r="BJ93" s="246" t="s">
        <v>54</v>
      </c>
      <c r="BK93" s="249" t="s">
        <v>50</v>
      </c>
      <c r="BL93" s="250" t="s">
        <v>55</v>
      </c>
      <c r="BM93" s="248" t="s">
        <v>53</v>
      </c>
      <c r="BN93" s="246" t="s">
        <v>54</v>
      </c>
      <c r="BO93" s="249" t="s">
        <v>50</v>
      </c>
      <c r="BP93" s="250" t="s">
        <v>55</v>
      </c>
      <c r="BQ93" s="248" t="s">
        <v>53</v>
      </c>
      <c r="BR93" s="246" t="s">
        <v>54</v>
      </c>
      <c r="BS93" s="249" t="s">
        <v>50</v>
      </c>
      <c r="BT93" s="250" t="s">
        <v>55</v>
      </c>
      <c r="BU93" s="248" t="s">
        <v>53</v>
      </c>
      <c r="BV93" s="246" t="s">
        <v>54</v>
      </c>
      <c r="BW93" s="249" t="s">
        <v>50</v>
      </c>
      <c r="BX93" s="250" t="s">
        <v>55</v>
      </c>
      <c r="BY93" s="248" t="s">
        <v>53</v>
      </c>
      <c r="BZ93" s="246" t="s">
        <v>54</v>
      </c>
      <c r="CA93" s="249" t="s">
        <v>50</v>
      </c>
      <c r="CB93" s="250" t="s">
        <v>55</v>
      </c>
      <c r="CC93" s="248" t="s">
        <v>53</v>
      </c>
      <c r="CD93" s="246" t="s">
        <v>54</v>
      </c>
      <c r="CE93" s="249" t="s">
        <v>50</v>
      </c>
      <c r="CF93" s="250" t="s">
        <v>55</v>
      </c>
      <c r="CG93" s="248" t="s">
        <v>53</v>
      </c>
      <c r="CH93" s="246" t="s">
        <v>54</v>
      </c>
      <c r="CI93" s="249" t="s">
        <v>50</v>
      </c>
      <c r="CJ93" s="250" t="s">
        <v>55</v>
      </c>
      <c r="CK93" s="248" t="s">
        <v>53</v>
      </c>
      <c r="CL93" s="246" t="s">
        <v>54</v>
      </c>
      <c r="CM93" s="249" t="s">
        <v>50</v>
      </c>
      <c r="CN93" s="250" t="s">
        <v>55</v>
      </c>
      <c r="CO93" s="246" t="s">
        <v>56</v>
      </c>
      <c r="CP93" s="251" t="s">
        <v>57</v>
      </c>
      <c r="CQ93" s="252" t="s">
        <v>50</v>
      </c>
      <c r="CR93" s="253" t="s">
        <v>55</v>
      </c>
      <c r="CS93" s="248" t="s">
        <v>56</v>
      </c>
      <c r="CT93" s="251" t="s">
        <v>57</v>
      </c>
      <c r="CU93" s="252" t="s">
        <v>50</v>
      </c>
      <c r="CV93" s="253" t="s">
        <v>55</v>
      </c>
      <c r="CW93" s="248" t="s">
        <v>56</v>
      </c>
      <c r="CX93" s="251" t="s">
        <v>57</v>
      </c>
      <c r="CY93" s="252" t="s">
        <v>50</v>
      </c>
      <c r="CZ93" s="253" t="s">
        <v>55</v>
      </c>
      <c r="DA93" s="245" t="s">
        <v>39</v>
      </c>
      <c r="DB93" s="245" t="s">
        <v>39</v>
      </c>
      <c r="DC93" s="254" t="s">
        <v>59</v>
      </c>
      <c r="DD93" s="254" t="s">
        <v>60</v>
      </c>
      <c r="DE93" s="254" t="s">
        <v>61</v>
      </c>
      <c r="DF93" s="62" t="s">
        <v>62</v>
      </c>
      <c r="DG93" s="62" t="s">
        <v>63</v>
      </c>
      <c r="DH93" s="62" t="s">
        <v>42</v>
      </c>
      <c r="DI93" s="62" t="s">
        <v>43</v>
      </c>
      <c r="DJ93" s="248"/>
      <c r="DK93" s="246"/>
      <c r="DL93" s="246" t="s">
        <v>50</v>
      </c>
      <c r="DM93" s="246" t="s">
        <v>55</v>
      </c>
      <c r="DN93" s="246" t="s">
        <v>66</v>
      </c>
      <c r="DO93" s="476"/>
      <c r="DP93" s="478"/>
      <c r="DQ93" s="478"/>
      <c r="DR93" s="478"/>
      <c r="DS93" s="511" t="s">
        <v>210</v>
      </c>
      <c r="DT93" s="248" t="s">
        <v>53</v>
      </c>
      <c r="DU93" s="246" t="s">
        <v>54</v>
      </c>
      <c r="DV93" s="249" t="s">
        <v>50</v>
      </c>
      <c r="DW93" s="246" t="s">
        <v>55</v>
      </c>
      <c r="DX93" s="246" t="s">
        <v>53</v>
      </c>
      <c r="DY93" s="246" t="s">
        <v>54</v>
      </c>
      <c r="DZ93" s="249" t="s">
        <v>50</v>
      </c>
      <c r="EA93" s="576" t="s">
        <v>55</v>
      </c>
      <c r="EB93" s="5" t="s">
        <v>53</v>
      </c>
      <c r="EC93" s="246" t="s">
        <v>54</v>
      </c>
      <c r="ED93" s="249" t="s">
        <v>50</v>
      </c>
      <c r="EE93" s="250" t="s">
        <v>55</v>
      </c>
      <c r="EF93" s="5" t="s">
        <v>53</v>
      </c>
      <c r="EG93" s="246" t="s">
        <v>54</v>
      </c>
      <c r="EH93" s="249" t="s">
        <v>50</v>
      </c>
      <c r="EI93" s="250" t="s">
        <v>55</v>
      </c>
      <c r="EJ93" s="82" t="s">
        <v>256</v>
      </c>
      <c r="EK93" s="573" t="s">
        <v>257</v>
      </c>
      <c r="EL93" s="83" t="s">
        <v>262</v>
      </c>
      <c r="EM93" s="83" t="s">
        <v>54</v>
      </c>
      <c r="EN93" s="84" t="s">
        <v>50</v>
      </c>
      <c r="EO93" s="80" t="s">
        <v>55</v>
      </c>
      <c r="EP93" s="85" t="s">
        <v>269</v>
      </c>
      <c r="EQ93" s="110"/>
      <c r="ER93" s="235"/>
      <c r="ES93" s="236"/>
      <c r="ET93" s="443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</row>
    <row r="94" spans="1:232" s="205" customFormat="1" ht="15" customHeight="1" thickBot="1" x14ac:dyDescent="0.35">
      <c r="A94" s="110"/>
      <c r="B94" s="255"/>
      <c r="C94" s="256"/>
      <c r="D94" s="444"/>
      <c r="E94" s="257"/>
      <c r="F94" s="450"/>
      <c r="G94" s="257"/>
      <c r="H94" s="257"/>
      <c r="I94" s="257"/>
      <c r="J94" s="257"/>
      <c r="K94" s="450"/>
      <c r="L94" s="434"/>
      <c r="M94" s="204"/>
      <c r="N94" s="257"/>
      <c r="O94" s="351"/>
      <c r="P94" s="348"/>
      <c r="Q94" s="97"/>
      <c r="R94" s="257"/>
      <c r="S94" s="351"/>
      <c r="T94" s="348"/>
      <c r="U94" s="97"/>
      <c r="V94" s="257"/>
      <c r="W94" s="351"/>
      <c r="X94" s="348"/>
      <c r="Y94" s="471"/>
      <c r="Z94" s="372"/>
      <c r="AA94" s="351"/>
      <c r="AB94" s="348"/>
      <c r="AC94" s="97"/>
      <c r="AD94" s="257"/>
      <c r="AE94" s="351"/>
      <c r="AF94" s="348"/>
      <c r="AG94" s="97"/>
      <c r="AH94" s="257"/>
      <c r="AI94" s="351"/>
      <c r="AJ94" s="348"/>
      <c r="AK94" s="97"/>
      <c r="AL94" s="257"/>
      <c r="AM94" s="351"/>
      <c r="AN94" s="348"/>
      <c r="AO94" s="471"/>
      <c r="AP94" s="139" t="s">
        <v>73</v>
      </c>
      <c r="AQ94" s="35" t="s">
        <v>73</v>
      </c>
      <c r="AR94" s="35"/>
      <c r="AS94" s="35"/>
      <c r="AT94" s="35"/>
      <c r="AU94" s="137" t="s">
        <v>75</v>
      </c>
      <c r="AV94" s="202" t="s">
        <v>75</v>
      </c>
      <c r="AW94" s="139"/>
      <c r="AX94" s="35"/>
      <c r="AY94" s="137" t="s">
        <v>75</v>
      </c>
      <c r="AZ94" s="202" t="s">
        <v>75</v>
      </c>
      <c r="BA94" s="139"/>
      <c r="BB94" s="35"/>
      <c r="BC94" s="137" t="s">
        <v>75</v>
      </c>
      <c r="BD94" s="202" t="s">
        <v>75</v>
      </c>
      <c r="BE94" s="139"/>
      <c r="BF94" s="35"/>
      <c r="BG94" s="137" t="s">
        <v>75</v>
      </c>
      <c r="BH94" s="202" t="s">
        <v>75</v>
      </c>
      <c r="BI94" s="139"/>
      <c r="BJ94" s="35"/>
      <c r="BK94" s="137" t="s">
        <v>75</v>
      </c>
      <c r="BL94" s="202" t="s">
        <v>75</v>
      </c>
      <c r="BM94" s="139"/>
      <c r="BN94" s="35"/>
      <c r="BO94" s="137" t="s">
        <v>75</v>
      </c>
      <c r="BP94" s="202" t="s">
        <v>75</v>
      </c>
      <c r="BQ94" s="139"/>
      <c r="BR94" s="35"/>
      <c r="BS94" s="137" t="s">
        <v>75</v>
      </c>
      <c r="BT94" s="202" t="s">
        <v>75</v>
      </c>
      <c r="BU94" s="139"/>
      <c r="BV94" s="35"/>
      <c r="BW94" s="137" t="s">
        <v>75</v>
      </c>
      <c r="BX94" s="202" t="s">
        <v>75</v>
      </c>
      <c r="BY94" s="139"/>
      <c r="BZ94" s="35"/>
      <c r="CA94" s="137" t="s">
        <v>75</v>
      </c>
      <c r="CB94" s="202" t="s">
        <v>75</v>
      </c>
      <c r="CC94" s="139"/>
      <c r="CD94" s="35"/>
      <c r="CE94" s="137" t="s">
        <v>75</v>
      </c>
      <c r="CF94" s="202" t="s">
        <v>75</v>
      </c>
      <c r="CG94" s="139"/>
      <c r="CH94" s="35"/>
      <c r="CI94" s="137" t="s">
        <v>75</v>
      </c>
      <c r="CJ94" s="202" t="s">
        <v>75</v>
      </c>
      <c r="CK94" s="139"/>
      <c r="CL94" s="35"/>
      <c r="CM94" s="137" t="s">
        <v>75</v>
      </c>
      <c r="CN94" s="202" t="s">
        <v>75</v>
      </c>
      <c r="CO94" s="35" t="s">
        <v>147</v>
      </c>
      <c r="CP94" s="140"/>
      <c r="CQ94" s="134" t="s">
        <v>75</v>
      </c>
      <c r="CR94" s="136" t="s">
        <v>75</v>
      </c>
      <c r="CS94" s="139"/>
      <c r="CT94" s="140"/>
      <c r="CU94" s="134" t="s">
        <v>75</v>
      </c>
      <c r="CV94" s="136" t="s">
        <v>75</v>
      </c>
      <c r="CW94" s="139"/>
      <c r="CX94" s="140"/>
      <c r="CY94" s="134" t="s">
        <v>75</v>
      </c>
      <c r="CZ94" s="136" t="s">
        <v>75</v>
      </c>
      <c r="DA94" s="146"/>
      <c r="DB94" s="146"/>
      <c r="DC94" s="258" t="s">
        <v>39</v>
      </c>
      <c r="DD94" s="258" t="s">
        <v>39</v>
      </c>
      <c r="DE94" s="258" t="s">
        <v>39</v>
      </c>
      <c r="DF94" s="259" t="s">
        <v>80</v>
      </c>
      <c r="DG94" s="146"/>
      <c r="DH94" s="260" t="s">
        <v>64</v>
      </c>
      <c r="DI94" s="260" t="s">
        <v>65</v>
      </c>
      <c r="DJ94" s="139" t="s">
        <v>48</v>
      </c>
      <c r="DK94" s="35" t="s">
        <v>49</v>
      </c>
      <c r="DL94" s="35" t="s">
        <v>75</v>
      </c>
      <c r="DM94" s="35" t="s">
        <v>75</v>
      </c>
      <c r="DN94" s="35" t="s">
        <v>81</v>
      </c>
      <c r="DO94" s="405"/>
      <c r="DP94" s="482" t="s">
        <v>208</v>
      </c>
      <c r="DQ94" s="482"/>
      <c r="DR94" s="482"/>
      <c r="DS94" s="500" t="s">
        <v>211</v>
      </c>
      <c r="DT94" s="139"/>
      <c r="DU94" s="35"/>
      <c r="DV94" s="137" t="s">
        <v>75</v>
      </c>
      <c r="DW94" s="35" t="s">
        <v>75</v>
      </c>
      <c r="DX94" s="35"/>
      <c r="DY94" s="35"/>
      <c r="DZ94" s="137" t="s">
        <v>75</v>
      </c>
      <c r="EA94" s="481" t="s">
        <v>75</v>
      </c>
      <c r="EB94" s="563"/>
      <c r="EC94" s="35"/>
      <c r="ED94" s="137" t="s">
        <v>75</v>
      </c>
      <c r="EE94" s="202" t="s">
        <v>75</v>
      </c>
      <c r="EF94" s="563"/>
      <c r="EG94" s="35"/>
      <c r="EH94" s="137" t="s">
        <v>75</v>
      </c>
      <c r="EI94" s="202" t="s">
        <v>75</v>
      </c>
      <c r="EJ94" s="82"/>
      <c r="EK94" s="573"/>
      <c r="EL94" s="83"/>
      <c r="EM94" s="83"/>
      <c r="EN94" s="98" t="s">
        <v>75</v>
      </c>
      <c r="EO94" s="83" t="s">
        <v>75</v>
      </c>
      <c r="EP94" s="99"/>
      <c r="EQ94" s="110"/>
      <c r="ER94" s="255"/>
      <c r="ES94" s="256"/>
      <c r="ET94" s="444"/>
      <c r="EU94" s="14"/>
      <c r="EV94" s="14"/>
      <c r="EW94" s="15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</row>
    <row r="95" spans="1:232" s="212" customFormat="1" ht="15" customHeight="1" thickTop="1" x14ac:dyDescent="0.2">
      <c r="A95" s="110"/>
      <c r="B95" s="108"/>
      <c r="C95" s="91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10"/>
      <c r="Q95" s="10"/>
      <c r="R95" s="5"/>
      <c r="S95" s="5"/>
      <c r="T95" s="10"/>
      <c r="U95" s="10"/>
      <c r="V95" s="5"/>
      <c r="W95" s="5"/>
      <c r="X95" s="10"/>
      <c r="Y95" s="10"/>
      <c r="Z95" s="5"/>
      <c r="AA95" s="5"/>
      <c r="AB95" s="10"/>
      <c r="AC95" s="10"/>
      <c r="AD95" s="5"/>
      <c r="AE95" s="5"/>
      <c r="AF95" s="10"/>
      <c r="AG95" s="10"/>
      <c r="AH95" s="5"/>
      <c r="AI95" s="5"/>
      <c r="AJ95" s="10"/>
      <c r="AK95" s="10"/>
      <c r="AL95" s="5"/>
      <c r="AM95" s="5"/>
      <c r="AN95" s="10"/>
      <c r="AO95" s="10"/>
      <c r="AP95" s="5"/>
      <c r="AQ95" s="5"/>
      <c r="AR95" s="5"/>
      <c r="AS95" s="5"/>
      <c r="AT95" s="5"/>
      <c r="AU95" s="11"/>
      <c r="AV95" s="5"/>
      <c r="AW95" s="10"/>
      <c r="AX95" s="5"/>
      <c r="AY95" s="11"/>
      <c r="AZ95" s="5"/>
      <c r="BA95" s="5"/>
      <c r="BB95" s="10"/>
      <c r="BC95" s="11"/>
      <c r="BD95" s="5"/>
      <c r="BE95" s="5"/>
      <c r="BF95" s="5"/>
      <c r="BG95" s="11"/>
      <c r="BH95" s="5"/>
      <c r="BI95" s="5"/>
      <c r="BJ95" s="5"/>
      <c r="BK95" s="11"/>
      <c r="BL95" s="5"/>
      <c r="BM95" s="5"/>
      <c r="BN95" s="5"/>
      <c r="BO95" s="11"/>
      <c r="BP95" s="5"/>
      <c r="BQ95" s="5"/>
      <c r="BR95" s="5"/>
      <c r="BS95" s="11"/>
      <c r="BT95" s="5"/>
      <c r="BU95" s="5"/>
      <c r="BV95" s="5"/>
      <c r="BW95" s="11"/>
      <c r="BX95" s="5"/>
      <c r="BY95" s="5"/>
      <c r="BZ95" s="5"/>
      <c r="CA95" s="11"/>
      <c r="CB95" s="5"/>
      <c r="CC95" s="5"/>
      <c r="CD95" s="5"/>
      <c r="CE95" s="11"/>
      <c r="CF95" s="5"/>
      <c r="CG95" s="5"/>
      <c r="CH95" s="5"/>
      <c r="CI95" s="11"/>
      <c r="CJ95" s="5"/>
      <c r="CK95" s="10"/>
      <c r="CL95" s="5"/>
      <c r="CM95" s="11"/>
      <c r="CN95" s="5"/>
      <c r="CO95" s="10"/>
      <c r="CP95" s="12"/>
      <c r="CQ95" s="13"/>
      <c r="CR95" s="13"/>
      <c r="CS95" s="10"/>
      <c r="CT95" s="12"/>
      <c r="CU95" s="13"/>
      <c r="CV95" s="13"/>
      <c r="CW95" s="10"/>
      <c r="CX95" s="12"/>
      <c r="CY95" s="13"/>
      <c r="CZ95" s="13"/>
      <c r="DA95" s="11"/>
      <c r="DB95" s="11"/>
      <c r="DC95" s="5"/>
      <c r="DD95" s="5"/>
      <c r="DE95" s="5"/>
      <c r="DF95" s="10"/>
      <c r="DG95" s="10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11"/>
      <c r="DW95" s="5"/>
      <c r="DX95" s="5"/>
      <c r="DY95" s="5"/>
      <c r="DZ95" s="11"/>
      <c r="EA95" s="5"/>
      <c r="EB95" s="5"/>
      <c r="EC95" s="5"/>
      <c r="ED95" s="11"/>
      <c r="EE95" s="5"/>
      <c r="EF95" s="5"/>
      <c r="EG95" s="5"/>
      <c r="EH95" s="11"/>
      <c r="EI95" s="5"/>
      <c r="EJ95" s="5"/>
      <c r="EK95" s="5"/>
      <c r="EL95" s="5"/>
      <c r="EM95" s="5"/>
      <c r="EN95" s="11"/>
      <c r="EO95" s="5"/>
      <c r="EP95" s="5"/>
      <c r="EQ95" s="5"/>
      <c r="ER95" s="5"/>
      <c r="ES95" s="5"/>
      <c r="ET95" s="108"/>
      <c r="EU95" s="14"/>
      <c r="EV95" s="14"/>
      <c r="EW95" s="15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</row>
    <row r="96" spans="1:232" s="222" customFormat="1" ht="15" customHeight="1" thickBot="1" x14ac:dyDescent="0.3">
      <c r="A96" s="261" t="s">
        <v>198</v>
      </c>
      <c r="B96" s="108"/>
      <c r="C96" s="91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10"/>
      <c r="Q96" s="10"/>
      <c r="R96" s="5"/>
      <c r="S96" s="5"/>
      <c r="T96" s="10"/>
      <c r="U96" s="10"/>
      <c r="V96" s="5"/>
      <c r="W96" s="5"/>
      <c r="X96" s="10"/>
      <c r="Y96" s="10"/>
      <c r="Z96" s="5"/>
      <c r="AA96" s="5"/>
      <c r="AB96" s="10"/>
      <c r="AC96" s="10"/>
      <c r="AD96" s="5"/>
      <c r="AE96" s="5"/>
      <c r="AF96" s="10"/>
      <c r="AG96" s="10"/>
      <c r="AH96" s="5"/>
      <c r="AI96" s="5"/>
      <c r="AJ96" s="10"/>
      <c r="AK96" s="10"/>
      <c r="AL96" s="5"/>
      <c r="AM96" s="5"/>
      <c r="AN96" s="10"/>
      <c r="AO96" s="10"/>
      <c r="AP96" s="5"/>
      <c r="AQ96" s="5"/>
      <c r="AR96" s="5"/>
      <c r="AS96" s="41"/>
      <c r="AT96" s="5"/>
      <c r="AU96" s="11"/>
      <c r="AV96" s="5"/>
      <c r="AW96" s="10"/>
      <c r="AX96" s="5"/>
      <c r="AY96" s="11"/>
      <c r="AZ96" s="5"/>
      <c r="BA96" s="5"/>
      <c r="BB96" s="10"/>
      <c r="BC96" s="11"/>
      <c r="BD96" s="5"/>
      <c r="BE96" s="5"/>
      <c r="BF96" s="5"/>
      <c r="BG96" s="11"/>
      <c r="BH96" s="5"/>
      <c r="BI96" s="5"/>
      <c r="BJ96" s="5"/>
      <c r="BK96" s="11"/>
      <c r="BL96" s="5"/>
      <c r="BM96" s="5"/>
      <c r="BN96" s="5"/>
      <c r="BO96" s="11"/>
      <c r="BP96" s="5"/>
      <c r="BQ96" s="5"/>
      <c r="BR96" s="5"/>
      <c r="BS96" s="11"/>
      <c r="BT96" s="5"/>
      <c r="BU96" s="5"/>
      <c r="BV96" s="5"/>
      <c r="BW96" s="11"/>
      <c r="BX96" s="5"/>
      <c r="BY96" s="5"/>
      <c r="BZ96" s="5"/>
      <c r="CA96" s="11"/>
      <c r="CB96" s="5"/>
      <c r="CC96" s="5"/>
      <c r="CD96" s="5"/>
      <c r="CE96" s="11"/>
      <c r="CF96" s="5"/>
      <c r="CG96" s="5"/>
      <c r="CH96" s="5"/>
      <c r="CI96" s="11"/>
      <c r="CJ96" s="5"/>
      <c r="CK96" s="10"/>
      <c r="CL96" s="5"/>
      <c r="CM96" s="11"/>
      <c r="CN96" s="5"/>
      <c r="CO96" s="10"/>
      <c r="CP96" s="12"/>
      <c r="CQ96" s="13"/>
      <c r="CR96" s="13"/>
      <c r="CS96" s="10"/>
      <c r="CT96" s="12"/>
      <c r="CU96" s="13"/>
      <c r="CV96" s="13"/>
      <c r="CW96" s="10"/>
      <c r="CX96" s="12"/>
      <c r="CY96" s="13"/>
      <c r="CZ96" s="13"/>
      <c r="DA96" s="11"/>
      <c r="DB96" s="11"/>
      <c r="DC96" s="5"/>
      <c r="DD96" s="5"/>
      <c r="DE96" s="5"/>
      <c r="DF96" s="10"/>
      <c r="DG96" s="10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11"/>
      <c r="DW96" s="5"/>
      <c r="DX96" s="5"/>
      <c r="DY96" s="5"/>
      <c r="DZ96" s="11"/>
      <c r="EA96" s="5"/>
      <c r="EB96" s="5"/>
      <c r="EC96" s="5"/>
      <c r="ED96" s="11"/>
      <c r="EE96" s="5"/>
      <c r="EF96" s="5"/>
      <c r="EG96" s="5"/>
      <c r="EH96" s="11"/>
      <c r="EI96" s="5"/>
      <c r="EJ96" s="5"/>
      <c r="EK96" s="5"/>
      <c r="EL96" s="5"/>
      <c r="EM96" s="5"/>
      <c r="EN96" s="11"/>
      <c r="EO96" s="5"/>
      <c r="EP96" s="5"/>
      <c r="EQ96" s="5"/>
      <c r="ER96" s="5"/>
      <c r="ES96" s="5"/>
      <c r="ET96" s="108"/>
      <c r="EU96" s="14"/>
      <c r="EV96" s="14"/>
      <c r="EW96" s="15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</row>
    <row r="97" spans="1:232" s="147" customFormat="1" ht="15" customHeight="1" thickTop="1" x14ac:dyDescent="0.2">
      <c r="A97" s="110"/>
      <c r="B97" s="108"/>
      <c r="C97" s="91"/>
      <c r="D97" s="5"/>
      <c r="E97" s="5"/>
      <c r="F97" s="5"/>
      <c r="G97" s="5"/>
      <c r="H97" s="5"/>
      <c r="I97" s="5"/>
      <c r="J97" s="5"/>
      <c r="K97" s="5"/>
      <c r="L97" s="5"/>
      <c r="M97" s="26"/>
      <c r="N97" s="5"/>
      <c r="O97" s="5"/>
      <c r="P97" s="10"/>
      <c r="Q97" s="10"/>
      <c r="R97" s="5"/>
      <c r="S97" s="5"/>
      <c r="T97" s="10"/>
      <c r="U97" s="10"/>
      <c r="V97" s="5"/>
      <c r="W97" s="5"/>
      <c r="X97" s="10"/>
      <c r="Y97" s="10"/>
      <c r="Z97" s="5"/>
      <c r="AA97" s="5"/>
      <c r="AB97" s="10"/>
      <c r="AC97" s="10"/>
      <c r="AD97" s="5"/>
      <c r="AE97" s="5"/>
      <c r="AF97" s="10"/>
      <c r="AG97" s="10"/>
      <c r="AH97" s="5"/>
      <c r="AI97" s="5"/>
      <c r="AJ97" s="10"/>
      <c r="AK97" s="10"/>
      <c r="AL97" s="5"/>
      <c r="AM97" s="5"/>
      <c r="AN97" s="10"/>
      <c r="AO97" s="10"/>
      <c r="AP97" s="26"/>
      <c r="AQ97" s="26"/>
      <c r="AR97" s="26"/>
      <c r="AS97" s="26"/>
      <c r="AT97" s="26"/>
      <c r="AU97" s="11"/>
      <c r="AV97" s="5"/>
      <c r="AW97" s="26"/>
      <c r="AX97" s="26"/>
      <c r="AY97" s="11"/>
      <c r="AZ97" s="5"/>
      <c r="BA97" s="26"/>
      <c r="BB97" s="26"/>
      <c r="BC97" s="11"/>
      <c r="BD97" s="5"/>
      <c r="BE97" s="26"/>
      <c r="BF97" s="26"/>
      <c r="BG97" s="11"/>
      <c r="BH97" s="5"/>
      <c r="BI97" s="26"/>
      <c r="BJ97" s="26"/>
      <c r="BK97" s="11"/>
      <c r="BL97" s="5"/>
      <c r="BM97" s="26"/>
      <c r="BN97" s="26"/>
      <c r="BO97" s="11"/>
      <c r="BP97" s="5"/>
      <c r="BQ97" s="26"/>
      <c r="BR97" s="26"/>
      <c r="BS97" s="11"/>
      <c r="BT97" s="5"/>
      <c r="BU97" s="26"/>
      <c r="BV97" s="26"/>
      <c r="BW97" s="11"/>
      <c r="BX97" s="5"/>
      <c r="BY97" s="26"/>
      <c r="BZ97" s="26"/>
      <c r="CA97" s="11"/>
      <c r="CB97" s="5"/>
      <c r="CC97" s="26"/>
      <c r="CD97" s="26"/>
      <c r="CE97" s="11"/>
      <c r="CF97" s="5"/>
      <c r="CG97" s="26"/>
      <c r="CH97" s="26"/>
      <c r="CI97" s="11"/>
      <c r="CJ97" s="5"/>
      <c r="CK97" s="26"/>
      <c r="CL97" s="26"/>
      <c r="CM97" s="11"/>
      <c r="CN97" s="5"/>
      <c r="CO97" s="26"/>
      <c r="CP97" s="262"/>
      <c r="CQ97" s="13"/>
      <c r="CR97" s="13"/>
      <c r="CS97" s="26"/>
      <c r="CT97" s="262"/>
      <c r="CU97" s="13"/>
      <c r="CV97" s="13"/>
      <c r="CW97" s="26"/>
      <c r="CX97" s="262"/>
      <c r="CY97" s="13"/>
      <c r="CZ97" s="13"/>
      <c r="DA97" s="262"/>
      <c r="DB97" s="262"/>
      <c r="DC97" s="13"/>
      <c r="DD97" s="13"/>
      <c r="DE97" s="11"/>
      <c r="DF97" s="11"/>
      <c r="DG97" s="11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26"/>
      <c r="DU97" s="26"/>
      <c r="DV97" s="11"/>
      <c r="DW97" s="5"/>
      <c r="DX97" s="26"/>
      <c r="DY97" s="26"/>
      <c r="DZ97" s="11"/>
      <c r="EA97" s="5"/>
      <c r="EB97" s="26"/>
      <c r="EC97" s="26"/>
      <c r="ED97" s="11"/>
      <c r="EE97" s="5"/>
      <c r="EF97" s="26"/>
      <c r="EG97" s="26"/>
      <c r="EH97" s="11"/>
      <c r="EI97" s="5"/>
      <c r="EJ97" s="26"/>
      <c r="EK97" s="26"/>
      <c r="EL97" s="26"/>
      <c r="EM97" s="26"/>
      <c r="EN97" s="11"/>
      <c r="EO97" s="5"/>
      <c r="EP97" s="5"/>
      <c r="EQ97" s="5"/>
      <c r="ER97" s="10"/>
      <c r="ES97" s="10"/>
      <c r="ET97" s="5"/>
      <c r="EU97" s="14"/>
      <c r="EV97" s="14"/>
      <c r="EW97" s="15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</row>
    <row r="98" spans="1:232" s="147" customFormat="1" ht="15" customHeight="1" x14ac:dyDescent="0.2">
      <c r="A98" s="263"/>
      <c r="B98" s="15"/>
      <c r="C98" s="109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264"/>
      <c r="Q98" s="264"/>
      <c r="R98" s="14"/>
      <c r="S98" s="14"/>
      <c r="T98" s="264"/>
      <c r="U98" s="264"/>
      <c r="V98" s="14"/>
      <c r="W98" s="14"/>
      <c r="X98" s="264"/>
      <c r="Y98" s="264"/>
      <c r="Z98" s="14"/>
      <c r="AA98" s="14"/>
      <c r="AB98" s="264"/>
      <c r="AC98" s="264"/>
      <c r="AD98" s="14"/>
      <c r="AE98" s="14"/>
      <c r="AF98" s="264"/>
      <c r="AG98" s="264"/>
      <c r="AH98" s="14"/>
      <c r="AI98" s="14"/>
      <c r="AJ98" s="264"/>
      <c r="AK98" s="264"/>
      <c r="AL98" s="14"/>
      <c r="AM98" s="14"/>
      <c r="AN98" s="264"/>
      <c r="AO98" s="264"/>
      <c r="AP98" s="14"/>
      <c r="AQ98" s="14"/>
      <c r="AR98" s="14"/>
      <c r="AS98" s="14"/>
      <c r="AT98" s="14"/>
      <c r="AU98" s="265"/>
      <c r="AV98" s="14"/>
      <c r="AW98" s="264"/>
      <c r="AX98" s="14"/>
      <c r="AY98" s="265"/>
      <c r="AZ98" s="14"/>
      <c r="BA98" s="14"/>
      <c r="BB98" s="264"/>
      <c r="BC98" s="265"/>
      <c r="BD98" s="14"/>
      <c r="BE98" s="14"/>
      <c r="BF98" s="14"/>
      <c r="BG98" s="265"/>
      <c r="BH98" s="14"/>
      <c r="BI98" s="14"/>
      <c r="BJ98" s="14"/>
      <c r="BK98" s="265"/>
      <c r="BL98" s="14"/>
      <c r="BM98" s="14"/>
      <c r="BN98" s="14"/>
      <c r="BO98" s="265"/>
      <c r="BP98" s="14"/>
      <c r="BQ98" s="14"/>
      <c r="BR98" s="14"/>
      <c r="BS98" s="265"/>
      <c r="BT98" s="14"/>
      <c r="BU98" s="14"/>
      <c r="BV98" s="14"/>
      <c r="BW98" s="265"/>
      <c r="BX98" s="14"/>
      <c r="BY98" s="14"/>
      <c r="BZ98" s="14"/>
      <c r="CA98" s="265"/>
      <c r="CB98" s="14"/>
      <c r="CC98" s="14"/>
      <c r="CD98" s="14"/>
      <c r="CE98" s="265"/>
      <c r="CF98" s="14"/>
      <c r="CG98" s="14"/>
      <c r="CH98" s="14"/>
      <c r="CI98" s="265"/>
      <c r="CJ98" s="14"/>
      <c r="CK98" s="264"/>
      <c r="CL98" s="14"/>
      <c r="CM98" s="265"/>
      <c r="CN98" s="14"/>
      <c r="CO98" s="264"/>
      <c r="CP98" s="266"/>
      <c r="CQ98" s="267"/>
      <c r="CR98" s="267"/>
      <c r="CS98" s="264"/>
      <c r="CT98" s="266"/>
      <c r="CU98" s="267"/>
      <c r="CV98" s="267"/>
      <c r="CW98" s="264"/>
      <c r="CX98" s="266"/>
      <c r="CY98" s="267"/>
      <c r="CZ98" s="267"/>
      <c r="DA98" s="266"/>
      <c r="DB98" s="266"/>
      <c r="DC98" s="267"/>
      <c r="DD98" s="267"/>
      <c r="DE98" s="265"/>
      <c r="DF98" s="265"/>
      <c r="DG98" s="265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265"/>
      <c r="DW98" s="14"/>
      <c r="DX98" s="14"/>
      <c r="DY98" s="14"/>
      <c r="DZ98" s="265"/>
      <c r="EA98" s="14"/>
      <c r="EB98" s="14"/>
      <c r="EC98" s="14"/>
      <c r="ED98" s="265"/>
      <c r="EE98" s="14"/>
      <c r="EF98" s="14"/>
      <c r="EG98" s="14"/>
      <c r="EH98" s="265"/>
      <c r="EI98" s="14"/>
      <c r="EJ98" s="14"/>
      <c r="EK98" s="14"/>
      <c r="EL98" s="14"/>
      <c r="EM98" s="14"/>
      <c r="EN98" s="265"/>
      <c r="EO98" s="14"/>
      <c r="EP98" s="14"/>
      <c r="EQ98" s="14"/>
      <c r="ER98" s="264"/>
      <c r="ES98" s="264"/>
      <c r="ET98" s="14"/>
      <c r="EU98" s="14"/>
      <c r="EV98" s="14"/>
      <c r="EW98" s="15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</row>
    <row r="99" spans="1:232" s="147" customFormat="1" ht="15" customHeight="1" x14ac:dyDescent="0.2">
      <c r="A99" s="263"/>
      <c r="B99" s="15"/>
      <c r="C99" s="109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264"/>
      <c r="Q99" s="264"/>
      <c r="R99" s="14"/>
      <c r="S99" s="14"/>
      <c r="T99" s="264"/>
      <c r="U99" s="264"/>
      <c r="V99" s="14"/>
      <c r="W99" s="14"/>
      <c r="X99" s="264"/>
      <c r="Y99" s="264"/>
      <c r="Z99" s="14"/>
      <c r="AA99" s="14"/>
      <c r="AB99" s="264"/>
      <c r="AC99" s="264"/>
      <c r="AD99" s="14"/>
      <c r="AE99" s="14"/>
      <c r="AF99" s="264"/>
      <c r="AG99" s="264"/>
      <c r="AH99" s="14"/>
      <c r="AI99" s="14"/>
      <c r="AJ99" s="264"/>
      <c r="AK99" s="264"/>
      <c r="AL99" s="14"/>
      <c r="AM99" s="14"/>
      <c r="AN99" s="264"/>
      <c r="AO99" s="264"/>
      <c r="AP99" s="14"/>
      <c r="AQ99" s="14"/>
      <c r="AR99" s="14"/>
      <c r="AS99" s="14"/>
      <c r="AT99" s="14"/>
      <c r="AU99" s="265"/>
      <c r="AV99" s="14"/>
      <c r="AW99" s="264"/>
      <c r="AX99" s="14"/>
      <c r="AY99" s="265"/>
      <c r="AZ99" s="14"/>
      <c r="BA99" s="14"/>
      <c r="BB99" s="264"/>
      <c r="BC99" s="265"/>
      <c r="BD99" s="14"/>
      <c r="BE99" s="14"/>
      <c r="BF99" s="14"/>
      <c r="BG99" s="265"/>
      <c r="BH99" s="14"/>
      <c r="BI99" s="14"/>
      <c r="BJ99" s="14"/>
      <c r="BK99" s="265"/>
      <c r="BL99" s="14"/>
      <c r="BM99" s="14"/>
      <c r="BN99" s="14"/>
      <c r="BO99" s="265"/>
      <c r="BP99" s="14"/>
      <c r="BQ99" s="14"/>
      <c r="BR99" s="14"/>
      <c r="BS99" s="265"/>
      <c r="BT99" s="14"/>
      <c r="BU99" s="14"/>
      <c r="BV99" s="14"/>
      <c r="BW99" s="265"/>
      <c r="BX99" s="14"/>
      <c r="BY99" s="14"/>
      <c r="BZ99" s="14"/>
      <c r="CA99" s="265"/>
      <c r="CB99" s="14"/>
      <c r="CC99" s="14"/>
      <c r="CD99" s="14"/>
      <c r="CE99" s="265"/>
      <c r="CF99" s="14"/>
      <c r="CG99" s="14"/>
      <c r="CH99" s="14"/>
      <c r="CI99" s="265"/>
      <c r="CJ99" s="14"/>
      <c r="CK99" s="264"/>
      <c r="CL99" s="14"/>
      <c r="CM99" s="265"/>
      <c r="CN99" s="14"/>
      <c r="CO99" s="264"/>
      <c r="CP99" s="266"/>
      <c r="CQ99" s="267"/>
      <c r="CR99" s="267"/>
      <c r="CS99" s="264"/>
      <c r="CT99" s="266"/>
      <c r="CU99" s="267"/>
      <c r="CV99" s="267"/>
      <c r="CW99" s="264"/>
      <c r="CX99" s="266"/>
      <c r="CY99" s="267"/>
      <c r="CZ99" s="267"/>
      <c r="DA99" s="266"/>
      <c r="DB99" s="266"/>
      <c r="DC99" s="267"/>
      <c r="DD99" s="267"/>
      <c r="DE99" s="265"/>
      <c r="DF99" s="265"/>
      <c r="DG99" s="265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265"/>
      <c r="DW99" s="14"/>
      <c r="DX99" s="14"/>
      <c r="DY99" s="14"/>
      <c r="DZ99" s="265"/>
      <c r="EA99" s="14"/>
      <c r="EB99" s="14"/>
      <c r="EC99" s="14"/>
      <c r="ED99" s="265"/>
      <c r="EE99" s="14"/>
      <c r="EF99" s="14"/>
      <c r="EG99" s="14"/>
      <c r="EH99" s="265"/>
      <c r="EI99" s="14"/>
      <c r="EJ99" s="14"/>
      <c r="EK99" s="14"/>
      <c r="EL99" s="14"/>
      <c r="EM99" s="14"/>
      <c r="EN99" s="265"/>
      <c r="EO99" s="14"/>
      <c r="EP99" s="14"/>
      <c r="EQ99" s="14"/>
      <c r="ER99" s="264"/>
      <c r="ES99" s="264"/>
      <c r="ET99" s="14"/>
      <c r="EU99" s="14"/>
      <c r="EV99" s="14"/>
      <c r="EW99" s="15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</row>
    <row r="100" spans="1:232" s="147" customFormat="1" ht="15" customHeight="1" x14ac:dyDescent="0.2">
      <c r="A100" s="263"/>
      <c r="B100" s="15"/>
      <c r="C100" s="10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264"/>
      <c r="Q100" s="264"/>
      <c r="R100" s="14"/>
      <c r="S100" s="14"/>
      <c r="T100" s="264"/>
      <c r="U100" s="264"/>
      <c r="V100" s="14"/>
      <c r="W100" s="14"/>
      <c r="X100" s="264"/>
      <c r="Y100" s="264"/>
      <c r="Z100" s="14"/>
      <c r="AA100" s="14"/>
      <c r="AB100" s="264"/>
      <c r="AC100" s="264"/>
      <c r="AD100" s="14"/>
      <c r="AE100" s="14"/>
      <c r="AF100" s="264"/>
      <c r="AG100" s="264"/>
      <c r="AH100" s="14"/>
      <c r="AI100" s="14"/>
      <c r="AJ100" s="264"/>
      <c r="AK100" s="264"/>
      <c r="AL100" s="14"/>
      <c r="AM100" s="14"/>
      <c r="AN100" s="264"/>
      <c r="AO100" s="264"/>
      <c r="AP100" s="14"/>
      <c r="AQ100" s="14"/>
      <c r="AR100" s="14"/>
      <c r="AS100" s="14"/>
      <c r="AT100" s="14"/>
      <c r="AU100" s="265"/>
      <c r="AV100" s="14"/>
      <c r="AW100" s="264"/>
      <c r="AX100" s="14"/>
      <c r="AY100" s="265"/>
      <c r="AZ100" s="14"/>
      <c r="BA100" s="14"/>
      <c r="BB100" s="264"/>
      <c r="BC100" s="265"/>
      <c r="BD100" s="14"/>
      <c r="BE100" s="14"/>
      <c r="BF100" s="14"/>
      <c r="BG100" s="265"/>
      <c r="BH100" s="14"/>
      <c r="BI100" s="14"/>
      <c r="BJ100" s="14"/>
      <c r="BK100" s="265"/>
      <c r="BL100" s="14"/>
      <c r="BM100" s="14"/>
      <c r="BN100" s="14"/>
      <c r="BO100" s="265"/>
      <c r="BP100" s="14"/>
      <c r="BQ100" s="14"/>
      <c r="BR100" s="14"/>
      <c r="BS100" s="265"/>
      <c r="BT100" s="14"/>
      <c r="BU100" s="14"/>
      <c r="BV100" s="14"/>
      <c r="BW100" s="265"/>
      <c r="BX100" s="14"/>
      <c r="BY100" s="14"/>
      <c r="BZ100" s="14"/>
      <c r="CA100" s="265"/>
      <c r="CB100" s="14"/>
      <c r="CC100" s="14"/>
      <c r="CD100" s="14"/>
      <c r="CE100" s="265"/>
      <c r="CF100" s="14"/>
      <c r="CG100" s="14"/>
      <c r="CH100" s="14"/>
      <c r="CI100" s="265"/>
      <c r="CJ100" s="14"/>
      <c r="CK100" s="264"/>
      <c r="CL100" s="14"/>
      <c r="CM100" s="265"/>
      <c r="CN100" s="14"/>
      <c r="CO100" s="264"/>
      <c r="CP100" s="266"/>
      <c r="CQ100" s="267"/>
      <c r="CR100" s="267"/>
      <c r="CS100" s="264"/>
      <c r="CT100" s="266"/>
      <c r="CU100" s="267"/>
      <c r="CV100" s="267"/>
      <c r="CW100" s="264"/>
      <c r="CX100" s="266"/>
      <c r="CY100" s="267"/>
      <c r="CZ100" s="267"/>
      <c r="DA100" s="266"/>
      <c r="DB100" s="266"/>
      <c r="DC100" s="267"/>
      <c r="DD100" s="267"/>
      <c r="DE100" s="265"/>
      <c r="DF100" s="265"/>
      <c r="DG100" s="265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265"/>
      <c r="DW100" s="14"/>
      <c r="DX100" s="14"/>
      <c r="DY100" s="14"/>
      <c r="DZ100" s="265"/>
      <c r="EA100" s="14"/>
      <c r="EB100" s="14"/>
      <c r="EC100" s="14"/>
      <c r="ED100" s="265"/>
      <c r="EE100" s="14"/>
      <c r="EF100" s="14"/>
      <c r="EG100" s="14"/>
      <c r="EH100" s="265"/>
      <c r="EI100" s="14"/>
      <c r="EJ100" s="14"/>
      <c r="EK100" s="14"/>
      <c r="EL100" s="14"/>
      <c r="EM100" s="14"/>
      <c r="EN100" s="265"/>
      <c r="EO100" s="14"/>
      <c r="EP100" s="14"/>
      <c r="EQ100" s="14"/>
      <c r="ER100" s="264"/>
      <c r="ES100" s="264"/>
      <c r="ET100" s="14"/>
      <c r="EU100" s="14"/>
      <c r="EV100" s="14"/>
      <c r="EW100" s="15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</row>
    <row r="101" spans="1:232" s="147" customFormat="1" ht="15" customHeight="1" x14ac:dyDescent="0.2">
      <c r="A101" s="263"/>
      <c r="B101" s="15"/>
      <c r="C101" s="109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264"/>
      <c r="Q101" s="264"/>
      <c r="R101" s="14"/>
      <c r="S101" s="14"/>
      <c r="T101" s="264"/>
      <c r="U101" s="264"/>
      <c r="V101" s="14"/>
      <c r="W101" s="14"/>
      <c r="X101" s="264"/>
      <c r="Y101" s="264"/>
      <c r="Z101" s="14"/>
      <c r="AA101" s="14"/>
      <c r="AB101" s="264"/>
      <c r="AC101" s="264"/>
      <c r="AD101" s="14"/>
      <c r="AE101" s="14"/>
      <c r="AF101" s="264"/>
      <c r="AG101" s="264"/>
      <c r="AH101" s="14"/>
      <c r="AI101" s="14"/>
      <c r="AJ101" s="264"/>
      <c r="AK101" s="264"/>
      <c r="AL101" s="14"/>
      <c r="AM101" s="14"/>
      <c r="AN101" s="264"/>
      <c r="AO101" s="264"/>
      <c r="AP101" s="14"/>
      <c r="AQ101" s="14"/>
      <c r="AR101" s="14"/>
      <c r="AS101" s="14"/>
      <c r="AT101" s="14"/>
      <c r="AU101" s="265"/>
      <c r="AV101" s="14"/>
      <c r="AW101" s="264"/>
      <c r="AX101" s="14"/>
      <c r="AY101" s="265"/>
      <c r="AZ101" s="14"/>
      <c r="BA101" s="14"/>
      <c r="BB101" s="264"/>
      <c r="BC101" s="265"/>
      <c r="BD101" s="14"/>
      <c r="BE101" s="14"/>
      <c r="BF101" s="14"/>
      <c r="BG101" s="265"/>
      <c r="BH101" s="14"/>
      <c r="BI101" s="14"/>
      <c r="BJ101" s="14"/>
      <c r="BK101" s="265"/>
      <c r="BL101" s="14"/>
      <c r="BM101" s="14"/>
      <c r="BN101" s="14"/>
      <c r="BO101" s="265"/>
      <c r="BP101" s="14"/>
      <c r="BQ101" s="14"/>
      <c r="BR101" s="14"/>
      <c r="BS101" s="265"/>
      <c r="BT101" s="14"/>
      <c r="BU101" s="14"/>
      <c r="BV101" s="14"/>
      <c r="BW101" s="265"/>
      <c r="BX101" s="14"/>
      <c r="BY101" s="14"/>
      <c r="BZ101" s="14"/>
      <c r="CA101" s="265"/>
      <c r="CB101" s="14"/>
      <c r="CC101" s="14"/>
      <c r="CD101" s="14"/>
      <c r="CE101" s="265"/>
      <c r="CF101" s="14"/>
      <c r="CG101" s="14"/>
      <c r="CH101" s="14"/>
      <c r="CI101" s="265"/>
      <c r="CJ101" s="14"/>
      <c r="CK101" s="264"/>
      <c r="CL101" s="14"/>
      <c r="CM101" s="265"/>
      <c r="CN101" s="14"/>
      <c r="CO101" s="264"/>
      <c r="CP101" s="266"/>
      <c r="CQ101" s="267"/>
      <c r="CR101" s="267"/>
      <c r="CS101" s="264"/>
      <c r="CT101" s="266"/>
      <c r="CU101" s="267"/>
      <c r="CV101" s="267"/>
      <c r="CW101" s="264"/>
      <c r="CX101" s="266"/>
      <c r="CY101" s="267"/>
      <c r="CZ101" s="267"/>
      <c r="DA101" s="266"/>
      <c r="DB101" s="266"/>
      <c r="DC101" s="267"/>
      <c r="DD101" s="267"/>
      <c r="DE101" s="265"/>
      <c r="DF101" s="265"/>
      <c r="DG101" s="265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265"/>
      <c r="DW101" s="14"/>
      <c r="DX101" s="14"/>
      <c r="DY101" s="14"/>
      <c r="DZ101" s="265"/>
      <c r="EA101" s="14"/>
      <c r="EB101" s="14"/>
      <c r="EC101" s="14"/>
      <c r="ED101" s="265"/>
      <c r="EE101" s="14"/>
      <c r="EF101" s="14"/>
      <c r="EG101" s="14"/>
      <c r="EH101" s="265"/>
      <c r="EI101" s="14"/>
      <c r="EJ101" s="14"/>
      <c r="EK101" s="14"/>
      <c r="EL101" s="14"/>
      <c r="EM101" s="14"/>
      <c r="EN101" s="265"/>
      <c r="EO101" s="14"/>
      <c r="EP101" s="14"/>
      <c r="EQ101" s="14"/>
      <c r="ER101" s="264"/>
      <c r="ES101" s="264"/>
      <c r="ET101" s="14"/>
      <c r="EU101" s="14"/>
      <c r="EV101" s="14"/>
      <c r="EW101" s="15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</row>
    <row r="102" spans="1:232" s="149" customFormat="1" ht="15" customHeight="1" x14ac:dyDescent="0.2">
      <c r="A102" s="263"/>
      <c r="B102" s="15"/>
      <c r="C102" s="109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264"/>
      <c r="Q102" s="264"/>
      <c r="R102" s="14"/>
      <c r="S102" s="14"/>
      <c r="T102" s="264"/>
      <c r="U102" s="264"/>
      <c r="V102" s="14"/>
      <c r="W102" s="14"/>
      <c r="X102" s="264"/>
      <c r="Y102" s="264"/>
      <c r="Z102" s="14"/>
      <c r="AA102" s="14"/>
      <c r="AB102" s="264"/>
      <c r="AC102" s="264"/>
      <c r="AD102" s="14"/>
      <c r="AE102" s="14"/>
      <c r="AF102" s="264"/>
      <c r="AG102" s="264"/>
      <c r="AH102" s="14"/>
      <c r="AI102" s="14"/>
      <c r="AJ102" s="264"/>
      <c r="AK102" s="264"/>
      <c r="AL102" s="14"/>
      <c r="AM102" s="14"/>
      <c r="AN102" s="264"/>
      <c r="AO102" s="264"/>
      <c r="AP102" s="14"/>
      <c r="AQ102" s="14"/>
      <c r="AR102" s="14"/>
      <c r="AS102" s="14"/>
      <c r="AT102" s="14"/>
      <c r="AU102" s="265"/>
      <c r="AV102" s="14"/>
      <c r="AW102" s="264"/>
      <c r="AX102" s="14"/>
      <c r="AY102" s="265"/>
      <c r="AZ102" s="14"/>
      <c r="BA102" s="14"/>
      <c r="BB102" s="264"/>
      <c r="BC102" s="265"/>
      <c r="BD102" s="14"/>
      <c r="BE102" s="14"/>
      <c r="BF102" s="14"/>
      <c r="BG102" s="265"/>
      <c r="BH102" s="14"/>
      <c r="BI102" s="14"/>
      <c r="BJ102" s="14"/>
      <c r="BK102" s="265"/>
      <c r="BL102" s="14"/>
      <c r="BM102" s="14"/>
      <c r="BN102" s="14"/>
      <c r="BO102" s="265"/>
      <c r="BP102" s="14"/>
      <c r="BQ102" s="14"/>
      <c r="BR102" s="14"/>
      <c r="BS102" s="265"/>
      <c r="BT102" s="14"/>
      <c r="BU102" s="14"/>
      <c r="BV102" s="14"/>
      <c r="BW102" s="265"/>
      <c r="BX102" s="14"/>
      <c r="BY102" s="14"/>
      <c r="BZ102" s="14"/>
      <c r="CA102" s="265"/>
      <c r="CB102" s="14"/>
      <c r="CC102" s="14"/>
      <c r="CD102" s="14"/>
      <c r="CE102" s="265"/>
      <c r="CF102" s="14"/>
      <c r="CG102" s="14"/>
      <c r="CH102" s="14"/>
      <c r="CI102" s="265"/>
      <c r="CJ102" s="14"/>
      <c r="CK102" s="264"/>
      <c r="CL102" s="14"/>
      <c r="CM102" s="265"/>
      <c r="CN102" s="14"/>
      <c r="CO102" s="264"/>
      <c r="CP102" s="266"/>
      <c r="CQ102" s="267"/>
      <c r="CR102" s="267"/>
      <c r="CS102" s="264"/>
      <c r="CT102" s="266"/>
      <c r="CU102" s="267"/>
      <c r="CV102" s="267"/>
      <c r="CW102" s="264"/>
      <c r="CX102" s="266"/>
      <c r="CY102" s="267"/>
      <c r="CZ102" s="267"/>
      <c r="DA102" s="266"/>
      <c r="DB102" s="266"/>
      <c r="DC102" s="267"/>
      <c r="DD102" s="267"/>
      <c r="DE102" s="265"/>
      <c r="DF102" s="265"/>
      <c r="DG102" s="265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265"/>
      <c r="DW102" s="14"/>
      <c r="DX102" s="14"/>
      <c r="DY102" s="14"/>
      <c r="DZ102" s="265"/>
      <c r="EA102" s="14"/>
      <c r="EB102" s="14"/>
      <c r="EC102" s="14"/>
      <c r="ED102" s="265"/>
      <c r="EE102" s="14"/>
      <c r="EF102" s="14"/>
      <c r="EG102" s="14"/>
      <c r="EH102" s="265"/>
      <c r="EI102" s="14"/>
      <c r="EJ102" s="14"/>
      <c r="EK102" s="14"/>
      <c r="EL102" s="14"/>
      <c r="EM102" s="14"/>
      <c r="EN102" s="265"/>
      <c r="EO102" s="14"/>
      <c r="EP102" s="14"/>
      <c r="EQ102" s="14"/>
      <c r="ER102" s="264"/>
      <c r="ES102" s="264"/>
      <c r="ET102" s="14"/>
      <c r="EU102" s="14"/>
      <c r="EV102" s="14"/>
      <c r="EW102" s="15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</row>
    <row r="103" spans="1:232" s="149" customFormat="1" ht="15" customHeight="1" x14ac:dyDescent="0.2">
      <c r="A103" s="263"/>
      <c r="B103" s="15"/>
      <c r="C103" s="109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264"/>
      <c r="Q103" s="264"/>
      <c r="R103" s="14"/>
      <c r="S103" s="14"/>
      <c r="T103" s="264"/>
      <c r="U103" s="264"/>
      <c r="V103" s="14"/>
      <c r="W103" s="14"/>
      <c r="X103" s="264"/>
      <c r="Y103" s="264"/>
      <c r="Z103" s="14"/>
      <c r="AA103" s="14"/>
      <c r="AB103" s="264"/>
      <c r="AC103" s="264"/>
      <c r="AD103" s="14"/>
      <c r="AE103" s="14"/>
      <c r="AF103" s="264"/>
      <c r="AG103" s="264"/>
      <c r="AH103" s="14"/>
      <c r="AI103" s="14"/>
      <c r="AJ103" s="264"/>
      <c r="AK103" s="264"/>
      <c r="AL103" s="14"/>
      <c r="AM103" s="14"/>
      <c r="AN103" s="264"/>
      <c r="AO103" s="264"/>
      <c r="AP103" s="14"/>
      <c r="AQ103" s="14"/>
      <c r="AR103" s="14"/>
      <c r="AS103" s="14"/>
      <c r="AT103" s="14"/>
      <c r="AU103" s="265"/>
      <c r="AV103" s="14"/>
      <c r="AW103" s="264"/>
      <c r="AX103" s="14"/>
      <c r="AY103" s="265"/>
      <c r="AZ103" s="14"/>
      <c r="BA103" s="14"/>
      <c r="BB103" s="264"/>
      <c r="BC103" s="265"/>
      <c r="BD103" s="14"/>
      <c r="BE103" s="14"/>
      <c r="BF103" s="14"/>
      <c r="BG103" s="265"/>
      <c r="BH103" s="14"/>
      <c r="BI103" s="14"/>
      <c r="BJ103" s="14"/>
      <c r="BK103" s="265"/>
      <c r="BL103" s="14"/>
      <c r="BM103" s="14"/>
      <c r="BN103" s="14"/>
      <c r="BO103" s="265"/>
      <c r="BP103" s="14"/>
      <c r="BQ103" s="14"/>
      <c r="BR103" s="14"/>
      <c r="BS103" s="265"/>
      <c r="BT103" s="14"/>
      <c r="BU103" s="14"/>
      <c r="BV103" s="14"/>
      <c r="BW103" s="265"/>
      <c r="BX103" s="14"/>
      <c r="BY103" s="14"/>
      <c r="BZ103" s="14"/>
      <c r="CA103" s="265"/>
      <c r="CB103" s="14"/>
      <c r="CC103" s="14"/>
      <c r="CD103" s="14"/>
      <c r="CE103" s="265"/>
      <c r="CF103" s="14"/>
      <c r="CG103" s="14"/>
      <c r="CH103" s="14"/>
      <c r="CI103" s="265"/>
      <c r="CJ103" s="14"/>
      <c r="CK103" s="264"/>
      <c r="CL103" s="14"/>
      <c r="CM103" s="265"/>
      <c r="CN103" s="14"/>
      <c r="CO103" s="264"/>
      <c r="CP103" s="266"/>
      <c r="CQ103" s="267"/>
      <c r="CR103" s="267"/>
      <c r="CS103" s="264"/>
      <c r="CT103" s="266"/>
      <c r="CU103" s="267"/>
      <c r="CV103" s="267"/>
      <c r="CW103" s="264"/>
      <c r="CX103" s="266"/>
      <c r="CY103" s="267"/>
      <c r="CZ103" s="267"/>
      <c r="DA103" s="266"/>
      <c r="DB103" s="266"/>
      <c r="DC103" s="267"/>
      <c r="DD103" s="267"/>
      <c r="DE103" s="265"/>
      <c r="DF103" s="265"/>
      <c r="DG103" s="265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265"/>
      <c r="DW103" s="14"/>
      <c r="DX103" s="14"/>
      <c r="DY103" s="14"/>
      <c r="DZ103" s="265"/>
      <c r="EA103" s="14"/>
      <c r="EB103" s="14"/>
      <c r="EC103" s="14"/>
      <c r="ED103" s="265"/>
      <c r="EE103" s="14"/>
      <c r="EF103" s="14"/>
      <c r="EG103" s="14"/>
      <c r="EH103" s="265"/>
      <c r="EI103" s="14"/>
      <c r="EJ103" s="14"/>
      <c r="EK103" s="14"/>
      <c r="EL103" s="14"/>
      <c r="EM103" s="14"/>
      <c r="EN103" s="265"/>
      <c r="EO103" s="14"/>
      <c r="EP103" s="14"/>
      <c r="EQ103" s="14"/>
      <c r="ER103" s="264"/>
      <c r="ES103" s="264"/>
      <c r="ET103" s="14"/>
      <c r="EU103" s="14"/>
      <c r="EV103" s="14"/>
      <c r="EW103" s="15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</row>
    <row r="104" spans="1:232" s="178" customFormat="1" ht="15" customHeight="1" x14ac:dyDescent="0.2">
      <c r="A104" s="263"/>
      <c r="B104" s="15"/>
      <c r="C104" s="109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264"/>
      <c r="Q104" s="264"/>
      <c r="R104" s="14"/>
      <c r="S104" s="14"/>
      <c r="T104" s="264"/>
      <c r="U104" s="264"/>
      <c r="V104" s="14"/>
      <c r="W104" s="14"/>
      <c r="X104" s="264"/>
      <c r="Y104" s="264"/>
      <c r="Z104" s="14"/>
      <c r="AA104" s="14"/>
      <c r="AB104" s="264"/>
      <c r="AC104" s="264"/>
      <c r="AD104" s="14"/>
      <c r="AE104" s="14"/>
      <c r="AF104" s="264"/>
      <c r="AG104" s="264"/>
      <c r="AH104" s="14"/>
      <c r="AI104" s="14"/>
      <c r="AJ104" s="264"/>
      <c r="AK104" s="264"/>
      <c r="AL104" s="14"/>
      <c r="AM104" s="14"/>
      <c r="AN104" s="264"/>
      <c r="AO104" s="264"/>
      <c r="AP104" s="14"/>
      <c r="AQ104" s="14"/>
      <c r="AR104" s="14"/>
      <c r="AS104" s="14"/>
      <c r="AT104" s="14"/>
      <c r="AU104" s="265"/>
      <c r="AV104" s="14"/>
      <c r="AW104" s="264"/>
      <c r="AX104" s="14"/>
      <c r="AY104" s="265"/>
      <c r="AZ104" s="14"/>
      <c r="BA104" s="14"/>
      <c r="BB104" s="264"/>
      <c r="BC104" s="265"/>
      <c r="BD104" s="14"/>
      <c r="BE104" s="14"/>
      <c r="BF104" s="14"/>
      <c r="BG104" s="265"/>
      <c r="BH104" s="14"/>
      <c r="BI104" s="14"/>
      <c r="BJ104" s="14"/>
      <c r="BK104" s="265"/>
      <c r="BL104" s="14"/>
      <c r="BM104" s="14"/>
      <c r="BN104" s="14"/>
      <c r="BO104" s="265"/>
      <c r="BP104" s="14"/>
      <c r="BQ104" s="14"/>
      <c r="BR104" s="14"/>
      <c r="BS104" s="265"/>
      <c r="BT104" s="14"/>
      <c r="BU104" s="14"/>
      <c r="BV104" s="14"/>
      <c r="BW104" s="265"/>
      <c r="BX104" s="14"/>
      <c r="BY104" s="14"/>
      <c r="BZ104" s="14"/>
      <c r="CA104" s="265"/>
      <c r="CB104" s="14"/>
      <c r="CC104" s="14"/>
      <c r="CD104" s="14"/>
      <c r="CE104" s="265"/>
      <c r="CF104" s="14"/>
      <c r="CG104" s="14"/>
      <c r="CH104" s="14"/>
      <c r="CI104" s="265"/>
      <c r="CJ104" s="14"/>
      <c r="CK104" s="264"/>
      <c r="CL104" s="14"/>
      <c r="CM104" s="265"/>
      <c r="CN104" s="14"/>
      <c r="CO104" s="264"/>
      <c r="CP104" s="266"/>
      <c r="CQ104" s="267"/>
      <c r="CR104" s="267"/>
      <c r="CS104" s="264"/>
      <c r="CT104" s="266"/>
      <c r="CU104" s="267"/>
      <c r="CV104" s="267"/>
      <c r="CW104" s="264"/>
      <c r="CX104" s="266"/>
      <c r="CY104" s="267"/>
      <c r="CZ104" s="267"/>
      <c r="DA104" s="266"/>
      <c r="DB104" s="266"/>
      <c r="DC104" s="267"/>
      <c r="DD104" s="267"/>
      <c r="DE104" s="265"/>
      <c r="DF104" s="265"/>
      <c r="DG104" s="265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265"/>
      <c r="DW104" s="14"/>
      <c r="DX104" s="14"/>
      <c r="DY104" s="14"/>
      <c r="DZ104" s="265"/>
      <c r="EA104" s="14"/>
      <c r="EB104" s="14"/>
      <c r="EC104" s="14"/>
      <c r="ED104" s="265"/>
      <c r="EE104" s="14"/>
      <c r="EF104" s="14"/>
      <c r="EG104" s="14"/>
      <c r="EH104" s="265"/>
      <c r="EI104" s="14"/>
      <c r="EJ104" s="14"/>
      <c r="EK104" s="14"/>
      <c r="EL104" s="14"/>
      <c r="EM104" s="14"/>
      <c r="EN104" s="265"/>
      <c r="EO104" s="14"/>
      <c r="EP104" s="14"/>
      <c r="EQ104" s="14"/>
      <c r="ER104" s="264"/>
      <c r="ES104" s="264"/>
      <c r="ET104" s="14"/>
      <c r="EU104" s="14"/>
      <c r="EV104" s="14"/>
      <c r="EW104" s="15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</row>
    <row r="105" spans="1:232" s="205" customFormat="1" ht="15" customHeight="1" thickBot="1" x14ac:dyDescent="0.25">
      <c r="A105" s="263"/>
      <c r="B105" s="15"/>
      <c r="C105" s="109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264"/>
      <c r="Q105" s="264"/>
      <c r="R105" s="14"/>
      <c r="S105" s="14"/>
      <c r="T105" s="264"/>
      <c r="U105" s="264"/>
      <c r="V105" s="14"/>
      <c r="W105" s="14"/>
      <c r="X105" s="264"/>
      <c r="Y105" s="264"/>
      <c r="Z105" s="14"/>
      <c r="AA105" s="14"/>
      <c r="AB105" s="264"/>
      <c r="AC105" s="264"/>
      <c r="AD105" s="14"/>
      <c r="AE105" s="14"/>
      <c r="AF105" s="264"/>
      <c r="AG105" s="264"/>
      <c r="AH105" s="14"/>
      <c r="AI105" s="14"/>
      <c r="AJ105" s="264"/>
      <c r="AK105" s="264"/>
      <c r="AL105" s="14"/>
      <c r="AM105" s="14"/>
      <c r="AN105" s="264"/>
      <c r="AO105" s="264"/>
      <c r="AP105" s="14"/>
      <c r="AQ105" s="14"/>
      <c r="AR105" s="14"/>
      <c r="AS105" s="14"/>
      <c r="AT105" s="14"/>
      <c r="AU105" s="265"/>
      <c r="AV105" s="14"/>
      <c r="AW105" s="264"/>
      <c r="AX105" s="14"/>
      <c r="AY105" s="265"/>
      <c r="AZ105" s="14"/>
      <c r="BA105" s="14"/>
      <c r="BB105" s="264"/>
      <c r="BC105" s="265"/>
      <c r="BD105" s="14"/>
      <c r="BE105" s="14"/>
      <c r="BF105" s="14"/>
      <c r="BG105" s="265"/>
      <c r="BH105" s="14"/>
      <c r="BI105" s="14"/>
      <c r="BJ105" s="14"/>
      <c r="BK105" s="265"/>
      <c r="BL105" s="14"/>
      <c r="BM105" s="14"/>
      <c r="BN105" s="14"/>
      <c r="BO105" s="265"/>
      <c r="BP105" s="14"/>
      <c r="BQ105" s="14"/>
      <c r="BR105" s="14"/>
      <c r="BS105" s="265"/>
      <c r="BT105" s="14"/>
      <c r="BU105" s="14"/>
      <c r="BV105" s="14"/>
      <c r="BW105" s="265"/>
      <c r="BX105" s="14"/>
      <c r="BY105" s="14"/>
      <c r="BZ105" s="14"/>
      <c r="CA105" s="265"/>
      <c r="CB105" s="14"/>
      <c r="CC105" s="14"/>
      <c r="CD105" s="14"/>
      <c r="CE105" s="265"/>
      <c r="CF105" s="14"/>
      <c r="CG105" s="14"/>
      <c r="CH105" s="14"/>
      <c r="CI105" s="265"/>
      <c r="CJ105" s="14"/>
      <c r="CK105" s="264"/>
      <c r="CL105" s="14"/>
      <c r="CM105" s="265"/>
      <c r="CN105" s="14"/>
      <c r="CO105" s="264"/>
      <c r="CP105" s="266"/>
      <c r="CQ105" s="267"/>
      <c r="CR105" s="267"/>
      <c r="CS105" s="264"/>
      <c r="CT105" s="266"/>
      <c r="CU105" s="267"/>
      <c r="CV105" s="267"/>
      <c r="CW105" s="264"/>
      <c r="CX105" s="266"/>
      <c r="CY105" s="267"/>
      <c r="CZ105" s="267"/>
      <c r="DA105" s="266"/>
      <c r="DB105" s="266"/>
      <c r="DC105" s="267"/>
      <c r="DD105" s="267"/>
      <c r="DE105" s="265"/>
      <c r="DF105" s="265"/>
      <c r="DG105" s="265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265"/>
      <c r="DW105" s="14"/>
      <c r="DX105" s="14"/>
      <c r="DY105" s="14"/>
      <c r="DZ105" s="265"/>
      <c r="EA105" s="14"/>
      <c r="EB105" s="14"/>
      <c r="EC105" s="14"/>
      <c r="ED105" s="265"/>
      <c r="EE105" s="14"/>
      <c r="EF105" s="14"/>
      <c r="EG105" s="14"/>
      <c r="EH105" s="265"/>
      <c r="EI105" s="14"/>
      <c r="EJ105" s="14"/>
      <c r="EK105" s="14"/>
      <c r="EL105" s="14"/>
      <c r="EM105" s="14"/>
      <c r="EN105" s="265"/>
      <c r="EO105" s="14"/>
      <c r="EP105" s="14"/>
      <c r="EQ105" s="14"/>
      <c r="ER105" s="264"/>
      <c r="ES105" s="264"/>
      <c r="ET105" s="14"/>
      <c r="EU105" s="14"/>
      <c r="EV105" s="14"/>
      <c r="EW105" s="15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</row>
    <row r="106" spans="1:232" s="212" customFormat="1" ht="15" customHeight="1" thickTop="1" x14ac:dyDescent="0.2">
      <c r="A106" s="263"/>
      <c r="B106" s="15"/>
      <c r="C106" s="109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264"/>
      <c r="Q106" s="264"/>
      <c r="R106" s="14"/>
      <c r="S106" s="14"/>
      <c r="T106" s="264"/>
      <c r="U106" s="264"/>
      <c r="V106" s="14"/>
      <c r="W106" s="14"/>
      <c r="X106" s="264"/>
      <c r="Y106" s="264"/>
      <c r="Z106" s="14"/>
      <c r="AA106" s="14"/>
      <c r="AB106" s="264"/>
      <c r="AC106" s="264"/>
      <c r="AD106" s="14"/>
      <c r="AE106" s="14"/>
      <c r="AF106" s="264"/>
      <c r="AG106" s="264"/>
      <c r="AH106" s="14"/>
      <c r="AI106" s="14"/>
      <c r="AJ106" s="264"/>
      <c r="AK106" s="264"/>
      <c r="AL106" s="14"/>
      <c r="AM106" s="14"/>
      <c r="AN106" s="264"/>
      <c r="AO106" s="264"/>
      <c r="AP106" s="14"/>
      <c r="AQ106" s="14"/>
      <c r="AR106" s="14"/>
      <c r="AS106" s="14"/>
      <c r="AT106" s="14"/>
      <c r="AU106" s="265"/>
      <c r="AV106" s="14"/>
      <c r="AW106" s="264"/>
      <c r="AX106" s="14"/>
      <c r="AY106" s="265"/>
      <c r="AZ106" s="14"/>
      <c r="BA106" s="14"/>
      <c r="BB106" s="264"/>
      <c r="BC106" s="265"/>
      <c r="BD106" s="14"/>
      <c r="BE106" s="14"/>
      <c r="BF106" s="14"/>
      <c r="BG106" s="265"/>
      <c r="BH106" s="14"/>
      <c r="BI106" s="14"/>
      <c r="BJ106" s="14"/>
      <c r="BK106" s="265"/>
      <c r="BL106" s="14"/>
      <c r="BM106" s="14"/>
      <c r="BN106" s="14"/>
      <c r="BO106" s="265"/>
      <c r="BP106" s="14"/>
      <c r="BQ106" s="14"/>
      <c r="BR106" s="14"/>
      <c r="BS106" s="265"/>
      <c r="BT106" s="14"/>
      <c r="BU106" s="14"/>
      <c r="BV106" s="14"/>
      <c r="BW106" s="265"/>
      <c r="BX106" s="14"/>
      <c r="BY106" s="14"/>
      <c r="BZ106" s="14"/>
      <c r="CA106" s="265"/>
      <c r="CB106" s="14"/>
      <c r="CC106" s="14"/>
      <c r="CD106" s="14"/>
      <c r="CE106" s="265"/>
      <c r="CF106" s="14"/>
      <c r="CG106" s="14"/>
      <c r="CH106" s="14"/>
      <c r="CI106" s="265"/>
      <c r="CJ106" s="14"/>
      <c r="CK106" s="264"/>
      <c r="CL106" s="14"/>
      <c r="CM106" s="265"/>
      <c r="CN106" s="14"/>
      <c r="CO106" s="264"/>
      <c r="CP106" s="266"/>
      <c r="CQ106" s="267"/>
      <c r="CR106" s="267"/>
      <c r="CS106" s="264"/>
      <c r="CT106" s="266"/>
      <c r="CU106" s="267"/>
      <c r="CV106" s="267"/>
      <c r="CW106" s="264"/>
      <c r="CX106" s="266"/>
      <c r="CY106" s="267"/>
      <c r="CZ106" s="267"/>
      <c r="DA106" s="266"/>
      <c r="DB106" s="266"/>
      <c r="DC106" s="267"/>
      <c r="DD106" s="267"/>
      <c r="DE106" s="265"/>
      <c r="DF106" s="265"/>
      <c r="DG106" s="265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265"/>
      <c r="DW106" s="14"/>
      <c r="DX106" s="14"/>
      <c r="DY106" s="14"/>
      <c r="DZ106" s="265"/>
      <c r="EA106" s="14"/>
      <c r="EB106" s="14"/>
      <c r="EC106" s="14"/>
      <c r="ED106" s="265"/>
      <c r="EE106" s="14"/>
      <c r="EF106" s="14"/>
      <c r="EG106" s="14"/>
      <c r="EH106" s="265"/>
      <c r="EI106" s="14"/>
      <c r="EJ106" s="14"/>
      <c r="EK106" s="14"/>
      <c r="EL106" s="14"/>
      <c r="EM106" s="14"/>
      <c r="EN106" s="265"/>
      <c r="EO106" s="14"/>
      <c r="EP106" s="14"/>
      <c r="EQ106" s="14"/>
      <c r="ER106" s="264"/>
      <c r="ES106" s="264"/>
      <c r="ET106" s="14"/>
      <c r="EU106" s="14"/>
      <c r="EV106" s="14"/>
      <c r="EW106" s="15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</row>
    <row r="107" spans="1:232" s="222" customFormat="1" ht="15" customHeight="1" thickBot="1" x14ac:dyDescent="0.25">
      <c r="A107" s="263"/>
      <c r="B107" s="15"/>
      <c r="C107" s="109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264"/>
      <c r="Q107" s="264"/>
      <c r="R107" s="14"/>
      <c r="S107" s="14"/>
      <c r="T107" s="264"/>
      <c r="U107" s="264"/>
      <c r="V107" s="14"/>
      <c r="W107" s="14"/>
      <c r="X107" s="264"/>
      <c r="Y107" s="264"/>
      <c r="Z107" s="14"/>
      <c r="AA107" s="14"/>
      <c r="AB107" s="264"/>
      <c r="AC107" s="264"/>
      <c r="AD107" s="14"/>
      <c r="AE107" s="14"/>
      <c r="AF107" s="264"/>
      <c r="AG107" s="264"/>
      <c r="AH107" s="14"/>
      <c r="AI107" s="14"/>
      <c r="AJ107" s="264"/>
      <c r="AK107" s="264"/>
      <c r="AL107" s="14"/>
      <c r="AM107" s="14"/>
      <c r="AN107" s="264"/>
      <c r="AO107" s="264"/>
      <c r="AP107" s="14"/>
      <c r="AQ107" s="14"/>
      <c r="AR107" s="14"/>
      <c r="AS107" s="14"/>
      <c r="AT107" s="14"/>
      <c r="AU107" s="265"/>
      <c r="AV107" s="14"/>
      <c r="AW107" s="264"/>
      <c r="AX107" s="14"/>
      <c r="AY107" s="265"/>
      <c r="AZ107" s="14"/>
      <c r="BA107" s="14"/>
      <c r="BB107" s="264"/>
      <c r="BC107" s="265"/>
      <c r="BD107" s="14"/>
      <c r="BE107" s="14"/>
      <c r="BF107" s="14"/>
      <c r="BG107" s="265"/>
      <c r="BH107" s="14"/>
      <c r="BI107" s="14"/>
      <c r="BJ107" s="14"/>
      <c r="BK107" s="265"/>
      <c r="BL107" s="14"/>
      <c r="BM107" s="14"/>
      <c r="BN107" s="14"/>
      <c r="BO107" s="265"/>
      <c r="BP107" s="14"/>
      <c r="BQ107" s="14"/>
      <c r="BR107" s="14"/>
      <c r="BS107" s="265"/>
      <c r="BT107" s="14"/>
      <c r="BU107" s="14"/>
      <c r="BV107" s="14"/>
      <c r="BW107" s="265"/>
      <c r="BX107" s="14"/>
      <c r="BY107" s="14"/>
      <c r="BZ107" s="14"/>
      <c r="CA107" s="265"/>
      <c r="CB107" s="14"/>
      <c r="CC107" s="14"/>
      <c r="CD107" s="14"/>
      <c r="CE107" s="265"/>
      <c r="CF107" s="14"/>
      <c r="CG107" s="14"/>
      <c r="CH107" s="14"/>
      <c r="CI107" s="265"/>
      <c r="CJ107" s="14"/>
      <c r="CK107" s="264"/>
      <c r="CL107" s="14"/>
      <c r="CM107" s="265"/>
      <c r="CN107" s="14"/>
      <c r="CO107" s="264"/>
      <c r="CP107" s="266"/>
      <c r="CQ107" s="267"/>
      <c r="CR107" s="267"/>
      <c r="CS107" s="264"/>
      <c r="CT107" s="266"/>
      <c r="CU107" s="267"/>
      <c r="CV107" s="267"/>
      <c r="CW107" s="264"/>
      <c r="CX107" s="266"/>
      <c r="CY107" s="267"/>
      <c r="CZ107" s="267"/>
      <c r="DA107" s="266"/>
      <c r="DB107" s="266"/>
      <c r="DC107" s="267"/>
      <c r="DD107" s="267"/>
      <c r="DE107" s="265"/>
      <c r="DF107" s="265"/>
      <c r="DG107" s="265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265"/>
      <c r="DW107" s="14"/>
      <c r="DX107" s="14"/>
      <c r="DY107" s="14"/>
      <c r="DZ107" s="265"/>
      <c r="EA107" s="14"/>
      <c r="EB107" s="14"/>
      <c r="EC107" s="14"/>
      <c r="ED107" s="265"/>
      <c r="EE107" s="14"/>
      <c r="EF107" s="14"/>
      <c r="EG107" s="14"/>
      <c r="EH107" s="265"/>
      <c r="EI107" s="14"/>
      <c r="EJ107" s="14"/>
      <c r="EK107" s="14"/>
      <c r="EL107" s="14"/>
      <c r="EM107" s="14"/>
      <c r="EN107" s="265"/>
      <c r="EO107" s="14"/>
      <c r="EP107" s="14"/>
      <c r="EQ107" s="14"/>
      <c r="ER107" s="264"/>
      <c r="ES107" s="264"/>
      <c r="ET107" s="14"/>
      <c r="EU107" s="14"/>
      <c r="EV107" s="14"/>
      <c r="EW107" s="15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</row>
    <row r="108" spans="1:232" s="268" customFormat="1" ht="15" customHeight="1" thickTop="1" x14ac:dyDescent="0.2">
      <c r="A108" s="263"/>
      <c r="B108" s="15"/>
      <c r="C108" s="109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264"/>
      <c r="Q108" s="264"/>
      <c r="R108" s="14"/>
      <c r="S108" s="14"/>
      <c r="T108" s="264"/>
      <c r="U108" s="264"/>
      <c r="V108" s="14"/>
      <c r="W108" s="14"/>
      <c r="X108" s="264"/>
      <c r="Y108" s="264"/>
      <c r="Z108" s="14"/>
      <c r="AA108" s="14"/>
      <c r="AB108" s="264"/>
      <c r="AC108" s="264"/>
      <c r="AD108" s="14"/>
      <c r="AE108" s="14"/>
      <c r="AF108" s="264"/>
      <c r="AG108" s="264"/>
      <c r="AH108" s="14"/>
      <c r="AI108" s="14"/>
      <c r="AJ108" s="264"/>
      <c r="AK108" s="264"/>
      <c r="AL108" s="14"/>
      <c r="AM108" s="14"/>
      <c r="AN108" s="264"/>
      <c r="AO108" s="264"/>
      <c r="AP108" s="14"/>
      <c r="AQ108" s="14"/>
      <c r="AR108" s="14"/>
      <c r="AS108" s="14"/>
      <c r="AT108" s="14"/>
      <c r="AU108" s="265"/>
      <c r="AV108" s="14"/>
      <c r="AW108" s="264"/>
      <c r="AX108" s="14"/>
      <c r="AY108" s="265"/>
      <c r="AZ108" s="14"/>
      <c r="BA108" s="14"/>
      <c r="BB108" s="264"/>
      <c r="BC108" s="265"/>
      <c r="BD108" s="14"/>
      <c r="BE108" s="14"/>
      <c r="BF108" s="14"/>
      <c r="BG108" s="265"/>
      <c r="BH108" s="14"/>
      <c r="BI108" s="14"/>
      <c r="BJ108" s="14"/>
      <c r="BK108" s="265"/>
      <c r="BL108" s="14"/>
      <c r="BM108" s="14"/>
      <c r="BN108" s="14"/>
      <c r="BO108" s="265"/>
      <c r="BP108" s="14"/>
      <c r="BQ108" s="14"/>
      <c r="BR108" s="14"/>
      <c r="BS108" s="265"/>
      <c r="BT108" s="14"/>
      <c r="BU108" s="14"/>
      <c r="BV108" s="14"/>
      <c r="BW108" s="265"/>
      <c r="BX108" s="14"/>
      <c r="BY108" s="14"/>
      <c r="BZ108" s="14"/>
      <c r="CA108" s="265"/>
      <c r="CB108" s="14"/>
      <c r="CC108" s="14"/>
      <c r="CD108" s="14"/>
      <c r="CE108" s="265"/>
      <c r="CF108" s="14"/>
      <c r="CG108" s="14"/>
      <c r="CH108" s="14"/>
      <c r="CI108" s="265"/>
      <c r="CJ108" s="14"/>
      <c r="CK108" s="264"/>
      <c r="CL108" s="14"/>
      <c r="CM108" s="265"/>
      <c r="CN108" s="14"/>
      <c r="CO108" s="264"/>
      <c r="CP108" s="266"/>
      <c r="CQ108" s="267"/>
      <c r="CR108" s="267"/>
      <c r="CS108" s="264"/>
      <c r="CT108" s="266"/>
      <c r="CU108" s="267"/>
      <c r="CV108" s="267"/>
      <c r="CW108" s="264"/>
      <c r="CX108" s="266"/>
      <c r="CY108" s="267"/>
      <c r="CZ108" s="267"/>
      <c r="DA108" s="266"/>
      <c r="DB108" s="266"/>
      <c r="DC108" s="267"/>
      <c r="DD108" s="267"/>
      <c r="DE108" s="265"/>
      <c r="DF108" s="265"/>
      <c r="DG108" s="265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265"/>
      <c r="DW108" s="14"/>
      <c r="DX108" s="14"/>
      <c r="DY108" s="14"/>
      <c r="DZ108" s="265"/>
      <c r="EA108" s="14"/>
      <c r="EB108" s="14"/>
      <c r="EC108" s="14"/>
      <c r="ED108" s="265"/>
      <c r="EE108" s="14"/>
      <c r="EF108" s="14"/>
      <c r="EG108" s="14"/>
      <c r="EH108" s="265"/>
      <c r="EI108" s="14"/>
      <c r="EJ108" s="14"/>
      <c r="EK108" s="14"/>
      <c r="EL108" s="14"/>
      <c r="EM108" s="14"/>
      <c r="EN108" s="265"/>
      <c r="EO108" s="14"/>
      <c r="EP108" s="14"/>
      <c r="EQ108" s="14"/>
      <c r="ER108" s="264"/>
      <c r="ES108" s="264"/>
      <c r="ET108" s="14"/>
      <c r="EU108" s="14"/>
      <c r="EV108" s="14"/>
      <c r="EW108" s="15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</row>
    <row r="109" spans="1:232" s="222" customFormat="1" ht="15" customHeight="1" thickBot="1" x14ac:dyDescent="0.25">
      <c r="A109" s="263"/>
      <c r="B109" s="15"/>
      <c r="C109" s="109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264"/>
      <c r="Q109" s="264"/>
      <c r="R109" s="14"/>
      <c r="S109" s="14"/>
      <c r="T109" s="264"/>
      <c r="U109" s="264"/>
      <c r="V109" s="14"/>
      <c r="W109" s="14"/>
      <c r="X109" s="264"/>
      <c r="Y109" s="264"/>
      <c r="Z109" s="14"/>
      <c r="AA109" s="14"/>
      <c r="AB109" s="264"/>
      <c r="AC109" s="264"/>
      <c r="AD109" s="14"/>
      <c r="AE109" s="14"/>
      <c r="AF109" s="264"/>
      <c r="AG109" s="264"/>
      <c r="AH109" s="14"/>
      <c r="AI109" s="14"/>
      <c r="AJ109" s="264"/>
      <c r="AK109" s="264"/>
      <c r="AL109" s="14"/>
      <c r="AM109" s="14"/>
      <c r="AN109" s="264"/>
      <c r="AO109" s="264"/>
      <c r="AP109" s="14"/>
      <c r="AQ109" s="14"/>
      <c r="AR109" s="14"/>
      <c r="AS109" s="14"/>
      <c r="AT109" s="14"/>
      <c r="AU109" s="265"/>
      <c r="AV109" s="14"/>
      <c r="AW109" s="264"/>
      <c r="AX109" s="14"/>
      <c r="AY109" s="265"/>
      <c r="AZ109" s="14"/>
      <c r="BA109" s="14"/>
      <c r="BB109" s="264"/>
      <c r="BC109" s="265"/>
      <c r="BD109" s="14"/>
      <c r="BE109" s="14"/>
      <c r="BF109" s="14"/>
      <c r="BG109" s="265"/>
      <c r="BH109" s="14"/>
      <c r="BI109" s="14"/>
      <c r="BJ109" s="14"/>
      <c r="BK109" s="265"/>
      <c r="BL109" s="14"/>
      <c r="BM109" s="14"/>
      <c r="BN109" s="14"/>
      <c r="BO109" s="265"/>
      <c r="BP109" s="14"/>
      <c r="BQ109" s="14"/>
      <c r="BR109" s="14"/>
      <c r="BS109" s="265"/>
      <c r="BT109" s="14"/>
      <c r="BU109" s="14"/>
      <c r="BV109" s="14"/>
      <c r="BW109" s="265"/>
      <c r="BX109" s="14"/>
      <c r="BY109" s="14"/>
      <c r="BZ109" s="14"/>
      <c r="CA109" s="265"/>
      <c r="CB109" s="14"/>
      <c r="CC109" s="14"/>
      <c r="CD109" s="14"/>
      <c r="CE109" s="265"/>
      <c r="CF109" s="14"/>
      <c r="CG109" s="14"/>
      <c r="CH109" s="14"/>
      <c r="CI109" s="265"/>
      <c r="CJ109" s="14"/>
      <c r="CK109" s="264"/>
      <c r="CL109" s="14"/>
      <c r="CM109" s="265"/>
      <c r="CN109" s="14"/>
      <c r="CO109" s="264"/>
      <c r="CP109" s="266"/>
      <c r="CQ109" s="267"/>
      <c r="CR109" s="267"/>
      <c r="CS109" s="264"/>
      <c r="CT109" s="266"/>
      <c r="CU109" s="267"/>
      <c r="CV109" s="267"/>
      <c r="CW109" s="264"/>
      <c r="CX109" s="266"/>
      <c r="CY109" s="267"/>
      <c r="CZ109" s="267"/>
      <c r="DA109" s="266"/>
      <c r="DB109" s="266"/>
      <c r="DC109" s="267"/>
      <c r="DD109" s="267"/>
      <c r="DE109" s="265"/>
      <c r="DF109" s="265"/>
      <c r="DG109" s="265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265"/>
      <c r="DW109" s="14"/>
      <c r="DX109" s="14"/>
      <c r="DY109" s="14"/>
      <c r="DZ109" s="265"/>
      <c r="EA109" s="14"/>
      <c r="EB109" s="14"/>
      <c r="EC109" s="14"/>
      <c r="ED109" s="265"/>
      <c r="EE109" s="14"/>
      <c r="EF109" s="14"/>
      <c r="EG109" s="14"/>
      <c r="EH109" s="265"/>
      <c r="EI109" s="14"/>
      <c r="EJ109" s="14"/>
      <c r="EK109" s="14"/>
      <c r="EL109" s="14"/>
      <c r="EM109" s="14"/>
      <c r="EN109" s="265"/>
      <c r="EO109" s="14"/>
      <c r="EP109" s="14"/>
      <c r="EQ109" s="14"/>
      <c r="ER109" s="264"/>
      <c r="ES109" s="264"/>
      <c r="ET109" s="14"/>
      <c r="EU109" s="14"/>
      <c r="EV109" s="14"/>
      <c r="EW109" s="15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6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  <c r="HV109" s="16"/>
      <c r="HW109" s="16"/>
      <c r="HX109" s="16"/>
    </row>
    <row r="110" spans="1:232" s="147" customFormat="1" ht="15" customHeight="1" thickTop="1" x14ac:dyDescent="0.2">
      <c r="A110" s="263"/>
      <c r="B110" s="15"/>
      <c r="C110" s="109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264"/>
      <c r="Q110" s="264"/>
      <c r="R110" s="14"/>
      <c r="S110" s="14"/>
      <c r="T110" s="264"/>
      <c r="U110" s="264"/>
      <c r="V110" s="14"/>
      <c r="W110" s="14"/>
      <c r="X110" s="264"/>
      <c r="Y110" s="264"/>
      <c r="Z110" s="14"/>
      <c r="AA110" s="14"/>
      <c r="AB110" s="264"/>
      <c r="AC110" s="264"/>
      <c r="AD110" s="14"/>
      <c r="AE110" s="14"/>
      <c r="AF110" s="264"/>
      <c r="AG110" s="264"/>
      <c r="AH110" s="14"/>
      <c r="AI110" s="14"/>
      <c r="AJ110" s="264"/>
      <c r="AK110" s="264"/>
      <c r="AL110" s="14"/>
      <c r="AM110" s="14"/>
      <c r="AN110" s="264"/>
      <c r="AO110" s="264"/>
      <c r="AP110" s="14"/>
      <c r="AQ110" s="14"/>
      <c r="AR110" s="14"/>
      <c r="AS110" s="14"/>
      <c r="AT110" s="14"/>
      <c r="AU110" s="265"/>
      <c r="AV110" s="14"/>
      <c r="AW110" s="264"/>
      <c r="AX110" s="14"/>
      <c r="AY110" s="265"/>
      <c r="AZ110" s="14"/>
      <c r="BA110" s="14"/>
      <c r="BB110" s="264"/>
      <c r="BC110" s="265"/>
      <c r="BD110" s="14"/>
      <c r="BE110" s="14"/>
      <c r="BF110" s="14"/>
      <c r="BG110" s="265"/>
      <c r="BH110" s="14"/>
      <c r="BI110" s="14"/>
      <c r="BJ110" s="14"/>
      <c r="BK110" s="265"/>
      <c r="BL110" s="14"/>
      <c r="BM110" s="14"/>
      <c r="BN110" s="14"/>
      <c r="BO110" s="265"/>
      <c r="BP110" s="14"/>
      <c r="BQ110" s="14"/>
      <c r="BR110" s="14"/>
      <c r="BS110" s="265"/>
      <c r="BT110" s="14"/>
      <c r="BU110" s="14"/>
      <c r="BV110" s="14"/>
      <c r="BW110" s="265"/>
      <c r="BX110" s="14"/>
      <c r="BY110" s="14"/>
      <c r="BZ110" s="14"/>
      <c r="CA110" s="265"/>
      <c r="CB110" s="14"/>
      <c r="CC110" s="14"/>
      <c r="CD110" s="14"/>
      <c r="CE110" s="265"/>
      <c r="CF110" s="14"/>
      <c r="CG110" s="14"/>
      <c r="CH110" s="14"/>
      <c r="CI110" s="265"/>
      <c r="CJ110" s="14"/>
      <c r="CK110" s="264"/>
      <c r="CL110" s="14"/>
      <c r="CM110" s="265"/>
      <c r="CN110" s="14"/>
      <c r="CO110" s="264"/>
      <c r="CP110" s="266"/>
      <c r="CQ110" s="267"/>
      <c r="CR110" s="267"/>
      <c r="CS110" s="264"/>
      <c r="CT110" s="266"/>
      <c r="CU110" s="267"/>
      <c r="CV110" s="267"/>
      <c r="CW110" s="264"/>
      <c r="CX110" s="266"/>
      <c r="CY110" s="267"/>
      <c r="CZ110" s="267"/>
      <c r="DA110" s="266"/>
      <c r="DB110" s="266"/>
      <c r="DC110" s="267"/>
      <c r="DD110" s="267"/>
      <c r="DE110" s="265"/>
      <c r="DF110" s="265"/>
      <c r="DG110" s="265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265"/>
      <c r="DW110" s="14"/>
      <c r="DX110" s="14"/>
      <c r="DY110" s="14"/>
      <c r="DZ110" s="265"/>
      <c r="EA110" s="14"/>
      <c r="EB110" s="14"/>
      <c r="EC110" s="14"/>
      <c r="ED110" s="265"/>
      <c r="EE110" s="14"/>
      <c r="EF110" s="14"/>
      <c r="EG110" s="14"/>
      <c r="EH110" s="265"/>
      <c r="EI110" s="14"/>
      <c r="EJ110" s="14"/>
      <c r="EK110" s="14"/>
      <c r="EL110" s="14"/>
      <c r="EM110" s="14"/>
      <c r="EN110" s="265"/>
      <c r="EO110" s="14"/>
      <c r="EP110" s="14"/>
      <c r="EQ110" s="14"/>
      <c r="ER110" s="264"/>
      <c r="ES110" s="264"/>
      <c r="ET110" s="14"/>
      <c r="EU110" s="14"/>
      <c r="EV110" s="14"/>
      <c r="EW110" s="15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</row>
    <row r="111" spans="1:232" s="147" customFormat="1" ht="15" customHeight="1" x14ac:dyDescent="0.2">
      <c r="A111" s="263"/>
      <c r="B111" s="15"/>
      <c r="C111" s="109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264"/>
      <c r="Q111" s="264"/>
      <c r="R111" s="14"/>
      <c r="S111" s="14"/>
      <c r="T111" s="264"/>
      <c r="U111" s="264"/>
      <c r="V111" s="14"/>
      <c r="W111" s="14"/>
      <c r="X111" s="264"/>
      <c r="Y111" s="264"/>
      <c r="Z111" s="14"/>
      <c r="AA111" s="14"/>
      <c r="AB111" s="264"/>
      <c r="AC111" s="264"/>
      <c r="AD111" s="14"/>
      <c r="AE111" s="14"/>
      <c r="AF111" s="264"/>
      <c r="AG111" s="264"/>
      <c r="AH111" s="14"/>
      <c r="AI111" s="14"/>
      <c r="AJ111" s="264"/>
      <c r="AK111" s="264"/>
      <c r="AL111" s="14"/>
      <c r="AM111" s="14"/>
      <c r="AN111" s="264"/>
      <c r="AO111" s="264"/>
      <c r="AP111" s="14"/>
      <c r="AQ111" s="14"/>
      <c r="AR111" s="14"/>
      <c r="AS111" s="14"/>
      <c r="AT111" s="14"/>
      <c r="AU111" s="265"/>
      <c r="AV111" s="14"/>
      <c r="AW111" s="264"/>
      <c r="AX111" s="14"/>
      <c r="AY111" s="265"/>
      <c r="AZ111" s="14"/>
      <c r="BA111" s="14"/>
      <c r="BB111" s="264"/>
      <c r="BC111" s="265"/>
      <c r="BD111" s="14"/>
      <c r="BE111" s="14"/>
      <c r="BF111" s="14"/>
      <c r="BG111" s="265"/>
      <c r="BH111" s="14"/>
      <c r="BI111" s="14"/>
      <c r="BJ111" s="14"/>
      <c r="BK111" s="265"/>
      <c r="BL111" s="14"/>
      <c r="BM111" s="14"/>
      <c r="BN111" s="14"/>
      <c r="BO111" s="265"/>
      <c r="BP111" s="14"/>
      <c r="BQ111" s="14"/>
      <c r="BR111" s="14"/>
      <c r="BS111" s="265"/>
      <c r="BT111" s="14"/>
      <c r="BU111" s="14"/>
      <c r="BV111" s="14"/>
      <c r="BW111" s="265"/>
      <c r="BX111" s="14"/>
      <c r="BY111" s="14"/>
      <c r="BZ111" s="14"/>
      <c r="CA111" s="265"/>
      <c r="CB111" s="14"/>
      <c r="CC111" s="14"/>
      <c r="CD111" s="14"/>
      <c r="CE111" s="265"/>
      <c r="CF111" s="14"/>
      <c r="CG111" s="14"/>
      <c r="CH111" s="14"/>
      <c r="CI111" s="265"/>
      <c r="CJ111" s="14"/>
      <c r="CK111" s="264"/>
      <c r="CL111" s="14"/>
      <c r="CM111" s="265"/>
      <c r="CN111" s="14"/>
      <c r="CO111" s="264"/>
      <c r="CP111" s="266"/>
      <c r="CQ111" s="267"/>
      <c r="CR111" s="267"/>
      <c r="CS111" s="264"/>
      <c r="CT111" s="266"/>
      <c r="CU111" s="267"/>
      <c r="CV111" s="267"/>
      <c r="CW111" s="264"/>
      <c r="CX111" s="266"/>
      <c r="CY111" s="267"/>
      <c r="CZ111" s="267"/>
      <c r="DA111" s="266"/>
      <c r="DB111" s="266"/>
      <c r="DC111" s="267"/>
      <c r="DD111" s="267"/>
      <c r="DE111" s="265"/>
      <c r="DF111" s="265"/>
      <c r="DG111" s="265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265"/>
      <c r="DW111" s="14"/>
      <c r="DX111" s="14"/>
      <c r="DY111" s="14"/>
      <c r="DZ111" s="265"/>
      <c r="EA111" s="14"/>
      <c r="EB111" s="14"/>
      <c r="EC111" s="14"/>
      <c r="ED111" s="265"/>
      <c r="EE111" s="14"/>
      <c r="EF111" s="14"/>
      <c r="EG111" s="14"/>
      <c r="EH111" s="265"/>
      <c r="EI111" s="14"/>
      <c r="EJ111" s="14"/>
      <c r="EK111" s="14"/>
      <c r="EL111" s="14"/>
      <c r="EM111" s="14"/>
      <c r="EN111" s="265"/>
      <c r="EO111" s="14"/>
      <c r="EP111" s="14"/>
      <c r="EQ111" s="14"/>
      <c r="ER111" s="264"/>
      <c r="ES111" s="264"/>
      <c r="ET111" s="14"/>
      <c r="EU111" s="14"/>
      <c r="EV111" s="14"/>
      <c r="EW111" s="15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6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  <c r="HV111" s="16"/>
      <c r="HW111" s="16"/>
      <c r="HX111" s="16"/>
    </row>
    <row r="112" spans="1:232" s="147" customFormat="1" ht="15" customHeight="1" x14ac:dyDescent="0.2">
      <c r="A112" s="263"/>
      <c r="B112" s="15"/>
      <c r="C112" s="109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264"/>
      <c r="Q112" s="264"/>
      <c r="R112" s="14"/>
      <c r="S112" s="14"/>
      <c r="T112" s="264"/>
      <c r="U112" s="264"/>
      <c r="V112" s="14"/>
      <c r="W112" s="14"/>
      <c r="X112" s="264"/>
      <c r="Y112" s="264"/>
      <c r="Z112" s="14"/>
      <c r="AA112" s="14"/>
      <c r="AB112" s="264"/>
      <c r="AC112" s="264"/>
      <c r="AD112" s="14"/>
      <c r="AE112" s="14"/>
      <c r="AF112" s="264"/>
      <c r="AG112" s="264"/>
      <c r="AH112" s="14"/>
      <c r="AI112" s="14"/>
      <c r="AJ112" s="264"/>
      <c r="AK112" s="264"/>
      <c r="AL112" s="14"/>
      <c r="AM112" s="14"/>
      <c r="AN112" s="264"/>
      <c r="AO112" s="264"/>
      <c r="AP112" s="14"/>
      <c r="AQ112" s="14"/>
      <c r="AR112" s="14"/>
      <c r="AS112" s="14"/>
      <c r="AT112" s="14"/>
      <c r="AU112" s="265"/>
      <c r="AV112" s="14"/>
      <c r="AW112" s="264"/>
      <c r="AX112" s="14"/>
      <c r="AY112" s="265"/>
      <c r="AZ112" s="14"/>
      <c r="BA112" s="14"/>
      <c r="BB112" s="264"/>
      <c r="BC112" s="265"/>
      <c r="BD112" s="14"/>
      <c r="BE112" s="14"/>
      <c r="BF112" s="14"/>
      <c r="BG112" s="265"/>
      <c r="BH112" s="14"/>
      <c r="BI112" s="14"/>
      <c r="BJ112" s="14"/>
      <c r="BK112" s="265"/>
      <c r="BL112" s="14"/>
      <c r="BM112" s="14"/>
      <c r="BN112" s="14"/>
      <c r="BO112" s="265"/>
      <c r="BP112" s="14"/>
      <c r="BQ112" s="14"/>
      <c r="BR112" s="14"/>
      <c r="BS112" s="265"/>
      <c r="BT112" s="14"/>
      <c r="BU112" s="14"/>
      <c r="BV112" s="14"/>
      <c r="BW112" s="265"/>
      <c r="BX112" s="14"/>
      <c r="BY112" s="14"/>
      <c r="BZ112" s="14"/>
      <c r="CA112" s="265"/>
      <c r="CB112" s="14"/>
      <c r="CC112" s="14"/>
      <c r="CD112" s="14"/>
      <c r="CE112" s="265"/>
      <c r="CF112" s="14"/>
      <c r="CG112" s="14"/>
      <c r="CH112" s="14"/>
      <c r="CI112" s="265"/>
      <c r="CJ112" s="14"/>
      <c r="CK112" s="264"/>
      <c r="CL112" s="14"/>
      <c r="CM112" s="265"/>
      <c r="CN112" s="14"/>
      <c r="CO112" s="264"/>
      <c r="CP112" s="266"/>
      <c r="CQ112" s="267"/>
      <c r="CR112" s="267"/>
      <c r="CS112" s="264"/>
      <c r="CT112" s="266"/>
      <c r="CU112" s="267"/>
      <c r="CV112" s="267"/>
      <c r="CW112" s="264"/>
      <c r="CX112" s="266"/>
      <c r="CY112" s="267"/>
      <c r="CZ112" s="267"/>
      <c r="DA112" s="266"/>
      <c r="DB112" s="266"/>
      <c r="DC112" s="267"/>
      <c r="DD112" s="267"/>
      <c r="DE112" s="265"/>
      <c r="DF112" s="265"/>
      <c r="DG112" s="265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265"/>
      <c r="DW112" s="14"/>
      <c r="DX112" s="14"/>
      <c r="DY112" s="14"/>
      <c r="DZ112" s="265"/>
      <c r="EA112" s="14"/>
      <c r="EB112" s="14"/>
      <c r="EC112" s="14"/>
      <c r="ED112" s="265"/>
      <c r="EE112" s="14"/>
      <c r="EF112" s="14"/>
      <c r="EG112" s="14"/>
      <c r="EH112" s="265"/>
      <c r="EI112" s="14"/>
      <c r="EJ112" s="14"/>
      <c r="EK112" s="14"/>
      <c r="EL112" s="14"/>
      <c r="EM112" s="14"/>
      <c r="EN112" s="265"/>
      <c r="EO112" s="14"/>
      <c r="EP112" s="14"/>
      <c r="EQ112" s="14"/>
      <c r="ER112" s="264"/>
      <c r="ES112" s="264"/>
      <c r="ET112" s="14"/>
      <c r="EU112" s="14"/>
      <c r="EV112" s="14"/>
      <c r="EW112" s="15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</row>
    <row r="113" spans="1:232" s="147" customFormat="1" ht="15" customHeight="1" x14ac:dyDescent="0.2">
      <c r="A113" s="263"/>
      <c r="B113" s="15"/>
      <c r="C113" s="109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264"/>
      <c r="Q113" s="264"/>
      <c r="R113" s="14"/>
      <c r="S113" s="14"/>
      <c r="T113" s="264"/>
      <c r="U113" s="264"/>
      <c r="V113" s="14"/>
      <c r="W113" s="14"/>
      <c r="X113" s="264"/>
      <c r="Y113" s="264"/>
      <c r="Z113" s="14"/>
      <c r="AA113" s="14"/>
      <c r="AB113" s="264"/>
      <c r="AC113" s="264"/>
      <c r="AD113" s="14"/>
      <c r="AE113" s="14"/>
      <c r="AF113" s="264"/>
      <c r="AG113" s="264"/>
      <c r="AH113" s="14"/>
      <c r="AI113" s="14"/>
      <c r="AJ113" s="264"/>
      <c r="AK113" s="264"/>
      <c r="AL113" s="14"/>
      <c r="AM113" s="14"/>
      <c r="AN113" s="264"/>
      <c r="AO113" s="264"/>
      <c r="AP113" s="14"/>
      <c r="AQ113" s="14"/>
      <c r="AR113" s="14"/>
      <c r="AS113" s="14"/>
      <c r="AT113" s="14"/>
      <c r="AU113" s="265"/>
      <c r="AV113" s="14"/>
      <c r="AW113" s="264"/>
      <c r="AX113" s="14"/>
      <c r="AY113" s="265"/>
      <c r="AZ113" s="14"/>
      <c r="BA113" s="14"/>
      <c r="BB113" s="264"/>
      <c r="BC113" s="265"/>
      <c r="BD113" s="14"/>
      <c r="BE113" s="14"/>
      <c r="BF113" s="14"/>
      <c r="BG113" s="265"/>
      <c r="BH113" s="14"/>
      <c r="BI113" s="14"/>
      <c r="BJ113" s="14"/>
      <c r="BK113" s="265"/>
      <c r="BL113" s="14"/>
      <c r="BM113" s="14"/>
      <c r="BN113" s="14"/>
      <c r="BO113" s="265"/>
      <c r="BP113" s="14"/>
      <c r="BQ113" s="14"/>
      <c r="BR113" s="14"/>
      <c r="BS113" s="265"/>
      <c r="BT113" s="14"/>
      <c r="BU113" s="14"/>
      <c r="BV113" s="14"/>
      <c r="BW113" s="265"/>
      <c r="BX113" s="14"/>
      <c r="BY113" s="14"/>
      <c r="BZ113" s="14"/>
      <c r="CA113" s="265"/>
      <c r="CB113" s="14"/>
      <c r="CC113" s="14"/>
      <c r="CD113" s="14"/>
      <c r="CE113" s="265"/>
      <c r="CF113" s="14"/>
      <c r="CG113" s="14"/>
      <c r="CH113" s="14"/>
      <c r="CI113" s="265"/>
      <c r="CJ113" s="14"/>
      <c r="CK113" s="264"/>
      <c r="CL113" s="14"/>
      <c r="CM113" s="265"/>
      <c r="CN113" s="14"/>
      <c r="CO113" s="264"/>
      <c r="CP113" s="266"/>
      <c r="CQ113" s="267"/>
      <c r="CR113" s="267"/>
      <c r="CS113" s="264"/>
      <c r="CT113" s="266"/>
      <c r="CU113" s="267"/>
      <c r="CV113" s="267"/>
      <c r="CW113" s="264"/>
      <c r="CX113" s="266"/>
      <c r="CY113" s="267"/>
      <c r="CZ113" s="267"/>
      <c r="DA113" s="266"/>
      <c r="DB113" s="266"/>
      <c r="DC113" s="267"/>
      <c r="DD113" s="267"/>
      <c r="DE113" s="265"/>
      <c r="DF113" s="265"/>
      <c r="DG113" s="265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265"/>
      <c r="DW113" s="14"/>
      <c r="DX113" s="14"/>
      <c r="DY113" s="14"/>
      <c r="DZ113" s="265"/>
      <c r="EA113" s="14"/>
      <c r="EB113" s="14"/>
      <c r="EC113" s="14"/>
      <c r="ED113" s="265"/>
      <c r="EE113" s="14"/>
      <c r="EF113" s="14"/>
      <c r="EG113" s="14"/>
      <c r="EH113" s="265"/>
      <c r="EI113" s="14"/>
      <c r="EJ113" s="14"/>
      <c r="EK113" s="14"/>
      <c r="EL113" s="14"/>
      <c r="EM113" s="14"/>
      <c r="EN113" s="265"/>
      <c r="EO113" s="14"/>
      <c r="EP113" s="14"/>
      <c r="EQ113" s="14"/>
      <c r="ER113" s="264"/>
      <c r="ES113" s="264"/>
      <c r="ET113" s="14"/>
      <c r="EU113" s="14"/>
      <c r="EV113" s="14"/>
      <c r="EW113" s="15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6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  <c r="HV113" s="16"/>
      <c r="HW113" s="16"/>
      <c r="HX113" s="16"/>
    </row>
    <row r="114" spans="1:232" s="147" customFormat="1" ht="15" customHeight="1" x14ac:dyDescent="0.2">
      <c r="A114" s="263"/>
      <c r="B114" s="15"/>
      <c r="C114" s="109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264"/>
      <c r="Q114" s="264"/>
      <c r="R114" s="14"/>
      <c r="S114" s="14"/>
      <c r="T114" s="264"/>
      <c r="U114" s="264"/>
      <c r="V114" s="14"/>
      <c r="W114" s="14"/>
      <c r="X114" s="264"/>
      <c r="Y114" s="264"/>
      <c r="Z114" s="14"/>
      <c r="AA114" s="14"/>
      <c r="AB114" s="264"/>
      <c r="AC114" s="264"/>
      <c r="AD114" s="14"/>
      <c r="AE114" s="14"/>
      <c r="AF114" s="264"/>
      <c r="AG114" s="264"/>
      <c r="AH114" s="14"/>
      <c r="AI114" s="14"/>
      <c r="AJ114" s="264"/>
      <c r="AK114" s="264"/>
      <c r="AL114" s="14"/>
      <c r="AM114" s="14"/>
      <c r="AN114" s="264"/>
      <c r="AO114" s="264"/>
      <c r="AP114" s="14"/>
      <c r="AQ114" s="14"/>
      <c r="AR114" s="14"/>
      <c r="AS114" s="14"/>
      <c r="AT114" s="14"/>
      <c r="AU114" s="265"/>
      <c r="AV114" s="14"/>
      <c r="AW114" s="264"/>
      <c r="AX114" s="14"/>
      <c r="AY114" s="265"/>
      <c r="AZ114" s="14"/>
      <c r="BA114" s="14"/>
      <c r="BB114" s="264"/>
      <c r="BC114" s="265"/>
      <c r="BD114" s="14"/>
      <c r="BE114" s="14"/>
      <c r="BF114" s="14"/>
      <c r="BG114" s="265"/>
      <c r="BH114" s="14"/>
      <c r="BI114" s="14"/>
      <c r="BJ114" s="14"/>
      <c r="BK114" s="265"/>
      <c r="BL114" s="14"/>
      <c r="BM114" s="14"/>
      <c r="BN114" s="14"/>
      <c r="BO114" s="265"/>
      <c r="BP114" s="14"/>
      <c r="BQ114" s="14"/>
      <c r="BR114" s="14"/>
      <c r="BS114" s="265"/>
      <c r="BT114" s="14"/>
      <c r="BU114" s="14"/>
      <c r="BV114" s="14"/>
      <c r="BW114" s="265"/>
      <c r="BX114" s="14"/>
      <c r="BY114" s="14"/>
      <c r="BZ114" s="14"/>
      <c r="CA114" s="265"/>
      <c r="CB114" s="14"/>
      <c r="CC114" s="14"/>
      <c r="CD114" s="14"/>
      <c r="CE114" s="265"/>
      <c r="CF114" s="14"/>
      <c r="CG114" s="14"/>
      <c r="CH114" s="14"/>
      <c r="CI114" s="265"/>
      <c r="CJ114" s="14"/>
      <c r="CK114" s="264"/>
      <c r="CL114" s="14"/>
      <c r="CM114" s="265"/>
      <c r="CN114" s="14"/>
      <c r="CO114" s="264"/>
      <c r="CP114" s="266"/>
      <c r="CQ114" s="267"/>
      <c r="CR114" s="267"/>
      <c r="CS114" s="264"/>
      <c r="CT114" s="266"/>
      <c r="CU114" s="267"/>
      <c r="CV114" s="267"/>
      <c r="CW114" s="264"/>
      <c r="CX114" s="266"/>
      <c r="CY114" s="267"/>
      <c r="CZ114" s="267"/>
      <c r="DA114" s="266"/>
      <c r="DB114" s="266"/>
      <c r="DC114" s="267"/>
      <c r="DD114" s="267"/>
      <c r="DE114" s="265"/>
      <c r="DF114" s="265"/>
      <c r="DG114" s="265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265"/>
      <c r="DW114" s="14"/>
      <c r="DX114" s="14"/>
      <c r="DY114" s="14"/>
      <c r="DZ114" s="265"/>
      <c r="EA114" s="14"/>
      <c r="EB114" s="14"/>
      <c r="EC114" s="14"/>
      <c r="ED114" s="265"/>
      <c r="EE114" s="14"/>
      <c r="EF114" s="14"/>
      <c r="EG114" s="14"/>
      <c r="EH114" s="265"/>
      <c r="EI114" s="14"/>
      <c r="EJ114" s="14"/>
      <c r="EK114" s="14"/>
      <c r="EL114" s="14"/>
      <c r="EM114" s="14"/>
      <c r="EN114" s="265"/>
      <c r="EO114" s="14"/>
      <c r="EP114" s="14"/>
      <c r="EQ114" s="14"/>
      <c r="ER114" s="264"/>
      <c r="ES114" s="264"/>
      <c r="ET114" s="14"/>
      <c r="EU114" s="14"/>
      <c r="EV114" s="14"/>
      <c r="EW114" s="15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</row>
    <row r="115" spans="1:232" s="147" customFormat="1" ht="15" customHeight="1" x14ac:dyDescent="0.2">
      <c r="A115" s="263"/>
      <c r="B115" s="15"/>
      <c r="C115" s="109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264"/>
      <c r="Q115" s="264"/>
      <c r="R115" s="14"/>
      <c r="S115" s="14"/>
      <c r="T115" s="264"/>
      <c r="U115" s="264"/>
      <c r="V115" s="14"/>
      <c r="W115" s="14"/>
      <c r="X115" s="264"/>
      <c r="Y115" s="264"/>
      <c r="Z115" s="14"/>
      <c r="AA115" s="14"/>
      <c r="AB115" s="264"/>
      <c r="AC115" s="264"/>
      <c r="AD115" s="14"/>
      <c r="AE115" s="14"/>
      <c r="AF115" s="264"/>
      <c r="AG115" s="264"/>
      <c r="AH115" s="14"/>
      <c r="AI115" s="14"/>
      <c r="AJ115" s="264"/>
      <c r="AK115" s="264"/>
      <c r="AL115" s="14"/>
      <c r="AM115" s="14"/>
      <c r="AN115" s="264"/>
      <c r="AO115" s="264"/>
      <c r="AP115" s="14"/>
      <c r="AQ115" s="14"/>
      <c r="AR115" s="14"/>
      <c r="AS115" s="14"/>
      <c r="AT115" s="14"/>
      <c r="AU115" s="265"/>
      <c r="AV115" s="14"/>
      <c r="AW115" s="264"/>
      <c r="AX115" s="14"/>
      <c r="AY115" s="265"/>
      <c r="AZ115" s="14"/>
      <c r="BA115" s="14"/>
      <c r="BB115" s="264"/>
      <c r="BC115" s="265"/>
      <c r="BD115" s="14"/>
      <c r="BE115" s="14"/>
      <c r="BF115" s="14"/>
      <c r="BG115" s="265"/>
      <c r="BH115" s="14"/>
      <c r="BI115" s="14"/>
      <c r="BJ115" s="14"/>
      <c r="BK115" s="265"/>
      <c r="BL115" s="14"/>
      <c r="BM115" s="14"/>
      <c r="BN115" s="14"/>
      <c r="BO115" s="265"/>
      <c r="BP115" s="14"/>
      <c r="BQ115" s="14"/>
      <c r="BR115" s="14"/>
      <c r="BS115" s="265"/>
      <c r="BT115" s="14"/>
      <c r="BU115" s="14"/>
      <c r="BV115" s="14"/>
      <c r="BW115" s="265"/>
      <c r="BX115" s="14"/>
      <c r="BY115" s="14"/>
      <c r="BZ115" s="14"/>
      <c r="CA115" s="265"/>
      <c r="CB115" s="14"/>
      <c r="CC115" s="14"/>
      <c r="CD115" s="14"/>
      <c r="CE115" s="265"/>
      <c r="CF115" s="14"/>
      <c r="CG115" s="14"/>
      <c r="CH115" s="14"/>
      <c r="CI115" s="265"/>
      <c r="CJ115" s="14"/>
      <c r="CK115" s="264"/>
      <c r="CL115" s="14"/>
      <c r="CM115" s="265"/>
      <c r="CN115" s="14"/>
      <c r="CO115" s="264"/>
      <c r="CP115" s="266"/>
      <c r="CQ115" s="267"/>
      <c r="CR115" s="267"/>
      <c r="CS115" s="264"/>
      <c r="CT115" s="266"/>
      <c r="CU115" s="267"/>
      <c r="CV115" s="267"/>
      <c r="CW115" s="264"/>
      <c r="CX115" s="266"/>
      <c r="CY115" s="267"/>
      <c r="CZ115" s="267"/>
      <c r="DA115" s="266"/>
      <c r="DB115" s="266"/>
      <c r="DC115" s="267"/>
      <c r="DD115" s="267"/>
      <c r="DE115" s="265"/>
      <c r="DF115" s="265"/>
      <c r="DG115" s="265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265"/>
      <c r="DW115" s="14"/>
      <c r="DX115" s="14"/>
      <c r="DY115" s="14"/>
      <c r="DZ115" s="265"/>
      <c r="EA115" s="14"/>
      <c r="EB115" s="14"/>
      <c r="EC115" s="14"/>
      <c r="ED115" s="265"/>
      <c r="EE115" s="14"/>
      <c r="EF115" s="14"/>
      <c r="EG115" s="14"/>
      <c r="EH115" s="265"/>
      <c r="EI115" s="14"/>
      <c r="EJ115" s="14"/>
      <c r="EK115" s="14"/>
      <c r="EL115" s="14"/>
      <c r="EM115" s="14"/>
      <c r="EN115" s="265"/>
      <c r="EO115" s="14"/>
      <c r="EP115" s="14"/>
      <c r="EQ115" s="14"/>
      <c r="ER115" s="264"/>
      <c r="ES115" s="264"/>
      <c r="ET115" s="14"/>
      <c r="EU115" s="14"/>
      <c r="EV115" s="14"/>
      <c r="EW115" s="15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</row>
    <row r="116" spans="1:232" s="149" customFormat="1" ht="15" customHeight="1" x14ac:dyDescent="0.2">
      <c r="A116" s="263"/>
      <c r="B116" s="15"/>
      <c r="C116" s="109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264"/>
      <c r="Q116" s="264"/>
      <c r="R116" s="14"/>
      <c r="S116" s="14"/>
      <c r="T116" s="264"/>
      <c r="U116" s="264"/>
      <c r="V116" s="14"/>
      <c r="W116" s="14"/>
      <c r="X116" s="264"/>
      <c r="Y116" s="264"/>
      <c r="Z116" s="14"/>
      <c r="AA116" s="14"/>
      <c r="AB116" s="264"/>
      <c r="AC116" s="264"/>
      <c r="AD116" s="14"/>
      <c r="AE116" s="14"/>
      <c r="AF116" s="264"/>
      <c r="AG116" s="264"/>
      <c r="AH116" s="14"/>
      <c r="AI116" s="14"/>
      <c r="AJ116" s="264"/>
      <c r="AK116" s="264"/>
      <c r="AL116" s="14"/>
      <c r="AM116" s="14"/>
      <c r="AN116" s="264"/>
      <c r="AO116" s="264"/>
      <c r="AP116" s="14"/>
      <c r="AQ116" s="14"/>
      <c r="AR116" s="14"/>
      <c r="AS116" s="14"/>
      <c r="AT116" s="14"/>
      <c r="AU116" s="265"/>
      <c r="AV116" s="14"/>
      <c r="AW116" s="264"/>
      <c r="AX116" s="14"/>
      <c r="AY116" s="265"/>
      <c r="AZ116" s="14"/>
      <c r="BA116" s="14"/>
      <c r="BB116" s="264"/>
      <c r="BC116" s="265"/>
      <c r="BD116" s="14"/>
      <c r="BE116" s="14"/>
      <c r="BF116" s="14"/>
      <c r="BG116" s="265"/>
      <c r="BH116" s="14"/>
      <c r="BI116" s="14"/>
      <c r="BJ116" s="14"/>
      <c r="BK116" s="265"/>
      <c r="BL116" s="14"/>
      <c r="BM116" s="14"/>
      <c r="BN116" s="14"/>
      <c r="BO116" s="265"/>
      <c r="BP116" s="14"/>
      <c r="BQ116" s="14"/>
      <c r="BR116" s="14"/>
      <c r="BS116" s="265"/>
      <c r="BT116" s="14"/>
      <c r="BU116" s="14"/>
      <c r="BV116" s="14"/>
      <c r="BW116" s="265"/>
      <c r="BX116" s="14"/>
      <c r="BY116" s="14"/>
      <c r="BZ116" s="14"/>
      <c r="CA116" s="265"/>
      <c r="CB116" s="14"/>
      <c r="CC116" s="14"/>
      <c r="CD116" s="14"/>
      <c r="CE116" s="265"/>
      <c r="CF116" s="14"/>
      <c r="CG116" s="14"/>
      <c r="CH116" s="14"/>
      <c r="CI116" s="265"/>
      <c r="CJ116" s="14"/>
      <c r="CK116" s="264"/>
      <c r="CL116" s="14"/>
      <c r="CM116" s="265"/>
      <c r="CN116" s="14"/>
      <c r="CO116" s="264"/>
      <c r="CP116" s="266"/>
      <c r="CQ116" s="267"/>
      <c r="CR116" s="267"/>
      <c r="CS116" s="264"/>
      <c r="CT116" s="266"/>
      <c r="CU116" s="267"/>
      <c r="CV116" s="267"/>
      <c r="CW116" s="264"/>
      <c r="CX116" s="266"/>
      <c r="CY116" s="267"/>
      <c r="CZ116" s="267"/>
      <c r="DA116" s="266"/>
      <c r="DB116" s="266"/>
      <c r="DC116" s="267"/>
      <c r="DD116" s="267"/>
      <c r="DE116" s="265"/>
      <c r="DF116" s="265"/>
      <c r="DG116" s="265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265"/>
      <c r="DW116" s="14"/>
      <c r="DX116" s="14"/>
      <c r="DY116" s="14"/>
      <c r="DZ116" s="265"/>
      <c r="EA116" s="14"/>
      <c r="EB116" s="14"/>
      <c r="EC116" s="14"/>
      <c r="ED116" s="265"/>
      <c r="EE116" s="14"/>
      <c r="EF116" s="14"/>
      <c r="EG116" s="14"/>
      <c r="EH116" s="265"/>
      <c r="EI116" s="14"/>
      <c r="EJ116" s="14"/>
      <c r="EK116" s="14"/>
      <c r="EL116" s="14"/>
      <c r="EM116" s="14"/>
      <c r="EN116" s="265"/>
      <c r="EO116" s="14"/>
      <c r="EP116" s="14"/>
      <c r="EQ116" s="14"/>
      <c r="ER116" s="264"/>
      <c r="ES116" s="264"/>
      <c r="ET116" s="14"/>
      <c r="EU116" s="14"/>
      <c r="EV116" s="14"/>
      <c r="EW116" s="15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</row>
    <row r="117" spans="1:232" s="149" customFormat="1" ht="15" customHeight="1" x14ac:dyDescent="0.2">
      <c r="A117" s="263"/>
      <c r="B117" s="15"/>
      <c r="C117" s="109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264"/>
      <c r="Q117" s="264"/>
      <c r="R117" s="14"/>
      <c r="S117" s="14"/>
      <c r="T117" s="264"/>
      <c r="U117" s="264"/>
      <c r="V117" s="14"/>
      <c r="W117" s="14"/>
      <c r="X117" s="264"/>
      <c r="Y117" s="264"/>
      <c r="Z117" s="14"/>
      <c r="AA117" s="14"/>
      <c r="AB117" s="264"/>
      <c r="AC117" s="264"/>
      <c r="AD117" s="14"/>
      <c r="AE117" s="14"/>
      <c r="AF117" s="264"/>
      <c r="AG117" s="264"/>
      <c r="AH117" s="14"/>
      <c r="AI117" s="14"/>
      <c r="AJ117" s="264"/>
      <c r="AK117" s="264"/>
      <c r="AL117" s="14"/>
      <c r="AM117" s="14"/>
      <c r="AN117" s="264"/>
      <c r="AO117" s="264"/>
      <c r="AP117" s="14"/>
      <c r="AQ117" s="14"/>
      <c r="AR117" s="14"/>
      <c r="AS117" s="14"/>
      <c r="AT117" s="14"/>
      <c r="AU117" s="265"/>
      <c r="AV117" s="14"/>
      <c r="AW117" s="264"/>
      <c r="AX117" s="14"/>
      <c r="AY117" s="265"/>
      <c r="AZ117" s="14"/>
      <c r="BA117" s="14"/>
      <c r="BB117" s="264"/>
      <c r="BC117" s="265"/>
      <c r="BD117" s="14"/>
      <c r="BE117" s="14"/>
      <c r="BF117" s="14"/>
      <c r="BG117" s="265"/>
      <c r="BH117" s="14"/>
      <c r="BI117" s="14"/>
      <c r="BJ117" s="14"/>
      <c r="BK117" s="265"/>
      <c r="BL117" s="14"/>
      <c r="BM117" s="14"/>
      <c r="BN117" s="14"/>
      <c r="BO117" s="265"/>
      <c r="BP117" s="14"/>
      <c r="BQ117" s="14"/>
      <c r="BR117" s="14"/>
      <c r="BS117" s="265"/>
      <c r="BT117" s="14"/>
      <c r="BU117" s="14"/>
      <c r="BV117" s="14"/>
      <c r="BW117" s="265"/>
      <c r="BX117" s="14"/>
      <c r="BY117" s="14"/>
      <c r="BZ117" s="14"/>
      <c r="CA117" s="265"/>
      <c r="CB117" s="14"/>
      <c r="CC117" s="14"/>
      <c r="CD117" s="14"/>
      <c r="CE117" s="265"/>
      <c r="CF117" s="14"/>
      <c r="CG117" s="14"/>
      <c r="CH117" s="14"/>
      <c r="CI117" s="265"/>
      <c r="CJ117" s="14"/>
      <c r="CK117" s="264"/>
      <c r="CL117" s="14"/>
      <c r="CM117" s="265"/>
      <c r="CN117" s="14"/>
      <c r="CO117" s="264"/>
      <c r="CP117" s="266"/>
      <c r="CQ117" s="267"/>
      <c r="CR117" s="267"/>
      <c r="CS117" s="264"/>
      <c r="CT117" s="266"/>
      <c r="CU117" s="267"/>
      <c r="CV117" s="267"/>
      <c r="CW117" s="264"/>
      <c r="CX117" s="266"/>
      <c r="CY117" s="267"/>
      <c r="CZ117" s="267"/>
      <c r="DA117" s="266"/>
      <c r="DB117" s="266"/>
      <c r="DC117" s="267"/>
      <c r="DD117" s="267"/>
      <c r="DE117" s="265"/>
      <c r="DF117" s="265"/>
      <c r="DG117" s="265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265"/>
      <c r="DW117" s="14"/>
      <c r="DX117" s="14"/>
      <c r="DY117" s="14"/>
      <c r="DZ117" s="265"/>
      <c r="EA117" s="14"/>
      <c r="EB117" s="14"/>
      <c r="EC117" s="14"/>
      <c r="ED117" s="265"/>
      <c r="EE117" s="14"/>
      <c r="EF117" s="14"/>
      <c r="EG117" s="14"/>
      <c r="EH117" s="265"/>
      <c r="EI117" s="14"/>
      <c r="EJ117" s="14"/>
      <c r="EK117" s="14"/>
      <c r="EL117" s="14"/>
      <c r="EM117" s="14"/>
      <c r="EN117" s="265"/>
      <c r="EO117" s="14"/>
      <c r="EP117" s="14"/>
      <c r="EQ117" s="14"/>
      <c r="ER117" s="264"/>
      <c r="ES117" s="264"/>
      <c r="ET117" s="14"/>
      <c r="EU117" s="14"/>
      <c r="EV117" s="14"/>
      <c r="EW117" s="15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6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  <c r="HV117" s="16"/>
      <c r="HW117" s="16"/>
      <c r="HX117" s="16"/>
    </row>
    <row r="118" spans="1:232" s="178" customFormat="1" ht="15" customHeight="1" x14ac:dyDescent="0.2">
      <c r="A118" s="263"/>
      <c r="B118" s="15"/>
      <c r="C118" s="109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264"/>
      <c r="Q118" s="264"/>
      <c r="R118" s="14"/>
      <c r="S118" s="14"/>
      <c r="T118" s="264"/>
      <c r="U118" s="264"/>
      <c r="V118" s="14"/>
      <c r="W118" s="14"/>
      <c r="X118" s="264"/>
      <c r="Y118" s="264"/>
      <c r="Z118" s="14"/>
      <c r="AA118" s="14"/>
      <c r="AB118" s="264"/>
      <c r="AC118" s="264"/>
      <c r="AD118" s="14"/>
      <c r="AE118" s="14"/>
      <c r="AF118" s="264"/>
      <c r="AG118" s="264"/>
      <c r="AH118" s="14"/>
      <c r="AI118" s="14"/>
      <c r="AJ118" s="264"/>
      <c r="AK118" s="264"/>
      <c r="AL118" s="14"/>
      <c r="AM118" s="14"/>
      <c r="AN118" s="264"/>
      <c r="AO118" s="264"/>
      <c r="AP118" s="14"/>
      <c r="AQ118" s="14"/>
      <c r="AR118" s="14"/>
      <c r="AS118" s="14"/>
      <c r="AT118" s="14"/>
      <c r="AU118" s="265"/>
      <c r="AV118" s="14"/>
      <c r="AW118" s="264"/>
      <c r="AX118" s="14"/>
      <c r="AY118" s="265"/>
      <c r="AZ118" s="14"/>
      <c r="BA118" s="14"/>
      <c r="BB118" s="264"/>
      <c r="BC118" s="265"/>
      <c r="BD118" s="14"/>
      <c r="BE118" s="14"/>
      <c r="BF118" s="14"/>
      <c r="BG118" s="265"/>
      <c r="BH118" s="14"/>
      <c r="BI118" s="14"/>
      <c r="BJ118" s="14"/>
      <c r="BK118" s="265"/>
      <c r="BL118" s="14"/>
      <c r="BM118" s="14"/>
      <c r="BN118" s="14"/>
      <c r="BO118" s="265"/>
      <c r="BP118" s="14"/>
      <c r="BQ118" s="14"/>
      <c r="BR118" s="14"/>
      <c r="BS118" s="265"/>
      <c r="BT118" s="14"/>
      <c r="BU118" s="14"/>
      <c r="BV118" s="14"/>
      <c r="BW118" s="265"/>
      <c r="BX118" s="14"/>
      <c r="BY118" s="14"/>
      <c r="BZ118" s="14"/>
      <c r="CA118" s="265"/>
      <c r="CB118" s="14"/>
      <c r="CC118" s="14"/>
      <c r="CD118" s="14"/>
      <c r="CE118" s="265"/>
      <c r="CF118" s="14"/>
      <c r="CG118" s="14"/>
      <c r="CH118" s="14"/>
      <c r="CI118" s="265"/>
      <c r="CJ118" s="14"/>
      <c r="CK118" s="264"/>
      <c r="CL118" s="14"/>
      <c r="CM118" s="265"/>
      <c r="CN118" s="14"/>
      <c r="CO118" s="264"/>
      <c r="CP118" s="266"/>
      <c r="CQ118" s="267"/>
      <c r="CR118" s="267"/>
      <c r="CS118" s="264"/>
      <c r="CT118" s="266"/>
      <c r="CU118" s="267"/>
      <c r="CV118" s="267"/>
      <c r="CW118" s="264"/>
      <c r="CX118" s="266"/>
      <c r="CY118" s="267"/>
      <c r="CZ118" s="267"/>
      <c r="DA118" s="266"/>
      <c r="DB118" s="266"/>
      <c r="DC118" s="267"/>
      <c r="DD118" s="267"/>
      <c r="DE118" s="265"/>
      <c r="DF118" s="265"/>
      <c r="DG118" s="265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265"/>
      <c r="DW118" s="14"/>
      <c r="DX118" s="14"/>
      <c r="DY118" s="14"/>
      <c r="DZ118" s="265"/>
      <c r="EA118" s="14"/>
      <c r="EB118" s="14"/>
      <c r="EC118" s="14"/>
      <c r="ED118" s="265"/>
      <c r="EE118" s="14"/>
      <c r="EF118" s="14"/>
      <c r="EG118" s="14"/>
      <c r="EH118" s="265"/>
      <c r="EI118" s="14"/>
      <c r="EJ118" s="14"/>
      <c r="EK118" s="14"/>
      <c r="EL118" s="14"/>
      <c r="EM118" s="14"/>
      <c r="EN118" s="265"/>
      <c r="EO118" s="14"/>
      <c r="EP118" s="14"/>
      <c r="EQ118" s="14"/>
      <c r="ER118" s="264"/>
      <c r="ES118" s="264"/>
      <c r="ET118" s="14"/>
      <c r="EU118" s="14"/>
      <c r="EV118" s="14"/>
      <c r="EW118" s="15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</row>
    <row r="119" spans="1:232" s="205" customFormat="1" ht="15" customHeight="1" thickBot="1" x14ac:dyDescent="0.25">
      <c r="A119" s="263"/>
      <c r="B119" s="15"/>
      <c r="C119" s="109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264"/>
      <c r="Q119" s="264"/>
      <c r="R119" s="14"/>
      <c r="S119" s="14"/>
      <c r="T119" s="264"/>
      <c r="U119" s="264"/>
      <c r="V119" s="14"/>
      <c r="W119" s="14"/>
      <c r="X119" s="264"/>
      <c r="Y119" s="264"/>
      <c r="Z119" s="14"/>
      <c r="AA119" s="14"/>
      <c r="AB119" s="264"/>
      <c r="AC119" s="264"/>
      <c r="AD119" s="14"/>
      <c r="AE119" s="14"/>
      <c r="AF119" s="264"/>
      <c r="AG119" s="264"/>
      <c r="AH119" s="14"/>
      <c r="AI119" s="14"/>
      <c r="AJ119" s="264"/>
      <c r="AK119" s="264"/>
      <c r="AL119" s="14"/>
      <c r="AM119" s="14"/>
      <c r="AN119" s="264"/>
      <c r="AO119" s="264"/>
      <c r="AP119" s="14"/>
      <c r="AQ119" s="14"/>
      <c r="AR119" s="14"/>
      <c r="AS119" s="14"/>
      <c r="AT119" s="14"/>
      <c r="AU119" s="265"/>
      <c r="AV119" s="14"/>
      <c r="AW119" s="264"/>
      <c r="AX119" s="14"/>
      <c r="AY119" s="265"/>
      <c r="AZ119" s="14"/>
      <c r="BA119" s="14"/>
      <c r="BB119" s="264"/>
      <c r="BC119" s="265"/>
      <c r="BD119" s="14"/>
      <c r="BE119" s="14"/>
      <c r="BF119" s="14"/>
      <c r="BG119" s="265"/>
      <c r="BH119" s="14"/>
      <c r="BI119" s="14"/>
      <c r="BJ119" s="14"/>
      <c r="BK119" s="265"/>
      <c r="BL119" s="14"/>
      <c r="BM119" s="14"/>
      <c r="BN119" s="14"/>
      <c r="BO119" s="265"/>
      <c r="BP119" s="14"/>
      <c r="BQ119" s="14"/>
      <c r="BR119" s="14"/>
      <c r="BS119" s="265"/>
      <c r="BT119" s="14"/>
      <c r="BU119" s="14"/>
      <c r="BV119" s="14"/>
      <c r="BW119" s="265"/>
      <c r="BX119" s="14"/>
      <c r="BY119" s="14"/>
      <c r="BZ119" s="14"/>
      <c r="CA119" s="265"/>
      <c r="CB119" s="14"/>
      <c r="CC119" s="14"/>
      <c r="CD119" s="14"/>
      <c r="CE119" s="265"/>
      <c r="CF119" s="14"/>
      <c r="CG119" s="14"/>
      <c r="CH119" s="14"/>
      <c r="CI119" s="265"/>
      <c r="CJ119" s="14"/>
      <c r="CK119" s="264"/>
      <c r="CL119" s="14"/>
      <c r="CM119" s="265"/>
      <c r="CN119" s="14"/>
      <c r="CO119" s="264"/>
      <c r="CP119" s="266"/>
      <c r="CQ119" s="267"/>
      <c r="CR119" s="267"/>
      <c r="CS119" s="264"/>
      <c r="CT119" s="266"/>
      <c r="CU119" s="267"/>
      <c r="CV119" s="267"/>
      <c r="CW119" s="264"/>
      <c r="CX119" s="266"/>
      <c r="CY119" s="267"/>
      <c r="CZ119" s="267"/>
      <c r="DA119" s="266"/>
      <c r="DB119" s="266"/>
      <c r="DC119" s="267"/>
      <c r="DD119" s="267"/>
      <c r="DE119" s="265"/>
      <c r="DF119" s="265"/>
      <c r="DG119" s="265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265"/>
      <c r="DW119" s="14"/>
      <c r="DX119" s="14"/>
      <c r="DY119" s="14"/>
      <c r="DZ119" s="265"/>
      <c r="EA119" s="14"/>
      <c r="EB119" s="14"/>
      <c r="EC119" s="14"/>
      <c r="ED119" s="265"/>
      <c r="EE119" s="14"/>
      <c r="EF119" s="14"/>
      <c r="EG119" s="14"/>
      <c r="EH119" s="265"/>
      <c r="EI119" s="14"/>
      <c r="EJ119" s="14"/>
      <c r="EK119" s="14"/>
      <c r="EL119" s="14"/>
      <c r="EM119" s="14"/>
      <c r="EN119" s="265"/>
      <c r="EO119" s="14"/>
      <c r="EP119" s="14"/>
      <c r="EQ119" s="14"/>
      <c r="ER119" s="264"/>
      <c r="ES119" s="264"/>
      <c r="ET119" s="14"/>
      <c r="EU119" s="14"/>
      <c r="EV119" s="14"/>
      <c r="EW119" s="15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6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  <c r="HV119" s="16"/>
      <c r="HW119" s="16"/>
      <c r="HX119" s="16"/>
    </row>
    <row r="120" spans="1:232" s="212" customFormat="1" ht="15" customHeight="1" thickTop="1" x14ac:dyDescent="0.2">
      <c r="A120" s="263"/>
      <c r="B120" s="15"/>
      <c r="C120" s="109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264"/>
      <c r="Q120" s="264"/>
      <c r="R120" s="14"/>
      <c r="S120" s="14"/>
      <c r="T120" s="264"/>
      <c r="U120" s="264"/>
      <c r="V120" s="14"/>
      <c r="W120" s="14"/>
      <c r="X120" s="264"/>
      <c r="Y120" s="264"/>
      <c r="Z120" s="14"/>
      <c r="AA120" s="14"/>
      <c r="AB120" s="264"/>
      <c r="AC120" s="264"/>
      <c r="AD120" s="14"/>
      <c r="AE120" s="14"/>
      <c r="AF120" s="264"/>
      <c r="AG120" s="264"/>
      <c r="AH120" s="14"/>
      <c r="AI120" s="14"/>
      <c r="AJ120" s="264"/>
      <c r="AK120" s="264"/>
      <c r="AL120" s="14"/>
      <c r="AM120" s="14"/>
      <c r="AN120" s="264"/>
      <c r="AO120" s="264"/>
      <c r="AP120" s="14"/>
      <c r="AQ120" s="14"/>
      <c r="AR120" s="14"/>
      <c r="AS120" s="14"/>
      <c r="AT120" s="14"/>
      <c r="AU120" s="265"/>
      <c r="AV120" s="14"/>
      <c r="AW120" s="264"/>
      <c r="AX120" s="14"/>
      <c r="AY120" s="265"/>
      <c r="AZ120" s="14"/>
      <c r="BA120" s="14"/>
      <c r="BB120" s="264"/>
      <c r="BC120" s="265"/>
      <c r="BD120" s="14"/>
      <c r="BE120" s="14"/>
      <c r="BF120" s="14"/>
      <c r="BG120" s="265"/>
      <c r="BH120" s="14"/>
      <c r="BI120" s="14"/>
      <c r="BJ120" s="14"/>
      <c r="BK120" s="265"/>
      <c r="BL120" s="14"/>
      <c r="BM120" s="14"/>
      <c r="BN120" s="14"/>
      <c r="BO120" s="265"/>
      <c r="BP120" s="14"/>
      <c r="BQ120" s="14"/>
      <c r="BR120" s="14"/>
      <c r="BS120" s="265"/>
      <c r="BT120" s="14"/>
      <c r="BU120" s="14"/>
      <c r="BV120" s="14"/>
      <c r="BW120" s="265"/>
      <c r="BX120" s="14"/>
      <c r="BY120" s="14"/>
      <c r="BZ120" s="14"/>
      <c r="CA120" s="265"/>
      <c r="CB120" s="14"/>
      <c r="CC120" s="14"/>
      <c r="CD120" s="14"/>
      <c r="CE120" s="265"/>
      <c r="CF120" s="14"/>
      <c r="CG120" s="14"/>
      <c r="CH120" s="14"/>
      <c r="CI120" s="265"/>
      <c r="CJ120" s="14"/>
      <c r="CK120" s="264"/>
      <c r="CL120" s="14"/>
      <c r="CM120" s="265"/>
      <c r="CN120" s="14"/>
      <c r="CO120" s="264"/>
      <c r="CP120" s="266"/>
      <c r="CQ120" s="267"/>
      <c r="CR120" s="267"/>
      <c r="CS120" s="264"/>
      <c r="CT120" s="266"/>
      <c r="CU120" s="267"/>
      <c r="CV120" s="267"/>
      <c r="CW120" s="264"/>
      <c r="CX120" s="266"/>
      <c r="CY120" s="267"/>
      <c r="CZ120" s="267"/>
      <c r="DA120" s="266"/>
      <c r="DB120" s="266"/>
      <c r="DC120" s="267"/>
      <c r="DD120" s="267"/>
      <c r="DE120" s="265"/>
      <c r="DF120" s="265"/>
      <c r="DG120" s="265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265"/>
      <c r="DW120" s="14"/>
      <c r="DX120" s="14"/>
      <c r="DY120" s="14"/>
      <c r="DZ120" s="265"/>
      <c r="EA120" s="14"/>
      <c r="EB120" s="14"/>
      <c r="EC120" s="14"/>
      <c r="ED120" s="265"/>
      <c r="EE120" s="14"/>
      <c r="EF120" s="14"/>
      <c r="EG120" s="14"/>
      <c r="EH120" s="265"/>
      <c r="EI120" s="14"/>
      <c r="EJ120" s="14"/>
      <c r="EK120" s="14"/>
      <c r="EL120" s="14"/>
      <c r="EM120" s="14"/>
      <c r="EN120" s="265"/>
      <c r="EO120" s="14"/>
      <c r="EP120" s="14"/>
      <c r="EQ120" s="14"/>
      <c r="ER120" s="264"/>
      <c r="ES120" s="264"/>
      <c r="ET120" s="14"/>
      <c r="EU120" s="14"/>
      <c r="EV120" s="14"/>
      <c r="EW120" s="15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</row>
    <row r="121" spans="1:232" s="222" customFormat="1" ht="15" customHeight="1" thickBot="1" x14ac:dyDescent="0.25">
      <c r="A121" s="263"/>
      <c r="B121" s="15"/>
      <c r="C121" s="109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264"/>
      <c r="Q121" s="264"/>
      <c r="R121" s="14"/>
      <c r="S121" s="14"/>
      <c r="T121" s="264"/>
      <c r="U121" s="264"/>
      <c r="V121" s="14"/>
      <c r="W121" s="14"/>
      <c r="X121" s="264"/>
      <c r="Y121" s="264"/>
      <c r="Z121" s="14"/>
      <c r="AA121" s="14"/>
      <c r="AB121" s="264"/>
      <c r="AC121" s="264"/>
      <c r="AD121" s="14"/>
      <c r="AE121" s="14"/>
      <c r="AF121" s="264"/>
      <c r="AG121" s="264"/>
      <c r="AH121" s="14"/>
      <c r="AI121" s="14"/>
      <c r="AJ121" s="264"/>
      <c r="AK121" s="264"/>
      <c r="AL121" s="14"/>
      <c r="AM121" s="14"/>
      <c r="AN121" s="264"/>
      <c r="AO121" s="264"/>
      <c r="AP121" s="14"/>
      <c r="AQ121" s="14"/>
      <c r="AR121" s="14"/>
      <c r="AS121" s="14"/>
      <c r="AT121" s="14"/>
      <c r="AU121" s="265"/>
      <c r="AV121" s="14"/>
      <c r="AW121" s="264"/>
      <c r="AX121" s="14"/>
      <c r="AY121" s="265"/>
      <c r="AZ121" s="14"/>
      <c r="BA121" s="14"/>
      <c r="BB121" s="264"/>
      <c r="BC121" s="265"/>
      <c r="BD121" s="14"/>
      <c r="BE121" s="14"/>
      <c r="BF121" s="14"/>
      <c r="BG121" s="265"/>
      <c r="BH121" s="14"/>
      <c r="BI121" s="14"/>
      <c r="BJ121" s="14"/>
      <c r="BK121" s="265"/>
      <c r="BL121" s="14"/>
      <c r="BM121" s="14"/>
      <c r="BN121" s="14"/>
      <c r="BO121" s="265"/>
      <c r="BP121" s="14"/>
      <c r="BQ121" s="14"/>
      <c r="BR121" s="14"/>
      <c r="BS121" s="265"/>
      <c r="BT121" s="14"/>
      <c r="BU121" s="14"/>
      <c r="BV121" s="14"/>
      <c r="BW121" s="265"/>
      <c r="BX121" s="14"/>
      <c r="BY121" s="14"/>
      <c r="BZ121" s="14"/>
      <c r="CA121" s="265"/>
      <c r="CB121" s="14"/>
      <c r="CC121" s="14"/>
      <c r="CD121" s="14"/>
      <c r="CE121" s="265"/>
      <c r="CF121" s="14"/>
      <c r="CG121" s="14"/>
      <c r="CH121" s="14"/>
      <c r="CI121" s="265"/>
      <c r="CJ121" s="14"/>
      <c r="CK121" s="264"/>
      <c r="CL121" s="14"/>
      <c r="CM121" s="265"/>
      <c r="CN121" s="14"/>
      <c r="CO121" s="264"/>
      <c r="CP121" s="266"/>
      <c r="CQ121" s="267"/>
      <c r="CR121" s="267"/>
      <c r="CS121" s="264"/>
      <c r="CT121" s="266"/>
      <c r="CU121" s="267"/>
      <c r="CV121" s="267"/>
      <c r="CW121" s="264"/>
      <c r="CX121" s="266"/>
      <c r="CY121" s="267"/>
      <c r="CZ121" s="267"/>
      <c r="DA121" s="266"/>
      <c r="DB121" s="266"/>
      <c r="DC121" s="267"/>
      <c r="DD121" s="267"/>
      <c r="DE121" s="265"/>
      <c r="DF121" s="265"/>
      <c r="DG121" s="265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265"/>
      <c r="DW121" s="14"/>
      <c r="DX121" s="14"/>
      <c r="DY121" s="14"/>
      <c r="DZ121" s="265"/>
      <c r="EA121" s="14"/>
      <c r="EB121" s="14"/>
      <c r="EC121" s="14"/>
      <c r="ED121" s="265"/>
      <c r="EE121" s="14"/>
      <c r="EF121" s="14"/>
      <c r="EG121" s="14"/>
      <c r="EH121" s="265"/>
      <c r="EI121" s="14"/>
      <c r="EJ121" s="14"/>
      <c r="EK121" s="14"/>
      <c r="EL121" s="14"/>
      <c r="EM121" s="14"/>
      <c r="EN121" s="265"/>
      <c r="EO121" s="14"/>
      <c r="EP121" s="14"/>
      <c r="EQ121" s="14"/>
      <c r="ER121" s="264"/>
      <c r="ES121" s="264"/>
      <c r="ET121" s="14"/>
      <c r="EU121" s="14"/>
      <c r="EV121" s="14"/>
      <c r="EW121" s="15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6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  <c r="HV121" s="16"/>
      <c r="HW121" s="16"/>
      <c r="HX121" s="16"/>
    </row>
    <row r="122" spans="1:232" s="147" customFormat="1" ht="15" customHeight="1" thickTop="1" x14ac:dyDescent="0.2">
      <c r="A122" s="263"/>
      <c r="B122" s="15"/>
      <c r="C122" s="109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264"/>
      <c r="Q122" s="264"/>
      <c r="R122" s="14"/>
      <c r="S122" s="14"/>
      <c r="T122" s="264"/>
      <c r="U122" s="264"/>
      <c r="V122" s="14"/>
      <c r="W122" s="14"/>
      <c r="X122" s="264"/>
      <c r="Y122" s="264"/>
      <c r="Z122" s="14"/>
      <c r="AA122" s="14"/>
      <c r="AB122" s="264"/>
      <c r="AC122" s="264"/>
      <c r="AD122" s="14"/>
      <c r="AE122" s="14"/>
      <c r="AF122" s="264"/>
      <c r="AG122" s="264"/>
      <c r="AH122" s="14"/>
      <c r="AI122" s="14"/>
      <c r="AJ122" s="264"/>
      <c r="AK122" s="264"/>
      <c r="AL122" s="14"/>
      <c r="AM122" s="14"/>
      <c r="AN122" s="264"/>
      <c r="AO122" s="264"/>
      <c r="AP122" s="14"/>
      <c r="AQ122" s="14"/>
      <c r="AR122" s="14"/>
      <c r="AS122" s="14"/>
      <c r="AT122" s="14"/>
      <c r="AU122" s="265"/>
      <c r="AV122" s="14"/>
      <c r="AW122" s="264"/>
      <c r="AX122" s="14"/>
      <c r="AY122" s="265"/>
      <c r="AZ122" s="14"/>
      <c r="BA122" s="14"/>
      <c r="BB122" s="264"/>
      <c r="BC122" s="265"/>
      <c r="BD122" s="14"/>
      <c r="BE122" s="14"/>
      <c r="BF122" s="14"/>
      <c r="BG122" s="265"/>
      <c r="BH122" s="14"/>
      <c r="BI122" s="14"/>
      <c r="BJ122" s="14"/>
      <c r="BK122" s="265"/>
      <c r="BL122" s="14"/>
      <c r="BM122" s="14"/>
      <c r="BN122" s="14"/>
      <c r="BO122" s="265"/>
      <c r="BP122" s="14"/>
      <c r="BQ122" s="14"/>
      <c r="BR122" s="14"/>
      <c r="BS122" s="265"/>
      <c r="BT122" s="14"/>
      <c r="BU122" s="14"/>
      <c r="BV122" s="14"/>
      <c r="BW122" s="265"/>
      <c r="BX122" s="14"/>
      <c r="BY122" s="14"/>
      <c r="BZ122" s="14"/>
      <c r="CA122" s="265"/>
      <c r="CB122" s="14"/>
      <c r="CC122" s="14"/>
      <c r="CD122" s="14"/>
      <c r="CE122" s="265"/>
      <c r="CF122" s="14"/>
      <c r="CG122" s="14"/>
      <c r="CH122" s="14"/>
      <c r="CI122" s="265"/>
      <c r="CJ122" s="14"/>
      <c r="CK122" s="264"/>
      <c r="CL122" s="14"/>
      <c r="CM122" s="265"/>
      <c r="CN122" s="14"/>
      <c r="CO122" s="264"/>
      <c r="CP122" s="266"/>
      <c r="CQ122" s="267"/>
      <c r="CR122" s="267"/>
      <c r="CS122" s="264"/>
      <c r="CT122" s="266"/>
      <c r="CU122" s="267"/>
      <c r="CV122" s="267"/>
      <c r="CW122" s="264"/>
      <c r="CX122" s="266"/>
      <c r="CY122" s="267"/>
      <c r="CZ122" s="267"/>
      <c r="DA122" s="266"/>
      <c r="DB122" s="266"/>
      <c r="DC122" s="267"/>
      <c r="DD122" s="267"/>
      <c r="DE122" s="265"/>
      <c r="DF122" s="265"/>
      <c r="DG122" s="265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265"/>
      <c r="DW122" s="14"/>
      <c r="DX122" s="14"/>
      <c r="DY122" s="14"/>
      <c r="DZ122" s="265"/>
      <c r="EA122" s="14"/>
      <c r="EB122" s="14"/>
      <c r="EC122" s="14"/>
      <c r="ED122" s="265"/>
      <c r="EE122" s="14"/>
      <c r="EF122" s="14"/>
      <c r="EG122" s="14"/>
      <c r="EH122" s="265"/>
      <c r="EI122" s="14"/>
      <c r="EJ122" s="14"/>
      <c r="EK122" s="14"/>
      <c r="EL122" s="14"/>
      <c r="EM122" s="14"/>
      <c r="EN122" s="265"/>
      <c r="EO122" s="14"/>
      <c r="EP122" s="14"/>
      <c r="EQ122" s="14"/>
      <c r="ER122" s="264"/>
      <c r="ES122" s="264"/>
      <c r="ET122" s="14"/>
      <c r="EU122" s="14"/>
      <c r="EV122" s="14"/>
      <c r="EW122" s="15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</row>
    <row r="123" spans="1:232" s="147" customFormat="1" ht="15" customHeight="1" x14ac:dyDescent="0.2">
      <c r="A123" s="263"/>
      <c r="B123" s="15"/>
      <c r="C123" s="109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264"/>
      <c r="Q123" s="264"/>
      <c r="R123" s="14"/>
      <c r="S123" s="14"/>
      <c r="T123" s="264"/>
      <c r="U123" s="264"/>
      <c r="V123" s="14"/>
      <c r="W123" s="14"/>
      <c r="X123" s="264"/>
      <c r="Y123" s="264"/>
      <c r="Z123" s="14"/>
      <c r="AA123" s="14"/>
      <c r="AB123" s="264"/>
      <c r="AC123" s="264"/>
      <c r="AD123" s="14"/>
      <c r="AE123" s="14"/>
      <c r="AF123" s="264"/>
      <c r="AG123" s="264"/>
      <c r="AH123" s="14"/>
      <c r="AI123" s="14"/>
      <c r="AJ123" s="264"/>
      <c r="AK123" s="264"/>
      <c r="AL123" s="14"/>
      <c r="AM123" s="14"/>
      <c r="AN123" s="264"/>
      <c r="AO123" s="264"/>
      <c r="AP123" s="14"/>
      <c r="AQ123" s="14"/>
      <c r="AR123" s="14"/>
      <c r="AS123" s="14"/>
      <c r="AT123" s="14"/>
      <c r="AU123" s="265"/>
      <c r="AV123" s="14"/>
      <c r="AW123" s="264"/>
      <c r="AX123" s="14"/>
      <c r="AY123" s="265"/>
      <c r="AZ123" s="14"/>
      <c r="BA123" s="14"/>
      <c r="BB123" s="264"/>
      <c r="BC123" s="265"/>
      <c r="BD123" s="14"/>
      <c r="BE123" s="14"/>
      <c r="BF123" s="14"/>
      <c r="BG123" s="265"/>
      <c r="BH123" s="14"/>
      <c r="BI123" s="14"/>
      <c r="BJ123" s="14"/>
      <c r="BK123" s="265"/>
      <c r="BL123" s="14"/>
      <c r="BM123" s="14"/>
      <c r="BN123" s="14"/>
      <c r="BO123" s="265"/>
      <c r="BP123" s="14"/>
      <c r="BQ123" s="14"/>
      <c r="BR123" s="14"/>
      <c r="BS123" s="265"/>
      <c r="BT123" s="14"/>
      <c r="BU123" s="14"/>
      <c r="BV123" s="14"/>
      <c r="BW123" s="265"/>
      <c r="BX123" s="14"/>
      <c r="BY123" s="14"/>
      <c r="BZ123" s="14"/>
      <c r="CA123" s="265"/>
      <c r="CB123" s="14"/>
      <c r="CC123" s="14"/>
      <c r="CD123" s="14"/>
      <c r="CE123" s="265"/>
      <c r="CF123" s="14"/>
      <c r="CG123" s="14"/>
      <c r="CH123" s="14"/>
      <c r="CI123" s="265"/>
      <c r="CJ123" s="14"/>
      <c r="CK123" s="264"/>
      <c r="CL123" s="14"/>
      <c r="CM123" s="265"/>
      <c r="CN123" s="14"/>
      <c r="CO123" s="264"/>
      <c r="CP123" s="266"/>
      <c r="CQ123" s="267"/>
      <c r="CR123" s="267"/>
      <c r="CS123" s="264"/>
      <c r="CT123" s="266"/>
      <c r="CU123" s="267"/>
      <c r="CV123" s="267"/>
      <c r="CW123" s="264"/>
      <c r="CX123" s="266"/>
      <c r="CY123" s="267"/>
      <c r="CZ123" s="267"/>
      <c r="DA123" s="266"/>
      <c r="DB123" s="266"/>
      <c r="DC123" s="267"/>
      <c r="DD123" s="267"/>
      <c r="DE123" s="265"/>
      <c r="DF123" s="265"/>
      <c r="DG123" s="265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265"/>
      <c r="DW123" s="14"/>
      <c r="DX123" s="14"/>
      <c r="DY123" s="14"/>
      <c r="DZ123" s="265"/>
      <c r="EA123" s="14"/>
      <c r="EB123" s="14"/>
      <c r="EC123" s="14"/>
      <c r="ED123" s="265"/>
      <c r="EE123" s="14"/>
      <c r="EF123" s="14"/>
      <c r="EG123" s="14"/>
      <c r="EH123" s="265"/>
      <c r="EI123" s="14"/>
      <c r="EJ123" s="14"/>
      <c r="EK123" s="14"/>
      <c r="EL123" s="14"/>
      <c r="EM123" s="14"/>
      <c r="EN123" s="265"/>
      <c r="EO123" s="14"/>
      <c r="EP123" s="14"/>
      <c r="EQ123" s="14"/>
      <c r="ER123" s="264"/>
      <c r="ES123" s="264"/>
      <c r="ET123" s="14"/>
      <c r="EU123" s="14"/>
      <c r="EV123" s="14"/>
      <c r="EW123" s="15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</row>
    <row r="124" spans="1:232" s="147" customFormat="1" ht="15" customHeight="1" x14ac:dyDescent="0.2">
      <c r="A124" s="263"/>
      <c r="B124" s="15"/>
      <c r="C124" s="109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264"/>
      <c r="Q124" s="264"/>
      <c r="R124" s="14"/>
      <c r="S124" s="14"/>
      <c r="T124" s="264"/>
      <c r="U124" s="264"/>
      <c r="V124" s="14"/>
      <c r="W124" s="14"/>
      <c r="X124" s="264"/>
      <c r="Y124" s="264"/>
      <c r="Z124" s="14"/>
      <c r="AA124" s="14"/>
      <c r="AB124" s="264"/>
      <c r="AC124" s="264"/>
      <c r="AD124" s="14"/>
      <c r="AE124" s="14"/>
      <c r="AF124" s="264"/>
      <c r="AG124" s="264"/>
      <c r="AH124" s="14"/>
      <c r="AI124" s="14"/>
      <c r="AJ124" s="264"/>
      <c r="AK124" s="264"/>
      <c r="AL124" s="14"/>
      <c r="AM124" s="14"/>
      <c r="AN124" s="264"/>
      <c r="AO124" s="264"/>
      <c r="AP124" s="14"/>
      <c r="AQ124" s="14"/>
      <c r="AR124" s="14"/>
      <c r="AS124" s="14"/>
      <c r="AT124" s="14"/>
      <c r="AU124" s="265"/>
      <c r="AV124" s="14"/>
      <c r="AW124" s="264"/>
      <c r="AX124" s="14"/>
      <c r="AY124" s="265"/>
      <c r="AZ124" s="14"/>
      <c r="BA124" s="14"/>
      <c r="BB124" s="264"/>
      <c r="BC124" s="265"/>
      <c r="BD124" s="14"/>
      <c r="BE124" s="14"/>
      <c r="BF124" s="14"/>
      <c r="BG124" s="265"/>
      <c r="BH124" s="14"/>
      <c r="BI124" s="14"/>
      <c r="BJ124" s="14"/>
      <c r="BK124" s="265"/>
      <c r="BL124" s="14"/>
      <c r="BM124" s="14"/>
      <c r="BN124" s="14"/>
      <c r="BO124" s="265"/>
      <c r="BP124" s="14"/>
      <c r="BQ124" s="14"/>
      <c r="BR124" s="14"/>
      <c r="BS124" s="265"/>
      <c r="BT124" s="14"/>
      <c r="BU124" s="14"/>
      <c r="BV124" s="14"/>
      <c r="BW124" s="265"/>
      <c r="BX124" s="14"/>
      <c r="BY124" s="14"/>
      <c r="BZ124" s="14"/>
      <c r="CA124" s="265"/>
      <c r="CB124" s="14"/>
      <c r="CC124" s="14"/>
      <c r="CD124" s="14"/>
      <c r="CE124" s="265"/>
      <c r="CF124" s="14"/>
      <c r="CG124" s="14"/>
      <c r="CH124" s="14"/>
      <c r="CI124" s="265"/>
      <c r="CJ124" s="14"/>
      <c r="CK124" s="264"/>
      <c r="CL124" s="14"/>
      <c r="CM124" s="265"/>
      <c r="CN124" s="14"/>
      <c r="CO124" s="264"/>
      <c r="CP124" s="266"/>
      <c r="CQ124" s="267"/>
      <c r="CR124" s="267"/>
      <c r="CS124" s="264"/>
      <c r="CT124" s="266"/>
      <c r="CU124" s="267"/>
      <c r="CV124" s="267"/>
      <c r="CW124" s="264"/>
      <c r="CX124" s="266"/>
      <c r="CY124" s="267"/>
      <c r="CZ124" s="267"/>
      <c r="DA124" s="266"/>
      <c r="DB124" s="266"/>
      <c r="DC124" s="267"/>
      <c r="DD124" s="267"/>
      <c r="DE124" s="265"/>
      <c r="DF124" s="265"/>
      <c r="DG124" s="265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265"/>
      <c r="DW124" s="14"/>
      <c r="DX124" s="14"/>
      <c r="DY124" s="14"/>
      <c r="DZ124" s="265"/>
      <c r="EA124" s="14"/>
      <c r="EB124" s="14"/>
      <c r="EC124" s="14"/>
      <c r="ED124" s="265"/>
      <c r="EE124" s="14"/>
      <c r="EF124" s="14"/>
      <c r="EG124" s="14"/>
      <c r="EH124" s="265"/>
      <c r="EI124" s="14"/>
      <c r="EJ124" s="14"/>
      <c r="EK124" s="14"/>
      <c r="EL124" s="14"/>
      <c r="EM124" s="14"/>
      <c r="EN124" s="265"/>
      <c r="EO124" s="14"/>
      <c r="EP124" s="14"/>
      <c r="EQ124" s="14"/>
      <c r="ER124" s="264"/>
      <c r="ES124" s="264"/>
      <c r="ET124" s="14"/>
      <c r="EU124" s="14"/>
      <c r="EV124" s="14"/>
      <c r="EW124" s="15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6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  <c r="HV124" s="16"/>
      <c r="HW124" s="16"/>
      <c r="HX124" s="16"/>
    </row>
    <row r="125" spans="1:232" s="147" customFormat="1" ht="15" customHeight="1" x14ac:dyDescent="0.2">
      <c r="A125" s="263"/>
      <c r="B125" s="15"/>
      <c r="C125" s="109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264"/>
      <c r="Q125" s="264"/>
      <c r="R125" s="14"/>
      <c r="S125" s="14"/>
      <c r="T125" s="264"/>
      <c r="U125" s="264"/>
      <c r="V125" s="14"/>
      <c r="W125" s="14"/>
      <c r="X125" s="264"/>
      <c r="Y125" s="264"/>
      <c r="Z125" s="14"/>
      <c r="AA125" s="14"/>
      <c r="AB125" s="264"/>
      <c r="AC125" s="264"/>
      <c r="AD125" s="14"/>
      <c r="AE125" s="14"/>
      <c r="AF125" s="264"/>
      <c r="AG125" s="264"/>
      <c r="AH125" s="14"/>
      <c r="AI125" s="14"/>
      <c r="AJ125" s="264"/>
      <c r="AK125" s="264"/>
      <c r="AL125" s="14"/>
      <c r="AM125" s="14"/>
      <c r="AN125" s="264"/>
      <c r="AO125" s="264"/>
      <c r="AP125" s="14"/>
      <c r="AQ125" s="14"/>
      <c r="AR125" s="14"/>
      <c r="AS125" s="14"/>
      <c r="AT125" s="14"/>
      <c r="AU125" s="265"/>
      <c r="AV125" s="14"/>
      <c r="AW125" s="264"/>
      <c r="AX125" s="14"/>
      <c r="AY125" s="265"/>
      <c r="AZ125" s="14"/>
      <c r="BA125" s="14"/>
      <c r="BB125" s="264"/>
      <c r="BC125" s="265"/>
      <c r="BD125" s="14"/>
      <c r="BE125" s="14"/>
      <c r="BF125" s="14"/>
      <c r="BG125" s="265"/>
      <c r="BH125" s="14"/>
      <c r="BI125" s="14"/>
      <c r="BJ125" s="14"/>
      <c r="BK125" s="265"/>
      <c r="BL125" s="14"/>
      <c r="BM125" s="14"/>
      <c r="BN125" s="14"/>
      <c r="BO125" s="265"/>
      <c r="BP125" s="14"/>
      <c r="BQ125" s="14"/>
      <c r="BR125" s="14"/>
      <c r="BS125" s="265"/>
      <c r="BT125" s="14"/>
      <c r="BU125" s="14"/>
      <c r="BV125" s="14"/>
      <c r="BW125" s="265"/>
      <c r="BX125" s="14"/>
      <c r="BY125" s="14"/>
      <c r="BZ125" s="14"/>
      <c r="CA125" s="265"/>
      <c r="CB125" s="14"/>
      <c r="CC125" s="14"/>
      <c r="CD125" s="14"/>
      <c r="CE125" s="265"/>
      <c r="CF125" s="14"/>
      <c r="CG125" s="14"/>
      <c r="CH125" s="14"/>
      <c r="CI125" s="265"/>
      <c r="CJ125" s="14"/>
      <c r="CK125" s="264"/>
      <c r="CL125" s="14"/>
      <c r="CM125" s="265"/>
      <c r="CN125" s="14"/>
      <c r="CO125" s="264"/>
      <c r="CP125" s="266"/>
      <c r="CQ125" s="267"/>
      <c r="CR125" s="267"/>
      <c r="CS125" s="264"/>
      <c r="CT125" s="266"/>
      <c r="CU125" s="267"/>
      <c r="CV125" s="267"/>
      <c r="CW125" s="264"/>
      <c r="CX125" s="266"/>
      <c r="CY125" s="267"/>
      <c r="CZ125" s="267"/>
      <c r="DA125" s="266"/>
      <c r="DB125" s="266"/>
      <c r="DC125" s="267"/>
      <c r="DD125" s="267"/>
      <c r="DE125" s="265"/>
      <c r="DF125" s="265"/>
      <c r="DG125" s="265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265"/>
      <c r="DW125" s="14"/>
      <c r="DX125" s="14"/>
      <c r="DY125" s="14"/>
      <c r="DZ125" s="265"/>
      <c r="EA125" s="14"/>
      <c r="EB125" s="14"/>
      <c r="EC125" s="14"/>
      <c r="ED125" s="265"/>
      <c r="EE125" s="14"/>
      <c r="EF125" s="14"/>
      <c r="EG125" s="14"/>
      <c r="EH125" s="265"/>
      <c r="EI125" s="14"/>
      <c r="EJ125" s="14"/>
      <c r="EK125" s="14"/>
      <c r="EL125" s="14"/>
      <c r="EM125" s="14"/>
      <c r="EN125" s="265"/>
      <c r="EO125" s="14"/>
      <c r="EP125" s="14"/>
      <c r="EQ125" s="14"/>
      <c r="ER125" s="264"/>
      <c r="ES125" s="264"/>
      <c r="ET125" s="14"/>
      <c r="EU125" s="14"/>
      <c r="EV125" s="14"/>
      <c r="EW125" s="15"/>
      <c r="EX125" s="16"/>
      <c r="EY125" s="16"/>
      <c r="EZ125" s="16"/>
      <c r="FA125" s="16"/>
      <c r="FB125" s="16"/>
      <c r="FC125" s="16"/>
      <c r="FD125" s="16"/>
      <c r="FE125" s="16"/>
      <c r="FF125" s="16"/>
      <c r="FG125" s="16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  <c r="GR125" s="16"/>
      <c r="GS125" s="16"/>
      <c r="GT125" s="16"/>
      <c r="GU125" s="16"/>
      <c r="GV125" s="16"/>
      <c r="GW125" s="16"/>
      <c r="GX125" s="16"/>
      <c r="GY125" s="16"/>
      <c r="GZ125" s="16"/>
      <c r="HA125" s="16"/>
      <c r="HB125" s="16"/>
      <c r="HC125" s="16"/>
      <c r="HD125" s="16"/>
      <c r="HE125" s="16"/>
      <c r="HF125" s="16"/>
      <c r="HG125" s="16"/>
      <c r="HH125" s="16"/>
      <c r="HI125" s="16"/>
      <c r="HJ125" s="16"/>
      <c r="HK125" s="16"/>
      <c r="HL125" s="16"/>
      <c r="HM125" s="16"/>
      <c r="HN125" s="16"/>
      <c r="HO125" s="16"/>
      <c r="HP125" s="16"/>
      <c r="HQ125" s="16"/>
      <c r="HR125" s="16"/>
      <c r="HS125" s="16"/>
      <c r="HT125" s="16"/>
      <c r="HU125" s="16"/>
      <c r="HV125" s="16"/>
      <c r="HW125" s="16"/>
      <c r="HX125" s="16"/>
    </row>
    <row r="126" spans="1:232" s="147" customFormat="1" ht="15" customHeight="1" x14ac:dyDescent="0.2">
      <c r="A126" s="263"/>
      <c r="B126" s="15"/>
      <c r="C126" s="109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264"/>
      <c r="Q126" s="264"/>
      <c r="R126" s="14"/>
      <c r="S126" s="14"/>
      <c r="T126" s="264"/>
      <c r="U126" s="264"/>
      <c r="V126" s="14"/>
      <c r="W126" s="14"/>
      <c r="X126" s="264"/>
      <c r="Y126" s="264"/>
      <c r="Z126" s="14"/>
      <c r="AA126" s="14"/>
      <c r="AB126" s="264"/>
      <c r="AC126" s="264"/>
      <c r="AD126" s="14"/>
      <c r="AE126" s="14"/>
      <c r="AF126" s="264"/>
      <c r="AG126" s="264"/>
      <c r="AH126" s="14"/>
      <c r="AI126" s="14"/>
      <c r="AJ126" s="264"/>
      <c r="AK126" s="264"/>
      <c r="AL126" s="14"/>
      <c r="AM126" s="14"/>
      <c r="AN126" s="264"/>
      <c r="AO126" s="264"/>
      <c r="AP126" s="14"/>
      <c r="AQ126" s="14"/>
      <c r="AR126" s="14"/>
      <c r="AS126" s="14"/>
      <c r="AT126" s="14"/>
      <c r="AU126" s="265"/>
      <c r="AV126" s="14"/>
      <c r="AW126" s="264"/>
      <c r="AX126" s="14"/>
      <c r="AY126" s="265"/>
      <c r="AZ126" s="14"/>
      <c r="BA126" s="14"/>
      <c r="BB126" s="264"/>
      <c r="BC126" s="265"/>
      <c r="BD126" s="14"/>
      <c r="BE126" s="14"/>
      <c r="BF126" s="14"/>
      <c r="BG126" s="265"/>
      <c r="BH126" s="14"/>
      <c r="BI126" s="14"/>
      <c r="BJ126" s="14"/>
      <c r="BK126" s="265"/>
      <c r="BL126" s="14"/>
      <c r="BM126" s="14"/>
      <c r="BN126" s="14"/>
      <c r="BO126" s="265"/>
      <c r="BP126" s="14"/>
      <c r="BQ126" s="14"/>
      <c r="BR126" s="14"/>
      <c r="BS126" s="265"/>
      <c r="BT126" s="14"/>
      <c r="BU126" s="14"/>
      <c r="BV126" s="14"/>
      <c r="BW126" s="265"/>
      <c r="BX126" s="14"/>
      <c r="BY126" s="14"/>
      <c r="BZ126" s="14"/>
      <c r="CA126" s="265"/>
      <c r="CB126" s="14"/>
      <c r="CC126" s="14"/>
      <c r="CD126" s="14"/>
      <c r="CE126" s="265"/>
      <c r="CF126" s="14"/>
      <c r="CG126" s="14"/>
      <c r="CH126" s="14"/>
      <c r="CI126" s="265"/>
      <c r="CJ126" s="14"/>
      <c r="CK126" s="264"/>
      <c r="CL126" s="14"/>
      <c r="CM126" s="265"/>
      <c r="CN126" s="14"/>
      <c r="CO126" s="264"/>
      <c r="CP126" s="266"/>
      <c r="CQ126" s="267"/>
      <c r="CR126" s="267"/>
      <c r="CS126" s="264"/>
      <c r="CT126" s="266"/>
      <c r="CU126" s="267"/>
      <c r="CV126" s="267"/>
      <c r="CW126" s="264"/>
      <c r="CX126" s="266"/>
      <c r="CY126" s="267"/>
      <c r="CZ126" s="267"/>
      <c r="DA126" s="266"/>
      <c r="DB126" s="266"/>
      <c r="DC126" s="267"/>
      <c r="DD126" s="267"/>
      <c r="DE126" s="265"/>
      <c r="DF126" s="265"/>
      <c r="DG126" s="265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265"/>
      <c r="DW126" s="14"/>
      <c r="DX126" s="14"/>
      <c r="DY126" s="14"/>
      <c r="DZ126" s="265"/>
      <c r="EA126" s="14"/>
      <c r="EB126" s="14"/>
      <c r="EC126" s="14"/>
      <c r="ED126" s="265"/>
      <c r="EE126" s="14"/>
      <c r="EF126" s="14"/>
      <c r="EG126" s="14"/>
      <c r="EH126" s="265"/>
      <c r="EI126" s="14"/>
      <c r="EJ126" s="14"/>
      <c r="EK126" s="14"/>
      <c r="EL126" s="14"/>
      <c r="EM126" s="14"/>
      <c r="EN126" s="265"/>
      <c r="EO126" s="14"/>
      <c r="EP126" s="14"/>
      <c r="EQ126" s="14"/>
      <c r="ER126" s="264"/>
      <c r="ES126" s="264"/>
      <c r="ET126" s="14"/>
      <c r="EU126" s="14"/>
      <c r="EV126" s="14"/>
      <c r="EW126" s="15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6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  <c r="HV126" s="16"/>
      <c r="HW126" s="16"/>
      <c r="HX126" s="16"/>
    </row>
    <row r="127" spans="1:232" s="149" customFormat="1" ht="15" customHeight="1" x14ac:dyDescent="0.2">
      <c r="A127" s="263"/>
      <c r="B127" s="15"/>
      <c r="C127" s="109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264"/>
      <c r="Q127" s="264"/>
      <c r="R127" s="14"/>
      <c r="S127" s="14"/>
      <c r="T127" s="264"/>
      <c r="U127" s="264"/>
      <c r="V127" s="14"/>
      <c r="W127" s="14"/>
      <c r="X127" s="264"/>
      <c r="Y127" s="264"/>
      <c r="Z127" s="14"/>
      <c r="AA127" s="14"/>
      <c r="AB127" s="264"/>
      <c r="AC127" s="264"/>
      <c r="AD127" s="14"/>
      <c r="AE127" s="14"/>
      <c r="AF127" s="264"/>
      <c r="AG127" s="264"/>
      <c r="AH127" s="14"/>
      <c r="AI127" s="14"/>
      <c r="AJ127" s="264"/>
      <c r="AK127" s="264"/>
      <c r="AL127" s="14"/>
      <c r="AM127" s="14"/>
      <c r="AN127" s="264"/>
      <c r="AO127" s="264"/>
      <c r="AP127" s="14"/>
      <c r="AQ127" s="14"/>
      <c r="AR127" s="14"/>
      <c r="AS127" s="14"/>
      <c r="AT127" s="14"/>
      <c r="AU127" s="265"/>
      <c r="AV127" s="14"/>
      <c r="AW127" s="264"/>
      <c r="AX127" s="14"/>
      <c r="AY127" s="265"/>
      <c r="AZ127" s="14"/>
      <c r="BA127" s="14"/>
      <c r="BB127" s="264"/>
      <c r="BC127" s="265"/>
      <c r="BD127" s="14"/>
      <c r="BE127" s="14"/>
      <c r="BF127" s="14"/>
      <c r="BG127" s="265"/>
      <c r="BH127" s="14"/>
      <c r="BI127" s="14"/>
      <c r="BJ127" s="14"/>
      <c r="BK127" s="265"/>
      <c r="BL127" s="14"/>
      <c r="BM127" s="14"/>
      <c r="BN127" s="14"/>
      <c r="BO127" s="265"/>
      <c r="BP127" s="14"/>
      <c r="BQ127" s="14"/>
      <c r="BR127" s="14"/>
      <c r="BS127" s="265"/>
      <c r="BT127" s="14"/>
      <c r="BU127" s="14"/>
      <c r="BV127" s="14"/>
      <c r="BW127" s="265"/>
      <c r="BX127" s="14"/>
      <c r="BY127" s="14"/>
      <c r="BZ127" s="14"/>
      <c r="CA127" s="265"/>
      <c r="CB127" s="14"/>
      <c r="CC127" s="14"/>
      <c r="CD127" s="14"/>
      <c r="CE127" s="265"/>
      <c r="CF127" s="14"/>
      <c r="CG127" s="14"/>
      <c r="CH127" s="14"/>
      <c r="CI127" s="265"/>
      <c r="CJ127" s="14"/>
      <c r="CK127" s="264"/>
      <c r="CL127" s="14"/>
      <c r="CM127" s="265"/>
      <c r="CN127" s="14"/>
      <c r="CO127" s="264"/>
      <c r="CP127" s="266"/>
      <c r="CQ127" s="267"/>
      <c r="CR127" s="267"/>
      <c r="CS127" s="264"/>
      <c r="CT127" s="266"/>
      <c r="CU127" s="267"/>
      <c r="CV127" s="267"/>
      <c r="CW127" s="264"/>
      <c r="CX127" s="266"/>
      <c r="CY127" s="267"/>
      <c r="CZ127" s="267"/>
      <c r="DA127" s="266"/>
      <c r="DB127" s="266"/>
      <c r="DC127" s="267"/>
      <c r="DD127" s="267"/>
      <c r="DE127" s="265"/>
      <c r="DF127" s="265"/>
      <c r="DG127" s="265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265"/>
      <c r="DW127" s="14"/>
      <c r="DX127" s="14"/>
      <c r="DY127" s="14"/>
      <c r="DZ127" s="265"/>
      <c r="EA127" s="14"/>
      <c r="EB127" s="14"/>
      <c r="EC127" s="14"/>
      <c r="ED127" s="265"/>
      <c r="EE127" s="14"/>
      <c r="EF127" s="14"/>
      <c r="EG127" s="14"/>
      <c r="EH127" s="265"/>
      <c r="EI127" s="14"/>
      <c r="EJ127" s="14"/>
      <c r="EK127" s="14"/>
      <c r="EL127" s="14"/>
      <c r="EM127" s="14"/>
      <c r="EN127" s="265"/>
      <c r="EO127" s="14"/>
      <c r="EP127" s="14"/>
      <c r="EQ127" s="14"/>
      <c r="ER127" s="264"/>
      <c r="ES127" s="264"/>
      <c r="ET127" s="14"/>
      <c r="EU127" s="14"/>
      <c r="EV127" s="14"/>
      <c r="EW127" s="15"/>
      <c r="EX127" s="16"/>
      <c r="EY127" s="16"/>
      <c r="EZ127" s="16"/>
      <c r="FA127" s="16"/>
      <c r="FB127" s="16"/>
      <c r="FC127" s="16"/>
      <c r="FD127" s="16"/>
      <c r="FE127" s="16"/>
      <c r="FF127" s="16"/>
      <c r="FG127" s="16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  <c r="GT127" s="16"/>
      <c r="GU127" s="16"/>
      <c r="GV127" s="16"/>
      <c r="GW127" s="16"/>
      <c r="GX127" s="16"/>
      <c r="GY127" s="16"/>
      <c r="GZ127" s="16"/>
      <c r="HA127" s="16"/>
      <c r="HB127" s="16"/>
      <c r="HC127" s="16"/>
      <c r="HD127" s="16"/>
      <c r="HE127" s="16"/>
      <c r="HF127" s="16"/>
      <c r="HG127" s="16"/>
      <c r="HH127" s="16"/>
      <c r="HI127" s="16"/>
      <c r="HJ127" s="16"/>
      <c r="HK127" s="16"/>
      <c r="HL127" s="16"/>
      <c r="HM127" s="16"/>
      <c r="HN127" s="16"/>
      <c r="HO127" s="16"/>
      <c r="HP127" s="16"/>
      <c r="HQ127" s="16"/>
      <c r="HR127" s="16"/>
      <c r="HS127" s="16"/>
      <c r="HT127" s="16"/>
      <c r="HU127" s="16"/>
      <c r="HV127" s="16"/>
      <c r="HW127" s="16"/>
      <c r="HX127" s="16"/>
    </row>
    <row r="128" spans="1:232" s="149" customFormat="1" ht="15" customHeight="1" x14ac:dyDescent="0.2">
      <c r="A128" s="263"/>
      <c r="B128" s="15"/>
      <c r="C128" s="109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264"/>
      <c r="Q128" s="264"/>
      <c r="R128" s="14"/>
      <c r="S128" s="14"/>
      <c r="T128" s="264"/>
      <c r="U128" s="264"/>
      <c r="V128" s="14"/>
      <c r="W128" s="14"/>
      <c r="X128" s="264"/>
      <c r="Y128" s="264"/>
      <c r="Z128" s="14"/>
      <c r="AA128" s="14"/>
      <c r="AB128" s="264"/>
      <c r="AC128" s="264"/>
      <c r="AD128" s="14"/>
      <c r="AE128" s="14"/>
      <c r="AF128" s="264"/>
      <c r="AG128" s="264"/>
      <c r="AH128" s="14"/>
      <c r="AI128" s="14"/>
      <c r="AJ128" s="264"/>
      <c r="AK128" s="264"/>
      <c r="AL128" s="14"/>
      <c r="AM128" s="14"/>
      <c r="AN128" s="264"/>
      <c r="AO128" s="264"/>
      <c r="AP128" s="14"/>
      <c r="AQ128" s="14"/>
      <c r="AR128" s="14"/>
      <c r="AS128" s="14"/>
      <c r="AT128" s="14"/>
      <c r="AU128" s="265"/>
      <c r="AV128" s="14"/>
      <c r="AW128" s="264"/>
      <c r="AX128" s="14"/>
      <c r="AY128" s="265"/>
      <c r="AZ128" s="14"/>
      <c r="BA128" s="14"/>
      <c r="BB128" s="264"/>
      <c r="BC128" s="265"/>
      <c r="BD128" s="14"/>
      <c r="BE128" s="14"/>
      <c r="BF128" s="14"/>
      <c r="BG128" s="265"/>
      <c r="BH128" s="14"/>
      <c r="BI128" s="14"/>
      <c r="BJ128" s="14"/>
      <c r="BK128" s="265"/>
      <c r="BL128" s="14"/>
      <c r="BM128" s="14"/>
      <c r="BN128" s="14"/>
      <c r="BO128" s="265"/>
      <c r="BP128" s="14"/>
      <c r="BQ128" s="14"/>
      <c r="BR128" s="14"/>
      <c r="BS128" s="265"/>
      <c r="BT128" s="14"/>
      <c r="BU128" s="14"/>
      <c r="BV128" s="14"/>
      <c r="BW128" s="265"/>
      <c r="BX128" s="14"/>
      <c r="BY128" s="14"/>
      <c r="BZ128" s="14"/>
      <c r="CA128" s="265"/>
      <c r="CB128" s="14"/>
      <c r="CC128" s="14"/>
      <c r="CD128" s="14"/>
      <c r="CE128" s="265"/>
      <c r="CF128" s="14"/>
      <c r="CG128" s="14"/>
      <c r="CH128" s="14"/>
      <c r="CI128" s="265"/>
      <c r="CJ128" s="14"/>
      <c r="CK128" s="264"/>
      <c r="CL128" s="14"/>
      <c r="CM128" s="265"/>
      <c r="CN128" s="14"/>
      <c r="CO128" s="264"/>
      <c r="CP128" s="266"/>
      <c r="CQ128" s="267"/>
      <c r="CR128" s="267"/>
      <c r="CS128" s="264"/>
      <c r="CT128" s="266"/>
      <c r="CU128" s="267"/>
      <c r="CV128" s="267"/>
      <c r="CW128" s="264"/>
      <c r="CX128" s="266"/>
      <c r="CY128" s="267"/>
      <c r="CZ128" s="267"/>
      <c r="DA128" s="266"/>
      <c r="DB128" s="266"/>
      <c r="DC128" s="267"/>
      <c r="DD128" s="267"/>
      <c r="DE128" s="265"/>
      <c r="DF128" s="265"/>
      <c r="DG128" s="265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265"/>
      <c r="DW128" s="14"/>
      <c r="DX128" s="14"/>
      <c r="DY128" s="14"/>
      <c r="DZ128" s="265"/>
      <c r="EA128" s="14"/>
      <c r="EB128" s="14"/>
      <c r="EC128" s="14"/>
      <c r="ED128" s="265"/>
      <c r="EE128" s="14"/>
      <c r="EF128" s="14"/>
      <c r="EG128" s="14"/>
      <c r="EH128" s="265"/>
      <c r="EI128" s="14"/>
      <c r="EJ128" s="14"/>
      <c r="EK128" s="14"/>
      <c r="EL128" s="14"/>
      <c r="EM128" s="14"/>
      <c r="EN128" s="265"/>
      <c r="EO128" s="14"/>
      <c r="EP128" s="14"/>
      <c r="EQ128" s="14"/>
      <c r="ER128" s="264"/>
      <c r="ES128" s="264"/>
      <c r="ET128" s="14"/>
      <c r="EU128" s="14"/>
      <c r="EV128" s="14"/>
      <c r="EW128" s="15"/>
      <c r="EX128" s="16"/>
      <c r="EY128" s="16"/>
      <c r="EZ128" s="16"/>
      <c r="FA128" s="16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6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  <c r="HV128" s="16"/>
      <c r="HW128" s="16"/>
      <c r="HX128" s="16"/>
    </row>
    <row r="129" spans="1:232" s="178" customFormat="1" ht="15" customHeight="1" x14ac:dyDescent="0.2">
      <c r="A129" s="263"/>
      <c r="B129" s="15"/>
      <c r="C129" s="109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264"/>
      <c r="Q129" s="264"/>
      <c r="R129" s="14"/>
      <c r="S129" s="14"/>
      <c r="T129" s="264"/>
      <c r="U129" s="264"/>
      <c r="V129" s="14"/>
      <c r="W129" s="14"/>
      <c r="X129" s="264"/>
      <c r="Y129" s="264"/>
      <c r="Z129" s="14"/>
      <c r="AA129" s="14"/>
      <c r="AB129" s="264"/>
      <c r="AC129" s="264"/>
      <c r="AD129" s="14"/>
      <c r="AE129" s="14"/>
      <c r="AF129" s="264"/>
      <c r="AG129" s="264"/>
      <c r="AH129" s="14"/>
      <c r="AI129" s="14"/>
      <c r="AJ129" s="264"/>
      <c r="AK129" s="264"/>
      <c r="AL129" s="14"/>
      <c r="AM129" s="14"/>
      <c r="AN129" s="264"/>
      <c r="AO129" s="264"/>
      <c r="AP129" s="14"/>
      <c r="AQ129" s="14"/>
      <c r="AR129" s="14"/>
      <c r="AS129" s="14"/>
      <c r="AT129" s="14"/>
      <c r="AU129" s="265"/>
      <c r="AV129" s="14"/>
      <c r="AW129" s="264"/>
      <c r="AX129" s="14"/>
      <c r="AY129" s="265"/>
      <c r="AZ129" s="14"/>
      <c r="BA129" s="14"/>
      <c r="BB129" s="264"/>
      <c r="BC129" s="265"/>
      <c r="BD129" s="14"/>
      <c r="BE129" s="14"/>
      <c r="BF129" s="14"/>
      <c r="BG129" s="265"/>
      <c r="BH129" s="14"/>
      <c r="BI129" s="14"/>
      <c r="BJ129" s="14"/>
      <c r="BK129" s="265"/>
      <c r="BL129" s="14"/>
      <c r="BM129" s="14"/>
      <c r="BN129" s="14"/>
      <c r="BO129" s="265"/>
      <c r="BP129" s="14"/>
      <c r="BQ129" s="14"/>
      <c r="BR129" s="14"/>
      <c r="BS129" s="265"/>
      <c r="BT129" s="14"/>
      <c r="BU129" s="14"/>
      <c r="BV129" s="14"/>
      <c r="BW129" s="265"/>
      <c r="BX129" s="14"/>
      <c r="BY129" s="14"/>
      <c r="BZ129" s="14"/>
      <c r="CA129" s="265"/>
      <c r="CB129" s="14"/>
      <c r="CC129" s="14"/>
      <c r="CD129" s="14"/>
      <c r="CE129" s="265"/>
      <c r="CF129" s="14"/>
      <c r="CG129" s="14"/>
      <c r="CH129" s="14"/>
      <c r="CI129" s="265"/>
      <c r="CJ129" s="14"/>
      <c r="CK129" s="264"/>
      <c r="CL129" s="14"/>
      <c r="CM129" s="265"/>
      <c r="CN129" s="14"/>
      <c r="CO129" s="264"/>
      <c r="CP129" s="266"/>
      <c r="CQ129" s="267"/>
      <c r="CR129" s="267"/>
      <c r="CS129" s="264"/>
      <c r="CT129" s="266"/>
      <c r="CU129" s="267"/>
      <c r="CV129" s="267"/>
      <c r="CW129" s="264"/>
      <c r="CX129" s="266"/>
      <c r="CY129" s="267"/>
      <c r="CZ129" s="267"/>
      <c r="DA129" s="266"/>
      <c r="DB129" s="266"/>
      <c r="DC129" s="267"/>
      <c r="DD129" s="267"/>
      <c r="DE129" s="265"/>
      <c r="DF129" s="265"/>
      <c r="DG129" s="265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265"/>
      <c r="DW129" s="14"/>
      <c r="DX129" s="14"/>
      <c r="DY129" s="14"/>
      <c r="DZ129" s="265"/>
      <c r="EA129" s="14"/>
      <c r="EB129" s="14"/>
      <c r="EC129" s="14"/>
      <c r="ED129" s="265"/>
      <c r="EE129" s="14"/>
      <c r="EF129" s="14"/>
      <c r="EG129" s="14"/>
      <c r="EH129" s="265"/>
      <c r="EI129" s="14"/>
      <c r="EJ129" s="14"/>
      <c r="EK129" s="14"/>
      <c r="EL129" s="14"/>
      <c r="EM129" s="14"/>
      <c r="EN129" s="265"/>
      <c r="EO129" s="14"/>
      <c r="EP129" s="14"/>
      <c r="EQ129" s="14"/>
      <c r="ER129" s="264"/>
      <c r="ES129" s="264"/>
      <c r="ET129" s="14"/>
      <c r="EU129" s="14"/>
      <c r="EV129" s="14"/>
      <c r="EW129" s="15"/>
      <c r="EX129" s="16"/>
      <c r="EY129" s="16"/>
      <c r="EZ129" s="16"/>
      <c r="FA129" s="16"/>
      <c r="FB129" s="16"/>
      <c r="FC129" s="16"/>
      <c r="FD129" s="16"/>
      <c r="FE129" s="16"/>
      <c r="FF129" s="16"/>
      <c r="FG129" s="16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  <c r="GR129" s="16"/>
      <c r="GS129" s="16"/>
      <c r="GT129" s="16"/>
      <c r="GU129" s="16"/>
      <c r="GV129" s="16"/>
      <c r="GW129" s="16"/>
      <c r="GX129" s="16"/>
      <c r="GY129" s="16"/>
      <c r="GZ129" s="16"/>
      <c r="HA129" s="16"/>
      <c r="HB129" s="16"/>
      <c r="HC129" s="16"/>
      <c r="HD129" s="16"/>
      <c r="HE129" s="16"/>
      <c r="HF129" s="16"/>
      <c r="HG129" s="16"/>
      <c r="HH129" s="16"/>
      <c r="HI129" s="16"/>
      <c r="HJ129" s="16"/>
      <c r="HK129" s="16"/>
      <c r="HL129" s="16"/>
      <c r="HM129" s="16"/>
      <c r="HN129" s="16"/>
      <c r="HO129" s="16"/>
      <c r="HP129" s="16"/>
      <c r="HQ129" s="16"/>
      <c r="HR129" s="16"/>
      <c r="HS129" s="16"/>
      <c r="HT129" s="16"/>
      <c r="HU129" s="16"/>
      <c r="HV129" s="16"/>
      <c r="HW129" s="16"/>
      <c r="HX129" s="16"/>
    </row>
    <row r="130" spans="1:232" s="205" customFormat="1" ht="15" customHeight="1" thickBot="1" x14ac:dyDescent="0.25">
      <c r="A130" s="263"/>
      <c r="B130" s="15"/>
      <c r="C130" s="109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264"/>
      <c r="Q130" s="264"/>
      <c r="R130" s="14"/>
      <c r="S130" s="14"/>
      <c r="T130" s="264"/>
      <c r="U130" s="264"/>
      <c r="V130" s="14"/>
      <c r="W130" s="14"/>
      <c r="X130" s="264"/>
      <c r="Y130" s="264"/>
      <c r="Z130" s="14"/>
      <c r="AA130" s="14"/>
      <c r="AB130" s="264"/>
      <c r="AC130" s="264"/>
      <c r="AD130" s="14"/>
      <c r="AE130" s="14"/>
      <c r="AF130" s="264"/>
      <c r="AG130" s="264"/>
      <c r="AH130" s="14"/>
      <c r="AI130" s="14"/>
      <c r="AJ130" s="264"/>
      <c r="AK130" s="264"/>
      <c r="AL130" s="14"/>
      <c r="AM130" s="14"/>
      <c r="AN130" s="264"/>
      <c r="AO130" s="264"/>
      <c r="AP130" s="14"/>
      <c r="AQ130" s="14"/>
      <c r="AR130" s="14"/>
      <c r="AS130" s="14"/>
      <c r="AT130" s="14"/>
      <c r="AU130" s="265"/>
      <c r="AV130" s="14"/>
      <c r="AW130" s="264"/>
      <c r="AX130" s="14"/>
      <c r="AY130" s="265"/>
      <c r="AZ130" s="14"/>
      <c r="BA130" s="14"/>
      <c r="BB130" s="264"/>
      <c r="BC130" s="265"/>
      <c r="BD130" s="14"/>
      <c r="BE130" s="14"/>
      <c r="BF130" s="14"/>
      <c r="BG130" s="265"/>
      <c r="BH130" s="14"/>
      <c r="BI130" s="14"/>
      <c r="BJ130" s="14"/>
      <c r="BK130" s="265"/>
      <c r="BL130" s="14"/>
      <c r="BM130" s="14"/>
      <c r="BN130" s="14"/>
      <c r="BO130" s="265"/>
      <c r="BP130" s="14"/>
      <c r="BQ130" s="14"/>
      <c r="BR130" s="14"/>
      <c r="BS130" s="265"/>
      <c r="BT130" s="14"/>
      <c r="BU130" s="14"/>
      <c r="BV130" s="14"/>
      <c r="BW130" s="265"/>
      <c r="BX130" s="14"/>
      <c r="BY130" s="14"/>
      <c r="BZ130" s="14"/>
      <c r="CA130" s="265"/>
      <c r="CB130" s="14"/>
      <c r="CC130" s="14"/>
      <c r="CD130" s="14"/>
      <c r="CE130" s="265"/>
      <c r="CF130" s="14"/>
      <c r="CG130" s="14"/>
      <c r="CH130" s="14"/>
      <c r="CI130" s="265"/>
      <c r="CJ130" s="14"/>
      <c r="CK130" s="264"/>
      <c r="CL130" s="14"/>
      <c r="CM130" s="265"/>
      <c r="CN130" s="14"/>
      <c r="CO130" s="264"/>
      <c r="CP130" s="266"/>
      <c r="CQ130" s="267"/>
      <c r="CR130" s="267"/>
      <c r="CS130" s="264"/>
      <c r="CT130" s="266"/>
      <c r="CU130" s="267"/>
      <c r="CV130" s="267"/>
      <c r="CW130" s="264"/>
      <c r="CX130" s="266"/>
      <c r="CY130" s="267"/>
      <c r="CZ130" s="267"/>
      <c r="DA130" s="266"/>
      <c r="DB130" s="266"/>
      <c r="DC130" s="267"/>
      <c r="DD130" s="267"/>
      <c r="DE130" s="265"/>
      <c r="DF130" s="265"/>
      <c r="DG130" s="265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265"/>
      <c r="DW130" s="14"/>
      <c r="DX130" s="14"/>
      <c r="DY130" s="14"/>
      <c r="DZ130" s="265"/>
      <c r="EA130" s="14"/>
      <c r="EB130" s="14"/>
      <c r="EC130" s="14"/>
      <c r="ED130" s="265"/>
      <c r="EE130" s="14"/>
      <c r="EF130" s="14"/>
      <c r="EG130" s="14"/>
      <c r="EH130" s="265"/>
      <c r="EI130" s="14"/>
      <c r="EJ130" s="14"/>
      <c r="EK130" s="14"/>
      <c r="EL130" s="14"/>
      <c r="EM130" s="14"/>
      <c r="EN130" s="265"/>
      <c r="EO130" s="14"/>
      <c r="EP130" s="14"/>
      <c r="EQ130" s="14"/>
      <c r="ER130" s="264"/>
      <c r="ES130" s="264"/>
      <c r="ET130" s="14"/>
      <c r="EU130" s="14"/>
      <c r="EV130" s="14"/>
      <c r="EW130" s="15"/>
      <c r="EX130" s="16"/>
      <c r="EY130" s="16"/>
      <c r="EZ130" s="16"/>
      <c r="FA130" s="16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6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  <c r="HV130" s="16"/>
      <c r="HW130" s="16"/>
      <c r="HX130" s="16"/>
    </row>
    <row r="131" spans="1:232" s="212" customFormat="1" ht="15" customHeight="1" thickTop="1" x14ac:dyDescent="0.2">
      <c r="A131" s="263"/>
      <c r="B131" s="15"/>
      <c r="C131" s="109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264"/>
      <c r="Q131" s="264"/>
      <c r="R131" s="14"/>
      <c r="S131" s="14"/>
      <c r="T131" s="264"/>
      <c r="U131" s="264"/>
      <c r="V131" s="14"/>
      <c r="W131" s="14"/>
      <c r="X131" s="264"/>
      <c r="Y131" s="264"/>
      <c r="Z131" s="14"/>
      <c r="AA131" s="14"/>
      <c r="AB131" s="264"/>
      <c r="AC131" s="264"/>
      <c r="AD131" s="14"/>
      <c r="AE131" s="14"/>
      <c r="AF131" s="264"/>
      <c r="AG131" s="264"/>
      <c r="AH131" s="14"/>
      <c r="AI131" s="14"/>
      <c r="AJ131" s="264"/>
      <c r="AK131" s="264"/>
      <c r="AL131" s="14"/>
      <c r="AM131" s="14"/>
      <c r="AN131" s="264"/>
      <c r="AO131" s="264"/>
      <c r="AP131" s="14"/>
      <c r="AQ131" s="14"/>
      <c r="AR131" s="14"/>
      <c r="AS131" s="14"/>
      <c r="AT131" s="14"/>
      <c r="AU131" s="265"/>
      <c r="AV131" s="14"/>
      <c r="AW131" s="264"/>
      <c r="AX131" s="14"/>
      <c r="AY131" s="265"/>
      <c r="AZ131" s="14"/>
      <c r="BA131" s="14"/>
      <c r="BB131" s="264"/>
      <c r="BC131" s="265"/>
      <c r="BD131" s="14"/>
      <c r="BE131" s="14"/>
      <c r="BF131" s="14"/>
      <c r="BG131" s="265"/>
      <c r="BH131" s="14"/>
      <c r="BI131" s="14"/>
      <c r="BJ131" s="14"/>
      <c r="BK131" s="265"/>
      <c r="BL131" s="14"/>
      <c r="BM131" s="14"/>
      <c r="BN131" s="14"/>
      <c r="BO131" s="265"/>
      <c r="BP131" s="14"/>
      <c r="BQ131" s="14"/>
      <c r="BR131" s="14"/>
      <c r="BS131" s="265"/>
      <c r="BT131" s="14"/>
      <c r="BU131" s="14"/>
      <c r="BV131" s="14"/>
      <c r="BW131" s="265"/>
      <c r="BX131" s="14"/>
      <c r="BY131" s="14"/>
      <c r="BZ131" s="14"/>
      <c r="CA131" s="265"/>
      <c r="CB131" s="14"/>
      <c r="CC131" s="14"/>
      <c r="CD131" s="14"/>
      <c r="CE131" s="265"/>
      <c r="CF131" s="14"/>
      <c r="CG131" s="14"/>
      <c r="CH131" s="14"/>
      <c r="CI131" s="265"/>
      <c r="CJ131" s="14"/>
      <c r="CK131" s="264"/>
      <c r="CL131" s="14"/>
      <c r="CM131" s="265"/>
      <c r="CN131" s="14"/>
      <c r="CO131" s="264"/>
      <c r="CP131" s="266"/>
      <c r="CQ131" s="267"/>
      <c r="CR131" s="267"/>
      <c r="CS131" s="264"/>
      <c r="CT131" s="266"/>
      <c r="CU131" s="267"/>
      <c r="CV131" s="267"/>
      <c r="CW131" s="264"/>
      <c r="CX131" s="266"/>
      <c r="CY131" s="267"/>
      <c r="CZ131" s="267"/>
      <c r="DA131" s="266"/>
      <c r="DB131" s="266"/>
      <c r="DC131" s="267"/>
      <c r="DD131" s="267"/>
      <c r="DE131" s="265"/>
      <c r="DF131" s="265"/>
      <c r="DG131" s="265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265"/>
      <c r="DW131" s="14"/>
      <c r="DX131" s="14"/>
      <c r="DY131" s="14"/>
      <c r="DZ131" s="265"/>
      <c r="EA131" s="14"/>
      <c r="EB131" s="14"/>
      <c r="EC131" s="14"/>
      <c r="ED131" s="265"/>
      <c r="EE131" s="14"/>
      <c r="EF131" s="14"/>
      <c r="EG131" s="14"/>
      <c r="EH131" s="265"/>
      <c r="EI131" s="14"/>
      <c r="EJ131" s="14"/>
      <c r="EK131" s="14"/>
      <c r="EL131" s="14"/>
      <c r="EM131" s="14"/>
      <c r="EN131" s="265"/>
      <c r="EO131" s="14"/>
      <c r="EP131" s="14"/>
      <c r="EQ131" s="14"/>
      <c r="ER131" s="264"/>
      <c r="ES131" s="264"/>
      <c r="ET131" s="14"/>
      <c r="EU131" s="14"/>
      <c r="EV131" s="14"/>
      <c r="EW131" s="15"/>
      <c r="EX131" s="16"/>
      <c r="EY131" s="16"/>
      <c r="EZ131" s="16"/>
      <c r="FA131" s="16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6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  <c r="HV131" s="16"/>
      <c r="HW131" s="16"/>
      <c r="HX131" s="16"/>
    </row>
    <row r="132" spans="1:232" s="222" customFormat="1" ht="15" customHeight="1" thickBot="1" x14ac:dyDescent="0.25">
      <c r="A132" s="263"/>
      <c r="B132" s="15"/>
      <c r="C132" s="109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269"/>
      <c r="P132" s="270"/>
      <c r="Q132" s="264"/>
      <c r="R132" s="14"/>
      <c r="S132" s="269"/>
      <c r="T132" s="270"/>
      <c r="U132" s="264"/>
      <c r="V132" s="14"/>
      <c r="W132" s="269"/>
      <c r="X132" s="270"/>
      <c r="Y132" s="264"/>
      <c r="Z132" s="14"/>
      <c r="AA132" s="269"/>
      <c r="AB132" s="270"/>
      <c r="AC132" s="264"/>
      <c r="AD132" s="14"/>
      <c r="AE132" s="269"/>
      <c r="AF132" s="270"/>
      <c r="AG132" s="264"/>
      <c r="AH132" s="14"/>
      <c r="AI132" s="269"/>
      <c r="AJ132" s="270"/>
      <c r="AK132" s="264"/>
      <c r="AL132" s="14"/>
      <c r="AM132" s="269"/>
      <c r="AN132" s="270"/>
      <c r="AO132" s="264"/>
      <c r="AP132" s="14"/>
      <c r="AQ132" s="14"/>
      <c r="AR132" s="14"/>
      <c r="AS132" s="14"/>
      <c r="AT132" s="14"/>
      <c r="AU132" s="265"/>
      <c r="AV132" s="14"/>
      <c r="AW132" s="264"/>
      <c r="AX132" s="14"/>
      <c r="AY132" s="265"/>
      <c r="AZ132" s="14"/>
      <c r="BA132" s="14"/>
      <c r="BB132" s="264"/>
      <c r="BC132" s="265"/>
      <c r="BD132" s="14"/>
      <c r="BE132" s="14"/>
      <c r="BF132" s="14"/>
      <c r="BG132" s="265"/>
      <c r="BH132" s="14"/>
      <c r="BI132" s="14"/>
      <c r="BJ132" s="14"/>
      <c r="BK132" s="265"/>
      <c r="BL132" s="14"/>
      <c r="BM132" s="14"/>
      <c r="BN132" s="14"/>
      <c r="BO132" s="265"/>
      <c r="BP132" s="14"/>
      <c r="BQ132" s="14"/>
      <c r="BR132" s="14"/>
      <c r="BS132" s="265"/>
      <c r="BT132" s="14"/>
      <c r="BU132" s="14"/>
      <c r="BV132" s="14"/>
      <c r="BW132" s="265"/>
      <c r="BX132" s="14"/>
      <c r="BY132" s="14"/>
      <c r="BZ132" s="14"/>
      <c r="CA132" s="265"/>
      <c r="CB132" s="14"/>
      <c r="CC132" s="14"/>
      <c r="CD132" s="14"/>
      <c r="CE132" s="265"/>
      <c r="CF132" s="14"/>
      <c r="CG132" s="14"/>
      <c r="CH132" s="14"/>
      <c r="CI132" s="265"/>
      <c r="CJ132" s="14"/>
      <c r="CK132" s="264"/>
      <c r="CL132" s="14"/>
      <c r="CM132" s="265"/>
      <c r="CN132" s="14"/>
      <c r="CO132" s="264"/>
      <c r="CP132" s="266"/>
      <c r="CQ132" s="267"/>
      <c r="CR132" s="267"/>
      <c r="CS132" s="264"/>
      <c r="CT132" s="266"/>
      <c r="CU132" s="267"/>
      <c r="CV132" s="267"/>
      <c r="CW132" s="264"/>
      <c r="CX132" s="266"/>
      <c r="CY132" s="267"/>
      <c r="CZ132" s="267"/>
      <c r="DA132" s="266"/>
      <c r="DB132" s="266"/>
      <c r="DC132" s="267"/>
      <c r="DD132" s="267"/>
      <c r="DE132" s="265"/>
      <c r="DF132" s="265"/>
      <c r="DG132" s="265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265"/>
      <c r="DW132" s="14"/>
      <c r="DX132" s="14"/>
      <c r="DY132" s="14"/>
      <c r="DZ132" s="265"/>
      <c r="EA132" s="14"/>
      <c r="EB132" s="14"/>
      <c r="EC132" s="14"/>
      <c r="ED132" s="265"/>
      <c r="EE132" s="14"/>
      <c r="EF132" s="14"/>
      <c r="EG132" s="14"/>
      <c r="EH132" s="265"/>
      <c r="EI132" s="14"/>
      <c r="EJ132" s="14"/>
      <c r="EK132" s="14"/>
      <c r="EL132" s="14"/>
      <c r="EM132" s="14"/>
      <c r="EN132" s="265"/>
      <c r="EO132" s="14"/>
      <c r="EP132" s="14"/>
      <c r="EQ132" s="14"/>
      <c r="ER132" s="264"/>
      <c r="ES132" s="264"/>
      <c r="ET132" s="14"/>
      <c r="EU132" s="14"/>
      <c r="EV132" s="14"/>
      <c r="EW132" s="15"/>
      <c r="EX132" s="16"/>
      <c r="EY132" s="16"/>
      <c r="EZ132" s="16"/>
      <c r="FA132" s="16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6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  <c r="HV132" s="16"/>
      <c r="HW132" s="16"/>
      <c r="HX132" s="16"/>
    </row>
    <row r="133" spans="1:232" s="147" customFormat="1" ht="15" customHeight="1" thickTop="1" x14ac:dyDescent="0.2">
      <c r="A133" s="263"/>
      <c r="B133" s="15"/>
      <c r="C133" s="109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269"/>
      <c r="P133" s="270"/>
      <c r="Q133" s="264"/>
      <c r="R133" s="14"/>
      <c r="S133" s="269"/>
      <c r="T133" s="270"/>
      <c r="U133" s="264"/>
      <c r="V133" s="14"/>
      <c r="W133" s="269"/>
      <c r="X133" s="270"/>
      <c r="Y133" s="264"/>
      <c r="Z133" s="14"/>
      <c r="AA133" s="269"/>
      <c r="AB133" s="270"/>
      <c r="AC133" s="264"/>
      <c r="AD133" s="14"/>
      <c r="AE133" s="269"/>
      <c r="AF133" s="270"/>
      <c r="AG133" s="264"/>
      <c r="AH133" s="14"/>
      <c r="AI133" s="269"/>
      <c r="AJ133" s="270"/>
      <c r="AK133" s="264"/>
      <c r="AL133" s="14"/>
      <c r="AM133" s="269"/>
      <c r="AN133" s="270"/>
      <c r="AO133" s="264"/>
      <c r="AP133" s="14"/>
      <c r="AQ133" s="14"/>
      <c r="AR133" s="14"/>
      <c r="AS133" s="14"/>
      <c r="AT133" s="14"/>
      <c r="AU133" s="265"/>
      <c r="AV133" s="14"/>
      <c r="AW133" s="264"/>
      <c r="AX133" s="14"/>
      <c r="AY133" s="265"/>
      <c r="AZ133" s="14"/>
      <c r="BA133" s="14"/>
      <c r="BB133" s="264"/>
      <c r="BC133" s="265"/>
      <c r="BD133" s="14"/>
      <c r="BE133" s="14"/>
      <c r="BF133" s="14"/>
      <c r="BG133" s="265"/>
      <c r="BH133" s="14"/>
      <c r="BI133" s="14"/>
      <c r="BJ133" s="14"/>
      <c r="BK133" s="265"/>
      <c r="BL133" s="14"/>
      <c r="BM133" s="14"/>
      <c r="BN133" s="14"/>
      <c r="BO133" s="265"/>
      <c r="BP133" s="14"/>
      <c r="BQ133" s="14"/>
      <c r="BR133" s="14"/>
      <c r="BS133" s="265"/>
      <c r="BT133" s="14"/>
      <c r="BU133" s="14"/>
      <c r="BV133" s="14"/>
      <c r="BW133" s="265"/>
      <c r="BX133" s="14"/>
      <c r="BY133" s="14"/>
      <c r="BZ133" s="14"/>
      <c r="CA133" s="265"/>
      <c r="CB133" s="14"/>
      <c r="CC133" s="14"/>
      <c r="CD133" s="14"/>
      <c r="CE133" s="265"/>
      <c r="CF133" s="14"/>
      <c r="CG133" s="14"/>
      <c r="CH133" s="14"/>
      <c r="CI133" s="265"/>
      <c r="CJ133" s="14"/>
      <c r="CK133" s="264"/>
      <c r="CL133" s="14"/>
      <c r="CM133" s="265"/>
      <c r="CN133" s="14"/>
      <c r="CO133" s="264"/>
      <c r="CP133" s="266"/>
      <c r="CQ133" s="267"/>
      <c r="CR133" s="267"/>
      <c r="CS133" s="264"/>
      <c r="CT133" s="266"/>
      <c r="CU133" s="267"/>
      <c r="CV133" s="267"/>
      <c r="CW133" s="264"/>
      <c r="CX133" s="266"/>
      <c r="CY133" s="267"/>
      <c r="CZ133" s="267"/>
      <c r="DA133" s="266"/>
      <c r="DB133" s="266"/>
      <c r="DC133" s="267"/>
      <c r="DD133" s="267"/>
      <c r="DE133" s="265"/>
      <c r="DF133" s="265"/>
      <c r="DG133" s="265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265"/>
      <c r="DW133" s="14"/>
      <c r="DX133" s="14"/>
      <c r="DY133" s="14"/>
      <c r="DZ133" s="265"/>
      <c r="EA133" s="14"/>
      <c r="EB133" s="14"/>
      <c r="EC133" s="14"/>
      <c r="ED133" s="265"/>
      <c r="EE133" s="14"/>
      <c r="EF133" s="14"/>
      <c r="EG133" s="14"/>
      <c r="EH133" s="265"/>
      <c r="EI133" s="14"/>
      <c r="EJ133" s="14"/>
      <c r="EK133" s="14"/>
      <c r="EL133" s="14"/>
      <c r="EM133" s="14"/>
      <c r="EN133" s="265"/>
      <c r="EO133" s="14"/>
      <c r="EP133" s="14"/>
      <c r="EQ133" s="14"/>
      <c r="ER133" s="264"/>
      <c r="ES133" s="264"/>
      <c r="ET133" s="14"/>
      <c r="EU133" s="14"/>
      <c r="EV133" s="14"/>
      <c r="EW133" s="15"/>
      <c r="EX133" s="16"/>
      <c r="EY133" s="16"/>
      <c r="EZ133" s="16"/>
      <c r="FA133" s="16"/>
      <c r="FB133" s="16"/>
      <c r="FC133" s="16"/>
      <c r="FD133" s="16"/>
      <c r="FE133" s="16"/>
      <c r="FF133" s="16"/>
      <c r="FG133" s="16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/>
      <c r="GN133" s="16"/>
      <c r="GO133" s="16"/>
      <c r="GP133" s="16"/>
      <c r="GQ133" s="16"/>
      <c r="GR133" s="16"/>
      <c r="GS133" s="16"/>
      <c r="GT133" s="16"/>
      <c r="GU133" s="16"/>
      <c r="GV133" s="16"/>
      <c r="GW133" s="16"/>
      <c r="GX133" s="16"/>
      <c r="GY133" s="16"/>
      <c r="GZ133" s="16"/>
      <c r="HA133" s="16"/>
      <c r="HB133" s="16"/>
      <c r="HC133" s="16"/>
      <c r="HD133" s="16"/>
      <c r="HE133" s="16"/>
      <c r="HF133" s="16"/>
      <c r="HG133" s="16"/>
      <c r="HH133" s="16"/>
      <c r="HI133" s="16"/>
      <c r="HJ133" s="16"/>
      <c r="HK133" s="16"/>
      <c r="HL133" s="16"/>
      <c r="HM133" s="16"/>
      <c r="HN133" s="16"/>
      <c r="HO133" s="16"/>
      <c r="HP133" s="16"/>
      <c r="HQ133" s="16"/>
      <c r="HR133" s="16"/>
      <c r="HS133" s="16"/>
      <c r="HT133" s="16"/>
      <c r="HU133" s="16"/>
      <c r="HV133" s="16"/>
      <c r="HW133" s="16"/>
      <c r="HX133" s="16"/>
    </row>
    <row r="134" spans="1:232" s="147" customFormat="1" ht="15" customHeight="1" x14ac:dyDescent="0.2">
      <c r="A134" s="263"/>
      <c r="B134" s="15"/>
      <c r="C134" s="109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269"/>
      <c r="P134" s="270"/>
      <c r="Q134" s="264"/>
      <c r="R134" s="14"/>
      <c r="S134" s="269"/>
      <c r="T134" s="270"/>
      <c r="U134" s="264"/>
      <c r="V134" s="14"/>
      <c r="W134" s="269"/>
      <c r="X134" s="270"/>
      <c r="Y134" s="264"/>
      <c r="Z134" s="14"/>
      <c r="AA134" s="269"/>
      <c r="AB134" s="270"/>
      <c r="AC134" s="264"/>
      <c r="AD134" s="14"/>
      <c r="AE134" s="269"/>
      <c r="AF134" s="270"/>
      <c r="AG134" s="264"/>
      <c r="AH134" s="14"/>
      <c r="AI134" s="269"/>
      <c r="AJ134" s="270"/>
      <c r="AK134" s="264"/>
      <c r="AL134" s="14"/>
      <c r="AM134" s="269"/>
      <c r="AN134" s="270"/>
      <c r="AO134" s="264"/>
      <c r="AP134" s="14"/>
      <c r="AQ134" s="14"/>
      <c r="AR134" s="14"/>
      <c r="AS134" s="14"/>
      <c r="AT134" s="14"/>
      <c r="AU134" s="265"/>
      <c r="AV134" s="14"/>
      <c r="AW134" s="264"/>
      <c r="AX134" s="14"/>
      <c r="AY134" s="265"/>
      <c r="AZ134" s="14"/>
      <c r="BA134" s="14"/>
      <c r="BB134" s="264"/>
      <c r="BC134" s="265"/>
      <c r="BD134" s="14"/>
      <c r="BE134" s="14"/>
      <c r="BF134" s="14"/>
      <c r="BG134" s="265"/>
      <c r="BH134" s="14"/>
      <c r="BI134" s="14"/>
      <c r="BJ134" s="14"/>
      <c r="BK134" s="265"/>
      <c r="BL134" s="14"/>
      <c r="BM134" s="14"/>
      <c r="BN134" s="14"/>
      <c r="BO134" s="265"/>
      <c r="BP134" s="14"/>
      <c r="BQ134" s="14"/>
      <c r="BR134" s="14"/>
      <c r="BS134" s="265"/>
      <c r="BT134" s="14"/>
      <c r="BU134" s="14"/>
      <c r="BV134" s="14"/>
      <c r="BW134" s="265"/>
      <c r="BX134" s="14"/>
      <c r="BY134" s="14"/>
      <c r="BZ134" s="14"/>
      <c r="CA134" s="265"/>
      <c r="CB134" s="14"/>
      <c r="CC134" s="14"/>
      <c r="CD134" s="14"/>
      <c r="CE134" s="265"/>
      <c r="CF134" s="14"/>
      <c r="CG134" s="14"/>
      <c r="CH134" s="14"/>
      <c r="CI134" s="265"/>
      <c r="CJ134" s="14"/>
      <c r="CK134" s="264"/>
      <c r="CL134" s="14"/>
      <c r="CM134" s="265"/>
      <c r="CN134" s="14"/>
      <c r="CO134" s="264"/>
      <c r="CP134" s="266"/>
      <c r="CQ134" s="267"/>
      <c r="CR134" s="267"/>
      <c r="CS134" s="264"/>
      <c r="CT134" s="266"/>
      <c r="CU134" s="267"/>
      <c r="CV134" s="267"/>
      <c r="CW134" s="264"/>
      <c r="CX134" s="266"/>
      <c r="CY134" s="267"/>
      <c r="CZ134" s="267"/>
      <c r="DA134" s="266"/>
      <c r="DB134" s="266"/>
      <c r="DC134" s="267"/>
      <c r="DD134" s="267"/>
      <c r="DE134" s="265"/>
      <c r="DF134" s="265"/>
      <c r="DG134" s="265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265"/>
      <c r="DW134" s="14"/>
      <c r="DX134" s="14"/>
      <c r="DY134" s="14"/>
      <c r="DZ134" s="265"/>
      <c r="EA134" s="14"/>
      <c r="EB134" s="14"/>
      <c r="EC134" s="14"/>
      <c r="ED134" s="265"/>
      <c r="EE134" s="14"/>
      <c r="EF134" s="14"/>
      <c r="EG134" s="14"/>
      <c r="EH134" s="265"/>
      <c r="EI134" s="14"/>
      <c r="EJ134" s="14"/>
      <c r="EK134" s="14"/>
      <c r="EL134" s="14"/>
      <c r="EM134" s="14"/>
      <c r="EN134" s="265"/>
      <c r="EO134" s="14"/>
      <c r="EP134" s="14"/>
      <c r="EQ134" s="14"/>
      <c r="ER134" s="264"/>
      <c r="ES134" s="264"/>
      <c r="ET134" s="14"/>
      <c r="EU134" s="14"/>
      <c r="EV134" s="14"/>
      <c r="EW134" s="15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6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  <c r="HV134" s="16"/>
      <c r="HW134" s="16"/>
      <c r="HX134" s="16"/>
    </row>
    <row r="135" spans="1:232" s="147" customFormat="1" ht="15" customHeight="1" x14ac:dyDescent="0.2">
      <c r="A135" s="263"/>
      <c r="B135" s="15"/>
      <c r="C135" s="109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269"/>
      <c r="P135" s="270"/>
      <c r="Q135" s="264"/>
      <c r="R135" s="14"/>
      <c r="S135" s="269"/>
      <c r="T135" s="270"/>
      <c r="U135" s="264"/>
      <c r="V135" s="14"/>
      <c r="W135" s="269"/>
      <c r="X135" s="270"/>
      <c r="Y135" s="264"/>
      <c r="Z135" s="14"/>
      <c r="AA135" s="269"/>
      <c r="AB135" s="270"/>
      <c r="AC135" s="264"/>
      <c r="AD135" s="14"/>
      <c r="AE135" s="269"/>
      <c r="AF135" s="270"/>
      <c r="AG135" s="264"/>
      <c r="AH135" s="14"/>
      <c r="AI135" s="269"/>
      <c r="AJ135" s="270"/>
      <c r="AK135" s="264"/>
      <c r="AL135" s="14"/>
      <c r="AM135" s="269"/>
      <c r="AN135" s="270"/>
      <c r="AO135" s="264"/>
      <c r="AP135" s="14"/>
      <c r="AQ135" s="14"/>
      <c r="AR135" s="14"/>
      <c r="AS135" s="14"/>
      <c r="AT135" s="14"/>
      <c r="AU135" s="265"/>
      <c r="AV135" s="14"/>
      <c r="AW135" s="264"/>
      <c r="AX135" s="14"/>
      <c r="AY135" s="265"/>
      <c r="AZ135" s="14"/>
      <c r="BA135" s="14"/>
      <c r="BB135" s="264"/>
      <c r="BC135" s="265"/>
      <c r="BD135" s="14"/>
      <c r="BE135" s="14"/>
      <c r="BF135" s="14"/>
      <c r="BG135" s="265"/>
      <c r="BH135" s="14"/>
      <c r="BI135" s="14"/>
      <c r="BJ135" s="14"/>
      <c r="BK135" s="265"/>
      <c r="BL135" s="14"/>
      <c r="BM135" s="14"/>
      <c r="BN135" s="14"/>
      <c r="BO135" s="265"/>
      <c r="BP135" s="14"/>
      <c r="BQ135" s="14"/>
      <c r="BR135" s="14"/>
      <c r="BS135" s="265"/>
      <c r="BT135" s="14"/>
      <c r="BU135" s="14"/>
      <c r="BV135" s="14"/>
      <c r="BW135" s="265"/>
      <c r="BX135" s="14"/>
      <c r="BY135" s="14"/>
      <c r="BZ135" s="14"/>
      <c r="CA135" s="265"/>
      <c r="CB135" s="14"/>
      <c r="CC135" s="14"/>
      <c r="CD135" s="14"/>
      <c r="CE135" s="265"/>
      <c r="CF135" s="14"/>
      <c r="CG135" s="14"/>
      <c r="CH135" s="14"/>
      <c r="CI135" s="265"/>
      <c r="CJ135" s="14"/>
      <c r="CK135" s="264"/>
      <c r="CL135" s="14"/>
      <c r="CM135" s="265"/>
      <c r="CN135" s="14"/>
      <c r="CO135" s="264"/>
      <c r="CP135" s="266"/>
      <c r="CQ135" s="267"/>
      <c r="CR135" s="267"/>
      <c r="CS135" s="264"/>
      <c r="CT135" s="266"/>
      <c r="CU135" s="267"/>
      <c r="CV135" s="267"/>
      <c r="CW135" s="264"/>
      <c r="CX135" s="266"/>
      <c r="CY135" s="267"/>
      <c r="CZ135" s="267"/>
      <c r="DA135" s="266"/>
      <c r="DB135" s="266"/>
      <c r="DC135" s="267"/>
      <c r="DD135" s="267"/>
      <c r="DE135" s="265"/>
      <c r="DF135" s="265"/>
      <c r="DG135" s="265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265"/>
      <c r="DW135" s="14"/>
      <c r="DX135" s="14"/>
      <c r="DY135" s="14"/>
      <c r="DZ135" s="265"/>
      <c r="EA135" s="14"/>
      <c r="EB135" s="14"/>
      <c r="EC135" s="14"/>
      <c r="ED135" s="265"/>
      <c r="EE135" s="14"/>
      <c r="EF135" s="14"/>
      <c r="EG135" s="14"/>
      <c r="EH135" s="265"/>
      <c r="EI135" s="14"/>
      <c r="EJ135" s="14"/>
      <c r="EK135" s="14"/>
      <c r="EL135" s="14"/>
      <c r="EM135" s="14"/>
      <c r="EN135" s="265"/>
      <c r="EO135" s="14"/>
      <c r="EP135" s="14"/>
      <c r="EQ135" s="14"/>
      <c r="ER135" s="264"/>
      <c r="ES135" s="264"/>
      <c r="ET135" s="14"/>
      <c r="EU135" s="14"/>
      <c r="EV135" s="14"/>
      <c r="EW135" s="15"/>
      <c r="EX135" s="16"/>
      <c r="EY135" s="16"/>
      <c r="EZ135" s="16"/>
      <c r="FA135" s="16"/>
      <c r="FB135" s="16"/>
      <c r="FC135" s="16"/>
      <c r="FD135" s="16"/>
      <c r="FE135" s="16"/>
      <c r="FF135" s="16"/>
      <c r="FG135" s="16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  <c r="GR135" s="16"/>
      <c r="GS135" s="16"/>
      <c r="GT135" s="16"/>
      <c r="GU135" s="16"/>
      <c r="GV135" s="16"/>
      <c r="GW135" s="16"/>
      <c r="GX135" s="16"/>
      <c r="GY135" s="16"/>
      <c r="GZ135" s="16"/>
      <c r="HA135" s="16"/>
      <c r="HB135" s="16"/>
      <c r="HC135" s="16"/>
      <c r="HD135" s="16"/>
      <c r="HE135" s="16"/>
      <c r="HF135" s="16"/>
      <c r="HG135" s="16"/>
      <c r="HH135" s="16"/>
      <c r="HI135" s="16"/>
      <c r="HJ135" s="16"/>
      <c r="HK135" s="16"/>
      <c r="HL135" s="16"/>
      <c r="HM135" s="16"/>
      <c r="HN135" s="16"/>
      <c r="HO135" s="16"/>
      <c r="HP135" s="16"/>
      <c r="HQ135" s="16"/>
      <c r="HR135" s="16"/>
      <c r="HS135" s="16"/>
      <c r="HT135" s="16"/>
      <c r="HU135" s="16"/>
      <c r="HV135" s="16"/>
      <c r="HW135" s="16"/>
      <c r="HX135" s="16"/>
    </row>
    <row r="136" spans="1:232" s="147" customFormat="1" ht="15" customHeight="1" x14ac:dyDescent="0.2">
      <c r="A136" s="263"/>
      <c r="B136" s="15"/>
      <c r="C136" s="109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269"/>
      <c r="P136" s="270"/>
      <c r="Q136" s="264"/>
      <c r="R136" s="14"/>
      <c r="S136" s="269"/>
      <c r="T136" s="270"/>
      <c r="U136" s="264"/>
      <c r="V136" s="14"/>
      <c r="W136" s="269"/>
      <c r="X136" s="270"/>
      <c r="Y136" s="264"/>
      <c r="Z136" s="14"/>
      <c r="AA136" s="269"/>
      <c r="AB136" s="270"/>
      <c r="AC136" s="264"/>
      <c r="AD136" s="14"/>
      <c r="AE136" s="269"/>
      <c r="AF136" s="270"/>
      <c r="AG136" s="264"/>
      <c r="AH136" s="14"/>
      <c r="AI136" s="269"/>
      <c r="AJ136" s="270"/>
      <c r="AK136" s="264"/>
      <c r="AL136" s="14"/>
      <c r="AM136" s="269"/>
      <c r="AN136" s="270"/>
      <c r="AO136" s="264"/>
      <c r="AP136" s="14"/>
      <c r="AQ136" s="14"/>
      <c r="AR136" s="14"/>
      <c r="AS136" s="14"/>
      <c r="AT136" s="14"/>
      <c r="AU136" s="265"/>
      <c r="AV136" s="14"/>
      <c r="AW136" s="264"/>
      <c r="AX136" s="14"/>
      <c r="AY136" s="265"/>
      <c r="AZ136" s="14"/>
      <c r="BA136" s="14"/>
      <c r="BB136" s="264"/>
      <c r="BC136" s="265"/>
      <c r="BD136" s="14"/>
      <c r="BE136" s="14"/>
      <c r="BF136" s="14"/>
      <c r="BG136" s="265"/>
      <c r="BH136" s="14"/>
      <c r="BI136" s="14"/>
      <c r="BJ136" s="14"/>
      <c r="BK136" s="265"/>
      <c r="BL136" s="14"/>
      <c r="BM136" s="14"/>
      <c r="BN136" s="14"/>
      <c r="BO136" s="265"/>
      <c r="BP136" s="14"/>
      <c r="BQ136" s="14"/>
      <c r="BR136" s="14"/>
      <c r="BS136" s="265"/>
      <c r="BT136" s="14"/>
      <c r="BU136" s="14"/>
      <c r="BV136" s="14"/>
      <c r="BW136" s="265"/>
      <c r="BX136" s="14"/>
      <c r="BY136" s="14"/>
      <c r="BZ136" s="14"/>
      <c r="CA136" s="265"/>
      <c r="CB136" s="14"/>
      <c r="CC136" s="14"/>
      <c r="CD136" s="14"/>
      <c r="CE136" s="265"/>
      <c r="CF136" s="14"/>
      <c r="CG136" s="14"/>
      <c r="CH136" s="14"/>
      <c r="CI136" s="265"/>
      <c r="CJ136" s="14"/>
      <c r="CK136" s="264"/>
      <c r="CL136" s="14"/>
      <c r="CM136" s="265"/>
      <c r="CN136" s="14"/>
      <c r="CO136" s="264"/>
      <c r="CP136" s="266"/>
      <c r="CQ136" s="267"/>
      <c r="CR136" s="267"/>
      <c r="CS136" s="264"/>
      <c r="CT136" s="266"/>
      <c r="CU136" s="267"/>
      <c r="CV136" s="267"/>
      <c r="CW136" s="264"/>
      <c r="CX136" s="266"/>
      <c r="CY136" s="267"/>
      <c r="CZ136" s="267"/>
      <c r="DA136" s="266"/>
      <c r="DB136" s="266"/>
      <c r="DC136" s="267"/>
      <c r="DD136" s="267"/>
      <c r="DE136" s="265"/>
      <c r="DF136" s="265"/>
      <c r="DG136" s="265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265"/>
      <c r="DW136" s="14"/>
      <c r="DX136" s="14"/>
      <c r="DY136" s="14"/>
      <c r="DZ136" s="265"/>
      <c r="EA136" s="14"/>
      <c r="EB136" s="14"/>
      <c r="EC136" s="14"/>
      <c r="ED136" s="265"/>
      <c r="EE136" s="14"/>
      <c r="EF136" s="14"/>
      <c r="EG136" s="14"/>
      <c r="EH136" s="265"/>
      <c r="EI136" s="14"/>
      <c r="EJ136" s="14"/>
      <c r="EK136" s="14"/>
      <c r="EL136" s="14"/>
      <c r="EM136" s="14"/>
      <c r="EN136" s="265"/>
      <c r="EO136" s="14"/>
      <c r="EP136" s="14"/>
      <c r="EQ136" s="14"/>
      <c r="ER136" s="264"/>
      <c r="ES136" s="264"/>
      <c r="ET136" s="14"/>
      <c r="EU136" s="14"/>
      <c r="EV136" s="14"/>
      <c r="EW136" s="15"/>
      <c r="EX136" s="16"/>
      <c r="EY136" s="16"/>
      <c r="EZ136" s="16"/>
      <c r="FA136" s="16"/>
      <c r="FB136" s="16"/>
      <c r="FC136" s="16"/>
      <c r="FD136" s="16"/>
      <c r="FE136" s="16"/>
      <c r="FF136" s="16"/>
      <c r="FG136" s="16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  <c r="GR136" s="16"/>
      <c r="GS136" s="16"/>
      <c r="GT136" s="16"/>
      <c r="GU136" s="16"/>
      <c r="GV136" s="16"/>
      <c r="GW136" s="16"/>
      <c r="GX136" s="16"/>
      <c r="GY136" s="16"/>
      <c r="GZ136" s="16"/>
      <c r="HA136" s="16"/>
      <c r="HB136" s="16"/>
      <c r="HC136" s="16"/>
      <c r="HD136" s="16"/>
      <c r="HE136" s="16"/>
      <c r="HF136" s="16"/>
      <c r="HG136" s="16"/>
      <c r="HH136" s="16"/>
      <c r="HI136" s="16"/>
      <c r="HJ136" s="16"/>
      <c r="HK136" s="16"/>
      <c r="HL136" s="16"/>
      <c r="HM136" s="16"/>
      <c r="HN136" s="16"/>
      <c r="HO136" s="16"/>
      <c r="HP136" s="16"/>
      <c r="HQ136" s="16"/>
      <c r="HR136" s="16"/>
      <c r="HS136" s="16"/>
      <c r="HT136" s="16"/>
      <c r="HU136" s="16"/>
      <c r="HV136" s="16"/>
      <c r="HW136" s="16"/>
      <c r="HX136" s="16"/>
    </row>
    <row r="137" spans="1:232" s="147" customFormat="1" ht="15" customHeight="1" x14ac:dyDescent="0.2">
      <c r="A137" s="263"/>
      <c r="B137" s="15"/>
      <c r="C137" s="109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269"/>
      <c r="P137" s="270"/>
      <c r="Q137" s="264"/>
      <c r="R137" s="14"/>
      <c r="S137" s="269"/>
      <c r="T137" s="270"/>
      <c r="U137" s="264"/>
      <c r="V137" s="14"/>
      <c r="W137" s="269"/>
      <c r="X137" s="270"/>
      <c r="Y137" s="264"/>
      <c r="Z137" s="14"/>
      <c r="AA137" s="269"/>
      <c r="AB137" s="270"/>
      <c r="AC137" s="264"/>
      <c r="AD137" s="14"/>
      <c r="AE137" s="269"/>
      <c r="AF137" s="270"/>
      <c r="AG137" s="264"/>
      <c r="AH137" s="14"/>
      <c r="AI137" s="269"/>
      <c r="AJ137" s="270"/>
      <c r="AK137" s="264"/>
      <c r="AL137" s="14"/>
      <c r="AM137" s="269"/>
      <c r="AN137" s="270"/>
      <c r="AO137" s="264"/>
      <c r="AP137" s="14"/>
      <c r="AQ137" s="14"/>
      <c r="AR137" s="14"/>
      <c r="AS137" s="14"/>
      <c r="AT137" s="14"/>
      <c r="AU137" s="265"/>
      <c r="AV137" s="14"/>
      <c r="AW137" s="264"/>
      <c r="AX137" s="14"/>
      <c r="AY137" s="265"/>
      <c r="AZ137" s="14"/>
      <c r="BA137" s="14"/>
      <c r="BB137" s="264"/>
      <c r="BC137" s="265"/>
      <c r="BD137" s="14"/>
      <c r="BE137" s="14"/>
      <c r="BF137" s="14"/>
      <c r="BG137" s="265"/>
      <c r="BH137" s="14"/>
      <c r="BI137" s="14"/>
      <c r="BJ137" s="14"/>
      <c r="BK137" s="265"/>
      <c r="BL137" s="14"/>
      <c r="BM137" s="14"/>
      <c r="BN137" s="14"/>
      <c r="BO137" s="265"/>
      <c r="BP137" s="14"/>
      <c r="BQ137" s="14"/>
      <c r="BR137" s="14"/>
      <c r="BS137" s="265"/>
      <c r="BT137" s="14"/>
      <c r="BU137" s="14"/>
      <c r="BV137" s="14"/>
      <c r="BW137" s="265"/>
      <c r="BX137" s="14"/>
      <c r="BY137" s="14"/>
      <c r="BZ137" s="14"/>
      <c r="CA137" s="265"/>
      <c r="CB137" s="14"/>
      <c r="CC137" s="14"/>
      <c r="CD137" s="14"/>
      <c r="CE137" s="265"/>
      <c r="CF137" s="14"/>
      <c r="CG137" s="14"/>
      <c r="CH137" s="14"/>
      <c r="CI137" s="265"/>
      <c r="CJ137" s="14"/>
      <c r="CK137" s="264"/>
      <c r="CL137" s="14"/>
      <c r="CM137" s="265"/>
      <c r="CN137" s="14"/>
      <c r="CO137" s="264"/>
      <c r="CP137" s="266"/>
      <c r="CQ137" s="267"/>
      <c r="CR137" s="267"/>
      <c r="CS137" s="264"/>
      <c r="CT137" s="266"/>
      <c r="CU137" s="267"/>
      <c r="CV137" s="267"/>
      <c r="CW137" s="264"/>
      <c r="CX137" s="266"/>
      <c r="CY137" s="267"/>
      <c r="CZ137" s="267"/>
      <c r="DA137" s="266"/>
      <c r="DB137" s="266"/>
      <c r="DC137" s="267"/>
      <c r="DD137" s="267"/>
      <c r="DE137" s="265"/>
      <c r="DF137" s="265"/>
      <c r="DG137" s="265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265"/>
      <c r="DW137" s="14"/>
      <c r="DX137" s="14"/>
      <c r="DY137" s="14"/>
      <c r="DZ137" s="265"/>
      <c r="EA137" s="14"/>
      <c r="EB137" s="14"/>
      <c r="EC137" s="14"/>
      <c r="ED137" s="265"/>
      <c r="EE137" s="14"/>
      <c r="EF137" s="14"/>
      <c r="EG137" s="14"/>
      <c r="EH137" s="265"/>
      <c r="EI137" s="14"/>
      <c r="EJ137" s="14"/>
      <c r="EK137" s="14"/>
      <c r="EL137" s="14"/>
      <c r="EM137" s="14"/>
      <c r="EN137" s="265"/>
      <c r="EO137" s="14"/>
      <c r="EP137" s="14"/>
      <c r="EQ137" s="14"/>
      <c r="ER137" s="264"/>
      <c r="ES137" s="264"/>
      <c r="ET137" s="14"/>
      <c r="EU137" s="14"/>
      <c r="EV137" s="14"/>
      <c r="EW137" s="15"/>
      <c r="EX137" s="16"/>
      <c r="EY137" s="16"/>
      <c r="EZ137" s="16"/>
      <c r="FA137" s="16"/>
      <c r="FB137" s="16"/>
      <c r="FC137" s="16"/>
      <c r="FD137" s="16"/>
      <c r="FE137" s="16"/>
      <c r="FF137" s="16"/>
      <c r="FG137" s="16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  <c r="GR137" s="16"/>
      <c r="GS137" s="16"/>
      <c r="GT137" s="16"/>
      <c r="GU137" s="16"/>
      <c r="GV137" s="16"/>
      <c r="GW137" s="16"/>
      <c r="GX137" s="16"/>
      <c r="GY137" s="16"/>
      <c r="GZ137" s="16"/>
      <c r="HA137" s="16"/>
      <c r="HB137" s="16"/>
      <c r="HC137" s="16"/>
      <c r="HD137" s="16"/>
      <c r="HE137" s="16"/>
      <c r="HF137" s="16"/>
      <c r="HG137" s="16"/>
      <c r="HH137" s="16"/>
      <c r="HI137" s="16"/>
      <c r="HJ137" s="16"/>
      <c r="HK137" s="16"/>
      <c r="HL137" s="16"/>
      <c r="HM137" s="16"/>
      <c r="HN137" s="16"/>
      <c r="HO137" s="16"/>
      <c r="HP137" s="16"/>
      <c r="HQ137" s="16"/>
      <c r="HR137" s="16"/>
      <c r="HS137" s="16"/>
      <c r="HT137" s="16"/>
      <c r="HU137" s="16"/>
      <c r="HV137" s="16"/>
      <c r="HW137" s="16"/>
      <c r="HX137" s="16"/>
    </row>
    <row r="138" spans="1:232" s="147" customFormat="1" ht="15" customHeight="1" x14ac:dyDescent="0.2">
      <c r="A138" s="263"/>
      <c r="B138" s="15"/>
      <c r="C138" s="109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269"/>
      <c r="P138" s="270"/>
      <c r="Q138" s="264"/>
      <c r="R138" s="14"/>
      <c r="S138" s="269"/>
      <c r="T138" s="270"/>
      <c r="U138" s="264"/>
      <c r="V138" s="14"/>
      <c r="W138" s="269"/>
      <c r="X138" s="270"/>
      <c r="Y138" s="264"/>
      <c r="Z138" s="14"/>
      <c r="AA138" s="269"/>
      <c r="AB138" s="270"/>
      <c r="AC138" s="264"/>
      <c r="AD138" s="14"/>
      <c r="AE138" s="269"/>
      <c r="AF138" s="270"/>
      <c r="AG138" s="264"/>
      <c r="AH138" s="14"/>
      <c r="AI138" s="269"/>
      <c r="AJ138" s="270"/>
      <c r="AK138" s="264"/>
      <c r="AL138" s="14"/>
      <c r="AM138" s="269"/>
      <c r="AN138" s="270"/>
      <c r="AO138" s="264"/>
      <c r="AP138" s="14"/>
      <c r="AQ138" s="14"/>
      <c r="AR138" s="14"/>
      <c r="AS138" s="14"/>
      <c r="AT138" s="14"/>
      <c r="AU138" s="265"/>
      <c r="AV138" s="14"/>
      <c r="AW138" s="264"/>
      <c r="AX138" s="14"/>
      <c r="AY138" s="265"/>
      <c r="AZ138" s="14"/>
      <c r="BA138" s="14"/>
      <c r="BB138" s="264"/>
      <c r="BC138" s="265"/>
      <c r="BD138" s="14"/>
      <c r="BE138" s="14"/>
      <c r="BF138" s="14"/>
      <c r="BG138" s="265"/>
      <c r="BH138" s="14"/>
      <c r="BI138" s="14"/>
      <c r="BJ138" s="14"/>
      <c r="BK138" s="265"/>
      <c r="BL138" s="14"/>
      <c r="BM138" s="14"/>
      <c r="BN138" s="14"/>
      <c r="BO138" s="265"/>
      <c r="BP138" s="14"/>
      <c r="BQ138" s="14"/>
      <c r="BR138" s="14"/>
      <c r="BS138" s="265"/>
      <c r="BT138" s="14"/>
      <c r="BU138" s="14"/>
      <c r="BV138" s="14"/>
      <c r="BW138" s="265"/>
      <c r="BX138" s="14"/>
      <c r="BY138" s="14"/>
      <c r="BZ138" s="14"/>
      <c r="CA138" s="265"/>
      <c r="CB138" s="14"/>
      <c r="CC138" s="14"/>
      <c r="CD138" s="14"/>
      <c r="CE138" s="265"/>
      <c r="CF138" s="14"/>
      <c r="CG138" s="14"/>
      <c r="CH138" s="14"/>
      <c r="CI138" s="265"/>
      <c r="CJ138" s="14"/>
      <c r="CK138" s="264"/>
      <c r="CL138" s="14"/>
      <c r="CM138" s="265"/>
      <c r="CN138" s="14"/>
      <c r="CO138" s="264"/>
      <c r="CP138" s="266"/>
      <c r="CQ138" s="267"/>
      <c r="CR138" s="267"/>
      <c r="CS138" s="264"/>
      <c r="CT138" s="266"/>
      <c r="CU138" s="267"/>
      <c r="CV138" s="267"/>
      <c r="CW138" s="264"/>
      <c r="CX138" s="266"/>
      <c r="CY138" s="267"/>
      <c r="CZ138" s="267"/>
      <c r="DA138" s="266"/>
      <c r="DB138" s="266"/>
      <c r="DC138" s="267"/>
      <c r="DD138" s="267"/>
      <c r="DE138" s="265"/>
      <c r="DF138" s="265"/>
      <c r="DG138" s="265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265"/>
      <c r="DW138" s="14"/>
      <c r="DX138" s="14"/>
      <c r="DY138" s="14"/>
      <c r="DZ138" s="265"/>
      <c r="EA138" s="14"/>
      <c r="EB138" s="14"/>
      <c r="EC138" s="14"/>
      <c r="ED138" s="265"/>
      <c r="EE138" s="14"/>
      <c r="EF138" s="14"/>
      <c r="EG138" s="14"/>
      <c r="EH138" s="265"/>
      <c r="EI138" s="14"/>
      <c r="EJ138" s="14"/>
      <c r="EK138" s="14"/>
      <c r="EL138" s="14"/>
      <c r="EM138" s="14"/>
      <c r="EN138" s="265"/>
      <c r="EO138" s="14"/>
      <c r="EP138" s="14"/>
      <c r="EQ138" s="14"/>
      <c r="ER138" s="264"/>
      <c r="ES138" s="264"/>
      <c r="ET138" s="14"/>
      <c r="EU138" s="14"/>
      <c r="EV138" s="14"/>
      <c r="EW138" s="15"/>
      <c r="EX138" s="16"/>
      <c r="EY138" s="16"/>
      <c r="EZ138" s="16"/>
      <c r="FA138" s="16"/>
      <c r="FB138" s="16"/>
      <c r="FC138" s="16"/>
      <c r="FD138" s="16"/>
      <c r="FE138" s="16"/>
      <c r="FF138" s="16"/>
      <c r="FG138" s="16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  <c r="GR138" s="16"/>
      <c r="GS138" s="16"/>
      <c r="GT138" s="16"/>
      <c r="GU138" s="16"/>
      <c r="GV138" s="16"/>
      <c r="GW138" s="16"/>
      <c r="GX138" s="16"/>
      <c r="GY138" s="16"/>
      <c r="GZ138" s="16"/>
      <c r="HA138" s="16"/>
      <c r="HB138" s="16"/>
      <c r="HC138" s="16"/>
      <c r="HD138" s="16"/>
      <c r="HE138" s="16"/>
      <c r="HF138" s="16"/>
      <c r="HG138" s="16"/>
      <c r="HH138" s="16"/>
      <c r="HI138" s="16"/>
      <c r="HJ138" s="16"/>
      <c r="HK138" s="16"/>
      <c r="HL138" s="16"/>
      <c r="HM138" s="16"/>
      <c r="HN138" s="16"/>
      <c r="HO138" s="16"/>
      <c r="HP138" s="16"/>
      <c r="HQ138" s="16"/>
      <c r="HR138" s="16"/>
      <c r="HS138" s="16"/>
      <c r="HT138" s="16"/>
      <c r="HU138" s="16"/>
      <c r="HV138" s="16"/>
      <c r="HW138" s="16"/>
      <c r="HX138" s="16"/>
    </row>
    <row r="139" spans="1:232" s="149" customFormat="1" ht="15" customHeight="1" x14ac:dyDescent="0.2">
      <c r="A139" s="263"/>
      <c r="B139" s="15"/>
      <c r="C139" s="109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269"/>
      <c r="P139" s="270"/>
      <c r="Q139" s="264"/>
      <c r="R139" s="14"/>
      <c r="S139" s="269"/>
      <c r="T139" s="270"/>
      <c r="U139" s="264"/>
      <c r="V139" s="14"/>
      <c r="W139" s="269"/>
      <c r="X139" s="270"/>
      <c r="Y139" s="264"/>
      <c r="Z139" s="14"/>
      <c r="AA139" s="269"/>
      <c r="AB139" s="270"/>
      <c r="AC139" s="264"/>
      <c r="AD139" s="14"/>
      <c r="AE139" s="269"/>
      <c r="AF139" s="270"/>
      <c r="AG139" s="264"/>
      <c r="AH139" s="14"/>
      <c r="AI139" s="269"/>
      <c r="AJ139" s="270"/>
      <c r="AK139" s="264"/>
      <c r="AL139" s="14"/>
      <c r="AM139" s="269"/>
      <c r="AN139" s="270"/>
      <c r="AO139" s="264"/>
      <c r="AP139" s="14"/>
      <c r="AQ139" s="14"/>
      <c r="AR139" s="14"/>
      <c r="AS139" s="14"/>
      <c r="AT139" s="14"/>
      <c r="AU139" s="265"/>
      <c r="AV139" s="14"/>
      <c r="AW139" s="264"/>
      <c r="AX139" s="14"/>
      <c r="AY139" s="265"/>
      <c r="AZ139" s="14"/>
      <c r="BA139" s="14"/>
      <c r="BB139" s="264"/>
      <c r="BC139" s="265"/>
      <c r="BD139" s="14"/>
      <c r="BE139" s="14"/>
      <c r="BF139" s="14"/>
      <c r="BG139" s="265"/>
      <c r="BH139" s="14"/>
      <c r="BI139" s="14"/>
      <c r="BJ139" s="14"/>
      <c r="BK139" s="265"/>
      <c r="BL139" s="14"/>
      <c r="BM139" s="14"/>
      <c r="BN139" s="14"/>
      <c r="BO139" s="265"/>
      <c r="BP139" s="14"/>
      <c r="BQ139" s="14"/>
      <c r="BR139" s="14"/>
      <c r="BS139" s="265"/>
      <c r="BT139" s="14"/>
      <c r="BU139" s="14"/>
      <c r="BV139" s="14"/>
      <c r="BW139" s="265"/>
      <c r="BX139" s="14"/>
      <c r="BY139" s="14"/>
      <c r="BZ139" s="14"/>
      <c r="CA139" s="265"/>
      <c r="CB139" s="14"/>
      <c r="CC139" s="14"/>
      <c r="CD139" s="14"/>
      <c r="CE139" s="265"/>
      <c r="CF139" s="14"/>
      <c r="CG139" s="14"/>
      <c r="CH139" s="14"/>
      <c r="CI139" s="265"/>
      <c r="CJ139" s="14"/>
      <c r="CK139" s="264"/>
      <c r="CL139" s="14"/>
      <c r="CM139" s="265"/>
      <c r="CN139" s="14"/>
      <c r="CO139" s="264"/>
      <c r="CP139" s="266"/>
      <c r="CQ139" s="267"/>
      <c r="CR139" s="267"/>
      <c r="CS139" s="264"/>
      <c r="CT139" s="266"/>
      <c r="CU139" s="267"/>
      <c r="CV139" s="267"/>
      <c r="CW139" s="264"/>
      <c r="CX139" s="266"/>
      <c r="CY139" s="267"/>
      <c r="CZ139" s="267"/>
      <c r="DA139" s="266"/>
      <c r="DB139" s="266"/>
      <c r="DC139" s="267"/>
      <c r="DD139" s="267"/>
      <c r="DE139" s="265"/>
      <c r="DF139" s="265"/>
      <c r="DG139" s="265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265"/>
      <c r="DW139" s="14"/>
      <c r="DX139" s="14"/>
      <c r="DY139" s="14"/>
      <c r="DZ139" s="265"/>
      <c r="EA139" s="14"/>
      <c r="EB139" s="14"/>
      <c r="EC139" s="14"/>
      <c r="ED139" s="265"/>
      <c r="EE139" s="14"/>
      <c r="EF139" s="14"/>
      <c r="EG139" s="14"/>
      <c r="EH139" s="265"/>
      <c r="EI139" s="14"/>
      <c r="EJ139" s="14"/>
      <c r="EK139" s="14"/>
      <c r="EL139" s="14"/>
      <c r="EM139" s="14"/>
      <c r="EN139" s="265"/>
      <c r="EO139" s="14"/>
      <c r="EP139" s="14"/>
      <c r="EQ139" s="14"/>
      <c r="ER139" s="264"/>
      <c r="ES139" s="264"/>
      <c r="ET139" s="14"/>
      <c r="EU139" s="14"/>
      <c r="EV139" s="14"/>
      <c r="EW139" s="15"/>
      <c r="EX139" s="16"/>
      <c r="EY139" s="16"/>
      <c r="EZ139" s="16"/>
      <c r="FA139" s="16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6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  <c r="HV139" s="16"/>
      <c r="HW139" s="16"/>
      <c r="HX139" s="16"/>
    </row>
    <row r="140" spans="1:232" s="149" customFormat="1" ht="15" customHeight="1" x14ac:dyDescent="0.2">
      <c r="A140" s="263"/>
      <c r="B140" s="15"/>
      <c r="C140" s="109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269"/>
      <c r="P140" s="270"/>
      <c r="Q140" s="264"/>
      <c r="R140" s="14"/>
      <c r="S140" s="269"/>
      <c r="T140" s="270"/>
      <c r="U140" s="264"/>
      <c r="V140" s="14"/>
      <c r="W140" s="269"/>
      <c r="X140" s="270"/>
      <c r="Y140" s="264"/>
      <c r="Z140" s="14"/>
      <c r="AA140" s="269"/>
      <c r="AB140" s="270"/>
      <c r="AC140" s="264"/>
      <c r="AD140" s="14"/>
      <c r="AE140" s="269"/>
      <c r="AF140" s="270"/>
      <c r="AG140" s="264"/>
      <c r="AH140" s="14"/>
      <c r="AI140" s="269"/>
      <c r="AJ140" s="270"/>
      <c r="AK140" s="264"/>
      <c r="AL140" s="14"/>
      <c r="AM140" s="269"/>
      <c r="AN140" s="270"/>
      <c r="AO140" s="264"/>
      <c r="AP140" s="14"/>
      <c r="AQ140" s="14"/>
      <c r="AR140" s="14"/>
      <c r="AS140" s="14"/>
      <c r="AT140" s="14"/>
      <c r="AU140" s="265"/>
      <c r="AV140" s="14"/>
      <c r="AW140" s="264"/>
      <c r="AX140" s="14"/>
      <c r="AY140" s="265"/>
      <c r="AZ140" s="14"/>
      <c r="BA140" s="14"/>
      <c r="BB140" s="264"/>
      <c r="BC140" s="265"/>
      <c r="BD140" s="14"/>
      <c r="BE140" s="14"/>
      <c r="BF140" s="14"/>
      <c r="BG140" s="265"/>
      <c r="BH140" s="14"/>
      <c r="BI140" s="14"/>
      <c r="BJ140" s="14"/>
      <c r="BK140" s="265"/>
      <c r="BL140" s="14"/>
      <c r="BM140" s="14"/>
      <c r="BN140" s="14"/>
      <c r="BO140" s="265"/>
      <c r="BP140" s="14"/>
      <c r="BQ140" s="14"/>
      <c r="BR140" s="14"/>
      <c r="BS140" s="265"/>
      <c r="BT140" s="14"/>
      <c r="BU140" s="14"/>
      <c r="BV140" s="14"/>
      <c r="BW140" s="265"/>
      <c r="BX140" s="14"/>
      <c r="BY140" s="14"/>
      <c r="BZ140" s="14"/>
      <c r="CA140" s="265"/>
      <c r="CB140" s="14"/>
      <c r="CC140" s="14"/>
      <c r="CD140" s="14"/>
      <c r="CE140" s="265"/>
      <c r="CF140" s="14"/>
      <c r="CG140" s="14"/>
      <c r="CH140" s="14"/>
      <c r="CI140" s="265"/>
      <c r="CJ140" s="14"/>
      <c r="CK140" s="264"/>
      <c r="CL140" s="14"/>
      <c r="CM140" s="265"/>
      <c r="CN140" s="14"/>
      <c r="CO140" s="264"/>
      <c r="CP140" s="266"/>
      <c r="CQ140" s="267"/>
      <c r="CR140" s="267"/>
      <c r="CS140" s="264"/>
      <c r="CT140" s="266"/>
      <c r="CU140" s="267"/>
      <c r="CV140" s="267"/>
      <c r="CW140" s="264"/>
      <c r="CX140" s="266"/>
      <c r="CY140" s="267"/>
      <c r="CZ140" s="267"/>
      <c r="DA140" s="266"/>
      <c r="DB140" s="266"/>
      <c r="DC140" s="267"/>
      <c r="DD140" s="267"/>
      <c r="DE140" s="265"/>
      <c r="DF140" s="265"/>
      <c r="DG140" s="265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265"/>
      <c r="DW140" s="14"/>
      <c r="DX140" s="14"/>
      <c r="DY140" s="14"/>
      <c r="DZ140" s="265"/>
      <c r="EA140" s="14"/>
      <c r="EB140" s="14"/>
      <c r="EC140" s="14"/>
      <c r="ED140" s="265"/>
      <c r="EE140" s="14"/>
      <c r="EF140" s="14"/>
      <c r="EG140" s="14"/>
      <c r="EH140" s="265"/>
      <c r="EI140" s="14"/>
      <c r="EJ140" s="14"/>
      <c r="EK140" s="14"/>
      <c r="EL140" s="14"/>
      <c r="EM140" s="14"/>
      <c r="EN140" s="265"/>
      <c r="EO140" s="14"/>
      <c r="EP140" s="14"/>
      <c r="EQ140" s="14"/>
      <c r="ER140" s="264"/>
      <c r="ES140" s="264"/>
      <c r="ET140" s="14"/>
      <c r="EU140" s="14"/>
      <c r="EV140" s="14"/>
      <c r="EW140" s="15"/>
      <c r="EX140" s="16"/>
      <c r="EY140" s="16"/>
      <c r="EZ140" s="16"/>
      <c r="FA140" s="16"/>
      <c r="FB140" s="16"/>
      <c r="FC140" s="16"/>
      <c r="FD140" s="16"/>
      <c r="FE140" s="16"/>
      <c r="FF140" s="16"/>
      <c r="FG140" s="16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  <c r="GR140" s="16"/>
      <c r="GS140" s="16"/>
      <c r="GT140" s="16"/>
      <c r="GU140" s="16"/>
      <c r="GV140" s="16"/>
      <c r="GW140" s="16"/>
      <c r="GX140" s="16"/>
      <c r="GY140" s="16"/>
      <c r="GZ140" s="16"/>
      <c r="HA140" s="16"/>
      <c r="HB140" s="16"/>
      <c r="HC140" s="16"/>
      <c r="HD140" s="16"/>
      <c r="HE140" s="16"/>
      <c r="HF140" s="16"/>
      <c r="HG140" s="16"/>
      <c r="HH140" s="16"/>
      <c r="HI140" s="16"/>
      <c r="HJ140" s="16"/>
      <c r="HK140" s="16"/>
      <c r="HL140" s="16"/>
      <c r="HM140" s="16"/>
      <c r="HN140" s="16"/>
      <c r="HO140" s="16"/>
      <c r="HP140" s="16"/>
      <c r="HQ140" s="16"/>
      <c r="HR140" s="16"/>
      <c r="HS140" s="16"/>
      <c r="HT140" s="16"/>
      <c r="HU140" s="16"/>
      <c r="HV140" s="16"/>
      <c r="HW140" s="16"/>
      <c r="HX140" s="16"/>
    </row>
    <row r="141" spans="1:232" s="178" customFormat="1" ht="15" customHeight="1" x14ac:dyDescent="0.2">
      <c r="A141" s="263"/>
      <c r="B141" s="15"/>
      <c r="C141" s="109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269"/>
      <c r="P141" s="270"/>
      <c r="Q141" s="264"/>
      <c r="R141" s="14"/>
      <c r="S141" s="269"/>
      <c r="T141" s="270"/>
      <c r="U141" s="264"/>
      <c r="V141" s="14"/>
      <c r="W141" s="269"/>
      <c r="X141" s="270"/>
      <c r="Y141" s="264"/>
      <c r="Z141" s="14"/>
      <c r="AA141" s="269"/>
      <c r="AB141" s="270"/>
      <c r="AC141" s="264"/>
      <c r="AD141" s="14"/>
      <c r="AE141" s="269"/>
      <c r="AF141" s="270"/>
      <c r="AG141" s="264"/>
      <c r="AH141" s="14"/>
      <c r="AI141" s="269"/>
      <c r="AJ141" s="270"/>
      <c r="AK141" s="264"/>
      <c r="AL141" s="14"/>
      <c r="AM141" s="269"/>
      <c r="AN141" s="270"/>
      <c r="AO141" s="264"/>
      <c r="AP141" s="14"/>
      <c r="AQ141" s="14"/>
      <c r="AR141" s="14"/>
      <c r="AS141" s="14"/>
      <c r="AT141" s="14"/>
      <c r="AU141" s="265"/>
      <c r="AV141" s="14"/>
      <c r="AW141" s="264"/>
      <c r="AX141" s="14"/>
      <c r="AY141" s="265"/>
      <c r="AZ141" s="14"/>
      <c r="BA141" s="14"/>
      <c r="BB141" s="264"/>
      <c r="BC141" s="265"/>
      <c r="BD141" s="14"/>
      <c r="BE141" s="14"/>
      <c r="BF141" s="14"/>
      <c r="BG141" s="265"/>
      <c r="BH141" s="14"/>
      <c r="BI141" s="14"/>
      <c r="BJ141" s="14"/>
      <c r="BK141" s="265"/>
      <c r="BL141" s="14"/>
      <c r="BM141" s="14"/>
      <c r="BN141" s="14"/>
      <c r="BO141" s="265"/>
      <c r="BP141" s="14"/>
      <c r="BQ141" s="14"/>
      <c r="BR141" s="14"/>
      <c r="BS141" s="265"/>
      <c r="BT141" s="14"/>
      <c r="BU141" s="14"/>
      <c r="BV141" s="14"/>
      <c r="BW141" s="265"/>
      <c r="BX141" s="14"/>
      <c r="BY141" s="14"/>
      <c r="BZ141" s="14"/>
      <c r="CA141" s="265"/>
      <c r="CB141" s="14"/>
      <c r="CC141" s="14"/>
      <c r="CD141" s="14"/>
      <c r="CE141" s="265"/>
      <c r="CF141" s="14"/>
      <c r="CG141" s="14"/>
      <c r="CH141" s="14"/>
      <c r="CI141" s="265"/>
      <c r="CJ141" s="14"/>
      <c r="CK141" s="264"/>
      <c r="CL141" s="14"/>
      <c r="CM141" s="265"/>
      <c r="CN141" s="14"/>
      <c r="CO141" s="264"/>
      <c r="CP141" s="266"/>
      <c r="CQ141" s="267"/>
      <c r="CR141" s="267"/>
      <c r="CS141" s="264"/>
      <c r="CT141" s="266"/>
      <c r="CU141" s="267"/>
      <c r="CV141" s="267"/>
      <c r="CW141" s="264"/>
      <c r="CX141" s="266"/>
      <c r="CY141" s="267"/>
      <c r="CZ141" s="267"/>
      <c r="DA141" s="266"/>
      <c r="DB141" s="266"/>
      <c r="DC141" s="267"/>
      <c r="DD141" s="267"/>
      <c r="DE141" s="265"/>
      <c r="DF141" s="265"/>
      <c r="DG141" s="265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265"/>
      <c r="DW141" s="14"/>
      <c r="DX141" s="14"/>
      <c r="DY141" s="14"/>
      <c r="DZ141" s="265"/>
      <c r="EA141" s="14"/>
      <c r="EB141" s="14"/>
      <c r="EC141" s="14"/>
      <c r="ED141" s="265"/>
      <c r="EE141" s="14"/>
      <c r="EF141" s="14"/>
      <c r="EG141" s="14"/>
      <c r="EH141" s="265"/>
      <c r="EI141" s="14"/>
      <c r="EJ141" s="14"/>
      <c r="EK141" s="14"/>
      <c r="EL141" s="14"/>
      <c r="EM141" s="14"/>
      <c r="EN141" s="265"/>
      <c r="EO141" s="14"/>
      <c r="EP141" s="14"/>
      <c r="EQ141" s="14"/>
      <c r="ER141" s="264"/>
      <c r="ES141" s="264"/>
      <c r="ET141" s="14"/>
      <c r="EU141" s="14"/>
      <c r="EV141" s="14"/>
      <c r="EW141" s="15"/>
      <c r="EX141" s="16"/>
      <c r="EY141" s="16"/>
      <c r="EZ141" s="16"/>
      <c r="FA141" s="16"/>
      <c r="FB141" s="16"/>
      <c r="FC141" s="16"/>
      <c r="FD141" s="16"/>
      <c r="FE141" s="16"/>
      <c r="FF141" s="16"/>
      <c r="FG141" s="16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  <c r="GR141" s="16"/>
      <c r="GS141" s="16"/>
      <c r="GT141" s="16"/>
      <c r="GU141" s="16"/>
      <c r="GV141" s="16"/>
      <c r="GW141" s="16"/>
      <c r="GX141" s="16"/>
      <c r="GY141" s="16"/>
      <c r="GZ141" s="16"/>
      <c r="HA141" s="16"/>
      <c r="HB141" s="16"/>
      <c r="HC141" s="16"/>
      <c r="HD141" s="16"/>
      <c r="HE141" s="16"/>
      <c r="HF141" s="16"/>
      <c r="HG141" s="16"/>
      <c r="HH141" s="16"/>
      <c r="HI141" s="16"/>
      <c r="HJ141" s="16"/>
      <c r="HK141" s="16"/>
      <c r="HL141" s="16"/>
      <c r="HM141" s="16"/>
      <c r="HN141" s="16"/>
      <c r="HO141" s="16"/>
      <c r="HP141" s="16"/>
      <c r="HQ141" s="16"/>
      <c r="HR141" s="16"/>
      <c r="HS141" s="16"/>
      <c r="HT141" s="16"/>
      <c r="HU141" s="16"/>
      <c r="HV141" s="16"/>
      <c r="HW141" s="16"/>
      <c r="HX141" s="16"/>
    </row>
    <row r="142" spans="1:232" s="205" customFormat="1" ht="15" customHeight="1" thickBot="1" x14ac:dyDescent="0.25">
      <c r="A142" s="263"/>
      <c r="B142" s="15"/>
      <c r="C142" s="109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269"/>
      <c r="P142" s="270"/>
      <c r="Q142" s="264"/>
      <c r="R142" s="14"/>
      <c r="S142" s="269"/>
      <c r="T142" s="270"/>
      <c r="U142" s="264"/>
      <c r="V142" s="14"/>
      <c r="W142" s="269"/>
      <c r="X142" s="270"/>
      <c r="Y142" s="264"/>
      <c r="Z142" s="14"/>
      <c r="AA142" s="269"/>
      <c r="AB142" s="270"/>
      <c r="AC142" s="264"/>
      <c r="AD142" s="14"/>
      <c r="AE142" s="269"/>
      <c r="AF142" s="270"/>
      <c r="AG142" s="264"/>
      <c r="AH142" s="14"/>
      <c r="AI142" s="269"/>
      <c r="AJ142" s="270"/>
      <c r="AK142" s="264"/>
      <c r="AL142" s="14"/>
      <c r="AM142" s="269"/>
      <c r="AN142" s="270"/>
      <c r="AO142" s="264"/>
      <c r="AP142" s="14"/>
      <c r="AQ142" s="14"/>
      <c r="AR142" s="14"/>
      <c r="AS142" s="14"/>
      <c r="AT142" s="14"/>
      <c r="AU142" s="265"/>
      <c r="AV142" s="14"/>
      <c r="AW142" s="264"/>
      <c r="AX142" s="14"/>
      <c r="AY142" s="265"/>
      <c r="AZ142" s="14"/>
      <c r="BA142" s="14"/>
      <c r="BB142" s="264"/>
      <c r="BC142" s="265"/>
      <c r="BD142" s="14"/>
      <c r="BE142" s="14"/>
      <c r="BF142" s="14"/>
      <c r="BG142" s="265"/>
      <c r="BH142" s="14"/>
      <c r="BI142" s="14"/>
      <c r="BJ142" s="14"/>
      <c r="BK142" s="265"/>
      <c r="BL142" s="14"/>
      <c r="BM142" s="14"/>
      <c r="BN142" s="14"/>
      <c r="BO142" s="265"/>
      <c r="BP142" s="14"/>
      <c r="BQ142" s="14"/>
      <c r="BR142" s="14"/>
      <c r="BS142" s="265"/>
      <c r="BT142" s="14"/>
      <c r="BU142" s="14"/>
      <c r="BV142" s="14"/>
      <c r="BW142" s="265"/>
      <c r="BX142" s="14"/>
      <c r="BY142" s="14"/>
      <c r="BZ142" s="14"/>
      <c r="CA142" s="265"/>
      <c r="CB142" s="14"/>
      <c r="CC142" s="14"/>
      <c r="CD142" s="14"/>
      <c r="CE142" s="265"/>
      <c r="CF142" s="14"/>
      <c r="CG142" s="14"/>
      <c r="CH142" s="14"/>
      <c r="CI142" s="265"/>
      <c r="CJ142" s="14"/>
      <c r="CK142" s="264"/>
      <c r="CL142" s="14"/>
      <c r="CM142" s="265"/>
      <c r="CN142" s="14"/>
      <c r="CO142" s="264"/>
      <c r="CP142" s="266"/>
      <c r="CQ142" s="267"/>
      <c r="CR142" s="267"/>
      <c r="CS142" s="264"/>
      <c r="CT142" s="266"/>
      <c r="CU142" s="267"/>
      <c r="CV142" s="267"/>
      <c r="CW142" s="264"/>
      <c r="CX142" s="266"/>
      <c r="CY142" s="267"/>
      <c r="CZ142" s="267"/>
      <c r="DA142" s="266"/>
      <c r="DB142" s="266"/>
      <c r="DC142" s="267"/>
      <c r="DD142" s="267"/>
      <c r="DE142" s="265"/>
      <c r="DF142" s="265"/>
      <c r="DG142" s="265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265"/>
      <c r="DW142" s="14"/>
      <c r="DX142" s="14"/>
      <c r="DY142" s="14"/>
      <c r="DZ142" s="265"/>
      <c r="EA142" s="14"/>
      <c r="EB142" s="14"/>
      <c r="EC142" s="14"/>
      <c r="ED142" s="265"/>
      <c r="EE142" s="14"/>
      <c r="EF142" s="14"/>
      <c r="EG142" s="14"/>
      <c r="EH142" s="265"/>
      <c r="EI142" s="14"/>
      <c r="EJ142" s="14"/>
      <c r="EK142" s="14"/>
      <c r="EL142" s="14"/>
      <c r="EM142" s="14"/>
      <c r="EN142" s="265"/>
      <c r="EO142" s="14"/>
      <c r="EP142" s="14"/>
      <c r="EQ142" s="14"/>
      <c r="ER142" s="264"/>
      <c r="ES142" s="264"/>
      <c r="ET142" s="14"/>
      <c r="EU142" s="14"/>
      <c r="EV142" s="14"/>
      <c r="EW142" s="15"/>
      <c r="EX142" s="16"/>
      <c r="EY142" s="16"/>
      <c r="EZ142" s="16"/>
      <c r="FA142" s="16"/>
      <c r="FB142" s="16"/>
      <c r="FC142" s="16"/>
      <c r="FD142" s="16"/>
      <c r="FE142" s="16"/>
      <c r="FF142" s="16"/>
      <c r="FG142" s="16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  <c r="GR142" s="16"/>
      <c r="GS142" s="16"/>
      <c r="GT142" s="16"/>
      <c r="GU142" s="16"/>
      <c r="GV142" s="16"/>
      <c r="GW142" s="16"/>
      <c r="GX142" s="16"/>
      <c r="GY142" s="16"/>
      <c r="GZ142" s="16"/>
      <c r="HA142" s="16"/>
      <c r="HB142" s="16"/>
      <c r="HC142" s="16"/>
      <c r="HD142" s="16"/>
      <c r="HE142" s="16"/>
      <c r="HF142" s="16"/>
      <c r="HG142" s="16"/>
      <c r="HH142" s="16"/>
      <c r="HI142" s="16"/>
      <c r="HJ142" s="16"/>
      <c r="HK142" s="16"/>
      <c r="HL142" s="16"/>
      <c r="HM142" s="16"/>
      <c r="HN142" s="16"/>
      <c r="HO142" s="16"/>
      <c r="HP142" s="16"/>
      <c r="HQ142" s="16"/>
      <c r="HR142" s="16"/>
      <c r="HS142" s="16"/>
      <c r="HT142" s="16"/>
      <c r="HU142" s="16"/>
      <c r="HV142" s="16"/>
      <c r="HW142" s="16"/>
      <c r="HX142" s="16"/>
    </row>
    <row r="143" spans="1:232" s="212" customFormat="1" ht="15" customHeight="1" thickTop="1" x14ac:dyDescent="0.2">
      <c r="A143" s="263"/>
      <c r="B143" s="15"/>
      <c r="C143" s="109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269"/>
      <c r="P143" s="270"/>
      <c r="Q143" s="264"/>
      <c r="R143" s="14"/>
      <c r="S143" s="269"/>
      <c r="T143" s="270"/>
      <c r="U143" s="264"/>
      <c r="V143" s="14"/>
      <c r="W143" s="269"/>
      <c r="X143" s="270"/>
      <c r="Y143" s="264"/>
      <c r="Z143" s="14"/>
      <c r="AA143" s="269"/>
      <c r="AB143" s="270"/>
      <c r="AC143" s="264"/>
      <c r="AD143" s="14"/>
      <c r="AE143" s="269"/>
      <c r="AF143" s="270"/>
      <c r="AG143" s="264"/>
      <c r="AH143" s="14"/>
      <c r="AI143" s="269"/>
      <c r="AJ143" s="270"/>
      <c r="AK143" s="264"/>
      <c r="AL143" s="14"/>
      <c r="AM143" s="269"/>
      <c r="AN143" s="270"/>
      <c r="AO143" s="264"/>
      <c r="AP143" s="14"/>
      <c r="AQ143" s="14"/>
      <c r="AR143" s="14"/>
      <c r="AS143" s="14"/>
      <c r="AT143" s="14"/>
      <c r="AU143" s="265"/>
      <c r="AV143" s="14"/>
      <c r="AW143" s="264"/>
      <c r="AX143" s="14"/>
      <c r="AY143" s="265"/>
      <c r="AZ143" s="14"/>
      <c r="BA143" s="14"/>
      <c r="BB143" s="264"/>
      <c r="BC143" s="265"/>
      <c r="BD143" s="14"/>
      <c r="BE143" s="14"/>
      <c r="BF143" s="14"/>
      <c r="BG143" s="265"/>
      <c r="BH143" s="14"/>
      <c r="BI143" s="14"/>
      <c r="BJ143" s="14"/>
      <c r="BK143" s="265"/>
      <c r="BL143" s="14"/>
      <c r="BM143" s="14"/>
      <c r="BN143" s="14"/>
      <c r="BO143" s="265"/>
      <c r="BP143" s="14"/>
      <c r="BQ143" s="14"/>
      <c r="BR143" s="14"/>
      <c r="BS143" s="265"/>
      <c r="BT143" s="14"/>
      <c r="BU143" s="14"/>
      <c r="BV143" s="14"/>
      <c r="BW143" s="265"/>
      <c r="BX143" s="14"/>
      <c r="BY143" s="14"/>
      <c r="BZ143" s="14"/>
      <c r="CA143" s="265"/>
      <c r="CB143" s="14"/>
      <c r="CC143" s="14"/>
      <c r="CD143" s="14"/>
      <c r="CE143" s="265"/>
      <c r="CF143" s="14"/>
      <c r="CG143" s="14"/>
      <c r="CH143" s="14"/>
      <c r="CI143" s="265"/>
      <c r="CJ143" s="14"/>
      <c r="CK143" s="264"/>
      <c r="CL143" s="14"/>
      <c r="CM143" s="265"/>
      <c r="CN143" s="14"/>
      <c r="CO143" s="264"/>
      <c r="CP143" s="266"/>
      <c r="CQ143" s="267"/>
      <c r="CR143" s="267"/>
      <c r="CS143" s="264"/>
      <c r="CT143" s="266"/>
      <c r="CU143" s="267"/>
      <c r="CV143" s="267"/>
      <c r="CW143" s="264"/>
      <c r="CX143" s="266"/>
      <c r="CY143" s="267"/>
      <c r="CZ143" s="267"/>
      <c r="DA143" s="266"/>
      <c r="DB143" s="266"/>
      <c r="DC143" s="267"/>
      <c r="DD143" s="267"/>
      <c r="DE143" s="265"/>
      <c r="DF143" s="265"/>
      <c r="DG143" s="265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265"/>
      <c r="DW143" s="14"/>
      <c r="DX143" s="14"/>
      <c r="DY143" s="14"/>
      <c r="DZ143" s="265"/>
      <c r="EA143" s="14"/>
      <c r="EB143" s="14"/>
      <c r="EC143" s="14"/>
      <c r="ED143" s="265"/>
      <c r="EE143" s="14"/>
      <c r="EF143" s="14"/>
      <c r="EG143" s="14"/>
      <c r="EH143" s="265"/>
      <c r="EI143" s="14"/>
      <c r="EJ143" s="14"/>
      <c r="EK143" s="14"/>
      <c r="EL143" s="14"/>
      <c r="EM143" s="14"/>
      <c r="EN143" s="265"/>
      <c r="EO143" s="14"/>
      <c r="EP143" s="14"/>
      <c r="EQ143" s="14"/>
      <c r="ER143" s="264"/>
      <c r="ES143" s="264"/>
      <c r="ET143" s="14"/>
      <c r="EU143" s="14"/>
      <c r="EV143" s="14"/>
      <c r="EW143" s="15"/>
      <c r="EX143" s="16"/>
      <c r="EY143" s="16"/>
      <c r="EZ143" s="16"/>
      <c r="FA143" s="16"/>
      <c r="FB143" s="16"/>
      <c r="FC143" s="16"/>
      <c r="FD143" s="16"/>
      <c r="FE143" s="16"/>
      <c r="FF143" s="16"/>
      <c r="FG143" s="16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/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  <c r="GR143" s="16"/>
      <c r="GS143" s="16"/>
      <c r="GT143" s="16"/>
      <c r="GU143" s="16"/>
      <c r="GV143" s="16"/>
      <c r="GW143" s="16"/>
      <c r="GX143" s="16"/>
      <c r="GY143" s="16"/>
      <c r="GZ143" s="16"/>
      <c r="HA143" s="16"/>
      <c r="HB143" s="16"/>
      <c r="HC143" s="16"/>
      <c r="HD143" s="16"/>
      <c r="HE143" s="16"/>
      <c r="HF143" s="16"/>
      <c r="HG143" s="16"/>
      <c r="HH143" s="16"/>
      <c r="HI143" s="16"/>
      <c r="HJ143" s="16"/>
      <c r="HK143" s="16"/>
      <c r="HL143" s="16"/>
      <c r="HM143" s="16"/>
      <c r="HN143" s="16"/>
      <c r="HO143" s="16"/>
      <c r="HP143" s="16"/>
      <c r="HQ143" s="16"/>
      <c r="HR143" s="16"/>
      <c r="HS143" s="16"/>
      <c r="HT143" s="16"/>
      <c r="HU143" s="16"/>
      <c r="HV143" s="16"/>
      <c r="HW143" s="16"/>
      <c r="HX143" s="16"/>
    </row>
    <row r="144" spans="1:232" s="222" customFormat="1" ht="15" customHeight="1" thickBot="1" x14ac:dyDescent="0.25">
      <c r="A144" s="263"/>
      <c r="B144" s="15"/>
      <c r="C144" s="109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269"/>
      <c r="P144" s="270"/>
      <c r="Q144" s="264"/>
      <c r="R144" s="14"/>
      <c r="S144" s="269"/>
      <c r="T144" s="270"/>
      <c r="U144" s="264"/>
      <c r="V144" s="14"/>
      <c r="W144" s="269"/>
      <c r="X144" s="270"/>
      <c r="Y144" s="264"/>
      <c r="Z144" s="14"/>
      <c r="AA144" s="269"/>
      <c r="AB144" s="270"/>
      <c r="AC144" s="264"/>
      <c r="AD144" s="14"/>
      <c r="AE144" s="269"/>
      <c r="AF144" s="270"/>
      <c r="AG144" s="264"/>
      <c r="AH144" s="14"/>
      <c r="AI144" s="269"/>
      <c r="AJ144" s="270"/>
      <c r="AK144" s="264"/>
      <c r="AL144" s="14"/>
      <c r="AM144" s="269"/>
      <c r="AN144" s="270"/>
      <c r="AO144" s="264"/>
      <c r="AP144" s="14"/>
      <c r="AQ144" s="14"/>
      <c r="AR144" s="14"/>
      <c r="AS144" s="14"/>
      <c r="AT144" s="14"/>
      <c r="AU144" s="265"/>
      <c r="AV144" s="14"/>
      <c r="AW144" s="264"/>
      <c r="AX144" s="14"/>
      <c r="AY144" s="265"/>
      <c r="AZ144" s="14"/>
      <c r="BA144" s="14"/>
      <c r="BB144" s="264"/>
      <c r="BC144" s="265"/>
      <c r="BD144" s="14"/>
      <c r="BE144" s="14"/>
      <c r="BF144" s="14"/>
      <c r="BG144" s="265"/>
      <c r="BH144" s="14"/>
      <c r="BI144" s="14"/>
      <c r="BJ144" s="14"/>
      <c r="BK144" s="265"/>
      <c r="BL144" s="14"/>
      <c r="BM144" s="14"/>
      <c r="BN144" s="14"/>
      <c r="BO144" s="265"/>
      <c r="BP144" s="14"/>
      <c r="BQ144" s="14"/>
      <c r="BR144" s="14"/>
      <c r="BS144" s="265"/>
      <c r="BT144" s="14"/>
      <c r="BU144" s="14"/>
      <c r="BV144" s="14"/>
      <c r="BW144" s="265"/>
      <c r="BX144" s="14"/>
      <c r="BY144" s="14"/>
      <c r="BZ144" s="14"/>
      <c r="CA144" s="265"/>
      <c r="CB144" s="14"/>
      <c r="CC144" s="14"/>
      <c r="CD144" s="14"/>
      <c r="CE144" s="265"/>
      <c r="CF144" s="14"/>
      <c r="CG144" s="14"/>
      <c r="CH144" s="14"/>
      <c r="CI144" s="265"/>
      <c r="CJ144" s="14"/>
      <c r="CK144" s="264"/>
      <c r="CL144" s="14"/>
      <c r="CM144" s="265"/>
      <c r="CN144" s="14"/>
      <c r="CO144" s="264"/>
      <c r="CP144" s="266"/>
      <c r="CQ144" s="267"/>
      <c r="CR144" s="267"/>
      <c r="CS144" s="264"/>
      <c r="CT144" s="266"/>
      <c r="CU144" s="267"/>
      <c r="CV144" s="267"/>
      <c r="CW144" s="264"/>
      <c r="CX144" s="266"/>
      <c r="CY144" s="267"/>
      <c r="CZ144" s="267"/>
      <c r="DA144" s="266"/>
      <c r="DB144" s="266"/>
      <c r="DC144" s="267"/>
      <c r="DD144" s="267"/>
      <c r="DE144" s="265"/>
      <c r="DF144" s="265"/>
      <c r="DG144" s="265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265"/>
      <c r="DW144" s="14"/>
      <c r="DX144" s="14"/>
      <c r="DY144" s="14"/>
      <c r="DZ144" s="265"/>
      <c r="EA144" s="14"/>
      <c r="EB144" s="14"/>
      <c r="EC144" s="14"/>
      <c r="ED144" s="265"/>
      <c r="EE144" s="14"/>
      <c r="EF144" s="14"/>
      <c r="EG144" s="14"/>
      <c r="EH144" s="265"/>
      <c r="EI144" s="14"/>
      <c r="EJ144" s="14"/>
      <c r="EK144" s="14"/>
      <c r="EL144" s="14"/>
      <c r="EM144" s="14"/>
      <c r="EN144" s="265"/>
      <c r="EO144" s="14"/>
      <c r="EP144" s="14"/>
      <c r="EQ144" s="14"/>
      <c r="ER144" s="264"/>
      <c r="ES144" s="264"/>
      <c r="ET144" s="14"/>
      <c r="EU144" s="14"/>
      <c r="EV144" s="14"/>
      <c r="EW144" s="15"/>
      <c r="EX144" s="16"/>
      <c r="EY144" s="16"/>
      <c r="EZ144" s="16"/>
      <c r="FA144" s="16"/>
      <c r="FB144" s="16"/>
      <c r="FC144" s="16"/>
      <c r="FD144" s="16"/>
      <c r="FE144" s="16"/>
      <c r="FF144" s="16"/>
      <c r="FG144" s="16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  <c r="GR144" s="16"/>
      <c r="GS144" s="16"/>
      <c r="GT144" s="16"/>
      <c r="GU144" s="16"/>
      <c r="GV144" s="16"/>
      <c r="GW144" s="16"/>
      <c r="GX144" s="16"/>
      <c r="GY144" s="16"/>
      <c r="GZ144" s="16"/>
      <c r="HA144" s="16"/>
      <c r="HB144" s="16"/>
      <c r="HC144" s="16"/>
      <c r="HD144" s="16"/>
      <c r="HE144" s="16"/>
      <c r="HF144" s="16"/>
      <c r="HG144" s="16"/>
      <c r="HH144" s="16"/>
      <c r="HI144" s="16"/>
      <c r="HJ144" s="16"/>
      <c r="HK144" s="16"/>
      <c r="HL144" s="16"/>
      <c r="HM144" s="16"/>
      <c r="HN144" s="16"/>
      <c r="HO144" s="16"/>
      <c r="HP144" s="16"/>
      <c r="HQ144" s="16"/>
      <c r="HR144" s="16"/>
      <c r="HS144" s="16"/>
      <c r="HT144" s="16"/>
      <c r="HU144" s="16"/>
      <c r="HV144" s="16"/>
      <c r="HW144" s="16"/>
      <c r="HX144" s="16"/>
    </row>
    <row r="145" spans="1:232" s="265" customFormat="1" ht="15" customHeight="1" thickTop="1" x14ac:dyDescent="0.2">
      <c r="A145" s="263"/>
      <c r="B145" s="15"/>
      <c r="C145" s="109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269"/>
      <c r="P145" s="270"/>
      <c r="Q145" s="264"/>
      <c r="R145" s="14"/>
      <c r="S145" s="269"/>
      <c r="T145" s="270"/>
      <c r="U145" s="264"/>
      <c r="V145" s="14"/>
      <c r="W145" s="269"/>
      <c r="X145" s="270"/>
      <c r="Y145" s="264"/>
      <c r="Z145" s="14"/>
      <c r="AA145" s="269"/>
      <c r="AB145" s="270"/>
      <c r="AC145" s="264"/>
      <c r="AD145" s="14"/>
      <c r="AE145" s="269"/>
      <c r="AF145" s="270"/>
      <c r="AG145" s="264"/>
      <c r="AH145" s="14"/>
      <c r="AI145" s="269"/>
      <c r="AJ145" s="270"/>
      <c r="AK145" s="264"/>
      <c r="AL145" s="14"/>
      <c r="AM145" s="269"/>
      <c r="AN145" s="270"/>
      <c r="AO145" s="264"/>
      <c r="AP145" s="14"/>
      <c r="AQ145" s="14"/>
      <c r="AR145" s="14"/>
      <c r="AS145" s="14"/>
      <c r="AT145" s="14"/>
      <c r="AV145" s="14"/>
      <c r="AW145" s="264"/>
      <c r="AX145" s="14"/>
      <c r="AZ145" s="14"/>
      <c r="BA145" s="14"/>
      <c r="BB145" s="264"/>
      <c r="BD145" s="14"/>
      <c r="BE145" s="14"/>
      <c r="BF145" s="14"/>
      <c r="BH145" s="14"/>
      <c r="BI145" s="14"/>
      <c r="BJ145" s="14"/>
      <c r="BL145" s="14"/>
      <c r="BM145" s="14"/>
      <c r="BN145" s="14"/>
      <c r="BP145" s="14"/>
      <c r="BQ145" s="14"/>
      <c r="BR145" s="14"/>
      <c r="BT145" s="14"/>
      <c r="BU145" s="14"/>
      <c r="BV145" s="14"/>
      <c r="BX145" s="14"/>
      <c r="BY145" s="14"/>
      <c r="BZ145" s="14"/>
      <c r="CB145" s="14"/>
      <c r="CC145" s="14"/>
      <c r="CD145" s="14"/>
      <c r="CF145" s="14"/>
      <c r="CG145" s="14"/>
      <c r="CH145" s="14"/>
      <c r="CJ145" s="14"/>
      <c r="CK145" s="264"/>
      <c r="CL145" s="14"/>
      <c r="CN145" s="14"/>
      <c r="CO145" s="264"/>
      <c r="CP145" s="266"/>
      <c r="CQ145" s="267"/>
      <c r="CR145" s="267"/>
      <c r="CS145" s="264"/>
      <c r="CT145" s="266"/>
      <c r="CU145" s="267"/>
      <c r="CV145" s="267"/>
      <c r="CW145" s="264"/>
      <c r="CX145" s="266"/>
      <c r="CY145" s="267"/>
      <c r="CZ145" s="267"/>
      <c r="DA145" s="266"/>
      <c r="DB145" s="266"/>
      <c r="DC145" s="267"/>
      <c r="DD145" s="267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W145" s="14"/>
      <c r="DX145" s="14"/>
      <c r="DY145" s="14"/>
      <c r="EA145" s="14"/>
      <c r="EB145" s="14"/>
      <c r="EC145" s="14"/>
      <c r="EE145" s="14"/>
      <c r="EF145" s="14"/>
      <c r="EG145" s="14"/>
      <c r="EI145" s="14"/>
      <c r="EJ145" s="14"/>
      <c r="EK145" s="14"/>
      <c r="EL145" s="14"/>
      <c r="EM145" s="14"/>
      <c r="EO145" s="14"/>
      <c r="EP145" s="14"/>
      <c r="EQ145" s="14"/>
      <c r="ER145" s="264"/>
      <c r="ES145" s="264"/>
      <c r="ET145" s="14"/>
      <c r="EU145" s="14"/>
      <c r="EV145" s="14"/>
      <c r="EW145" s="15"/>
      <c r="EX145" s="16"/>
      <c r="EY145" s="16"/>
      <c r="EZ145" s="16"/>
      <c r="FA145" s="16"/>
      <c r="FB145" s="16"/>
      <c r="FC145" s="16"/>
      <c r="FD145" s="16"/>
      <c r="FE145" s="16"/>
      <c r="FF145" s="16"/>
      <c r="FG145" s="16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  <c r="FX145" s="16"/>
      <c r="FY145" s="16"/>
      <c r="FZ145" s="16"/>
      <c r="GA145" s="16"/>
      <c r="GB145" s="16"/>
      <c r="GC145" s="16"/>
      <c r="GD145" s="16"/>
      <c r="GE145" s="16"/>
      <c r="GF145" s="16"/>
      <c r="GG145" s="16"/>
      <c r="GH145" s="16"/>
      <c r="GI145" s="16"/>
      <c r="GJ145" s="16"/>
      <c r="GK145" s="16"/>
      <c r="GL145" s="16"/>
      <c r="GM145" s="16"/>
      <c r="GN145" s="16"/>
      <c r="GO145" s="16"/>
      <c r="GP145" s="16"/>
      <c r="GQ145" s="16"/>
      <c r="GR145" s="16"/>
      <c r="GS145" s="16"/>
      <c r="GT145" s="16"/>
      <c r="GU145" s="16"/>
      <c r="GV145" s="16"/>
      <c r="GW145" s="16"/>
      <c r="GX145" s="16"/>
      <c r="GY145" s="16"/>
      <c r="GZ145" s="16"/>
      <c r="HA145" s="16"/>
      <c r="HB145" s="16"/>
      <c r="HC145" s="16"/>
      <c r="HD145" s="16"/>
      <c r="HE145" s="16"/>
      <c r="HF145" s="16"/>
      <c r="HG145" s="16"/>
      <c r="HH145" s="16"/>
      <c r="HI145" s="16"/>
      <c r="HJ145" s="16"/>
      <c r="HK145" s="16"/>
      <c r="HL145" s="16"/>
      <c r="HM145" s="16"/>
      <c r="HN145" s="16"/>
      <c r="HO145" s="16"/>
      <c r="HP145" s="16"/>
      <c r="HQ145" s="16"/>
      <c r="HR145" s="16"/>
      <c r="HS145" s="16"/>
      <c r="HT145" s="16"/>
      <c r="HU145" s="16"/>
      <c r="HV145" s="16"/>
      <c r="HW145" s="16"/>
      <c r="HX145" s="16"/>
    </row>
    <row r="146" spans="1:232" s="271" customFormat="1" ht="18" customHeight="1" x14ac:dyDescent="0.3">
      <c r="A146" s="263"/>
      <c r="B146" s="15"/>
      <c r="C146" s="109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269"/>
      <c r="P146" s="270"/>
      <c r="Q146" s="264"/>
      <c r="R146" s="14"/>
      <c r="S146" s="269"/>
      <c r="T146" s="270"/>
      <c r="U146" s="264"/>
      <c r="V146" s="14"/>
      <c r="W146" s="269"/>
      <c r="X146" s="270"/>
      <c r="Y146" s="264"/>
      <c r="Z146" s="14"/>
      <c r="AA146" s="269"/>
      <c r="AB146" s="270"/>
      <c r="AC146" s="264"/>
      <c r="AD146" s="14"/>
      <c r="AE146" s="269"/>
      <c r="AF146" s="270"/>
      <c r="AG146" s="264"/>
      <c r="AH146" s="14"/>
      <c r="AI146" s="269"/>
      <c r="AJ146" s="270"/>
      <c r="AK146" s="264"/>
      <c r="AL146" s="14"/>
      <c r="AM146" s="269"/>
      <c r="AN146" s="270"/>
      <c r="AO146" s="264"/>
      <c r="AP146" s="14"/>
      <c r="AQ146" s="14"/>
      <c r="AR146" s="14"/>
      <c r="AS146" s="14"/>
      <c r="AT146" s="14"/>
      <c r="AU146" s="265"/>
      <c r="AV146" s="14"/>
      <c r="AW146" s="264"/>
      <c r="AX146" s="14"/>
      <c r="AY146" s="265"/>
      <c r="AZ146" s="14"/>
      <c r="BA146" s="14"/>
      <c r="BB146" s="264"/>
      <c r="BC146" s="265"/>
      <c r="BD146" s="14"/>
      <c r="BE146" s="14"/>
      <c r="BF146" s="14"/>
      <c r="BG146" s="265"/>
      <c r="BH146" s="14"/>
      <c r="BI146" s="14"/>
      <c r="BJ146" s="14"/>
      <c r="BK146" s="265"/>
      <c r="BL146" s="14"/>
      <c r="BM146" s="14"/>
      <c r="BN146" s="14"/>
      <c r="BO146" s="265"/>
      <c r="BP146" s="14"/>
      <c r="BQ146" s="14"/>
      <c r="BR146" s="14"/>
      <c r="BS146" s="265"/>
      <c r="BT146" s="14"/>
      <c r="BU146" s="14"/>
      <c r="BV146" s="14"/>
      <c r="BW146" s="265"/>
      <c r="BX146" s="14"/>
      <c r="BY146" s="14"/>
      <c r="BZ146" s="14"/>
      <c r="CA146" s="265"/>
      <c r="CB146" s="14"/>
      <c r="CC146" s="14"/>
      <c r="CD146" s="14"/>
      <c r="CE146" s="265"/>
      <c r="CF146" s="14"/>
      <c r="CG146" s="14"/>
      <c r="CH146" s="14"/>
      <c r="CI146" s="265"/>
      <c r="CJ146" s="14"/>
      <c r="CK146" s="264"/>
      <c r="CL146" s="14"/>
      <c r="CM146" s="265"/>
      <c r="CN146" s="14"/>
      <c r="CO146" s="264"/>
      <c r="CP146" s="266"/>
      <c r="CQ146" s="267"/>
      <c r="CR146" s="267"/>
      <c r="CS146" s="264"/>
      <c r="CT146" s="266"/>
      <c r="CU146" s="267"/>
      <c r="CV146" s="267"/>
      <c r="CW146" s="264"/>
      <c r="CX146" s="266"/>
      <c r="CY146" s="267"/>
      <c r="CZ146" s="267"/>
      <c r="DA146" s="266"/>
      <c r="DB146" s="266"/>
      <c r="DC146" s="267"/>
      <c r="DD146" s="267"/>
      <c r="DE146" s="265"/>
      <c r="DF146" s="265"/>
      <c r="DG146" s="265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265"/>
      <c r="DW146" s="14"/>
      <c r="DX146" s="14"/>
      <c r="DY146" s="14"/>
      <c r="DZ146" s="265"/>
      <c r="EA146" s="14"/>
      <c r="EB146" s="14"/>
      <c r="EC146" s="14"/>
      <c r="ED146" s="265"/>
      <c r="EE146" s="14"/>
      <c r="EF146" s="14"/>
      <c r="EG146" s="14"/>
      <c r="EH146" s="265"/>
      <c r="EI146" s="14"/>
      <c r="EJ146" s="14"/>
      <c r="EK146" s="14"/>
      <c r="EL146" s="14"/>
      <c r="EM146" s="14"/>
      <c r="EN146" s="265"/>
      <c r="EO146" s="14"/>
      <c r="EP146" s="14"/>
      <c r="EQ146" s="14"/>
      <c r="ER146" s="264"/>
      <c r="ES146" s="264"/>
      <c r="ET146" s="14"/>
      <c r="EU146" s="14"/>
      <c r="EV146" s="14"/>
      <c r="EW146" s="15"/>
      <c r="EX146" s="16"/>
      <c r="EY146" s="16"/>
      <c r="EZ146" s="16"/>
      <c r="FA146" s="16"/>
      <c r="FB146" s="16"/>
      <c r="FC146" s="16"/>
      <c r="FD146" s="16"/>
      <c r="FE146" s="16"/>
      <c r="FF146" s="16"/>
      <c r="FG146" s="16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/>
      <c r="GL146" s="16"/>
      <c r="GM146" s="16"/>
      <c r="GN146" s="16"/>
      <c r="GO146" s="16"/>
      <c r="GP146" s="16"/>
      <c r="GQ146" s="16"/>
      <c r="GR146" s="16"/>
      <c r="GS146" s="16"/>
      <c r="GT146" s="16"/>
      <c r="GU146" s="16"/>
      <c r="GV146" s="16"/>
      <c r="GW146" s="16"/>
      <c r="GX146" s="16"/>
      <c r="GY146" s="16"/>
      <c r="GZ146" s="16"/>
      <c r="HA146" s="16"/>
      <c r="HB146" s="16"/>
      <c r="HC146" s="16"/>
      <c r="HD146" s="16"/>
      <c r="HE146" s="16"/>
      <c r="HF146" s="16"/>
      <c r="HG146" s="16"/>
      <c r="HH146" s="16"/>
      <c r="HI146" s="16"/>
      <c r="HJ146" s="16"/>
      <c r="HK146" s="16"/>
      <c r="HL146" s="16"/>
      <c r="HM146" s="16"/>
      <c r="HN146" s="16"/>
      <c r="HO146" s="16"/>
      <c r="HP146" s="16"/>
      <c r="HQ146" s="16"/>
      <c r="HR146" s="16"/>
      <c r="HS146" s="16"/>
      <c r="HT146" s="16"/>
      <c r="HU146" s="16"/>
      <c r="HV146" s="16"/>
      <c r="HW146" s="16"/>
      <c r="HX146" s="16"/>
    </row>
    <row r="147" spans="1:232" ht="18" customHeight="1" x14ac:dyDescent="0.2">
      <c r="F147" s="14"/>
      <c r="AP147" s="14"/>
      <c r="AQ147" s="14"/>
      <c r="AW147" s="264"/>
      <c r="CK147" s="264"/>
      <c r="CS147" s="264"/>
      <c r="CW147" s="264"/>
      <c r="ER147" s="264"/>
      <c r="ES147" s="264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6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  <c r="HV147" s="16"/>
      <c r="HW147" s="16"/>
      <c r="HX147" s="16"/>
    </row>
    <row r="148" spans="1:232" ht="18" customHeight="1" x14ac:dyDescent="0.2">
      <c r="F148" s="14"/>
      <c r="AP148" s="14"/>
      <c r="AQ148" s="14"/>
      <c r="AW148" s="264"/>
      <c r="CK148" s="264"/>
      <c r="CS148" s="264"/>
      <c r="CW148" s="264"/>
      <c r="ER148" s="264"/>
      <c r="ES148" s="264"/>
      <c r="EZ148" s="16"/>
      <c r="FA148" s="16"/>
      <c r="FB148" s="16"/>
      <c r="FC148" s="16"/>
      <c r="FD148" s="16"/>
      <c r="FE148" s="16"/>
      <c r="FF148" s="16"/>
      <c r="FG148" s="16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  <c r="GR148" s="16"/>
      <c r="GS148" s="16"/>
      <c r="GT148" s="16"/>
      <c r="GU148" s="16"/>
      <c r="GV148" s="16"/>
      <c r="GW148" s="16"/>
      <c r="GX148" s="16"/>
      <c r="GY148" s="16"/>
      <c r="GZ148" s="16"/>
      <c r="HA148" s="16"/>
      <c r="HB148" s="16"/>
      <c r="HC148" s="16"/>
      <c r="HD148" s="16"/>
      <c r="HE148" s="16"/>
      <c r="HF148" s="16"/>
      <c r="HG148" s="16"/>
      <c r="HH148" s="16"/>
      <c r="HI148" s="16"/>
      <c r="HJ148" s="16"/>
      <c r="HK148" s="16"/>
      <c r="HL148" s="16"/>
      <c r="HM148" s="16"/>
      <c r="HN148" s="16"/>
      <c r="HO148" s="16"/>
      <c r="HP148" s="16"/>
      <c r="HQ148" s="16"/>
      <c r="HR148" s="16"/>
      <c r="HS148" s="16"/>
      <c r="HT148" s="16"/>
      <c r="HU148" s="16"/>
      <c r="HV148" s="16"/>
      <c r="HW148" s="16"/>
      <c r="HX148" s="16"/>
    </row>
    <row r="149" spans="1:232" s="205" customFormat="1" ht="15" customHeight="1" x14ac:dyDescent="0.2">
      <c r="A149" s="263"/>
      <c r="B149" s="15"/>
      <c r="C149" s="109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269"/>
      <c r="P149" s="270"/>
      <c r="Q149" s="264"/>
      <c r="R149" s="14"/>
      <c r="S149" s="269"/>
      <c r="T149" s="270"/>
      <c r="U149" s="264"/>
      <c r="V149" s="14"/>
      <c r="W149" s="269"/>
      <c r="X149" s="270"/>
      <c r="Y149" s="264"/>
      <c r="Z149" s="14"/>
      <c r="AA149" s="269"/>
      <c r="AB149" s="270"/>
      <c r="AC149" s="264"/>
      <c r="AD149" s="14"/>
      <c r="AE149" s="269"/>
      <c r="AF149" s="270"/>
      <c r="AG149" s="264"/>
      <c r="AH149" s="14"/>
      <c r="AI149" s="269"/>
      <c r="AJ149" s="270"/>
      <c r="AK149" s="264"/>
      <c r="AL149" s="14"/>
      <c r="AM149" s="269"/>
      <c r="AN149" s="270"/>
      <c r="AO149" s="264"/>
      <c r="AP149" s="14"/>
      <c r="AQ149" s="14"/>
      <c r="AR149" s="14"/>
      <c r="AS149" s="14"/>
      <c r="AT149" s="14"/>
      <c r="AU149" s="265"/>
      <c r="AV149" s="14"/>
      <c r="AW149" s="264"/>
      <c r="AX149" s="14"/>
      <c r="AY149" s="265"/>
      <c r="AZ149" s="14"/>
      <c r="BA149" s="14"/>
      <c r="BB149" s="264"/>
      <c r="BC149" s="265"/>
      <c r="BD149" s="14"/>
      <c r="BE149" s="14"/>
      <c r="BF149" s="14"/>
      <c r="BG149" s="265"/>
      <c r="BH149" s="14"/>
      <c r="BI149" s="14"/>
      <c r="BJ149" s="14"/>
      <c r="BK149" s="265"/>
      <c r="BL149" s="14"/>
      <c r="BM149" s="14"/>
      <c r="BN149" s="14"/>
      <c r="BO149" s="265"/>
      <c r="BP149" s="14"/>
      <c r="BQ149" s="14"/>
      <c r="BR149" s="14"/>
      <c r="BS149" s="265"/>
      <c r="BT149" s="14"/>
      <c r="BU149" s="14"/>
      <c r="BV149" s="14"/>
      <c r="BW149" s="265"/>
      <c r="BX149" s="14"/>
      <c r="BY149" s="14"/>
      <c r="BZ149" s="14"/>
      <c r="CA149" s="265"/>
      <c r="CB149" s="14"/>
      <c r="CC149" s="14"/>
      <c r="CD149" s="14"/>
      <c r="CE149" s="265"/>
      <c r="CF149" s="14"/>
      <c r="CG149" s="14"/>
      <c r="CH149" s="14"/>
      <c r="CI149" s="265"/>
      <c r="CJ149" s="14"/>
      <c r="CK149" s="264"/>
      <c r="CL149" s="14"/>
      <c r="CM149" s="265"/>
      <c r="CN149" s="14"/>
      <c r="CO149" s="264"/>
      <c r="CP149" s="266"/>
      <c r="CQ149" s="267"/>
      <c r="CR149" s="267"/>
      <c r="CS149" s="264"/>
      <c r="CT149" s="266"/>
      <c r="CU149" s="267"/>
      <c r="CV149" s="267"/>
      <c r="CW149" s="264"/>
      <c r="CX149" s="266"/>
      <c r="CY149" s="267"/>
      <c r="CZ149" s="267"/>
      <c r="DA149" s="266"/>
      <c r="DB149" s="266"/>
      <c r="DC149" s="267"/>
      <c r="DD149" s="267"/>
      <c r="DE149" s="265"/>
      <c r="DF149" s="265"/>
      <c r="DG149" s="265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265"/>
      <c r="DW149" s="14"/>
      <c r="DX149" s="14"/>
      <c r="DY149" s="14"/>
      <c r="DZ149" s="265"/>
      <c r="EA149" s="14"/>
      <c r="EB149" s="14"/>
      <c r="EC149" s="14"/>
      <c r="ED149" s="265"/>
      <c r="EE149" s="14"/>
      <c r="EF149" s="14"/>
      <c r="EG149" s="14"/>
      <c r="EH149" s="265"/>
      <c r="EI149" s="14"/>
      <c r="EJ149" s="14"/>
      <c r="EK149" s="14"/>
      <c r="EL149" s="14"/>
      <c r="EM149" s="14"/>
      <c r="EN149" s="265"/>
      <c r="EO149" s="14"/>
      <c r="EP149" s="14"/>
      <c r="EQ149" s="14"/>
      <c r="ER149" s="264"/>
      <c r="ES149" s="264"/>
      <c r="ET149" s="14"/>
      <c r="EU149" s="14"/>
      <c r="EV149" s="14"/>
      <c r="EW149" s="15"/>
      <c r="EX149" s="16"/>
      <c r="EY149" s="16"/>
      <c r="EZ149" s="16"/>
      <c r="FA149" s="16"/>
      <c r="FB149" s="16"/>
      <c r="FC149" s="16"/>
      <c r="FD149" s="16"/>
      <c r="FE149" s="16"/>
      <c r="FF149" s="16"/>
      <c r="FG149" s="16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6"/>
      <c r="GG149" s="16"/>
      <c r="GH149" s="16"/>
      <c r="GI149" s="16"/>
      <c r="GJ149" s="16"/>
      <c r="GK149" s="16"/>
      <c r="GL149" s="16"/>
      <c r="GM149" s="16"/>
      <c r="GN149" s="16"/>
      <c r="GO149" s="16"/>
      <c r="GP149" s="16"/>
      <c r="GQ149" s="16"/>
      <c r="GR149" s="16"/>
      <c r="GS149" s="16"/>
      <c r="GT149" s="16"/>
      <c r="GU149" s="16"/>
      <c r="GV149" s="16"/>
      <c r="GW149" s="16"/>
      <c r="GX149" s="16"/>
      <c r="GY149" s="16"/>
      <c r="GZ149" s="16"/>
      <c r="HA149" s="16"/>
      <c r="HB149" s="16"/>
      <c r="HC149" s="16"/>
      <c r="HD149" s="16"/>
      <c r="HE149" s="16"/>
      <c r="HF149" s="16"/>
      <c r="HG149" s="16"/>
      <c r="HH149" s="16"/>
      <c r="HI149" s="16"/>
      <c r="HJ149" s="16"/>
      <c r="HK149" s="16"/>
      <c r="HL149" s="16"/>
      <c r="HM149" s="16"/>
      <c r="HN149" s="16"/>
      <c r="HO149" s="16"/>
      <c r="HP149" s="16"/>
      <c r="HQ149" s="16"/>
      <c r="HR149" s="16"/>
      <c r="HS149" s="16"/>
      <c r="HT149" s="16"/>
      <c r="HU149" s="16"/>
      <c r="HV149" s="16"/>
      <c r="HW149" s="16"/>
      <c r="HX149" s="16"/>
    </row>
    <row r="150" spans="1:232" s="205" customFormat="1" ht="15" customHeight="1" x14ac:dyDescent="0.2">
      <c r="A150" s="263"/>
      <c r="B150" s="15"/>
      <c r="C150" s="109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269"/>
      <c r="P150" s="270"/>
      <c r="Q150" s="264"/>
      <c r="R150" s="14"/>
      <c r="S150" s="269"/>
      <c r="T150" s="270"/>
      <c r="U150" s="264"/>
      <c r="V150" s="14"/>
      <c r="W150" s="269"/>
      <c r="X150" s="270"/>
      <c r="Y150" s="264"/>
      <c r="Z150" s="14"/>
      <c r="AA150" s="269"/>
      <c r="AB150" s="270"/>
      <c r="AC150" s="264"/>
      <c r="AD150" s="14"/>
      <c r="AE150" s="269"/>
      <c r="AF150" s="270"/>
      <c r="AG150" s="264"/>
      <c r="AH150" s="14"/>
      <c r="AI150" s="269"/>
      <c r="AJ150" s="270"/>
      <c r="AK150" s="264"/>
      <c r="AL150" s="14"/>
      <c r="AM150" s="269"/>
      <c r="AN150" s="270"/>
      <c r="AO150" s="264"/>
      <c r="AP150" s="14"/>
      <c r="AQ150" s="14"/>
      <c r="AR150" s="14"/>
      <c r="AS150" s="14"/>
      <c r="AT150" s="14"/>
      <c r="AU150" s="265"/>
      <c r="AV150" s="14"/>
      <c r="AW150" s="264"/>
      <c r="AX150" s="14"/>
      <c r="AY150" s="265"/>
      <c r="AZ150" s="14"/>
      <c r="BA150" s="14"/>
      <c r="BB150" s="264"/>
      <c r="BC150" s="265"/>
      <c r="BD150" s="14"/>
      <c r="BE150" s="14"/>
      <c r="BF150" s="14"/>
      <c r="BG150" s="265"/>
      <c r="BH150" s="14"/>
      <c r="BI150" s="14"/>
      <c r="BJ150" s="14"/>
      <c r="BK150" s="265"/>
      <c r="BL150" s="14"/>
      <c r="BM150" s="14"/>
      <c r="BN150" s="14"/>
      <c r="BO150" s="265"/>
      <c r="BP150" s="14"/>
      <c r="BQ150" s="14"/>
      <c r="BR150" s="14"/>
      <c r="BS150" s="265"/>
      <c r="BT150" s="14"/>
      <c r="BU150" s="14"/>
      <c r="BV150" s="14"/>
      <c r="BW150" s="265"/>
      <c r="BX150" s="14"/>
      <c r="BY150" s="14"/>
      <c r="BZ150" s="14"/>
      <c r="CA150" s="265"/>
      <c r="CB150" s="14"/>
      <c r="CC150" s="14"/>
      <c r="CD150" s="14"/>
      <c r="CE150" s="265"/>
      <c r="CF150" s="14"/>
      <c r="CG150" s="14"/>
      <c r="CH150" s="14"/>
      <c r="CI150" s="265"/>
      <c r="CJ150" s="14"/>
      <c r="CK150" s="264"/>
      <c r="CL150" s="14"/>
      <c r="CM150" s="265"/>
      <c r="CN150" s="14"/>
      <c r="CO150" s="264"/>
      <c r="CP150" s="266"/>
      <c r="CQ150" s="267"/>
      <c r="CR150" s="267"/>
      <c r="CS150" s="264"/>
      <c r="CT150" s="266"/>
      <c r="CU150" s="267"/>
      <c r="CV150" s="267"/>
      <c r="CW150" s="264"/>
      <c r="CX150" s="266"/>
      <c r="CY150" s="267"/>
      <c r="CZ150" s="267"/>
      <c r="DA150" s="266"/>
      <c r="DB150" s="266"/>
      <c r="DC150" s="267"/>
      <c r="DD150" s="267"/>
      <c r="DE150" s="265"/>
      <c r="DF150" s="265"/>
      <c r="DG150" s="265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265"/>
      <c r="DW150" s="14"/>
      <c r="DX150" s="14"/>
      <c r="DY150" s="14"/>
      <c r="DZ150" s="265"/>
      <c r="EA150" s="14"/>
      <c r="EB150" s="14"/>
      <c r="EC150" s="14"/>
      <c r="ED150" s="265"/>
      <c r="EE150" s="14"/>
      <c r="EF150" s="14"/>
      <c r="EG150" s="14"/>
      <c r="EH150" s="265"/>
      <c r="EI150" s="14"/>
      <c r="EJ150" s="14"/>
      <c r="EK150" s="14"/>
      <c r="EL150" s="14"/>
      <c r="EM150" s="14"/>
      <c r="EN150" s="265"/>
      <c r="EO150" s="14"/>
      <c r="EP150" s="14"/>
      <c r="EQ150" s="14"/>
      <c r="ER150" s="264"/>
      <c r="ES150" s="264"/>
      <c r="ET150" s="14"/>
      <c r="EU150" s="14"/>
      <c r="EV150" s="14"/>
      <c r="EW150" s="15"/>
      <c r="EX150" s="16"/>
      <c r="EY150" s="16"/>
      <c r="EZ150" s="16"/>
      <c r="FA150" s="16"/>
      <c r="FB150" s="16"/>
      <c r="FC150" s="16"/>
      <c r="FD150" s="16"/>
      <c r="FE150" s="16"/>
      <c r="FF150" s="16"/>
      <c r="FG150" s="16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  <c r="GR150" s="16"/>
      <c r="GS150" s="16"/>
      <c r="GT150" s="16"/>
      <c r="GU150" s="16"/>
      <c r="GV150" s="16"/>
      <c r="GW150" s="16"/>
      <c r="GX150" s="16"/>
      <c r="GY150" s="16"/>
      <c r="GZ150" s="16"/>
      <c r="HA150" s="16"/>
      <c r="HB150" s="16"/>
      <c r="HC150" s="16"/>
      <c r="HD150" s="16"/>
      <c r="HE150" s="16"/>
      <c r="HF150" s="16"/>
      <c r="HG150" s="16"/>
      <c r="HH150" s="16"/>
      <c r="HI150" s="16"/>
      <c r="HJ150" s="16"/>
      <c r="HK150" s="16"/>
      <c r="HL150" s="16"/>
      <c r="HM150" s="16"/>
      <c r="HN150" s="16"/>
      <c r="HO150" s="16"/>
      <c r="HP150" s="16"/>
      <c r="HQ150" s="16"/>
      <c r="HR150" s="16"/>
      <c r="HS150" s="16"/>
      <c r="HT150" s="16"/>
      <c r="HU150" s="16"/>
      <c r="HV150" s="16"/>
      <c r="HW150" s="16"/>
      <c r="HX150" s="16"/>
    </row>
    <row r="151" spans="1:232" s="205" customFormat="1" ht="15" customHeight="1" x14ac:dyDescent="0.2">
      <c r="A151" s="263"/>
      <c r="B151" s="15"/>
      <c r="C151" s="109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269"/>
      <c r="P151" s="270"/>
      <c r="Q151" s="264"/>
      <c r="R151" s="14"/>
      <c r="S151" s="269"/>
      <c r="T151" s="270"/>
      <c r="U151" s="264"/>
      <c r="V151" s="14"/>
      <c r="W151" s="269"/>
      <c r="X151" s="270"/>
      <c r="Y151" s="264"/>
      <c r="Z151" s="14"/>
      <c r="AA151" s="269"/>
      <c r="AB151" s="270"/>
      <c r="AC151" s="264"/>
      <c r="AD151" s="14"/>
      <c r="AE151" s="269"/>
      <c r="AF151" s="270"/>
      <c r="AG151" s="264"/>
      <c r="AH151" s="14"/>
      <c r="AI151" s="269"/>
      <c r="AJ151" s="270"/>
      <c r="AK151" s="264"/>
      <c r="AL151" s="14"/>
      <c r="AM151" s="269"/>
      <c r="AN151" s="270"/>
      <c r="AO151" s="264"/>
      <c r="AP151" s="14"/>
      <c r="AQ151" s="14"/>
      <c r="AR151" s="14"/>
      <c r="AS151" s="14"/>
      <c r="AT151" s="14"/>
      <c r="AU151" s="265"/>
      <c r="AV151" s="14"/>
      <c r="AW151" s="264"/>
      <c r="AX151" s="14"/>
      <c r="AY151" s="265"/>
      <c r="AZ151" s="14"/>
      <c r="BA151" s="14"/>
      <c r="BB151" s="264"/>
      <c r="BC151" s="265"/>
      <c r="BD151" s="14"/>
      <c r="BE151" s="14"/>
      <c r="BF151" s="14"/>
      <c r="BG151" s="265"/>
      <c r="BH151" s="14"/>
      <c r="BI151" s="14"/>
      <c r="BJ151" s="14"/>
      <c r="BK151" s="265"/>
      <c r="BL151" s="14"/>
      <c r="BM151" s="14"/>
      <c r="BN151" s="14"/>
      <c r="BO151" s="265"/>
      <c r="BP151" s="14"/>
      <c r="BQ151" s="14"/>
      <c r="BR151" s="14"/>
      <c r="BS151" s="265"/>
      <c r="BT151" s="14"/>
      <c r="BU151" s="14"/>
      <c r="BV151" s="14"/>
      <c r="BW151" s="265"/>
      <c r="BX151" s="14"/>
      <c r="BY151" s="14"/>
      <c r="BZ151" s="14"/>
      <c r="CA151" s="265"/>
      <c r="CB151" s="14"/>
      <c r="CC151" s="14"/>
      <c r="CD151" s="14"/>
      <c r="CE151" s="265"/>
      <c r="CF151" s="14"/>
      <c r="CG151" s="14"/>
      <c r="CH151" s="14"/>
      <c r="CI151" s="265"/>
      <c r="CJ151" s="14"/>
      <c r="CK151" s="264"/>
      <c r="CL151" s="14"/>
      <c r="CM151" s="265"/>
      <c r="CN151" s="14"/>
      <c r="CO151" s="264"/>
      <c r="CP151" s="266"/>
      <c r="CQ151" s="267"/>
      <c r="CR151" s="267"/>
      <c r="CS151" s="264"/>
      <c r="CT151" s="266"/>
      <c r="CU151" s="267"/>
      <c r="CV151" s="267"/>
      <c r="CW151" s="264"/>
      <c r="CX151" s="266"/>
      <c r="CY151" s="267"/>
      <c r="CZ151" s="267"/>
      <c r="DA151" s="266"/>
      <c r="DB151" s="266"/>
      <c r="DC151" s="267"/>
      <c r="DD151" s="267"/>
      <c r="DE151" s="265"/>
      <c r="DF151" s="265"/>
      <c r="DG151" s="265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265"/>
      <c r="DW151" s="14"/>
      <c r="DX151" s="14"/>
      <c r="DY151" s="14"/>
      <c r="DZ151" s="265"/>
      <c r="EA151" s="14"/>
      <c r="EB151" s="14"/>
      <c r="EC151" s="14"/>
      <c r="ED151" s="265"/>
      <c r="EE151" s="14"/>
      <c r="EF151" s="14"/>
      <c r="EG151" s="14"/>
      <c r="EH151" s="265"/>
      <c r="EI151" s="14"/>
      <c r="EJ151" s="14"/>
      <c r="EK151" s="14"/>
      <c r="EL151" s="14"/>
      <c r="EM151" s="14"/>
      <c r="EN151" s="265"/>
      <c r="EO151" s="14"/>
      <c r="EP151" s="14"/>
      <c r="EQ151" s="14"/>
      <c r="ER151" s="264"/>
      <c r="ES151" s="264"/>
      <c r="ET151" s="14"/>
      <c r="EU151" s="14"/>
      <c r="EV151" s="14"/>
      <c r="EW151" s="15"/>
      <c r="EX151" s="16"/>
      <c r="EY151" s="16"/>
      <c r="EZ151" s="16"/>
      <c r="FA151" s="16"/>
      <c r="FB151" s="16"/>
      <c r="FC151" s="16"/>
      <c r="FD151" s="16"/>
      <c r="FE151" s="16"/>
      <c r="FF151" s="16"/>
      <c r="FG151" s="16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  <c r="GR151" s="16"/>
      <c r="GS151" s="16"/>
      <c r="GT151" s="16"/>
      <c r="GU151" s="16"/>
      <c r="GV151" s="16"/>
      <c r="GW151" s="16"/>
      <c r="GX151" s="16"/>
      <c r="GY151" s="16"/>
      <c r="GZ151" s="16"/>
      <c r="HA151" s="16"/>
      <c r="HB151" s="16"/>
      <c r="HC151" s="16"/>
      <c r="HD151" s="16"/>
      <c r="HE151" s="16"/>
      <c r="HF151" s="16"/>
      <c r="HG151" s="16"/>
      <c r="HH151" s="16"/>
      <c r="HI151" s="16"/>
      <c r="HJ151" s="16"/>
      <c r="HK151" s="16"/>
      <c r="HL151" s="16"/>
      <c r="HM151" s="16"/>
      <c r="HN151" s="16"/>
      <c r="HO151" s="16"/>
      <c r="HP151" s="16"/>
      <c r="HQ151" s="16"/>
      <c r="HR151" s="16"/>
      <c r="HS151" s="16"/>
      <c r="HT151" s="16"/>
      <c r="HU151" s="16"/>
      <c r="HV151" s="16"/>
      <c r="HW151" s="16"/>
      <c r="HX151" s="16"/>
    </row>
    <row r="152" spans="1:232" s="205" customFormat="1" ht="15" customHeight="1" x14ac:dyDescent="0.2">
      <c r="A152" s="263"/>
      <c r="B152" s="15"/>
      <c r="C152" s="109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269"/>
      <c r="P152" s="270"/>
      <c r="Q152" s="264"/>
      <c r="R152" s="14"/>
      <c r="S152" s="269"/>
      <c r="T152" s="270"/>
      <c r="U152" s="264"/>
      <c r="V152" s="14"/>
      <c r="W152" s="269"/>
      <c r="X152" s="270"/>
      <c r="Y152" s="264"/>
      <c r="Z152" s="14"/>
      <c r="AA152" s="269"/>
      <c r="AB152" s="270"/>
      <c r="AC152" s="264"/>
      <c r="AD152" s="14"/>
      <c r="AE152" s="269"/>
      <c r="AF152" s="270"/>
      <c r="AG152" s="264"/>
      <c r="AH152" s="14"/>
      <c r="AI152" s="269"/>
      <c r="AJ152" s="270"/>
      <c r="AK152" s="264"/>
      <c r="AL152" s="14"/>
      <c r="AM152" s="269"/>
      <c r="AN152" s="270"/>
      <c r="AO152" s="264"/>
      <c r="AP152" s="14"/>
      <c r="AQ152" s="14"/>
      <c r="AR152" s="14"/>
      <c r="AS152" s="14"/>
      <c r="AT152" s="14"/>
      <c r="AU152" s="265"/>
      <c r="AV152" s="14"/>
      <c r="AW152" s="264"/>
      <c r="AX152" s="14"/>
      <c r="AY152" s="265"/>
      <c r="AZ152" s="14"/>
      <c r="BA152" s="14"/>
      <c r="BB152" s="264"/>
      <c r="BC152" s="265"/>
      <c r="BD152" s="14"/>
      <c r="BE152" s="14"/>
      <c r="BF152" s="14"/>
      <c r="BG152" s="265"/>
      <c r="BH152" s="14"/>
      <c r="BI152" s="14"/>
      <c r="BJ152" s="14"/>
      <c r="BK152" s="265"/>
      <c r="BL152" s="14"/>
      <c r="BM152" s="14"/>
      <c r="BN152" s="14"/>
      <c r="BO152" s="265"/>
      <c r="BP152" s="14"/>
      <c r="BQ152" s="14"/>
      <c r="BR152" s="14"/>
      <c r="BS152" s="265"/>
      <c r="BT152" s="14"/>
      <c r="BU152" s="14"/>
      <c r="BV152" s="14"/>
      <c r="BW152" s="265"/>
      <c r="BX152" s="14"/>
      <c r="BY152" s="14"/>
      <c r="BZ152" s="14"/>
      <c r="CA152" s="265"/>
      <c r="CB152" s="14"/>
      <c r="CC152" s="14"/>
      <c r="CD152" s="14"/>
      <c r="CE152" s="265"/>
      <c r="CF152" s="14"/>
      <c r="CG152" s="14"/>
      <c r="CH152" s="14"/>
      <c r="CI152" s="265"/>
      <c r="CJ152" s="14"/>
      <c r="CK152" s="264"/>
      <c r="CL152" s="14"/>
      <c r="CM152" s="265"/>
      <c r="CN152" s="14"/>
      <c r="CO152" s="264"/>
      <c r="CP152" s="266"/>
      <c r="CQ152" s="267"/>
      <c r="CR152" s="267"/>
      <c r="CS152" s="264"/>
      <c r="CT152" s="266"/>
      <c r="CU152" s="267"/>
      <c r="CV152" s="267"/>
      <c r="CW152" s="264"/>
      <c r="CX152" s="266"/>
      <c r="CY152" s="267"/>
      <c r="CZ152" s="267"/>
      <c r="DA152" s="266"/>
      <c r="DB152" s="266"/>
      <c r="DC152" s="267"/>
      <c r="DD152" s="267"/>
      <c r="DE152" s="265"/>
      <c r="DF152" s="265"/>
      <c r="DG152" s="265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265"/>
      <c r="DW152" s="14"/>
      <c r="DX152" s="14"/>
      <c r="DY152" s="14"/>
      <c r="DZ152" s="265"/>
      <c r="EA152" s="14"/>
      <c r="EB152" s="14"/>
      <c r="EC152" s="14"/>
      <c r="ED152" s="265"/>
      <c r="EE152" s="14"/>
      <c r="EF152" s="14"/>
      <c r="EG152" s="14"/>
      <c r="EH152" s="265"/>
      <c r="EI152" s="14"/>
      <c r="EJ152" s="14"/>
      <c r="EK152" s="14"/>
      <c r="EL152" s="14"/>
      <c r="EM152" s="14"/>
      <c r="EN152" s="265"/>
      <c r="EO152" s="14"/>
      <c r="EP152" s="14"/>
      <c r="EQ152" s="14"/>
      <c r="ER152" s="264"/>
      <c r="ES152" s="264"/>
      <c r="ET152" s="14"/>
      <c r="EU152" s="14"/>
      <c r="EV152" s="14"/>
      <c r="EW152" s="15"/>
      <c r="EX152" s="16"/>
      <c r="EY152" s="16"/>
      <c r="EZ152" s="16"/>
      <c r="FA152" s="16"/>
      <c r="FB152" s="16"/>
      <c r="FC152" s="16"/>
      <c r="FD152" s="16"/>
      <c r="FE152" s="16"/>
      <c r="FF152" s="16"/>
      <c r="FG152" s="16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  <c r="GR152" s="16"/>
      <c r="GS152" s="16"/>
      <c r="GT152" s="16"/>
      <c r="GU152" s="16"/>
      <c r="GV152" s="16"/>
      <c r="GW152" s="16"/>
      <c r="GX152" s="16"/>
      <c r="GY152" s="16"/>
      <c r="GZ152" s="16"/>
      <c r="HA152" s="16"/>
      <c r="HB152" s="16"/>
      <c r="HC152" s="16"/>
      <c r="HD152" s="16"/>
      <c r="HE152" s="16"/>
      <c r="HF152" s="16"/>
      <c r="HG152" s="16"/>
      <c r="HH152" s="16"/>
      <c r="HI152" s="16"/>
      <c r="HJ152" s="16"/>
      <c r="HK152" s="16"/>
      <c r="HL152" s="16"/>
      <c r="HM152" s="16"/>
      <c r="HN152" s="16"/>
      <c r="HO152" s="16"/>
      <c r="HP152" s="16"/>
      <c r="HQ152" s="16"/>
      <c r="HR152" s="16"/>
      <c r="HS152" s="16"/>
      <c r="HT152" s="16"/>
      <c r="HU152" s="16"/>
      <c r="HV152" s="16"/>
      <c r="HW152" s="16"/>
      <c r="HX152" s="16"/>
    </row>
    <row r="153" spans="1:232" s="205" customFormat="1" ht="15" customHeight="1" x14ac:dyDescent="0.2">
      <c r="A153" s="263"/>
      <c r="B153" s="15"/>
      <c r="C153" s="109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269"/>
      <c r="P153" s="270"/>
      <c r="Q153" s="264"/>
      <c r="R153" s="14"/>
      <c r="S153" s="269"/>
      <c r="T153" s="270"/>
      <c r="U153" s="264"/>
      <c r="V153" s="14"/>
      <c r="W153" s="269"/>
      <c r="X153" s="270"/>
      <c r="Y153" s="264"/>
      <c r="Z153" s="14"/>
      <c r="AA153" s="269"/>
      <c r="AB153" s="270"/>
      <c r="AC153" s="264"/>
      <c r="AD153" s="14"/>
      <c r="AE153" s="269"/>
      <c r="AF153" s="270"/>
      <c r="AG153" s="264"/>
      <c r="AH153" s="14"/>
      <c r="AI153" s="269"/>
      <c r="AJ153" s="270"/>
      <c r="AK153" s="264"/>
      <c r="AL153" s="14"/>
      <c r="AM153" s="269"/>
      <c r="AN153" s="270"/>
      <c r="AO153" s="264"/>
      <c r="AP153" s="14"/>
      <c r="AQ153" s="14"/>
      <c r="AR153" s="14"/>
      <c r="AS153" s="14"/>
      <c r="AT153" s="14"/>
      <c r="AU153" s="265"/>
      <c r="AV153" s="14"/>
      <c r="AW153" s="264"/>
      <c r="AX153" s="14"/>
      <c r="AY153" s="265"/>
      <c r="AZ153" s="14"/>
      <c r="BA153" s="14"/>
      <c r="BB153" s="264"/>
      <c r="BC153" s="265"/>
      <c r="BD153" s="14"/>
      <c r="BE153" s="14"/>
      <c r="BF153" s="14"/>
      <c r="BG153" s="265"/>
      <c r="BH153" s="14"/>
      <c r="BI153" s="14"/>
      <c r="BJ153" s="14"/>
      <c r="BK153" s="265"/>
      <c r="BL153" s="14"/>
      <c r="BM153" s="14"/>
      <c r="BN153" s="14"/>
      <c r="BO153" s="265"/>
      <c r="BP153" s="14"/>
      <c r="BQ153" s="14"/>
      <c r="BR153" s="14"/>
      <c r="BS153" s="265"/>
      <c r="BT153" s="14"/>
      <c r="BU153" s="14"/>
      <c r="BV153" s="14"/>
      <c r="BW153" s="265"/>
      <c r="BX153" s="14"/>
      <c r="BY153" s="14"/>
      <c r="BZ153" s="14"/>
      <c r="CA153" s="265"/>
      <c r="CB153" s="14"/>
      <c r="CC153" s="14"/>
      <c r="CD153" s="14"/>
      <c r="CE153" s="265"/>
      <c r="CF153" s="14"/>
      <c r="CG153" s="14"/>
      <c r="CH153" s="14"/>
      <c r="CI153" s="265"/>
      <c r="CJ153" s="14"/>
      <c r="CK153" s="264"/>
      <c r="CL153" s="14"/>
      <c r="CM153" s="265"/>
      <c r="CN153" s="14"/>
      <c r="CO153" s="264"/>
      <c r="CP153" s="266"/>
      <c r="CQ153" s="267"/>
      <c r="CR153" s="267"/>
      <c r="CS153" s="264"/>
      <c r="CT153" s="266"/>
      <c r="CU153" s="267"/>
      <c r="CV153" s="267"/>
      <c r="CW153" s="264"/>
      <c r="CX153" s="266"/>
      <c r="CY153" s="267"/>
      <c r="CZ153" s="267"/>
      <c r="DA153" s="266"/>
      <c r="DB153" s="266"/>
      <c r="DC153" s="267"/>
      <c r="DD153" s="267"/>
      <c r="DE153" s="265"/>
      <c r="DF153" s="265"/>
      <c r="DG153" s="265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265"/>
      <c r="DW153" s="14"/>
      <c r="DX153" s="14"/>
      <c r="DY153" s="14"/>
      <c r="DZ153" s="265"/>
      <c r="EA153" s="14"/>
      <c r="EB153" s="14"/>
      <c r="EC153" s="14"/>
      <c r="ED153" s="265"/>
      <c r="EE153" s="14"/>
      <c r="EF153" s="14"/>
      <c r="EG153" s="14"/>
      <c r="EH153" s="265"/>
      <c r="EI153" s="14"/>
      <c r="EJ153" s="14"/>
      <c r="EK153" s="14"/>
      <c r="EL153" s="14"/>
      <c r="EM153" s="14"/>
      <c r="EN153" s="265"/>
      <c r="EO153" s="14"/>
      <c r="EP153" s="14"/>
      <c r="EQ153" s="14"/>
      <c r="ER153" s="264"/>
      <c r="ES153" s="264"/>
      <c r="ET153" s="14"/>
      <c r="EU153" s="14"/>
      <c r="EV153" s="14"/>
      <c r="EW153" s="15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6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  <c r="HV153" s="16"/>
      <c r="HW153" s="16"/>
      <c r="HX153" s="16"/>
    </row>
    <row r="154" spans="1:232" s="147" customFormat="1" ht="15" customHeight="1" x14ac:dyDescent="0.2">
      <c r="A154" s="263"/>
      <c r="B154" s="15"/>
      <c r="C154" s="109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269"/>
      <c r="P154" s="270"/>
      <c r="Q154" s="264"/>
      <c r="R154" s="14"/>
      <c r="S154" s="269"/>
      <c r="T154" s="270"/>
      <c r="U154" s="264"/>
      <c r="V154" s="14"/>
      <c r="W154" s="269"/>
      <c r="X154" s="270"/>
      <c r="Y154" s="264"/>
      <c r="Z154" s="14"/>
      <c r="AA154" s="269"/>
      <c r="AB154" s="270"/>
      <c r="AC154" s="264"/>
      <c r="AD154" s="14"/>
      <c r="AE154" s="269"/>
      <c r="AF154" s="270"/>
      <c r="AG154" s="264"/>
      <c r="AH154" s="14"/>
      <c r="AI154" s="269"/>
      <c r="AJ154" s="270"/>
      <c r="AK154" s="264"/>
      <c r="AL154" s="14"/>
      <c r="AM154" s="269"/>
      <c r="AN154" s="270"/>
      <c r="AO154" s="264"/>
      <c r="AP154" s="14"/>
      <c r="AQ154" s="14"/>
      <c r="AR154" s="14"/>
      <c r="AS154" s="14"/>
      <c r="AT154" s="14"/>
      <c r="AU154" s="265"/>
      <c r="AV154" s="14"/>
      <c r="AW154" s="264"/>
      <c r="AX154" s="14"/>
      <c r="AY154" s="265"/>
      <c r="AZ154" s="14"/>
      <c r="BA154" s="14"/>
      <c r="BB154" s="264"/>
      <c r="BC154" s="265"/>
      <c r="BD154" s="14"/>
      <c r="BE154" s="14"/>
      <c r="BF154" s="14"/>
      <c r="BG154" s="265"/>
      <c r="BH154" s="14"/>
      <c r="BI154" s="14"/>
      <c r="BJ154" s="14"/>
      <c r="BK154" s="265"/>
      <c r="BL154" s="14"/>
      <c r="BM154" s="14"/>
      <c r="BN154" s="14"/>
      <c r="BO154" s="265"/>
      <c r="BP154" s="14"/>
      <c r="BQ154" s="14"/>
      <c r="BR154" s="14"/>
      <c r="BS154" s="265"/>
      <c r="BT154" s="14"/>
      <c r="BU154" s="14"/>
      <c r="BV154" s="14"/>
      <c r="BW154" s="265"/>
      <c r="BX154" s="14"/>
      <c r="BY154" s="14"/>
      <c r="BZ154" s="14"/>
      <c r="CA154" s="265"/>
      <c r="CB154" s="14"/>
      <c r="CC154" s="14"/>
      <c r="CD154" s="14"/>
      <c r="CE154" s="265"/>
      <c r="CF154" s="14"/>
      <c r="CG154" s="14"/>
      <c r="CH154" s="14"/>
      <c r="CI154" s="265"/>
      <c r="CJ154" s="14"/>
      <c r="CK154" s="264"/>
      <c r="CL154" s="14"/>
      <c r="CM154" s="265"/>
      <c r="CN154" s="14"/>
      <c r="CO154" s="264"/>
      <c r="CP154" s="266"/>
      <c r="CQ154" s="267"/>
      <c r="CR154" s="267"/>
      <c r="CS154" s="264"/>
      <c r="CT154" s="266"/>
      <c r="CU154" s="267"/>
      <c r="CV154" s="267"/>
      <c r="CW154" s="264"/>
      <c r="CX154" s="266"/>
      <c r="CY154" s="267"/>
      <c r="CZ154" s="267"/>
      <c r="DA154" s="266"/>
      <c r="DB154" s="266"/>
      <c r="DC154" s="267"/>
      <c r="DD154" s="267"/>
      <c r="DE154" s="265"/>
      <c r="DF154" s="265"/>
      <c r="DG154" s="265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265"/>
      <c r="DW154" s="14"/>
      <c r="DX154" s="14"/>
      <c r="DY154" s="14"/>
      <c r="DZ154" s="265"/>
      <c r="EA154" s="14"/>
      <c r="EB154" s="14"/>
      <c r="EC154" s="14"/>
      <c r="ED154" s="265"/>
      <c r="EE154" s="14"/>
      <c r="EF154" s="14"/>
      <c r="EG154" s="14"/>
      <c r="EH154" s="265"/>
      <c r="EI154" s="14"/>
      <c r="EJ154" s="14"/>
      <c r="EK154" s="14"/>
      <c r="EL154" s="14"/>
      <c r="EM154" s="14"/>
      <c r="EN154" s="265"/>
      <c r="EO154" s="14"/>
      <c r="EP154" s="14"/>
      <c r="EQ154" s="14"/>
      <c r="ER154" s="264"/>
      <c r="ES154" s="264"/>
      <c r="ET154" s="14"/>
      <c r="EU154" s="14"/>
      <c r="EV154" s="14"/>
      <c r="EW154" s="15"/>
      <c r="EX154" s="16"/>
      <c r="EY154" s="16"/>
      <c r="EZ154" s="16"/>
      <c r="FA154" s="16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6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  <c r="HV154" s="16"/>
      <c r="HW154" s="16"/>
      <c r="HX154" s="16"/>
    </row>
    <row r="155" spans="1:232" s="147" customFormat="1" ht="15" customHeight="1" x14ac:dyDescent="0.2">
      <c r="A155" s="263"/>
      <c r="B155" s="15"/>
      <c r="C155" s="109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269"/>
      <c r="P155" s="270"/>
      <c r="Q155" s="264"/>
      <c r="R155" s="14"/>
      <c r="S155" s="269"/>
      <c r="T155" s="270"/>
      <c r="U155" s="264"/>
      <c r="V155" s="14"/>
      <c r="W155" s="269"/>
      <c r="X155" s="270"/>
      <c r="Y155" s="264"/>
      <c r="Z155" s="14"/>
      <c r="AA155" s="269"/>
      <c r="AB155" s="270"/>
      <c r="AC155" s="264"/>
      <c r="AD155" s="14"/>
      <c r="AE155" s="269"/>
      <c r="AF155" s="270"/>
      <c r="AG155" s="264"/>
      <c r="AH155" s="14"/>
      <c r="AI155" s="269"/>
      <c r="AJ155" s="270"/>
      <c r="AK155" s="264"/>
      <c r="AL155" s="14"/>
      <c r="AM155" s="269"/>
      <c r="AN155" s="270"/>
      <c r="AO155" s="264"/>
      <c r="AP155" s="14"/>
      <c r="AQ155" s="14"/>
      <c r="AR155" s="14"/>
      <c r="AS155" s="14"/>
      <c r="AT155" s="14"/>
      <c r="AU155" s="265"/>
      <c r="AV155" s="14"/>
      <c r="AW155" s="264"/>
      <c r="AX155" s="14"/>
      <c r="AY155" s="265"/>
      <c r="AZ155" s="14"/>
      <c r="BA155" s="14"/>
      <c r="BB155" s="264"/>
      <c r="BC155" s="265"/>
      <c r="BD155" s="14"/>
      <c r="BE155" s="14"/>
      <c r="BF155" s="14"/>
      <c r="BG155" s="265"/>
      <c r="BH155" s="14"/>
      <c r="BI155" s="14"/>
      <c r="BJ155" s="14"/>
      <c r="BK155" s="265"/>
      <c r="BL155" s="14"/>
      <c r="BM155" s="14"/>
      <c r="BN155" s="14"/>
      <c r="BO155" s="265"/>
      <c r="BP155" s="14"/>
      <c r="BQ155" s="14"/>
      <c r="BR155" s="14"/>
      <c r="BS155" s="265"/>
      <c r="BT155" s="14"/>
      <c r="BU155" s="14"/>
      <c r="BV155" s="14"/>
      <c r="BW155" s="265"/>
      <c r="BX155" s="14"/>
      <c r="BY155" s="14"/>
      <c r="BZ155" s="14"/>
      <c r="CA155" s="265"/>
      <c r="CB155" s="14"/>
      <c r="CC155" s="14"/>
      <c r="CD155" s="14"/>
      <c r="CE155" s="265"/>
      <c r="CF155" s="14"/>
      <c r="CG155" s="14"/>
      <c r="CH155" s="14"/>
      <c r="CI155" s="265"/>
      <c r="CJ155" s="14"/>
      <c r="CK155" s="264"/>
      <c r="CL155" s="14"/>
      <c r="CM155" s="265"/>
      <c r="CN155" s="14"/>
      <c r="CO155" s="264"/>
      <c r="CP155" s="266"/>
      <c r="CQ155" s="267"/>
      <c r="CR155" s="267"/>
      <c r="CS155" s="264"/>
      <c r="CT155" s="266"/>
      <c r="CU155" s="267"/>
      <c r="CV155" s="267"/>
      <c r="CW155" s="264"/>
      <c r="CX155" s="266"/>
      <c r="CY155" s="267"/>
      <c r="CZ155" s="267"/>
      <c r="DA155" s="266"/>
      <c r="DB155" s="266"/>
      <c r="DC155" s="267"/>
      <c r="DD155" s="267"/>
      <c r="DE155" s="265"/>
      <c r="DF155" s="265"/>
      <c r="DG155" s="265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265"/>
      <c r="DW155" s="14"/>
      <c r="DX155" s="14"/>
      <c r="DY155" s="14"/>
      <c r="DZ155" s="265"/>
      <c r="EA155" s="14"/>
      <c r="EB155" s="14"/>
      <c r="EC155" s="14"/>
      <c r="ED155" s="265"/>
      <c r="EE155" s="14"/>
      <c r="EF155" s="14"/>
      <c r="EG155" s="14"/>
      <c r="EH155" s="265"/>
      <c r="EI155" s="14"/>
      <c r="EJ155" s="14"/>
      <c r="EK155" s="14"/>
      <c r="EL155" s="14"/>
      <c r="EM155" s="14"/>
      <c r="EN155" s="265"/>
      <c r="EO155" s="14"/>
      <c r="EP155" s="14"/>
      <c r="EQ155" s="14"/>
      <c r="ER155" s="264"/>
      <c r="ES155" s="264"/>
      <c r="ET155" s="14"/>
      <c r="EU155" s="14"/>
      <c r="EV155" s="14"/>
      <c r="EW155" s="15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</row>
    <row r="156" spans="1:232" s="147" customFormat="1" ht="15.95" customHeight="1" x14ac:dyDescent="0.2">
      <c r="A156" s="263"/>
      <c r="B156" s="15"/>
      <c r="C156" s="109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269"/>
      <c r="P156" s="270"/>
      <c r="Q156" s="264"/>
      <c r="R156" s="14"/>
      <c r="S156" s="269"/>
      <c r="T156" s="270"/>
      <c r="U156" s="264"/>
      <c r="V156" s="14"/>
      <c r="W156" s="269"/>
      <c r="X156" s="270"/>
      <c r="Y156" s="264"/>
      <c r="Z156" s="14"/>
      <c r="AA156" s="269"/>
      <c r="AB156" s="270"/>
      <c r="AC156" s="264"/>
      <c r="AD156" s="14"/>
      <c r="AE156" s="269"/>
      <c r="AF156" s="270"/>
      <c r="AG156" s="264"/>
      <c r="AH156" s="14"/>
      <c r="AI156" s="269"/>
      <c r="AJ156" s="270"/>
      <c r="AK156" s="264"/>
      <c r="AL156" s="14"/>
      <c r="AM156" s="269"/>
      <c r="AN156" s="270"/>
      <c r="AO156" s="264"/>
      <c r="AP156" s="14"/>
      <c r="AQ156" s="14"/>
      <c r="AR156" s="14"/>
      <c r="AS156" s="14"/>
      <c r="AT156" s="14"/>
      <c r="AU156" s="265"/>
      <c r="AV156" s="14"/>
      <c r="AW156" s="264"/>
      <c r="AX156" s="14"/>
      <c r="AY156" s="265"/>
      <c r="AZ156" s="14"/>
      <c r="BA156" s="14"/>
      <c r="BB156" s="264"/>
      <c r="BC156" s="265"/>
      <c r="BD156" s="14"/>
      <c r="BE156" s="14"/>
      <c r="BF156" s="14"/>
      <c r="BG156" s="265"/>
      <c r="BH156" s="14"/>
      <c r="BI156" s="14"/>
      <c r="BJ156" s="14"/>
      <c r="BK156" s="265"/>
      <c r="BL156" s="14"/>
      <c r="BM156" s="14"/>
      <c r="BN156" s="14"/>
      <c r="BO156" s="265"/>
      <c r="BP156" s="14"/>
      <c r="BQ156" s="14"/>
      <c r="BR156" s="14"/>
      <c r="BS156" s="265"/>
      <c r="BT156" s="14"/>
      <c r="BU156" s="14"/>
      <c r="BV156" s="14"/>
      <c r="BW156" s="265"/>
      <c r="BX156" s="14"/>
      <c r="BY156" s="14"/>
      <c r="BZ156" s="14"/>
      <c r="CA156" s="265"/>
      <c r="CB156" s="14"/>
      <c r="CC156" s="14"/>
      <c r="CD156" s="14"/>
      <c r="CE156" s="265"/>
      <c r="CF156" s="14"/>
      <c r="CG156" s="14"/>
      <c r="CH156" s="14"/>
      <c r="CI156" s="265"/>
      <c r="CJ156" s="14"/>
      <c r="CK156" s="264"/>
      <c r="CL156" s="14"/>
      <c r="CM156" s="265"/>
      <c r="CN156" s="14"/>
      <c r="CO156" s="264"/>
      <c r="CP156" s="266"/>
      <c r="CQ156" s="267"/>
      <c r="CR156" s="267"/>
      <c r="CS156" s="264"/>
      <c r="CT156" s="266"/>
      <c r="CU156" s="267"/>
      <c r="CV156" s="267"/>
      <c r="CW156" s="264"/>
      <c r="CX156" s="266"/>
      <c r="CY156" s="267"/>
      <c r="CZ156" s="267"/>
      <c r="DA156" s="266"/>
      <c r="DB156" s="266"/>
      <c r="DC156" s="267"/>
      <c r="DD156" s="267"/>
      <c r="DE156" s="265"/>
      <c r="DF156" s="265"/>
      <c r="DG156" s="265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265"/>
      <c r="DW156" s="14"/>
      <c r="DX156" s="14"/>
      <c r="DY156" s="14"/>
      <c r="DZ156" s="265"/>
      <c r="EA156" s="14"/>
      <c r="EB156" s="14"/>
      <c r="EC156" s="14"/>
      <c r="ED156" s="265"/>
      <c r="EE156" s="14"/>
      <c r="EF156" s="14"/>
      <c r="EG156" s="14"/>
      <c r="EH156" s="265"/>
      <c r="EI156" s="14"/>
      <c r="EJ156" s="14"/>
      <c r="EK156" s="14"/>
      <c r="EL156" s="14"/>
      <c r="EM156" s="14"/>
      <c r="EN156" s="265"/>
      <c r="EO156" s="14"/>
      <c r="EP156" s="14"/>
      <c r="EQ156" s="14"/>
      <c r="ER156" s="264"/>
      <c r="ES156" s="264"/>
      <c r="ET156" s="14"/>
      <c r="EU156" s="14"/>
      <c r="EV156" s="14"/>
      <c r="EW156" s="15"/>
      <c r="EX156" s="16"/>
      <c r="EY156" s="16"/>
      <c r="EZ156" s="16"/>
      <c r="FA156" s="16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6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  <c r="HV156" s="16"/>
      <c r="HW156" s="16"/>
      <c r="HX156" s="16"/>
    </row>
    <row r="157" spans="1:232" ht="15.95" customHeight="1" x14ac:dyDescent="0.2">
      <c r="F157" s="14"/>
      <c r="AP157" s="14"/>
      <c r="AQ157" s="14"/>
      <c r="AW157" s="264"/>
      <c r="CK157" s="264"/>
      <c r="CS157" s="264"/>
      <c r="CW157" s="264"/>
      <c r="ER157" s="264"/>
      <c r="ES157" s="264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6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  <c r="HV157" s="16"/>
      <c r="HW157" s="16"/>
      <c r="HX157" s="16"/>
    </row>
    <row r="158" spans="1:232" ht="15.95" customHeight="1" x14ac:dyDescent="0.2">
      <c r="F158" s="14"/>
      <c r="AP158" s="14"/>
      <c r="AQ158" s="14"/>
      <c r="AW158" s="264"/>
      <c r="CK158" s="264"/>
      <c r="CS158" s="264"/>
      <c r="CW158" s="264"/>
      <c r="ER158" s="264"/>
      <c r="ES158" s="264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6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  <c r="HV158" s="16"/>
      <c r="HW158" s="16"/>
      <c r="HX158" s="16"/>
    </row>
    <row r="159" spans="1:232" ht="15.95" customHeight="1" x14ac:dyDescent="0.2">
      <c r="F159" s="14"/>
      <c r="AP159" s="14"/>
      <c r="AQ159" s="14"/>
      <c r="AW159" s="264"/>
      <c r="CK159" s="264"/>
      <c r="CS159" s="264"/>
      <c r="CW159" s="264"/>
      <c r="ER159" s="264"/>
      <c r="ES159" s="264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6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  <c r="HV159" s="16"/>
      <c r="HW159" s="16"/>
      <c r="HX159" s="16"/>
    </row>
    <row r="160" spans="1:232" ht="15.95" customHeight="1" x14ac:dyDescent="0.2">
      <c r="F160" s="14"/>
      <c r="AP160" s="14"/>
      <c r="AQ160" s="14"/>
      <c r="AW160" s="264"/>
      <c r="CK160" s="264"/>
      <c r="CS160" s="264"/>
      <c r="CW160" s="264"/>
      <c r="ER160" s="264"/>
      <c r="ES160" s="264"/>
      <c r="EZ160" s="16"/>
      <c r="FA160" s="16"/>
      <c r="FB160" s="16"/>
      <c r="FC160" s="16"/>
      <c r="FD160" s="16"/>
      <c r="FE160" s="16"/>
      <c r="FF160" s="16"/>
      <c r="FG160" s="16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  <c r="FX160" s="16"/>
      <c r="FY160" s="16"/>
      <c r="FZ160" s="16"/>
      <c r="GA160" s="16"/>
      <c r="GB160" s="16"/>
      <c r="GC160" s="16"/>
      <c r="GD160" s="16"/>
      <c r="GE160" s="16"/>
      <c r="GF160" s="16"/>
      <c r="GG160" s="16"/>
      <c r="GH160" s="16"/>
      <c r="GI160" s="16"/>
      <c r="GJ160" s="16"/>
      <c r="GK160" s="16"/>
      <c r="GL160" s="16"/>
      <c r="GM160" s="16"/>
      <c r="GN160" s="16"/>
      <c r="GO160" s="16"/>
      <c r="GP160" s="16"/>
      <c r="GQ160" s="16"/>
      <c r="GR160" s="16"/>
      <c r="GS160" s="16"/>
      <c r="GT160" s="16"/>
      <c r="GU160" s="16"/>
      <c r="GV160" s="16"/>
      <c r="GW160" s="16"/>
      <c r="GX160" s="16"/>
      <c r="GY160" s="16"/>
      <c r="GZ160" s="16"/>
      <c r="HA160" s="16"/>
      <c r="HB160" s="16"/>
      <c r="HC160" s="16"/>
      <c r="HD160" s="16"/>
      <c r="HE160" s="16"/>
      <c r="HF160" s="16"/>
      <c r="HG160" s="16"/>
      <c r="HH160" s="16"/>
      <c r="HI160" s="16"/>
      <c r="HJ160" s="16"/>
      <c r="HK160" s="16"/>
      <c r="HL160" s="16"/>
      <c r="HM160" s="16"/>
      <c r="HN160" s="16"/>
      <c r="HO160" s="16"/>
      <c r="HP160" s="16"/>
      <c r="HQ160" s="16"/>
      <c r="HR160" s="16"/>
      <c r="HS160" s="16"/>
      <c r="HT160" s="16"/>
      <c r="HU160" s="16"/>
      <c r="HV160" s="16"/>
      <c r="HW160" s="16"/>
      <c r="HX160" s="16"/>
    </row>
    <row r="161" spans="6:232" ht="15.95" customHeight="1" x14ac:dyDescent="0.2">
      <c r="F161" s="14"/>
      <c r="AP161" s="14"/>
      <c r="AQ161" s="14"/>
      <c r="AW161" s="264"/>
      <c r="CK161" s="264"/>
      <c r="CS161" s="264"/>
      <c r="CW161" s="264"/>
      <c r="ER161" s="264"/>
      <c r="ES161" s="264"/>
      <c r="EZ161" s="16"/>
      <c r="FA161" s="16"/>
      <c r="FB161" s="16"/>
      <c r="FC161" s="16"/>
      <c r="FD161" s="16"/>
      <c r="FE161" s="16"/>
      <c r="FF161" s="16"/>
      <c r="FG161" s="16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  <c r="GT161" s="16"/>
      <c r="GU161" s="16"/>
      <c r="GV161" s="16"/>
      <c r="GW161" s="16"/>
      <c r="GX161" s="16"/>
      <c r="GY161" s="16"/>
      <c r="GZ161" s="16"/>
      <c r="HA161" s="16"/>
      <c r="HB161" s="16"/>
      <c r="HC161" s="16"/>
      <c r="HD161" s="16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16"/>
      <c r="HT161" s="16"/>
      <c r="HU161" s="16"/>
      <c r="HV161" s="16"/>
      <c r="HW161" s="16"/>
      <c r="HX161" s="16"/>
    </row>
    <row r="162" spans="6:232" ht="15.95" customHeight="1" x14ac:dyDescent="0.2">
      <c r="F162" s="14"/>
      <c r="AP162" s="14"/>
      <c r="AQ162" s="14"/>
      <c r="AW162" s="264"/>
      <c r="CK162" s="264"/>
      <c r="CS162" s="264"/>
      <c r="CW162" s="264"/>
      <c r="ER162" s="264"/>
      <c r="ES162" s="264"/>
      <c r="EZ162" s="16"/>
      <c r="FA162" s="16"/>
      <c r="FB162" s="16"/>
      <c r="FC162" s="16"/>
      <c r="FD162" s="16"/>
      <c r="FE162" s="16"/>
      <c r="FF162" s="16"/>
      <c r="FG162" s="16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  <c r="GT162" s="16"/>
      <c r="GU162" s="16"/>
      <c r="GV162" s="16"/>
      <c r="GW162" s="16"/>
      <c r="GX162" s="16"/>
      <c r="GY162" s="16"/>
      <c r="GZ162" s="16"/>
      <c r="HA162" s="16"/>
      <c r="HB162" s="16"/>
      <c r="HC162" s="16"/>
      <c r="HD162" s="16"/>
      <c r="HE162" s="16"/>
      <c r="HF162" s="16"/>
      <c r="HG162" s="16"/>
      <c r="HH162" s="16"/>
      <c r="HI162" s="16"/>
      <c r="HJ162" s="16"/>
      <c r="HK162" s="16"/>
      <c r="HL162" s="16"/>
      <c r="HM162" s="16"/>
      <c r="HN162" s="16"/>
      <c r="HO162" s="16"/>
      <c r="HP162" s="16"/>
      <c r="HQ162" s="16"/>
      <c r="HR162" s="16"/>
      <c r="HS162" s="16"/>
      <c r="HT162" s="16"/>
      <c r="HU162" s="16"/>
      <c r="HV162" s="16"/>
      <c r="HW162" s="16"/>
      <c r="HX162" s="16"/>
    </row>
    <row r="163" spans="6:232" ht="15.95" customHeight="1" x14ac:dyDescent="0.2">
      <c r="F163" s="14"/>
      <c r="AP163" s="14"/>
      <c r="AQ163" s="14"/>
      <c r="AW163" s="264"/>
      <c r="CK163" s="264"/>
      <c r="CS163" s="264"/>
      <c r="CW163" s="264"/>
      <c r="ER163" s="264"/>
      <c r="ES163" s="264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6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  <c r="HV163" s="16"/>
      <c r="HW163" s="16"/>
      <c r="HX163" s="16"/>
    </row>
    <row r="164" spans="6:232" ht="15.95" customHeight="1" x14ac:dyDescent="0.2">
      <c r="F164" s="14"/>
      <c r="AP164" s="14"/>
      <c r="AQ164" s="14"/>
      <c r="AW164" s="264"/>
      <c r="CK164" s="264"/>
      <c r="CS164" s="264"/>
      <c r="CW164" s="264"/>
      <c r="ER164" s="264"/>
      <c r="ES164" s="264"/>
      <c r="EZ164" s="16"/>
      <c r="FA164" s="16"/>
      <c r="FB164" s="16"/>
      <c r="FC164" s="16"/>
      <c r="FD164" s="16"/>
      <c r="FE164" s="16"/>
      <c r="FF164" s="16"/>
      <c r="FG164" s="16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6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  <c r="HV164" s="16"/>
      <c r="HW164" s="16"/>
      <c r="HX164" s="16"/>
    </row>
    <row r="165" spans="6:232" ht="15.95" customHeight="1" x14ac:dyDescent="0.2">
      <c r="F165" s="14"/>
      <c r="AP165" s="14"/>
      <c r="AQ165" s="14"/>
      <c r="AW165" s="264"/>
      <c r="CK165" s="264"/>
      <c r="CS165" s="264"/>
      <c r="CW165" s="264"/>
      <c r="ER165" s="264"/>
      <c r="ES165" s="264"/>
      <c r="EZ165" s="16"/>
      <c r="FA165" s="16"/>
      <c r="FB165" s="16"/>
      <c r="FC165" s="16"/>
      <c r="FD165" s="16"/>
      <c r="FE165" s="16"/>
      <c r="FF165" s="16"/>
      <c r="FG165" s="16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  <c r="GT165" s="16"/>
      <c r="GU165" s="16"/>
      <c r="GV165" s="16"/>
      <c r="GW165" s="16"/>
      <c r="GX165" s="16"/>
      <c r="GY165" s="16"/>
      <c r="GZ165" s="16"/>
      <c r="HA165" s="16"/>
      <c r="HB165" s="16"/>
      <c r="HC165" s="16"/>
      <c r="HD165" s="16"/>
      <c r="HE165" s="16"/>
      <c r="HF165" s="16"/>
      <c r="HG165" s="16"/>
      <c r="HH165" s="16"/>
      <c r="HI165" s="16"/>
      <c r="HJ165" s="16"/>
      <c r="HK165" s="16"/>
      <c r="HL165" s="16"/>
      <c r="HM165" s="16"/>
      <c r="HN165" s="16"/>
      <c r="HO165" s="16"/>
      <c r="HP165" s="16"/>
      <c r="HQ165" s="16"/>
      <c r="HR165" s="16"/>
      <c r="HS165" s="16"/>
      <c r="HT165" s="16"/>
      <c r="HU165" s="16"/>
      <c r="HV165" s="16"/>
      <c r="HW165" s="16"/>
      <c r="HX165" s="16"/>
    </row>
    <row r="166" spans="6:232" ht="15.95" customHeight="1" x14ac:dyDescent="0.2">
      <c r="F166" s="14"/>
      <c r="AP166" s="14"/>
      <c r="AQ166" s="14"/>
      <c r="AW166" s="264"/>
      <c r="CK166" s="264"/>
      <c r="CS166" s="264"/>
      <c r="CW166" s="264"/>
      <c r="ER166" s="264"/>
      <c r="ES166" s="264"/>
      <c r="EZ166" s="16"/>
      <c r="FA166" s="16"/>
      <c r="FB166" s="16"/>
      <c r="FC166" s="16"/>
      <c r="FD166" s="16"/>
      <c r="FE166" s="16"/>
      <c r="FF166" s="16"/>
      <c r="FG166" s="16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  <c r="GT166" s="16"/>
      <c r="GU166" s="16"/>
      <c r="GV166" s="16"/>
      <c r="GW166" s="16"/>
      <c r="GX166" s="16"/>
      <c r="GY166" s="16"/>
      <c r="GZ166" s="16"/>
      <c r="HA166" s="16"/>
      <c r="HB166" s="16"/>
      <c r="HC166" s="16"/>
      <c r="HD166" s="16"/>
      <c r="HE166" s="16"/>
      <c r="HF166" s="16"/>
      <c r="HG166" s="16"/>
      <c r="HH166" s="16"/>
      <c r="HI166" s="16"/>
      <c r="HJ166" s="16"/>
      <c r="HK166" s="16"/>
      <c r="HL166" s="16"/>
      <c r="HM166" s="16"/>
      <c r="HN166" s="16"/>
      <c r="HO166" s="16"/>
      <c r="HP166" s="16"/>
      <c r="HQ166" s="16"/>
      <c r="HR166" s="16"/>
      <c r="HS166" s="16"/>
      <c r="HT166" s="16"/>
      <c r="HU166" s="16"/>
      <c r="HV166" s="16"/>
      <c r="HW166" s="16"/>
      <c r="HX166" s="16"/>
    </row>
    <row r="167" spans="6:232" ht="15.95" customHeight="1" x14ac:dyDescent="0.2">
      <c r="F167" s="14"/>
      <c r="AP167" s="14"/>
      <c r="AQ167" s="14"/>
      <c r="AW167" s="264"/>
      <c r="CK167" s="264"/>
      <c r="CS167" s="264"/>
      <c r="CW167" s="264"/>
      <c r="ER167" s="264"/>
      <c r="ES167" s="264"/>
      <c r="EZ167" s="16"/>
      <c r="FA167" s="16"/>
      <c r="FB167" s="16"/>
      <c r="FC167" s="16"/>
      <c r="FD167" s="16"/>
      <c r="FE167" s="16"/>
      <c r="FF167" s="16"/>
      <c r="FG167" s="16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  <c r="GT167" s="16"/>
      <c r="GU167" s="16"/>
      <c r="GV167" s="16"/>
      <c r="GW167" s="16"/>
      <c r="GX167" s="16"/>
      <c r="GY167" s="16"/>
      <c r="GZ167" s="16"/>
      <c r="HA167" s="16"/>
      <c r="HB167" s="16"/>
      <c r="HC167" s="16"/>
      <c r="HD167" s="16"/>
      <c r="HE167" s="16"/>
      <c r="HF167" s="16"/>
      <c r="HG167" s="16"/>
      <c r="HH167" s="16"/>
      <c r="HI167" s="16"/>
      <c r="HJ167" s="16"/>
      <c r="HK167" s="16"/>
      <c r="HL167" s="16"/>
      <c r="HM167" s="16"/>
      <c r="HN167" s="16"/>
      <c r="HO167" s="16"/>
      <c r="HP167" s="16"/>
      <c r="HQ167" s="16"/>
      <c r="HR167" s="16"/>
      <c r="HS167" s="16"/>
      <c r="HT167" s="16"/>
      <c r="HU167" s="16"/>
      <c r="HV167" s="16"/>
      <c r="HW167" s="16"/>
      <c r="HX167" s="16"/>
    </row>
    <row r="168" spans="6:232" ht="15.95" customHeight="1" x14ac:dyDescent="0.2">
      <c r="F168" s="14"/>
      <c r="AP168" s="14"/>
      <c r="AQ168" s="14"/>
      <c r="AW168" s="264"/>
      <c r="CK168" s="264"/>
      <c r="CS168" s="264"/>
      <c r="CW168" s="264"/>
      <c r="ER168" s="264"/>
      <c r="ES168" s="264"/>
      <c r="EZ168" s="16"/>
      <c r="FA168" s="16"/>
      <c r="FB168" s="16"/>
      <c r="FC168" s="16"/>
      <c r="FD168" s="16"/>
      <c r="FE168" s="16"/>
      <c r="FF168" s="16"/>
      <c r="FG168" s="16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  <c r="GT168" s="16"/>
      <c r="GU168" s="16"/>
      <c r="GV168" s="16"/>
      <c r="GW168" s="16"/>
      <c r="GX168" s="16"/>
      <c r="GY168" s="16"/>
      <c r="GZ168" s="16"/>
      <c r="HA168" s="16"/>
      <c r="HB168" s="16"/>
      <c r="HC168" s="16"/>
      <c r="HD168" s="16"/>
      <c r="HE168" s="16"/>
      <c r="HF168" s="16"/>
      <c r="HG168" s="16"/>
      <c r="HH168" s="16"/>
      <c r="HI168" s="16"/>
      <c r="HJ168" s="16"/>
      <c r="HK168" s="16"/>
      <c r="HL168" s="16"/>
      <c r="HM168" s="16"/>
      <c r="HN168" s="16"/>
      <c r="HO168" s="16"/>
      <c r="HP168" s="16"/>
      <c r="HQ168" s="16"/>
      <c r="HR168" s="16"/>
      <c r="HS168" s="16"/>
      <c r="HT168" s="16"/>
      <c r="HU168" s="16"/>
      <c r="HV168" s="16"/>
      <c r="HW168" s="16"/>
      <c r="HX168" s="16"/>
    </row>
    <row r="169" spans="6:232" ht="15.95" customHeight="1" x14ac:dyDescent="0.2">
      <c r="F169" s="14"/>
      <c r="AP169" s="14"/>
      <c r="AQ169" s="14"/>
      <c r="AW169" s="264"/>
      <c r="CK169" s="264"/>
      <c r="CS169" s="264"/>
      <c r="CW169" s="264"/>
      <c r="ER169" s="264"/>
      <c r="ES169" s="264"/>
      <c r="EZ169" s="16"/>
      <c r="FA169" s="16"/>
      <c r="FB169" s="16"/>
      <c r="FC169" s="16"/>
      <c r="FD169" s="16"/>
      <c r="FE169" s="16"/>
      <c r="FF169" s="16"/>
      <c r="FG169" s="16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  <c r="GR169" s="16"/>
      <c r="GS169" s="16"/>
      <c r="GT169" s="16"/>
      <c r="GU169" s="16"/>
      <c r="GV169" s="16"/>
      <c r="GW169" s="16"/>
      <c r="GX169" s="16"/>
      <c r="GY169" s="16"/>
      <c r="GZ169" s="16"/>
      <c r="HA169" s="16"/>
      <c r="HB169" s="16"/>
      <c r="HC169" s="16"/>
      <c r="HD169" s="16"/>
      <c r="HE169" s="16"/>
      <c r="HF169" s="16"/>
      <c r="HG169" s="16"/>
      <c r="HH169" s="16"/>
      <c r="HI169" s="16"/>
      <c r="HJ169" s="16"/>
      <c r="HK169" s="16"/>
      <c r="HL169" s="16"/>
      <c r="HM169" s="16"/>
      <c r="HN169" s="16"/>
      <c r="HO169" s="16"/>
      <c r="HP169" s="16"/>
      <c r="HQ169" s="16"/>
      <c r="HR169" s="16"/>
      <c r="HS169" s="16"/>
      <c r="HT169" s="16"/>
      <c r="HU169" s="16"/>
      <c r="HV169" s="16"/>
      <c r="HW169" s="16"/>
      <c r="HX169" s="16"/>
    </row>
    <row r="170" spans="6:232" ht="15.95" customHeight="1" x14ac:dyDescent="0.2">
      <c r="F170" s="14"/>
      <c r="AP170" s="14"/>
      <c r="AQ170" s="14"/>
      <c r="AW170" s="264"/>
      <c r="CK170" s="264"/>
      <c r="CS170" s="264"/>
      <c r="CW170" s="264"/>
      <c r="ER170" s="264"/>
      <c r="ES170" s="264"/>
      <c r="EZ170" s="16"/>
      <c r="FA170" s="16"/>
      <c r="FB170" s="16"/>
      <c r="FC170" s="16"/>
      <c r="FD170" s="16"/>
      <c r="FE170" s="16"/>
      <c r="FF170" s="16"/>
      <c r="FG170" s="16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  <c r="GT170" s="16"/>
      <c r="GU170" s="16"/>
      <c r="GV170" s="16"/>
      <c r="GW170" s="16"/>
      <c r="GX170" s="16"/>
      <c r="GY170" s="16"/>
      <c r="GZ170" s="16"/>
      <c r="HA170" s="16"/>
      <c r="HB170" s="16"/>
      <c r="HC170" s="16"/>
      <c r="HD170" s="16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16"/>
      <c r="HT170" s="16"/>
      <c r="HU170" s="16"/>
      <c r="HV170" s="16"/>
      <c r="HW170" s="16"/>
      <c r="HX170" s="16"/>
    </row>
    <row r="171" spans="6:232" ht="15.95" customHeight="1" x14ac:dyDescent="0.2">
      <c r="F171" s="14"/>
      <c r="AP171" s="14"/>
      <c r="AQ171" s="14"/>
      <c r="AW171" s="264"/>
      <c r="CK171" s="264"/>
      <c r="CS171" s="264"/>
      <c r="CW171" s="264"/>
      <c r="ER171" s="264"/>
      <c r="ES171" s="264"/>
      <c r="EZ171" s="16"/>
      <c r="FA171" s="16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6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  <c r="HV171" s="16"/>
      <c r="HW171" s="16"/>
      <c r="HX171" s="16"/>
    </row>
    <row r="172" spans="6:232" ht="15.95" customHeight="1" x14ac:dyDescent="0.2">
      <c r="F172" s="14"/>
      <c r="AP172" s="14"/>
      <c r="AQ172" s="14"/>
      <c r="AW172" s="264"/>
      <c r="CK172" s="264"/>
      <c r="CS172" s="264"/>
      <c r="CW172" s="264"/>
      <c r="ER172" s="264"/>
      <c r="ES172" s="264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6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  <c r="HV172" s="16"/>
      <c r="HW172" s="16"/>
      <c r="HX172" s="16"/>
    </row>
    <row r="173" spans="6:232" ht="15.95" customHeight="1" x14ac:dyDescent="0.2">
      <c r="F173" s="14"/>
      <c r="AP173" s="14"/>
      <c r="AQ173" s="14"/>
      <c r="AW173" s="264"/>
      <c r="CK173" s="264"/>
      <c r="CS173" s="264"/>
      <c r="CW173" s="264"/>
      <c r="ER173" s="264"/>
      <c r="ES173" s="264"/>
      <c r="EZ173" s="16"/>
      <c r="FA173" s="16"/>
      <c r="FB173" s="16"/>
      <c r="FC173" s="16"/>
      <c r="FD173" s="16"/>
      <c r="FE173" s="16"/>
      <c r="FF173" s="16"/>
      <c r="FG173" s="16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  <c r="GR173" s="16"/>
      <c r="GS173" s="16"/>
      <c r="GT173" s="16"/>
      <c r="GU173" s="16"/>
      <c r="GV173" s="16"/>
      <c r="GW173" s="16"/>
      <c r="GX173" s="16"/>
      <c r="GY173" s="16"/>
      <c r="GZ173" s="16"/>
      <c r="HA173" s="16"/>
      <c r="HB173" s="16"/>
      <c r="HC173" s="16"/>
      <c r="HD173" s="16"/>
      <c r="HE173" s="16"/>
      <c r="HF173" s="16"/>
      <c r="HG173" s="16"/>
      <c r="HH173" s="16"/>
      <c r="HI173" s="16"/>
      <c r="HJ173" s="16"/>
      <c r="HK173" s="16"/>
      <c r="HL173" s="16"/>
      <c r="HM173" s="16"/>
      <c r="HN173" s="16"/>
      <c r="HO173" s="16"/>
      <c r="HP173" s="16"/>
      <c r="HQ173" s="16"/>
      <c r="HR173" s="16"/>
      <c r="HS173" s="16"/>
      <c r="HT173" s="16"/>
      <c r="HU173" s="16"/>
      <c r="HV173" s="16"/>
      <c r="HW173" s="16"/>
      <c r="HX173" s="16"/>
    </row>
    <row r="174" spans="6:232" ht="15.95" customHeight="1" x14ac:dyDescent="0.2">
      <c r="F174" s="14"/>
      <c r="AP174" s="14"/>
      <c r="AQ174" s="14"/>
      <c r="AW174" s="264"/>
      <c r="CK174" s="264"/>
      <c r="CS174" s="264"/>
      <c r="CW174" s="264"/>
      <c r="ER174" s="264"/>
      <c r="ES174" s="264"/>
      <c r="EZ174" s="16"/>
      <c r="FA174" s="16"/>
      <c r="FB174" s="16"/>
      <c r="FC174" s="16"/>
      <c r="FD174" s="16"/>
      <c r="FE174" s="16"/>
      <c r="FF174" s="16"/>
      <c r="FG174" s="16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  <c r="GT174" s="16"/>
      <c r="GU174" s="16"/>
      <c r="GV174" s="16"/>
      <c r="GW174" s="16"/>
      <c r="GX174" s="16"/>
      <c r="GY174" s="16"/>
      <c r="GZ174" s="16"/>
      <c r="HA174" s="16"/>
      <c r="HB174" s="16"/>
      <c r="HC174" s="16"/>
      <c r="HD174" s="16"/>
      <c r="HE174" s="16"/>
      <c r="HF174" s="16"/>
      <c r="HG174" s="16"/>
      <c r="HH174" s="16"/>
      <c r="HI174" s="16"/>
      <c r="HJ174" s="16"/>
      <c r="HK174" s="16"/>
      <c r="HL174" s="16"/>
      <c r="HM174" s="16"/>
      <c r="HN174" s="16"/>
      <c r="HO174" s="16"/>
      <c r="HP174" s="16"/>
      <c r="HQ174" s="16"/>
      <c r="HR174" s="16"/>
      <c r="HS174" s="16"/>
      <c r="HT174" s="16"/>
      <c r="HU174" s="16"/>
      <c r="HV174" s="16"/>
      <c r="HW174" s="16"/>
      <c r="HX174" s="16"/>
    </row>
    <row r="175" spans="6:232" ht="15.95" customHeight="1" x14ac:dyDescent="0.2">
      <c r="F175" s="14"/>
      <c r="AP175" s="14"/>
      <c r="AQ175" s="14"/>
      <c r="AW175" s="264"/>
      <c r="CK175" s="264"/>
      <c r="CS175" s="264"/>
      <c r="CW175" s="264"/>
      <c r="ER175" s="264"/>
      <c r="ES175" s="264"/>
      <c r="EZ175" s="16"/>
      <c r="FA175" s="16"/>
      <c r="FB175" s="16"/>
      <c r="FC175" s="16"/>
      <c r="FD175" s="16"/>
      <c r="FE175" s="16"/>
      <c r="FF175" s="16"/>
      <c r="FG175" s="16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6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  <c r="HV175" s="16"/>
      <c r="HW175" s="16"/>
      <c r="HX175" s="16"/>
    </row>
    <row r="176" spans="6:232" ht="15.95" customHeight="1" x14ac:dyDescent="0.2">
      <c r="F176" s="14"/>
      <c r="AP176" s="14"/>
      <c r="AQ176" s="14"/>
      <c r="AW176" s="264"/>
      <c r="CK176" s="264"/>
      <c r="CS176" s="264"/>
      <c r="CW176" s="264"/>
      <c r="ER176" s="264"/>
      <c r="ES176" s="264"/>
      <c r="EZ176" s="16"/>
      <c r="FA176" s="16"/>
      <c r="FB176" s="16"/>
      <c r="FC176" s="16"/>
      <c r="FD176" s="16"/>
      <c r="FE176" s="16"/>
      <c r="FF176" s="16"/>
      <c r="FG176" s="16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  <c r="GR176" s="16"/>
      <c r="GS176" s="16"/>
      <c r="GT176" s="16"/>
      <c r="GU176" s="16"/>
      <c r="GV176" s="16"/>
      <c r="GW176" s="16"/>
      <c r="GX176" s="16"/>
      <c r="GY176" s="16"/>
      <c r="GZ176" s="16"/>
      <c r="HA176" s="16"/>
      <c r="HB176" s="16"/>
      <c r="HC176" s="16"/>
      <c r="HD176" s="16"/>
      <c r="HE176" s="16"/>
      <c r="HF176" s="16"/>
      <c r="HG176" s="16"/>
      <c r="HH176" s="16"/>
      <c r="HI176" s="16"/>
      <c r="HJ176" s="16"/>
      <c r="HK176" s="16"/>
      <c r="HL176" s="16"/>
      <c r="HM176" s="16"/>
      <c r="HN176" s="16"/>
      <c r="HO176" s="16"/>
      <c r="HP176" s="16"/>
      <c r="HQ176" s="16"/>
      <c r="HR176" s="16"/>
      <c r="HS176" s="16"/>
      <c r="HT176" s="16"/>
      <c r="HU176" s="16"/>
      <c r="HV176" s="16"/>
      <c r="HW176" s="16"/>
      <c r="HX176" s="16"/>
    </row>
    <row r="177" spans="6:232" ht="15.95" customHeight="1" x14ac:dyDescent="0.2">
      <c r="F177" s="14"/>
      <c r="AP177" s="14"/>
      <c r="AQ177" s="14"/>
      <c r="AW177" s="264"/>
      <c r="CK177" s="264"/>
      <c r="CS177" s="264"/>
      <c r="CW177" s="264"/>
      <c r="ER177" s="264"/>
      <c r="ES177" s="264"/>
      <c r="EZ177" s="16"/>
      <c r="FA177" s="16"/>
      <c r="FB177" s="16"/>
      <c r="FC177" s="16"/>
      <c r="FD177" s="16"/>
      <c r="FE177" s="16"/>
      <c r="FF177" s="16"/>
      <c r="FG177" s="16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6"/>
      <c r="GS177" s="16"/>
      <c r="GT177" s="16"/>
      <c r="GU177" s="16"/>
      <c r="GV177" s="16"/>
      <c r="GW177" s="16"/>
      <c r="GX177" s="16"/>
      <c r="GY177" s="16"/>
      <c r="GZ177" s="16"/>
      <c r="HA177" s="16"/>
      <c r="HB177" s="16"/>
      <c r="HC177" s="16"/>
      <c r="HD177" s="16"/>
      <c r="HE177" s="16"/>
      <c r="HF177" s="16"/>
      <c r="HG177" s="16"/>
      <c r="HH177" s="16"/>
      <c r="HI177" s="16"/>
      <c r="HJ177" s="16"/>
      <c r="HK177" s="16"/>
      <c r="HL177" s="16"/>
      <c r="HM177" s="16"/>
      <c r="HN177" s="16"/>
      <c r="HO177" s="16"/>
      <c r="HP177" s="16"/>
      <c r="HQ177" s="16"/>
      <c r="HR177" s="16"/>
      <c r="HS177" s="16"/>
      <c r="HT177" s="16"/>
      <c r="HU177" s="16"/>
      <c r="HV177" s="16"/>
      <c r="HW177" s="16"/>
      <c r="HX177" s="16"/>
    </row>
    <row r="178" spans="6:232" ht="15.95" customHeight="1" x14ac:dyDescent="0.2">
      <c r="F178" s="14"/>
      <c r="AP178" s="14"/>
      <c r="AQ178" s="14"/>
      <c r="AW178" s="264"/>
      <c r="CK178" s="264"/>
      <c r="CS178" s="264"/>
      <c r="CW178" s="264"/>
      <c r="ER178" s="264"/>
      <c r="ES178" s="264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6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  <c r="HV178" s="16"/>
      <c r="HW178" s="16"/>
      <c r="HX178" s="16"/>
    </row>
    <row r="179" spans="6:232" ht="15.95" customHeight="1" x14ac:dyDescent="0.2">
      <c r="F179" s="14"/>
      <c r="AP179" s="14"/>
      <c r="AQ179" s="14"/>
      <c r="AW179" s="264"/>
      <c r="CK179" s="264"/>
      <c r="CS179" s="264"/>
      <c r="CW179" s="264"/>
      <c r="ER179" s="264"/>
      <c r="ES179" s="264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</row>
    <row r="180" spans="6:232" ht="15.95" customHeight="1" x14ac:dyDescent="0.2">
      <c r="F180" s="14"/>
      <c r="AP180" s="14"/>
      <c r="AQ180" s="14"/>
      <c r="AW180" s="264"/>
      <c r="CK180" s="264"/>
      <c r="CS180" s="264"/>
      <c r="CW180" s="264"/>
      <c r="ER180" s="264"/>
      <c r="ES180" s="264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</row>
    <row r="181" spans="6:232" ht="15.95" customHeight="1" x14ac:dyDescent="0.2">
      <c r="F181" s="14"/>
      <c r="AP181" s="14"/>
      <c r="AQ181" s="14"/>
      <c r="AW181" s="264"/>
      <c r="CK181" s="264"/>
      <c r="CS181" s="264"/>
      <c r="CW181" s="264"/>
      <c r="ER181" s="264"/>
      <c r="ES181" s="264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  <c r="HV181" s="16"/>
      <c r="HW181" s="16"/>
      <c r="HX181" s="16"/>
    </row>
    <row r="182" spans="6:232" ht="15.95" customHeight="1" x14ac:dyDescent="0.2">
      <c r="F182" s="14"/>
      <c r="AP182" s="14"/>
      <c r="AQ182" s="14"/>
      <c r="AW182" s="264"/>
      <c r="CK182" s="264"/>
      <c r="CS182" s="264"/>
      <c r="CW182" s="264"/>
      <c r="ER182" s="264"/>
      <c r="ES182" s="264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6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  <c r="HV182" s="16"/>
      <c r="HW182" s="16"/>
      <c r="HX182" s="16"/>
    </row>
    <row r="183" spans="6:232" ht="15.95" customHeight="1" x14ac:dyDescent="0.2">
      <c r="F183" s="14"/>
      <c r="AP183" s="14"/>
      <c r="AQ183" s="14"/>
      <c r="AW183" s="264"/>
      <c r="CK183" s="264"/>
      <c r="CS183" s="264"/>
      <c r="CW183" s="264"/>
      <c r="ER183" s="264"/>
      <c r="ES183" s="264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6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  <c r="HV183" s="16"/>
      <c r="HW183" s="16"/>
      <c r="HX183" s="16"/>
    </row>
    <row r="184" spans="6:232" ht="15.95" customHeight="1" x14ac:dyDescent="0.2">
      <c r="F184" s="14"/>
      <c r="AP184" s="14"/>
      <c r="AQ184" s="14"/>
      <c r="AW184" s="264"/>
      <c r="CK184" s="264"/>
      <c r="CS184" s="264"/>
      <c r="CW184" s="264"/>
      <c r="ER184" s="264"/>
      <c r="ES184" s="264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6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  <c r="HV184" s="16"/>
      <c r="HW184" s="16"/>
      <c r="HX184" s="16"/>
    </row>
    <row r="185" spans="6:232" ht="15.95" customHeight="1" x14ac:dyDescent="0.2">
      <c r="F185" s="14"/>
      <c r="AP185" s="14"/>
      <c r="AQ185" s="14"/>
      <c r="AW185" s="264"/>
      <c r="CK185" s="264"/>
      <c r="CS185" s="264"/>
      <c r="CW185" s="264"/>
      <c r="ER185" s="264"/>
      <c r="ES185" s="264"/>
      <c r="EZ185" s="16"/>
      <c r="FA185" s="16"/>
      <c r="FB185" s="16"/>
      <c r="FC185" s="16"/>
      <c r="FD185" s="16"/>
      <c r="FE185" s="16"/>
      <c r="FF185" s="16"/>
      <c r="FG185" s="16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6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  <c r="HV185" s="16"/>
      <c r="HW185" s="16"/>
      <c r="HX185" s="16"/>
    </row>
    <row r="186" spans="6:232" ht="15.95" customHeight="1" x14ac:dyDescent="0.2">
      <c r="F186" s="14"/>
      <c r="AP186" s="14"/>
      <c r="AQ186" s="14"/>
      <c r="AW186" s="264"/>
      <c r="CK186" s="264"/>
      <c r="CS186" s="264"/>
      <c r="CW186" s="264"/>
      <c r="ER186" s="264"/>
      <c r="ES186" s="264"/>
      <c r="EZ186" s="16"/>
      <c r="FA186" s="16"/>
      <c r="FB186" s="16"/>
      <c r="FC186" s="16"/>
      <c r="FD186" s="16"/>
      <c r="FE186" s="16"/>
      <c r="FF186" s="16"/>
      <c r="FG186" s="16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6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  <c r="HV186" s="16"/>
      <c r="HW186" s="16"/>
      <c r="HX186" s="16"/>
    </row>
    <row r="187" spans="6:232" ht="15.95" customHeight="1" x14ac:dyDescent="0.2">
      <c r="F187" s="14"/>
      <c r="AP187" s="14"/>
      <c r="AQ187" s="14"/>
      <c r="AW187" s="264"/>
      <c r="CK187" s="264"/>
      <c r="CS187" s="264"/>
      <c r="CW187" s="264"/>
      <c r="ER187" s="264"/>
      <c r="ES187" s="264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6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  <c r="HV187" s="16"/>
      <c r="HW187" s="16"/>
      <c r="HX187" s="16"/>
    </row>
    <row r="188" spans="6:232" ht="15.95" customHeight="1" x14ac:dyDescent="0.2">
      <c r="F188" s="14"/>
      <c r="AP188" s="14"/>
      <c r="AQ188" s="14"/>
      <c r="AW188" s="264"/>
      <c r="CK188" s="264"/>
      <c r="CS188" s="264"/>
      <c r="CW188" s="264"/>
      <c r="ER188" s="264"/>
      <c r="ES188" s="264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</row>
    <row r="189" spans="6:232" ht="15.95" customHeight="1" x14ac:dyDescent="0.2">
      <c r="F189" s="14"/>
      <c r="AP189" s="14"/>
      <c r="AQ189" s="14"/>
      <c r="AW189" s="264"/>
      <c r="CK189" s="264"/>
      <c r="CS189" s="264"/>
      <c r="CW189" s="264"/>
      <c r="ER189" s="264"/>
      <c r="ES189" s="264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6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  <c r="HV189" s="16"/>
      <c r="HW189" s="16"/>
      <c r="HX189" s="16"/>
    </row>
    <row r="190" spans="6:232" ht="15.95" customHeight="1" x14ac:dyDescent="0.2">
      <c r="F190" s="14"/>
      <c r="AP190" s="14"/>
      <c r="AQ190" s="14"/>
      <c r="AW190" s="264"/>
      <c r="CK190" s="264"/>
      <c r="CS190" s="264"/>
      <c r="CW190" s="264"/>
      <c r="ER190" s="264"/>
      <c r="ES190" s="264"/>
      <c r="EZ190" s="16"/>
      <c r="FA190" s="16"/>
      <c r="FB190" s="16"/>
      <c r="FC190" s="16"/>
      <c r="FD190" s="16"/>
      <c r="FE190" s="16"/>
      <c r="FF190" s="16"/>
      <c r="FG190" s="16"/>
      <c r="FH190" s="16"/>
      <c r="FI190" s="16"/>
      <c r="FJ190" s="16"/>
      <c r="FK190" s="16"/>
      <c r="FL190" s="16"/>
      <c r="FM190" s="16"/>
      <c r="FN190" s="16"/>
      <c r="FO190" s="16"/>
      <c r="FP190" s="16"/>
      <c r="FQ190" s="16"/>
      <c r="FR190" s="16"/>
      <c r="FS190" s="16"/>
      <c r="FT190" s="16"/>
      <c r="FU190" s="16"/>
      <c r="FV190" s="16"/>
      <c r="FW190" s="16"/>
      <c r="FX190" s="16"/>
      <c r="FY190" s="16"/>
      <c r="FZ190" s="16"/>
      <c r="GA190" s="16"/>
      <c r="GB190" s="16"/>
      <c r="GC190" s="16"/>
      <c r="GD190" s="16"/>
      <c r="GE190" s="16"/>
      <c r="GF190" s="16"/>
      <c r="GG190" s="16"/>
      <c r="GH190" s="16"/>
      <c r="GI190" s="16"/>
      <c r="GJ190" s="16"/>
      <c r="GK190" s="16"/>
      <c r="GL190" s="16"/>
      <c r="GM190" s="16"/>
      <c r="GN190" s="16"/>
      <c r="GO190" s="16"/>
      <c r="GP190" s="16"/>
      <c r="GQ190" s="16"/>
      <c r="GR190" s="16"/>
      <c r="GS190" s="16"/>
      <c r="GT190" s="16"/>
      <c r="GU190" s="16"/>
      <c r="GV190" s="16"/>
      <c r="GW190" s="16"/>
      <c r="GX190" s="16"/>
      <c r="GY190" s="16"/>
      <c r="GZ190" s="16"/>
      <c r="HA190" s="16"/>
      <c r="HB190" s="16"/>
      <c r="HC190" s="16"/>
      <c r="HD190" s="16"/>
      <c r="HE190" s="16"/>
      <c r="HF190" s="16"/>
      <c r="HG190" s="16"/>
      <c r="HH190" s="16"/>
      <c r="HI190" s="16"/>
      <c r="HJ190" s="16"/>
      <c r="HK190" s="16"/>
      <c r="HL190" s="16"/>
      <c r="HM190" s="16"/>
      <c r="HN190" s="16"/>
      <c r="HO190" s="16"/>
      <c r="HP190" s="16"/>
      <c r="HQ190" s="16"/>
      <c r="HR190" s="16"/>
      <c r="HS190" s="16"/>
      <c r="HT190" s="16"/>
      <c r="HU190" s="16"/>
      <c r="HV190" s="16"/>
      <c r="HW190" s="16"/>
      <c r="HX190" s="16"/>
    </row>
    <row r="191" spans="6:232" ht="15.95" customHeight="1" x14ac:dyDescent="0.2">
      <c r="F191" s="14"/>
      <c r="AP191" s="14"/>
      <c r="AQ191" s="14"/>
      <c r="AW191" s="264"/>
      <c r="CK191" s="264"/>
      <c r="CS191" s="264"/>
      <c r="CW191" s="264"/>
      <c r="ER191" s="264"/>
      <c r="ES191" s="264"/>
      <c r="EZ191" s="16"/>
      <c r="FA191" s="16"/>
      <c r="FB191" s="16"/>
      <c r="FC191" s="16"/>
      <c r="FD191" s="16"/>
      <c r="FE191" s="16"/>
      <c r="FF191" s="16"/>
      <c r="FG191" s="16"/>
      <c r="FH191" s="16"/>
      <c r="FI191" s="16"/>
      <c r="FJ191" s="16"/>
      <c r="FK191" s="16"/>
      <c r="FL191" s="16"/>
      <c r="FM191" s="16"/>
      <c r="FN191" s="16"/>
      <c r="FO191" s="16"/>
      <c r="FP191" s="16"/>
      <c r="FQ191" s="16"/>
      <c r="FR191" s="16"/>
      <c r="FS191" s="16"/>
      <c r="FT191" s="16"/>
      <c r="FU191" s="16"/>
      <c r="FV191" s="16"/>
      <c r="FW191" s="16"/>
      <c r="FX191" s="16"/>
      <c r="FY191" s="16"/>
      <c r="FZ191" s="16"/>
      <c r="GA191" s="16"/>
      <c r="GB191" s="16"/>
      <c r="GC191" s="16"/>
      <c r="GD191" s="16"/>
      <c r="GE191" s="16"/>
      <c r="GF191" s="16"/>
      <c r="GG191" s="16"/>
      <c r="GH191" s="16"/>
      <c r="GI191" s="16"/>
      <c r="GJ191" s="16"/>
      <c r="GK191" s="16"/>
      <c r="GL191" s="16"/>
      <c r="GM191" s="16"/>
      <c r="GN191" s="16"/>
      <c r="GO191" s="16"/>
      <c r="GP191" s="16"/>
      <c r="GQ191" s="16"/>
      <c r="GR191" s="16"/>
      <c r="GS191" s="16"/>
      <c r="GT191" s="16"/>
      <c r="GU191" s="16"/>
      <c r="GV191" s="16"/>
      <c r="GW191" s="16"/>
      <c r="GX191" s="16"/>
      <c r="GY191" s="16"/>
      <c r="GZ191" s="16"/>
      <c r="HA191" s="16"/>
      <c r="HB191" s="16"/>
      <c r="HC191" s="16"/>
      <c r="HD191" s="16"/>
      <c r="HE191" s="16"/>
      <c r="HF191" s="16"/>
      <c r="HG191" s="16"/>
      <c r="HH191" s="16"/>
      <c r="HI191" s="16"/>
      <c r="HJ191" s="16"/>
      <c r="HK191" s="16"/>
      <c r="HL191" s="16"/>
      <c r="HM191" s="16"/>
      <c r="HN191" s="16"/>
      <c r="HO191" s="16"/>
      <c r="HP191" s="16"/>
      <c r="HQ191" s="16"/>
      <c r="HR191" s="16"/>
      <c r="HS191" s="16"/>
      <c r="HT191" s="16"/>
      <c r="HU191" s="16"/>
      <c r="HV191" s="16"/>
      <c r="HW191" s="16"/>
      <c r="HX191" s="16"/>
    </row>
    <row r="192" spans="6:232" ht="15.95" customHeight="1" x14ac:dyDescent="0.2">
      <c r="F192" s="14"/>
      <c r="AP192" s="14"/>
      <c r="AQ192" s="14"/>
      <c r="AW192" s="264"/>
      <c r="CK192" s="264"/>
      <c r="CS192" s="264"/>
      <c r="CW192" s="264"/>
      <c r="ER192" s="264"/>
      <c r="ES192" s="264"/>
      <c r="EZ192" s="16"/>
      <c r="FA192" s="16"/>
      <c r="FB192" s="16"/>
      <c r="FC192" s="16"/>
      <c r="FD192" s="16"/>
      <c r="FE192" s="16"/>
      <c r="FF192" s="16"/>
      <c r="FG192" s="16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  <c r="FX192" s="16"/>
      <c r="FY192" s="16"/>
      <c r="FZ192" s="16"/>
      <c r="GA192" s="16"/>
      <c r="GB192" s="16"/>
      <c r="GC192" s="16"/>
      <c r="GD192" s="16"/>
      <c r="GE192" s="16"/>
      <c r="GF192" s="16"/>
      <c r="GG192" s="16"/>
      <c r="GH192" s="16"/>
      <c r="GI192" s="16"/>
      <c r="GJ192" s="16"/>
      <c r="GK192" s="16"/>
      <c r="GL192" s="16"/>
      <c r="GM192" s="16"/>
      <c r="GN192" s="16"/>
      <c r="GO192" s="16"/>
      <c r="GP192" s="16"/>
      <c r="GQ192" s="16"/>
      <c r="GR192" s="16"/>
      <c r="GS192" s="16"/>
      <c r="GT192" s="16"/>
      <c r="GU192" s="16"/>
      <c r="GV192" s="16"/>
      <c r="GW192" s="16"/>
      <c r="GX192" s="16"/>
      <c r="GY192" s="16"/>
      <c r="GZ192" s="16"/>
      <c r="HA192" s="16"/>
      <c r="HB192" s="16"/>
      <c r="HC192" s="16"/>
      <c r="HD192" s="16"/>
      <c r="HE192" s="16"/>
      <c r="HF192" s="16"/>
      <c r="HG192" s="16"/>
      <c r="HH192" s="16"/>
      <c r="HI192" s="16"/>
      <c r="HJ192" s="16"/>
      <c r="HK192" s="16"/>
      <c r="HL192" s="16"/>
      <c r="HM192" s="16"/>
      <c r="HN192" s="16"/>
      <c r="HO192" s="16"/>
      <c r="HP192" s="16"/>
      <c r="HQ192" s="16"/>
      <c r="HR192" s="16"/>
      <c r="HS192" s="16"/>
      <c r="HT192" s="16"/>
      <c r="HU192" s="16"/>
      <c r="HV192" s="16"/>
      <c r="HW192" s="16"/>
      <c r="HX192" s="16"/>
    </row>
    <row r="193" spans="6:232" ht="15.95" customHeight="1" x14ac:dyDescent="0.2">
      <c r="F193" s="14"/>
      <c r="AP193" s="14"/>
      <c r="AQ193" s="14"/>
      <c r="AW193" s="264"/>
      <c r="CK193" s="264"/>
      <c r="CS193" s="264"/>
      <c r="CW193" s="264"/>
      <c r="ER193" s="264"/>
      <c r="ES193" s="264"/>
      <c r="EZ193" s="16"/>
      <c r="FA193" s="16"/>
      <c r="FB193" s="16"/>
      <c r="FC193" s="16"/>
      <c r="FD193" s="16"/>
      <c r="FE193" s="16"/>
      <c r="FF193" s="16"/>
      <c r="FG193" s="16"/>
      <c r="FH193" s="16"/>
      <c r="FI193" s="16"/>
      <c r="FJ193" s="16"/>
      <c r="FK193" s="16"/>
      <c r="FL193" s="16"/>
      <c r="FM193" s="16"/>
      <c r="FN193" s="16"/>
      <c r="FO193" s="16"/>
      <c r="FP193" s="16"/>
      <c r="FQ193" s="16"/>
      <c r="FR193" s="16"/>
      <c r="FS193" s="16"/>
      <c r="FT193" s="16"/>
      <c r="FU193" s="16"/>
      <c r="FV193" s="16"/>
      <c r="FW193" s="16"/>
      <c r="FX193" s="16"/>
      <c r="FY193" s="16"/>
      <c r="FZ193" s="16"/>
      <c r="GA193" s="16"/>
      <c r="GB193" s="16"/>
      <c r="GC193" s="16"/>
      <c r="GD193" s="16"/>
      <c r="GE193" s="16"/>
      <c r="GF193" s="16"/>
      <c r="GG193" s="16"/>
      <c r="GH193" s="16"/>
      <c r="GI193" s="16"/>
      <c r="GJ193" s="16"/>
      <c r="GK193" s="16"/>
      <c r="GL193" s="16"/>
      <c r="GM193" s="16"/>
      <c r="GN193" s="16"/>
      <c r="GO193" s="16"/>
      <c r="GP193" s="16"/>
      <c r="GQ193" s="16"/>
      <c r="GR193" s="16"/>
      <c r="GS193" s="16"/>
      <c r="GT193" s="16"/>
      <c r="GU193" s="16"/>
      <c r="GV193" s="16"/>
      <c r="GW193" s="16"/>
      <c r="GX193" s="16"/>
      <c r="GY193" s="16"/>
      <c r="GZ193" s="16"/>
      <c r="HA193" s="16"/>
      <c r="HB193" s="16"/>
      <c r="HC193" s="16"/>
      <c r="HD193" s="16"/>
      <c r="HE193" s="16"/>
      <c r="HF193" s="16"/>
      <c r="HG193" s="16"/>
      <c r="HH193" s="16"/>
      <c r="HI193" s="16"/>
      <c r="HJ193" s="16"/>
      <c r="HK193" s="16"/>
      <c r="HL193" s="16"/>
      <c r="HM193" s="16"/>
      <c r="HN193" s="16"/>
      <c r="HO193" s="16"/>
      <c r="HP193" s="16"/>
      <c r="HQ193" s="16"/>
      <c r="HR193" s="16"/>
      <c r="HS193" s="16"/>
      <c r="HT193" s="16"/>
      <c r="HU193" s="16"/>
      <c r="HV193" s="16"/>
      <c r="HW193" s="16"/>
      <c r="HX193" s="16"/>
    </row>
    <row r="194" spans="6:232" ht="15.95" customHeight="1" x14ac:dyDescent="0.2">
      <c r="F194" s="14"/>
      <c r="AP194" s="14"/>
      <c r="AQ194" s="14"/>
      <c r="AW194" s="264"/>
      <c r="CK194" s="264"/>
      <c r="CS194" s="264"/>
      <c r="CW194" s="264"/>
      <c r="ER194" s="264"/>
      <c r="ES194" s="264"/>
      <c r="EZ194" s="16"/>
      <c r="FA194" s="16"/>
      <c r="FB194" s="16"/>
      <c r="FC194" s="16"/>
      <c r="FD194" s="16"/>
      <c r="FE194" s="16"/>
      <c r="FF194" s="16"/>
      <c r="FG194" s="16"/>
      <c r="FH194" s="16"/>
      <c r="FI194" s="16"/>
      <c r="FJ194" s="16"/>
      <c r="FK194" s="16"/>
      <c r="FL194" s="16"/>
      <c r="FM194" s="16"/>
      <c r="FN194" s="16"/>
      <c r="FO194" s="16"/>
      <c r="FP194" s="16"/>
      <c r="FQ194" s="16"/>
      <c r="FR194" s="16"/>
      <c r="FS194" s="16"/>
      <c r="FT194" s="16"/>
      <c r="FU194" s="16"/>
      <c r="FV194" s="16"/>
      <c r="FW194" s="16"/>
      <c r="FX194" s="16"/>
      <c r="FY194" s="16"/>
      <c r="FZ194" s="16"/>
      <c r="GA194" s="16"/>
      <c r="GB194" s="16"/>
      <c r="GC194" s="16"/>
      <c r="GD194" s="16"/>
      <c r="GE194" s="16"/>
      <c r="GF194" s="16"/>
      <c r="GG194" s="16"/>
      <c r="GH194" s="16"/>
      <c r="GI194" s="16"/>
      <c r="GJ194" s="16"/>
      <c r="GK194" s="16"/>
      <c r="GL194" s="16"/>
      <c r="GM194" s="16"/>
      <c r="GN194" s="16"/>
      <c r="GO194" s="16"/>
      <c r="GP194" s="16"/>
      <c r="GQ194" s="16"/>
      <c r="GR194" s="16"/>
      <c r="GS194" s="16"/>
      <c r="GT194" s="16"/>
      <c r="GU194" s="16"/>
      <c r="GV194" s="16"/>
      <c r="GW194" s="16"/>
      <c r="GX194" s="16"/>
      <c r="GY194" s="16"/>
      <c r="GZ194" s="16"/>
      <c r="HA194" s="16"/>
      <c r="HB194" s="16"/>
      <c r="HC194" s="16"/>
      <c r="HD194" s="16"/>
      <c r="HE194" s="16"/>
      <c r="HF194" s="16"/>
      <c r="HG194" s="16"/>
      <c r="HH194" s="16"/>
      <c r="HI194" s="16"/>
      <c r="HJ194" s="16"/>
      <c r="HK194" s="16"/>
      <c r="HL194" s="16"/>
      <c r="HM194" s="16"/>
      <c r="HN194" s="16"/>
      <c r="HO194" s="16"/>
      <c r="HP194" s="16"/>
      <c r="HQ194" s="16"/>
      <c r="HR194" s="16"/>
      <c r="HS194" s="16"/>
      <c r="HT194" s="16"/>
      <c r="HU194" s="16"/>
      <c r="HV194" s="16"/>
      <c r="HW194" s="16"/>
      <c r="HX194" s="16"/>
    </row>
    <row r="195" spans="6:232" ht="15.95" customHeight="1" x14ac:dyDescent="0.2">
      <c r="F195" s="14"/>
      <c r="AP195" s="14"/>
      <c r="AQ195" s="14"/>
      <c r="AW195" s="264"/>
      <c r="CK195" s="264"/>
      <c r="CS195" s="264"/>
      <c r="CW195" s="264"/>
      <c r="ER195" s="264"/>
      <c r="ES195" s="264"/>
      <c r="EZ195" s="16"/>
      <c r="FA195" s="16"/>
      <c r="FB195" s="16"/>
      <c r="FC195" s="16"/>
      <c r="FD195" s="16"/>
      <c r="FE195" s="16"/>
      <c r="FF195" s="16"/>
      <c r="FG195" s="16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  <c r="GT195" s="16"/>
      <c r="GU195" s="16"/>
      <c r="GV195" s="16"/>
      <c r="GW195" s="16"/>
      <c r="GX195" s="16"/>
      <c r="GY195" s="16"/>
      <c r="GZ195" s="16"/>
      <c r="HA195" s="16"/>
      <c r="HB195" s="16"/>
      <c r="HC195" s="16"/>
      <c r="HD195" s="16"/>
      <c r="HE195" s="16"/>
      <c r="HF195" s="16"/>
      <c r="HG195" s="16"/>
      <c r="HH195" s="16"/>
      <c r="HI195" s="16"/>
      <c r="HJ195" s="16"/>
      <c r="HK195" s="16"/>
      <c r="HL195" s="16"/>
      <c r="HM195" s="16"/>
      <c r="HN195" s="16"/>
      <c r="HO195" s="16"/>
      <c r="HP195" s="16"/>
      <c r="HQ195" s="16"/>
      <c r="HR195" s="16"/>
      <c r="HS195" s="16"/>
      <c r="HT195" s="16"/>
      <c r="HU195" s="16"/>
      <c r="HV195" s="16"/>
      <c r="HW195" s="16"/>
      <c r="HX195" s="16"/>
    </row>
    <row r="196" spans="6:232" ht="15.95" customHeight="1" x14ac:dyDescent="0.2">
      <c r="F196" s="14"/>
      <c r="AP196" s="14"/>
      <c r="AQ196" s="14"/>
      <c r="AW196" s="264"/>
      <c r="CK196" s="264"/>
      <c r="CS196" s="264"/>
      <c r="CW196" s="264"/>
      <c r="ER196" s="264"/>
      <c r="ES196" s="264"/>
      <c r="EZ196" s="16"/>
      <c r="FA196" s="16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6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  <c r="HV196" s="16"/>
      <c r="HW196" s="16"/>
      <c r="HX196" s="16"/>
    </row>
    <row r="197" spans="6:232" ht="15.95" customHeight="1" x14ac:dyDescent="0.2">
      <c r="F197" s="14"/>
      <c r="AP197" s="14"/>
      <c r="AQ197" s="14"/>
      <c r="AW197" s="264"/>
      <c r="CK197" s="264"/>
      <c r="CS197" s="264"/>
      <c r="CW197" s="264"/>
      <c r="ER197" s="264"/>
      <c r="ES197" s="264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6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  <c r="HV197" s="16"/>
      <c r="HW197" s="16"/>
      <c r="HX197" s="16"/>
    </row>
    <row r="198" spans="6:232" ht="15.95" customHeight="1" x14ac:dyDescent="0.2">
      <c r="F198" s="14"/>
      <c r="AP198" s="14"/>
      <c r="AQ198" s="14"/>
      <c r="AW198" s="264"/>
      <c r="CK198" s="264"/>
      <c r="CS198" s="264"/>
      <c r="CW198" s="264"/>
      <c r="ER198" s="264"/>
      <c r="ES198" s="264"/>
      <c r="EZ198" s="16"/>
      <c r="FA198" s="16"/>
      <c r="FB198" s="16"/>
      <c r="FC198" s="16"/>
      <c r="FD198" s="16"/>
      <c r="FE198" s="16"/>
      <c r="FF198" s="16"/>
      <c r="FG198" s="16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  <c r="GR198" s="16"/>
      <c r="GS198" s="16"/>
      <c r="GT198" s="16"/>
      <c r="GU198" s="16"/>
      <c r="GV198" s="16"/>
      <c r="GW198" s="16"/>
      <c r="GX198" s="16"/>
      <c r="GY198" s="16"/>
      <c r="GZ198" s="16"/>
      <c r="HA198" s="16"/>
      <c r="HB198" s="16"/>
      <c r="HC198" s="16"/>
      <c r="HD198" s="16"/>
      <c r="HE198" s="16"/>
      <c r="HF198" s="16"/>
      <c r="HG198" s="16"/>
      <c r="HH198" s="16"/>
      <c r="HI198" s="16"/>
      <c r="HJ198" s="16"/>
      <c r="HK198" s="16"/>
      <c r="HL198" s="16"/>
      <c r="HM198" s="16"/>
      <c r="HN198" s="16"/>
      <c r="HO198" s="16"/>
      <c r="HP198" s="16"/>
      <c r="HQ198" s="16"/>
      <c r="HR198" s="16"/>
      <c r="HS198" s="16"/>
      <c r="HT198" s="16"/>
      <c r="HU198" s="16"/>
      <c r="HV198" s="16"/>
      <c r="HW198" s="16"/>
      <c r="HX198" s="16"/>
    </row>
    <row r="199" spans="6:232" ht="15.95" customHeight="1" x14ac:dyDescent="0.2">
      <c r="F199" s="14"/>
      <c r="AP199" s="14"/>
      <c r="AQ199" s="14"/>
      <c r="AW199" s="264"/>
      <c r="CK199" s="264"/>
      <c r="CS199" s="264"/>
      <c r="CW199" s="264"/>
      <c r="ER199" s="264"/>
      <c r="ES199" s="264"/>
      <c r="EZ199" s="16"/>
      <c r="FA199" s="16"/>
      <c r="FB199" s="16"/>
      <c r="FC199" s="16"/>
      <c r="FD199" s="16"/>
      <c r="FE199" s="16"/>
      <c r="FF199" s="16"/>
      <c r="FG199" s="16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  <c r="GR199" s="16"/>
      <c r="GS199" s="16"/>
      <c r="GT199" s="16"/>
      <c r="GU199" s="16"/>
      <c r="GV199" s="16"/>
      <c r="GW199" s="16"/>
      <c r="GX199" s="16"/>
      <c r="GY199" s="16"/>
      <c r="GZ199" s="16"/>
      <c r="HA199" s="16"/>
      <c r="HB199" s="16"/>
      <c r="HC199" s="16"/>
      <c r="HD199" s="16"/>
      <c r="HE199" s="16"/>
      <c r="HF199" s="16"/>
      <c r="HG199" s="16"/>
      <c r="HH199" s="16"/>
      <c r="HI199" s="16"/>
      <c r="HJ199" s="16"/>
      <c r="HK199" s="16"/>
      <c r="HL199" s="16"/>
      <c r="HM199" s="16"/>
      <c r="HN199" s="16"/>
      <c r="HO199" s="16"/>
      <c r="HP199" s="16"/>
      <c r="HQ199" s="16"/>
      <c r="HR199" s="16"/>
      <c r="HS199" s="16"/>
      <c r="HT199" s="16"/>
      <c r="HU199" s="16"/>
      <c r="HV199" s="16"/>
      <c r="HW199" s="16"/>
      <c r="HX199" s="16"/>
    </row>
    <row r="200" spans="6:232" ht="15.95" customHeight="1" x14ac:dyDescent="0.2">
      <c r="F200" s="14"/>
      <c r="AP200" s="14"/>
      <c r="AQ200" s="14"/>
      <c r="AW200" s="264"/>
      <c r="CK200" s="264"/>
      <c r="CS200" s="264"/>
      <c r="CW200" s="264"/>
      <c r="ER200" s="264"/>
      <c r="ES200" s="264"/>
      <c r="EZ200" s="16"/>
      <c r="FA200" s="16"/>
      <c r="FB200" s="16"/>
      <c r="FC200" s="16"/>
      <c r="FD200" s="16"/>
      <c r="FE200" s="16"/>
      <c r="FF200" s="16"/>
      <c r="FG200" s="16"/>
      <c r="FH200" s="16"/>
      <c r="FI200" s="16"/>
      <c r="FJ200" s="16"/>
      <c r="FK200" s="16"/>
      <c r="FL200" s="16"/>
      <c r="FM200" s="16"/>
      <c r="FN200" s="16"/>
      <c r="FO200" s="16"/>
      <c r="FP200" s="16"/>
      <c r="FQ200" s="16"/>
      <c r="FR200" s="16"/>
      <c r="FS200" s="16"/>
      <c r="FT200" s="16"/>
      <c r="FU200" s="16"/>
      <c r="FV200" s="16"/>
      <c r="FW200" s="16"/>
      <c r="FX200" s="16"/>
      <c r="FY200" s="16"/>
      <c r="FZ200" s="16"/>
      <c r="GA200" s="16"/>
      <c r="GB200" s="16"/>
      <c r="GC200" s="16"/>
      <c r="GD200" s="16"/>
      <c r="GE200" s="16"/>
      <c r="GF200" s="16"/>
      <c r="GG200" s="16"/>
      <c r="GH200" s="16"/>
      <c r="GI200" s="16"/>
      <c r="GJ200" s="16"/>
      <c r="GK200" s="16"/>
      <c r="GL200" s="16"/>
      <c r="GM200" s="16"/>
      <c r="GN200" s="16"/>
      <c r="GO200" s="16"/>
      <c r="GP200" s="16"/>
      <c r="GQ200" s="16"/>
      <c r="GR200" s="16"/>
      <c r="GS200" s="16"/>
      <c r="GT200" s="16"/>
      <c r="GU200" s="16"/>
      <c r="GV200" s="16"/>
      <c r="GW200" s="16"/>
      <c r="GX200" s="16"/>
      <c r="GY200" s="16"/>
      <c r="GZ200" s="16"/>
      <c r="HA200" s="16"/>
      <c r="HB200" s="16"/>
      <c r="HC200" s="16"/>
      <c r="HD200" s="16"/>
      <c r="HE200" s="16"/>
      <c r="HF200" s="16"/>
      <c r="HG200" s="16"/>
      <c r="HH200" s="16"/>
      <c r="HI200" s="16"/>
      <c r="HJ200" s="16"/>
      <c r="HK200" s="16"/>
      <c r="HL200" s="16"/>
      <c r="HM200" s="16"/>
      <c r="HN200" s="16"/>
      <c r="HO200" s="16"/>
      <c r="HP200" s="16"/>
      <c r="HQ200" s="16"/>
      <c r="HR200" s="16"/>
      <c r="HS200" s="16"/>
      <c r="HT200" s="16"/>
      <c r="HU200" s="16"/>
      <c r="HV200" s="16"/>
      <c r="HW200" s="16"/>
      <c r="HX200" s="16"/>
    </row>
    <row r="201" spans="6:232" ht="15.95" customHeight="1" x14ac:dyDescent="0.2">
      <c r="F201" s="14"/>
      <c r="AP201" s="14"/>
      <c r="AQ201" s="14"/>
      <c r="AW201" s="264"/>
      <c r="CK201" s="264"/>
      <c r="CS201" s="264"/>
      <c r="CW201" s="264"/>
      <c r="ER201" s="264"/>
      <c r="ES201" s="264"/>
      <c r="EZ201" s="16"/>
      <c r="FA201" s="16"/>
      <c r="FB201" s="16"/>
      <c r="FC201" s="16"/>
      <c r="FD201" s="16"/>
      <c r="FE201" s="16"/>
      <c r="FF201" s="16"/>
      <c r="FG201" s="16"/>
      <c r="FH201" s="16"/>
      <c r="FI201" s="16"/>
      <c r="FJ201" s="16"/>
      <c r="FK201" s="16"/>
      <c r="FL201" s="16"/>
      <c r="FM201" s="16"/>
      <c r="FN201" s="16"/>
      <c r="FO201" s="16"/>
      <c r="FP201" s="16"/>
      <c r="FQ201" s="16"/>
      <c r="FR201" s="16"/>
      <c r="FS201" s="16"/>
      <c r="FT201" s="16"/>
      <c r="FU201" s="16"/>
      <c r="FV201" s="16"/>
      <c r="FW201" s="16"/>
      <c r="FX201" s="16"/>
      <c r="FY201" s="16"/>
      <c r="FZ201" s="16"/>
      <c r="GA201" s="16"/>
      <c r="GB201" s="16"/>
      <c r="GC201" s="16"/>
      <c r="GD201" s="16"/>
      <c r="GE201" s="16"/>
      <c r="GF201" s="16"/>
      <c r="GG201" s="16"/>
      <c r="GH201" s="16"/>
      <c r="GI201" s="16"/>
      <c r="GJ201" s="16"/>
      <c r="GK201" s="16"/>
      <c r="GL201" s="16"/>
      <c r="GM201" s="16"/>
      <c r="GN201" s="16"/>
      <c r="GO201" s="16"/>
      <c r="GP201" s="16"/>
      <c r="GQ201" s="16"/>
      <c r="GR201" s="16"/>
      <c r="GS201" s="16"/>
      <c r="GT201" s="16"/>
      <c r="GU201" s="16"/>
      <c r="GV201" s="16"/>
      <c r="GW201" s="16"/>
      <c r="GX201" s="16"/>
      <c r="GY201" s="16"/>
      <c r="GZ201" s="16"/>
      <c r="HA201" s="16"/>
      <c r="HB201" s="16"/>
      <c r="HC201" s="16"/>
      <c r="HD201" s="16"/>
      <c r="HE201" s="16"/>
      <c r="HF201" s="16"/>
      <c r="HG201" s="16"/>
      <c r="HH201" s="16"/>
      <c r="HI201" s="16"/>
      <c r="HJ201" s="16"/>
      <c r="HK201" s="16"/>
      <c r="HL201" s="16"/>
      <c r="HM201" s="16"/>
      <c r="HN201" s="16"/>
      <c r="HO201" s="16"/>
      <c r="HP201" s="16"/>
      <c r="HQ201" s="16"/>
      <c r="HR201" s="16"/>
      <c r="HS201" s="16"/>
      <c r="HT201" s="16"/>
      <c r="HU201" s="16"/>
      <c r="HV201" s="16"/>
      <c r="HW201" s="16"/>
      <c r="HX201" s="16"/>
    </row>
    <row r="202" spans="6:232" ht="15.95" customHeight="1" x14ac:dyDescent="0.2">
      <c r="F202" s="14"/>
      <c r="AP202" s="14"/>
      <c r="AQ202" s="14"/>
      <c r="AW202" s="264"/>
      <c r="CK202" s="264"/>
      <c r="CS202" s="264"/>
      <c r="CW202" s="264"/>
      <c r="ER202" s="264"/>
      <c r="ES202" s="264"/>
      <c r="EZ202" s="16"/>
      <c r="FA202" s="16"/>
      <c r="FB202" s="16"/>
      <c r="FC202" s="16"/>
      <c r="FD202" s="16"/>
      <c r="FE202" s="16"/>
      <c r="FF202" s="16"/>
      <c r="FG202" s="16"/>
      <c r="FH202" s="16"/>
      <c r="FI202" s="16"/>
      <c r="FJ202" s="16"/>
      <c r="FK202" s="16"/>
      <c r="FL202" s="16"/>
      <c r="FM202" s="16"/>
      <c r="FN202" s="16"/>
      <c r="FO202" s="16"/>
      <c r="FP202" s="16"/>
      <c r="FQ202" s="16"/>
      <c r="FR202" s="16"/>
      <c r="FS202" s="16"/>
      <c r="FT202" s="16"/>
      <c r="FU202" s="16"/>
      <c r="FV202" s="16"/>
      <c r="FW202" s="16"/>
      <c r="FX202" s="16"/>
      <c r="FY202" s="16"/>
      <c r="FZ202" s="16"/>
      <c r="GA202" s="16"/>
      <c r="GB202" s="16"/>
      <c r="GC202" s="16"/>
      <c r="GD202" s="16"/>
      <c r="GE202" s="16"/>
      <c r="GF202" s="16"/>
      <c r="GG202" s="16"/>
      <c r="GH202" s="16"/>
      <c r="GI202" s="16"/>
      <c r="GJ202" s="16"/>
      <c r="GK202" s="16"/>
      <c r="GL202" s="16"/>
      <c r="GM202" s="16"/>
      <c r="GN202" s="16"/>
      <c r="GO202" s="16"/>
      <c r="GP202" s="16"/>
      <c r="GQ202" s="16"/>
      <c r="GR202" s="16"/>
      <c r="GS202" s="16"/>
      <c r="GT202" s="16"/>
      <c r="GU202" s="16"/>
      <c r="GV202" s="16"/>
      <c r="GW202" s="16"/>
      <c r="GX202" s="16"/>
      <c r="GY202" s="16"/>
      <c r="GZ202" s="16"/>
      <c r="HA202" s="16"/>
      <c r="HB202" s="16"/>
      <c r="HC202" s="16"/>
      <c r="HD202" s="16"/>
      <c r="HE202" s="16"/>
      <c r="HF202" s="16"/>
      <c r="HG202" s="16"/>
      <c r="HH202" s="16"/>
      <c r="HI202" s="16"/>
      <c r="HJ202" s="16"/>
      <c r="HK202" s="16"/>
      <c r="HL202" s="16"/>
      <c r="HM202" s="16"/>
      <c r="HN202" s="16"/>
      <c r="HO202" s="16"/>
      <c r="HP202" s="16"/>
      <c r="HQ202" s="16"/>
      <c r="HR202" s="16"/>
      <c r="HS202" s="16"/>
      <c r="HT202" s="16"/>
      <c r="HU202" s="16"/>
      <c r="HV202" s="16"/>
      <c r="HW202" s="16"/>
      <c r="HX202" s="16"/>
    </row>
    <row r="203" spans="6:232" ht="15.95" customHeight="1" x14ac:dyDescent="0.2">
      <c r="F203" s="14"/>
      <c r="AP203" s="14"/>
      <c r="AQ203" s="14"/>
      <c r="AW203" s="264"/>
      <c r="CK203" s="264"/>
      <c r="CS203" s="264"/>
      <c r="CW203" s="264"/>
      <c r="ER203" s="264"/>
      <c r="ES203" s="264"/>
      <c r="EZ203" s="16"/>
      <c r="FA203" s="16"/>
      <c r="FB203" s="16"/>
      <c r="FC203" s="16"/>
      <c r="FD203" s="16"/>
      <c r="FE203" s="16"/>
      <c r="FF203" s="16"/>
      <c r="FG203" s="16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  <c r="GT203" s="16"/>
      <c r="GU203" s="16"/>
      <c r="GV203" s="16"/>
      <c r="GW203" s="16"/>
      <c r="GX203" s="16"/>
      <c r="GY203" s="16"/>
      <c r="GZ203" s="16"/>
      <c r="HA203" s="16"/>
      <c r="HB203" s="16"/>
      <c r="HC203" s="16"/>
      <c r="HD203" s="16"/>
      <c r="HE203" s="16"/>
      <c r="HF203" s="16"/>
      <c r="HG203" s="16"/>
      <c r="HH203" s="16"/>
      <c r="HI203" s="16"/>
      <c r="HJ203" s="16"/>
      <c r="HK203" s="16"/>
      <c r="HL203" s="16"/>
      <c r="HM203" s="16"/>
      <c r="HN203" s="16"/>
      <c r="HO203" s="16"/>
      <c r="HP203" s="16"/>
      <c r="HQ203" s="16"/>
      <c r="HR203" s="16"/>
      <c r="HS203" s="16"/>
      <c r="HT203" s="16"/>
      <c r="HU203" s="16"/>
      <c r="HV203" s="16"/>
      <c r="HW203" s="16"/>
      <c r="HX203" s="16"/>
    </row>
    <row r="204" spans="6:232" ht="15.95" customHeight="1" x14ac:dyDescent="0.2">
      <c r="F204" s="14"/>
      <c r="AP204" s="14"/>
      <c r="AQ204" s="14"/>
      <c r="AW204" s="264"/>
      <c r="CK204" s="264"/>
      <c r="CS204" s="264"/>
      <c r="CW204" s="264"/>
      <c r="ER204" s="264"/>
      <c r="ES204" s="264"/>
      <c r="EZ204" s="16"/>
      <c r="FA204" s="16"/>
      <c r="FB204" s="16"/>
      <c r="FC204" s="16"/>
      <c r="FD204" s="16"/>
      <c r="FE204" s="16"/>
      <c r="FF204" s="16"/>
      <c r="FG204" s="16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  <c r="GT204" s="16"/>
      <c r="GU204" s="16"/>
      <c r="GV204" s="16"/>
      <c r="GW204" s="16"/>
      <c r="GX204" s="16"/>
      <c r="GY204" s="16"/>
      <c r="GZ204" s="16"/>
      <c r="HA204" s="16"/>
      <c r="HB204" s="16"/>
      <c r="HC204" s="16"/>
      <c r="HD204" s="16"/>
      <c r="HE204" s="16"/>
      <c r="HF204" s="16"/>
      <c r="HG204" s="16"/>
      <c r="HH204" s="16"/>
      <c r="HI204" s="16"/>
      <c r="HJ204" s="16"/>
      <c r="HK204" s="16"/>
      <c r="HL204" s="16"/>
      <c r="HM204" s="16"/>
      <c r="HN204" s="16"/>
      <c r="HO204" s="16"/>
      <c r="HP204" s="16"/>
      <c r="HQ204" s="16"/>
      <c r="HR204" s="16"/>
      <c r="HS204" s="16"/>
      <c r="HT204" s="16"/>
      <c r="HU204" s="16"/>
      <c r="HV204" s="16"/>
      <c r="HW204" s="16"/>
      <c r="HX204" s="16"/>
    </row>
    <row r="205" spans="6:232" ht="15.95" customHeight="1" x14ac:dyDescent="0.2">
      <c r="F205" s="14"/>
      <c r="AP205" s="14"/>
      <c r="AQ205" s="14"/>
      <c r="AW205" s="264"/>
      <c r="CK205" s="264"/>
      <c r="CS205" s="264"/>
      <c r="CW205" s="264"/>
      <c r="ER205" s="264"/>
      <c r="ES205" s="264"/>
      <c r="EZ205" s="16"/>
      <c r="FA205" s="16"/>
      <c r="FB205" s="16"/>
      <c r="FC205" s="16"/>
      <c r="FD205" s="16"/>
      <c r="FE205" s="16"/>
      <c r="FF205" s="16"/>
      <c r="FG205" s="16"/>
      <c r="FH205" s="16"/>
      <c r="FI205" s="16"/>
      <c r="FJ205" s="16"/>
      <c r="FK205" s="16"/>
      <c r="FL205" s="16"/>
      <c r="FM205" s="16"/>
      <c r="FN205" s="16"/>
      <c r="FO205" s="16"/>
      <c r="FP205" s="16"/>
      <c r="FQ205" s="16"/>
      <c r="FR205" s="16"/>
      <c r="FS205" s="16"/>
      <c r="FT205" s="16"/>
      <c r="FU205" s="16"/>
      <c r="FV205" s="16"/>
      <c r="FW205" s="16"/>
      <c r="FX205" s="16"/>
      <c r="FY205" s="16"/>
      <c r="FZ205" s="16"/>
      <c r="GA205" s="16"/>
      <c r="GB205" s="16"/>
      <c r="GC205" s="16"/>
      <c r="GD205" s="16"/>
      <c r="GE205" s="16"/>
      <c r="GF205" s="16"/>
      <c r="GG205" s="16"/>
      <c r="GH205" s="16"/>
      <c r="GI205" s="16"/>
      <c r="GJ205" s="16"/>
      <c r="GK205" s="16"/>
      <c r="GL205" s="16"/>
      <c r="GM205" s="16"/>
      <c r="GN205" s="16"/>
      <c r="GO205" s="16"/>
      <c r="GP205" s="16"/>
      <c r="GQ205" s="16"/>
      <c r="GR205" s="16"/>
      <c r="GS205" s="16"/>
      <c r="GT205" s="16"/>
      <c r="GU205" s="16"/>
      <c r="GV205" s="16"/>
      <c r="GW205" s="16"/>
      <c r="GX205" s="16"/>
      <c r="GY205" s="16"/>
      <c r="GZ205" s="16"/>
      <c r="HA205" s="16"/>
      <c r="HB205" s="16"/>
      <c r="HC205" s="16"/>
      <c r="HD205" s="16"/>
      <c r="HE205" s="16"/>
      <c r="HF205" s="16"/>
      <c r="HG205" s="16"/>
      <c r="HH205" s="16"/>
      <c r="HI205" s="16"/>
      <c r="HJ205" s="16"/>
      <c r="HK205" s="16"/>
      <c r="HL205" s="16"/>
      <c r="HM205" s="16"/>
      <c r="HN205" s="16"/>
      <c r="HO205" s="16"/>
      <c r="HP205" s="16"/>
      <c r="HQ205" s="16"/>
      <c r="HR205" s="16"/>
      <c r="HS205" s="16"/>
      <c r="HT205" s="16"/>
      <c r="HU205" s="16"/>
      <c r="HV205" s="16"/>
      <c r="HW205" s="16"/>
      <c r="HX205" s="16"/>
    </row>
    <row r="206" spans="6:232" ht="15.95" customHeight="1" x14ac:dyDescent="0.2">
      <c r="F206" s="14"/>
      <c r="AP206" s="14"/>
      <c r="AQ206" s="14"/>
      <c r="AW206" s="264"/>
      <c r="CK206" s="264"/>
      <c r="CS206" s="264"/>
      <c r="CW206" s="264"/>
      <c r="ER206" s="264"/>
      <c r="ES206" s="264"/>
      <c r="EZ206" s="16"/>
      <c r="FA206" s="16"/>
      <c r="FB206" s="16"/>
      <c r="FC206" s="16"/>
      <c r="FD206" s="16"/>
      <c r="FE206" s="16"/>
      <c r="FF206" s="16"/>
      <c r="FG206" s="16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6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  <c r="HV206" s="16"/>
      <c r="HW206" s="16"/>
      <c r="HX206" s="16"/>
    </row>
    <row r="207" spans="6:232" ht="15.95" customHeight="1" x14ac:dyDescent="0.2">
      <c r="F207" s="14"/>
      <c r="AP207" s="14"/>
      <c r="AQ207" s="14"/>
      <c r="AW207" s="264"/>
      <c r="CK207" s="264"/>
      <c r="CS207" s="264"/>
      <c r="CW207" s="264"/>
      <c r="ER207" s="264"/>
      <c r="ES207" s="264"/>
      <c r="EZ207" s="16"/>
      <c r="FA207" s="16"/>
      <c r="FB207" s="16"/>
      <c r="FC207" s="16"/>
      <c r="FD207" s="16"/>
      <c r="FE207" s="16"/>
      <c r="FF207" s="16"/>
      <c r="FG207" s="16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  <c r="GT207" s="16"/>
      <c r="GU207" s="16"/>
      <c r="GV207" s="16"/>
      <c r="GW207" s="16"/>
      <c r="GX207" s="16"/>
      <c r="GY207" s="16"/>
      <c r="GZ207" s="16"/>
      <c r="HA207" s="16"/>
      <c r="HB207" s="16"/>
      <c r="HC207" s="16"/>
      <c r="HD207" s="16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16"/>
      <c r="HT207" s="16"/>
      <c r="HU207" s="16"/>
      <c r="HV207" s="16"/>
      <c r="HW207" s="16"/>
      <c r="HX207" s="16"/>
    </row>
    <row r="208" spans="6:232" ht="15.95" customHeight="1" x14ac:dyDescent="0.2">
      <c r="F208" s="14"/>
      <c r="AP208" s="14"/>
      <c r="AQ208" s="14"/>
      <c r="AW208" s="264"/>
      <c r="CK208" s="264"/>
      <c r="CS208" s="264"/>
      <c r="CW208" s="264"/>
      <c r="ER208" s="264"/>
      <c r="ES208" s="264"/>
      <c r="EZ208" s="16"/>
      <c r="FA208" s="16"/>
      <c r="FB208" s="16"/>
      <c r="FC208" s="16"/>
      <c r="FD208" s="16"/>
      <c r="FE208" s="16"/>
      <c r="FF208" s="16"/>
      <c r="FG208" s="16"/>
      <c r="FH208" s="16"/>
      <c r="FI208" s="16"/>
      <c r="FJ208" s="16"/>
      <c r="FK208" s="16"/>
      <c r="FL208" s="16"/>
      <c r="FM208" s="16"/>
      <c r="FN208" s="16"/>
      <c r="FO208" s="16"/>
      <c r="FP208" s="16"/>
      <c r="FQ208" s="16"/>
      <c r="FR208" s="16"/>
      <c r="FS208" s="16"/>
      <c r="FT208" s="16"/>
      <c r="FU208" s="16"/>
      <c r="FV208" s="16"/>
      <c r="FW208" s="16"/>
      <c r="FX208" s="16"/>
      <c r="FY208" s="16"/>
      <c r="FZ208" s="16"/>
      <c r="GA208" s="16"/>
      <c r="GB208" s="16"/>
      <c r="GC208" s="16"/>
      <c r="GD208" s="16"/>
      <c r="GE208" s="16"/>
      <c r="GF208" s="16"/>
      <c r="GG208" s="16"/>
      <c r="GH208" s="16"/>
      <c r="GI208" s="16"/>
      <c r="GJ208" s="16"/>
      <c r="GK208" s="16"/>
      <c r="GL208" s="16"/>
      <c r="GM208" s="16"/>
      <c r="GN208" s="16"/>
      <c r="GO208" s="16"/>
      <c r="GP208" s="16"/>
      <c r="GQ208" s="16"/>
      <c r="GR208" s="16"/>
      <c r="GS208" s="16"/>
      <c r="GT208" s="16"/>
      <c r="GU208" s="16"/>
      <c r="GV208" s="16"/>
      <c r="GW208" s="16"/>
      <c r="GX208" s="16"/>
      <c r="GY208" s="16"/>
      <c r="GZ208" s="16"/>
      <c r="HA208" s="16"/>
      <c r="HB208" s="16"/>
      <c r="HC208" s="16"/>
      <c r="HD208" s="16"/>
      <c r="HE208" s="16"/>
      <c r="HF208" s="16"/>
      <c r="HG208" s="16"/>
      <c r="HH208" s="16"/>
      <c r="HI208" s="16"/>
      <c r="HJ208" s="16"/>
      <c r="HK208" s="16"/>
      <c r="HL208" s="16"/>
      <c r="HM208" s="16"/>
      <c r="HN208" s="16"/>
      <c r="HO208" s="16"/>
      <c r="HP208" s="16"/>
      <c r="HQ208" s="16"/>
      <c r="HR208" s="16"/>
      <c r="HS208" s="16"/>
      <c r="HT208" s="16"/>
      <c r="HU208" s="16"/>
      <c r="HV208" s="16"/>
      <c r="HW208" s="16"/>
      <c r="HX208" s="16"/>
    </row>
    <row r="209" spans="6:232" ht="15.95" customHeight="1" x14ac:dyDescent="0.2">
      <c r="F209" s="14"/>
      <c r="AP209" s="14"/>
      <c r="AQ209" s="14"/>
      <c r="AW209" s="264"/>
      <c r="CK209" s="264"/>
      <c r="CS209" s="264"/>
      <c r="CW209" s="264"/>
      <c r="ER209" s="264"/>
      <c r="ES209" s="264"/>
      <c r="EZ209" s="16"/>
      <c r="FA209" s="16"/>
      <c r="FB209" s="16"/>
      <c r="FC209" s="16"/>
      <c r="FD209" s="16"/>
      <c r="FE209" s="16"/>
      <c r="FF209" s="16"/>
      <c r="FG209" s="16"/>
      <c r="FH209" s="16"/>
      <c r="FI209" s="16"/>
      <c r="FJ209" s="16"/>
      <c r="FK209" s="16"/>
      <c r="FL209" s="16"/>
      <c r="FM209" s="16"/>
      <c r="FN209" s="16"/>
      <c r="FO209" s="16"/>
      <c r="FP209" s="16"/>
      <c r="FQ209" s="16"/>
      <c r="FR209" s="16"/>
      <c r="FS209" s="16"/>
      <c r="FT209" s="16"/>
      <c r="FU209" s="16"/>
      <c r="FV209" s="16"/>
      <c r="FW209" s="16"/>
      <c r="FX209" s="16"/>
      <c r="FY209" s="16"/>
      <c r="FZ209" s="16"/>
      <c r="GA209" s="16"/>
      <c r="GB209" s="16"/>
      <c r="GC209" s="16"/>
      <c r="GD209" s="16"/>
      <c r="GE209" s="16"/>
      <c r="GF209" s="16"/>
      <c r="GG209" s="16"/>
      <c r="GH209" s="16"/>
      <c r="GI209" s="16"/>
      <c r="GJ209" s="16"/>
      <c r="GK209" s="16"/>
      <c r="GL209" s="16"/>
      <c r="GM209" s="16"/>
      <c r="GN209" s="16"/>
      <c r="GO209" s="16"/>
      <c r="GP209" s="16"/>
      <c r="GQ209" s="16"/>
      <c r="GR209" s="16"/>
      <c r="GS209" s="16"/>
      <c r="GT209" s="16"/>
      <c r="GU209" s="16"/>
      <c r="GV209" s="16"/>
      <c r="GW209" s="16"/>
      <c r="GX209" s="16"/>
      <c r="GY209" s="16"/>
      <c r="GZ209" s="16"/>
      <c r="HA209" s="16"/>
      <c r="HB209" s="16"/>
      <c r="HC209" s="16"/>
      <c r="HD209" s="16"/>
      <c r="HE209" s="16"/>
      <c r="HF209" s="16"/>
      <c r="HG209" s="16"/>
      <c r="HH209" s="16"/>
      <c r="HI209" s="16"/>
      <c r="HJ209" s="16"/>
      <c r="HK209" s="16"/>
      <c r="HL209" s="16"/>
      <c r="HM209" s="16"/>
      <c r="HN209" s="16"/>
      <c r="HO209" s="16"/>
      <c r="HP209" s="16"/>
      <c r="HQ209" s="16"/>
      <c r="HR209" s="16"/>
      <c r="HS209" s="16"/>
      <c r="HT209" s="16"/>
      <c r="HU209" s="16"/>
      <c r="HV209" s="16"/>
      <c r="HW209" s="16"/>
      <c r="HX209" s="16"/>
    </row>
    <row r="210" spans="6:232" ht="15.95" customHeight="1" x14ac:dyDescent="0.2">
      <c r="F210" s="14"/>
      <c r="AP210" s="14"/>
      <c r="AQ210" s="14"/>
      <c r="AW210" s="264"/>
      <c r="CK210" s="264"/>
      <c r="CS210" s="264"/>
      <c r="CW210" s="264"/>
      <c r="ER210" s="264"/>
      <c r="ES210" s="264"/>
      <c r="EZ210" s="16"/>
      <c r="FA210" s="16"/>
      <c r="FB210" s="16"/>
      <c r="FC210" s="16"/>
      <c r="FD210" s="16"/>
      <c r="FE210" s="16"/>
      <c r="FF210" s="16"/>
      <c r="FG210" s="16"/>
      <c r="FH210" s="16"/>
      <c r="FI210" s="16"/>
      <c r="FJ210" s="16"/>
      <c r="FK210" s="16"/>
      <c r="FL210" s="16"/>
      <c r="FM210" s="16"/>
      <c r="FN210" s="16"/>
      <c r="FO210" s="16"/>
      <c r="FP210" s="16"/>
      <c r="FQ210" s="16"/>
      <c r="FR210" s="16"/>
      <c r="FS210" s="16"/>
      <c r="FT210" s="16"/>
      <c r="FU210" s="16"/>
      <c r="FV210" s="16"/>
      <c r="FW210" s="16"/>
      <c r="FX210" s="16"/>
      <c r="FY210" s="16"/>
      <c r="FZ210" s="16"/>
      <c r="GA210" s="16"/>
      <c r="GB210" s="16"/>
      <c r="GC210" s="16"/>
      <c r="GD210" s="16"/>
      <c r="GE210" s="16"/>
      <c r="GF210" s="16"/>
      <c r="GG210" s="16"/>
      <c r="GH210" s="16"/>
      <c r="GI210" s="16"/>
      <c r="GJ210" s="16"/>
      <c r="GK210" s="16"/>
      <c r="GL210" s="16"/>
      <c r="GM210" s="16"/>
      <c r="GN210" s="16"/>
      <c r="GO210" s="16"/>
      <c r="GP210" s="16"/>
      <c r="GQ210" s="16"/>
      <c r="GR210" s="16"/>
      <c r="GS210" s="16"/>
      <c r="GT210" s="16"/>
      <c r="GU210" s="16"/>
      <c r="GV210" s="16"/>
      <c r="GW210" s="16"/>
      <c r="GX210" s="16"/>
      <c r="GY210" s="16"/>
      <c r="GZ210" s="16"/>
      <c r="HA210" s="16"/>
      <c r="HB210" s="16"/>
      <c r="HC210" s="16"/>
      <c r="HD210" s="16"/>
      <c r="HE210" s="16"/>
      <c r="HF210" s="16"/>
      <c r="HG210" s="16"/>
      <c r="HH210" s="16"/>
      <c r="HI210" s="16"/>
      <c r="HJ210" s="16"/>
      <c r="HK210" s="16"/>
      <c r="HL210" s="16"/>
      <c r="HM210" s="16"/>
      <c r="HN210" s="16"/>
      <c r="HO210" s="16"/>
      <c r="HP210" s="16"/>
      <c r="HQ210" s="16"/>
      <c r="HR210" s="16"/>
      <c r="HS210" s="16"/>
      <c r="HT210" s="16"/>
      <c r="HU210" s="16"/>
      <c r="HV210" s="16"/>
      <c r="HW210" s="16"/>
      <c r="HX210" s="16"/>
    </row>
    <row r="211" spans="6:232" ht="15.95" customHeight="1" x14ac:dyDescent="0.2">
      <c r="F211" s="14"/>
      <c r="AP211" s="14"/>
      <c r="AQ211" s="14"/>
      <c r="AW211" s="264"/>
      <c r="CK211" s="264"/>
      <c r="CS211" s="264"/>
      <c r="CW211" s="264"/>
      <c r="ER211" s="264"/>
      <c r="ES211" s="264"/>
      <c r="EZ211" s="16"/>
      <c r="FA211" s="16"/>
      <c r="FB211" s="16"/>
      <c r="FC211" s="16"/>
      <c r="FD211" s="16"/>
      <c r="FE211" s="16"/>
      <c r="FF211" s="16"/>
      <c r="FG211" s="16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  <c r="GT211" s="16"/>
      <c r="GU211" s="16"/>
      <c r="GV211" s="16"/>
      <c r="GW211" s="16"/>
      <c r="GX211" s="16"/>
      <c r="GY211" s="16"/>
      <c r="GZ211" s="16"/>
      <c r="HA211" s="16"/>
      <c r="HB211" s="16"/>
      <c r="HC211" s="16"/>
      <c r="HD211" s="16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16"/>
      <c r="HT211" s="16"/>
      <c r="HU211" s="16"/>
      <c r="HV211" s="16"/>
      <c r="HW211" s="16"/>
      <c r="HX211" s="16"/>
    </row>
    <row r="212" spans="6:232" ht="15.95" customHeight="1" x14ac:dyDescent="0.2">
      <c r="F212" s="14"/>
      <c r="AP212" s="14"/>
      <c r="AQ212" s="14"/>
      <c r="AW212" s="264"/>
      <c r="CK212" s="264"/>
      <c r="CS212" s="264"/>
      <c r="CW212" s="264"/>
      <c r="ER212" s="264"/>
      <c r="ES212" s="264"/>
      <c r="EZ212" s="16"/>
      <c r="FA212" s="16"/>
      <c r="FB212" s="16"/>
      <c r="FC212" s="16"/>
      <c r="FD212" s="16"/>
      <c r="FE212" s="16"/>
      <c r="FF212" s="16"/>
      <c r="FG212" s="16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  <c r="GT212" s="16"/>
      <c r="GU212" s="16"/>
      <c r="GV212" s="16"/>
      <c r="GW212" s="16"/>
      <c r="GX212" s="16"/>
      <c r="GY212" s="16"/>
      <c r="GZ212" s="16"/>
      <c r="HA212" s="16"/>
      <c r="HB212" s="16"/>
      <c r="HC212" s="16"/>
      <c r="HD212" s="16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16"/>
      <c r="HT212" s="16"/>
      <c r="HU212" s="16"/>
      <c r="HV212" s="16"/>
      <c r="HW212" s="16"/>
      <c r="HX212" s="16"/>
    </row>
    <row r="213" spans="6:232" ht="15.95" customHeight="1" x14ac:dyDescent="0.2">
      <c r="F213" s="14"/>
      <c r="AP213" s="14"/>
      <c r="AQ213" s="14"/>
      <c r="AW213" s="264"/>
      <c r="CK213" s="264"/>
      <c r="CS213" s="264"/>
      <c r="CW213" s="264"/>
      <c r="ER213" s="264"/>
      <c r="ES213" s="264"/>
      <c r="EZ213" s="16"/>
      <c r="FA213" s="16"/>
      <c r="FB213" s="16"/>
      <c r="FC213" s="16"/>
      <c r="FD213" s="16"/>
      <c r="FE213" s="16"/>
      <c r="FF213" s="16"/>
      <c r="FG213" s="16"/>
      <c r="FH213" s="16"/>
      <c r="FI213" s="16"/>
      <c r="FJ213" s="16"/>
      <c r="FK213" s="16"/>
      <c r="FL213" s="16"/>
      <c r="FM213" s="16"/>
      <c r="FN213" s="16"/>
      <c r="FO213" s="16"/>
      <c r="FP213" s="16"/>
      <c r="FQ213" s="16"/>
      <c r="FR213" s="16"/>
      <c r="FS213" s="16"/>
      <c r="FT213" s="16"/>
      <c r="FU213" s="16"/>
      <c r="FV213" s="16"/>
      <c r="FW213" s="16"/>
      <c r="FX213" s="16"/>
      <c r="FY213" s="16"/>
      <c r="FZ213" s="16"/>
      <c r="GA213" s="16"/>
      <c r="GB213" s="16"/>
      <c r="GC213" s="16"/>
      <c r="GD213" s="16"/>
      <c r="GE213" s="16"/>
      <c r="GF213" s="16"/>
      <c r="GG213" s="16"/>
      <c r="GH213" s="16"/>
      <c r="GI213" s="16"/>
      <c r="GJ213" s="16"/>
      <c r="GK213" s="16"/>
      <c r="GL213" s="16"/>
      <c r="GM213" s="16"/>
      <c r="GN213" s="16"/>
      <c r="GO213" s="16"/>
      <c r="GP213" s="16"/>
      <c r="GQ213" s="16"/>
      <c r="GR213" s="16"/>
      <c r="GS213" s="16"/>
      <c r="GT213" s="16"/>
      <c r="GU213" s="16"/>
      <c r="GV213" s="16"/>
      <c r="GW213" s="16"/>
      <c r="GX213" s="16"/>
      <c r="GY213" s="16"/>
      <c r="GZ213" s="16"/>
      <c r="HA213" s="16"/>
      <c r="HB213" s="16"/>
      <c r="HC213" s="16"/>
      <c r="HD213" s="16"/>
      <c r="HE213" s="16"/>
      <c r="HF213" s="16"/>
      <c r="HG213" s="16"/>
      <c r="HH213" s="16"/>
      <c r="HI213" s="16"/>
      <c r="HJ213" s="16"/>
      <c r="HK213" s="16"/>
      <c r="HL213" s="16"/>
      <c r="HM213" s="16"/>
      <c r="HN213" s="16"/>
      <c r="HO213" s="16"/>
      <c r="HP213" s="16"/>
      <c r="HQ213" s="16"/>
      <c r="HR213" s="16"/>
      <c r="HS213" s="16"/>
      <c r="HT213" s="16"/>
      <c r="HU213" s="16"/>
      <c r="HV213" s="16"/>
      <c r="HW213" s="16"/>
      <c r="HX213" s="16"/>
    </row>
    <row r="214" spans="6:232" ht="15.95" customHeight="1" x14ac:dyDescent="0.2">
      <c r="F214" s="14"/>
      <c r="AP214" s="14"/>
      <c r="AQ214" s="14"/>
      <c r="AW214" s="264"/>
      <c r="CK214" s="264"/>
      <c r="CS214" s="264"/>
      <c r="CW214" s="264"/>
      <c r="ER214" s="264"/>
      <c r="ES214" s="264"/>
      <c r="EZ214" s="16"/>
      <c r="FA214" s="16"/>
      <c r="FB214" s="16"/>
      <c r="FC214" s="16"/>
      <c r="FD214" s="16"/>
      <c r="FE214" s="16"/>
      <c r="FF214" s="16"/>
      <c r="FG214" s="16"/>
      <c r="FH214" s="16"/>
      <c r="FI214" s="16"/>
      <c r="FJ214" s="16"/>
      <c r="FK214" s="16"/>
      <c r="FL214" s="16"/>
      <c r="FM214" s="16"/>
      <c r="FN214" s="16"/>
      <c r="FO214" s="16"/>
      <c r="FP214" s="16"/>
      <c r="FQ214" s="16"/>
      <c r="FR214" s="16"/>
      <c r="FS214" s="16"/>
      <c r="FT214" s="16"/>
      <c r="FU214" s="16"/>
      <c r="FV214" s="16"/>
      <c r="FW214" s="16"/>
      <c r="FX214" s="16"/>
      <c r="FY214" s="16"/>
      <c r="FZ214" s="16"/>
      <c r="GA214" s="16"/>
      <c r="GB214" s="16"/>
      <c r="GC214" s="16"/>
      <c r="GD214" s="16"/>
      <c r="GE214" s="16"/>
      <c r="GF214" s="16"/>
      <c r="GG214" s="16"/>
      <c r="GH214" s="16"/>
      <c r="GI214" s="16"/>
      <c r="GJ214" s="16"/>
      <c r="GK214" s="16"/>
      <c r="GL214" s="16"/>
      <c r="GM214" s="16"/>
      <c r="GN214" s="16"/>
      <c r="GO214" s="16"/>
      <c r="GP214" s="16"/>
      <c r="GQ214" s="16"/>
      <c r="GR214" s="16"/>
      <c r="GS214" s="16"/>
      <c r="GT214" s="16"/>
      <c r="GU214" s="16"/>
      <c r="GV214" s="16"/>
      <c r="GW214" s="16"/>
      <c r="GX214" s="16"/>
      <c r="GY214" s="16"/>
      <c r="GZ214" s="16"/>
      <c r="HA214" s="16"/>
      <c r="HB214" s="16"/>
      <c r="HC214" s="16"/>
      <c r="HD214" s="16"/>
      <c r="HE214" s="16"/>
      <c r="HF214" s="16"/>
      <c r="HG214" s="16"/>
      <c r="HH214" s="16"/>
      <c r="HI214" s="16"/>
      <c r="HJ214" s="16"/>
      <c r="HK214" s="16"/>
      <c r="HL214" s="16"/>
      <c r="HM214" s="16"/>
      <c r="HN214" s="16"/>
      <c r="HO214" s="16"/>
      <c r="HP214" s="16"/>
      <c r="HQ214" s="16"/>
      <c r="HR214" s="16"/>
      <c r="HS214" s="16"/>
      <c r="HT214" s="16"/>
      <c r="HU214" s="16"/>
      <c r="HV214" s="16"/>
      <c r="HW214" s="16"/>
      <c r="HX214" s="16"/>
    </row>
    <row r="215" spans="6:232" ht="15.95" customHeight="1" x14ac:dyDescent="0.2">
      <c r="F215" s="14"/>
      <c r="AP215" s="14"/>
      <c r="AQ215" s="14"/>
      <c r="AW215" s="264"/>
      <c r="CK215" s="264"/>
      <c r="CS215" s="264"/>
      <c r="CW215" s="264"/>
      <c r="ER215" s="264"/>
      <c r="ES215" s="264"/>
      <c r="EZ215" s="16"/>
      <c r="FA215" s="16"/>
      <c r="FB215" s="16"/>
      <c r="FC215" s="16"/>
      <c r="FD215" s="16"/>
      <c r="FE215" s="16"/>
      <c r="FF215" s="16"/>
      <c r="FG215" s="16"/>
      <c r="FH215" s="16"/>
      <c r="FI215" s="16"/>
      <c r="FJ215" s="16"/>
      <c r="FK215" s="16"/>
      <c r="FL215" s="16"/>
      <c r="FM215" s="16"/>
      <c r="FN215" s="16"/>
      <c r="FO215" s="16"/>
      <c r="FP215" s="16"/>
      <c r="FQ215" s="16"/>
      <c r="FR215" s="16"/>
      <c r="FS215" s="16"/>
      <c r="FT215" s="16"/>
      <c r="FU215" s="16"/>
      <c r="FV215" s="16"/>
      <c r="FW215" s="16"/>
      <c r="FX215" s="16"/>
      <c r="FY215" s="16"/>
      <c r="FZ215" s="16"/>
      <c r="GA215" s="16"/>
      <c r="GB215" s="16"/>
      <c r="GC215" s="16"/>
      <c r="GD215" s="16"/>
      <c r="GE215" s="16"/>
      <c r="GF215" s="16"/>
      <c r="GG215" s="16"/>
      <c r="GH215" s="16"/>
      <c r="GI215" s="16"/>
      <c r="GJ215" s="16"/>
      <c r="GK215" s="16"/>
      <c r="GL215" s="16"/>
      <c r="GM215" s="16"/>
      <c r="GN215" s="16"/>
      <c r="GO215" s="16"/>
      <c r="GP215" s="16"/>
      <c r="GQ215" s="16"/>
      <c r="GR215" s="16"/>
      <c r="GS215" s="16"/>
      <c r="GT215" s="16"/>
      <c r="GU215" s="16"/>
      <c r="GV215" s="16"/>
      <c r="GW215" s="16"/>
      <c r="GX215" s="16"/>
      <c r="GY215" s="16"/>
      <c r="GZ215" s="16"/>
      <c r="HA215" s="16"/>
      <c r="HB215" s="16"/>
      <c r="HC215" s="16"/>
      <c r="HD215" s="16"/>
      <c r="HE215" s="16"/>
      <c r="HF215" s="16"/>
      <c r="HG215" s="16"/>
      <c r="HH215" s="16"/>
      <c r="HI215" s="16"/>
      <c r="HJ215" s="16"/>
      <c r="HK215" s="16"/>
      <c r="HL215" s="16"/>
      <c r="HM215" s="16"/>
      <c r="HN215" s="16"/>
      <c r="HO215" s="16"/>
      <c r="HP215" s="16"/>
      <c r="HQ215" s="16"/>
      <c r="HR215" s="16"/>
      <c r="HS215" s="16"/>
      <c r="HT215" s="16"/>
      <c r="HU215" s="16"/>
      <c r="HV215" s="16"/>
      <c r="HW215" s="16"/>
      <c r="HX215" s="16"/>
    </row>
    <row r="216" spans="6:232" ht="15.95" customHeight="1" x14ac:dyDescent="0.2">
      <c r="F216" s="14"/>
      <c r="AP216" s="14"/>
      <c r="AQ216" s="14"/>
      <c r="AW216" s="264"/>
      <c r="CK216" s="264"/>
      <c r="CS216" s="264"/>
      <c r="CW216" s="264"/>
      <c r="ER216" s="264"/>
      <c r="ES216" s="264"/>
      <c r="EZ216" s="16"/>
      <c r="FA216" s="16"/>
      <c r="FB216" s="16"/>
      <c r="FC216" s="16"/>
      <c r="FD216" s="16"/>
      <c r="FE216" s="16"/>
      <c r="FF216" s="16"/>
      <c r="FG216" s="16"/>
      <c r="FH216" s="16"/>
      <c r="FI216" s="16"/>
      <c r="FJ216" s="16"/>
      <c r="FK216" s="16"/>
      <c r="FL216" s="16"/>
      <c r="FM216" s="16"/>
      <c r="FN216" s="16"/>
      <c r="FO216" s="16"/>
      <c r="FP216" s="16"/>
      <c r="FQ216" s="16"/>
      <c r="FR216" s="16"/>
      <c r="FS216" s="16"/>
      <c r="FT216" s="16"/>
      <c r="FU216" s="16"/>
      <c r="FV216" s="16"/>
      <c r="FW216" s="16"/>
      <c r="FX216" s="16"/>
      <c r="FY216" s="16"/>
      <c r="FZ216" s="16"/>
      <c r="GA216" s="16"/>
      <c r="GB216" s="16"/>
      <c r="GC216" s="16"/>
      <c r="GD216" s="16"/>
      <c r="GE216" s="16"/>
      <c r="GF216" s="16"/>
      <c r="GG216" s="16"/>
      <c r="GH216" s="16"/>
      <c r="GI216" s="16"/>
      <c r="GJ216" s="16"/>
      <c r="GK216" s="16"/>
      <c r="GL216" s="16"/>
      <c r="GM216" s="16"/>
      <c r="GN216" s="16"/>
      <c r="GO216" s="16"/>
      <c r="GP216" s="16"/>
      <c r="GQ216" s="16"/>
      <c r="GR216" s="16"/>
      <c r="GS216" s="16"/>
      <c r="GT216" s="16"/>
      <c r="GU216" s="16"/>
      <c r="GV216" s="16"/>
      <c r="GW216" s="16"/>
      <c r="GX216" s="16"/>
      <c r="GY216" s="16"/>
      <c r="GZ216" s="16"/>
      <c r="HA216" s="16"/>
      <c r="HB216" s="16"/>
      <c r="HC216" s="16"/>
      <c r="HD216" s="16"/>
      <c r="HE216" s="16"/>
      <c r="HF216" s="16"/>
      <c r="HG216" s="16"/>
      <c r="HH216" s="16"/>
      <c r="HI216" s="16"/>
      <c r="HJ216" s="16"/>
      <c r="HK216" s="16"/>
      <c r="HL216" s="16"/>
      <c r="HM216" s="16"/>
      <c r="HN216" s="16"/>
      <c r="HO216" s="16"/>
      <c r="HP216" s="16"/>
      <c r="HQ216" s="16"/>
      <c r="HR216" s="16"/>
      <c r="HS216" s="16"/>
      <c r="HT216" s="16"/>
      <c r="HU216" s="16"/>
      <c r="HV216" s="16"/>
      <c r="HW216" s="16"/>
      <c r="HX216" s="16"/>
    </row>
    <row r="217" spans="6:232" ht="15.95" customHeight="1" x14ac:dyDescent="0.2">
      <c r="F217" s="14"/>
      <c r="AP217" s="14"/>
      <c r="AQ217" s="14"/>
      <c r="AW217" s="264"/>
      <c r="CK217" s="264"/>
      <c r="CS217" s="264"/>
      <c r="CW217" s="264"/>
      <c r="ER217" s="264"/>
      <c r="ES217" s="264"/>
      <c r="EZ217" s="16"/>
      <c r="FA217" s="16"/>
      <c r="FB217" s="16"/>
      <c r="FC217" s="16"/>
      <c r="FD217" s="16"/>
      <c r="FE217" s="16"/>
      <c r="FF217" s="16"/>
      <c r="FG217" s="16"/>
      <c r="FH217" s="16"/>
      <c r="FI217" s="16"/>
      <c r="FJ217" s="16"/>
      <c r="FK217" s="16"/>
      <c r="FL217" s="16"/>
      <c r="FM217" s="16"/>
      <c r="FN217" s="16"/>
      <c r="FO217" s="16"/>
      <c r="FP217" s="16"/>
      <c r="FQ217" s="16"/>
      <c r="FR217" s="16"/>
      <c r="FS217" s="16"/>
      <c r="FT217" s="16"/>
      <c r="FU217" s="16"/>
      <c r="FV217" s="16"/>
      <c r="FW217" s="16"/>
      <c r="FX217" s="16"/>
      <c r="FY217" s="16"/>
      <c r="FZ217" s="16"/>
      <c r="GA217" s="16"/>
      <c r="GB217" s="16"/>
      <c r="GC217" s="16"/>
      <c r="GD217" s="16"/>
      <c r="GE217" s="16"/>
      <c r="GF217" s="16"/>
      <c r="GG217" s="16"/>
      <c r="GH217" s="16"/>
      <c r="GI217" s="16"/>
      <c r="GJ217" s="16"/>
      <c r="GK217" s="16"/>
      <c r="GL217" s="16"/>
      <c r="GM217" s="16"/>
      <c r="GN217" s="16"/>
      <c r="GO217" s="16"/>
      <c r="GP217" s="16"/>
      <c r="GQ217" s="16"/>
      <c r="GR217" s="16"/>
      <c r="GS217" s="16"/>
      <c r="GT217" s="16"/>
      <c r="GU217" s="16"/>
      <c r="GV217" s="16"/>
      <c r="GW217" s="16"/>
      <c r="GX217" s="16"/>
      <c r="GY217" s="16"/>
      <c r="GZ217" s="16"/>
      <c r="HA217" s="16"/>
      <c r="HB217" s="16"/>
      <c r="HC217" s="16"/>
      <c r="HD217" s="16"/>
      <c r="HE217" s="16"/>
      <c r="HF217" s="16"/>
      <c r="HG217" s="16"/>
      <c r="HH217" s="16"/>
      <c r="HI217" s="16"/>
      <c r="HJ217" s="16"/>
      <c r="HK217" s="16"/>
      <c r="HL217" s="16"/>
      <c r="HM217" s="16"/>
      <c r="HN217" s="16"/>
      <c r="HO217" s="16"/>
      <c r="HP217" s="16"/>
      <c r="HQ217" s="16"/>
      <c r="HR217" s="16"/>
      <c r="HS217" s="16"/>
      <c r="HT217" s="16"/>
      <c r="HU217" s="16"/>
      <c r="HV217" s="16"/>
      <c r="HW217" s="16"/>
      <c r="HX217" s="16"/>
    </row>
    <row r="218" spans="6:232" ht="15.95" customHeight="1" x14ac:dyDescent="0.2">
      <c r="F218" s="14"/>
      <c r="AP218" s="14"/>
      <c r="AQ218" s="14"/>
      <c r="AW218" s="264"/>
      <c r="CK218" s="264"/>
      <c r="CS218" s="264"/>
      <c r="CW218" s="264"/>
      <c r="ER218" s="264"/>
      <c r="ES218" s="264"/>
      <c r="EZ218" s="16"/>
      <c r="FA218" s="16"/>
      <c r="FB218" s="16"/>
      <c r="FC218" s="16"/>
      <c r="FD218" s="16"/>
      <c r="FE218" s="16"/>
      <c r="FF218" s="16"/>
      <c r="FG218" s="16"/>
      <c r="FH218" s="16"/>
      <c r="FI218" s="16"/>
      <c r="FJ218" s="16"/>
      <c r="FK218" s="16"/>
      <c r="FL218" s="16"/>
      <c r="FM218" s="16"/>
      <c r="FN218" s="16"/>
      <c r="FO218" s="16"/>
      <c r="FP218" s="16"/>
      <c r="FQ218" s="16"/>
      <c r="FR218" s="16"/>
      <c r="FS218" s="16"/>
      <c r="FT218" s="16"/>
      <c r="FU218" s="16"/>
      <c r="FV218" s="16"/>
      <c r="FW218" s="16"/>
      <c r="FX218" s="16"/>
      <c r="FY218" s="16"/>
      <c r="FZ218" s="16"/>
      <c r="GA218" s="16"/>
      <c r="GB218" s="16"/>
      <c r="GC218" s="16"/>
      <c r="GD218" s="16"/>
      <c r="GE218" s="16"/>
      <c r="GF218" s="16"/>
      <c r="GG218" s="16"/>
      <c r="GH218" s="16"/>
      <c r="GI218" s="16"/>
      <c r="GJ218" s="16"/>
      <c r="GK218" s="16"/>
      <c r="GL218" s="16"/>
      <c r="GM218" s="16"/>
      <c r="GN218" s="16"/>
      <c r="GO218" s="16"/>
      <c r="GP218" s="16"/>
      <c r="GQ218" s="16"/>
      <c r="GR218" s="16"/>
      <c r="GS218" s="16"/>
      <c r="GT218" s="16"/>
      <c r="GU218" s="16"/>
      <c r="GV218" s="16"/>
      <c r="GW218" s="16"/>
      <c r="GX218" s="16"/>
      <c r="GY218" s="16"/>
      <c r="GZ218" s="16"/>
      <c r="HA218" s="16"/>
      <c r="HB218" s="16"/>
      <c r="HC218" s="16"/>
      <c r="HD218" s="16"/>
      <c r="HE218" s="16"/>
      <c r="HF218" s="16"/>
      <c r="HG218" s="16"/>
      <c r="HH218" s="16"/>
      <c r="HI218" s="16"/>
      <c r="HJ218" s="16"/>
      <c r="HK218" s="16"/>
      <c r="HL218" s="16"/>
      <c r="HM218" s="16"/>
      <c r="HN218" s="16"/>
      <c r="HO218" s="16"/>
      <c r="HP218" s="16"/>
      <c r="HQ218" s="16"/>
      <c r="HR218" s="16"/>
      <c r="HS218" s="16"/>
      <c r="HT218" s="16"/>
      <c r="HU218" s="16"/>
      <c r="HV218" s="16"/>
      <c r="HW218" s="16"/>
      <c r="HX218" s="16"/>
    </row>
    <row r="219" spans="6:232" ht="15.95" customHeight="1" x14ac:dyDescent="0.2">
      <c r="F219" s="14"/>
      <c r="AP219" s="14"/>
      <c r="AQ219" s="14"/>
      <c r="AW219" s="264"/>
      <c r="CK219" s="264"/>
      <c r="CS219" s="264"/>
      <c r="CW219" s="264"/>
      <c r="ER219" s="264"/>
      <c r="ES219" s="264"/>
      <c r="EZ219" s="16"/>
      <c r="FA219" s="16"/>
      <c r="FB219" s="16"/>
      <c r="FC219" s="16"/>
      <c r="FD219" s="16"/>
      <c r="FE219" s="16"/>
      <c r="FF219" s="16"/>
      <c r="FG219" s="16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  <c r="GR219" s="16"/>
      <c r="GS219" s="16"/>
      <c r="GT219" s="16"/>
      <c r="GU219" s="16"/>
      <c r="GV219" s="16"/>
      <c r="GW219" s="16"/>
      <c r="GX219" s="16"/>
      <c r="GY219" s="16"/>
      <c r="GZ219" s="16"/>
      <c r="HA219" s="16"/>
      <c r="HB219" s="16"/>
      <c r="HC219" s="16"/>
      <c r="HD219" s="16"/>
      <c r="HE219" s="16"/>
      <c r="HF219" s="16"/>
      <c r="HG219" s="16"/>
      <c r="HH219" s="16"/>
      <c r="HI219" s="16"/>
      <c r="HJ219" s="16"/>
      <c r="HK219" s="16"/>
      <c r="HL219" s="16"/>
      <c r="HM219" s="16"/>
      <c r="HN219" s="16"/>
      <c r="HO219" s="16"/>
      <c r="HP219" s="16"/>
      <c r="HQ219" s="16"/>
      <c r="HR219" s="16"/>
      <c r="HS219" s="16"/>
      <c r="HT219" s="16"/>
      <c r="HU219" s="16"/>
      <c r="HV219" s="16"/>
      <c r="HW219" s="16"/>
      <c r="HX219" s="16"/>
    </row>
    <row r="220" spans="6:232" ht="15.95" customHeight="1" x14ac:dyDescent="0.2">
      <c r="F220" s="14"/>
      <c r="AP220" s="14"/>
      <c r="AQ220" s="14"/>
      <c r="AW220" s="264"/>
      <c r="CK220" s="264"/>
      <c r="CS220" s="264"/>
      <c r="CW220" s="264"/>
      <c r="ER220" s="264"/>
      <c r="ES220" s="264"/>
      <c r="EZ220" s="16"/>
      <c r="FA220" s="16"/>
      <c r="FB220" s="16"/>
      <c r="FC220" s="16"/>
      <c r="FD220" s="16"/>
      <c r="FE220" s="16"/>
      <c r="FF220" s="16"/>
      <c r="FG220" s="16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  <c r="GR220" s="16"/>
      <c r="GS220" s="16"/>
      <c r="GT220" s="16"/>
      <c r="GU220" s="16"/>
      <c r="GV220" s="16"/>
      <c r="GW220" s="16"/>
      <c r="GX220" s="16"/>
      <c r="GY220" s="16"/>
      <c r="GZ220" s="16"/>
      <c r="HA220" s="16"/>
      <c r="HB220" s="16"/>
      <c r="HC220" s="16"/>
      <c r="HD220" s="16"/>
      <c r="HE220" s="16"/>
      <c r="HF220" s="16"/>
      <c r="HG220" s="16"/>
      <c r="HH220" s="16"/>
      <c r="HI220" s="16"/>
      <c r="HJ220" s="16"/>
      <c r="HK220" s="16"/>
      <c r="HL220" s="16"/>
      <c r="HM220" s="16"/>
      <c r="HN220" s="16"/>
      <c r="HO220" s="16"/>
      <c r="HP220" s="16"/>
      <c r="HQ220" s="16"/>
      <c r="HR220" s="16"/>
      <c r="HS220" s="16"/>
      <c r="HT220" s="16"/>
      <c r="HU220" s="16"/>
      <c r="HV220" s="16"/>
      <c r="HW220" s="16"/>
      <c r="HX220" s="16"/>
    </row>
    <row r="221" spans="6:232" ht="15.95" customHeight="1" x14ac:dyDescent="0.2">
      <c r="F221" s="14"/>
      <c r="AP221" s="14"/>
      <c r="AQ221" s="14"/>
      <c r="AW221" s="264"/>
      <c r="CK221" s="264"/>
      <c r="CS221" s="264"/>
      <c r="CW221" s="264"/>
      <c r="ER221" s="264"/>
      <c r="ES221" s="264"/>
      <c r="EZ221" s="16"/>
      <c r="FA221" s="16"/>
      <c r="FB221" s="16"/>
      <c r="FC221" s="16"/>
      <c r="FD221" s="16"/>
      <c r="FE221" s="16"/>
      <c r="FF221" s="16"/>
      <c r="FG221" s="16"/>
      <c r="FH221" s="16"/>
      <c r="FI221" s="16"/>
      <c r="FJ221" s="16"/>
      <c r="FK221" s="16"/>
      <c r="FL221" s="16"/>
      <c r="FM221" s="16"/>
      <c r="FN221" s="16"/>
      <c r="FO221" s="16"/>
      <c r="FP221" s="16"/>
      <c r="FQ221" s="16"/>
      <c r="FR221" s="16"/>
      <c r="FS221" s="16"/>
      <c r="FT221" s="16"/>
      <c r="FU221" s="16"/>
      <c r="FV221" s="16"/>
      <c r="FW221" s="16"/>
      <c r="FX221" s="16"/>
      <c r="FY221" s="16"/>
      <c r="FZ221" s="16"/>
      <c r="GA221" s="16"/>
      <c r="GB221" s="16"/>
      <c r="GC221" s="16"/>
      <c r="GD221" s="16"/>
      <c r="GE221" s="16"/>
      <c r="GF221" s="16"/>
      <c r="GG221" s="16"/>
      <c r="GH221" s="16"/>
      <c r="GI221" s="16"/>
      <c r="GJ221" s="16"/>
      <c r="GK221" s="16"/>
      <c r="GL221" s="16"/>
      <c r="GM221" s="16"/>
      <c r="GN221" s="16"/>
      <c r="GO221" s="16"/>
      <c r="GP221" s="16"/>
      <c r="GQ221" s="16"/>
      <c r="GR221" s="16"/>
      <c r="GS221" s="16"/>
      <c r="GT221" s="16"/>
      <c r="GU221" s="16"/>
      <c r="GV221" s="16"/>
      <c r="GW221" s="16"/>
      <c r="GX221" s="16"/>
      <c r="GY221" s="16"/>
      <c r="GZ221" s="16"/>
      <c r="HA221" s="16"/>
      <c r="HB221" s="16"/>
      <c r="HC221" s="16"/>
      <c r="HD221" s="16"/>
      <c r="HE221" s="16"/>
      <c r="HF221" s="16"/>
      <c r="HG221" s="16"/>
      <c r="HH221" s="16"/>
      <c r="HI221" s="16"/>
      <c r="HJ221" s="16"/>
      <c r="HK221" s="16"/>
      <c r="HL221" s="16"/>
      <c r="HM221" s="16"/>
      <c r="HN221" s="16"/>
      <c r="HO221" s="16"/>
      <c r="HP221" s="16"/>
      <c r="HQ221" s="16"/>
      <c r="HR221" s="16"/>
      <c r="HS221" s="16"/>
      <c r="HT221" s="16"/>
      <c r="HU221" s="16"/>
      <c r="HV221" s="16"/>
      <c r="HW221" s="16"/>
      <c r="HX221" s="16"/>
    </row>
    <row r="222" spans="6:232" ht="15.95" customHeight="1" x14ac:dyDescent="0.2">
      <c r="F222" s="14"/>
      <c r="AP222" s="14"/>
      <c r="AQ222" s="14"/>
      <c r="AW222" s="264"/>
      <c r="CK222" s="264"/>
      <c r="CS222" s="264"/>
      <c r="CW222" s="264"/>
      <c r="ER222" s="264"/>
      <c r="ES222" s="264"/>
      <c r="EZ222" s="16"/>
      <c r="FA222" s="16"/>
      <c r="FB222" s="16"/>
      <c r="FC222" s="16"/>
      <c r="FD222" s="16"/>
      <c r="FE222" s="16"/>
      <c r="FF222" s="16"/>
      <c r="FG222" s="16"/>
      <c r="FH222" s="16"/>
      <c r="FI222" s="16"/>
      <c r="FJ222" s="16"/>
      <c r="FK222" s="16"/>
      <c r="FL222" s="16"/>
      <c r="FM222" s="16"/>
      <c r="FN222" s="16"/>
      <c r="FO222" s="16"/>
      <c r="FP222" s="16"/>
      <c r="FQ222" s="16"/>
      <c r="FR222" s="16"/>
      <c r="FS222" s="16"/>
      <c r="FT222" s="16"/>
      <c r="FU222" s="16"/>
      <c r="FV222" s="16"/>
      <c r="FW222" s="16"/>
      <c r="FX222" s="16"/>
      <c r="FY222" s="16"/>
      <c r="FZ222" s="16"/>
      <c r="GA222" s="16"/>
      <c r="GB222" s="16"/>
      <c r="GC222" s="16"/>
      <c r="GD222" s="16"/>
      <c r="GE222" s="16"/>
      <c r="GF222" s="16"/>
      <c r="GG222" s="16"/>
      <c r="GH222" s="16"/>
      <c r="GI222" s="16"/>
      <c r="GJ222" s="16"/>
      <c r="GK222" s="16"/>
      <c r="GL222" s="16"/>
      <c r="GM222" s="16"/>
      <c r="GN222" s="16"/>
      <c r="GO222" s="16"/>
      <c r="GP222" s="16"/>
      <c r="GQ222" s="16"/>
      <c r="GR222" s="16"/>
      <c r="GS222" s="16"/>
      <c r="GT222" s="16"/>
      <c r="GU222" s="16"/>
      <c r="GV222" s="16"/>
      <c r="GW222" s="16"/>
      <c r="GX222" s="16"/>
      <c r="GY222" s="16"/>
      <c r="GZ222" s="16"/>
      <c r="HA222" s="16"/>
      <c r="HB222" s="16"/>
      <c r="HC222" s="16"/>
      <c r="HD222" s="16"/>
      <c r="HE222" s="16"/>
      <c r="HF222" s="16"/>
      <c r="HG222" s="16"/>
      <c r="HH222" s="16"/>
      <c r="HI222" s="16"/>
      <c r="HJ222" s="16"/>
      <c r="HK222" s="16"/>
      <c r="HL222" s="16"/>
      <c r="HM222" s="16"/>
      <c r="HN222" s="16"/>
      <c r="HO222" s="16"/>
      <c r="HP222" s="16"/>
      <c r="HQ222" s="16"/>
      <c r="HR222" s="16"/>
      <c r="HS222" s="16"/>
      <c r="HT222" s="16"/>
      <c r="HU222" s="16"/>
      <c r="HV222" s="16"/>
      <c r="HW222" s="16"/>
      <c r="HX222" s="16"/>
    </row>
    <row r="223" spans="6:232" ht="15.95" customHeight="1" x14ac:dyDescent="0.2">
      <c r="F223" s="14"/>
      <c r="AP223" s="14"/>
      <c r="AQ223" s="14"/>
      <c r="AW223" s="264"/>
      <c r="CK223" s="264"/>
      <c r="CS223" s="264"/>
      <c r="CW223" s="264"/>
      <c r="ER223" s="264"/>
      <c r="ES223" s="264"/>
      <c r="EZ223" s="16"/>
      <c r="FA223" s="16"/>
      <c r="FB223" s="16"/>
      <c r="FC223" s="16"/>
      <c r="FD223" s="16"/>
      <c r="FE223" s="16"/>
      <c r="FF223" s="16"/>
      <c r="FG223" s="16"/>
      <c r="FH223" s="16"/>
      <c r="FI223" s="16"/>
      <c r="FJ223" s="16"/>
      <c r="FK223" s="16"/>
      <c r="FL223" s="16"/>
      <c r="FM223" s="16"/>
      <c r="FN223" s="16"/>
      <c r="FO223" s="16"/>
      <c r="FP223" s="16"/>
      <c r="FQ223" s="16"/>
      <c r="FR223" s="16"/>
      <c r="FS223" s="16"/>
      <c r="FT223" s="16"/>
      <c r="FU223" s="16"/>
      <c r="FV223" s="16"/>
      <c r="FW223" s="16"/>
      <c r="FX223" s="16"/>
      <c r="FY223" s="16"/>
      <c r="FZ223" s="16"/>
      <c r="GA223" s="16"/>
      <c r="GB223" s="16"/>
      <c r="GC223" s="16"/>
      <c r="GD223" s="16"/>
      <c r="GE223" s="16"/>
      <c r="GF223" s="16"/>
      <c r="GG223" s="16"/>
      <c r="GH223" s="16"/>
      <c r="GI223" s="16"/>
      <c r="GJ223" s="16"/>
      <c r="GK223" s="16"/>
      <c r="GL223" s="16"/>
      <c r="GM223" s="16"/>
      <c r="GN223" s="16"/>
      <c r="GO223" s="16"/>
      <c r="GP223" s="16"/>
      <c r="GQ223" s="16"/>
      <c r="GR223" s="16"/>
      <c r="GS223" s="16"/>
      <c r="GT223" s="16"/>
      <c r="GU223" s="16"/>
      <c r="GV223" s="16"/>
      <c r="GW223" s="16"/>
      <c r="GX223" s="16"/>
      <c r="GY223" s="16"/>
      <c r="GZ223" s="16"/>
      <c r="HA223" s="16"/>
      <c r="HB223" s="16"/>
      <c r="HC223" s="16"/>
      <c r="HD223" s="16"/>
      <c r="HE223" s="16"/>
      <c r="HF223" s="16"/>
      <c r="HG223" s="16"/>
      <c r="HH223" s="16"/>
      <c r="HI223" s="16"/>
      <c r="HJ223" s="16"/>
      <c r="HK223" s="16"/>
      <c r="HL223" s="16"/>
      <c r="HM223" s="16"/>
      <c r="HN223" s="16"/>
      <c r="HO223" s="16"/>
      <c r="HP223" s="16"/>
      <c r="HQ223" s="16"/>
      <c r="HR223" s="16"/>
      <c r="HS223" s="16"/>
      <c r="HT223" s="16"/>
      <c r="HU223" s="16"/>
      <c r="HV223" s="16"/>
      <c r="HW223" s="16"/>
      <c r="HX223" s="16"/>
    </row>
    <row r="224" spans="6:232" ht="15.95" customHeight="1" x14ac:dyDescent="0.2">
      <c r="F224" s="14"/>
      <c r="AP224" s="14"/>
      <c r="AQ224" s="14"/>
      <c r="AW224" s="264"/>
      <c r="CK224" s="264"/>
      <c r="CS224" s="264"/>
      <c r="CW224" s="264"/>
      <c r="ER224" s="264"/>
      <c r="ES224" s="264"/>
      <c r="EZ224" s="16"/>
      <c r="FA224" s="16"/>
      <c r="FB224" s="16"/>
      <c r="FC224" s="16"/>
      <c r="FD224" s="16"/>
      <c r="FE224" s="16"/>
      <c r="FF224" s="16"/>
      <c r="FG224" s="16"/>
      <c r="FH224" s="16"/>
      <c r="FI224" s="16"/>
      <c r="FJ224" s="16"/>
      <c r="FK224" s="16"/>
      <c r="FL224" s="16"/>
      <c r="FM224" s="16"/>
      <c r="FN224" s="16"/>
      <c r="FO224" s="16"/>
      <c r="FP224" s="16"/>
      <c r="FQ224" s="16"/>
      <c r="FR224" s="16"/>
      <c r="FS224" s="16"/>
      <c r="FT224" s="16"/>
      <c r="FU224" s="16"/>
      <c r="FV224" s="16"/>
      <c r="FW224" s="16"/>
      <c r="FX224" s="16"/>
      <c r="FY224" s="16"/>
      <c r="FZ224" s="16"/>
      <c r="GA224" s="16"/>
      <c r="GB224" s="16"/>
      <c r="GC224" s="16"/>
      <c r="GD224" s="16"/>
      <c r="GE224" s="16"/>
      <c r="GF224" s="16"/>
      <c r="GG224" s="16"/>
      <c r="GH224" s="16"/>
      <c r="GI224" s="16"/>
      <c r="GJ224" s="16"/>
      <c r="GK224" s="16"/>
      <c r="GL224" s="16"/>
      <c r="GM224" s="16"/>
      <c r="GN224" s="16"/>
      <c r="GO224" s="16"/>
      <c r="GP224" s="16"/>
      <c r="GQ224" s="16"/>
      <c r="GR224" s="16"/>
      <c r="GS224" s="16"/>
      <c r="GT224" s="16"/>
      <c r="GU224" s="16"/>
      <c r="GV224" s="16"/>
      <c r="GW224" s="16"/>
      <c r="GX224" s="16"/>
      <c r="GY224" s="16"/>
      <c r="GZ224" s="16"/>
      <c r="HA224" s="16"/>
      <c r="HB224" s="16"/>
      <c r="HC224" s="16"/>
      <c r="HD224" s="16"/>
      <c r="HE224" s="16"/>
      <c r="HF224" s="16"/>
      <c r="HG224" s="16"/>
      <c r="HH224" s="16"/>
      <c r="HI224" s="16"/>
      <c r="HJ224" s="16"/>
      <c r="HK224" s="16"/>
      <c r="HL224" s="16"/>
      <c r="HM224" s="16"/>
      <c r="HN224" s="16"/>
      <c r="HO224" s="16"/>
      <c r="HP224" s="16"/>
      <c r="HQ224" s="16"/>
      <c r="HR224" s="16"/>
      <c r="HS224" s="16"/>
      <c r="HT224" s="16"/>
      <c r="HU224" s="16"/>
      <c r="HV224" s="16"/>
      <c r="HW224" s="16"/>
      <c r="HX224" s="16"/>
    </row>
    <row r="225" spans="6:232" ht="15.95" customHeight="1" x14ac:dyDescent="0.2">
      <c r="F225" s="14"/>
      <c r="AP225" s="14"/>
      <c r="AQ225" s="14"/>
      <c r="AW225" s="264"/>
      <c r="CK225" s="264"/>
      <c r="CS225" s="264"/>
      <c r="CW225" s="264"/>
      <c r="ER225" s="264"/>
      <c r="ES225" s="264"/>
      <c r="EZ225" s="16"/>
      <c r="FA225" s="16"/>
      <c r="FB225" s="16"/>
      <c r="FC225" s="16"/>
      <c r="FD225" s="16"/>
      <c r="FE225" s="16"/>
      <c r="FF225" s="16"/>
      <c r="FG225" s="16"/>
      <c r="FH225" s="16"/>
      <c r="FI225" s="16"/>
      <c r="FJ225" s="16"/>
      <c r="FK225" s="16"/>
      <c r="FL225" s="16"/>
      <c r="FM225" s="16"/>
      <c r="FN225" s="16"/>
      <c r="FO225" s="16"/>
      <c r="FP225" s="16"/>
      <c r="FQ225" s="16"/>
      <c r="FR225" s="16"/>
      <c r="FS225" s="16"/>
      <c r="FT225" s="16"/>
      <c r="FU225" s="16"/>
      <c r="FV225" s="16"/>
      <c r="FW225" s="16"/>
      <c r="FX225" s="16"/>
      <c r="FY225" s="16"/>
      <c r="FZ225" s="16"/>
      <c r="GA225" s="16"/>
      <c r="GB225" s="16"/>
      <c r="GC225" s="16"/>
      <c r="GD225" s="16"/>
      <c r="GE225" s="16"/>
      <c r="GF225" s="16"/>
      <c r="GG225" s="16"/>
      <c r="GH225" s="16"/>
      <c r="GI225" s="16"/>
      <c r="GJ225" s="16"/>
      <c r="GK225" s="16"/>
      <c r="GL225" s="16"/>
      <c r="GM225" s="16"/>
      <c r="GN225" s="16"/>
      <c r="GO225" s="16"/>
      <c r="GP225" s="16"/>
      <c r="GQ225" s="16"/>
      <c r="GR225" s="16"/>
      <c r="GS225" s="16"/>
      <c r="GT225" s="16"/>
      <c r="GU225" s="16"/>
      <c r="GV225" s="16"/>
      <c r="GW225" s="16"/>
      <c r="GX225" s="16"/>
      <c r="GY225" s="16"/>
      <c r="GZ225" s="16"/>
      <c r="HA225" s="16"/>
      <c r="HB225" s="16"/>
      <c r="HC225" s="16"/>
      <c r="HD225" s="16"/>
      <c r="HE225" s="16"/>
      <c r="HF225" s="16"/>
      <c r="HG225" s="16"/>
      <c r="HH225" s="16"/>
      <c r="HI225" s="16"/>
      <c r="HJ225" s="16"/>
      <c r="HK225" s="16"/>
      <c r="HL225" s="16"/>
      <c r="HM225" s="16"/>
      <c r="HN225" s="16"/>
      <c r="HO225" s="16"/>
      <c r="HP225" s="16"/>
      <c r="HQ225" s="16"/>
      <c r="HR225" s="16"/>
      <c r="HS225" s="16"/>
      <c r="HT225" s="16"/>
      <c r="HU225" s="16"/>
      <c r="HV225" s="16"/>
      <c r="HW225" s="16"/>
      <c r="HX225" s="16"/>
    </row>
    <row r="226" spans="6:232" ht="15.95" customHeight="1" x14ac:dyDescent="0.2">
      <c r="F226" s="14"/>
      <c r="AP226" s="14"/>
      <c r="AQ226" s="14"/>
      <c r="AW226" s="264"/>
      <c r="CK226" s="264"/>
      <c r="CS226" s="264"/>
      <c r="CW226" s="264"/>
      <c r="ER226" s="264"/>
      <c r="ES226" s="264"/>
      <c r="EZ226" s="16"/>
      <c r="FA226" s="16"/>
      <c r="FB226" s="16"/>
      <c r="FC226" s="16"/>
      <c r="FD226" s="16"/>
      <c r="FE226" s="16"/>
      <c r="FF226" s="16"/>
      <c r="FG226" s="16"/>
      <c r="FH226" s="16"/>
      <c r="FI226" s="16"/>
      <c r="FJ226" s="16"/>
      <c r="FK226" s="16"/>
      <c r="FL226" s="16"/>
      <c r="FM226" s="16"/>
      <c r="FN226" s="16"/>
      <c r="FO226" s="16"/>
      <c r="FP226" s="16"/>
      <c r="FQ226" s="16"/>
      <c r="FR226" s="16"/>
      <c r="FS226" s="16"/>
      <c r="FT226" s="16"/>
      <c r="FU226" s="16"/>
      <c r="FV226" s="16"/>
      <c r="FW226" s="16"/>
      <c r="FX226" s="16"/>
      <c r="FY226" s="16"/>
      <c r="FZ226" s="16"/>
      <c r="GA226" s="16"/>
      <c r="GB226" s="16"/>
      <c r="GC226" s="16"/>
      <c r="GD226" s="16"/>
      <c r="GE226" s="16"/>
      <c r="GF226" s="16"/>
      <c r="GG226" s="16"/>
      <c r="GH226" s="16"/>
      <c r="GI226" s="16"/>
      <c r="GJ226" s="16"/>
      <c r="GK226" s="16"/>
      <c r="GL226" s="16"/>
      <c r="GM226" s="16"/>
      <c r="GN226" s="16"/>
      <c r="GO226" s="16"/>
      <c r="GP226" s="16"/>
      <c r="GQ226" s="16"/>
      <c r="GR226" s="16"/>
      <c r="GS226" s="16"/>
      <c r="GT226" s="16"/>
      <c r="GU226" s="16"/>
      <c r="GV226" s="16"/>
      <c r="GW226" s="16"/>
      <c r="GX226" s="16"/>
      <c r="GY226" s="16"/>
      <c r="GZ226" s="16"/>
      <c r="HA226" s="16"/>
      <c r="HB226" s="16"/>
      <c r="HC226" s="16"/>
      <c r="HD226" s="16"/>
      <c r="HE226" s="16"/>
      <c r="HF226" s="16"/>
      <c r="HG226" s="16"/>
      <c r="HH226" s="16"/>
      <c r="HI226" s="16"/>
      <c r="HJ226" s="16"/>
      <c r="HK226" s="16"/>
      <c r="HL226" s="16"/>
      <c r="HM226" s="16"/>
      <c r="HN226" s="16"/>
      <c r="HO226" s="16"/>
      <c r="HP226" s="16"/>
      <c r="HQ226" s="16"/>
      <c r="HR226" s="16"/>
      <c r="HS226" s="16"/>
      <c r="HT226" s="16"/>
      <c r="HU226" s="16"/>
      <c r="HV226" s="16"/>
      <c r="HW226" s="16"/>
      <c r="HX226" s="16"/>
    </row>
    <row r="227" spans="6:232" ht="15.95" customHeight="1" x14ac:dyDescent="0.2">
      <c r="F227" s="14"/>
      <c r="AP227" s="14"/>
      <c r="AQ227" s="14"/>
      <c r="AW227" s="264"/>
      <c r="CK227" s="264"/>
      <c r="CS227" s="264"/>
      <c r="CW227" s="264"/>
      <c r="ER227" s="264"/>
      <c r="ES227" s="264"/>
      <c r="EZ227" s="16"/>
      <c r="FA227" s="16"/>
      <c r="FB227" s="16"/>
      <c r="FC227" s="16"/>
      <c r="FD227" s="16"/>
      <c r="FE227" s="16"/>
      <c r="FF227" s="16"/>
      <c r="FG227" s="16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  <c r="GR227" s="16"/>
      <c r="GS227" s="16"/>
      <c r="GT227" s="16"/>
      <c r="GU227" s="16"/>
      <c r="GV227" s="16"/>
      <c r="GW227" s="16"/>
      <c r="GX227" s="16"/>
      <c r="GY227" s="16"/>
      <c r="GZ227" s="16"/>
      <c r="HA227" s="16"/>
      <c r="HB227" s="16"/>
      <c r="HC227" s="16"/>
      <c r="HD227" s="16"/>
      <c r="HE227" s="16"/>
      <c r="HF227" s="16"/>
      <c r="HG227" s="16"/>
      <c r="HH227" s="16"/>
      <c r="HI227" s="16"/>
      <c r="HJ227" s="16"/>
      <c r="HK227" s="16"/>
      <c r="HL227" s="16"/>
      <c r="HM227" s="16"/>
      <c r="HN227" s="16"/>
      <c r="HO227" s="16"/>
      <c r="HP227" s="16"/>
      <c r="HQ227" s="16"/>
      <c r="HR227" s="16"/>
      <c r="HS227" s="16"/>
      <c r="HT227" s="16"/>
      <c r="HU227" s="16"/>
      <c r="HV227" s="16"/>
      <c r="HW227" s="16"/>
      <c r="HX227" s="16"/>
    </row>
    <row r="228" spans="6:232" ht="15.95" customHeight="1" x14ac:dyDescent="0.2">
      <c r="F228" s="14"/>
      <c r="AP228" s="14"/>
      <c r="AQ228" s="14"/>
      <c r="AW228" s="264"/>
      <c r="CK228" s="264"/>
      <c r="CS228" s="264"/>
      <c r="CW228" s="264"/>
      <c r="ER228" s="264"/>
      <c r="ES228" s="264"/>
      <c r="EZ228" s="16"/>
      <c r="FA228" s="16"/>
      <c r="FB228" s="16"/>
      <c r="FC228" s="16"/>
      <c r="FD228" s="16"/>
      <c r="FE228" s="16"/>
      <c r="FF228" s="16"/>
      <c r="FG228" s="16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  <c r="GT228" s="16"/>
      <c r="GU228" s="16"/>
      <c r="GV228" s="16"/>
      <c r="GW228" s="16"/>
      <c r="GX228" s="16"/>
      <c r="GY228" s="16"/>
      <c r="GZ228" s="16"/>
      <c r="HA228" s="16"/>
      <c r="HB228" s="16"/>
      <c r="HC228" s="16"/>
      <c r="HD228" s="16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6"/>
      <c r="HS228" s="16"/>
      <c r="HT228" s="16"/>
      <c r="HU228" s="16"/>
      <c r="HV228" s="16"/>
      <c r="HW228" s="16"/>
      <c r="HX228" s="16"/>
    </row>
    <row r="229" spans="6:232" ht="15.95" customHeight="1" x14ac:dyDescent="0.2">
      <c r="F229" s="14"/>
      <c r="AP229" s="14"/>
      <c r="AQ229" s="14"/>
      <c r="AW229" s="264"/>
      <c r="CK229" s="264"/>
      <c r="CS229" s="264"/>
      <c r="CW229" s="264"/>
      <c r="ER229" s="264"/>
      <c r="ES229" s="264"/>
      <c r="EZ229" s="16"/>
      <c r="FA229" s="16"/>
      <c r="FB229" s="16"/>
      <c r="FC229" s="16"/>
      <c r="FD229" s="16"/>
      <c r="FE229" s="16"/>
      <c r="FF229" s="16"/>
      <c r="FG229" s="16"/>
      <c r="FH229" s="16"/>
      <c r="FI229" s="16"/>
      <c r="FJ229" s="16"/>
      <c r="FK229" s="16"/>
      <c r="FL229" s="16"/>
      <c r="FM229" s="16"/>
      <c r="FN229" s="16"/>
      <c r="FO229" s="16"/>
      <c r="FP229" s="16"/>
      <c r="FQ229" s="16"/>
      <c r="FR229" s="16"/>
      <c r="FS229" s="16"/>
      <c r="FT229" s="16"/>
      <c r="FU229" s="16"/>
      <c r="FV229" s="16"/>
      <c r="FW229" s="16"/>
      <c r="FX229" s="16"/>
      <c r="FY229" s="16"/>
      <c r="FZ229" s="16"/>
      <c r="GA229" s="16"/>
      <c r="GB229" s="16"/>
      <c r="GC229" s="16"/>
      <c r="GD229" s="16"/>
      <c r="GE229" s="16"/>
      <c r="GF229" s="16"/>
      <c r="GG229" s="16"/>
      <c r="GH229" s="16"/>
      <c r="GI229" s="16"/>
      <c r="GJ229" s="16"/>
      <c r="GK229" s="16"/>
      <c r="GL229" s="16"/>
      <c r="GM229" s="16"/>
      <c r="GN229" s="16"/>
      <c r="GO229" s="16"/>
      <c r="GP229" s="16"/>
      <c r="GQ229" s="16"/>
      <c r="GR229" s="16"/>
      <c r="GS229" s="16"/>
      <c r="GT229" s="16"/>
      <c r="GU229" s="16"/>
      <c r="GV229" s="16"/>
      <c r="GW229" s="16"/>
      <c r="GX229" s="16"/>
      <c r="GY229" s="16"/>
      <c r="GZ229" s="16"/>
      <c r="HA229" s="16"/>
      <c r="HB229" s="16"/>
      <c r="HC229" s="16"/>
      <c r="HD229" s="16"/>
      <c r="HE229" s="16"/>
      <c r="HF229" s="16"/>
      <c r="HG229" s="16"/>
      <c r="HH229" s="16"/>
      <c r="HI229" s="16"/>
      <c r="HJ229" s="16"/>
      <c r="HK229" s="16"/>
      <c r="HL229" s="16"/>
      <c r="HM229" s="16"/>
      <c r="HN229" s="16"/>
      <c r="HO229" s="16"/>
      <c r="HP229" s="16"/>
      <c r="HQ229" s="16"/>
      <c r="HR229" s="16"/>
      <c r="HS229" s="16"/>
      <c r="HT229" s="16"/>
      <c r="HU229" s="16"/>
      <c r="HV229" s="16"/>
      <c r="HW229" s="16"/>
      <c r="HX229" s="16"/>
    </row>
    <row r="230" spans="6:232" ht="15.95" customHeight="1" x14ac:dyDescent="0.2">
      <c r="F230" s="14"/>
      <c r="AP230" s="14"/>
      <c r="AQ230" s="14"/>
      <c r="AW230" s="264"/>
      <c r="CK230" s="264"/>
      <c r="CS230" s="264"/>
      <c r="CW230" s="264"/>
      <c r="ER230" s="264"/>
      <c r="ES230" s="264"/>
      <c r="EZ230" s="16"/>
      <c r="FA230" s="16"/>
      <c r="FB230" s="16"/>
      <c r="FC230" s="16"/>
      <c r="FD230" s="16"/>
      <c r="FE230" s="16"/>
      <c r="FF230" s="16"/>
      <c r="FG230" s="16"/>
      <c r="FH230" s="16"/>
      <c r="FI230" s="16"/>
      <c r="FJ230" s="16"/>
      <c r="FK230" s="16"/>
      <c r="FL230" s="16"/>
      <c r="FM230" s="16"/>
      <c r="FN230" s="16"/>
      <c r="FO230" s="16"/>
      <c r="FP230" s="16"/>
      <c r="FQ230" s="16"/>
      <c r="FR230" s="16"/>
      <c r="FS230" s="16"/>
      <c r="FT230" s="16"/>
      <c r="FU230" s="16"/>
      <c r="FV230" s="16"/>
      <c r="FW230" s="16"/>
      <c r="FX230" s="16"/>
      <c r="FY230" s="16"/>
      <c r="FZ230" s="16"/>
      <c r="GA230" s="16"/>
      <c r="GB230" s="16"/>
      <c r="GC230" s="16"/>
      <c r="GD230" s="16"/>
      <c r="GE230" s="16"/>
      <c r="GF230" s="16"/>
      <c r="GG230" s="16"/>
      <c r="GH230" s="16"/>
      <c r="GI230" s="16"/>
      <c r="GJ230" s="16"/>
      <c r="GK230" s="16"/>
      <c r="GL230" s="16"/>
      <c r="GM230" s="16"/>
      <c r="GN230" s="16"/>
      <c r="GO230" s="16"/>
      <c r="GP230" s="16"/>
      <c r="GQ230" s="16"/>
      <c r="GR230" s="16"/>
      <c r="GS230" s="16"/>
      <c r="GT230" s="16"/>
      <c r="GU230" s="16"/>
      <c r="GV230" s="16"/>
      <c r="GW230" s="16"/>
      <c r="GX230" s="16"/>
      <c r="GY230" s="16"/>
      <c r="GZ230" s="16"/>
      <c r="HA230" s="16"/>
      <c r="HB230" s="16"/>
      <c r="HC230" s="16"/>
      <c r="HD230" s="16"/>
      <c r="HE230" s="16"/>
      <c r="HF230" s="16"/>
      <c r="HG230" s="16"/>
      <c r="HH230" s="16"/>
      <c r="HI230" s="16"/>
      <c r="HJ230" s="16"/>
      <c r="HK230" s="16"/>
      <c r="HL230" s="16"/>
      <c r="HM230" s="16"/>
      <c r="HN230" s="16"/>
      <c r="HO230" s="16"/>
      <c r="HP230" s="16"/>
      <c r="HQ230" s="16"/>
      <c r="HR230" s="16"/>
      <c r="HS230" s="16"/>
      <c r="HT230" s="16"/>
      <c r="HU230" s="16"/>
      <c r="HV230" s="16"/>
      <c r="HW230" s="16"/>
      <c r="HX230" s="16"/>
    </row>
    <row r="231" spans="6:232" ht="15.95" customHeight="1" x14ac:dyDescent="0.2">
      <c r="F231" s="14"/>
      <c r="AP231" s="14"/>
      <c r="AQ231" s="14"/>
      <c r="AW231" s="264"/>
      <c r="CK231" s="264"/>
      <c r="CS231" s="264"/>
      <c r="CW231" s="264"/>
      <c r="ER231" s="264"/>
      <c r="ES231" s="264"/>
      <c r="EZ231" s="16"/>
      <c r="FA231" s="16"/>
      <c r="FB231" s="16"/>
      <c r="FC231" s="16"/>
      <c r="FD231" s="16"/>
      <c r="FE231" s="16"/>
      <c r="FF231" s="16"/>
      <c r="FG231" s="16"/>
      <c r="FH231" s="16"/>
      <c r="FI231" s="16"/>
      <c r="FJ231" s="16"/>
      <c r="FK231" s="16"/>
      <c r="FL231" s="16"/>
      <c r="FM231" s="16"/>
      <c r="FN231" s="16"/>
      <c r="FO231" s="16"/>
      <c r="FP231" s="16"/>
      <c r="FQ231" s="16"/>
      <c r="FR231" s="16"/>
      <c r="FS231" s="16"/>
      <c r="FT231" s="16"/>
      <c r="FU231" s="16"/>
      <c r="FV231" s="16"/>
      <c r="FW231" s="16"/>
      <c r="FX231" s="16"/>
      <c r="FY231" s="16"/>
      <c r="FZ231" s="16"/>
      <c r="GA231" s="16"/>
      <c r="GB231" s="16"/>
      <c r="GC231" s="16"/>
      <c r="GD231" s="16"/>
      <c r="GE231" s="16"/>
      <c r="GF231" s="16"/>
      <c r="GG231" s="16"/>
      <c r="GH231" s="16"/>
      <c r="GI231" s="16"/>
      <c r="GJ231" s="16"/>
      <c r="GK231" s="16"/>
      <c r="GL231" s="16"/>
      <c r="GM231" s="16"/>
      <c r="GN231" s="16"/>
      <c r="GO231" s="16"/>
      <c r="GP231" s="16"/>
      <c r="GQ231" s="16"/>
      <c r="GR231" s="16"/>
      <c r="GS231" s="16"/>
      <c r="GT231" s="16"/>
      <c r="GU231" s="16"/>
      <c r="GV231" s="16"/>
      <c r="GW231" s="16"/>
      <c r="GX231" s="16"/>
      <c r="GY231" s="16"/>
      <c r="GZ231" s="16"/>
      <c r="HA231" s="16"/>
      <c r="HB231" s="16"/>
      <c r="HC231" s="16"/>
      <c r="HD231" s="16"/>
      <c r="HE231" s="16"/>
      <c r="HF231" s="16"/>
      <c r="HG231" s="16"/>
      <c r="HH231" s="16"/>
      <c r="HI231" s="16"/>
      <c r="HJ231" s="16"/>
      <c r="HK231" s="16"/>
      <c r="HL231" s="16"/>
      <c r="HM231" s="16"/>
      <c r="HN231" s="16"/>
      <c r="HO231" s="16"/>
      <c r="HP231" s="16"/>
      <c r="HQ231" s="16"/>
      <c r="HR231" s="16"/>
      <c r="HS231" s="16"/>
      <c r="HT231" s="16"/>
      <c r="HU231" s="16"/>
      <c r="HV231" s="16"/>
      <c r="HW231" s="16"/>
      <c r="HX231" s="16"/>
    </row>
    <row r="232" spans="6:232" ht="15.95" customHeight="1" x14ac:dyDescent="0.2">
      <c r="F232" s="14"/>
      <c r="AP232" s="14"/>
      <c r="AQ232" s="14"/>
      <c r="AW232" s="264"/>
      <c r="CK232" s="264"/>
      <c r="CS232" s="264"/>
      <c r="CW232" s="264"/>
      <c r="ER232" s="264"/>
      <c r="ES232" s="264"/>
      <c r="EZ232" s="16"/>
      <c r="FA232" s="16"/>
      <c r="FB232" s="16"/>
      <c r="FC232" s="16"/>
      <c r="FD232" s="16"/>
      <c r="FE232" s="16"/>
      <c r="FF232" s="16"/>
      <c r="FG232" s="16"/>
      <c r="FH232" s="16"/>
      <c r="FI232" s="16"/>
      <c r="FJ232" s="16"/>
      <c r="FK232" s="16"/>
      <c r="FL232" s="16"/>
      <c r="FM232" s="16"/>
      <c r="FN232" s="16"/>
      <c r="FO232" s="16"/>
      <c r="FP232" s="16"/>
      <c r="FQ232" s="16"/>
      <c r="FR232" s="16"/>
      <c r="FS232" s="16"/>
      <c r="FT232" s="16"/>
      <c r="FU232" s="16"/>
      <c r="FV232" s="16"/>
      <c r="FW232" s="16"/>
      <c r="FX232" s="16"/>
      <c r="FY232" s="16"/>
      <c r="FZ232" s="16"/>
      <c r="GA232" s="16"/>
      <c r="GB232" s="16"/>
      <c r="GC232" s="16"/>
      <c r="GD232" s="16"/>
      <c r="GE232" s="16"/>
      <c r="GF232" s="16"/>
      <c r="GG232" s="16"/>
      <c r="GH232" s="16"/>
      <c r="GI232" s="16"/>
      <c r="GJ232" s="16"/>
      <c r="GK232" s="16"/>
      <c r="GL232" s="16"/>
      <c r="GM232" s="16"/>
      <c r="GN232" s="16"/>
      <c r="GO232" s="16"/>
      <c r="GP232" s="16"/>
      <c r="GQ232" s="16"/>
      <c r="GR232" s="16"/>
      <c r="GS232" s="16"/>
      <c r="GT232" s="16"/>
      <c r="GU232" s="16"/>
      <c r="GV232" s="16"/>
      <c r="GW232" s="16"/>
      <c r="GX232" s="16"/>
      <c r="GY232" s="16"/>
      <c r="GZ232" s="16"/>
      <c r="HA232" s="16"/>
      <c r="HB232" s="16"/>
      <c r="HC232" s="16"/>
      <c r="HD232" s="16"/>
      <c r="HE232" s="16"/>
      <c r="HF232" s="16"/>
      <c r="HG232" s="16"/>
      <c r="HH232" s="16"/>
      <c r="HI232" s="16"/>
      <c r="HJ232" s="16"/>
      <c r="HK232" s="16"/>
      <c r="HL232" s="16"/>
      <c r="HM232" s="16"/>
      <c r="HN232" s="16"/>
      <c r="HO232" s="16"/>
      <c r="HP232" s="16"/>
      <c r="HQ232" s="16"/>
      <c r="HR232" s="16"/>
      <c r="HS232" s="16"/>
      <c r="HT232" s="16"/>
      <c r="HU232" s="16"/>
      <c r="HV232" s="16"/>
      <c r="HW232" s="16"/>
      <c r="HX232" s="16"/>
    </row>
    <row r="233" spans="6:232" ht="15.95" customHeight="1" x14ac:dyDescent="0.2">
      <c r="F233" s="14"/>
      <c r="AP233" s="14"/>
      <c r="AQ233" s="14"/>
      <c r="AW233" s="264"/>
      <c r="CK233" s="264"/>
      <c r="CS233" s="264"/>
      <c r="CW233" s="264"/>
      <c r="ER233" s="264"/>
      <c r="ES233" s="264"/>
      <c r="EZ233" s="16"/>
      <c r="FA233" s="16"/>
      <c r="FB233" s="16"/>
      <c r="FC233" s="16"/>
      <c r="FD233" s="16"/>
      <c r="FE233" s="16"/>
      <c r="FF233" s="16"/>
      <c r="FG233" s="16"/>
      <c r="FH233" s="16"/>
      <c r="FI233" s="16"/>
      <c r="FJ233" s="16"/>
      <c r="FK233" s="16"/>
      <c r="FL233" s="16"/>
      <c r="FM233" s="16"/>
      <c r="FN233" s="16"/>
      <c r="FO233" s="16"/>
      <c r="FP233" s="16"/>
      <c r="FQ233" s="16"/>
      <c r="FR233" s="16"/>
      <c r="FS233" s="16"/>
      <c r="FT233" s="16"/>
      <c r="FU233" s="16"/>
      <c r="FV233" s="16"/>
      <c r="FW233" s="16"/>
      <c r="FX233" s="16"/>
      <c r="FY233" s="16"/>
      <c r="FZ233" s="16"/>
      <c r="GA233" s="16"/>
      <c r="GB233" s="16"/>
      <c r="GC233" s="16"/>
      <c r="GD233" s="16"/>
      <c r="GE233" s="16"/>
      <c r="GF233" s="16"/>
      <c r="GG233" s="16"/>
      <c r="GH233" s="16"/>
      <c r="GI233" s="16"/>
      <c r="GJ233" s="16"/>
      <c r="GK233" s="16"/>
      <c r="GL233" s="16"/>
      <c r="GM233" s="16"/>
      <c r="GN233" s="16"/>
      <c r="GO233" s="16"/>
      <c r="GP233" s="16"/>
      <c r="GQ233" s="16"/>
      <c r="GR233" s="16"/>
      <c r="GS233" s="16"/>
      <c r="GT233" s="16"/>
      <c r="GU233" s="16"/>
      <c r="GV233" s="16"/>
      <c r="GW233" s="16"/>
      <c r="GX233" s="16"/>
      <c r="GY233" s="16"/>
      <c r="GZ233" s="16"/>
      <c r="HA233" s="16"/>
      <c r="HB233" s="16"/>
      <c r="HC233" s="16"/>
      <c r="HD233" s="16"/>
      <c r="HE233" s="16"/>
      <c r="HF233" s="16"/>
      <c r="HG233" s="16"/>
      <c r="HH233" s="16"/>
      <c r="HI233" s="16"/>
      <c r="HJ233" s="16"/>
      <c r="HK233" s="16"/>
      <c r="HL233" s="16"/>
      <c r="HM233" s="16"/>
      <c r="HN233" s="16"/>
      <c r="HO233" s="16"/>
      <c r="HP233" s="16"/>
      <c r="HQ233" s="16"/>
      <c r="HR233" s="16"/>
      <c r="HS233" s="16"/>
      <c r="HT233" s="16"/>
      <c r="HU233" s="16"/>
      <c r="HV233" s="16"/>
      <c r="HW233" s="16"/>
      <c r="HX233" s="16"/>
    </row>
    <row r="234" spans="6:232" ht="15.95" customHeight="1" x14ac:dyDescent="0.2">
      <c r="F234" s="14"/>
      <c r="AP234" s="14"/>
      <c r="AQ234" s="14"/>
      <c r="AW234" s="264"/>
      <c r="CK234" s="264"/>
      <c r="CS234" s="264"/>
      <c r="CW234" s="264"/>
      <c r="ER234" s="264"/>
      <c r="ES234" s="264"/>
      <c r="EZ234" s="16"/>
      <c r="FA234" s="16"/>
      <c r="FB234" s="16"/>
      <c r="FC234" s="16"/>
      <c r="FD234" s="16"/>
      <c r="FE234" s="16"/>
      <c r="FF234" s="16"/>
      <c r="FG234" s="16"/>
      <c r="FH234" s="16"/>
      <c r="FI234" s="16"/>
      <c r="FJ234" s="16"/>
      <c r="FK234" s="16"/>
      <c r="FL234" s="16"/>
      <c r="FM234" s="16"/>
      <c r="FN234" s="16"/>
      <c r="FO234" s="16"/>
      <c r="FP234" s="16"/>
      <c r="FQ234" s="16"/>
      <c r="FR234" s="16"/>
      <c r="FS234" s="16"/>
      <c r="FT234" s="16"/>
      <c r="FU234" s="16"/>
      <c r="FV234" s="16"/>
      <c r="FW234" s="16"/>
      <c r="FX234" s="16"/>
      <c r="FY234" s="16"/>
      <c r="FZ234" s="16"/>
      <c r="GA234" s="16"/>
      <c r="GB234" s="16"/>
      <c r="GC234" s="16"/>
      <c r="GD234" s="16"/>
      <c r="GE234" s="16"/>
      <c r="GF234" s="16"/>
      <c r="GG234" s="16"/>
      <c r="GH234" s="16"/>
      <c r="GI234" s="16"/>
      <c r="GJ234" s="16"/>
      <c r="GK234" s="16"/>
      <c r="GL234" s="16"/>
      <c r="GM234" s="16"/>
      <c r="GN234" s="16"/>
      <c r="GO234" s="16"/>
      <c r="GP234" s="16"/>
      <c r="GQ234" s="16"/>
      <c r="GR234" s="16"/>
      <c r="GS234" s="16"/>
      <c r="GT234" s="16"/>
      <c r="GU234" s="16"/>
      <c r="GV234" s="16"/>
      <c r="GW234" s="16"/>
      <c r="GX234" s="16"/>
      <c r="GY234" s="16"/>
      <c r="GZ234" s="16"/>
      <c r="HA234" s="16"/>
      <c r="HB234" s="16"/>
      <c r="HC234" s="16"/>
      <c r="HD234" s="16"/>
      <c r="HE234" s="16"/>
      <c r="HF234" s="16"/>
      <c r="HG234" s="16"/>
      <c r="HH234" s="16"/>
      <c r="HI234" s="16"/>
      <c r="HJ234" s="16"/>
      <c r="HK234" s="16"/>
      <c r="HL234" s="16"/>
      <c r="HM234" s="16"/>
      <c r="HN234" s="16"/>
      <c r="HO234" s="16"/>
      <c r="HP234" s="16"/>
      <c r="HQ234" s="16"/>
      <c r="HR234" s="16"/>
      <c r="HS234" s="16"/>
      <c r="HT234" s="16"/>
      <c r="HU234" s="16"/>
      <c r="HV234" s="16"/>
      <c r="HW234" s="16"/>
      <c r="HX234" s="16"/>
    </row>
    <row r="235" spans="6:232" ht="15.95" customHeight="1" x14ac:dyDescent="0.2">
      <c r="F235" s="14"/>
      <c r="AP235" s="14"/>
      <c r="AQ235" s="14"/>
      <c r="AW235" s="264"/>
      <c r="CK235" s="264"/>
      <c r="CS235" s="264"/>
      <c r="CW235" s="264"/>
      <c r="ER235" s="264"/>
      <c r="ES235" s="264"/>
      <c r="EZ235" s="16"/>
      <c r="FA235" s="16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6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  <c r="HV235" s="16"/>
      <c r="HW235" s="16"/>
      <c r="HX235" s="16"/>
    </row>
    <row r="236" spans="6:232" ht="15.95" customHeight="1" x14ac:dyDescent="0.2">
      <c r="F236" s="14"/>
      <c r="AP236" s="14"/>
      <c r="AQ236" s="14"/>
      <c r="AW236" s="264"/>
      <c r="CK236" s="264"/>
      <c r="CS236" s="264"/>
      <c r="CW236" s="264"/>
      <c r="ER236" s="264"/>
      <c r="ES236" s="264"/>
      <c r="EZ236" s="16"/>
      <c r="FA236" s="16"/>
      <c r="FB236" s="16"/>
      <c r="FC236" s="16"/>
      <c r="FD236" s="16"/>
      <c r="FE236" s="16"/>
      <c r="FF236" s="16"/>
      <c r="FG236" s="16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6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  <c r="HV236" s="16"/>
      <c r="HW236" s="16"/>
      <c r="HX236" s="16"/>
    </row>
    <row r="237" spans="6:232" ht="15.95" customHeight="1" x14ac:dyDescent="0.2">
      <c r="F237" s="14"/>
      <c r="AP237" s="14"/>
      <c r="AQ237" s="14"/>
      <c r="AW237" s="264"/>
      <c r="CK237" s="264"/>
      <c r="CS237" s="264"/>
      <c r="CW237" s="264"/>
      <c r="ER237" s="264"/>
      <c r="ES237" s="264"/>
      <c r="EZ237" s="16"/>
      <c r="FA237" s="16"/>
      <c r="FB237" s="16"/>
      <c r="FC237" s="16"/>
      <c r="FD237" s="16"/>
      <c r="FE237" s="16"/>
      <c r="FF237" s="16"/>
      <c r="FG237" s="16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  <c r="FX237" s="16"/>
      <c r="FY237" s="16"/>
      <c r="FZ237" s="16"/>
      <c r="GA237" s="16"/>
      <c r="GB237" s="16"/>
      <c r="GC237" s="16"/>
      <c r="GD237" s="16"/>
      <c r="GE237" s="16"/>
      <c r="GF237" s="16"/>
      <c r="GG237" s="16"/>
      <c r="GH237" s="16"/>
      <c r="GI237" s="16"/>
      <c r="GJ237" s="16"/>
      <c r="GK237" s="16"/>
      <c r="GL237" s="16"/>
      <c r="GM237" s="16"/>
      <c r="GN237" s="16"/>
      <c r="GO237" s="16"/>
      <c r="GP237" s="16"/>
      <c r="GQ237" s="16"/>
      <c r="GR237" s="16"/>
      <c r="GS237" s="16"/>
      <c r="GT237" s="16"/>
      <c r="GU237" s="16"/>
      <c r="GV237" s="16"/>
      <c r="GW237" s="16"/>
      <c r="GX237" s="16"/>
      <c r="GY237" s="16"/>
      <c r="GZ237" s="16"/>
      <c r="HA237" s="16"/>
      <c r="HB237" s="16"/>
      <c r="HC237" s="16"/>
      <c r="HD237" s="16"/>
      <c r="HE237" s="16"/>
      <c r="HF237" s="16"/>
      <c r="HG237" s="16"/>
      <c r="HH237" s="16"/>
      <c r="HI237" s="16"/>
      <c r="HJ237" s="16"/>
      <c r="HK237" s="16"/>
      <c r="HL237" s="16"/>
      <c r="HM237" s="16"/>
      <c r="HN237" s="16"/>
      <c r="HO237" s="16"/>
      <c r="HP237" s="16"/>
      <c r="HQ237" s="16"/>
      <c r="HR237" s="16"/>
      <c r="HS237" s="16"/>
      <c r="HT237" s="16"/>
      <c r="HU237" s="16"/>
      <c r="HV237" s="16"/>
      <c r="HW237" s="16"/>
      <c r="HX237" s="16"/>
    </row>
    <row r="238" spans="6:232" ht="15.95" customHeight="1" x14ac:dyDescent="0.2">
      <c r="F238" s="14"/>
      <c r="AP238" s="14"/>
      <c r="AQ238" s="14"/>
      <c r="AW238" s="264"/>
      <c r="CK238" s="264"/>
      <c r="CS238" s="264"/>
      <c r="CW238" s="264"/>
      <c r="ER238" s="264"/>
      <c r="ES238" s="264"/>
      <c r="EZ238" s="16"/>
      <c r="FA238" s="16"/>
      <c r="FB238" s="16"/>
      <c r="FC238" s="16"/>
      <c r="FD238" s="16"/>
      <c r="FE238" s="16"/>
      <c r="FF238" s="16"/>
      <c r="FG238" s="16"/>
      <c r="FH238" s="16"/>
      <c r="FI238" s="16"/>
      <c r="FJ238" s="16"/>
      <c r="FK238" s="16"/>
      <c r="FL238" s="16"/>
      <c r="FM238" s="16"/>
      <c r="FN238" s="16"/>
      <c r="FO238" s="16"/>
      <c r="FP238" s="16"/>
      <c r="FQ238" s="16"/>
      <c r="FR238" s="16"/>
      <c r="FS238" s="16"/>
      <c r="FT238" s="16"/>
      <c r="FU238" s="16"/>
      <c r="FV238" s="16"/>
      <c r="FW238" s="16"/>
      <c r="FX238" s="16"/>
      <c r="FY238" s="16"/>
      <c r="FZ238" s="16"/>
      <c r="GA238" s="16"/>
      <c r="GB238" s="16"/>
      <c r="GC238" s="16"/>
      <c r="GD238" s="16"/>
      <c r="GE238" s="16"/>
      <c r="GF238" s="16"/>
      <c r="GG238" s="16"/>
      <c r="GH238" s="16"/>
      <c r="GI238" s="16"/>
      <c r="GJ238" s="16"/>
      <c r="GK238" s="16"/>
      <c r="GL238" s="16"/>
      <c r="GM238" s="16"/>
      <c r="GN238" s="16"/>
      <c r="GO238" s="16"/>
      <c r="GP238" s="16"/>
      <c r="GQ238" s="16"/>
      <c r="GR238" s="16"/>
      <c r="GS238" s="16"/>
      <c r="GT238" s="16"/>
      <c r="GU238" s="16"/>
      <c r="GV238" s="16"/>
      <c r="GW238" s="16"/>
      <c r="GX238" s="16"/>
      <c r="GY238" s="16"/>
      <c r="GZ238" s="16"/>
      <c r="HA238" s="16"/>
      <c r="HB238" s="16"/>
      <c r="HC238" s="16"/>
      <c r="HD238" s="16"/>
      <c r="HE238" s="16"/>
      <c r="HF238" s="16"/>
      <c r="HG238" s="16"/>
      <c r="HH238" s="16"/>
      <c r="HI238" s="16"/>
      <c r="HJ238" s="16"/>
      <c r="HK238" s="16"/>
      <c r="HL238" s="16"/>
      <c r="HM238" s="16"/>
      <c r="HN238" s="16"/>
      <c r="HO238" s="16"/>
      <c r="HP238" s="16"/>
      <c r="HQ238" s="16"/>
      <c r="HR238" s="16"/>
      <c r="HS238" s="16"/>
      <c r="HT238" s="16"/>
      <c r="HU238" s="16"/>
      <c r="HV238" s="16"/>
      <c r="HW238" s="16"/>
      <c r="HX238" s="16"/>
    </row>
    <row r="239" spans="6:232" ht="15.95" customHeight="1" x14ac:dyDescent="0.2">
      <c r="F239" s="14"/>
      <c r="AP239" s="14"/>
      <c r="AQ239" s="14"/>
      <c r="AW239" s="264"/>
      <c r="CK239" s="264"/>
      <c r="CS239" s="264"/>
      <c r="CW239" s="264"/>
      <c r="ER239" s="264"/>
      <c r="ES239" s="264"/>
      <c r="EZ239" s="16"/>
      <c r="FA239" s="16"/>
      <c r="FB239" s="16"/>
      <c r="FC239" s="16"/>
      <c r="FD239" s="16"/>
      <c r="FE239" s="16"/>
      <c r="FF239" s="16"/>
      <c r="FG239" s="16"/>
      <c r="FH239" s="16"/>
      <c r="FI239" s="16"/>
      <c r="FJ239" s="16"/>
      <c r="FK239" s="16"/>
      <c r="FL239" s="16"/>
      <c r="FM239" s="16"/>
      <c r="FN239" s="16"/>
      <c r="FO239" s="16"/>
      <c r="FP239" s="16"/>
      <c r="FQ239" s="16"/>
      <c r="FR239" s="16"/>
      <c r="FS239" s="16"/>
      <c r="FT239" s="16"/>
      <c r="FU239" s="16"/>
      <c r="FV239" s="16"/>
      <c r="FW239" s="16"/>
      <c r="FX239" s="16"/>
      <c r="FY239" s="16"/>
      <c r="FZ239" s="16"/>
      <c r="GA239" s="16"/>
      <c r="GB239" s="16"/>
      <c r="GC239" s="16"/>
      <c r="GD239" s="16"/>
      <c r="GE239" s="16"/>
      <c r="GF239" s="16"/>
      <c r="GG239" s="16"/>
      <c r="GH239" s="16"/>
      <c r="GI239" s="16"/>
      <c r="GJ239" s="16"/>
      <c r="GK239" s="16"/>
      <c r="GL239" s="16"/>
      <c r="GM239" s="16"/>
      <c r="GN239" s="16"/>
      <c r="GO239" s="16"/>
      <c r="GP239" s="16"/>
      <c r="GQ239" s="16"/>
      <c r="GR239" s="16"/>
      <c r="GS239" s="16"/>
      <c r="GT239" s="16"/>
      <c r="GU239" s="16"/>
      <c r="GV239" s="16"/>
      <c r="GW239" s="16"/>
      <c r="GX239" s="16"/>
      <c r="GY239" s="16"/>
      <c r="GZ239" s="16"/>
      <c r="HA239" s="16"/>
      <c r="HB239" s="16"/>
      <c r="HC239" s="16"/>
      <c r="HD239" s="16"/>
      <c r="HE239" s="16"/>
      <c r="HF239" s="16"/>
      <c r="HG239" s="16"/>
      <c r="HH239" s="16"/>
      <c r="HI239" s="16"/>
      <c r="HJ239" s="16"/>
      <c r="HK239" s="16"/>
      <c r="HL239" s="16"/>
      <c r="HM239" s="16"/>
      <c r="HN239" s="16"/>
      <c r="HO239" s="16"/>
      <c r="HP239" s="16"/>
      <c r="HQ239" s="16"/>
      <c r="HR239" s="16"/>
      <c r="HS239" s="16"/>
      <c r="HT239" s="16"/>
      <c r="HU239" s="16"/>
      <c r="HV239" s="16"/>
      <c r="HW239" s="16"/>
      <c r="HX239" s="16"/>
    </row>
    <row r="240" spans="6:232" ht="15.95" customHeight="1" x14ac:dyDescent="0.2">
      <c r="F240" s="14"/>
      <c r="AP240" s="14"/>
      <c r="AQ240" s="14"/>
      <c r="AW240" s="264"/>
      <c r="CK240" s="264"/>
      <c r="CS240" s="264"/>
      <c r="CW240" s="264"/>
      <c r="ER240" s="264"/>
      <c r="ES240" s="264"/>
      <c r="EZ240" s="16"/>
      <c r="FA240" s="16"/>
      <c r="FB240" s="16"/>
      <c r="FC240" s="16"/>
      <c r="FD240" s="16"/>
      <c r="FE240" s="16"/>
      <c r="FF240" s="16"/>
      <c r="FG240" s="16"/>
      <c r="FH240" s="16"/>
      <c r="FI240" s="16"/>
      <c r="FJ240" s="16"/>
      <c r="FK240" s="16"/>
      <c r="FL240" s="16"/>
      <c r="FM240" s="16"/>
      <c r="FN240" s="16"/>
      <c r="FO240" s="16"/>
      <c r="FP240" s="16"/>
      <c r="FQ240" s="16"/>
      <c r="FR240" s="16"/>
      <c r="FS240" s="16"/>
      <c r="FT240" s="16"/>
      <c r="FU240" s="16"/>
      <c r="FV240" s="16"/>
      <c r="FW240" s="16"/>
      <c r="FX240" s="16"/>
      <c r="FY240" s="16"/>
      <c r="FZ240" s="16"/>
      <c r="GA240" s="16"/>
      <c r="GB240" s="16"/>
      <c r="GC240" s="16"/>
      <c r="GD240" s="16"/>
      <c r="GE240" s="16"/>
      <c r="GF240" s="16"/>
      <c r="GG240" s="16"/>
      <c r="GH240" s="16"/>
      <c r="GI240" s="16"/>
      <c r="GJ240" s="16"/>
      <c r="GK240" s="16"/>
      <c r="GL240" s="16"/>
      <c r="GM240" s="16"/>
      <c r="GN240" s="16"/>
      <c r="GO240" s="16"/>
      <c r="GP240" s="16"/>
      <c r="GQ240" s="16"/>
      <c r="GR240" s="16"/>
      <c r="GS240" s="16"/>
      <c r="GT240" s="16"/>
      <c r="GU240" s="16"/>
      <c r="GV240" s="16"/>
      <c r="GW240" s="16"/>
      <c r="GX240" s="16"/>
      <c r="GY240" s="16"/>
      <c r="GZ240" s="16"/>
      <c r="HA240" s="16"/>
      <c r="HB240" s="16"/>
      <c r="HC240" s="16"/>
      <c r="HD240" s="16"/>
      <c r="HE240" s="16"/>
      <c r="HF240" s="16"/>
      <c r="HG240" s="16"/>
      <c r="HH240" s="16"/>
      <c r="HI240" s="16"/>
      <c r="HJ240" s="16"/>
      <c r="HK240" s="16"/>
      <c r="HL240" s="16"/>
      <c r="HM240" s="16"/>
      <c r="HN240" s="16"/>
      <c r="HO240" s="16"/>
      <c r="HP240" s="16"/>
      <c r="HQ240" s="16"/>
      <c r="HR240" s="16"/>
      <c r="HS240" s="16"/>
      <c r="HT240" s="16"/>
      <c r="HU240" s="16"/>
      <c r="HV240" s="16"/>
      <c r="HW240" s="16"/>
      <c r="HX240" s="16"/>
    </row>
    <row r="241" spans="6:232" ht="15.95" customHeight="1" x14ac:dyDescent="0.2">
      <c r="F241" s="14"/>
      <c r="AP241" s="14"/>
      <c r="AQ241" s="14"/>
      <c r="AW241" s="264"/>
      <c r="CK241" s="264"/>
      <c r="CS241" s="264"/>
      <c r="CW241" s="264"/>
      <c r="ER241" s="264"/>
      <c r="ES241" s="264"/>
      <c r="EZ241" s="16"/>
      <c r="FA241" s="16"/>
      <c r="FB241" s="16"/>
      <c r="FC241" s="16"/>
      <c r="FD241" s="16"/>
      <c r="FE241" s="16"/>
      <c r="FF241" s="16"/>
      <c r="FG241" s="16"/>
      <c r="FH241" s="16"/>
      <c r="FI241" s="16"/>
      <c r="FJ241" s="16"/>
      <c r="FK241" s="16"/>
      <c r="FL241" s="16"/>
      <c r="FM241" s="16"/>
      <c r="FN241" s="16"/>
      <c r="FO241" s="16"/>
      <c r="FP241" s="16"/>
      <c r="FQ241" s="16"/>
      <c r="FR241" s="16"/>
      <c r="FS241" s="16"/>
      <c r="FT241" s="16"/>
      <c r="FU241" s="16"/>
      <c r="FV241" s="16"/>
      <c r="FW241" s="16"/>
      <c r="FX241" s="16"/>
      <c r="FY241" s="16"/>
      <c r="FZ241" s="16"/>
      <c r="GA241" s="16"/>
      <c r="GB241" s="16"/>
      <c r="GC241" s="16"/>
      <c r="GD241" s="16"/>
      <c r="GE241" s="16"/>
      <c r="GF241" s="16"/>
      <c r="GG241" s="16"/>
      <c r="GH241" s="16"/>
      <c r="GI241" s="16"/>
      <c r="GJ241" s="16"/>
      <c r="GK241" s="16"/>
      <c r="GL241" s="16"/>
      <c r="GM241" s="16"/>
      <c r="GN241" s="16"/>
      <c r="GO241" s="16"/>
      <c r="GP241" s="16"/>
      <c r="GQ241" s="16"/>
      <c r="GR241" s="16"/>
      <c r="GS241" s="16"/>
      <c r="GT241" s="16"/>
      <c r="GU241" s="16"/>
      <c r="GV241" s="16"/>
      <c r="GW241" s="16"/>
      <c r="GX241" s="16"/>
      <c r="GY241" s="16"/>
      <c r="GZ241" s="16"/>
      <c r="HA241" s="16"/>
      <c r="HB241" s="16"/>
      <c r="HC241" s="16"/>
      <c r="HD241" s="16"/>
      <c r="HE241" s="16"/>
      <c r="HF241" s="16"/>
      <c r="HG241" s="16"/>
      <c r="HH241" s="16"/>
      <c r="HI241" s="16"/>
      <c r="HJ241" s="16"/>
      <c r="HK241" s="16"/>
      <c r="HL241" s="16"/>
      <c r="HM241" s="16"/>
      <c r="HN241" s="16"/>
      <c r="HO241" s="16"/>
      <c r="HP241" s="16"/>
      <c r="HQ241" s="16"/>
      <c r="HR241" s="16"/>
      <c r="HS241" s="16"/>
      <c r="HT241" s="16"/>
      <c r="HU241" s="16"/>
      <c r="HV241" s="16"/>
      <c r="HW241" s="16"/>
      <c r="HX241" s="16"/>
    </row>
    <row r="242" spans="6:232" ht="15.95" customHeight="1" x14ac:dyDescent="0.2">
      <c r="F242" s="14"/>
      <c r="AP242" s="14"/>
      <c r="AQ242" s="14"/>
      <c r="AW242" s="264"/>
      <c r="CK242" s="264"/>
      <c r="CS242" s="264"/>
      <c r="CW242" s="264"/>
      <c r="ER242" s="264"/>
      <c r="ES242" s="264"/>
      <c r="EZ242" s="16"/>
      <c r="FA242" s="16"/>
      <c r="FB242" s="16"/>
      <c r="FC242" s="16"/>
      <c r="FD242" s="16"/>
      <c r="FE242" s="16"/>
      <c r="FF242" s="16"/>
      <c r="FG242" s="16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  <c r="FX242" s="16"/>
      <c r="FY242" s="16"/>
      <c r="FZ242" s="16"/>
      <c r="GA242" s="16"/>
      <c r="GB242" s="16"/>
      <c r="GC242" s="16"/>
      <c r="GD242" s="16"/>
      <c r="GE242" s="16"/>
      <c r="GF242" s="16"/>
      <c r="GG242" s="16"/>
      <c r="GH242" s="16"/>
      <c r="GI242" s="16"/>
      <c r="GJ242" s="16"/>
      <c r="GK242" s="16"/>
      <c r="GL242" s="16"/>
      <c r="GM242" s="16"/>
      <c r="GN242" s="16"/>
      <c r="GO242" s="16"/>
      <c r="GP242" s="16"/>
      <c r="GQ242" s="16"/>
      <c r="GR242" s="16"/>
      <c r="GS242" s="16"/>
      <c r="GT242" s="16"/>
      <c r="GU242" s="16"/>
      <c r="GV242" s="16"/>
      <c r="GW242" s="16"/>
      <c r="GX242" s="16"/>
      <c r="GY242" s="16"/>
      <c r="GZ242" s="16"/>
      <c r="HA242" s="16"/>
      <c r="HB242" s="16"/>
      <c r="HC242" s="16"/>
      <c r="HD242" s="16"/>
      <c r="HE242" s="16"/>
      <c r="HF242" s="16"/>
      <c r="HG242" s="16"/>
      <c r="HH242" s="16"/>
      <c r="HI242" s="16"/>
      <c r="HJ242" s="16"/>
      <c r="HK242" s="16"/>
      <c r="HL242" s="16"/>
      <c r="HM242" s="16"/>
      <c r="HN242" s="16"/>
      <c r="HO242" s="16"/>
      <c r="HP242" s="16"/>
      <c r="HQ242" s="16"/>
      <c r="HR242" s="16"/>
      <c r="HS242" s="16"/>
      <c r="HT242" s="16"/>
      <c r="HU242" s="16"/>
      <c r="HV242" s="16"/>
      <c r="HW242" s="16"/>
      <c r="HX242" s="16"/>
    </row>
    <row r="243" spans="6:232" ht="15.95" customHeight="1" x14ac:dyDescent="0.2">
      <c r="F243" s="14"/>
      <c r="AP243" s="14"/>
      <c r="AQ243" s="14"/>
      <c r="AW243" s="264"/>
      <c r="CK243" s="264"/>
      <c r="CS243" s="264"/>
      <c r="CW243" s="264"/>
      <c r="ER243" s="264"/>
      <c r="ES243" s="264"/>
      <c r="EZ243" s="16"/>
      <c r="FA243" s="16"/>
      <c r="FB243" s="16"/>
      <c r="FC243" s="16"/>
      <c r="FD243" s="16"/>
      <c r="FE243" s="16"/>
      <c r="FF243" s="16"/>
      <c r="FG243" s="16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6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  <c r="HV243" s="16"/>
      <c r="HW243" s="16"/>
      <c r="HX243" s="16"/>
    </row>
    <row r="244" spans="6:232" ht="15.95" customHeight="1" x14ac:dyDescent="0.2">
      <c r="F244" s="14"/>
      <c r="AP244" s="14"/>
      <c r="AQ244" s="14"/>
      <c r="AW244" s="264"/>
      <c r="CK244" s="264"/>
      <c r="CS244" s="264"/>
      <c r="CW244" s="264"/>
      <c r="ER244" s="264"/>
      <c r="ES244" s="264"/>
      <c r="EZ244" s="16"/>
      <c r="FA244" s="16"/>
      <c r="FB244" s="16"/>
      <c r="FC244" s="16"/>
      <c r="FD244" s="16"/>
      <c r="FE244" s="16"/>
      <c r="FF244" s="16"/>
      <c r="FG244" s="16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6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  <c r="HV244" s="16"/>
      <c r="HW244" s="16"/>
      <c r="HX244" s="16"/>
    </row>
    <row r="245" spans="6:232" ht="15.95" customHeight="1" x14ac:dyDescent="0.2">
      <c r="F245" s="14"/>
      <c r="AP245" s="14"/>
      <c r="AQ245" s="14"/>
      <c r="AW245" s="264"/>
      <c r="CK245" s="264"/>
      <c r="CS245" s="264"/>
      <c r="CW245" s="264"/>
      <c r="ER245" s="264"/>
      <c r="ES245" s="264"/>
      <c r="EZ245" s="16"/>
      <c r="FA245" s="16"/>
      <c r="FB245" s="16"/>
      <c r="FC245" s="16"/>
      <c r="FD245" s="16"/>
      <c r="FE245" s="16"/>
      <c r="FF245" s="16"/>
      <c r="FG245" s="16"/>
      <c r="FH245" s="16"/>
      <c r="FI245" s="16"/>
      <c r="FJ245" s="16"/>
      <c r="FK245" s="16"/>
      <c r="FL245" s="16"/>
      <c r="FM245" s="16"/>
      <c r="FN245" s="16"/>
      <c r="FO245" s="16"/>
      <c r="FP245" s="16"/>
      <c r="FQ245" s="16"/>
      <c r="FR245" s="16"/>
      <c r="FS245" s="16"/>
      <c r="FT245" s="16"/>
      <c r="FU245" s="16"/>
      <c r="FV245" s="16"/>
      <c r="FW245" s="16"/>
      <c r="FX245" s="16"/>
      <c r="FY245" s="16"/>
      <c r="FZ245" s="16"/>
      <c r="GA245" s="16"/>
      <c r="GB245" s="16"/>
      <c r="GC245" s="16"/>
      <c r="GD245" s="16"/>
      <c r="GE245" s="16"/>
      <c r="GF245" s="16"/>
      <c r="GG245" s="16"/>
      <c r="GH245" s="16"/>
      <c r="GI245" s="16"/>
      <c r="GJ245" s="16"/>
      <c r="GK245" s="16"/>
      <c r="GL245" s="16"/>
      <c r="GM245" s="16"/>
      <c r="GN245" s="16"/>
      <c r="GO245" s="16"/>
      <c r="GP245" s="16"/>
      <c r="GQ245" s="16"/>
      <c r="GR245" s="16"/>
      <c r="GS245" s="16"/>
      <c r="GT245" s="16"/>
      <c r="GU245" s="16"/>
      <c r="GV245" s="16"/>
      <c r="GW245" s="16"/>
      <c r="GX245" s="16"/>
      <c r="GY245" s="16"/>
      <c r="GZ245" s="16"/>
      <c r="HA245" s="16"/>
      <c r="HB245" s="16"/>
      <c r="HC245" s="16"/>
      <c r="HD245" s="16"/>
      <c r="HE245" s="16"/>
      <c r="HF245" s="16"/>
      <c r="HG245" s="16"/>
      <c r="HH245" s="16"/>
      <c r="HI245" s="16"/>
      <c r="HJ245" s="16"/>
      <c r="HK245" s="16"/>
      <c r="HL245" s="16"/>
      <c r="HM245" s="16"/>
      <c r="HN245" s="16"/>
      <c r="HO245" s="16"/>
      <c r="HP245" s="16"/>
      <c r="HQ245" s="16"/>
      <c r="HR245" s="16"/>
      <c r="HS245" s="16"/>
      <c r="HT245" s="16"/>
      <c r="HU245" s="16"/>
      <c r="HV245" s="16"/>
      <c r="HW245" s="16"/>
      <c r="HX245" s="16"/>
    </row>
    <row r="246" spans="6:232" ht="15.95" customHeight="1" x14ac:dyDescent="0.2">
      <c r="F246" s="14"/>
      <c r="AP246" s="14"/>
      <c r="AQ246" s="14"/>
      <c r="AW246" s="264"/>
      <c r="CK246" s="264"/>
      <c r="CS246" s="264"/>
      <c r="CW246" s="264"/>
      <c r="ER246" s="264"/>
      <c r="ES246" s="264"/>
      <c r="EZ246" s="16"/>
      <c r="FA246" s="16"/>
      <c r="FB246" s="16"/>
      <c r="FC246" s="16"/>
      <c r="FD246" s="16"/>
      <c r="FE246" s="16"/>
      <c r="FF246" s="16"/>
      <c r="FG246" s="16"/>
      <c r="FH246" s="16"/>
      <c r="FI246" s="16"/>
      <c r="FJ246" s="16"/>
      <c r="FK246" s="16"/>
      <c r="FL246" s="16"/>
      <c r="FM246" s="16"/>
      <c r="FN246" s="16"/>
      <c r="FO246" s="16"/>
      <c r="FP246" s="16"/>
      <c r="FQ246" s="16"/>
      <c r="FR246" s="16"/>
      <c r="FS246" s="16"/>
      <c r="FT246" s="16"/>
      <c r="FU246" s="16"/>
      <c r="FV246" s="16"/>
      <c r="FW246" s="16"/>
      <c r="FX246" s="16"/>
      <c r="FY246" s="16"/>
      <c r="FZ246" s="16"/>
      <c r="GA246" s="16"/>
      <c r="GB246" s="16"/>
      <c r="GC246" s="16"/>
      <c r="GD246" s="16"/>
      <c r="GE246" s="16"/>
      <c r="GF246" s="16"/>
      <c r="GG246" s="16"/>
      <c r="GH246" s="16"/>
      <c r="GI246" s="16"/>
      <c r="GJ246" s="16"/>
      <c r="GK246" s="16"/>
      <c r="GL246" s="16"/>
      <c r="GM246" s="16"/>
      <c r="GN246" s="16"/>
      <c r="GO246" s="16"/>
      <c r="GP246" s="16"/>
      <c r="GQ246" s="16"/>
      <c r="GR246" s="16"/>
      <c r="GS246" s="16"/>
      <c r="GT246" s="16"/>
      <c r="GU246" s="16"/>
      <c r="GV246" s="16"/>
      <c r="GW246" s="16"/>
      <c r="GX246" s="16"/>
      <c r="GY246" s="16"/>
      <c r="GZ246" s="16"/>
      <c r="HA246" s="16"/>
      <c r="HB246" s="16"/>
      <c r="HC246" s="16"/>
      <c r="HD246" s="16"/>
      <c r="HE246" s="16"/>
      <c r="HF246" s="16"/>
      <c r="HG246" s="16"/>
      <c r="HH246" s="16"/>
      <c r="HI246" s="16"/>
      <c r="HJ246" s="16"/>
      <c r="HK246" s="16"/>
      <c r="HL246" s="16"/>
      <c r="HM246" s="16"/>
      <c r="HN246" s="16"/>
      <c r="HO246" s="16"/>
      <c r="HP246" s="16"/>
      <c r="HQ246" s="16"/>
      <c r="HR246" s="16"/>
      <c r="HS246" s="16"/>
      <c r="HT246" s="16"/>
      <c r="HU246" s="16"/>
      <c r="HV246" s="16"/>
      <c r="HW246" s="16"/>
      <c r="HX246" s="16"/>
    </row>
    <row r="247" spans="6:232" ht="15.95" customHeight="1" x14ac:dyDescent="0.2">
      <c r="F247" s="14"/>
      <c r="AP247" s="14"/>
      <c r="AQ247" s="14"/>
      <c r="AW247" s="264"/>
      <c r="CK247" s="264"/>
      <c r="CS247" s="264"/>
      <c r="CW247" s="264"/>
      <c r="ER247" s="264"/>
      <c r="ES247" s="264"/>
      <c r="EZ247" s="16"/>
      <c r="FA247" s="16"/>
      <c r="FB247" s="16"/>
      <c r="FC247" s="16"/>
      <c r="FD247" s="16"/>
      <c r="FE247" s="16"/>
      <c r="FF247" s="16"/>
      <c r="FG247" s="16"/>
      <c r="FH247" s="16"/>
      <c r="FI247" s="16"/>
      <c r="FJ247" s="16"/>
      <c r="FK247" s="16"/>
      <c r="FL247" s="16"/>
      <c r="FM247" s="16"/>
      <c r="FN247" s="16"/>
      <c r="FO247" s="16"/>
      <c r="FP247" s="16"/>
      <c r="FQ247" s="16"/>
      <c r="FR247" s="16"/>
      <c r="FS247" s="16"/>
      <c r="FT247" s="16"/>
      <c r="FU247" s="16"/>
      <c r="FV247" s="16"/>
      <c r="FW247" s="16"/>
      <c r="FX247" s="16"/>
      <c r="FY247" s="16"/>
      <c r="FZ247" s="16"/>
      <c r="GA247" s="16"/>
      <c r="GB247" s="16"/>
      <c r="GC247" s="16"/>
      <c r="GD247" s="16"/>
      <c r="GE247" s="16"/>
      <c r="GF247" s="16"/>
      <c r="GG247" s="16"/>
      <c r="GH247" s="16"/>
      <c r="GI247" s="16"/>
      <c r="GJ247" s="16"/>
      <c r="GK247" s="16"/>
      <c r="GL247" s="16"/>
      <c r="GM247" s="16"/>
      <c r="GN247" s="16"/>
      <c r="GO247" s="16"/>
      <c r="GP247" s="16"/>
      <c r="GQ247" s="16"/>
      <c r="GR247" s="16"/>
      <c r="GS247" s="16"/>
      <c r="GT247" s="16"/>
      <c r="GU247" s="16"/>
      <c r="GV247" s="16"/>
      <c r="GW247" s="16"/>
      <c r="GX247" s="16"/>
      <c r="GY247" s="16"/>
      <c r="GZ247" s="16"/>
      <c r="HA247" s="16"/>
      <c r="HB247" s="16"/>
      <c r="HC247" s="16"/>
      <c r="HD247" s="16"/>
      <c r="HE247" s="16"/>
      <c r="HF247" s="16"/>
      <c r="HG247" s="16"/>
      <c r="HH247" s="16"/>
      <c r="HI247" s="16"/>
      <c r="HJ247" s="16"/>
      <c r="HK247" s="16"/>
      <c r="HL247" s="16"/>
      <c r="HM247" s="16"/>
      <c r="HN247" s="16"/>
      <c r="HO247" s="16"/>
      <c r="HP247" s="16"/>
      <c r="HQ247" s="16"/>
      <c r="HR247" s="16"/>
      <c r="HS247" s="16"/>
      <c r="HT247" s="16"/>
      <c r="HU247" s="16"/>
      <c r="HV247" s="16"/>
      <c r="HW247" s="16"/>
      <c r="HX247" s="16"/>
    </row>
    <row r="248" spans="6:232" ht="15.95" customHeight="1" x14ac:dyDescent="0.2">
      <c r="F248" s="14"/>
      <c r="AP248" s="14"/>
      <c r="AQ248" s="14"/>
      <c r="AW248" s="264"/>
      <c r="CK248" s="264"/>
      <c r="CS248" s="264"/>
      <c r="CW248" s="264"/>
      <c r="ER248" s="264"/>
      <c r="ES248" s="264"/>
      <c r="EZ248" s="16"/>
      <c r="FA248" s="16"/>
      <c r="FB248" s="16"/>
      <c r="FC248" s="16"/>
      <c r="FD248" s="16"/>
      <c r="FE248" s="16"/>
      <c r="FF248" s="16"/>
      <c r="FG248" s="16"/>
      <c r="FH248" s="16"/>
      <c r="FI248" s="16"/>
      <c r="FJ248" s="16"/>
      <c r="FK248" s="16"/>
      <c r="FL248" s="16"/>
      <c r="FM248" s="16"/>
      <c r="FN248" s="16"/>
      <c r="FO248" s="16"/>
      <c r="FP248" s="16"/>
      <c r="FQ248" s="16"/>
      <c r="FR248" s="16"/>
      <c r="FS248" s="16"/>
      <c r="FT248" s="16"/>
      <c r="FU248" s="16"/>
      <c r="FV248" s="16"/>
      <c r="FW248" s="16"/>
      <c r="FX248" s="16"/>
      <c r="FY248" s="16"/>
      <c r="FZ248" s="16"/>
      <c r="GA248" s="16"/>
      <c r="GB248" s="16"/>
      <c r="GC248" s="16"/>
      <c r="GD248" s="16"/>
      <c r="GE248" s="16"/>
      <c r="GF248" s="16"/>
      <c r="GG248" s="16"/>
      <c r="GH248" s="16"/>
      <c r="GI248" s="16"/>
      <c r="GJ248" s="16"/>
      <c r="GK248" s="16"/>
      <c r="GL248" s="16"/>
      <c r="GM248" s="16"/>
      <c r="GN248" s="16"/>
      <c r="GO248" s="16"/>
      <c r="GP248" s="16"/>
      <c r="GQ248" s="16"/>
      <c r="GR248" s="16"/>
      <c r="GS248" s="16"/>
      <c r="GT248" s="16"/>
      <c r="GU248" s="16"/>
      <c r="GV248" s="16"/>
      <c r="GW248" s="16"/>
      <c r="GX248" s="16"/>
      <c r="GY248" s="16"/>
      <c r="GZ248" s="16"/>
      <c r="HA248" s="16"/>
      <c r="HB248" s="16"/>
      <c r="HC248" s="16"/>
      <c r="HD248" s="16"/>
      <c r="HE248" s="16"/>
      <c r="HF248" s="16"/>
      <c r="HG248" s="16"/>
      <c r="HH248" s="16"/>
      <c r="HI248" s="16"/>
      <c r="HJ248" s="16"/>
      <c r="HK248" s="16"/>
      <c r="HL248" s="16"/>
      <c r="HM248" s="16"/>
      <c r="HN248" s="16"/>
      <c r="HO248" s="16"/>
      <c r="HP248" s="16"/>
      <c r="HQ248" s="16"/>
      <c r="HR248" s="16"/>
      <c r="HS248" s="16"/>
      <c r="HT248" s="16"/>
      <c r="HU248" s="16"/>
      <c r="HV248" s="16"/>
      <c r="HW248" s="16"/>
      <c r="HX248" s="16"/>
    </row>
    <row r="249" spans="6:232" ht="15.95" customHeight="1" x14ac:dyDescent="0.2">
      <c r="F249" s="14"/>
      <c r="AP249" s="14"/>
      <c r="AQ249" s="14"/>
      <c r="AW249" s="264"/>
      <c r="CK249" s="264"/>
      <c r="CS249" s="264"/>
      <c r="CW249" s="264"/>
      <c r="ER249" s="264"/>
      <c r="ES249" s="264"/>
      <c r="EZ249" s="16"/>
      <c r="FA249" s="16"/>
      <c r="FB249" s="16"/>
      <c r="FC249" s="16"/>
      <c r="FD249" s="16"/>
      <c r="FE249" s="16"/>
      <c r="FF249" s="16"/>
      <c r="FG249" s="16"/>
      <c r="FH249" s="16"/>
      <c r="FI249" s="16"/>
      <c r="FJ249" s="16"/>
      <c r="FK249" s="16"/>
      <c r="FL249" s="16"/>
      <c r="FM249" s="16"/>
      <c r="FN249" s="16"/>
      <c r="FO249" s="16"/>
      <c r="FP249" s="16"/>
      <c r="FQ249" s="16"/>
      <c r="FR249" s="16"/>
      <c r="FS249" s="16"/>
      <c r="FT249" s="16"/>
      <c r="FU249" s="16"/>
      <c r="FV249" s="16"/>
      <c r="FW249" s="16"/>
      <c r="FX249" s="16"/>
      <c r="FY249" s="16"/>
      <c r="FZ249" s="16"/>
      <c r="GA249" s="16"/>
      <c r="GB249" s="16"/>
      <c r="GC249" s="16"/>
      <c r="GD249" s="16"/>
      <c r="GE249" s="16"/>
      <c r="GF249" s="16"/>
      <c r="GG249" s="16"/>
      <c r="GH249" s="16"/>
      <c r="GI249" s="16"/>
      <c r="GJ249" s="16"/>
      <c r="GK249" s="16"/>
      <c r="GL249" s="16"/>
      <c r="GM249" s="16"/>
      <c r="GN249" s="16"/>
      <c r="GO249" s="16"/>
      <c r="GP249" s="16"/>
      <c r="GQ249" s="16"/>
      <c r="GR249" s="16"/>
      <c r="GS249" s="16"/>
      <c r="GT249" s="16"/>
      <c r="GU249" s="16"/>
      <c r="GV249" s="16"/>
      <c r="GW249" s="16"/>
      <c r="GX249" s="16"/>
      <c r="GY249" s="16"/>
      <c r="GZ249" s="16"/>
      <c r="HA249" s="16"/>
      <c r="HB249" s="16"/>
      <c r="HC249" s="16"/>
      <c r="HD249" s="16"/>
      <c r="HE249" s="16"/>
      <c r="HF249" s="16"/>
      <c r="HG249" s="16"/>
      <c r="HH249" s="16"/>
      <c r="HI249" s="16"/>
      <c r="HJ249" s="16"/>
      <c r="HK249" s="16"/>
      <c r="HL249" s="16"/>
      <c r="HM249" s="16"/>
      <c r="HN249" s="16"/>
      <c r="HO249" s="16"/>
      <c r="HP249" s="16"/>
      <c r="HQ249" s="16"/>
      <c r="HR249" s="16"/>
      <c r="HS249" s="16"/>
      <c r="HT249" s="16"/>
      <c r="HU249" s="16"/>
      <c r="HV249" s="16"/>
      <c r="HW249" s="16"/>
      <c r="HX249" s="16"/>
    </row>
    <row r="250" spans="6:232" ht="15.95" customHeight="1" x14ac:dyDescent="0.2">
      <c r="F250" s="14"/>
      <c r="AP250" s="14"/>
      <c r="AQ250" s="14"/>
      <c r="AW250" s="264"/>
      <c r="CK250" s="264"/>
      <c r="CS250" s="264"/>
      <c r="CW250" s="264"/>
      <c r="ER250" s="264"/>
      <c r="ES250" s="264"/>
      <c r="EZ250" s="16"/>
      <c r="FA250" s="16"/>
      <c r="FB250" s="16"/>
      <c r="FC250" s="16"/>
      <c r="FD250" s="16"/>
      <c r="FE250" s="16"/>
      <c r="FF250" s="16"/>
      <c r="FG250" s="16"/>
      <c r="FH250" s="16"/>
      <c r="FI250" s="16"/>
      <c r="FJ250" s="16"/>
      <c r="FK250" s="16"/>
      <c r="FL250" s="16"/>
      <c r="FM250" s="16"/>
      <c r="FN250" s="16"/>
      <c r="FO250" s="16"/>
      <c r="FP250" s="16"/>
      <c r="FQ250" s="16"/>
      <c r="FR250" s="16"/>
      <c r="FS250" s="16"/>
      <c r="FT250" s="16"/>
      <c r="FU250" s="16"/>
      <c r="FV250" s="16"/>
      <c r="FW250" s="16"/>
      <c r="FX250" s="16"/>
      <c r="FY250" s="16"/>
      <c r="FZ250" s="16"/>
      <c r="GA250" s="16"/>
      <c r="GB250" s="16"/>
      <c r="GC250" s="16"/>
      <c r="GD250" s="16"/>
      <c r="GE250" s="16"/>
      <c r="GF250" s="16"/>
      <c r="GG250" s="16"/>
      <c r="GH250" s="16"/>
      <c r="GI250" s="16"/>
      <c r="GJ250" s="16"/>
      <c r="GK250" s="16"/>
      <c r="GL250" s="16"/>
      <c r="GM250" s="16"/>
      <c r="GN250" s="16"/>
      <c r="GO250" s="16"/>
      <c r="GP250" s="16"/>
      <c r="GQ250" s="16"/>
      <c r="GR250" s="16"/>
      <c r="GS250" s="16"/>
      <c r="GT250" s="16"/>
      <c r="GU250" s="16"/>
      <c r="GV250" s="16"/>
      <c r="GW250" s="16"/>
      <c r="GX250" s="16"/>
      <c r="GY250" s="16"/>
      <c r="GZ250" s="16"/>
      <c r="HA250" s="16"/>
      <c r="HB250" s="16"/>
      <c r="HC250" s="16"/>
      <c r="HD250" s="16"/>
      <c r="HE250" s="16"/>
      <c r="HF250" s="16"/>
      <c r="HG250" s="16"/>
      <c r="HH250" s="16"/>
      <c r="HI250" s="16"/>
      <c r="HJ250" s="16"/>
      <c r="HK250" s="16"/>
      <c r="HL250" s="16"/>
      <c r="HM250" s="16"/>
      <c r="HN250" s="16"/>
      <c r="HO250" s="16"/>
      <c r="HP250" s="16"/>
      <c r="HQ250" s="16"/>
      <c r="HR250" s="16"/>
      <c r="HS250" s="16"/>
      <c r="HT250" s="16"/>
      <c r="HU250" s="16"/>
      <c r="HV250" s="16"/>
      <c r="HW250" s="16"/>
      <c r="HX250" s="16"/>
    </row>
    <row r="251" spans="6:232" ht="15.95" customHeight="1" x14ac:dyDescent="0.2">
      <c r="F251" s="14"/>
      <c r="AP251" s="14"/>
      <c r="AQ251" s="14"/>
      <c r="AW251" s="264"/>
      <c r="CK251" s="264"/>
      <c r="CS251" s="264"/>
      <c r="CW251" s="264"/>
      <c r="ER251" s="264"/>
      <c r="ES251" s="264"/>
      <c r="EZ251" s="16"/>
      <c r="FA251" s="16"/>
      <c r="FB251" s="16"/>
      <c r="FC251" s="16"/>
      <c r="FD251" s="16"/>
      <c r="FE251" s="16"/>
      <c r="FF251" s="16"/>
      <c r="FG251" s="16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  <c r="GT251" s="16"/>
      <c r="GU251" s="16"/>
      <c r="GV251" s="16"/>
      <c r="GW251" s="16"/>
      <c r="GX251" s="16"/>
      <c r="GY251" s="16"/>
      <c r="GZ251" s="16"/>
      <c r="HA251" s="16"/>
      <c r="HB251" s="16"/>
      <c r="HC251" s="16"/>
      <c r="HD251" s="16"/>
      <c r="HE251" s="16"/>
      <c r="HF251" s="16"/>
      <c r="HG251" s="16"/>
      <c r="HH251" s="16"/>
      <c r="HI251" s="16"/>
      <c r="HJ251" s="16"/>
      <c r="HK251" s="16"/>
      <c r="HL251" s="16"/>
      <c r="HM251" s="16"/>
      <c r="HN251" s="16"/>
      <c r="HO251" s="16"/>
      <c r="HP251" s="16"/>
      <c r="HQ251" s="16"/>
      <c r="HR251" s="16"/>
      <c r="HS251" s="16"/>
      <c r="HT251" s="16"/>
      <c r="HU251" s="16"/>
      <c r="HV251" s="16"/>
      <c r="HW251" s="16"/>
      <c r="HX251" s="16"/>
    </row>
    <row r="252" spans="6:232" ht="15.95" customHeight="1" x14ac:dyDescent="0.2">
      <c r="F252" s="14"/>
      <c r="AP252" s="14"/>
      <c r="AQ252" s="14"/>
      <c r="AW252" s="264"/>
      <c r="CK252" s="264"/>
      <c r="CS252" s="264"/>
      <c r="CW252" s="264"/>
      <c r="ER252" s="264"/>
      <c r="ES252" s="264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</row>
    <row r="253" spans="6:232" ht="15.95" customHeight="1" x14ac:dyDescent="0.2">
      <c r="F253" s="14"/>
      <c r="AP253" s="14"/>
      <c r="AQ253" s="14"/>
      <c r="AW253" s="264"/>
      <c r="CK253" s="264"/>
      <c r="CS253" s="264"/>
      <c r="CW253" s="264"/>
      <c r="ER253" s="264"/>
      <c r="ES253" s="264"/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6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  <c r="HV253" s="16"/>
      <c r="HW253" s="16"/>
      <c r="HX253" s="16"/>
    </row>
    <row r="254" spans="6:232" ht="15.95" customHeight="1" x14ac:dyDescent="0.2">
      <c r="F254" s="14"/>
      <c r="AP254" s="14"/>
      <c r="AQ254" s="14"/>
      <c r="AW254" s="264"/>
      <c r="CK254" s="264"/>
      <c r="CS254" s="264"/>
      <c r="CW254" s="264"/>
      <c r="ER254" s="264"/>
      <c r="ES254" s="264"/>
      <c r="EZ254" s="16"/>
      <c r="FA254" s="16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6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  <c r="HV254" s="16"/>
      <c r="HW254" s="16"/>
      <c r="HX254" s="16"/>
    </row>
    <row r="255" spans="6:232" ht="15.95" customHeight="1" x14ac:dyDescent="0.2">
      <c r="F255" s="14"/>
      <c r="AP255" s="14"/>
      <c r="AQ255" s="14"/>
      <c r="AW255" s="264"/>
      <c r="CK255" s="264"/>
      <c r="CS255" s="264"/>
      <c r="CW255" s="264"/>
      <c r="ER255" s="264"/>
      <c r="ES255" s="264"/>
      <c r="EZ255" s="16"/>
      <c r="FA255" s="16"/>
      <c r="FB255" s="16"/>
      <c r="FC255" s="16"/>
      <c r="FD255" s="16"/>
      <c r="FE255" s="16"/>
      <c r="FF255" s="16"/>
      <c r="FG255" s="16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6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  <c r="HV255" s="16"/>
      <c r="HW255" s="16"/>
      <c r="HX255" s="16"/>
    </row>
    <row r="256" spans="6:232" ht="15.95" customHeight="1" x14ac:dyDescent="0.2">
      <c r="F256" s="14"/>
      <c r="AP256" s="14"/>
      <c r="AQ256" s="14"/>
      <c r="AW256" s="264"/>
      <c r="CK256" s="264"/>
      <c r="CS256" s="264"/>
      <c r="CW256" s="264"/>
      <c r="ER256" s="264"/>
      <c r="ES256" s="264"/>
      <c r="EZ256" s="16"/>
      <c r="FA256" s="16"/>
      <c r="FB256" s="16"/>
      <c r="FC256" s="16"/>
      <c r="FD256" s="16"/>
      <c r="FE256" s="16"/>
      <c r="FF256" s="16"/>
      <c r="FG256" s="16"/>
      <c r="FH256" s="16"/>
      <c r="FI256" s="16"/>
      <c r="FJ256" s="16"/>
      <c r="FK256" s="16"/>
      <c r="FL256" s="16"/>
      <c r="FM256" s="16"/>
      <c r="FN256" s="16"/>
      <c r="FO256" s="16"/>
      <c r="FP256" s="16"/>
      <c r="FQ256" s="16"/>
      <c r="FR256" s="16"/>
      <c r="FS256" s="16"/>
      <c r="FT256" s="16"/>
      <c r="FU256" s="16"/>
      <c r="FV256" s="16"/>
      <c r="FW256" s="16"/>
      <c r="FX256" s="16"/>
      <c r="FY256" s="16"/>
      <c r="FZ256" s="16"/>
      <c r="GA256" s="16"/>
      <c r="GB256" s="16"/>
      <c r="GC256" s="16"/>
      <c r="GD256" s="16"/>
      <c r="GE256" s="16"/>
      <c r="GF256" s="16"/>
      <c r="GG256" s="16"/>
      <c r="GH256" s="16"/>
      <c r="GI256" s="16"/>
      <c r="GJ256" s="16"/>
      <c r="GK256" s="16"/>
      <c r="GL256" s="16"/>
      <c r="GM256" s="16"/>
      <c r="GN256" s="16"/>
      <c r="GO256" s="16"/>
      <c r="GP256" s="16"/>
      <c r="GQ256" s="16"/>
      <c r="GR256" s="16"/>
      <c r="GS256" s="16"/>
      <c r="GT256" s="16"/>
      <c r="GU256" s="16"/>
      <c r="GV256" s="16"/>
      <c r="GW256" s="16"/>
      <c r="GX256" s="16"/>
      <c r="GY256" s="16"/>
      <c r="GZ256" s="16"/>
      <c r="HA256" s="16"/>
      <c r="HB256" s="16"/>
      <c r="HC256" s="16"/>
      <c r="HD256" s="16"/>
      <c r="HE256" s="16"/>
      <c r="HF256" s="16"/>
      <c r="HG256" s="16"/>
      <c r="HH256" s="16"/>
      <c r="HI256" s="16"/>
      <c r="HJ256" s="16"/>
      <c r="HK256" s="16"/>
      <c r="HL256" s="16"/>
      <c r="HM256" s="16"/>
      <c r="HN256" s="16"/>
      <c r="HO256" s="16"/>
      <c r="HP256" s="16"/>
      <c r="HQ256" s="16"/>
      <c r="HR256" s="16"/>
      <c r="HS256" s="16"/>
      <c r="HT256" s="16"/>
      <c r="HU256" s="16"/>
      <c r="HV256" s="16"/>
      <c r="HW256" s="16"/>
      <c r="HX256" s="16"/>
    </row>
    <row r="257" spans="6:232" ht="15.95" customHeight="1" x14ac:dyDescent="0.2">
      <c r="F257" s="14"/>
      <c r="AP257" s="14"/>
      <c r="AQ257" s="14"/>
      <c r="AW257" s="264"/>
      <c r="CK257" s="264"/>
      <c r="CS257" s="264"/>
      <c r="CW257" s="264"/>
      <c r="ER257" s="264"/>
      <c r="ES257" s="264"/>
      <c r="EZ257" s="16"/>
      <c r="FA257" s="16"/>
      <c r="FB257" s="16"/>
      <c r="FC257" s="16"/>
      <c r="FD257" s="16"/>
      <c r="FE257" s="16"/>
      <c r="FF257" s="16"/>
      <c r="FG257" s="16"/>
      <c r="FH257" s="16"/>
      <c r="FI257" s="16"/>
      <c r="FJ257" s="16"/>
      <c r="FK257" s="16"/>
      <c r="FL257" s="16"/>
      <c r="FM257" s="16"/>
      <c r="FN257" s="16"/>
      <c r="FO257" s="16"/>
      <c r="FP257" s="16"/>
      <c r="FQ257" s="16"/>
      <c r="FR257" s="16"/>
      <c r="FS257" s="16"/>
      <c r="FT257" s="16"/>
      <c r="FU257" s="16"/>
      <c r="FV257" s="16"/>
      <c r="FW257" s="16"/>
      <c r="FX257" s="16"/>
      <c r="FY257" s="16"/>
      <c r="FZ257" s="16"/>
      <c r="GA257" s="16"/>
      <c r="GB257" s="16"/>
      <c r="GC257" s="16"/>
      <c r="GD257" s="16"/>
      <c r="GE257" s="16"/>
      <c r="GF257" s="16"/>
      <c r="GG257" s="16"/>
      <c r="GH257" s="16"/>
      <c r="GI257" s="16"/>
      <c r="GJ257" s="16"/>
      <c r="GK257" s="16"/>
      <c r="GL257" s="16"/>
      <c r="GM257" s="16"/>
      <c r="GN257" s="16"/>
      <c r="GO257" s="16"/>
      <c r="GP257" s="16"/>
      <c r="GQ257" s="16"/>
      <c r="GR257" s="16"/>
      <c r="GS257" s="16"/>
      <c r="GT257" s="16"/>
      <c r="GU257" s="16"/>
      <c r="GV257" s="16"/>
      <c r="GW257" s="16"/>
      <c r="GX257" s="16"/>
      <c r="GY257" s="16"/>
      <c r="GZ257" s="16"/>
      <c r="HA257" s="16"/>
      <c r="HB257" s="16"/>
      <c r="HC257" s="16"/>
      <c r="HD257" s="16"/>
      <c r="HE257" s="16"/>
      <c r="HF257" s="16"/>
      <c r="HG257" s="16"/>
      <c r="HH257" s="16"/>
      <c r="HI257" s="16"/>
      <c r="HJ257" s="16"/>
      <c r="HK257" s="16"/>
      <c r="HL257" s="16"/>
      <c r="HM257" s="16"/>
      <c r="HN257" s="16"/>
      <c r="HO257" s="16"/>
      <c r="HP257" s="16"/>
      <c r="HQ257" s="16"/>
      <c r="HR257" s="16"/>
      <c r="HS257" s="16"/>
      <c r="HT257" s="16"/>
      <c r="HU257" s="16"/>
      <c r="HV257" s="16"/>
      <c r="HW257" s="16"/>
      <c r="HX257" s="16"/>
    </row>
    <row r="258" spans="6:232" ht="15.95" customHeight="1" x14ac:dyDescent="0.2">
      <c r="F258" s="14"/>
      <c r="AP258" s="14"/>
      <c r="AQ258" s="14"/>
      <c r="AW258" s="264"/>
      <c r="CK258" s="264"/>
      <c r="CS258" s="264"/>
      <c r="CW258" s="264"/>
      <c r="ER258" s="264"/>
      <c r="ES258" s="264"/>
      <c r="EZ258" s="16"/>
      <c r="FA258" s="16"/>
      <c r="FB258" s="16"/>
      <c r="FC258" s="16"/>
      <c r="FD258" s="16"/>
      <c r="FE258" s="16"/>
      <c r="FF258" s="16"/>
      <c r="FG258" s="16"/>
      <c r="FH258" s="16"/>
      <c r="FI258" s="16"/>
      <c r="FJ258" s="16"/>
      <c r="FK258" s="16"/>
      <c r="FL258" s="16"/>
      <c r="FM258" s="16"/>
      <c r="FN258" s="16"/>
      <c r="FO258" s="16"/>
      <c r="FP258" s="16"/>
      <c r="FQ258" s="16"/>
      <c r="FR258" s="16"/>
      <c r="FS258" s="16"/>
      <c r="FT258" s="16"/>
      <c r="FU258" s="16"/>
      <c r="FV258" s="16"/>
      <c r="FW258" s="16"/>
      <c r="FX258" s="16"/>
      <c r="FY258" s="16"/>
      <c r="FZ258" s="16"/>
      <c r="GA258" s="16"/>
      <c r="GB258" s="16"/>
      <c r="GC258" s="16"/>
      <c r="GD258" s="16"/>
      <c r="GE258" s="16"/>
      <c r="GF258" s="16"/>
      <c r="GG258" s="16"/>
      <c r="GH258" s="16"/>
      <c r="GI258" s="16"/>
      <c r="GJ258" s="16"/>
      <c r="GK258" s="16"/>
      <c r="GL258" s="16"/>
      <c r="GM258" s="16"/>
      <c r="GN258" s="16"/>
      <c r="GO258" s="16"/>
      <c r="GP258" s="16"/>
      <c r="GQ258" s="16"/>
      <c r="GR258" s="16"/>
      <c r="GS258" s="16"/>
      <c r="GT258" s="16"/>
      <c r="GU258" s="16"/>
      <c r="GV258" s="16"/>
      <c r="GW258" s="16"/>
      <c r="GX258" s="16"/>
      <c r="GY258" s="16"/>
      <c r="GZ258" s="16"/>
      <c r="HA258" s="16"/>
      <c r="HB258" s="16"/>
      <c r="HC258" s="16"/>
      <c r="HD258" s="16"/>
      <c r="HE258" s="16"/>
      <c r="HF258" s="16"/>
      <c r="HG258" s="16"/>
      <c r="HH258" s="16"/>
      <c r="HI258" s="16"/>
      <c r="HJ258" s="16"/>
      <c r="HK258" s="16"/>
      <c r="HL258" s="16"/>
      <c r="HM258" s="16"/>
      <c r="HN258" s="16"/>
      <c r="HO258" s="16"/>
      <c r="HP258" s="16"/>
      <c r="HQ258" s="16"/>
      <c r="HR258" s="16"/>
      <c r="HS258" s="16"/>
      <c r="HT258" s="16"/>
      <c r="HU258" s="16"/>
      <c r="HV258" s="16"/>
      <c r="HW258" s="16"/>
      <c r="HX258" s="16"/>
    </row>
    <row r="259" spans="6:232" ht="15.95" customHeight="1" x14ac:dyDescent="0.2">
      <c r="F259" s="14"/>
      <c r="AP259" s="14"/>
      <c r="AQ259" s="14"/>
      <c r="AW259" s="264"/>
      <c r="CK259" s="264"/>
      <c r="CS259" s="264"/>
      <c r="CW259" s="264"/>
      <c r="ER259" s="264"/>
      <c r="ES259" s="264"/>
      <c r="EZ259" s="16"/>
      <c r="FA259" s="16"/>
      <c r="FB259" s="16"/>
      <c r="FC259" s="16"/>
      <c r="FD259" s="16"/>
      <c r="FE259" s="16"/>
      <c r="FF259" s="16"/>
      <c r="FG259" s="16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  <c r="GR259" s="16"/>
      <c r="GS259" s="16"/>
      <c r="GT259" s="16"/>
      <c r="GU259" s="16"/>
      <c r="GV259" s="16"/>
      <c r="GW259" s="16"/>
      <c r="GX259" s="16"/>
      <c r="GY259" s="16"/>
      <c r="GZ259" s="16"/>
      <c r="HA259" s="16"/>
      <c r="HB259" s="16"/>
      <c r="HC259" s="16"/>
      <c r="HD259" s="16"/>
      <c r="HE259" s="16"/>
      <c r="HF259" s="16"/>
      <c r="HG259" s="16"/>
      <c r="HH259" s="16"/>
      <c r="HI259" s="16"/>
      <c r="HJ259" s="16"/>
      <c r="HK259" s="16"/>
      <c r="HL259" s="16"/>
      <c r="HM259" s="16"/>
      <c r="HN259" s="16"/>
      <c r="HO259" s="16"/>
      <c r="HP259" s="16"/>
      <c r="HQ259" s="16"/>
      <c r="HR259" s="16"/>
      <c r="HS259" s="16"/>
      <c r="HT259" s="16"/>
      <c r="HU259" s="16"/>
      <c r="HV259" s="16"/>
      <c r="HW259" s="16"/>
      <c r="HX259" s="16"/>
    </row>
    <row r="260" spans="6:232" ht="15.95" customHeight="1" x14ac:dyDescent="0.2">
      <c r="F260" s="14"/>
      <c r="AP260" s="14"/>
      <c r="AQ260" s="14"/>
      <c r="AW260" s="264"/>
      <c r="CK260" s="264"/>
      <c r="CS260" s="264"/>
      <c r="CW260" s="264"/>
      <c r="ER260" s="264"/>
      <c r="ES260" s="264"/>
      <c r="EZ260" s="16"/>
      <c r="FA260" s="16"/>
      <c r="FB260" s="16"/>
      <c r="FC260" s="16"/>
      <c r="FD260" s="16"/>
      <c r="FE260" s="16"/>
      <c r="FF260" s="16"/>
      <c r="FG260" s="16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  <c r="GR260" s="16"/>
      <c r="GS260" s="16"/>
      <c r="GT260" s="16"/>
      <c r="GU260" s="16"/>
      <c r="GV260" s="16"/>
      <c r="GW260" s="16"/>
      <c r="GX260" s="16"/>
      <c r="GY260" s="16"/>
      <c r="GZ260" s="16"/>
      <c r="HA260" s="16"/>
      <c r="HB260" s="16"/>
      <c r="HC260" s="16"/>
      <c r="HD260" s="16"/>
      <c r="HE260" s="16"/>
      <c r="HF260" s="16"/>
      <c r="HG260" s="16"/>
      <c r="HH260" s="16"/>
      <c r="HI260" s="16"/>
      <c r="HJ260" s="16"/>
      <c r="HK260" s="16"/>
      <c r="HL260" s="16"/>
      <c r="HM260" s="16"/>
      <c r="HN260" s="16"/>
      <c r="HO260" s="16"/>
      <c r="HP260" s="16"/>
      <c r="HQ260" s="16"/>
      <c r="HR260" s="16"/>
      <c r="HS260" s="16"/>
      <c r="HT260" s="16"/>
      <c r="HU260" s="16"/>
      <c r="HV260" s="16"/>
      <c r="HW260" s="16"/>
      <c r="HX260" s="16"/>
    </row>
    <row r="261" spans="6:232" ht="15.95" customHeight="1" x14ac:dyDescent="0.2">
      <c r="F261" s="14"/>
      <c r="AP261" s="14"/>
      <c r="AQ261" s="14"/>
      <c r="AW261" s="264"/>
      <c r="CK261" s="264"/>
      <c r="CS261" s="264"/>
      <c r="CW261" s="264"/>
      <c r="ER261" s="264"/>
      <c r="ES261" s="264"/>
      <c r="EZ261" s="16"/>
      <c r="FA261" s="16"/>
      <c r="FB261" s="16"/>
      <c r="FC261" s="16"/>
      <c r="FD261" s="16"/>
      <c r="FE261" s="16"/>
      <c r="FF261" s="16"/>
      <c r="FG261" s="16"/>
      <c r="FH261" s="16"/>
      <c r="FI261" s="16"/>
      <c r="FJ261" s="16"/>
      <c r="FK261" s="16"/>
      <c r="FL261" s="16"/>
      <c r="FM261" s="16"/>
      <c r="FN261" s="16"/>
      <c r="FO261" s="16"/>
      <c r="FP261" s="16"/>
      <c r="FQ261" s="16"/>
      <c r="FR261" s="16"/>
      <c r="FS261" s="16"/>
      <c r="FT261" s="16"/>
      <c r="FU261" s="16"/>
      <c r="FV261" s="16"/>
      <c r="FW261" s="16"/>
      <c r="FX261" s="16"/>
      <c r="FY261" s="16"/>
      <c r="FZ261" s="16"/>
      <c r="GA261" s="16"/>
      <c r="GB261" s="16"/>
      <c r="GC261" s="16"/>
      <c r="GD261" s="16"/>
      <c r="GE261" s="16"/>
      <c r="GF261" s="16"/>
      <c r="GG261" s="16"/>
      <c r="GH261" s="16"/>
      <c r="GI261" s="16"/>
      <c r="GJ261" s="16"/>
      <c r="GK261" s="16"/>
      <c r="GL261" s="16"/>
      <c r="GM261" s="16"/>
      <c r="GN261" s="16"/>
      <c r="GO261" s="16"/>
      <c r="GP261" s="16"/>
      <c r="GQ261" s="16"/>
      <c r="GR261" s="16"/>
      <c r="GS261" s="16"/>
      <c r="GT261" s="16"/>
      <c r="GU261" s="16"/>
      <c r="GV261" s="16"/>
      <c r="GW261" s="16"/>
      <c r="GX261" s="16"/>
      <c r="GY261" s="16"/>
      <c r="GZ261" s="16"/>
      <c r="HA261" s="16"/>
      <c r="HB261" s="16"/>
      <c r="HC261" s="16"/>
      <c r="HD261" s="16"/>
      <c r="HE261" s="16"/>
      <c r="HF261" s="16"/>
      <c r="HG261" s="16"/>
      <c r="HH261" s="16"/>
      <c r="HI261" s="16"/>
      <c r="HJ261" s="16"/>
      <c r="HK261" s="16"/>
      <c r="HL261" s="16"/>
      <c r="HM261" s="16"/>
      <c r="HN261" s="16"/>
      <c r="HO261" s="16"/>
      <c r="HP261" s="16"/>
      <c r="HQ261" s="16"/>
      <c r="HR261" s="16"/>
      <c r="HS261" s="16"/>
      <c r="HT261" s="16"/>
      <c r="HU261" s="16"/>
      <c r="HV261" s="16"/>
      <c r="HW261" s="16"/>
      <c r="HX261" s="16"/>
    </row>
    <row r="262" spans="6:232" ht="15.95" customHeight="1" x14ac:dyDescent="0.2">
      <c r="F262" s="14"/>
      <c r="AP262" s="14"/>
      <c r="AQ262" s="14"/>
      <c r="AW262" s="264"/>
      <c r="CK262" s="264"/>
      <c r="CS262" s="264"/>
      <c r="CW262" s="264"/>
      <c r="ER262" s="264"/>
      <c r="ES262" s="264"/>
      <c r="EZ262" s="16"/>
      <c r="FA262" s="16"/>
      <c r="FB262" s="16"/>
      <c r="FC262" s="16"/>
      <c r="FD262" s="16"/>
      <c r="FE262" s="16"/>
      <c r="FF262" s="16"/>
      <c r="FG262" s="16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6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  <c r="HV262" s="16"/>
      <c r="HW262" s="16"/>
      <c r="HX262" s="16"/>
    </row>
    <row r="263" spans="6:232" ht="15.95" customHeight="1" x14ac:dyDescent="0.2">
      <c r="F263" s="14"/>
      <c r="AP263" s="14"/>
      <c r="AQ263" s="14"/>
      <c r="AW263" s="264"/>
      <c r="CK263" s="264"/>
      <c r="CS263" s="264"/>
      <c r="CW263" s="264"/>
      <c r="ER263" s="264"/>
      <c r="ES263" s="264"/>
      <c r="EZ263" s="16"/>
      <c r="FA263" s="16"/>
      <c r="FB263" s="16"/>
      <c r="FC263" s="16"/>
      <c r="FD263" s="16"/>
      <c r="FE263" s="16"/>
      <c r="FF263" s="16"/>
      <c r="FG263" s="16"/>
      <c r="FH263" s="16"/>
      <c r="FI263" s="16"/>
      <c r="FJ263" s="16"/>
      <c r="FK263" s="16"/>
      <c r="FL263" s="16"/>
      <c r="FM263" s="16"/>
      <c r="FN263" s="16"/>
      <c r="FO263" s="16"/>
      <c r="FP263" s="16"/>
      <c r="FQ263" s="16"/>
      <c r="FR263" s="16"/>
      <c r="FS263" s="16"/>
      <c r="FT263" s="16"/>
      <c r="FU263" s="16"/>
      <c r="FV263" s="16"/>
      <c r="FW263" s="16"/>
      <c r="FX263" s="16"/>
      <c r="FY263" s="16"/>
      <c r="FZ263" s="16"/>
      <c r="GA263" s="16"/>
      <c r="GB263" s="16"/>
      <c r="GC263" s="16"/>
      <c r="GD263" s="16"/>
      <c r="GE263" s="16"/>
      <c r="GF263" s="16"/>
      <c r="GG263" s="16"/>
      <c r="GH263" s="16"/>
      <c r="GI263" s="16"/>
      <c r="GJ263" s="16"/>
      <c r="GK263" s="16"/>
      <c r="GL263" s="16"/>
      <c r="GM263" s="16"/>
      <c r="GN263" s="16"/>
      <c r="GO263" s="16"/>
      <c r="GP263" s="16"/>
      <c r="GQ263" s="16"/>
      <c r="GR263" s="16"/>
      <c r="GS263" s="16"/>
      <c r="GT263" s="16"/>
      <c r="GU263" s="16"/>
      <c r="GV263" s="16"/>
      <c r="GW263" s="16"/>
      <c r="GX263" s="16"/>
      <c r="GY263" s="16"/>
      <c r="GZ263" s="16"/>
      <c r="HA263" s="16"/>
      <c r="HB263" s="16"/>
      <c r="HC263" s="16"/>
      <c r="HD263" s="16"/>
      <c r="HE263" s="16"/>
      <c r="HF263" s="16"/>
      <c r="HG263" s="16"/>
      <c r="HH263" s="16"/>
      <c r="HI263" s="16"/>
      <c r="HJ263" s="16"/>
      <c r="HK263" s="16"/>
      <c r="HL263" s="16"/>
      <c r="HM263" s="16"/>
      <c r="HN263" s="16"/>
      <c r="HO263" s="16"/>
      <c r="HP263" s="16"/>
      <c r="HQ263" s="16"/>
      <c r="HR263" s="16"/>
      <c r="HS263" s="16"/>
      <c r="HT263" s="16"/>
      <c r="HU263" s="16"/>
      <c r="HV263" s="16"/>
      <c r="HW263" s="16"/>
      <c r="HX263" s="16"/>
    </row>
    <row r="264" spans="6:232" ht="15.95" customHeight="1" x14ac:dyDescent="0.2">
      <c r="F264" s="14"/>
      <c r="AP264" s="14"/>
      <c r="AQ264" s="14"/>
      <c r="AW264" s="264"/>
      <c r="CK264" s="264"/>
      <c r="CS264" s="264"/>
      <c r="CW264" s="264"/>
      <c r="ER264" s="264"/>
      <c r="ES264" s="264"/>
      <c r="EZ264" s="16"/>
      <c r="FA264" s="16"/>
      <c r="FB264" s="16"/>
      <c r="FC264" s="16"/>
      <c r="FD264" s="16"/>
      <c r="FE264" s="16"/>
      <c r="FF264" s="16"/>
      <c r="FG264" s="16"/>
      <c r="FH264" s="16"/>
      <c r="FI264" s="16"/>
      <c r="FJ264" s="16"/>
      <c r="FK264" s="16"/>
      <c r="FL264" s="16"/>
      <c r="FM264" s="16"/>
      <c r="FN264" s="16"/>
      <c r="FO264" s="16"/>
      <c r="FP264" s="16"/>
      <c r="FQ264" s="16"/>
      <c r="FR264" s="16"/>
      <c r="FS264" s="16"/>
      <c r="FT264" s="16"/>
      <c r="FU264" s="16"/>
      <c r="FV264" s="16"/>
      <c r="FW264" s="16"/>
      <c r="FX264" s="16"/>
      <c r="FY264" s="16"/>
      <c r="FZ264" s="16"/>
      <c r="GA264" s="16"/>
      <c r="GB264" s="16"/>
      <c r="GC264" s="16"/>
      <c r="GD264" s="16"/>
      <c r="GE264" s="16"/>
      <c r="GF264" s="16"/>
      <c r="GG264" s="16"/>
      <c r="GH264" s="16"/>
      <c r="GI264" s="16"/>
      <c r="GJ264" s="16"/>
      <c r="GK264" s="16"/>
      <c r="GL264" s="16"/>
      <c r="GM264" s="16"/>
      <c r="GN264" s="16"/>
      <c r="GO264" s="16"/>
      <c r="GP264" s="16"/>
      <c r="GQ264" s="16"/>
      <c r="GR264" s="16"/>
      <c r="GS264" s="16"/>
      <c r="GT264" s="16"/>
      <c r="GU264" s="16"/>
      <c r="GV264" s="16"/>
      <c r="GW264" s="16"/>
      <c r="GX264" s="16"/>
      <c r="GY264" s="16"/>
      <c r="GZ264" s="16"/>
      <c r="HA264" s="16"/>
      <c r="HB264" s="16"/>
      <c r="HC264" s="16"/>
      <c r="HD264" s="16"/>
      <c r="HE264" s="16"/>
      <c r="HF264" s="16"/>
      <c r="HG264" s="16"/>
      <c r="HH264" s="16"/>
      <c r="HI264" s="16"/>
      <c r="HJ264" s="16"/>
      <c r="HK264" s="16"/>
      <c r="HL264" s="16"/>
      <c r="HM264" s="16"/>
      <c r="HN264" s="16"/>
      <c r="HO264" s="16"/>
      <c r="HP264" s="16"/>
      <c r="HQ264" s="16"/>
      <c r="HR264" s="16"/>
      <c r="HS264" s="16"/>
      <c r="HT264" s="16"/>
      <c r="HU264" s="16"/>
      <c r="HV264" s="16"/>
      <c r="HW264" s="16"/>
      <c r="HX264" s="16"/>
    </row>
    <row r="265" spans="6:232" ht="15.95" customHeight="1" x14ac:dyDescent="0.2">
      <c r="F265" s="14"/>
      <c r="AP265" s="14"/>
      <c r="AQ265" s="14"/>
      <c r="AW265" s="264"/>
      <c r="CK265" s="264"/>
      <c r="CS265" s="264"/>
      <c r="CW265" s="264"/>
      <c r="ER265" s="264"/>
      <c r="ES265" s="264"/>
      <c r="EZ265" s="16"/>
      <c r="FA265" s="16"/>
      <c r="FB265" s="16"/>
      <c r="FC265" s="16"/>
      <c r="FD265" s="16"/>
      <c r="FE265" s="16"/>
      <c r="FF265" s="16"/>
      <c r="FG265" s="16"/>
      <c r="FH265" s="16"/>
      <c r="FI265" s="16"/>
      <c r="FJ265" s="16"/>
      <c r="FK265" s="16"/>
      <c r="FL265" s="16"/>
      <c r="FM265" s="16"/>
      <c r="FN265" s="16"/>
      <c r="FO265" s="16"/>
      <c r="FP265" s="16"/>
      <c r="FQ265" s="16"/>
      <c r="FR265" s="16"/>
      <c r="FS265" s="16"/>
      <c r="FT265" s="16"/>
      <c r="FU265" s="16"/>
      <c r="FV265" s="16"/>
      <c r="FW265" s="16"/>
      <c r="FX265" s="16"/>
      <c r="FY265" s="16"/>
      <c r="FZ265" s="16"/>
      <c r="GA265" s="16"/>
      <c r="GB265" s="16"/>
      <c r="GC265" s="16"/>
      <c r="GD265" s="16"/>
      <c r="GE265" s="16"/>
      <c r="GF265" s="16"/>
      <c r="GG265" s="16"/>
      <c r="GH265" s="16"/>
      <c r="GI265" s="16"/>
      <c r="GJ265" s="16"/>
      <c r="GK265" s="16"/>
      <c r="GL265" s="16"/>
      <c r="GM265" s="16"/>
      <c r="GN265" s="16"/>
      <c r="GO265" s="16"/>
      <c r="GP265" s="16"/>
      <c r="GQ265" s="16"/>
      <c r="GR265" s="16"/>
      <c r="GS265" s="16"/>
      <c r="GT265" s="16"/>
      <c r="GU265" s="16"/>
      <c r="GV265" s="16"/>
      <c r="GW265" s="16"/>
      <c r="GX265" s="16"/>
      <c r="GY265" s="16"/>
      <c r="GZ265" s="16"/>
      <c r="HA265" s="16"/>
      <c r="HB265" s="16"/>
      <c r="HC265" s="16"/>
      <c r="HD265" s="16"/>
      <c r="HE265" s="16"/>
      <c r="HF265" s="16"/>
      <c r="HG265" s="16"/>
      <c r="HH265" s="16"/>
      <c r="HI265" s="16"/>
      <c r="HJ265" s="16"/>
      <c r="HK265" s="16"/>
      <c r="HL265" s="16"/>
      <c r="HM265" s="16"/>
      <c r="HN265" s="16"/>
      <c r="HO265" s="16"/>
      <c r="HP265" s="16"/>
      <c r="HQ265" s="16"/>
      <c r="HR265" s="16"/>
      <c r="HS265" s="16"/>
      <c r="HT265" s="16"/>
      <c r="HU265" s="16"/>
      <c r="HV265" s="16"/>
      <c r="HW265" s="16"/>
      <c r="HX265" s="16"/>
    </row>
    <row r="266" spans="6:232" ht="15.95" customHeight="1" x14ac:dyDescent="0.2">
      <c r="F266" s="14"/>
      <c r="AP266" s="14"/>
      <c r="AQ266" s="14"/>
      <c r="AW266" s="264"/>
      <c r="CK266" s="264"/>
      <c r="CS266" s="264"/>
      <c r="CW266" s="264"/>
      <c r="ER266" s="264"/>
      <c r="ES266" s="264"/>
      <c r="EZ266" s="16"/>
      <c r="FA266" s="16"/>
      <c r="FB266" s="16"/>
      <c r="FC266" s="16"/>
      <c r="FD266" s="16"/>
      <c r="FE266" s="16"/>
      <c r="FF266" s="16"/>
      <c r="FG266" s="16"/>
      <c r="FH266" s="16"/>
      <c r="FI266" s="16"/>
      <c r="FJ266" s="16"/>
      <c r="FK266" s="16"/>
      <c r="FL266" s="16"/>
      <c r="FM266" s="16"/>
      <c r="FN266" s="16"/>
      <c r="FO266" s="16"/>
      <c r="FP266" s="16"/>
      <c r="FQ266" s="16"/>
      <c r="FR266" s="16"/>
      <c r="FS266" s="16"/>
      <c r="FT266" s="16"/>
      <c r="FU266" s="16"/>
      <c r="FV266" s="16"/>
      <c r="FW266" s="16"/>
      <c r="FX266" s="16"/>
      <c r="FY266" s="16"/>
      <c r="FZ266" s="16"/>
      <c r="GA266" s="16"/>
      <c r="GB266" s="16"/>
      <c r="GC266" s="16"/>
      <c r="GD266" s="16"/>
      <c r="GE266" s="16"/>
      <c r="GF266" s="16"/>
      <c r="GG266" s="16"/>
      <c r="GH266" s="16"/>
      <c r="GI266" s="16"/>
      <c r="GJ266" s="16"/>
      <c r="GK266" s="16"/>
      <c r="GL266" s="16"/>
      <c r="GM266" s="16"/>
      <c r="GN266" s="16"/>
      <c r="GO266" s="16"/>
      <c r="GP266" s="16"/>
      <c r="GQ266" s="16"/>
      <c r="GR266" s="16"/>
      <c r="GS266" s="16"/>
      <c r="GT266" s="16"/>
      <c r="GU266" s="16"/>
      <c r="GV266" s="16"/>
      <c r="GW266" s="16"/>
      <c r="GX266" s="16"/>
      <c r="GY266" s="16"/>
      <c r="GZ266" s="16"/>
      <c r="HA266" s="16"/>
      <c r="HB266" s="16"/>
      <c r="HC266" s="16"/>
      <c r="HD266" s="16"/>
      <c r="HE266" s="16"/>
      <c r="HF266" s="16"/>
      <c r="HG266" s="16"/>
      <c r="HH266" s="16"/>
      <c r="HI266" s="16"/>
      <c r="HJ266" s="16"/>
      <c r="HK266" s="16"/>
      <c r="HL266" s="16"/>
      <c r="HM266" s="16"/>
      <c r="HN266" s="16"/>
      <c r="HO266" s="16"/>
      <c r="HP266" s="16"/>
      <c r="HQ266" s="16"/>
      <c r="HR266" s="16"/>
      <c r="HS266" s="16"/>
      <c r="HT266" s="16"/>
      <c r="HU266" s="16"/>
      <c r="HV266" s="16"/>
      <c r="HW266" s="16"/>
      <c r="HX266" s="16"/>
    </row>
    <row r="267" spans="6:232" ht="15.95" customHeight="1" x14ac:dyDescent="0.2">
      <c r="F267" s="14"/>
      <c r="AP267" s="14"/>
      <c r="AQ267" s="14"/>
      <c r="AW267" s="264"/>
      <c r="CK267" s="264"/>
      <c r="CS267" s="264"/>
      <c r="CW267" s="264"/>
      <c r="ER267" s="264"/>
      <c r="ES267" s="264"/>
      <c r="EZ267" s="16"/>
      <c r="FA267" s="16"/>
      <c r="FB267" s="16"/>
      <c r="FC267" s="16"/>
      <c r="FD267" s="16"/>
      <c r="FE267" s="16"/>
      <c r="FF267" s="16"/>
      <c r="FG267" s="16"/>
      <c r="FH267" s="16"/>
      <c r="FI267" s="16"/>
      <c r="FJ267" s="16"/>
      <c r="FK267" s="16"/>
      <c r="FL267" s="16"/>
      <c r="FM267" s="16"/>
      <c r="FN267" s="16"/>
      <c r="FO267" s="16"/>
      <c r="FP267" s="16"/>
      <c r="FQ267" s="16"/>
      <c r="FR267" s="16"/>
      <c r="FS267" s="16"/>
      <c r="FT267" s="16"/>
      <c r="FU267" s="16"/>
      <c r="FV267" s="16"/>
      <c r="FW267" s="16"/>
      <c r="FX267" s="16"/>
      <c r="FY267" s="16"/>
      <c r="FZ267" s="16"/>
      <c r="GA267" s="16"/>
      <c r="GB267" s="16"/>
      <c r="GC267" s="16"/>
      <c r="GD267" s="16"/>
      <c r="GE267" s="16"/>
      <c r="GF267" s="16"/>
      <c r="GG267" s="16"/>
      <c r="GH267" s="16"/>
      <c r="GI267" s="16"/>
      <c r="GJ267" s="16"/>
      <c r="GK267" s="16"/>
      <c r="GL267" s="16"/>
      <c r="GM267" s="16"/>
      <c r="GN267" s="16"/>
      <c r="GO267" s="16"/>
      <c r="GP267" s="16"/>
      <c r="GQ267" s="16"/>
      <c r="GR267" s="16"/>
      <c r="GS267" s="16"/>
      <c r="GT267" s="16"/>
      <c r="GU267" s="16"/>
      <c r="GV267" s="16"/>
      <c r="GW267" s="16"/>
      <c r="GX267" s="16"/>
      <c r="GY267" s="16"/>
      <c r="GZ267" s="16"/>
      <c r="HA267" s="16"/>
      <c r="HB267" s="16"/>
      <c r="HC267" s="16"/>
      <c r="HD267" s="16"/>
      <c r="HE267" s="16"/>
      <c r="HF267" s="16"/>
      <c r="HG267" s="16"/>
      <c r="HH267" s="16"/>
      <c r="HI267" s="16"/>
      <c r="HJ267" s="16"/>
      <c r="HK267" s="16"/>
      <c r="HL267" s="16"/>
      <c r="HM267" s="16"/>
      <c r="HN267" s="16"/>
      <c r="HO267" s="16"/>
      <c r="HP267" s="16"/>
      <c r="HQ267" s="16"/>
      <c r="HR267" s="16"/>
      <c r="HS267" s="16"/>
      <c r="HT267" s="16"/>
      <c r="HU267" s="16"/>
      <c r="HV267" s="16"/>
      <c r="HW267" s="16"/>
      <c r="HX267" s="16"/>
    </row>
    <row r="268" spans="6:232" ht="15.95" customHeight="1" x14ac:dyDescent="0.2">
      <c r="F268" s="14"/>
      <c r="AP268" s="14"/>
      <c r="AQ268" s="14"/>
      <c r="AW268" s="264"/>
      <c r="CK268" s="264"/>
      <c r="CS268" s="264"/>
      <c r="CW268" s="264"/>
      <c r="ER268" s="264"/>
      <c r="ES268" s="264"/>
      <c r="EZ268" s="16"/>
      <c r="FA268" s="16"/>
      <c r="FB268" s="16"/>
      <c r="FC268" s="16"/>
      <c r="FD268" s="16"/>
      <c r="FE268" s="16"/>
      <c r="FF268" s="16"/>
      <c r="FG268" s="16"/>
      <c r="FH268" s="16"/>
      <c r="FI268" s="16"/>
      <c r="FJ268" s="16"/>
      <c r="FK268" s="16"/>
      <c r="FL268" s="16"/>
      <c r="FM268" s="16"/>
      <c r="FN268" s="16"/>
      <c r="FO268" s="16"/>
      <c r="FP268" s="16"/>
      <c r="FQ268" s="16"/>
      <c r="FR268" s="16"/>
      <c r="FS268" s="16"/>
      <c r="FT268" s="16"/>
      <c r="FU268" s="16"/>
      <c r="FV268" s="16"/>
      <c r="FW268" s="16"/>
      <c r="FX268" s="16"/>
      <c r="FY268" s="16"/>
      <c r="FZ268" s="16"/>
      <c r="GA268" s="16"/>
      <c r="GB268" s="16"/>
      <c r="GC268" s="16"/>
      <c r="GD268" s="16"/>
      <c r="GE268" s="16"/>
      <c r="GF268" s="16"/>
      <c r="GG268" s="16"/>
      <c r="GH268" s="16"/>
      <c r="GI268" s="16"/>
      <c r="GJ268" s="16"/>
      <c r="GK268" s="16"/>
      <c r="GL268" s="16"/>
      <c r="GM268" s="16"/>
      <c r="GN268" s="16"/>
      <c r="GO268" s="16"/>
      <c r="GP268" s="16"/>
      <c r="GQ268" s="16"/>
      <c r="GR268" s="16"/>
      <c r="GS268" s="16"/>
      <c r="GT268" s="16"/>
      <c r="GU268" s="16"/>
      <c r="GV268" s="16"/>
      <c r="GW268" s="16"/>
      <c r="GX268" s="16"/>
      <c r="GY268" s="16"/>
      <c r="GZ268" s="16"/>
      <c r="HA268" s="16"/>
      <c r="HB268" s="16"/>
      <c r="HC268" s="16"/>
      <c r="HD268" s="16"/>
      <c r="HE268" s="16"/>
      <c r="HF268" s="16"/>
      <c r="HG268" s="16"/>
      <c r="HH268" s="16"/>
      <c r="HI268" s="16"/>
      <c r="HJ268" s="16"/>
      <c r="HK268" s="16"/>
      <c r="HL268" s="16"/>
      <c r="HM268" s="16"/>
      <c r="HN268" s="16"/>
      <c r="HO268" s="16"/>
      <c r="HP268" s="16"/>
      <c r="HQ268" s="16"/>
      <c r="HR268" s="16"/>
      <c r="HS268" s="16"/>
      <c r="HT268" s="16"/>
      <c r="HU268" s="16"/>
      <c r="HV268" s="16"/>
      <c r="HW268" s="16"/>
      <c r="HX268" s="16"/>
    </row>
    <row r="269" spans="6:232" ht="15.95" customHeight="1" x14ac:dyDescent="0.2">
      <c r="F269" s="14"/>
      <c r="AP269" s="14"/>
      <c r="AQ269" s="14"/>
      <c r="AW269" s="264"/>
      <c r="CK269" s="264"/>
      <c r="CS269" s="264"/>
      <c r="CW269" s="264"/>
      <c r="ER269" s="264"/>
      <c r="ES269" s="264"/>
      <c r="EZ269" s="16"/>
      <c r="FA269" s="16"/>
      <c r="FB269" s="16"/>
      <c r="FC269" s="16"/>
      <c r="FD269" s="16"/>
      <c r="FE269" s="16"/>
      <c r="FF269" s="16"/>
      <c r="FG269" s="16"/>
      <c r="FH269" s="16"/>
      <c r="FI269" s="16"/>
      <c r="FJ269" s="16"/>
      <c r="FK269" s="16"/>
      <c r="FL269" s="16"/>
      <c r="FM269" s="16"/>
      <c r="FN269" s="16"/>
      <c r="FO269" s="16"/>
      <c r="FP269" s="16"/>
      <c r="FQ269" s="16"/>
      <c r="FR269" s="16"/>
      <c r="FS269" s="16"/>
      <c r="FT269" s="16"/>
      <c r="FU269" s="16"/>
      <c r="FV269" s="16"/>
      <c r="FW269" s="16"/>
      <c r="FX269" s="16"/>
      <c r="FY269" s="16"/>
      <c r="FZ269" s="16"/>
      <c r="GA269" s="16"/>
      <c r="GB269" s="16"/>
      <c r="GC269" s="16"/>
      <c r="GD269" s="16"/>
      <c r="GE269" s="16"/>
      <c r="GF269" s="16"/>
      <c r="GG269" s="16"/>
      <c r="GH269" s="16"/>
      <c r="GI269" s="16"/>
      <c r="GJ269" s="16"/>
      <c r="GK269" s="16"/>
      <c r="GL269" s="16"/>
      <c r="GM269" s="16"/>
      <c r="GN269" s="16"/>
      <c r="GO269" s="16"/>
      <c r="GP269" s="16"/>
      <c r="GQ269" s="16"/>
      <c r="GR269" s="16"/>
      <c r="GS269" s="16"/>
      <c r="GT269" s="16"/>
      <c r="GU269" s="16"/>
      <c r="GV269" s="16"/>
      <c r="GW269" s="16"/>
      <c r="GX269" s="16"/>
      <c r="GY269" s="16"/>
      <c r="GZ269" s="16"/>
      <c r="HA269" s="16"/>
      <c r="HB269" s="16"/>
      <c r="HC269" s="16"/>
      <c r="HD269" s="16"/>
      <c r="HE269" s="16"/>
      <c r="HF269" s="16"/>
      <c r="HG269" s="16"/>
      <c r="HH269" s="16"/>
      <c r="HI269" s="16"/>
      <c r="HJ269" s="16"/>
      <c r="HK269" s="16"/>
      <c r="HL269" s="16"/>
      <c r="HM269" s="16"/>
      <c r="HN269" s="16"/>
      <c r="HO269" s="16"/>
      <c r="HP269" s="16"/>
      <c r="HQ269" s="16"/>
      <c r="HR269" s="16"/>
      <c r="HS269" s="16"/>
      <c r="HT269" s="16"/>
      <c r="HU269" s="16"/>
      <c r="HV269" s="16"/>
      <c r="HW269" s="16"/>
      <c r="HX269" s="16"/>
    </row>
    <row r="270" spans="6:232" ht="15.95" customHeight="1" x14ac:dyDescent="0.2">
      <c r="F270" s="14"/>
      <c r="AP270" s="14"/>
      <c r="AQ270" s="14"/>
      <c r="AW270" s="264"/>
      <c r="CK270" s="264"/>
      <c r="CS270" s="264"/>
      <c r="CW270" s="264"/>
      <c r="ER270" s="264"/>
      <c r="ES270" s="264"/>
      <c r="EZ270" s="16"/>
      <c r="FA270" s="16"/>
      <c r="FB270" s="16"/>
      <c r="FC270" s="16"/>
      <c r="FD270" s="16"/>
      <c r="FE270" s="16"/>
      <c r="FF270" s="16"/>
      <c r="FG270" s="16"/>
      <c r="FH270" s="16"/>
      <c r="FI270" s="16"/>
      <c r="FJ270" s="16"/>
      <c r="FK270" s="16"/>
      <c r="FL270" s="16"/>
      <c r="FM270" s="16"/>
      <c r="FN270" s="16"/>
      <c r="FO270" s="16"/>
      <c r="FP270" s="16"/>
      <c r="FQ270" s="16"/>
      <c r="FR270" s="16"/>
      <c r="FS270" s="16"/>
      <c r="FT270" s="16"/>
      <c r="FU270" s="16"/>
      <c r="FV270" s="16"/>
      <c r="FW270" s="16"/>
      <c r="FX270" s="16"/>
      <c r="FY270" s="16"/>
      <c r="FZ270" s="16"/>
      <c r="GA270" s="16"/>
      <c r="GB270" s="16"/>
      <c r="GC270" s="16"/>
      <c r="GD270" s="16"/>
      <c r="GE270" s="16"/>
      <c r="GF270" s="16"/>
      <c r="GG270" s="16"/>
      <c r="GH270" s="16"/>
      <c r="GI270" s="16"/>
      <c r="GJ270" s="16"/>
      <c r="GK270" s="16"/>
      <c r="GL270" s="16"/>
      <c r="GM270" s="16"/>
      <c r="GN270" s="16"/>
      <c r="GO270" s="16"/>
      <c r="GP270" s="16"/>
      <c r="GQ270" s="16"/>
      <c r="GR270" s="16"/>
      <c r="GS270" s="16"/>
      <c r="GT270" s="16"/>
      <c r="GU270" s="16"/>
      <c r="GV270" s="16"/>
      <c r="GW270" s="16"/>
      <c r="GX270" s="16"/>
      <c r="GY270" s="16"/>
      <c r="GZ270" s="16"/>
      <c r="HA270" s="16"/>
      <c r="HB270" s="16"/>
      <c r="HC270" s="16"/>
      <c r="HD270" s="16"/>
      <c r="HE270" s="16"/>
      <c r="HF270" s="16"/>
      <c r="HG270" s="16"/>
      <c r="HH270" s="16"/>
      <c r="HI270" s="16"/>
      <c r="HJ270" s="16"/>
      <c r="HK270" s="16"/>
      <c r="HL270" s="16"/>
      <c r="HM270" s="16"/>
      <c r="HN270" s="16"/>
      <c r="HO270" s="16"/>
      <c r="HP270" s="16"/>
      <c r="HQ270" s="16"/>
      <c r="HR270" s="16"/>
      <c r="HS270" s="16"/>
      <c r="HT270" s="16"/>
      <c r="HU270" s="16"/>
      <c r="HV270" s="16"/>
      <c r="HW270" s="16"/>
      <c r="HX270" s="16"/>
    </row>
    <row r="271" spans="6:232" ht="15.95" customHeight="1" x14ac:dyDescent="0.2">
      <c r="F271" s="14"/>
      <c r="AP271" s="14"/>
      <c r="AQ271" s="14"/>
      <c r="AW271" s="264"/>
      <c r="CK271" s="264"/>
      <c r="CS271" s="264"/>
      <c r="CW271" s="264"/>
      <c r="ER271" s="264"/>
      <c r="ES271" s="264"/>
      <c r="EZ271" s="16"/>
      <c r="FA271" s="16"/>
      <c r="FB271" s="16"/>
      <c r="FC271" s="16"/>
      <c r="FD271" s="16"/>
      <c r="FE271" s="16"/>
      <c r="FF271" s="16"/>
      <c r="FG271" s="16"/>
      <c r="FH271" s="16"/>
      <c r="FI271" s="16"/>
      <c r="FJ271" s="16"/>
      <c r="FK271" s="16"/>
      <c r="FL271" s="16"/>
      <c r="FM271" s="16"/>
      <c r="FN271" s="16"/>
      <c r="FO271" s="16"/>
      <c r="FP271" s="16"/>
      <c r="FQ271" s="16"/>
      <c r="FR271" s="16"/>
      <c r="FS271" s="16"/>
      <c r="FT271" s="16"/>
      <c r="FU271" s="16"/>
      <c r="FV271" s="16"/>
      <c r="FW271" s="16"/>
      <c r="FX271" s="16"/>
      <c r="FY271" s="16"/>
      <c r="FZ271" s="16"/>
      <c r="GA271" s="16"/>
      <c r="GB271" s="16"/>
      <c r="GC271" s="16"/>
      <c r="GD271" s="16"/>
      <c r="GE271" s="16"/>
      <c r="GF271" s="16"/>
      <c r="GG271" s="16"/>
      <c r="GH271" s="16"/>
      <c r="GI271" s="16"/>
      <c r="GJ271" s="16"/>
      <c r="GK271" s="16"/>
      <c r="GL271" s="16"/>
      <c r="GM271" s="16"/>
      <c r="GN271" s="16"/>
      <c r="GO271" s="16"/>
      <c r="GP271" s="16"/>
      <c r="GQ271" s="16"/>
      <c r="GR271" s="16"/>
      <c r="GS271" s="16"/>
      <c r="GT271" s="16"/>
      <c r="GU271" s="16"/>
      <c r="GV271" s="16"/>
      <c r="GW271" s="16"/>
      <c r="GX271" s="16"/>
      <c r="GY271" s="16"/>
      <c r="GZ271" s="16"/>
      <c r="HA271" s="16"/>
      <c r="HB271" s="16"/>
      <c r="HC271" s="16"/>
      <c r="HD271" s="16"/>
      <c r="HE271" s="16"/>
      <c r="HF271" s="16"/>
      <c r="HG271" s="16"/>
      <c r="HH271" s="16"/>
      <c r="HI271" s="16"/>
      <c r="HJ271" s="16"/>
      <c r="HK271" s="16"/>
      <c r="HL271" s="16"/>
      <c r="HM271" s="16"/>
      <c r="HN271" s="16"/>
      <c r="HO271" s="16"/>
      <c r="HP271" s="16"/>
      <c r="HQ271" s="16"/>
      <c r="HR271" s="16"/>
      <c r="HS271" s="16"/>
      <c r="HT271" s="16"/>
      <c r="HU271" s="16"/>
      <c r="HV271" s="16"/>
      <c r="HW271" s="16"/>
      <c r="HX271" s="16"/>
    </row>
    <row r="272" spans="6:232" ht="15.95" customHeight="1" x14ac:dyDescent="0.2">
      <c r="F272" s="14"/>
      <c r="AP272" s="14"/>
      <c r="AQ272" s="14"/>
      <c r="AW272" s="264"/>
      <c r="CK272" s="264"/>
      <c r="CS272" s="264"/>
      <c r="CW272" s="264"/>
      <c r="ER272" s="264"/>
      <c r="ES272" s="264"/>
      <c r="EZ272" s="16"/>
      <c r="FA272" s="16"/>
      <c r="FB272" s="16"/>
      <c r="FC272" s="16"/>
      <c r="FD272" s="16"/>
      <c r="FE272" s="16"/>
      <c r="FF272" s="16"/>
      <c r="FG272" s="16"/>
      <c r="FH272" s="16"/>
      <c r="FI272" s="16"/>
      <c r="FJ272" s="16"/>
      <c r="FK272" s="16"/>
      <c r="FL272" s="16"/>
      <c r="FM272" s="16"/>
      <c r="FN272" s="16"/>
      <c r="FO272" s="16"/>
      <c r="FP272" s="16"/>
      <c r="FQ272" s="16"/>
      <c r="FR272" s="16"/>
      <c r="FS272" s="16"/>
      <c r="FT272" s="16"/>
      <c r="FU272" s="16"/>
      <c r="FV272" s="16"/>
      <c r="FW272" s="16"/>
      <c r="FX272" s="16"/>
      <c r="FY272" s="16"/>
      <c r="FZ272" s="16"/>
      <c r="GA272" s="16"/>
      <c r="GB272" s="16"/>
      <c r="GC272" s="16"/>
      <c r="GD272" s="16"/>
      <c r="GE272" s="16"/>
      <c r="GF272" s="16"/>
      <c r="GG272" s="16"/>
      <c r="GH272" s="16"/>
      <c r="GI272" s="16"/>
      <c r="GJ272" s="16"/>
      <c r="GK272" s="16"/>
      <c r="GL272" s="16"/>
      <c r="GM272" s="16"/>
      <c r="GN272" s="16"/>
      <c r="GO272" s="16"/>
      <c r="GP272" s="16"/>
      <c r="GQ272" s="16"/>
      <c r="GR272" s="16"/>
      <c r="GS272" s="16"/>
      <c r="GT272" s="16"/>
      <c r="GU272" s="16"/>
      <c r="GV272" s="16"/>
      <c r="GW272" s="16"/>
      <c r="GX272" s="16"/>
      <c r="GY272" s="16"/>
      <c r="GZ272" s="16"/>
      <c r="HA272" s="16"/>
      <c r="HB272" s="16"/>
      <c r="HC272" s="16"/>
      <c r="HD272" s="16"/>
      <c r="HE272" s="16"/>
      <c r="HF272" s="16"/>
      <c r="HG272" s="16"/>
      <c r="HH272" s="16"/>
      <c r="HI272" s="16"/>
      <c r="HJ272" s="16"/>
      <c r="HK272" s="16"/>
      <c r="HL272" s="16"/>
      <c r="HM272" s="16"/>
      <c r="HN272" s="16"/>
      <c r="HO272" s="16"/>
      <c r="HP272" s="16"/>
      <c r="HQ272" s="16"/>
      <c r="HR272" s="16"/>
      <c r="HS272" s="16"/>
      <c r="HT272" s="16"/>
      <c r="HU272" s="16"/>
      <c r="HV272" s="16"/>
      <c r="HW272" s="16"/>
      <c r="HX272" s="16"/>
    </row>
    <row r="273" spans="6:232" ht="15.95" customHeight="1" x14ac:dyDescent="0.2">
      <c r="F273" s="14"/>
      <c r="AP273" s="14"/>
      <c r="AQ273" s="14"/>
      <c r="AW273" s="264"/>
      <c r="CK273" s="264"/>
      <c r="CS273" s="264"/>
      <c r="CW273" s="264"/>
      <c r="ER273" s="264"/>
      <c r="ES273" s="264"/>
      <c r="EZ273" s="16"/>
      <c r="FA273" s="16"/>
      <c r="FB273" s="16"/>
      <c r="FC273" s="16"/>
      <c r="FD273" s="16"/>
      <c r="FE273" s="16"/>
      <c r="FF273" s="16"/>
      <c r="FG273" s="16"/>
      <c r="FH273" s="16"/>
      <c r="FI273" s="16"/>
      <c r="FJ273" s="16"/>
      <c r="FK273" s="16"/>
      <c r="FL273" s="16"/>
      <c r="FM273" s="16"/>
      <c r="FN273" s="16"/>
      <c r="FO273" s="16"/>
      <c r="FP273" s="16"/>
      <c r="FQ273" s="16"/>
      <c r="FR273" s="16"/>
      <c r="FS273" s="16"/>
      <c r="FT273" s="16"/>
      <c r="FU273" s="16"/>
      <c r="FV273" s="16"/>
      <c r="FW273" s="16"/>
      <c r="FX273" s="16"/>
      <c r="FY273" s="16"/>
      <c r="FZ273" s="16"/>
      <c r="GA273" s="16"/>
      <c r="GB273" s="16"/>
      <c r="GC273" s="16"/>
      <c r="GD273" s="16"/>
      <c r="GE273" s="16"/>
      <c r="GF273" s="16"/>
      <c r="GG273" s="16"/>
      <c r="GH273" s="16"/>
      <c r="GI273" s="16"/>
      <c r="GJ273" s="16"/>
      <c r="GK273" s="16"/>
      <c r="GL273" s="16"/>
      <c r="GM273" s="16"/>
      <c r="GN273" s="16"/>
      <c r="GO273" s="16"/>
      <c r="GP273" s="16"/>
      <c r="GQ273" s="16"/>
      <c r="GR273" s="16"/>
      <c r="GS273" s="16"/>
      <c r="GT273" s="16"/>
      <c r="GU273" s="16"/>
      <c r="GV273" s="16"/>
      <c r="GW273" s="16"/>
      <c r="GX273" s="16"/>
      <c r="GY273" s="16"/>
      <c r="GZ273" s="16"/>
      <c r="HA273" s="16"/>
      <c r="HB273" s="16"/>
      <c r="HC273" s="16"/>
      <c r="HD273" s="16"/>
      <c r="HE273" s="16"/>
      <c r="HF273" s="16"/>
      <c r="HG273" s="16"/>
      <c r="HH273" s="16"/>
      <c r="HI273" s="16"/>
      <c r="HJ273" s="16"/>
      <c r="HK273" s="16"/>
      <c r="HL273" s="16"/>
      <c r="HM273" s="16"/>
      <c r="HN273" s="16"/>
      <c r="HO273" s="16"/>
      <c r="HP273" s="16"/>
      <c r="HQ273" s="16"/>
      <c r="HR273" s="16"/>
      <c r="HS273" s="16"/>
      <c r="HT273" s="16"/>
      <c r="HU273" s="16"/>
      <c r="HV273" s="16"/>
      <c r="HW273" s="16"/>
      <c r="HX273" s="16"/>
    </row>
    <row r="274" spans="6:232" ht="15.95" customHeight="1" x14ac:dyDescent="0.2">
      <c r="F274" s="14"/>
      <c r="AP274" s="14"/>
      <c r="AQ274" s="14"/>
      <c r="AW274" s="264"/>
      <c r="CK274" s="264"/>
      <c r="CS274" s="264"/>
      <c r="CW274" s="264"/>
      <c r="ER274" s="264"/>
      <c r="ES274" s="264"/>
      <c r="EZ274" s="16"/>
      <c r="FA274" s="16"/>
      <c r="FB274" s="16"/>
      <c r="FC274" s="16"/>
      <c r="FD274" s="16"/>
      <c r="FE274" s="16"/>
      <c r="FF274" s="16"/>
      <c r="FG274" s="16"/>
      <c r="FH274" s="16"/>
      <c r="FI274" s="16"/>
      <c r="FJ274" s="16"/>
      <c r="FK274" s="16"/>
      <c r="FL274" s="16"/>
      <c r="FM274" s="16"/>
      <c r="FN274" s="16"/>
      <c r="FO274" s="16"/>
      <c r="FP274" s="16"/>
      <c r="FQ274" s="16"/>
      <c r="FR274" s="16"/>
      <c r="FS274" s="16"/>
      <c r="FT274" s="16"/>
      <c r="FU274" s="16"/>
      <c r="FV274" s="16"/>
      <c r="FW274" s="16"/>
      <c r="FX274" s="16"/>
      <c r="FY274" s="16"/>
      <c r="FZ274" s="16"/>
      <c r="GA274" s="16"/>
      <c r="GB274" s="16"/>
      <c r="GC274" s="16"/>
      <c r="GD274" s="16"/>
      <c r="GE274" s="16"/>
      <c r="GF274" s="16"/>
      <c r="GG274" s="16"/>
      <c r="GH274" s="16"/>
      <c r="GI274" s="16"/>
      <c r="GJ274" s="16"/>
      <c r="GK274" s="16"/>
      <c r="GL274" s="16"/>
      <c r="GM274" s="16"/>
      <c r="GN274" s="16"/>
      <c r="GO274" s="16"/>
      <c r="GP274" s="16"/>
      <c r="GQ274" s="16"/>
      <c r="GR274" s="16"/>
      <c r="GS274" s="16"/>
      <c r="GT274" s="16"/>
      <c r="GU274" s="16"/>
      <c r="GV274" s="16"/>
      <c r="GW274" s="16"/>
      <c r="GX274" s="16"/>
      <c r="GY274" s="16"/>
      <c r="GZ274" s="16"/>
      <c r="HA274" s="16"/>
      <c r="HB274" s="16"/>
      <c r="HC274" s="16"/>
      <c r="HD274" s="16"/>
      <c r="HE274" s="16"/>
      <c r="HF274" s="16"/>
      <c r="HG274" s="16"/>
      <c r="HH274" s="16"/>
      <c r="HI274" s="16"/>
      <c r="HJ274" s="16"/>
      <c r="HK274" s="16"/>
      <c r="HL274" s="16"/>
      <c r="HM274" s="16"/>
      <c r="HN274" s="16"/>
      <c r="HO274" s="16"/>
      <c r="HP274" s="16"/>
      <c r="HQ274" s="16"/>
      <c r="HR274" s="16"/>
      <c r="HS274" s="16"/>
      <c r="HT274" s="16"/>
      <c r="HU274" s="16"/>
      <c r="HV274" s="16"/>
      <c r="HW274" s="16"/>
      <c r="HX274" s="16"/>
    </row>
    <row r="275" spans="6:232" ht="15.95" customHeight="1" x14ac:dyDescent="0.2">
      <c r="F275" s="14"/>
      <c r="AP275" s="14"/>
      <c r="AQ275" s="14"/>
      <c r="AW275" s="264"/>
      <c r="CK275" s="264"/>
      <c r="CS275" s="264"/>
      <c r="CW275" s="264"/>
      <c r="ER275" s="264"/>
      <c r="ES275" s="264"/>
      <c r="EZ275" s="16"/>
      <c r="FA275" s="16"/>
      <c r="FB275" s="16"/>
      <c r="FC275" s="16"/>
      <c r="FD275" s="16"/>
      <c r="FE275" s="16"/>
      <c r="FF275" s="16"/>
      <c r="FG275" s="16"/>
      <c r="FH275" s="16"/>
      <c r="FI275" s="16"/>
      <c r="FJ275" s="16"/>
      <c r="FK275" s="16"/>
      <c r="FL275" s="16"/>
      <c r="FM275" s="16"/>
      <c r="FN275" s="16"/>
      <c r="FO275" s="16"/>
      <c r="FP275" s="16"/>
      <c r="FQ275" s="16"/>
      <c r="FR275" s="16"/>
      <c r="FS275" s="16"/>
      <c r="FT275" s="16"/>
      <c r="FU275" s="16"/>
      <c r="FV275" s="16"/>
      <c r="FW275" s="16"/>
      <c r="FX275" s="16"/>
      <c r="FY275" s="16"/>
      <c r="FZ275" s="16"/>
      <c r="GA275" s="16"/>
      <c r="GB275" s="16"/>
      <c r="GC275" s="16"/>
      <c r="GD275" s="16"/>
      <c r="GE275" s="16"/>
      <c r="GF275" s="16"/>
      <c r="GG275" s="16"/>
      <c r="GH275" s="16"/>
      <c r="GI275" s="16"/>
      <c r="GJ275" s="16"/>
      <c r="GK275" s="16"/>
      <c r="GL275" s="16"/>
      <c r="GM275" s="16"/>
      <c r="GN275" s="16"/>
      <c r="GO275" s="16"/>
      <c r="GP275" s="16"/>
      <c r="GQ275" s="16"/>
      <c r="GR275" s="16"/>
      <c r="GS275" s="16"/>
      <c r="GT275" s="16"/>
      <c r="GU275" s="16"/>
      <c r="GV275" s="16"/>
      <c r="GW275" s="16"/>
      <c r="GX275" s="16"/>
      <c r="GY275" s="16"/>
      <c r="GZ275" s="16"/>
      <c r="HA275" s="16"/>
      <c r="HB275" s="16"/>
      <c r="HC275" s="16"/>
      <c r="HD275" s="16"/>
      <c r="HE275" s="16"/>
      <c r="HF275" s="16"/>
      <c r="HG275" s="16"/>
      <c r="HH275" s="16"/>
      <c r="HI275" s="16"/>
      <c r="HJ275" s="16"/>
      <c r="HK275" s="16"/>
      <c r="HL275" s="16"/>
      <c r="HM275" s="16"/>
      <c r="HN275" s="16"/>
      <c r="HO275" s="16"/>
      <c r="HP275" s="16"/>
      <c r="HQ275" s="16"/>
      <c r="HR275" s="16"/>
      <c r="HS275" s="16"/>
      <c r="HT275" s="16"/>
      <c r="HU275" s="16"/>
      <c r="HV275" s="16"/>
      <c r="HW275" s="16"/>
      <c r="HX275" s="16"/>
    </row>
    <row r="276" spans="6:232" ht="15.95" customHeight="1" x14ac:dyDescent="0.2">
      <c r="F276" s="14"/>
      <c r="AP276" s="14"/>
      <c r="AQ276" s="14"/>
      <c r="AW276" s="264"/>
      <c r="CK276" s="264"/>
      <c r="CS276" s="264"/>
      <c r="CW276" s="264"/>
      <c r="ER276" s="264"/>
      <c r="ES276" s="264"/>
      <c r="EZ276" s="16"/>
      <c r="FA276" s="16"/>
      <c r="FB276" s="16"/>
      <c r="FC276" s="16"/>
      <c r="FD276" s="16"/>
      <c r="FE276" s="16"/>
      <c r="FF276" s="16"/>
      <c r="FG276" s="16"/>
      <c r="FH276" s="16"/>
      <c r="FI276" s="16"/>
      <c r="FJ276" s="16"/>
      <c r="FK276" s="16"/>
      <c r="FL276" s="16"/>
      <c r="FM276" s="16"/>
      <c r="FN276" s="16"/>
      <c r="FO276" s="16"/>
      <c r="FP276" s="16"/>
      <c r="FQ276" s="16"/>
      <c r="FR276" s="16"/>
      <c r="FS276" s="16"/>
      <c r="FT276" s="16"/>
      <c r="FU276" s="16"/>
      <c r="FV276" s="16"/>
      <c r="FW276" s="16"/>
      <c r="FX276" s="16"/>
      <c r="FY276" s="16"/>
      <c r="FZ276" s="16"/>
      <c r="GA276" s="16"/>
      <c r="GB276" s="16"/>
      <c r="GC276" s="16"/>
      <c r="GD276" s="16"/>
      <c r="GE276" s="16"/>
      <c r="GF276" s="16"/>
      <c r="GG276" s="16"/>
      <c r="GH276" s="16"/>
      <c r="GI276" s="16"/>
      <c r="GJ276" s="16"/>
      <c r="GK276" s="16"/>
      <c r="GL276" s="16"/>
      <c r="GM276" s="16"/>
      <c r="GN276" s="16"/>
      <c r="GO276" s="16"/>
      <c r="GP276" s="16"/>
      <c r="GQ276" s="16"/>
      <c r="GR276" s="16"/>
      <c r="GS276" s="16"/>
      <c r="GT276" s="16"/>
      <c r="GU276" s="16"/>
      <c r="GV276" s="16"/>
      <c r="GW276" s="16"/>
      <c r="GX276" s="16"/>
      <c r="GY276" s="16"/>
      <c r="GZ276" s="16"/>
      <c r="HA276" s="16"/>
      <c r="HB276" s="16"/>
      <c r="HC276" s="16"/>
      <c r="HD276" s="16"/>
      <c r="HE276" s="16"/>
      <c r="HF276" s="16"/>
      <c r="HG276" s="16"/>
      <c r="HH276" s="16"/>
      <c r="HI276" s="16"/>
      <c r="HJ276" s="16"/>
      <c r="HK276" s="16"/>
      <c r="HL276" s="16"/>
      <c r="HM276" s="16"/>
      <c r="HN276" s="16"/>
      <c r="HO276" s="16"/>
      <c r="HP276" s="16"/>
      <c r="HQ276" s="16"/>
      <c r="HR276" s="16"/>
      <c r="HS276" s="16"/>
      <c r="HT276" s="16"/>
      <c r="HU276" s="16"/>
      <c r="HV276" s="16"/>
      <c r="HW276" s="16"/>
      <c r="HX276" s="16"/>
    </row>
    <row r="277" spans="6:232" ht="15.95" customHeight="1" x14ac:dyDescent="0.2">
      <c r="F277" s="14"/>
      <c r="AP277" s="14"/>
      <c r="AQ277" s="14"/>
      <c r="AW277" s="264"/>
      <c r="CK277" s="264"/>
      <c r="CS277" s="264"/>
      <c r="CW277" s="264"/>
      <c r="ER277" s="264"/>
      <c r="ES277" s="264"/>
      <c r="EZ277" s="16"/>
      <c r="FA277" s="16"/>
      <c r="FB277" s="16"/>
      <c r="FC277" s="16"/>
      <c r="FD277" s="16"/>
      <c r="FE277" s="16"/>
      <c r="FF277" s="16"/>
      <c r="FG277" s="16"/>
      <c r="FH277" s="16"/>
      <c r="FI277" s="16"/>
      <c r="FJ277" s="16"/>
      <c r="FK277" s="16"/>
      <c r="FL277" s="16"/>
      <c r="FM277" s="16"/>
      <c r="FN277" s="16"/>
      <c r="FO277" s="16"/>
      <c r="FP277" s="16"/>
      <c r="FQ277" s="16"/>
      <c r="FR277" s="16"/>
      <c r="FS277" s="16"/>
      <c r="FT277" s="16"/>
      <c r="FU277" s="16"/>
      <c r="FV277" s="16"/>
      <c r="FW277" s="16"/>
      <c r="FX277" s="16"/>
      <c r="FY277" s="16"/>
      <c r="FZ277" s="16"/>
      <c r="GA277" s="16"/>
      <c r="GB277" s="16"/>
      <c r="GC277" s="16"/>
      <c r="GD277" s="16"/>
      <c r="GE277" s="16"/>
      <c r="GF277" s="16"/>
      <c r="GG277" s="16"/>
      <c r="GH277" s="16"/>
      <c r="GI277" s="16"/>
      <c r="GJ277" s="16"/>
      <c r="GK277" s="16"/>
      <c r="GL277" s="16"/>
      <c r="GM277" s="16"/>
      <c r="GN277" s="16"/>
      <c r="GO277" s="16"/>
      <c r="GP277" s="16"/>
      <c r="GQ277" s="16"/>
      <c r="GR277" s="16"/>
      <c r="GS277" s="16"/>
      <c r="GT277" s="16"/>
      <c r="GU277" s="16"/>
      <c r="GV277" s="16"/>
      <c r="GW277" s="16"/>
      <c r="GX277" s="16"/>
      <c r="GY277" s="16"/>
      <c r="GZ277" s="16"/>
      <c r="HA277" s="16"/>
      <c r="HB277" s="16"/>
      <c r="HC277" s="16"/>
      <c r="HD277" s="16"/>
      <c r="HE277" s="16"/>
      <c r="HF277" s="16"/>
      <c r="HG277" s="16"/>
      <c r="HH277" s="16"/>
      <c r="HI277" s="16"/>
      <c r="HJ277" s="16"/>
      <c r="HK277" s="16"/>
      <c r="HL277" s="16"/>
      <c r="HM277" s="16"/>
      <c r="HN277" s="16"/>
      <c r="HO277" s="16"/>
      <c r="HP277" s="16"/>
      <c r="HQ277" s="16"/>
      <c r="HR277" s="16"/>
      <c r="HS277" s="16"/>
      <c r="HT277" s="16"/>
      <c r="HU277" s="16"/>
      <c r="HV277" s="16"/>
      <c r="HW277" s="16"/>
      <c r="HX277" s="16"/>
    </row>
    <row r="278" spans="6:232" ht="15.95" customHeight="1" x14ac:dyDescent="0.2">
      <c r="F278" s="14"/>
      <c r="AP278" s="14"/>
      <c r="AQ278" s="14"/>
      <c r="AW278" s="264"/>
      <c r="CK278" s="264"/>
      <c r="CS278" s="264"/>
      <c r="CW278" s="264"/>
      <c r="ER278" s="264"/>
      <c r="ES278" s="264"/>
      <c r="EZ278" s="16"/>
      <c r="FA278" s="16"/>
      <c r="FB278" s="16"/>
      <c r="FC278" s="16"/>
      <c r="FD278" s="16"/>
      <c r="FE278" s="16"/>
      <c r="FF278" s="16"/>
      <c r="FG278" s="16"/>
      <c r="FH278" s="16"/>
      <c r="FI278" s="16"/>
      <c r="FJ278" s="16"/>
      <c r="FK278" s="16"/>
      <c r="FL278" s="16"/>
      <c r="FM278" s="16"/>
      <c r="FN278" s="16"/>
      <c r="FO278" s="16"/>
      <c r="FP278" s="16"/>
      <c r="FQ278" s="16"/>
      <c r="FR278" s="16"/>
      <c r="FS278" s="16"/>
      <c r="FT278" s="16"/>
      <c r="FU278" s="16"/>
      <c r="FV278" s="16"/>
      <c r="FW278" s="16"/>
      <c r="FX278" s="16"/>
      <c r="FY278" s="16"/>
      <c r="FZ278" s="16"/>
      <c r="GA278" s="16"/>
      <c r="GB278" s="16"/>
      <c r="GC278" s="16"/>
      <c r="GD278" s="16"/>
      <c r="GE278" s="16"/>
      <c r="GF278" s="16"/>
      <c r="GG278" s="16"/>
      <c r="GH278" s="16"/>
      <c r="GI278" s="16"/>
      <c r="GJ278" s="16"/>
      <c r="GK278" s="16"/>
      <c r="GL278" s="16"/>
      <c r="GM278" s="16"/>
      <c r="GN278" s="16"/>
      <c r="GO278" s="16"/>
      <c r="GP278" s="16"/>
      <c r="GQ278" s="16"/>
      <c r="GR278" s="16"/>
      <c r="GS278" s="16"/>
      <c r="GT278" s="16"/>
      <c r="GU278" s="16"/>
      <c r="GV278" s="16"/>
      <c r="GW278" s="16"/>
      <c r="GX278" s="16"/>
      <c r="GY278" s="16"/>
      <c r="GZ278" s="16"/>
      <c r="HA278" s="16"/>
      <c r="HB278" s="16"/>
      <c r="HC278" s="16"/>
      <c r="HD278" s="16"/>
      <c r="HE278" s="16"/>
      <c r="HF278" s="16"/>
      <c r="HG278" s="16"/>
      <c r="HH278" s="16"/>
      <c r="HI278" s="16"/>
      <c r="HJ278" s="16"/>
      <c r="HK278" s="16"/>
      <c r="HL278" s="16"/>
      <c r="HM278" s="16"/>
      <c r="HN278" s="16"/>
      <c r="HO278" s="16"/>
      <c r="HP278" s="16"/>
      <c r="HQ278" s="16"/>
      <c r="HR278" s="16"/>
      <c r="HS278" s="16"/>
      <c r="HT278" s="16"/>
      <c r="HU278" s="16"/>
      <c r="HV278" s="16"/>
      <c r="HW278" s="16"/>
      <c r="HX278" s="16"/>
    </row>
    <row r="279" spans="6:232" ht="15.95" customHeight="1" x14ac:dyDescent="0.2">
      <c r="F279" s="14"/>
      <c r="AP279" s="14"/>
      <c r="AQ279" s="14"/>
      <c r="AW279" s="264"/>
      <c r="CK279" s="264"/>
      <c r="CS279" s="264"/>
      <c r="CW279" s="264"/>
      <c r="ER279" s="264"/>
      <c r="ES279" s="264"/>
      <c r="EZ279" s="16"/>
      <c r="FA279" s="16"/>
      <c r="FB279" s="16"/>
      <c r="FC279" s="16"/>
      <c r="FD279" s="16"/>
      <c r="FE279" s="16"/>
      <c r="FF279" s="16"/>
      <c r="FG279" s="16"/>
      <c r="FH279" s="16"/>
      <c r="FI279" s="16"/>
      <c r="FJ279" s="16"/>
      <c r="FK279" s="16"/>
      <c r="FL279" s="16"/>
      <c r="FM279" s="16"/>
      <c r="FN279" s="16"/>
      <c r="FO279" s="16"/>
      <c r="FP279" s="16"/>
      <c r="FQ279" s="16"/>
      <c r="FR279" s="16"/>
      <c r="FS279" s="16"/>
      <c r="FT279" s="16"/>
      <c r="FU279" s="16"/>
      <c r="FV279" s="16"/>
      <c r="FW279" s="16"/>
      <c r="FX279" s="16"/>
      <c r="FY279" s="16"/>
      <c r="FZ279" s="16"/>
      <c r="GA279" s="16"/>
      <c r="GB279" s="16"/>
      <c r="GC279" s="16"/>
      <c r="GD279" s="16"/>
      <c r="GE279" s="16"/>
      <c r="GF279" s="16"/>
      <c r="GG279" s="16"/>
      <c r="GH279" s="16"/>
      <c r="GI279" s="16"/>
      <c r="GJ279" s="16"/>
      <c r="GK279" s="16"/>
      <c r="GL279" s="16"/>
      <c r="GM279" s="16"/>
      <c r="GN279" s="16"/>
      <c r="GO279" s="16"/>
      <c r="GP279" s="16"/>
      <c r="GQ279" s="16"/>
      <c r="GR279" s="16"/>
      <c r="GS279" s="16"/>
      <c r="GT279" s="16"/>
      <c r="GU279" s="16"/>
      <c r="GV279" s="16"/>
      <c r="GW279" s="16"/>
      <c r="GX279" s="16"/>
      <c r="GY279" s="16"/>
      <c r="GZ279" s="16"/>
      <c r="HA279" s="16"/>
      <c r="HB279" s="16"/>
      <c r="HC279" s="16"/>
      <c r="HD279" s="16"/>
      <c r="HE279" s="16"/>
      <c r="HF279" s="16"/>
      <c r="HG279" s="16"/>
      <c r="HH279" s="16"/>
      <c r="HI279" s="16"/>
      <c r="HJ279" s="16"/>
      <c r="HK279" s="16"/>
      <c r="HL279" s="16"/>
      <c r="HM279" s="16"/>
      <c r="HN279" s="16"/>
      <c r="HO279" s="16"/>
      <c r="HP279" s="16"/>
      <c r="HQ279" s="16"/>
      <c r="HR279" s="16"/>
      <c r="HS279" s="16"/>
      <c r="HT279" s="16"/>
      <c r="HU279" s="16"/>
      <c r="HV279" s="16"/>
      <c r="HW279" s="16"/>
      <c r="HX279" s="16"/>
    </row>
    <row r="280" spans="6:232" ht="15.95" customHeight="1" x14ac:dyDescent="0.2">
      <c r="F280" s="14"/>
      <c r="AP280" s="14"/>
      <c r="AQ280" s="14"/>
      <c r="AW280" s="264"/>
      <c r="CK280" s="264"/>
      <c r="CS280" s="264"/>
      <c r="CW280" s="264"/>
      <c r="ER280" s="264"/>
      <c r="ES280" s="264"/>
      <c r="EZ280" s="16"/>
      <c r="FA280" s="16"/>
      <c r="FB280" s="16"/>
      <c r="FC280" s="16"/>
      <c r="FD280" s="16"/>
      <c r="FE280" s="16"/>
      <c r="FF280" s="16"/>
      <c r="FG280" s="16"/>
      <c r="FH280" s="16"/>
      <c r="FI280" s="16"/>
      <c r="FJ280" s="16"/>
      <c r="FK280" s="16"/>
      <c r="FL280" s="16"/>
      <c r="FM280" s="16"/>
      <c r="FN280" s="16"/>
      <c r="FO280" s="16"/>
      <c r="FP280" s="16"/>
      <c r="FQ280" s="16"/>
      <c r="FR280" s="16"/>
      <c r="FS280" s="16"/>
      <c r="FT280" s="16"/>
      <c r="FU280" s="16"/>
      <c r="FV280" s="16"/>
      <c r="FW280" s="16"/>
      <c r="FX280" s="16"/>
      <c r="FY280" s="16"/>
      <c r="FZ280" s="16"/>
      <c r="GA280" s="16"/>
      <c r="GB280" s="16"/>
      <c r="GC280" s="16"/>
      <c r="GD280" s="16"/>
      <c r="GE280" s="16"/>
      <c r="GF280" s="16"/>
      <c r="GG280" s="16"/>
      <c r="GH280" s="16"/>
      <c r="GI280" s="16"/>
      <c r="GJ280" s="16"/>
      <c r="GK280" s="16"/>
      <c r="GL280" s="16"/>
      <c r="GM280" s="16"/>
      <c r="GN280" s="16"/>
      <c r="GO280" s="16"/>
      <c r="GP280" s="16"/>
      <c r="GQ280" s="16"/>
      <c r="GR280" s="16"/>
      <c r="GS280" s="16"/>
      <c r="GT280" s="16"/>
      <c r="GU280" s="16"/>
      <c r="GV280" s="16"/>
      <c r="GW280" s="16"/>
      <c r="GX280" s="16"/>
      <c r="GY280" s="16"/>
      <c r="GZ280" s="16"/>
      <c r="HA280" s="16"/>
      <c r="HB280" s="16"/>
      <c r="HC280" s="16"/>
      <c r="HD280" s="16"/>
      <c r="HE280" s="16"/>
      <c r="HF280" s="16"/>
      <c r="HG280" s="16"/>
      <c r="HH280" s="16"/>
      <c r="HI280" s="16"/>
      <c r="HJ280" s="16"/>
      <c r="HK280" s="16"/>
      <c r="HL280" s="16"/>
      <c r="HM280" s="16"/>
      <c r="HN280" s="16"/>
      <c r="HO280" s="16"/>
      <c r="HP280" s="16"/>
      <c r="HQ280" s="16"/>
      <c r="HR280" s="16"/>
      <c r="HS280" s="16"/>
      <c r="HT280" s="16"/>
      <c r="HU280" s="16"/>
      <c r="HV280" s="16"/>
      <c r="HW280" s="16"/>
      <c r="HX280" s="16"/>
    </row>
    <row r="281" spans="6:232" ht="15.95" customHeight="1" x14ac:dyDescent="0.2">
      <c r="F281" s="14"/>
      <c r="AP281" s="14"/>
      <c r="AQ281" s="14"/>
      <c r="AW281" s="264"/>
      <c r="CK281" s="264"/>
      <c r="CS281" s="264"/>
      <c r="CW281" s="264"/>
      <c r="ER281" s="264"/>
      <c r="ES281" s="264"/>
      <c r="EZ281" s="16"/>
      <c r="FA281" s="16"/>
      <c r="FB281" s="16"/>
      <c r="FC281" s="16"/>
      <c r="FD281" s="16"/>
      <c r="FE281" s="16"/>
      <c r="FF281" s="16"/>
      <c r="FG281" s="16"/>
      <c r="FH281" s="16"/>
      <c r="FI281" s="16"/>
      <c r="FJ281" s="16"/>
      <c r="FK281" s="16"/>
      <c r="FL281" s="16"/>
      <c r="FM281" s="16"/>
      <c r="FN281" s="16"/>
      <c r="FO281" s="16"/>
      <c r="FP281" s="16"/>
      <c r="FQ281" s="16"/>
      <c r="FR281" s="16"/>
      <c r="FS281" s="16"/>
      <c r="FT281" s="16"/>
      <c r="FU281" s="16"/>
      <c r="FV281" s="16"/>
      <c r="FW281" s="16"/>
      <c r="FX281" s="16"/>
      <c r="FY281" s="16"/>
      <c r="FZ281" s="16"/>
      <c r="GA281" s="16"/>
      <c r="GB281" s="16"/>
      <c r="GC281" s="16"/>
      <c r="GD281" s="16"/>
      <c r="GE281" s="16"/>
      <c r="GF281" s="16"/>
      <c r="GG281" s="16"/>
      <c r="GH281" s="16"/>
      <c r="GI281" s="16"/>
      <c r="GJ281" s="16"/>
      <c r="GK281" s="16"/>
      <c r="GL281" s="16"/>
      <c r="GM281" s="16"/>
      <c r="GN281" s="16"/>
      <c r="GO281" s="16"/>
      <c r="GP281" s="16"/>
      <c r="GQ281" s="16"/>
      <c r="GR281" s="16"/>
      <c r="GS281" s="16"/>
      <c r="GT281" s="16"/>
      <c r="GU281" s="16"/>
      <c r="GV281" s="16"/>
      <c r="GW281" s="16"/>
      <c r="GX281" s="16"/>
      <c r="GY281" s="16"/>
      <c r="GZ281" s="16"/>
      <c r="HA281" s="16"/>
      <c r="HB281" s="16"/>
      <c r="HC281" s="16"/>
      <c r="HD281" s="16"/>
      <c r="HE281" s="16"/>
      <c r="HF281" s="16"/>
      <c r="HG281" s="16"/>
      <c r="HH281" s="16"/>
      <c r="HI281" s="16"/>
      <c r="HJ281" s="16"/>
      <c r="HK281" s="16"/>
      <c r="HL281" s="16"/>
      <c r="HM281" s="16"/>
      <c r="HN281" s="16"/>
      <c r="HO281" s="16"/>
      <c r="HP281" s="16"/>
      <c r="HQ281" s="16"/>
      <c r="HR281" s="16"/>
      <c r="HS281" s="16"/>
      <c r="HT281" s="16"/>
      <c r="HU281" s="16"/>
      <c r="HV281" s="16"/>
      <c r="HW281" s="16"/>
      <c r="HX281" s="16"/>
    </row>
    <row r="282" spans="6:232" ht="15.95" customHeight="1" x14ac:dyDescent="0.2">
      <c r="F282" s="14"/>
      <c r="AP282" s="14"/>
      <c r="AQ282" s="14"/>
      <c r="AW282" s="264"/>
      <c r="CK282" s="264"/>
      <c r="CS282" s="264"/>
      <c r="CW282" s="264"/>
      <c r="ER282" s="264"/>
      <c r="ES282" s="264"/>
      <c r="EZ282" s="16"/>
      <c r="FA282" s="16"/>
      <c r="FB282" s="16"/>
      <c r="FC282" s="16"/>
      <c r="FD282" s="16"/>
      <c r="FE282" s="16"/>
      <c r="FF282" s="16"/>
      <c r="FG282" s="16"/>
      <c r="FH282" s="16"/>
      <c r="FI282" s="16"/>
      <c r="FJ282" s="16"/>
      <c r="FK282" s="16"/>
      <c r="FL282" s="16"/>
      <c r="FM282" s="16"/>
      <c r="FN282" s="16"/>
      <c r="FO282" s="16"/>
      <c r="FP282" s="16"/>
      <c r="FQ282" s="16"/>
      <c r="FR282" s="16"/>
      <c r="FS282" s="16"/>
      <c r="FT282" s="16"/>
      <c r="FU282" s="16"/>
      <c r="FV282" s="16"/>
      <c r="FW282" s="16"/>
      <c r="FX282" s="16"/>
      <c r="FY282" s="16"/>
      <c r="FZ282" s="16"/>
      <c r="GA282" s="16"/>
      <c r="GB282" s="16"/>
      <c r="GC282" s="16"/>
      <c r="GD282" s="16"/>
      <c r="GE282" s="16"/>
      <c r="GF282" s="16"/>
      <c r="GG282" s="16"/>
      <c r="GH282" s="16"/>
      <c r="GI282" s="16"/>
      <c r="GJ282" s="16"/>
      <c r="GK282" s="16"/>
      <c r="GL282" s="16"/>
      <c r="GM282" s="16"/>
      <c r="GN282" s="16"/>
      <c r="GO282" s="16"/>
      <c r="GP282" s="16"/>
      <c r="GQ282" s="16"/>
      <c r="GR282" s="16"/>
      <c r="GS282" s="16"/>
      <c r="GT282" s="16"/>
      <c r="GU282" s="16"/>
      <c r="GV282" s="16"/>
      <c r="GW282" s="16"/>
      <c r="GX282" s="16"/>
      <c r="GY282" s="16"/>
      <c r="GZ282" s="16"/>
      <c r="HA282" s="16"/>
      <c r="HB282" s="16"/>
      <c r="HC282" s="16"/>
      <c r="HD282" s="16"/>
      <c r="HE282" s="16"/>
      <c r="HF282" s="16"/>
      <c r="HG282" s="16"/>
      <c r="HH282" s="16"/>
      <c r="HI282" s="16"/>
      <c r="HJ282" s="16"/>
      <c r="HK282" s="16"/>
      <c r="HL282" s="16"/>
      <c r="HM282" s="16"/>
      <c r="HN282" s="16"/>
      <c r="HO282" s="16"/>
      <c r="HP282" s="16"/>
      <c r="HQ282" s="16"/>
      <c r="HR282" s="16"/>
      <c r="HS282" s="16"/>
      <c r="HT282" s="16"/>
      <c r="HU282" s="16"/>
      <c r="HV282" s="16"/>
      <c r="HW282" s="16"/>
      <c r="HX282" s="16"/>
    </row>
    <row r="283" spans="6:232" ht="15.95" customHeight="1" x14ac:dyDescent="0.2">
      <c r="F283" s="14"/>
      <c r="AP283" s="14"/>
      <c r="AQ283" s="14"/>
      <c r="AW283" s="264"/>
      <c r="CK283" s="264"/>
      <c r="CS283" s="264"/>
      <c r="CW283" s="264"/>
      <c r="ER283" s="264"/>
      <c r="ES283" s="264"/>
      <c r="EZ283" s="16"/>
      <c r="FA283" s="16"/>
      <c r="FB283" s="16"/>
      <c r="FC283" s="16"/>
      <c r="FD283" s="16"/>
      <c r="FE283" s="16"/>
      <c r="FF283" s="16"/>
      <c r="FG283" s="16"/>
      <c r="FH283" s="16"/>
      <c r="FI283" s="16"/>
      <c r="FJ283" s="16"/>
      <c r="FK283" s="16"/>
      <c r="FL283" s="16"/>
      <c r="FM283" s="16"/>
      <c r="FN283" s="16"/>
      <c r="FO283" s="16"/>
      <c r="FP283" s="16"/>
      <c r="FQ283" s="16"/>
      <c r="FR283" s="16"/>
      <c r="FS283" s="16"/>
      <c r="FT283" s="16"/>
      <c r="FU283" s="16"/>
      <c r="FV283" s="16"/>
      <c r="FW283" s="16"/>
      <c r="FX283" s="16"/>
      <c r="FY283" s="16"/>
      <c r="FZ283" s="16"/>
      <c r="GA283" s="16"/>
      <c r="GB283" s="16"/>
      <c r="GC283" s="16"/>
      <c r="GD283" s="16"/>
      <c r="GE283" s="16"/>
      <c r="GF283" s="16"/>
      <c r="GG283" s="16"/>
      <c r="GH283" s="16"/>
      <c r="GI283" s="16"/>
      <c r="GJ283" s="16"/>
      <c r="GK283" s="16"/>
      <c r="GL283" s="16"/>
      <c r="GM283" s="16"/>
      <c r="GN283" s="16"/>
      <c r="GO283" s="16"/>
      <c r="GP283" s="16"/>
      <c r="GQ283" s="16"/>
      <c r="GR283" s="16"/>
      <c r="GS283" s="16"/>
      <c r="GT283" s="16"/>
      <c r="GU283" s="16"/>
      <c r="GV283" s="16"/>
      <c r="GW283" s="16"/>
      <c r="GX283" s="16"/>
      <c r="GY283" s="16"/>
      <c r="GZ283" s="16"/>
      <c r="HA283" s="16"/>
      <c r="HB283" s="16"/>
      <c r="HC283" s="16"/>
      <c r="HD283" s="16"/>
      <c r="HE283" s="16"/>
      <c r="HF283" s="16"/>
      <c r="HG283" s="16"/>
      <c r="HH283" s="16"/>
      <c r="HI283" s="16"/>
      <c r="HJ283" s="16"/>
      <c r="HK283" s="16"/>
      <c r="HL283" s="16"/>
      <c r="HM283" s="16"/>
      <c r="HN283" s="16"/>
      <c r="HO283" s="16"/>
      <c r="HP283" s="16"/>
      <c r="HQ283" s="16"/>
      <c r="HR283" s="16"/>
      <c r="HS283" s="16"/>
      <c r="HT283" s="16"/>
      <c r="HU283" s="16"/>
      <c r="HV283" s="16"/>
      <c r="HW283" s="16"/>
      <c r="HX283" s="16"/>
    </row>
    <row r="284" spans="6:232" ht="15.95" customHeight="1" x14ac:dyDescent="0.2">
      <c r="F284" s="14"/>
      <c r="AP284" s="14"/>
      <c r="AQ284" s="14"/>
      <c r="AW284" s="264"/>
      <c r="CK284" s="264"/>
      <c r="CS284" s="264"/>
      <c r="CW284" s="264"/>
      <c r="ER284" s="264"/>
      <c r="ES284" s="264"/>
      <c r="EZ284" s="16"/>
      <c r="FA284" s="16"/>
      <c r="FB284" s="16"/>
      <c r="FC284" s="16"/>
      <c r="FD284" s="16"/>
      <c r="FE284" s="16"/>
      <c r="FF284" s="16"/>
      <c r="FG284" s="16"/>
      <c r="FH284" s="16"/>
      <c r="FI284" s="16"/>
      <c r="FJ284" s="16"/>
      <c r="FK284" s="16"/>
      <c r="FL284" s="16"/>
      <c r="FM284" s="16"/>
      <c r="FN284" s="16"/>
      <c r="FO284" s="16"/>
      <c r="FP284" s="16"/>
      <c r="FQ284" s="16"/>
      <c r="FR284" s="16"/>
      <c r="FS284" s="16"/>
      <c r="FT284" s="16"/>
      <c r="FU284" s="16"/>
      <c r="FV284" s="16"/>
      <c r="FW284" s="16"/>
      <c r="FX284" s="16"/>
      <c r="FY284" s="16"/>
      <c r="FZ284" s="16"/>
      <c r="GA284" s="16"/>
      <c r="GB284" s="16"/>
      <c r="GC284" s="16"/>
      <c r="GD284" s="16"/>
      <c r="GE284" s="16"/>
      <c r="GF284" s="16"/>
      <c r="GG284" s="16"/>
      <c r="GH284" s="16"/>
      <c r="GI284" s="16"/>
      <c r="GJ284" s="16"/>
      <c r="GK284" s="16"/>
      <c r="GL284" s="16"/>
      <c r="GM284" s="16"/>
      <c r="GN284" s="16"/>
      <c r="GO284" s="16"/>
      <c r="GP284" s="16"/>
      <c r="GQ284" s="16"/>
      <c r="GR284" s="16"/>
      <c r="GS284" s="16"/>
      <c r="GT284" s="16"/>
      <c r="GU284" s="16"/>
      <c r="GV284" s="16"/>
      <c r="GW284" s="16"/>
      <c r="GX284" s="16"/>
      <c r="GY284" s="16"/>
      <c r="GZ284" s="16"/>
      <c r="HA284" s="16"/>
      <c r="HB284" s="16"/>
      <c r="HC284" s="16"/>
      <c r="HD284" s="16"/>
      <c r="HE284" s="16"/>
      <c r="HF284" s="16"/>
      <c r="HG284" s="16"/>
      <c r="HH284" s="16"/>
      <c r="HI284" s="16"/>
      <c r="HJ284" s="16"/>
      <c r="HK284" s="16"/>
      <c r="HL284" s="16"/>
      <c r="HM284" s="16"/>
      <c r="HN284" s="16"/>
      <c r="HO284" s="16"/>
      <c r="HP284" s="16"/>
      <c r="HQ284" s="16"/>
      <c r="HR284" s="16"/>
      <c r="HS284" s="16"/>
      <c r="HT284" s="16"/>
      <c r="HU284" s="16"/>
      <c r="HV284" s="16"/>
      <c r="HW284" s="16"/>
      <c r="HX284" s="16"/>
    </row>
    <row r="285" spans="6:232" ht="15.95" customHeight="1" x14ac:dyDescent="0.2">
      <c r="F285" s="14"/>
      <c r="AP285" s="14"/>
      <c r="AQ285" s="14"/>
      <c r="AW285" s="264"/>
      <c r="CK285" s="264"/>
      <c r="CS285" s="264"/>
      <c r="CW285" s="264"/>
      <c r="ER285" s="264"/>
      <c r="ES285" s="264"/>
      <c r="EZ285" s="16"/>
      <c r="FA285" s="16"/>
      <c r="FB285" s="16"/>
      <c r="FC285" s="16"/>
      <c r="FD285" s="16"/>
      <c r="FE285" s="16"/>
      <c r="FF285" s="16"/>
      <c r="FG285" s="16"/>
      <c r="FH285" s="16"/>
      <c r="FI285" s="16"/>
      <c r="FJ285" s="16"/>
      <c r="FK285" s="16"/>
      <c r="FL285" s="16"/>
      <c r="FM285" s="16"/>
      <c r="FN285" s="16"/>
      <c r="FO285" s="16"/>
      <c r="FP285" s="16"/>
      <c r="FQ285" s="16"/>
      <c r="FR285" s="16"/>
      <c r="FS285" s="16"/>
      <c r="FT285" s="16"/>
      <c r="FU285" s="16"/>
      <c r="FV285" s="16"/>
      <c r="FW285" s="16"/>
      <c r="FX285" s="16"/>
      <c r="FY285" s="16"/>
      <c r="FZ285" s="16"/>
      <c r="GA285" s="16"/>
      <c r="GB285" s="16"/>
      <c r="GC285" s="16"/>
      <c r="GD285" s="16"/>
      <c r="GE285" s="16"/>
      <c r="GF285" s="16"/>
      <c r="GG285" s="16"/>
      <c r="GH285" s="16"/>
      <c r="GI285" s="16"/>
      <c r="GJ285" s="16"/>
      <c r="GK285" s="16"/>
      <c r="GL285" s="16"/>
      <c r="GM285" s="16"/>
      <c r="GN285" s="16"/>
      <c r="GO285" s="16"/>
      <c r="GP285" s="16"/>
      <c r="GQ285" s="16"/>
      <c r="GR285" s="16"/>
      <c r="GS285" s="16"/>
      <c r="GT285" s="16"/>
      <c r="GU285" s="16"/>
      <c r="GV285" s="16"/>
      <c r="GW285" s="16"/>
      <c r="GX285" s="16"/>
      <c r="GY285" s="16"/>
      <c r="GZ285" s="16"/>
      <c r="HA285" s="16"/>
      <c r="HB285" s="16"/>
      <c r="HC285" s="16"/>
      <c r="HD285" s="16"/>
      <c r="HE285" s="16"/>
      <c r="HF285" s="16"/>
      <c r="HG285" s="16"/>
      <c r="HH285" s="16"/>
      <c r="HI285" s="16"/>
      <c r="HJ285" s="16"/>
      <c r="HK285" s="16"/>
      <c r="HL285" s="16"/>
      <c r="HM285" s="16"/>
      <c r="HN285" s="16"/>
      <c r="HO285" s="16"/>
      <c r="HP285" s="16"/>
      <c r="HQ285" s="16"/>
      <c r="HR285" s="16"/>
      <c r="HS285" s="16"/>
      <c r="HT285" s="16"/>
      <c r="HU285" s="16"/>
      <c r="HV285" s="16"/>
      <c r="HW285" s="16"/>
      <c r="HX285" s="16"/>
    </row>
    <row r="286" spans="6:232" ht="15.95" customHeight="1" x14ac:dyDescent="0.2">
      <c r="F286" s="14"/>
      <c r="AP286" s="14"/>
      <c r="AQ286" s="14"/>
      <c r="AW286" s="264"/>
      <c r="CK286" s="264"/>
      <c r="CS286" s="264"/>
      <c r="CW286" s="264"/>
      <c r="ER286" s="264"/>
      <c r="ES286" s="264"/>
      <c r="EZ286" s="16"/>
      <c r="FA286" s="16"/>
      <c r="FB286" s="16"/>
      <c r="FC286" s="16"/>
      <c r="FD286" s="16"/>
      <c r="FE286" s="16"/>
      <c r="FF286" s="16"/>
      <c r="FG286" s="16"/>
      <c r="FH286" s="16"/>
      <c r="FI286" s="16"/>
      <c r="FJ286" s="16"/>
      <c r="FK286" s="16"/>
      <c r="FL286" s="16"/>
      <c r="FM286" s="16"/>
      <c r="FN286" s="16"/>
      <c r="FO286" s="16"/>
      <c r="FP286" s="16"/>
      <c r="FQ286" s="16"/>
      <c r="FR286" s="16"/>
      <c r="FS286" s="16"/>
      <c r="FT286" s="16"/>
      <c r="FU286" s="16"/>
      <c r="FV286" s="16"/>
      <c r="FW286" s="16"/>
      <c r="FX286" s="16"/>
      <c r="FY286" s="16"/>
      <c r="FZ286" s="16"/>
      <c r="GA286" s="16"/>
      <c r="GB286" s="16"/>
      <c r="GC286" s="16"/>
      <c r="GD286" s="16"/>
      <c r="GE286" s="16"/>
      <c r="GF286" s="16"/>
      <c r="GG286" s="16"/>
      <c r="GH286" s="16"/>
      <c r="GI286" s="16"/>
      <c r="GJ286" s="16"/>
      <c r="GK286" s="16"/>
      <c r="GL286" s="16"/>
      <c r="GM286" s="16"/>
      <c r="GN286" s="16"/>
      <c r="GO286" s="16"/>
      <c r="GP286" s="16"/>
      <c r="GQ286" s="16"/>
      <c r="GR286" s="16"/>
      <c r="GS286" s="16"/>
      <c r="GT286" s="16"/>
      <c r="GU286" s="16"/>
      <c r="GV286" s="16"/>
      <c r="GW286" s="16"/>
      <c r="GX286" s="16"/>
      <c r="GY286" s="16"/>
      <c r="GZ286" s="16"/>
      <c r="HA286" s="16"/>
      <c r="HB286" s="16"/>
      <c r="HC286" s="16"/>
      <c r="HD286" s="16"/>
      <c r="HE286" s="16"/>
      <c r="HF286" s="16"/>
      <c r="HG286" s="16"/>
      <c r="HH286" s="16"/>
      <c r="HI286" s="16"/>
      <c r="HJ286" s="16"/>
      <c r="HK286" s="16"/>
      <c r="HL286" s="16"/>
      <c r="HM286" s="16"/>
      <c r="HN286" s="16"/>
      <c r="HO286" s="16"/>
      <c r="HP286" s="16"/>
      <c r="HQ286" s="16"/>
      <c r="HR286" s="16"/>
      <c r="HS286" s="16"/>
      <c r="HT286" s="16"/>
      <c r="HU286" s="16"/>
      <c r="HV286" s="16"/>
      <c r="HW286" s="16"/>
      <c r="HX286" s="16"/>
    </row>
    <row r="287" spans="6:232" ht="15.95" customHeight="1" x14ac:dyDescent="0.2">
      <c r="F287" s="14"/>
      <c r="AP287" s="14"/>
      <c r="AQ287" s="14"/>
      <c r="AW287" s="264"/>
      <c r="CK287" s="264"/>
      <c r="CS287" s="264"/>
      <c r="CW287" s="264"/>
      <c r="ER287" s="264"/>
      <c r="ES287" s="264"/>
      <c r="EZ287" s="16"/>
      <c r="FA287" s="16"/>
      <c r="FB287" s="16"/>
      <c r="FC287" s="16"/>
      <c r="FD287" s="16"/>
      <c r="FE287" s="16"/>
      <c r="FF287" s="16"/>
      <c r="FG287" s="16"/>
      <c r="FH287" s="16"/>
      <c r="FI287" s="16"/>
      <c r="FJ287" s="16"/>
      <c r="FK287" s="16"/>
      <c r="FL287" s="16"/>
      <c r="FM287" s="16"/>
      <c r="FN287" s="16"/>
      <c r="FO287" s="16"/>
      <c r="FP287" s="16"/>
      <c r="FQ287" s="16"/>
      <c r="FR287" s="16"/>
      <c r="FS287" s="16"/>
      <c r="FT287" s="16"/>
      <c r="FU287" s="16"/>
      <c r="FV287" s="16"/>
      <c r="FW287" s="16"/>
      <c r="FX287" s="16"/>
      <c r="FY287" s="16"/>
      <c r="FZ287" s="16"/>
      <c r="GA287" s="16"/>
      <c r="GB287" s="16"/>
      <c r="GC287" s="16"/>
      <c r="GD287" s="16"/>
      <c r="GE287" s="16"/>
      <c r="GF287" s="16"/>
      <c r="GG287" s="16"/>
      <c r="GH287" s="16"/>
      <c r="GI287" s="16"/>
      <c r="GJ287" s="16"/>
      <c r="GK287" s="16"/>
      <c r="GL287" s="16"/>
      <c r="GM287" s="16"/>
      <c r="GN287" s="16"/>
      <c r="GO287" s="16"/>
      <c r="GP287" s="16"/>
      <c r="GQ287" s="16"/>
      <c r="GR287" s="16"/>
      <c r="GS287" s="16"/>
      <c r="GT287" s="16"/>
      <c r="GU287" s="16"/>
      <c r="GV287" s="16"/>
      <c r="GW287" s="16"/>
      <c r="GX287" s="16"/>
      <c r="GY287" s="16"/>
      <c r="GZ287" s="16"/>
      <c r="HA287" s="16"/>
      <c r="HB287" s="16"/>
      <c r="HC287" s="16"/>
      <c r="HD287" s="16"/>
      <c r="HE287" s="16"/>
      <c r="HF287" s="16"/>
      <c r="HG287" s="16"/>
      <c r="HH287" s="16"/>
      <c r="HI287" s="16"/>
      <c r="HJ287" s="16"/>
      <c r="HK287" s="16"/>
      <c r="HL287" s="16"/>
      <c r="HM287" s="16"/>
      <c r="HN287" s="16"/>
      <c r="HO287" s="16"/>
      <c r="HP287" s="16"/>
      <c r="HQ287" s="16"/>
      <c r="HR287" s="16"/>
      <c r="HS287" s="16"/>
      <c r="HT287" s="16"/>
      <c r="HU287" s="16"/>
      <c r="HV287" s="16"/>
      <c r="HW287" s="16"/>
      <c r="HX287" s="16"/>
    </row>
    <row r="288" spans="6:232" ht="15.95" customHeight="1" x14ac:dyDescent="0.2">
      <c r="F288" s="14"/>
      <c r="AP288" s="14"/>
      <c r="AQ288" s="14"/>
      <c r="AW288" s="264"/>
      <c r="CK288" s="264"/>
      <c r="CS288" s="264"/>
      <c r="CW288" s="264"/>
      <c r="ER288" s="264"/>
      <c r="ES288" s="264"/>
      <c r="EZ288" s="16"/>
      <c r="FA288" s="16"/>
      <c r="FB288" s="16"/>
      <c r="FC288" s="16"/>
      <c r="FD288" s="16"/>
      <c r="FE288" s="16"/>
      <c r="FF288" s="16"/>
      <c r="FG288" s="16"/>
      <c r="FH288" s="16"/>
      <c r="FI288" s="16"/>
      <c r="FJ288" s="16"/>
      <c r="FK288" s="16"/>
      <c r="FL288" s="16"/>
      <c r="FM288" s="16"/>
      <c r="FN288" s="16"/>
      <c r="FO288" s="16"/>
      <c r="FP288" s="16"/>
      <c r="FQ288" s="16"/>
      <c r="FR288" s="16"/>
      <c r="FS288" s="16"/>
      <c r="FT288" s="16"/>
      <c r="FU288" s="16"/>
      <c r="FV288" s="16"/>
      <c r="FW288" s="16"/>
      <c r="FX288" s="16"/>
      <c r="FY288" s="16"/>
      <c r="FZ288" s="16"/>
      <c r="GA288" s="16"/>
      <c r="GB288" s="16"/>
      <c r="GC288" s="16"/>
      <c r="GD288" s="16"/>
      <c r="GE288" s="16"/>
      <c r="GF288" s="16"/>
      <c r="GG288" s="16"/>
      <c r="GH288" s="16"/>
      <c r="GI288" s="16"/>
      <c r="GJ288" s="16"/>
      <c r="GK288" s="16"/>
      <c r="GL288" s="16"/>
      <c r="GM288" s="16"/>
      <c r="GN288" s="16"/>
      <c r="GO288" s="16"/>
      <c r="GP288" s="16"/>
      <c r="GQ288" s="16"/>
      <c r="GR288" s="16"/>
      <c r="GS288" s="16"/>
      <c r="GT288" s="16"/>
      <c r="GU288" s="16"/>
      <c r="GV288" s="16"/>
      <c r="GW288" s="16"/>
      <c r="GX288" s="16"/>
      <c r="GY288" s="16"/>
      <c r="GZ288" s="16"/>
      <c r="HA288" s="16"/>
      <c r="HB288" s="16"/>
      <c r="HC288" s="16"/>
      <c r="HD288" s="16"/>
      <c r="HE288" s="16"/>
      <c r="HF288" s="16"/>
      <c r="HG288" s="16"/>
      <c r="HH288" s="16"/>
      <c r="HI288" s="16"/>
      <c r="HJ288" s="16"/>
      <c r="HK288" s="16"/>
      <c r="HL288" s="16"/>
      <c r="HM288" s="16"/>
      <c r="HN288" s="16"/>
      <c r="HO288" s="16"/>
      <c r="HP288" s="16"/>
      <c r="HQ288" s="16"/>
      <c r="HR288" s="16"/>
      <c r="HS288" s="16"/>
      <c r="HT288" s="16"/>
      <c r="HU288" s="16"/>
      <c r="HV288" s="16"/>
      <c r="HW288" s="16"/>
      <c r="HX288" s="16"/>
    </row>
    <row r="289" spans="6:232" ht="15.95" customHeight="1" x14ac:dyDescent="0.2">
      <c r="F289" s="14"/>
      <c r="AP289" s="14"/>
      <c r="AQ289" s="14"/>
      <c r="AW289" s="264"/>
      <c r="CK289" s="264"/>
      <c r="CS289" s="264"/>
      <c r="CW289" s="264"/>
      <c r="ER289" s="264"/>
      <c r="ES289" s="264"/>
      <c r="EZ289" s="16"/>
      <c r="FA289" s="16"/>
      <c r="FB289" s="16"/>
      <c r="FC289" s="16"/>
      <c r="FD289" s="16"/>
      <c r="FE289" s="16"/>
      <c r="FF289" s="16"/>
      <c r="FG289" s="16"/>
      <c r="FH289" s="16"/>
      <c r="FI289" s="16"/>
      <c r="FJ289" s="16"/>
      <c r="FK289" s="16"/>
      <c r="FL289" s="16"/>
      <c r="FM289" s="16"/>
      <c r="FN289" s="16"/>
      <c r="FO289" s="16"/>
      <c r="FP289" s="16"/>
      <c r="FQ289" s="16"/>
      <c r="FR289" s="16"/>
      <c r="FS289" s="16"/>
      <c r="FT289" s="16"/>
      <c r="FU289" s="16"/>
      <c r="FV289" s="16"/>
      <c r="FW289" s="16"/>
      <c r="FX289" s="16"/>
      <c r="FY289" s="16"/>
      <c r="FZ289" s="16"/>
      <c r="GA289" s="16"/>
      <c r="GB289" s="16"/>
      <c r="GC289" s="16"/>
      <c r="GD289" s="16"/>
      <c r="GE289" s="16"/>
      <c r="GF289" s="16"/>
      <c r="GG289" s="16"/>
      <c r="GH289" s="16"/>
      <c r="GI289" s="16"/>
      <c r="GJ289" s="16"/>
      <c r="GK289" s="16"/>
      <c r="GL289" s="16"/>
      <c r="GM289" s="16"/>
      <c r="GN289" s="16"/>
      <c r="GO289" s="16"/>
      <c r="GP289" s="16"/>
      <c r="GQ289" s="16"/>
      <c r="GR289" s="16"/>
      <c r="GS289" s="16"/>
      <c r="GT289" s="16"/>
      <c r="GU289" s="16"/>
      <c r="GV289" s="16"/>
      <c r="GW289" s="16"/>
      <c r="GX289" s="16"/>
      <c r="GY289" s="16"/>
      <c r="GZ289" s="16"/>
      <c r="HA289" s="16"/>
      <c r="HB289" s="16"/>
      <c r="HC289" s="16"/>
      <c r="HD289" s="16"/>
      <c r="HE289" s="16"/>
      <c r="HF289" s="16"/>
      <c r="HG289" s="16"/>
      <c r="HH289" s="16"/>
      <c r="HI289" s="16"/>
      <c r="HJ289" s="16"/>
      <c r="HK289" s="16"/>
      <c r="HL289" s="16"/>
      <c r="HM289" s="16"/>
      <c r="HN289" s="16"/>
      <c r="HO289" s="16"/>
      <c r="HP289" s="16"/>
      <c r="HQ289" s="16"/>
      <c r="HR289" s="16"/>
      <c r="HS289" s="16"/>
      <c r="HT289" s="16"/>
      <c r="HU289" s="16"/>
      <c r="HV289" s="16"/>
      <c r="HW289" s="16"/>
      <c r="HX289" s="16"/>
    </row>
    <row r="290" spans="6:232" ht="15.95" customHeight="1" x14ac:dyDescent="0.2">
      <c r="F290" s="14"/>
      <c r="AP290" s="14"/>
      <c r="AQ290" s="14"/>
      <c r="AW290" s="264"/>
      <c r="CK290" s="264"/>
      <c r="CS290" s="264"/>
      <c r="CW290" s="264"/>
      <c r="ER290" s="264"/>
      <c r="ES290" s="264"/>
      <c r="EZ290" s="16"/>
      <c r="FA290" s="16"/>
      <c r="FB290" s="16"/>
      <c r="FC290" s="16"/>
      <c r="FD290" s="16"/>
      <c r="FE290" s="16"/>
      <c r="FF290" s="16"/>
      <c r="FG290" s="16"/>
      <c r="FH290" s="16"/>
      <c r="FI290" s="16"/>
      <c r="FJ290" s="16"/>
      <c r="FK290" s="16"/>
      <c r="FL290" s="16"/>
      <c r="FM290" s="16"/>
      <c r="FN290" s="16"/>
      <c r="FO290" s="16"/>
      <c r="FP290" s="16"/>
      <c r="FQ290" s="16"/>
      <c r="FR290" s="16"/>
      <c r="FS290" s="16"/>
      <c r="FT290" s="16"/>
      <c r="FU290" s="16"/>
      <c r="FV290" s="16"/>
      <c r="FW290" s="16"/>
      <c r="FX290" s="16"/>
      <c r="FY290" s="16"/>
      <c r="FZ290" s="16"/>
      <c r="GA290" s="16"/>
      <c r="GB290" s="16"/>
      <c r="GC290" s="16"/>
      <c r="GD290" s="16"/>
      <c r="GE290" s="16"/>
      <c r="GF290" s="16"/>
      <c r="GG290" s="16"/>
      <c r="GH290" s="16"/>
      <c r="GI290" s="16"/>
      <c r="GJ290" s="16"/>
      <c r="GK290" s="16"/>
      <c r="GL290" s="16"/>
      <c r="GM290" s="16"/>
      <c r="GN290" s="16"/>
      <c r="GO290" s="16"/>
      <c r="GP290" s="16"/>
      <c r="GQ290" s="16"/>
      <c r="GR290" s="16"/>
      <c r="GS290" s="16"/>
      <c r="GT290" s="16"/>
      <c r="GU290" s="16"/>
      <c r="GV290" s="16"/>
      <c r="GW290" s="16"/>
      <c r="GX290" s="16"/>
      <c r="GY290" s="16"/>
      <c r="GZ290" s="16"/>
      <c r="HA290" s="16"/>
      <c r="HB290" s="16"/>
      <c r="HC290" s="16"/>
      <c r="HD290" s="16"/>
      <c r="HE290" s="16"/>
      <c r="HF290" s="16"/>
      <c r="HG290" s="16"/>
      <c r="HH290" s="16"/>
      <c r="HI290" s="16"/>
      <c r="HJ290" s="16"/>
      <c r="HK290" s="16"/>
      <c r="HL290" s="16"/>
      <c r="HM290" s="16"/>
      <c r="HN290" s="16"/>
      <c r="HO290" s="16"/>
      <c r="HP290" s="16"/>
      <c r="HQ290" s="16"/>
      <c r="HR290" s="16"/>
      <c r="HS290" s="16"/>
      <c r="HT290" s="16"/>
      <c r="HU290" s="16"/>
      <c r="HV290" s="16"/>
      <c r="HW290" s="16"/>
      <c r="HX290" s="16"/>
    </row>
    <row r="291" spans="6:232" ht="15.95" customHeight="1" x14ac:dyDescent="0.2">
      <c r="F291" s="14"/>
      <c r="AP291" s="14"/>
      <c r="AQ291" s="14"/>
      <c r="AW291" s="264"/>
      <c r="CK291" s="264"/>
      <c r="CS291" s="264"/>
      <c r="CW291" s="264"/>
      <c r="ER291" s="264"/>
      <c r="ES291" s="264"/>
      <c r="EZ291" s="16"/>
      <c r="FA291" s="16"/>
      <c r="FB291" s="16"/>
      <c r="FC291" s="16"/>
      <c r="FD291" s="16"/>
      <c r="FE291" s="16"/>
      <c r="FF291" s="16"/>
      <c r="FG291" s="16"/>
      <c r="FH291" s="16"/>
      <c r="FI291" s="16"/>
      <c r="FJ291" s="16"/>
      <c r="FK291" s="16"/>
      <c r="FL291" s="16"/>
      <c r="FM291" s="16"/>
      <c r="FN291" s="16"/>
      <c r="FO291" s="16"/>
      <c r="FP291" s="16"/>
      <c r="FQ291" s="16"/>
      <c r="FR291" s="16"/>
      <c r="FS291" s="16"/>
      <c r="FT291" s="16"/>
      <c r="FU291" s="16"/>
      <c r="FV291" s="16"/>
      <c r="FW291" s="16"/>
      <c r="FX291" s="16"/>
      <c r="FY291" s="16"/>
      <c r="FZ291" s="16"/>
      <c r="GA291" s="16"/>
      <c r="GB291" s="16"/>
      <c r="GC291" s="16"/>
      <c r="GD291" s="16"/>
      <c r="GE291" s="16"/>
      <c r="GF291" s="16"/>
      <c r="GG291" s="16"/>
      <c r="GH291" s="16"/>
      <c r="GI291" s="16"/>
      <c r="GJ291" s="16"/>
      <c r="GK291" s="16"/>
      <c r="GL291" s="16"/>
      <c r="GM291" s="16"/>
      <c r="GN291" s="16"/>
      <c r="GO291" s="16"/>
      <c r="GP291" s="16"/>
      <c r="GQ291" s="16"/>
      <c r="GR291" s="16"/>
      <c r="GS291" s="16"/>
      <c r="GT291" s="16"/>
      <c r="GU291" s="16"/>
      <c r="GV291" s="16"/>
      <c r="GW291" s="16"/>
      <c r="GX291" s="16"/>
      <c r="GY291" s="16"/>
      <c r="GZ291" s="16"/>
      <c r="HA291" s="16"/>
      <c r="HB291" s="16"/>
      <c r="HC291" s="16"/>
      <c r="HD291" s="16"/>
      <c r="HE291" s="16"/>
      <c r="HF291" s="16"/>
      <c r="HG291" s="16"/>
      <c r="HH291" s="16"/>
      <c r="HI291" s="16"/>
      <c r="HJ291" s="16"/>
      <c r="HK291" s="16"/>
      <c r="HL291" s="16"/>
      <c r="HM291" s="16"/>
      <c r="HN291" s="16"/>
      <c r="HO291" s="16"/>
      <c r="HP291" s="16"/>
      <c r="HQ291" s="16"/>
      <c r="HR291" s="16"/>
      <c r="HS291" s="16"/>
      <c r="HT291" s="16"/>
      <c r="HU291" s="16"/>
      <c r="HV291" s="16"/>
      <c r="HW291" s="16"/>
      <c r="HX291" s="16"/>
    </row>
    <row r="292" spans="6:232" ht="15.95" customHeight="1" x14ac:dyDescent="0.2">
      <c r="F292" s="14"/>
      <c r="AP292" s="14"/>
      <c r="AQ292" s="14"/>
      <c r="AW292" s="264"/>
      <c r="CK292" s="264"/>
      <c r="CS292" s="264"/>
      <c r="CW292" s="264"/>
      <c r="ER292" s="264"/>
      <c r="ES292" s="264"/>
      <c r="EZ292" s="16"/>
      <c r="FA292" s="16"/>
      <c r="FB292" s="16"/>
      <c r="FC292" s="16"/>
      <c r="FD292" s="16"/>
      <c r="FE292" s="16"/>
      <c r="FF292" s="16"/>
      <c r="FG292" s="16"/>
      <c r="FH292" s="16"/>
      <c r="FI292" s="16"/>
      <c r="FJ292" s="16"/>
      <c r="FK292" s="16"/>
      <c r="FL292" s="16"/>
      <c r="FM292" s="16"/>
      <c r="FN292" s="16"/>
      <c r="FO292" s="16"/>
      <c r="FP292" s="16"/>
      <c r="FQ292" s="16"/>
      <c r="FR292" s="16"/>
      <c r="FS292" s="16"/>
      <c r="FT292" s="16"/>
      <c r="FU292" s="16"/>
      <c r="FV292" s="16"/>
      <c r="FW292" s="16"/>
      <c r="FX292" s="16"/>
      <c r="FY292" s="16"/>
      <c r="FZ292" s="16"/>
      <c r="GA292" s="16"/>
      <c r="GB292" s="16"/>
      <c r="GC292" s="16"/>
      <c r="GD292" s="16"/>
      <c r="GE292" s="16"/>
      <c r="GF292" s="16"/>
      <c r="GG292" s="16"/>
      <c r="GH292" s="16"/>
      <c r="GI292" s="16"/>
      <c r="GJ292" s="16"/>
      <c r="GK292" s="16"/>
      <c r="GL292" s="16"/>
      <c r="GM292" s="16"/>
      <c r="GN292" s="16"/>
      <c r="GO292" s="16"/>
      <c r="GP292" s="16"/>
      <c r="GQ292" s="16"/>
      <c r="GR292" s="16"/>
      <c r="GS292" s="16"/>
      <c r="GT292" s="16"/>
      <c r="GU292" s="16"/>
      <c r="GV292" s="16"/>
      <c r="GW292" s="16"/>
      <c r="GX292" s="16"/>
      <c r="GY292" s="16"/>
      <c r="GZ292" s="16"/>
      <c r="HA292" s="16"/>
      <c r="HB292" s="16"/>
      <c r="HC292" s="16"/>
      <c r="HD292" s="16"/>
      <c r="HE292" s="16"/>
      <c r="HF292" s="16"/>
      <c r="HG292" s="16"/>
      <c r="HH292" s="16"/>
      <c r="HI292" s="16"/>
      <c r="HJ292" s="16"/>
      <c r="HK292" s="16"/>
      <c r="HL292" s="16"/>
      <c r="HM292" s="16"/>
      <c r="HN292" s="16"/>
      <c r="HO292" s="16"/>
      <c r="HP292" s="16"/>
      <c r="HQ292" s="16"/>
      <c r="HR292" s="16"/>
      <c r="HS292" s="16"/>
      <c r="HT292" s="16"/>
      <c r="HU292" s="16"/>
      <c r="HV292" s="16"/>
      <c r="HW292" s="16"/>
      <c r="HX292" s="16"/>
    </row>
    <row r="293" spans="6:232" ht="15.95" customHeight="1" x14ac:dyDescent="0.2">
      <c r="F293" s="14"/>
      <c r="AP293" s="14"/>
      <c r="AQ293" s="14"/>
      <c r="AW293" s="264"/>
      <c r="CK293" s="264"/>
      <c r="CS293" s="264"/>
      <c r="CW293" s="264"/>
      <c r="ER293" s="264"/>
      <c r="ES293" s="264"/>
      <c r="EZ293" s="16"/>
      <c r="FA293" s="16"/>
      <c r="FB293" s="16"/>
      <c r="FC293" s="16"/>
      <c r="FD293" s="16"/>
      <c r="FE293" s="16"/>
      <c r="FF293" s="16"/>
      <c r="FG293" s="16"/>
      <c r="FH293" s="16"/>
      <c r="FI293" s="16"/>
      <c r="FJ293" s="16"/>
      <c r="FK293" s="16"/>
      <c r="FL293" s="16"/>
      <c r="FM293" s="16"/>
      <c r="FN293" s="16"/>
      <c r="FO293" s="16"/>
      <c r="FP293" s="16"/>
      <c r="FQ293" s="16"/>
      <c r="FR293" s="16"/>
      <c r="FS293" s="16"/>
      <c r="FT293" s="16"/>
      <c r="FU293" s="16"/>
      <c r="FV293" s="16"/>
      <c r="FW293" s="16"/>
      <c r="FX293" s="16"/>
      <c r="FY293" s="16"/>
      <c r="FZ293" s="16"/>
      <c r="GA293" s="16"/>
      <c r="GB293" s="16"/>
      <c r="GC293" s="16"/>
      <c r="GD293" s="16"/>
      <c r="GE293" s="16"/>
      <c r="GF293" s="16"/>
      <c r="GG293" s="16"/>
      <c r="GH293" s="16"/>
      <c r="GI293" s="16"/>
      <c r="GJ293" s="16"/>
      <c r="GK293" s="16"/>
      <c r="GL293" s="16"/>
      <c r="GM293" s="16"/>
      <c r="GN293" s="16"/>
      <c r="GO293" s="16"/>
      <c r="GP293" s="16"/>
      <c r="GQ293" s="16"/>
      <c r="GR293" s="16"/>
      <c r="GS293" s="16"/>
      <c r="GT293" s="16"/>
      <c r="GU293" s="16"/>
      <c r="GV293" s="16"/>
      <c r="GW293" s="16"/>
      <c r="GX293" s="16"/>
      <c r="GY293" s="16"/>
      <c r="GZ293" s="16"/>
      <c r="HA293" s="16"/>
      <c r="HB293" s="16"/>
      <c r="HC293" s="16"/>
      <c r="HD293" s="16"/>
      <c r="HE293" s="16"/>
      <c r="HF293" s="16"/>
      <c r="HG293" s="16"/>
      <c r="HH293" s="16"/>
      <c r="HI293" s="16"/>
      <c r="HJ293" s="16"/>
      <c r="HK293" s="16"/>
      <c r="HL293" s="16"/>
      <c r="HM293" s="16"/>
      <c r="HN293" s="16"/>
      <c r="HO293" s="16"/>
      <c r="HP293" s="16"/>
      <c r="HQ293" s="16"/>
      <c r="HR293" s="16"/>
      <c r="HS293" s="16"/>
      <c r="HT293" s="16"/>
      <c r="HU293" s="16"/>
      <c r="HV293" s="16"/>
      <c r="HW293" s="16"/>
      <c r="HX293" s="16"/>
    </row>
    <row r="294" spans="6:232" ht="15.95" customHeight="1" x14ac:dyDescent="0.2">
      <c r="F294" s="14"/>
      <c r="AP294" s="14"/>
      <c r="AQ294" s="14"/>
      <c r="AW294" s="264"/>
      <c r="CK294" s="264"/>
      <c r="CS294" s="264"/>
      <c r="CW294" s="264"/>
      <c r="ER294" s="264"/>
      <c r="ES294" s="264"/>
      <c r="EZ294" s="16"/>
      <c r="FA294" s="16"/>
      <c r="FB294" s="16"/>
      <c r="FC294" s="16"/>
      <c r="FD294" s="16"/>
      <c r="FE294" s="16"/>
      <c r="FF294" s="16"/>
      <c r="FG294" s="16"/>
      <c r="FH294" s="16"/>
      <c r="FI294" s="16"/>
      <c r="FJ294" s="16"/>
      <c r="FK294" s="16"/>
      <c r="FL294" s="16"/>
      <c r="FM294" s="16"/>
      <c r="FN294" s="16"/>
      <c r="FO294" s="16"/>
      <c r="FP294" s="16"/>
      <c r="FQ294" s="16"/>
      <c r="FR294" s="16"/>
      <c r="FS294" s="16"/>
      <c r="FT294" s="16"/>
      <c r="FU294" s="16"/>
      <c r="FV294" s="16"/>
      <c r="FW294" s="16"/>
      <c r="FX294" s="16"/>
      <c r="FY294" s="16"/>
      <c r="FZ294" s="16"/>
      <c r="GA294" s="16"/>
      <c r="GB294" s="16"/>
      <c r="GC294" s="16"/>
      <c r="GD294" s="16"/>
      <c r="GE294" s="16"/>
      <c r="GF294" s="16"/>
      <c r="GG294" s="16"/>
      <c r="GH294" s="16"/>
      <c r="GI294" s="16"/>
      <c r="GJ294" s="16"/>
      <c r="GK294" s="16"/>
      <c r="GL294" s="16"/>
      <c r="GM294" s="16"/>
      <c r="GN294" s="16"/>
      <c r="GO294" s="16"/>
      <c r="GP294" s="16"/>
      <c r="GQ294" s="16"/>
      <c r="GR294" s="16"/>
      <c r="GS294" s="16"/>
      <c r="GT294" s="16"/>
      <c r="GU294" s="16"/>
      <c r="GV294" s="16"/>
      <c r="GW294" s="16"/>
      <c r="GX294" s="16"/>
      <c r="GY294" s="16"/>
      <c r="GZ294" s="16"/>
      <c r="HA294" s="16"/>
      <c r="HB294" s="16"/>
      <c r="HC294" s="16"/>
      <c r="HD294" s="16"/>
      <c r="HE294" s="16"/>
      <c r="HF294" s="16"/>
      <c r="HG294" s="16"/>
      <c r="HH294" s="16"/>
      <c r="HI294" s="16"/>
      <c r="HJ294" s="16"/>
      <c r="HK294" s="16"/>
      <c r="HL294" s="16"/>
      <c r="HM294" s="16"/>
      <c r="HN294" s="16"/>
      <c r="HO294" s="16"/>
      <c r="HP294" s="16"/>
      <c r="HQ294" s="16"/>
      <c r="HR294" s="16"/>
      <c r="HS294" s="16"/>
      <c r="HT294" s="16"/>
      <c r="HU294" s="16"/>
      <c r="HV294" s="16"/>
      <c r="HW294" s="16"/>
      <c r="HX294" s="16"/>
    </row>
    <row r="295" spans="6:232" ht="15.95" customHeight="1" x14ac:dyDescent="0.2">
      <c r="F295" s="14"/>
      <c r="AP295" s="14"/>
      <c r="AQ295" s="14"/>
      <c r="AW295" s="264"/>
      <c r="CK295" s="264"/>
      <c r="CS295" s="264"/>
      <c r="CW295" s="264"/>
      <c r="ER295" s="264"/>
      <c r="ES295" s="264"/>
      <c r="EZ295" s="16"/>
      <c r="FA295" s="16"/>
      <c r="FB295" s="16"/>
      <c r="FC295" s="16"/>
      <c r="FD295" s="16"/>
      <c r="FE295" s="16"/>
      <c r="FF295" s="16"/>
      <c r="FG295" s="16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  <c r="GR295" s="16"/>
      <c r="GS295" s="16"/>
      <c r="GT295" s="16"/>
      <c r="GU295" s="16"/>
      <c r="GV295" s="16"/>
      <c r="GW295" s="16"/>
      <c r="GX295" s="16"/>
      <c r="GY295" s="16"/>
      <c r="GZ295" s="16"/>
      <c r="HA295" s="16"/>
      <c r="HB295" s="16"/>
      <c r="HC295" s="16"/>
      <c r="HD295" s="16"/>
      <c r="HE295" s="16"/>
      <c r="HF295" s="16"/>
      <c r="HG295" s="16"/>
      <c r="HH295" s="16"/>
      <c r="HI295" s="16"/>
      <c r="HJ295" s="16"/>
      <c r="HK295" s="16"/>
      <c r="HL295" s="16"/>
      <c r="HM295" s="16"/>
      <c r="HN295" s="16"/>
      <c r="HO295" s="16"/>
      <c r="HP295" s="16"/>
      <c r="HQ295" s="16"/>
      <c r="HR295" s="16"/>
      <c r="HS295" s="16"/>
      <c r="HT295" s="16"/>
      <c r="HU295" s="16"/>
      <c r="HV295" s="16"/>
      <c r="HW295" s="16"/>
      <c r="HX295" s="16"/>
    </row>
    <row r="296" spans="6:232" ht="15.95" customHeight="1" x14ac:dyDescent="0.2">
      <c r="F296" s="14"/>
      <c r="AP296" s="14"/>
      <c r="AQ296" s="14"/>
      <c r="AW296" s="264"/>
      <c r="CK296" s="264"/>
      <c r="CS296" s="264"/>
      <c r="CW296" s="264"/>
      <c r="ER296" s="264"/>
      <c r="ES296" s="264"/>
      <c r="EZ296" s="16"/>
      <c r="FA296" s="16"/>
      <c r="FB296" s="16"/>
      <c r="FC296" s="16"/>
      <c r="FD296" s="16"/>
      <c r="FE296" s="16"/>
      <c r="FF296" s="16"/>
      <c r="FG296" s="16"/>
      <c r="FH296" s="16"/>
      <c r="FI296" s="16"/>
      <c r="FJ296" s="16"/>
      <c r="FK296" s="16"/>
      <c r="FL296" s="16"/>
      <c r="FM296" s="16"/>
      <c r="FN296" s="16"/>
      <c r="FO296" s="16"/>
      <c r="FP296" s="16"/>
      <c r="FQ296" s="16"/>
      <c r="FR296" s="16"/>
      <c r="FS296" s="16"/>
      <c r="FT296" s="16"/>
      <c r="FU296" s="16"/>
      <c r="FV296" s="16"/>
      <c r="FW296" s="16"/>
      <c r="FX296" s="16"/>
      <c r="FY296" s="16"/>
      <c r="FZ296" s="16"/>
      <c r="GA296" s="16"/>
      <c r="GB296" s="16"/>
      <c r="GC296" s="16"/>
      <c r="GD296" s="16"/>
      <c r="GE296" s="16"/>
      <c r="GF296" s="16"/>
      <c r="GG296" s="16"/>
      <c r="GH296" s="16"/>
      <c r="GI296" s="16"/>
      <c r="GJ296" s="16"/>
      <c r="GK296" s="16"/>
      <c r="GL296" s="16"/>
      <c r="GM296" s="16"/>
      <c r="GN296" s="16"/>
      <c r="GO296" s="16"/>
      <c r="GP296" s="16"/>
      <c r="GQ296" s="16"/>
      <c r="GR296" s="16"/>
      <c r="GS296" s="16"/>
      <c r="GT296" s="16"/>
      <c r="GU296" s="16"/>
      <c r="GV296" s="16"/>
      <c r="GW296" s="16"/>
      <c r="GX296" s="16"/>
      <c r="GY296" s="16"/>
      <c r="GZ296" s="16"/>
      <c r="HA296" s="16"/>
      <c r="HB296" s="16"/>
      <c r="HC296" s="16"/>
      <c r="HD296" s="16"/>
      <c r="HE296" s="16"/>
      <c r="HF296" s="16"/>
      <c r="HG296" s="16"/>
      <c r="HH296" s="16"/>
      <c r="HI296" s="16"/>
      <c r="HJ296" s="16"/>
      <c r="HK296" s="16"/>
      <c r="HL296" s="16"/>
      <c r="HM296" s="16"/>
      <c r="HN296" s="16"/>
      <c r="HO296" s="16"/>
      <c r="HP296" s="16"/>
      <c r="HQ296" s="16"/>
      <c r="HR296" s="16"/>
      <c r="HS296" s="16"/>
      <c r="HT296" s="16"/>
      <c r="HU296" s="16"/>
      <c r="HV296" s="16"/>
      <c r="HW296" s="16"/>
      <c r="HX296" s="16"/>
    </row>
    <row r="297" spans="6:232" ht="15.95" customHeight="1" x14ac:dyDescent="0.2">
      <c r="F297" s="14"/>
      <c r="AP297" s="14"/>
      <c r="AQ297" s="14"/>
      <c r="AW297" s="264"/>
      <c r="CK297" s="264"/>
      <c r="CS297" s="264"/>
      <c r="CW297" s="264"/>
      <c r="ER297" s="264"/>
      <c r="ES297" s="264"/>
      <c r="EZ297" s="16"/>
      <c r="FA297" s="16"/>
      <c r="FB297" s="16"/>
      <c r="FC297" s="16"/>
      <c r="FD297" s="16"/>
      <c r="FE297" s="16"/>
      <c r="FF297" s="16"/>
      <c r="FG297" s="16"/>
      <c r="FH297" s="16"/>
      <c r="FI297" s="16"/>
      <c r="FJ297" s="16"/>
      <c r="FK297" s="16"/>
      <c r="FL297" s="16"/>
      <c r="FM297" s="16"/>
      <c r="FN297" s="16"/>
      <c r="FO297" s="16"/>
      <c r="FP297" s="16"/>
      <c r="FQ297" s="16"/>
      <c r="FR297" s="16"/>
      <c r="FS297" s="16"/>
      <c r="FT297" s="16"/>
      <c r="FU297" s="16"/>
      <c r="FV297" s="16"/>
      <c r="FW297" s="16"/>
      <c r="FX297" s="16"/>
      <c r="FY297" s="16"/>
      <c r="FZ297" s="16"/>
      <c r="GA297" s="16"/>
      <c r="GB297" s="16"/>
      <c r="GC297" s="16"/>
      <c r="GD297" s="16"/>
      <c r="GE297" s="16"/>
      <c r="GF297" s="16"/>
      <c r="GG297" s="16"/>
      <c r="GH297" s="16"/>
      <c r="GI297" s="16"/>
      <c r="GJ297" s="16"/>
      <c r="GK297" s="16"/>
      <c r="GL297" s="16"/>
      <c r="GM297" s="16"/>
      <c r="GN297" s="16"/>
      <c r="GO297" s="16"/>
      <c r="GP297" s="16"/>
      <c r="GQ297" s="16"/>
      <c r="GR297" s="16"/>
      <c r="GS297" s="16"/>
      <c r="GT297" s="16"/>
      <c r="GU297" s="16"/>
      <c r="GV297" s="16"/>
      <c r="GW297" s="16"/>
      <c r="GX297" s="16"/>
      <c r="GY297" s="16"/>
      <c r="GZ297" s="16"/>
      <c r="HA297" s="16"/>
      <c r="HB297" s="16"/>
      <c r="HC297" s="16"/>
      <c r="HD297" s="16"/>
      <c r="HE297" s="16"/>
      <c r="HF297" s="16"/>
      <c r="HG297" s="16"/>
      <c r="HH297" s="16"/>
      <c r="HI297" s="16"/>
      <c r="HJ297" s="16"/>
      <c r="HK297" s="16"/>
      <c r="HL297" s="16"/>
      <c r="HM297" s="16"/>
      <c r="HN297" s="16"/>
      <c r="HO297" s="16"/>
      <c r="HP297" s="16"/>
      <c r="HQ297" s="16"/>
      <c r="HR297" s="16"/>
      <c r="HS297" s="16"/>
      <c r="HT297" s="16"/>
      <c r="HU297" s="16"/>
      <c r="HV297" s="16"/>
      <c r="HW297" s="16"/>
      <c r="HX297" s="16"/>
    </row>
    <row r="298" spans="6:232" ht="15.95" customHeight="1" x14ac:dyDescent="0.2">
      <c r="F298" s="14"/>
      <c r="AP298" s="14"/>
      <c r="AQ298" s="14"/>
      <c r="AW298" s="264"/>
      <c r="CK298" s="264"/>
      <c r="CS298" s="264"/>
      <c r="CW298" s="264"/>
      <c r="ER298" s="264"/>
      <c r="ES298" s="264"/>
      <c r="EZ298" s="16"/>
      <c r="FA298" s="16"/>
      <c r="FB298" s="16"/>
      <c r="FC298" s="16"/>
      <c r="FD298" s="16"/>
      <c r="FE298" s="16"/>
      <c r="FF298" s="16"/>
      <c r="FG298" s="16"/>
      <c r="FH298" s="16"/>
      <c r="FI298" s="16"/>
      <c r="FJ298" s="16"/>
      <c r="FK298" s="16"/>
      <c r="FL298" s="16"/>
      <c r="FM298" s="16"/>
      <c r="FN298" s="16"/>
      <c r="FO298" s="16"/>
      <c r="FP298" s="16"/>
      <c r="FQ298" s="16"/>
      <c r="FR298" s="16"/>
      <c r="FS298" s="16"/>
      <c r="FT298" s="16"/>
      <c r="FU298" s="16"/>
      <c r="FV298" s="16"/>
      <c r="FW298" s="16"/>
      <c r="FX298" s="16"/>
      <c r="FY298" s="16"/>
      <c r="FZ298" s="16"/>
      <c r="GA298" s="16"/>
      <c r="GB298" s="16"/>
      <c r="GC298" s="16"/>
      <c r="GD298" s="16"/>
      <c r="GE298" s="16"/>
      <c r="GF298" s="16"/>
      <c r="GG298" s="16"/>
      <c r="GH298" s="16"/>
      <c r="GI298" s="16"/>
      <c r="GJ298" s="16"/>
      <c r="GK298" s="16"/>
      <c r="GL298" s="16"/>
      <c r="GM298" s="16"/>
      <c r="GN298" s="16"/>
      <c r="GO298" s="16"/>
      <c r="GP298" s="16"/>
      <c r="GQ298" s="16"/>
      <c r="GR298" s="16"/>
      <c r="GS298" s="16"/>
      <c r="GT298" s="16"/>
      <c r="GU298" s="16"/>
      <c r="GV298" s="16"/>
      <c r="GW298" s="16"/>
      <c r="GX298" s="16"/>
      <c r="GY298" s="16"/>
      <c r="GZ298" s="16"/>
      <c r="HA298" s="16"/>
      <c r="HB298" s="16"/>
      <c r="HC298" s="16"/>
      <c r="HD298" s="16"/>
      <c r="HE298" s="16"/>
      <c r="HF298" s="16"/>
      <c r="HG298" s="16"/>
      <c r="HH298" s="16"/>
      <c r="HI298" s="16"/>
      <c r="HJ298" s="16"/>
      <c r="HK298" s="16"/>
      <c r="HL298" s="16"/>
      <c r="HM298" s="16"/>
      <c r="HN298" s="16"/>
      <c r="HO298" s="16"/>
      <c r="HP298" s="16"/>
      <c r="HQ298" s="16"/>
      <c r="HR298" s="16"/>
      <c r="HS298" s="16"/>
      <c r="HT298" s="16"/>
      <c r="HU298" s="16"/>
      <c r="HV298" s="16"/>
      <c r="HW298" s="16"/>
      <c r="HX298" s="16"/>
    </row>
    <row r="299" spans="6:232" ht="15.95" customHeight="1" x14ac:dyDescent="0.2">
      <c r="F299" s="14"/>
      <c r="AP299" s="14"/>
      <c r="AQ299" s="14"/>
      <c r="AW299" s="264"/>
      <c r="CK299" s="264"/>
      <c r="CS299" s="264"/>
      <c r="CW299" s="264"/>
      <c r="ER299" s="264"/>
      <c r="ES299" s="264"/>
      <c r="EZ299" s="16"/>
      <c r="FA299" s="16"/>
      <c r="FB299" s="16"/>
      <c r="FC299" s="16"/>
      <c r="FD299" s="16"/>
      <c r="FE299" s="16"/>
      <c r="FF299" s="16"/>
      <c r="FG299" s="16"/>
      <c r="FH299" s="16"/>
      <c r="FI299" s="16"/>
      <c r="FJ299" s="16"/>
      <c r="FK299" s="16"/>
      <c r="FL299" s="16"/>
      <c r="FM299" s="16"/>
      <c r="FN299" s="16"/>
      <c r="FO299" s="16"/>
      <c r="FP299" s="16"/>
      <c r="FQ299" s="16"/>
      <c r="FR299" s="16"/>
      <c r="FS299" s="16"/>
      <c r="FT299" s="16"/>
      <c r="FU299" s="16"/>
      <c r="FV299" s="16"/>
      <c r="FW299" s="16"/>
      <c r="FX299" s="16"/>
      <c r="FY299" s="16"/>
      <c r="FZ299" s="16"/>
      <c r="GA299" s="16"/>
      <c r="GB299" s="16"/>
      <c r="GC299" s="16"/>
      <c r="GD299" s="16"/>
      <c r="GE299" s="16"/>
      <c r="GF299" s="16"/>
      <c r="GG299" s="16"/>
      <c r="GH299" s="16"/>
      <c r="GI299" s="16"/>
      <c r="GJ299" s="16"/>
      <c r="GK299" s="16"/>
      <c r="GL299" s="16"/>
      <c r="GM299" s="16"/>
      <c r="GN299" s="16"/>
      <c r="GO299" s="16"/>
      <c r="GP299" s="16"/>
      <c r="GQ299" s="16"/>
      <c r="GR299" s="16"/>
      <c r="GS299" s="16"/>
      <c r="GT299" s="16"/>
      <c r="GU299" s="16"/>
      <c r="GV299" s="16"/>
      <c r="GW299" s="16"/>
      <c r="GX299" s="16"/>
      <c r="GY299" s="16"/>
      <c r="GZ299" s="16"/>
      <c r="HA299" s="16"/>
      <c r="HB299" s="16"/>
      <c r="HC299" s="16"/>
      <c r="HD299" s="16"/>
      <c r="HE299" s="16"/>
      <c r="HF299" s="16"/>
      <c r="HG299" s="16"/>
      <c r="HH299" s="16"/>
      <c r="HI299" s="16"/>
      <c r="HJ299" s="16"/>
      <c r="HK299" s="16"/>
      <c r="HL299" s="16"/>
      <c r="HM299" s="16"/>
      <c r="HN299" s="16"/>
      <c r="HO299" s="16"/>
      <c r="HP299" s="16"/>
      <c r="HQ299" s="16"/>
      <c r="HR299" s="16"/>
      <c r="HS299" s="16"/>
      <c r="HT299" s="16"/>
      <c r="HU299" s="16"/>
      <c r="HV299" s="16"/>
      <c r="HW299" s="16"/>
      <c r="HX299" s="16"/>
    </row>
    <row r="300" spans="6:232" ht="15.95" customHeight="1" x14ac:dyDescent="0.2">
      <c r="F300" s="14"/>
      <c r="AP300" s="14"/>
      <c r="AQ300" s="14"/>
      <c r="AW300" s="264"/>
      <c r="CK300" s="264"/>
      <c r="CS300" s="264"/>
      <c r="CW300" s="264"/>
      <c r="ER300" s="264"/>
      <c r="ES300" s="264"/>
      <c r="EZ300" s="16"/>
      <c r="FA300" s="16"/>
      <c r="FB300" s="16"/>
      <c r="FC300" s="16"/>
      <c r="FD300" s="16"/>
      <c r="FE300" s="16"/>
      <c r="FF300" s="16"/>
      <c r="FG300" s="16"/>
      <c r="FH300" s="16"/>
      <c r="FI300" s="16"/>
      <c r="FJ300" s="16"/>
      <c r="FK300" s="16"/>
      <c r="FL300" s="16"/>
      <c r="FM300" s="16"/>
      <c r="FN300" s="16"/>
      <c r="FO300" s="16"/>
      <c r="FP300" s="16"/>
      <c r="FQ300" s="16"/>
      <c r="FR300" s="16"/>
      <c r="FS300" s="16"/>
      <c r="FT300" s="16"/>
      <c r="FU300" s="16"/>
      <c r="FV300" s="16"/>
      <c r="FW300" s="16"/>
      <c r="FX300" s="16"/>
      <c r="FY300" s="16"/>
      <c r="FZ300" s="16"/>
      <c r="GA300" s="16"/>
      <c r="GB300" s="16"/>
      <c r="GC300" s="16"/>
      <c r="GD300" s="16"/>
      <c r="GE300" s="16"/>
      <c r="GF300" s="16"/>
      <c r="GG300" s="16"/>
      <c r="GH300" s="16"/>
      <c r="GI300" s="16"/>
      <c r="GJ300" s="16"/>
      <c r="GK300" s="16"/>
      <c r="GL300" s="16"/>
      <c r="GM300" s="16"/>
      <c r="GN300" s="16"/>
      <c r="GO300" s="16"/>
      <c r="GP300" s="16"/>
      <c r="GQ300" s="16"/>
      <c r="GR300" s="16"/>
      <c r="GS300" s="16"/>
      <c r="GT300" s="16"/>
      <c r="GU300" s="16"/>
      <c r="GV300" s="16"/>
      <c r="GW300" s="16"/>
      <c r="GX300" s="16"/>
      <c r="GY300" s="16"/>
      <c r="GZ300" s="16"/>
      <c r="HA300" s="16"/>
      <c r="HB300" s="16"/>
      <c r="HC300" s="16"/>
      <c r="HD300" s="16"/>
      <c r="HE300" s="16"/>
      <c r="HF300" s="16"/>
      <c r="HG300" s="16"/>
      <c r="HH300" s="16"/>
      <c r="HI300" s="16"/>
      <c r="HJ300" s="16"/>
      <c r="HK300" s="16"/>
      <c r="HL300" s="16"/>
      <c r="HM300" s="16"/>
      <c r="HN300" s="16"/>
      <c r="HO300" s="16"/>
      <c r="HP300" s="16"/>
      <c r="HQ300" s="16"/>
      <c r="HR300" s="16"/>
      <c r="HS300" s="16"/>
      <c r="HT300" s="16"/>
      <c r="HU300" s="16"/>
      <c r="HV300" s="16"/>
      <c r="HW300" s="16"/>
      <c r="HX300" s="16"/>
    </row>
    <row r="301" spans="6:232" ht="15.95" customHeight="1" x14ac:dyDescent="0.2">
      <c r="F301" s="14"/>
      <c r="AP301" s="14"/>
      <c r="AQ301" s="14"/>
      <c r="AW301" s="264"/>
      <c r="CK301" s="264"/>
      <c r="CS301" s="264"/>
      <c r="CW301" s="264"/>
      <c r="ER301" s="264"/>
      <c r="ES301" s="264"/>
      <c r="EZ301" s="16"/>
      <c r="FA301" s="16"/>
      <c r="FB301" s="16"/>
      <c r="FC301" s="16"/>
      <c r="FD301" s="16"/>
      <c r="FE301" s="16"/>
      <c r="FF301" s="16"/>
      <c r="FG301" s="16"/>
      <c r="FH301" s="16"/>
      <c r="FI301" s="16"/>
      <c r="FJ301" s="16"/>
      <c r="FK301" s="16"/>
      <c r="FL301" s="16"/>
      <c r="FM301" s="16"/>
      <c r="FN301" s="16"/>
      <c r="FO301" s="16"/>
      <c r="FP301" s="16"/>
      <c r="FQ301" s="16"/>
      <c r="FR301" s="16"/>
      <c r="FS301" s="16"/>
      <c r="FT301" s="16"/>
      <c r="FU301" s="16"/>
      <c r="FV301" s="16"/>
      <c r="FW301" s="16"/>
      <c r="FX301" s="16"/>
      <c r="FY301" s="16"/>
      <c r="FZ301" s="16"/>
      <c r="GA301" s="16"/>
      <c r="GB301" s="16"/>
      <c r="GC301" s="16"/>
      <c r="GD301" s="16"/>
      <c r="GE301" s="16"/>
      <c r="GF301" s="16"/>
      <c r="GG301" s="16"/>
      <c r="GH301" s="16"/>
      <c r="GI301" s="16"/>
      <c r="GJ301" s="16"/>
      <c r="GK301" s="16"/>
      <c r="GL301" s="16"/>
      <c r="GM301" s="16"/>
      <c r="GN301" s="16"/>
      <c r="GO301" s="16"/>
      <c r="GP301" s="16"/>
      <c r="GQ301" s="16"/>
      <c r="GR301" s="16"/>
      <c r="GS301" s="16"/>
      <c r="GT301" s="16"/>
      <c r="GU301" s="16"/>
      <c r="GV301" s="16"/>
      <c r="GW301" s="16"/>
      <c r="GX301" s="16"/>
      <c r="GY301" s="16"/>
      <c r="GZ301" s="16"/>
      <c r="HA301" s="16"/>
      <c r="HB301" s="16"/>
      <c r="HC301" s="16"/>
      <c r="HD301" s="16"/>
      <c r="HE301" s="16"/>
      <c r="HF301" s="16"/>
      <c r="HG301" s="16"/>
      <c r="HH301" s="16"/>
      <c r="HI301" s="16"/>
      <c r="HJ301" s="16"/>
      <c r="HK301" s="16"/>
      <c r="HL301" s="16"/>
      <c r="HM301" s="16"/>
      <c r="HN301" s="16"/>
      <c r="HO301" s="16"/>
      <c r="HP301" s="16"/>
      <c r="HQ301" s="16"/>
      <c r="HR301" s="16"/>
      <c r="HS301" s="16"/>
      <c r="HT301" s="16"/>
      <c r="HU301" s="16"/>
      <c r="HV301" s="16"/>
      <c r="HW301" s="16"/>
      <c r="HX301" s="16"/>
    </row>
    <row r="302" spans="6:232" ht="15.95" customHeight="1" x14ac:dyDescent="0.2">
      <c r="F302" s="14"/>
      <c r="AP302" s="14"/>
      <c r="AQ302" s="14"/>
      <c r="AW302" s="264"/>
      <c r="CK302" s="264"/>
      <c r="CS302" s="264"/>
      <c r="CW302" s="264"/>
      <c r="ER302" s="264"/>
      <c r="ES302" s="264"/>
      <c r="EZ302" s="16"/>
      <c r="FA302" s="16"/>
      <c r="FB302" s="16"/>
      <c r="FC302" s="16"/>
      <c r="FD302" s="16"/>
      <c r="FE302" s="16"/>
      <c r="FF302" s="16"/>
      <c r="FG302" s="16"/>
      <c r="FH302" s="16"/>
      <c r="FI302" s="16"/>
      <c r="FJ302" s="16"/>
      <c r="FK302" s="16"/>
      <c r="FL302" s="16"/>
      <c r="FM302" s="16"/>
      <c r="FN302" s="16"/>
      <c r="FO302" s="16"/>
      <c r="FP302" s="16"/>
      <c r="FQ302" s="16"/>
      <c r="FR302" s="16"/>
      <c r="FS302" s="16"/>
      <c r="FT302" s="16"/>
      <c r="FU302" s="16"/>
      <c r="FV302" s="16"/>
      <c r="FW302" s="16"/>
      <c r="FX302" s="16"/>
      <c r="FY302" s="16"/>
      <c r="FZ302" s="16"/>
      <c r="GA302" s="16"/>
      <c r="GB302" s="16"/>
      <c r="GC302" s="16"/>
      <c r="GD302" s="16"/>
      <c r="GE302" s="16"/>
      <c r="GF302" s="16"/>
      <c r="GG302" s="16"/>
      <c r="GH302" s="16"/>
      <c r="GI302" s="16"/>
      <c r="GJ302" s="16"/>
      <c r="GK302" s="16"/>
      <c r="GL302" s="16"/>
      <c r="GM302" s="16"/>
      <c r="GN302" s="16"/>
      <c r="GO302" s="16"/>
      <c r="GP302" s="16"/>
      <c r="GQ302" s="16"/>
      <c r="GR302" s="16"/>
      <c r="GS302" s="16"/>
      <c r="GT302" s="16"/>
      <c r="GU302" s="16"/>
      <c r="GV302" s="16"/>
      <c r="GW302" s="16"/>
      <c r="GX302" s="16"/>
      <c r="GY302" s="16"/>
      <c r="GZ302" s="16"/>
      <c r="HA302" s="16"/>
      <c r="HB302" s="16"/>
      <c r="HC302" s="16"/>
      <c r="HD302" s="16"/>
      <c r="HE302" s="16"/>
      <c r="HF302" s="16"/>
      <c r="HG302" s="16"/>
      <c r="HH302" s="16"/>
      <c r="HI302" s="16"/>
      <c r="HJ302" s="16"/>
      <c r="HK302" s="16"/>
      <c r="HL302" s="16"/>
      <c r="HM302" s="16"/>
      <c r="HN302" s="16"/>
      <c r="HO302" s="16"/>
      <c r="HP302" s="16"/>
      <c r="HQ302" s="16"/>
      <c r="HR302" s="16"/>
      <c r="HS302" s="16"/>
      <c r="HT302" s="16"/>
      <c r="HU302" s="16"/>
      <c r="HV302" s="16"/>
      <c r="HW302" s="16"/>
      <c r="HX302" s="16"/>
    </row>
    <row r="303" spans="6:232" ht="15.95" customHeight="1" x14ac:dyDescent="0.2">
      <c r="F303" s="14"/>
      <c r="AP303" s="14"/>
      <c r="AQ303" s="14"/>
      <c r="AW303" s="264"/>
      <c r="CK303" s="264"/>
      <c r="CS303" s="264"/>
      <c r="CW303" s="264"/>
      <c r="ER303" s="264"/>
      <c r="ES303" s="264"/>
      <c r="EZ303" s="16"/>
      <c r="FA303" s="16"/>
      <c r="FB303" s="16"/>
      <c r="FC303" s="16"/>
      <c r="FD303" s="16"/>
      <c r="FE303" s="16"/>
      <c r="FF303" s="16"/>
      <c r="FG303" s="16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  <c r="GR303" s="16"/>
      <c r="GS303" s="16"/>
      <c r="GT303" s="16"/>
      <c r="GU303" s="16"/>
      <c r="GV303" s="16"/>
      <c r="GW303" s="16"/>
      <c r="GX303" s="16"/>
      <c r="GY303" s="16"/>
      <c r="GZ303" s="16"/>
      <c r="HA303" s="16"/>
      <c r="HB303" s="16"/>
      <c r="HC303" s="16"/>
      <c r="HD303" s="16"/>
      <c r="HE303" s="16"/>
      <c r="HF303" s="16"/>
      <c r="HG303" s="16"/>
      <c r="HH303" s="16"/>
      <c r="HI303" s="16"/>
      <c r="HJ303" s="16"/>
      <c r="HK303" s="16"/>
      <c r="HL303" s="16"/>
      <c r="HM303" s="16"/>
      <c r="HN303" s="16"/>
      <c r="HO303" s="16"/>
      <c r="HP303" s="16"/>
      <c r="HQ303" s="16"/>
      <c r="HR303" s="16"/>
      <c r="HS303" s="16"/>
      <c r="HT303" s="16"/>
      <c r="HU303" s="16"/>
      <c r="HV303" s="16"/>
      <c r="HW303" s="16"/>
      <c r="HX303" s="16"/>
    </row>
    <row r="304" spans="6:232" ht="15.95" customHeight="1" x14ac:dyDescent="0.2">
      <c r="F304" s="14"/>
      <c r="AP304" s="14"/>
      <c r="AQ304" s="14"/>
      <c r="AW304" s="264"/>
      <c r="CK304" s="264"/>
      <c r="CS304" s="264"/>
      <c r="CW304" s="264"/>
      <c r="ER304" s="264"/>
      <c r="ES304" s="264"/>
      <c r="EZ304" s="16"/>
      <c r="FA304" s="16"/>
      <c r="FB304" s="16"/>
      <c r="FC304" s="16"/>
      <c r="FD304" s="16"/>
      <c r="FE304" s="16"/>
      <c r="FF304" s="16"/>
      <c r="FG304" s="16"/>
      <c r="FH304" s="16"/>
      <c r="FI304" s="16"/>
      <c r="FJ304" s="16"/>
      <c r="FK304" s="16"/>
      <c r="FL304" s="16"/>
      <c r="FM304" s="16"/>
      <c r="FN304" s="16"/>
      <c r="FO304" s="16"/>
      <c r="FP304" s="16"/>
      <c r="FQ304" s="16"/>
      <c r="FR304" s="16"/>
      <c r="FS304" s="16"/>
      <c r="FT304" s="16"/>
      <c r="FU304" s="16"/>
      <c r="FV304" s="16"/>
      <c r="FW304" s="16"/>
      <c r="FX304" s="16"/>
      <c r="FY304" s="16"/>
      <c r="FZ304" s="16"/>
      <c r="GA304" s="16"/>
      <c r="GB304" s="16"/>
      <c r="GC304" s="16"/>
      <c r="GD304" s="16"/>
      <c r="GE304" s="16"/>
      <c r="GF304" s="16"/>
      <c r="GG304" s="16"/>
      <c r="GH304" s="16"/>
      <c r="GI304" s="16"/>
      <c r="GJ304" s="16"/>
      <c r="GK304" s="16"/>
      <c r="GL304" s="16"/>
      <c r="GM304" s="16"/>
      <c r="GN304" s="16"/>
      <c r="GO304" s="16"/>
      <c r="GP304" s="16"/>
      <c r="GQ304" s="16"/>
      <c r="GR304" s="16"/>
      <c r="GS304" s="16"/>
      <c r="GT304" s="16"/>
      <c r="GU304" s="16"/>
      <c r="GV304" s="16"/>
      <c r="GW304" s="16"/>
      <c r="GX304" s="16"/>
      <c r="GY304" s="16"/>
      <c r="GZ304" s="16"/>
      <c r="HA304" s="16"/>
      <c r="HB304" s="16"/>
      <c r="HC304" s="16"/>
      <c r="HD304" s="16"/>
      <c r="HE304" s="16"/>
      <c r="HF304" s="16"/>
      <c r="HG304" s="16"/>
      <c r="HH304" s="16"/>
      <c r="HI304" s="16"/>
      <c r="HJ304" s="16"/>
      <c r="HK304" s="16"/>
      <c r="HL304" s="16"/>
      <c r="HM304" s="16"/>
      <c r="HN304" s="16"/>
      <c r="HO304" s="16"/>
      <c r="HP304" s="16"/>
      <c r="HQ304" s="16"/>
      <c r="HR304" s="16"/>
      <c r="HS304" s="16"/>
      <c r="HT304" s="16"/>
      <c r="HU304" s="16"/>
      <c r="HV304" s="16"/>
      <c r="HW304" s="16"/>
      <c r="HX304" s="16"/>
    </row>
    <row r="305" spans="6:232" ht="15.95" customHeight="1" x14ac:dyDescent="0.2">
      <c r="F305" s="14"/>
      <c r="AP305" s="14"/>
      <c r="AQ305" s="14"/>
      <c r="AW305" s="264"/>
      <c r="CK305" s="264"/>
      <c r="CS305" s="264"/>
      <c r="CW305" s="264"/>
      <c r="ER305" s="264"/>
      <c r="ES305" s="264"/>
      <c r="EZ305" s="16"/>
      <c r="FA305" s="16"/>
      <c r="FB305" s="16"/>
      <c r="FC305" s="16"/>
      <c r="FD305" s="16"/>
      <c r="FE305" s="16"/>
      <c r="FF305" s="16"/>
      <c r="FG305" s="16"/>
      <c r="FH305" s="16"/>
      <c r="FI305" s="16"/>
      <c r="FJ305" s="16"/>
      <c r="FK305" s="16"/>
      <c r="FL305" s="16"/>
      <c r="FM305" s="16"/>
      <c r="FN305" s="16"/>
      <c r="FO305" s="16"/>
      <c r="FP305" s="16"/>
      <c r="FQ305" s="16"/>
      <c r="FR305" s="16"/>
      <c r="FS305" s="16"/>
      <c r="FT305" s="16"/>
      <c r="FU305" s="16"/>
      <c r="FV305" s="16"/>
      <c r="FW305" s="16"/>
      <c r="FX305" s="16"/>
      <c r="FY305" s="16"/>
      <c r="FZ305" s="16"/>
      <c r="GA305" s="16"/>
      <c r="GB305" s="16"/>
      <c r="GC305" s="16"/>
      <c r="GD305" s="16"/>
      <c r="GE305" s="16"/>
      <c r="GF305" s="16"/>
      <c r="GG305" s="16"/>
      <c r="GH305" s="16"/>
      <c r="GI305" s="16"/>
      <c r="GJ305" s="16"/>
      <c r="GK305" s="16"/>
      <c r="GL305" s="16"/>
      <c r="GM305" s="16"/>
      <c r="GN305" s="16"/>
      <c r="GO305" s="16"/>
      <c r="GP305" s="16"/>
      <c r="GQ305" s="16"/>
      <c r="GR305" s="16"/>
      <c r="GS305" s="16"/>
      <c r="GT305" s="16"/>
      <c r="GU305" s="16"/>
      <c r="GV305" s="16"/>
      <c r="GW305" s="16"/>
      <c r="GX305" s="16"/>
      <c r="GY305" s="16"/>
      <c r="GZ305" s="16"/>
      <c r="HA305" s="16"/>
      <c r="HB305" s="16"/>
      <c r="HC305" s="16"/>
      <c r="HD305" s="16"/>
      <c r="HE305" s="16"/>
      <c r="HF305" s="16"/>
      <c r="HG305" s="16"/>
      <c r="HH305" s="16"/>
      <c r="HI305" s="16"/>
      <c r="HJ305" s="16"/>
      <c r="HK305" s="16"/>
      <c r="HL305" s="16"/>
      <c r="HM305" s="16"/>
      <c r="HN305" s="16"/>
      <c r="HO305" s="16"/>
      <c r="HP305" s="16"/>
      <c r="HQ305" s="16"/>
      <c r="HR305" s="16"/>
      <c r="HS305" s="16"/>
      <c r="HT305" s="16"/>
      <c r="HU305" s="16"/>
      <c r="HV305" s="16"/>
      <c r="HW305" s="16"/>
      <c r="HX305" s="16"/>
    </row>
    <row r="306" spans="6:232" ht="15.95" customHeight="1" x14ac:dyDescent="0.2">
      <c r="F306" s="14"/>
      <c r="AP306" s="14"/>
      <c r="AQ306" s="14"/>
      <c r="AW306" s="264"/>
      <c r="CK306" s="264"/>
      <c r="CS306" s="264"/>
      <c r="CW306" s="264"/>
      <c r="ER306" s="264"/>
      <c r="ES306" s="264"/>
      <c r="EZ306" s="16"/>
      <c r="FA306" s="16"/>
      <c r="FB306" s="16"/>
      <c r="FC306" s="16"/>
      <c r="FD306" s="16"/>
      <c r="FE306" s="16"/>
      <c r="FF306" s="16"/>
      <c r="FG306" s="16"/>
      <c r="FH306" s="16"/>
      <c r="FI306" s="16"/>
      <c r="FJ306" s="16"/>
      <c r="FK306" s="16"/>
      <c r="FL306" s="16"/>
      <c r="FM306" s="16"/>
      <c r="FN306" s="16"/>
      <c r="FO306" s="16"/>
      <c r="FP306" s="16"/>
      <c r="FQ306" s="16"/>
      <c r="FR306" s="16"/>
      <c r="FS306" s="16"/>
      <c r="FT306" s="16"/>
      <c r="FU306" s="16"/>
      <c r="FV306" s="16"/>
      <c r="FW306" s="16"/>
      <c r="FX306" s="16"/>
      <c r="FY306" s="16"/>
      <c r="FZ306" s="16"/>
      <c r="GA306" s="16"/>
      <c r="GB306" s="16"/>
      <c r="GC306" s="16"/>
      <c r="GD306" s="16"/>
      <c r="GE306" s="16"/>
      <c r="GF306" s="16"/>
      <c r="GG306" s="16"/>
      <c r="GH306" s="16"/>
      <c r="GI306" s="16"/>
      <c r="GJ306" s="16"/>
      <c r="GK306" s="16"/>
      <c r="GL306" s="16"/>
      <c r="GM306" s="16"/>
      <c r="GN306" s="16"/>
      <c r="GO306" s="16"/>
      <c r="GP306" s="16"/>
      <c r="GQ306" s="16"/>
      <c r="GR306" s="16"/>
      <c r="GS306" s="16"/>
      <c r="GT306" s="16"/>
      <c r="GU306" s="16"/>
      <c r="GV306" s="16"/>
      <c r="GW306" s="16"/>
      <c r="GX306" s="16"/>
      <c r="GY306" s="16"/>
      <c r="GZ306" s="16"/>
      <c r="HA306" s="16"/>
      <c r="HB306" s="16"/>
      <c r="HC306" s="16"/>
      <c r="HD306" s="16"/>
      <c r="HE306" s="16"/>
      <c r="HF306" s="16"/>
      <c r="HG306" s="16"/>
      <c r="HH306" s="16"/>
      <c r="HI306" s="16"/>
      <c r="HJ306" s="16"/>
      <c r="HK306" s="16"/>
      <c r="HL306" s="16"/>
      <c r="HM306" s="16"/>
      <c r="HN306" s="16"/>
      <c r="HO306" s="16"/>
      <c r="HP306" s="16"/>
      <c r="HQ306" s="16"/>
      <c r="HR306" s="16"/>
      <c r="HS306" s="16"/>
      <c r="HT306" s="16"/>
      <c r="HU306" s="16"/>
      <c r="HV306" s="16"/>
      <c r="HW306" s="16"/>
      <c r="HX306" s="16"/>
    </row>
    <row r="307" spans="6:232" ht="15.95" customHeight="1" x14ac:dyDescent="0.2">
      <c r="F307" s="14"/>
      <c r="AP307" s="14"/>
      <c r="AQ307" s="14"/>
      <c r="AW307" s="264"/>
      <c r="CK307" s="264"/>
      <c r="CS307" s="264"/>
      <c r="CW307" s="264"/>
      <c r="ER307" s="264"/>
      <c r="ES307" s="264"/>
      <c r="EZ307" s="16"/>
      <c r="FA307" s="16"/>
      <c r="FB307" s="16"/>
      <c r="FC307" s="16"/>
      <c r="FD307" s="16"/>
      <c r="FE307" s="16"/>
      <c r="FF307" s="16"/>
      <c r="FG307" s="16"/>
      <c r="FH307" s="16"/>
      <c r="FI307" s="16"/>
      <c r="FJ307" s="16"/>
      <c r="FK307" s="16"/>
      <c r="FL307" s="16"/>
      <c r="FM307" s="16"/>
      <c r="FN307" s="16"/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  <c r="GT307" s="16"/>
      <c r="GU307" s="16"/>
      <c r="GV307" s="16"/>
      <c r="GW307" s="16"/>
      <c r="GX307" s="16"/>
      <c r="GY307" s="16"/>
      <c r="GZ307" s="16"/>
      <c r="HA307" s="16"/>
      <c r="HB307" s="16"/>
      <c r="HC307" s="16"/>
      <c r="HD307" s="16"/>
      <c r="HE307" s="16"/>
      <c r="HF307" s="16"/>
      <c r="HG307" s="16"/>
      <c r="HH307" s="16"/>
      <c r="HI307" s="16"/>
      <c r="HJ307" s="16"/>
      <c r="HK307" s="16"/>
      <c r="HL307" s="16"/>
      <c r="HM307" s="16"/>
      <c r="HN307" s="16"/>
      <c r="HO307" s="16"/>
      <c r="HP307" s="16"/>
      <c r="HQ307" s="16"/>
      <c r="HR307" s="16"/>
      <c r="HS307" s="16"/>
      <c r="HT307" s="16"/>
      <c r="HU307" s="16"/>
      <c r="HV307" s="16"/>
      <c r="HW307" s="16"/>
      <c r="HX307" s="16"/>
    </row>
    <row r="308" spans="6:232" ht="15.95" customHeight="1" x14ac:dyDescent="0.2">
      <c r="F308" s="14"/>
      <c r="AP308" s="14"/>
      <c r="AQ308" s="14"/>
      <c r="AW308" s="264"/>
      <c r="CK308" s="264"/>
      <c r="CS308" s="264"/>
      <c r="CW308" s="264"/>
      <c r="ER308" s="264"/>
      <c r="ES308" s="264"/>
      <c r="EZ308" s="16"/>
      <c r="FA308" s="16"/>
      <c r="FB308" s="16"/>
      <c r="FC308" s="16"/>
      <c r="FD308" s="16"/>
      <c r="FE308" s="16"/>
      <c r="FF308" s="16"/>
      <c r="FG308" s="16"/>
      <c r="FH308" s="16"/>
      <c r="FI308" s="16"/>
      <c r="FJ308" s="16"/>
      <c r="FK308" s="16"/>
      <c r="FL308" s="16"/>
      <c r="FM308" s="16"/>
      <c r="FN308" s="16"/>
      <c r="FO308" s="16"/>
      <c r="FP308" s="16"/>
      <c r="FQ308" s="16"/>
      <c r="FR308" s="16"/>
      <c r="FS308" s="16"/>
      <c r="FT308" s="16"/>
      <c r="FU308" s="16"/>
      <c r="FV308" s="16"/>
      <c r="FW308" s="16"/>
      <c r="FX308" s="16"/>
      <c r="FY308" s="16"/>
      <c r="FZ308" s="16"/>
      <c r="GA308" s="16"/>
      <c r="GB308" s="16"/>
      <c r="GC308" s="16"/>
      <c r="GD308" s="16"/>
      <c r="GE308" s="16"/>
      <c r="GF308" s="16"/>
      <c r="GG308" s="16"/>
      <c r="GH308" s="16"/>
      <c r="GI308" s="16"/>
      <c r="GJ308" s="16"/>
      <c r="GK308" s="16"/>
      <c r="GL308" s="16"/>
      <c r="GM308" s="16"/>
      <c r="GN308" s="16"/>
      <c r="GO308" s="16"/>
      <c r="GP308" s="16"/>
      <c r="GQ308" s="16"/>
      <c r="GR308" s="16"/>
      <c r="GS308" s="16"/>
      <c r="GT308" s="16"/>
      <c r="GU308" s="16"/>
      <c r="GV308" s="16"/>
      <c r="GW308" s="16"/>
      <c r="GX308" s="16"/>
      <c r="GY308" s="16"/>
      <c r="GZ308" s="16"/>
      <c r="HA308" s="16"/>
      <c r="HB308" s="16"/>
      <c r="HC308" s="16"/>
      <c r="HD308" s="16"/>
      <c r="HE308" s="16"/>
      <c r="HF308" s="16"/>
      <c r="HG308" s="16"/>
      <c r="HH308" s="16"/>
      <c r="HI308" s="16"/>
      <c r="HJ308" s="16"/>
      <c r="HK308" s="16"/>
      <c r="HL308" s="16"/>
      <c r="HM308" s="16"/>
      <c r="HN308" s="16"/>
      <c r="HO308" s="16"/>
      <c r="HP308" s="16"/>
      <c r="HQ308" s="16"/>
      <c r="HR308" s="16"/>
      <c r="HS308" s="16"/>
      <c r="HT308" s="16"/>
      <c r="HU308" s="16"/>
      <c r="HV308" s="16"/>
      <c r="HW308" s="16"/>
      <c r="HX308" s="16"/>
    </row>
    <row r="309" spans="6:232" ht="15.95" customHeight="1" x14ac:dyDescent="0.2">
      <c r="F309" s="14"/>
      <c r="AP309" s="14"/>
      <c r="AQ309" s="14"/>
      <c r="AW309" s="264"/>
      <c r="CK309" s="264"/>
      <c r="CS309" s="264"/>
      <c r="CW309" s="264"/>
      <c r="ER309" s="264"/>
      <c r="ES309" s="264"/>
      <c r="EZ309" s="16"/>
      <c r="FA309" s="16"/>
      <c r="FB309" s="16"/>
      <c r="FC309" s="16"/>
      <c r="FD309" s="16"/>
      <c r="FE309" s="16"/>
      <c r="FF309" s="16"/>
      <c r="FG309" s="16"/>
      <c r="FH309" s="16"/>
      <c r="FI309" s="16"/>
      <c r="FJ309" s="16"/>
      <c r="FK309" s="16"/>
      <c r="FL309" s="16"/>
      <c r="FM309" s="16"/>
      <c r="FN309" s="16"/>
      <c r="FO309" s="16"/>
      <c r="FP309" s="16"/>
      <c r="FQ309" s="16"/>
      <c r="FR309" s="16"/>
      <c r="FS309" s="16"/>
      <c r="FT309" s="16"/>
      <c r="FU309" s="16"/>
      <c r="FV309" s="16"/>
      <c r="FW309" s="16"/>
      <c r="FX309" s="16"/>
      <c r="FY309" s="16"/>
      <c r="FZ309" s="16"/>
      <c r="GA309" s="16"/>
      <c r="GB309" s="16"/>
      <c r="GC309" s="16"/>
      <c r="GD309" s="16"/>
      <c r="GE309" s="16"/>
      <c r="GF309" s="16"/>
      <c r="GG309" s="16"/>
      <c r="GH309" s="16"/>
      <c r="GI309" s="16"/>
      <c r="GJ309" s="16"/>
      <c r="GK309" s="16"/>
      <c r="GL309" s="16"/>
      <c r="GM309" s="16"/>
      <c r="GN309" s="16"/>
      <c r="GO309" s="16"/>
      <c r="GP309" s="16"/>
      <c r="GQ309" s="16"/>
      <c r="GR309" s="16"/>
      <c r="GS309" s="16"/>
      <c r="GT309" s="16"/>
      <c r="GU309" s="16"/>
      <c r="GV309" s="16"/>
      <c r="GW309" s="16"/>
      <c r="GX309" s="16"/>
      <c r="GY309" s="16"/>
      <c r="GZ309" s="16"/>
      <c r="HA309" s="16"/>
      <c r="HB309" s="16"/>
      <c r="HC309" s="16"/>
      <c r="HD309" s="16"/>
      <c r="HE309" s="16"/>
      <c r="HF309" s="16"/>
      <c r="HG309" s="16"/>
      <c r="HH309" s="16"/>
      <c r="HI309" s="16"/>
      <c r="HJ309" s="16"/>
      <c r="HK309" s="16"/>
      <c r="HL309" s="16"/>
      <c r="HM309" s="16"/>
      <c r="HN309" s="16"/>
      <c r="HO309" s="16"/>
      <c r="HP309" s="16"/>
      <c r="HQ309" s="16"/>
      <c r="HR309" s="16"/>
      <c r="HS309" s="16"/>
      <c r="HT309" s="16"/>
      <c r="HU309" s="16"/>
      <c r="HV309" s="16"/>
      <c r="HW309" s="16"/>
      <c r="HX309" s="16"/>
    </row>
    <row r="310" spans="6:232" ht="15.95" customHeight="1" x14ac:dyDescent="0.2">
      <c r="F310" s="14"/>
      <c r="AP310" s="14"/>
      <c r="AQ310" s="14"/>
      <c r="AW310" s="264"/>
      <c r="CK310" s="264"/>
      <c r="CS310" s="264"/>
      <c r="CW310" s="264"/>
      <c r="ER310" s="264"/>
      <c r="ES310" s="264"/>
      <c r="EZ310" s="16"/>
      <c r="FA310" s="16"/>
      <c r="FB310" s="16"/>
      <c r="FC310" s="16"/>
      <c r="FD310" s="16"/>
      <c r="FE310" s="16"/>
      <c r="FF310" s="16"/>
      <c r="FG310" s="16"/>
      <c r="FH310" s="16"/>
      <c r="FI310" s="16"/>
      <c r="FJ310" s="16"/>
      <c r="FK310" s="16"/>
      <c r="FL310" s="16"/>
      <c r="FM310" s="16"/>
      <c r="FN310" s="16"/>
      <c r="FO310" s="16"/>
      <c r="FP310" s="16"/>
      <c r="FQ310" s="16"/>
      <c r="FR310" s="16"/>
      <c r="FS310" s="16"/>
      <c r="FT310" s="16"/>
      <c r="FU310" s="16"/>
      <c r="FV310" s="16"/>
      <c r="FW310" s="16"/>
      <c r="FX310" s="16"/>
      <c r="FY310" s="16"/>
      <c r="FZ310" s="16"/>
      <c r="GA310" s="16"/>
      <c r="GB310" s="16"/>
      <c r="GC310" s="16"/>
      <c r="GD310" s="16"/>
      <c r="GE310" s="16"/>
      <c r="GF310" s="16"/>
      <c r="GG310" s="16"/>
      <c r="GH310" s="16"/>
      <c r="GI310" s="16"/>
      <c r="GJ310" s="16"/>
      <c r="GK310" s="16"/>
      <c r="GL310" s="16"/>
      <c r="GM310" s="16"/>
      <c r="GN310" s="16"/>
      <c r="GO310" s="16"/>
      <c r="GP310" s="16"/>
      <c r="GQ310" s="16"/>
      <c r="GR310" s="16"/>
      <c r="GS310" s="16"/>
      <c r="GT310" s="16"/>
      <c r="GU310" s="16"/>
      <c r="GV310" s="16"/>
      <c r="GW310" s="16"/>
      <c r="GX310" s="16"/>
      <c r="GY310" s="16"/>
      <c r="GZ310" s="16"/>
      <c r="HA310" s="16"/>
      <c r="HB310" s="16"/>
      <c r="HC310" s="16"/>
      <c r="HD310" s="16"/>
      <c r="HE310" s="16"/>
      <c r="HF310" s="16"/>
      <c r="HG310" s="16"/>
      <c r="HH310" s="16"/>
      <c r="HI310" s="16"/>
      <c r="HJ310" s="16"/>
      <c r="HK310" s="16"/>
      <c r="HL310" s="16"/>
      <c r="HM310" s="16"/>
      <c r="HN310" s="16"/>
      <c r="HO310" s="16"/>
      <c r="HP310" s="16"/>
      <c r="HQ310" s="16"/>
      <c r="HR310" s="16"/>
      <c r="HS310" s="16"/>
      <c r="HT310" s="16"/>
      <c r="HU310" s="16"/>
      <c r="HV310" s="16"/>
      <c r="HW310" s="16"/>
      <c r="HX310" s="16"/>
    </row>
    <row r="311" spans="6:232" ht="15.95" customHeight="1" x14ac:dyDescent="0.2">
      <c r="F311" s="14"/>
      <c r="AP311" s="14"/>
      <c r="AQ311" s="14"/>
      <c r="AW311" s="264"/>
      <c r="CK311" s="264"/>
      <c r="CS311" s="264"/>
      <c r="CW311" s="264"/>
      <c r="ER311" s="264"/>
      <c r="ES311" s="264"/>
      <c r="EZ311" s="16"/>
      <c r="FA311" s="16"/>
      <c r="FB311" s="16"/>
      <c r="FC311" s="16"/>
      <c r="FD311" s="16"/>
      <c r="FE311" s="16"/>
      <c r="FF311" s="16"/>
      <c r="FG311" s="16"/>
      <c r="FH311" s="16"/>
      <c r="FI311" s="16"/>
      <c r="FJ311" s="16"/>
      <c r="FK311" s="16"/>
      <c r="FL311" s="16"/>
      <c r="FM311" s="16"/>
      <c r="FN311" s="16"/>
      <c r="FO311" s="16"/>
      <c r="FP311" s="16"/>
      <c r="FQ311" s="16"/>
      <c r="FR311" s="16"/>
      <c r="FS311" s="16"/>
      <c r="FT311" s="16"/>
      <c r="FU311" s="16"/>
      <c r="FV311" s="16"/>
      <c r="FW311" s="16"/>
      <c r="FX311" s="16"/>
      <c r="FY311" s="16"/>
      <c r="FZ311" s="16"/>
      <c r="GA311" s="16"/>
      <c r="GB311" s="16"/>
      <c r="GC311" s="16"/>
      <c r="GD311" s="16"/>
      <c r="GE311" s="16"/>
      <c r="GF311" s="16"/>
      <c r="GG311" s="16"/>
      <c r="GH311" s="16"/>
      <c r="GI311" s="16"/>
      <c r="GJ311" s="16"/>
      <c r="GK311" s="16"/>
      <c r="GL311" s="16"/>
      <c r="GM311" s="16"/>
      <c r="GN311" s="16"/>
      <c r="GO311" s="16"/>
      <c r="GP311" s="16"/>
      <c r="GQ311" s="16"/>
      <c r="GR311" s="16"/>
      <c r="GS311" s="16"/>
      <c r="GT311" s="16"/>
      <c r="GU311" s="16"/>
      <c r="GV311" s="16"/>
      <c r="GW311" s="16"/>
      <c r="GX311" s="16"/>
      <c r="GY311" s="16"/>
      <c r="GZ311" s="16"/>
      <c r="HA311" s="16"/>
      <c r="HB311" s="16"/>
      <c r="HC311" s="16"/>
      <c r="HD311" s="16"/>
      <c r="HE311" s="16"/>
      <c r="HF311" s="16"/>
      <c r="HG311" s="16"/>
      <c r="HH311" s="16"/>
      <c r="HI311" s="16"/>
      <c r="HJ311" s="16"/>
      <c r="HK311" s="16"/>
      <c r="HL311" s="16"/>
      <c r="HM311" s="16"/>
      <c r="HN311" s="16"/>
      <c r="HO311" s="16"/>
      <c r="HP311" s="16"/>
      <c r="HQ311" s="16"/>
      <c r="HR311" s="16"/>
      <c r="HS311" s="16"/>
      <c r="HT311" s="16"/>
      <c r="HU311" s="16"/>
      <c r="HV311" s="16"/>
      <c r="HW311" s="16"/>
      <c r="HX311" s="16"/>
    </row>
    <row r="312" spans="6:232" ht="15.95" customHeight="1" x14ac:dyDescent="0.2">
      <c r="F312" s="14"/>
      <c r="AP312" s="14"/>
      <c r="AQ312" s="14"/>
      <c r="AW312" s="264"/>
      <c r="CK312" s="264"/>
      <c r="CS312" s="264"/>
      <c r="CW312" s="264"/>
      <c r="ER312" s="264"/>
      <c r="ES312" s="264"/>
      <c r="EZ312" s="16"/>
      <c r="FA312" s="16"/>
      <c r="FB312" s="16"/>
      <c r="FC312" s="16"/>
      <c r="FD312" s="16"/>
      <c r="FE312" s="16"/>
      <c r="FF312" s="16"/>
      <c r="FG312" s="16"/>
      <c r="FH312" s="16"/>
      <c r="FI312" s="16"/>
      <c r="FJ312" s="16"/>
      <c r="FK312" s="16"/>
      <c r="FL312" s="16"/>
      <c r="FM312" s="16"/>
      <c r="FN312" s="16"/>
      <c r="FO312" s="16"/>
      <c r="FP312" s="16"/>
      <c r="FQ312" s="16"/>
      <c r="FR312" s="16"/>
      <c r="FS312" s="16"/>
      <c r="FT312" s="16"/>
      <c r="FU312" s="16"/>
      <c r="FV312" s="16"/>
      <c r="FW312" s="16"/>
      <c r="FX312" s="16"/>
      <c r="FY312" s="16"/>
      <c r="FZ312" s="16"/>
      <c r="GA312" s="16"/>
      <c r="GB312" s="16"/>
      <c r="GC312" s="16"/>
      <c r="GD312" s="16"/>
      <c r="GE312" s="16"/>
      <c r="GF312" s="16"/>
      <c r="GG312" s="16"/>
      <c r="GH312" s="16"/>
      <c r="GI312" s="16"/>
      <c r="GJ312" s="16"/>
      <c r="GK312" s="16"/>
      <c r="GL312" s="16"/>
      <c r="GM312" s="16"/>
      <c r="GN312" s="16"/>
      <c r="GO312" s="16"/>
      <c r="GP312" s="16"/>
      <c r="GQ312" s="16"/>
      <c r="GR312" s="16"/>
      <c r="GS312" s="16"/>
      <c r="GT312" s="16"/>
      <c r="GU312" s="16"/>
      <c r="GV312" s="16"/>
      <c r="GW312" s="16"/>
      <c r="GX312" s="16"/>
      <c r="GY312" s="16"/>
      <c r="GZ312" s="16"/>
      <c r="HA312" s="16"/>
      <c r="HB312" s="16"/>
      <c r="HC312" s="16"/>
      <c r="HD312" s="16"/>
      <c r="HE312" s="16"/>
      <c r="HF312" s="16"/>
      <c r="HG312" s="16"/>
      <c r="HH312" s="16"/>
      <c r="HI312" s="16"/>
      <c r="HJ312" s="16"/>
      <c r="HK312" s="16"/>
      <c r="HL312" s="16"/>
      <c r="HM312" s="16"/>
      <c r="HN312" s="16"/>
      <c r="HO312" s="16"/>
      <c r="HP312" s="16"/>
      <c r="HQ312" s="16"/>
      <c r="HR312" s="16"/>
      <c r="HS312" s="16"/>
      <c r="HT312" s="16"/>
      <c r="HU312" s="16"/>
      <c r="HV312" s="16"/>
      <c r="HW312" s="16"/>
      <c r="HX312" s="16"/>
    </row>
    <row r="313" spans="6:232" ht="15.95" customHeight="1" x14ac:dyDescent="0.2">
      <c r="F313" s="14"/>
      <c r="AP313" s="14"/>
      <c r="AQ313" s="14"/>
      <c r="AW313" s="264"/>
      <c r="CK313" s="264"/>
      <c r="CS313" s="264"/>
      <c r="CW313" s="264"/>
      <c r="ER313" s="264"/>
      <c r="ES313" s="264"/>
      <c r="EZ313" s="16"/>
      <c r="FA313" s="16"/>
      <c r="FB313" s="16"/>
      <c r="FC313" s="16"/>
      <c r="FD313" s="16"/>
      <c r="FE313" s="16"/>
      <c r="FF313" s="16"/>
      <c r="FG313" s="16"/>
      <c r="FH313" s="16"/>
      <c r="FI313" s="16"/>
      <c r="FJ313" s="16"/>
      <c r="FK313" s="16"/>
      <c r="FL313" s="16"/>
      <c r="FM313" s="16"/>
      <c r="FN313" s="16"/>
      <c r="FO313" s="16"/>
      <c r="FP313" s="16"/>
      <c r="FQ313" s="16"/>
      <c r="FR313" s="16"/>
      <c r="FS313" s="16"/>
      <c r="FT313" s="16"/>
      <c r="FU313" s="16"/>
      <c r="FV313" s="16"/>
      <c r="FW313" s="16"/>
      <c r="FX313" s="16"/>
      <c r="FY313" s="16"/>
      <c r="FZ313" s="16"/>
      <c r="GA313" s="16"/>
      <c r="GB313" s="16"/>
      <c r="GC313" s="16"/>
      <c r="GD313" s="16"/>
      <c r="GE313" s="16"/>
      <c r="GF313" s="16"/>
      <c r="GG313" s="16"/>
      <c r="GH313" s="16"/>
      <c r="GI313" s="16"/>
      <c r="GJ313" s="16"/>
      <c r="GK313" s="16"/>
      <c r="GL313" s="16"/>
      <c r="GM313" s="16"/>
      <c r="GN313" s="16"/>
      <c r="GO313" s="16"/>
      <c r="GP313" s="16"/>
      <c r="GQ313" s="16"/>
      <c r="GR313" s="16"/>
      <c r="GS313" s="16"/>
      <c r="GT313" s="16"/>
      <c r="GU313" s="16"/>
      <c r="GV313" s="16"/>
      <c r="GW313" s="16"/>
      <c r="GX313" s="16"/>
      <c r="GY313" s="16"/>
      <c r="GZ313" s="16"/>
      <c r="HA313" s="16"/>
      <c r="HB313" s="16"/>
      <c r="HC313" s="16"/>
      <c r="HD313" s="16"/>
      <c r="HE313" s="16"/>
      <c r="HF313" s="16"/>
      <c r="HG313" s="16"/>
      <c r="HH313" s="16"/>
      <c r="HI313" s="16"/>
      <c r="HJ313" s="16"/>
      <c r="HK313" s="16"/>
      <c r="HL313" s="16"/>
      <c r="HM313" s="16"/>
      <c r="HN313" s="16"/>
      <c r="HO313" s="16"/>
      <c r="HP313" s="16"/>
      <c r="HQ313" s="16"/>
      <c r="HR313" s="16"/>
      <c r="HS313" s="16"/>
      <c r="HT313" s="16"/>
      <c r="HU313" s="16"/>
      <c r="HV313" s="16"/>
      <c r="HW313" s="16"/>
      <c r="HX313" s="16"/>
    </row>
    <row r="314" spans="6:232" ht="15.95" customHeight="1" x14ac:dyDescent="0.2">
      <c r="F314" s="14"/>
      <c r="AP314" s="14"/>
      <c r="AQ314" s="14"/>
      <c r="AW314" s="264"/>
      <c r="CK314" s="264"/>
      <c r="CS314" s="264"/>
      <c r="CW314" s="264"/>
      <c r="ER314" s="264"/>
      <c r="ES314" s="264"/>
      <c r="EZ314" s="16"/>
      <c r="FA314" s="16"/>
      <c r="FB314" s="16"/>
      <c r="FC314" s="16"/>
      <c r="FD314" s="16"/>
      <c r="FE314" s="16"/>
      <c r="FF314" s="16"/>
      <c r="FG314" s="16"/>
      <c r="FH314" s="16"/>
      <c r="FI314" s="16"/>
      <c r="FJ314" s="16"/>
      <c r="FK314" s="16"/>
      <c r="FL314" s="16"/>
      <c r="FM314" s="16"/>
      <c r="FN314" s="16"/>
      <c r="FO314" s="16"/>
      <c r="FP314" s="16"/>
      <c r="FQ314" s="16"/>
      <c r="FR314" s="16"/>
      <c r="FS314" s="16"/>
      <c r="FT314" s="16"/>
      <c r="FU314" s="16"/>
      <c r="FV314" s="16"/>
      <c r="FW314" s="16"/>
      <c r="FX314" s="16"/>
      <c r="FY314" s="16"/>
      <c r="FZ314" s="16"/>
      <c r="GA314" s="16"/>
      <c r="GB314" s="16"/>
      <c r="GC314" s="16"/>
      <c r="GD314" s="16"/>
      <c r="GE314" s="16"/>
      <c r="GF314" s="16"/>
      <c r="GG314" s="16"/>
      <c r="GH314" s="16"/>
      <c r="GI314" s="16"/>
      <c r="GJ314" s="16"/>
      <c r="GK314" s="16"/>
      <c r="GL314" s="16"/>
      <c r="GM314" s="16"/>
      <c r="GN314" s="16"/>
      <c r="GO314" s="16"/>
      <c r="GP314" s="16"/>
      <c r="GQ314" s="16"/>
      <c r="GR314" s="16"/>
      <c r="GS314" s="16"/>
      <c r="GT314" s="16"/>
      <c r="GU314" s="16"/>
      <c r="GV314" s="16"/>
      <c r="GW314" s="16"/>
      <c r="GX314" s="16"/>
      <c r="GY314" s="16"/>
      <c r="GZ314" s="16"/>
      <c r="HA314" s="16"/>
      <c r="HB314" s="16"/>
      <c r="HC314" s="16"/>
      <c r="HD314" s="16"/>
      <c r="HE314" s="16"/>
      <c r="HF314" s="16"/>
      <c r="HG314" s="16"/>
      <c r="HH314" s="16"/>
      <c r="HI314" s="16"/>
      <c r="HJ314" s="16"/>
      <c r="HK314" s="16"/>
      <c r="HL314" s="16"/>
      <c r="HM314" s="16"/>
      <c r="HN314" s="16"/>
      <c r="HO314" s="16"/>
      <c r="HP314" s="16"/>
      <c r="HQ314" s="16"/>
      <c r="HR314" s="16"/>
      <c r="HS314" s="16"/>
      <c r="HT314" s="16"/>
      <c r="HU314" s="16"/>
      <c r="HV314" s="16"/>
      <c r="HW314" s="16"/>
      <c r="HX314" s="16"/>
    </row>
    <row r="315" spans="6:232" ht="15.95" customHeight="1" x14ac:dyDescent="0.2">
      <c r="F315" s="14"/>
      <c r="AP315" s="14"/>
      <c r="AQ315" s="14"/>
      <c r="AW315" s="264"/>
      <c r="CK315" s="264"/>
      <c r="CS315" s="264"/>
      <c r="CW315" s="264"/>
      <c r="ER315" s="264"/>
      <c r="ES315" s="264"/>
      <c r="EZ315" s="16"/>
      <c r="FA315" s="16"/>
      <c r="FB315" s="16"/>
      <c r="FC315" s="16"/>
      <c r="FD315" s="16"/>
      <c r="FE315" s="16"/>
      <c r="FF315" s="16"/>
      <c r="FG315" s="16"/>
      <c r="FH315" s="16"/>
      <c r="FI315" s="16"/>
      <c r="FJ315" s="16"/>
      <c r="FK315" s="16"/>
      <c r="FL315" s="16"/>
      <c r="FM315" s="16"/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/>
      <c r="FY315" s="16"/>
      <c r="FZ315" s="16"/>
      <c r="GA315" s="16"/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  <c r="GR315" s="16"/>
      <c r="GS315" s="16"/>
      <c r="GT315" s="16"/>
      <c r="GU315" s="16"/>
      <c r="GV315" s="16"/>
      <c r="GW315" s="16"/>
      <c r="GX315" s="16"/>
      <c r="GY315" s="16"/>
      <c r="GZ315" s="16"/>
      <c r="HA315" s="16"/>
      <c r="HB315" s="16"/>
      <c r="HC315" s="16"/>
      <c r="HD315" s="16"/>
      <c r="HE315" s="16"/>
      <c r="HF315" s="16"/>
      <c r="HG315" s="16"/>
      <c r="HH315" s="16"/>
      <c r="HI315" s="16"/>
      <c r="HJ315" s="16"/>
      <c r="HK315" s="16"/>
      <c r="HL315" s="16"/>
      <c r="HM315" s="16"/>
      <c r="HN315" s="16"/>
      <c r="HO315" s="16"/>
      <c r="HP315" s="16"/>
      <c r="HQ315" s="16"/>
      <c r="HR315" s="16"/>
      <c r="HS315" s="16"/>
      <c r="HT315" s="16"/>
      <c r="HU315" s="16"/>
      <c r="HV315" s="16"/>
      <c r="HW315" s="16"/>
      <c r="HX315" s="16"/>
    </row>
    <row r="316" spans="6:232" ht="15.95" customHeight="1" x14ac:dyDescent="0.2">
      <c r="F316" s="14"/>
      <c r="AP316" s="14"/>
      <c r="AQ316" s="14"/>
      <c r="AW316" s="264"/>
      <c r="CK316" s="264"/>
      <c r="CS316" s="264"/>
      <c r="CW316" s="264"/>
      <c r="ER316" s="264"/>
      <c r="ES316" s="264"/>
      <c r="EZ316" s="16"/>
      <c r="FA316" s="16"/>
      <c r="FB316" s="16"/>
      <c r="FC316" s="16"/>
      <c r="FD316" s="16"/>
      <c r="FE316" s="16"/>
      <c r="FF316" s="16"/>
      <c r="FG316" s="16"/>
      <c r="FH316" s="16"/>
      <c r="FI316" s="16"/>
      <c r="FJ316" s="16"/>
      <c r="FK316" s="16"/>
      <c r="FL316" s="16"/>
      <c r="FM316" s="16"/>
      <c r="FN316" s="16"/>
      <c r="FO316" s="16"/>
      <c r="FP316" s="16"/>
      <c r="FQ316" s="16"/>
      <c r="FR316" s="16"/>
      <c r="FS316" s="16"/>
      <c r="FT316" s="16"/>
      <c r="FU316" s="16"/>
      <c r="FV316" s="16"/>
      <c r="FW316" s="16"/>
      <c r="FX316" s="16"/>
      <c r="FY316" s="16"/>
      <c r="FZ316" s="16"/>
      <c r="GA316" s="16"/>
      <c r="GB316" s="16"/>
      <c r="GC316" s="16"/>
      <c r="GD316" s="16"/>
      <c r="GE316" s="16"/>
      <c r="GF316" s="16"/>
      <c r="GG316" s="16"/>
      <c r="GH316" s="16"/>
      <c r="GI316" s="16"/>
      <c r="GJ316" s="16"/>
      <c r="GK316" s="16"/>
      <c r="GL316" s="16"/>
      <c r="GM316" s="16"/>
      <c r="GN316" s="16"/>
      <c r="GO316" s="16"/>
      <c r="GP316" s="16"/>
      <c r="GQ316" s="16"/>
      <c r="GR316" s="16"/>
      <c r="GS316" s="16"/>
      <c r="GT316" s="16"/>
      <c r="GU316" s="16"/>
      <c r="GV316" s="16"/>
      <c r="GW316" s="16"/>
      <c r="GX316" s="16"/>
      <c r="GY316" s="16"/>
      <c r="GZ316" s="16"/>
      <c r="HA316" s="16"/>
      <c r="HB316" s="16"/>
      <c r="HC316" s="16"/>
      <c r="HD316" s="16"/>
      <c r="HE316" s="16"/>
      <c r="HF316" s="16"/>
      <c r="HG316" s="16"/>
      <c r="HH316" s="16"/>
      <c r="HI316" s="16"/>
      <c r="HJ316" s="16"/>
      <c r="HK316" s="16"/>
      <c r="HL316" s="16"/>
      <c r="HM316" s="16"/>
      <c r="HN316" s="16"/>
      <c r="HO316" s="16"/>
      <c r="HP316" s="16"/>
      <c r="HQ316" s="16"/>
      <c r="HR316" s="16"/>
      <c r="HS316" s="16"/>
      <c r="HT316" s="16"/>
      <c r="HU316" s="16"/>
      <c r="HV316" s="16"/>
      <c r="HW316" s="16"/>
      <c r="HX316" s="16"/>
    </row>
    <row r="317" spans="6:232" ht="15.95" customHeight="1" x14ac:dyDescent="0.2">
      <c r="F317" s="14"/>
      <c r="AP317" s="14"/>
      <c r="AQ317" s="14"/>
      <c r="AW317" s="264"/>
      <c r="CK317" s="264"/>
      <c r="CS317" s="264"/>
      <c r="CW317" s="264"/>
      <c r="ER317" s="264"/>
      <c r="ES317" s="264"/>
      <c r="EZ317" s="16"/>
      <c r="FA317" s="16"/>
      <c r="FB317" s="16"/>
      <c r="FC317" s="16"/>
      <c r="FD317" s="16"/>
      <c r="FE317" s="16"/>
      <c r="FF317" s="16"/>
      <c r="FG317" s="16"/>
      <c r="FH317" s="16"/>
      <c r="FI317" s="16"/>
      <c r="FJ317" s="16"/>
      <c r="FK317" s="16"/>
      <c r="FL317" s="16"/>
      <c r="FM317" s="16"/>
      <c r="FN317" s="16"/>
      <c r="FO317" s="16"/>
      <c r="FP317" s="16"/>
      <c r="FQ317" s="16"/>
      <c r="FR317" s="16"/>
      <c r="FS317" s="16"/>
      <c r="FT317" s="16"/>
      <c r="FU317" s="16"/>
      <c r="FV317" s="16"/>
      <c r="FW317" s="16"/>
      <c r="FX317" s="16"/>
      <c r="FY317" s="16"/>
      <c r="FZ317" s="16"/>
      <c r="GA317" s="16"/>
      <c r="GB317" s="16"/>
      <c r="GC317" s="16"/>
      <c r="GD317" s="16"/>
      <c r="GE317" s="16"/>
      <c r="GF317" s="16"/>
      <c r="GG317" s="16"/>
      <c r="GH317" s="16"/>
      <c r="GI317" s="16"/>
      <c r="GJ317" s="16"/>
      <c r="GK317" s="16"/>
      <c r="GL317" s="16"/>
      <c r="GM317" s="16"/>
      <c r="GN317" s="16"/>
      <c r="GO317" s="16"/>
      <c r="GP317" s="16"/>
      <c r="GQ317" s="16"/>
      <c r="GR317" s="16"/>
      <c r="GS317" s="16"/>
      <c r="GT317" s="16"/>
      <c r="GU317" s="16"/>
      <c r="GV317" s="16"/>
      <c r="GW317" s="16"/>
      <c r="GX317" s="16"/>
      <c r="GY317" s="16"/>
      <c r="GZ317" s="16"/>
      <c r="HA317" s="16"/>
      <c r="HB317" s="16"/>
      <c r="HC317" s="16"/>
      <c r="HD317" s="16"/>
      <c r="HE317" s="16"/>
      <c r="HF317" s="16"/>
      <c r="HG317" s="16"/>
      <c r="HH317" s="16"/>
      <c r="HI317" s="16"/>
      <c r="HJ317" s="16"/>
      <c r="HK317" s="16"/>
      <c r="HL317" s="16"/>
      <c r="HM317" s="16"/>
      <c r="HN317" s="16"/>
      <c r="HO317" s="16"/>
      <c r="HP317" s="16"/>
      <c r="HQ317" s="16"/>
      <c r="HR317" s="16"/>
      <c r="HS317" s="16"/>
      <c r="HT317" s="16"/>
      <c r="HU317" s="16"/>
      <c r="HV317" s="16"/>
      <c r="HW317" s="16"/>
      <c r="HX317" s="16"/>
    </row>
    <row r="318" spans="6:232" ht="15.95" customHeight="1" x14ac:dyDescent="0.2">
      <c r="F318" s="14"/>
      <c r="AP318" s="14"/>
      <c r="AQ318" s="14"/>
      <c r="AW318" s="264"/>
      <c r="CK318" s="264"/>
      <c r="CS318" s="264"/>
      <c r="CW318" s="264"/>
      <c r="ER318" s="264"/>
      <c r="ES318" s="264"/>
      <c r="EZ318" s="16"/>
      <c r="FA318" s="16"/>
      <c r="FB318" s="16"/>
      <c r="FC318" s="16"/>
      <c r="FD318" s="16"/>
      <c r="FE318" s="16"/>
      <c r="FF318" s="16"/>
      <c r="FG318" s="16"/>
      <c r="FH318" s="16"/>
      <c r="FI318" s="16"/>
      <c r="FJ318" s="16"/>
      <c r="FK318" s="16"/>
      <c r="FL318" s="16"/>
      <c r="FM318" s="16"/>
      <c r="FN318" s="16"/>
      <c r="FO318" s="16"/>
      <c r="FP318" s="16"/>
      <c r="FQ318" s="16"/>
      <c r="FR318" s="16"/>
      <c r="FS318" s="16"/>
      <c r="FT318" s="16"/>
      <c r="FU318" s="16"/>
      <c r="FV318" s="16"/>
      <c r="FW318" s="16"/>
      <c r="FX318" s="16"/>
      <c r="FY318" s="16"/>
      <c r="FZ318" s="16"/>
      <c r="GA318" s="16"/>
      <c r="GB318" s="16"/>
      <c r="GC318" s="16"/>
      <c r="GD318" s="16"/>
      <c r="GE318" s="16"/>
      <c r="GF318" s="16"/>
      <c r="GG318" s="16"/>
      <c r="GH318" s="16"/>
      <c r="GI318" s="16"/>
      <c r="GJ318" s="16"/>
      <c r="GK318" s="16"/>
      <c r="GL318" s="16"/>
      <c r="GM318" s="16"/>
      <c r="GN318" s="16"/>
      <c r="GO318" s="16"/>
      <c r="GP318" s="16"/>
      <c r="GQ318" s="16"/>
      <c r="GR318" s="16"/>
      <c r="GS318" s="16"/>
      <c r="GT318" s="16"/>
      <c r="GU318" s="16"/>
      <c r="GV318" s="16"/>
      <c r="GW318" s="16"/>
      <c r="GX318" s="16"/>
      <c r="GY318" s="16"/>
      <c r="GZ318" s="16"/>
      <c r="HA318" s="16"/>
      <c r="HB318" s="16"/>
      <c r="HC318" s="16"/>
      <c r="HD318" s="16"/>
      <c r="HE318" s="16"/>
      <c r="HF318" s="16"/>
      <c r="HG318" s="16"/>
      <c r="HH318" s="16"/>
      <c r="HI318" s="16"/>
      <c r="HJ318" s="16"/>
      <c r="HK318" s="16"/>
      <c r="HL318" s="16"/>
      <c r="HM318" s="16"/>
      <c r="HN318" s="16"/>
      <c r="HO318" s="16"/>
      <c r="HP318" s="16"/>
      <c r="HQ318" s="16"/>
      <c r="HR318" s="16"/>
      <c r="HS318" s="16"/>
      <c r="HT318" s="16"/>
      <c r="HU318" s="16"/>
      <c r="HV318" s="16"/>
      <c r="HW318" s="16"/>
      <c r="HX318" s="16"/>
    </row>
    <row r="319" spans="6:232" ht="15.95" customHeight="1" x14ac:dyDescent="0.2">
      <c r="F319" s="14"/>
      <c r="AP319" s="14"/>
      <c r="AQ319" s="14"/>
      <c r="AW319" s="264"/>
      <c r="CK319" s="264"/>
      <c r="CS319" s="264"/>
      <c r="CW319" s="264"/>
      <c r="ER319" s="264"/>
      <c r="ES319" s="264"/>
      <c r="EZ319" s="16"/>
      <c r="FA319" s="16"/>
      <c r="FB319" s="16"/>
      <c r="FC319" s="16"/>
      <c r="FD319" s="16"/>
      <c r="FE319" s="16"/>
      <c r="FF319" s="16"/>
      <c r="FG319" s="16"/>
      <c r="FH319" s="16"/>
      <c r="FI319" s="16"/>
      <c r="FJ319" s="16"/>
      <c r="FK319" s="16"/>
      <c r="FL319" s="16"/>
      <c r="FM319" s="16"/>
      <c r="FN319" s="16"/>
      <c r="FO319" s="16"/>
      <c r="FP319" s="16"/>
      <c r="FQ319" s="16"/>
      <c r="FR319" s="16"/>
      <c r="FS319" s="16"/>
      <c r="FT319" s="16"/>
      <c r="FU319" s="16"/>
      <c r="FV319" s="16"/>
      <c r="FW319" s="16"/>
      <c r="FX319" s="16"/>
      <c r="FY319" s="16"/>
      <c r="FZ319" s="16"/>
      <c r="GA319" s="16"/>
      <c r="GB319" s="16"/>
      <c r="GC319" s="16"/>
      <c r="GD319" s="16"/>
      <c r="GE319" s="16"/>
      <c r="GF319" s="16"/>
      <c r="GG319" s="16"/>
      <c r="GH319" s="16"/>
      <c r="GI319" s="16"/>
      <c r="GJ319" s="16"/>
      <c r="GK319" s="16"/>
      <c r="GL319" s="16"/>
      <c r="GM319" s="16"/>
      <c r="GN319" s="16"/>
      <c r="GO319" s="16"/>
      <c r="GP319" s="16"/>
      <c r="GQ319" s="16"/>
      <c r="GR319" s="16"/>
      <c r="GS319" s="16"/>
      <c r="GT319" s="16"/>
      <c r="GU319" s="16"/>
      <c r="GV319" s="16"/>
      <c r="GW319" s="16"/>
      <c r="GX319" s="16"/>
      <c r="GY319" s="16"/>
      <c r="GZ319" s="16"/>
      <c r="HA319" s="16"/>
      <c r="HB319" s="16"/>
      <c r="HC319" s="16"/>
      <c r="HD319" s="16"/>
      <c r="HE319" s="16"/>
      <c r="HF319" s="16"/>
      <c r="HG319" s="16"/>
      <c r="HH319" s="16"/>
      <c r="HI319" s="16"/>
      <c r="HJ319" s="16"/>
      <c r="HK319" s="16"/>
      <c r="HL319" s="16"/>
      <c r="HM319" s="16"/>
      <c r="HN319" s="16"/>
      <c r="HO319" s="16"/>
      <c r="HP319" s="16"/>
      <c r="HQ319" s="16"/>
      <c r="HR319" s="16"/>
      <c r="HS319" s="16"/>
      <c r="HT319" s="16"/>
      <c r="HU319" s="16"/>
      <c r="HV319" s="16"/>
      <c r="HW319" s="16"/>
      <c r="HX319" s="16"/>
    </row>
    <row r="320" spans="6:232" ht="15.95" customHeight="1" x14ac:dyDescent="0.2">
      <c r="F320" s="14"/>
      <c r="AP320" s="14"/>
      <c r="AQ320" s="14"/>
      <c r="AW320" s="264"/>
      <c r="CK320" s="264"/>
      <c r="CS320" s="264"/>
      <c r="CW320" s="264"/>
      <c r="ER320" s="264"/>
      <c r="ES320" s="264"/>
      <c r="EZ320" s="16"/>
      <c r="FA320" s="16"/>
      <c r="FB320" s="16"/>
      <c r="FC320" s="16"/>
      <c r="FD320" s="16"/>
      <c r="FE320" s="16"/>
      <c r="FF320" s="16"/>
      <c r="FG320" s="16"/>
      <c r="FH320" s="16"/>
      <c r="FI320" s="16"/>
      <c r="FJ320" s="16"/>
      <c r="FK320" s="16"/>
      <c r="FL320" s="16"/>
      <c r="FM320" s="16"/>
      <c r="FN320" s="16"/>
      <c r="FO320" s="16"/>
      <c r="FP320" s="16"/>
      <c r="FQ320" s="16"/>
      <c r="FR320" s="16"/>
      <c r="FS320" s="16"/>
      <c r="FT320" s="16"/>
      <c r="FU320" s="16"/>
      <c r="FV320" s="16"/>
      <c r="FW320" s="16"/>
      <c r="FX320" s="16"/>
      <c r="FY320" s="16"/>
      <c r="FZ320" s="16"/>
      <c r="GA320" s="16"/>
      <c r="GB320" s="16"/>
      <c r="GC320" s="16"/>
      <c r="GD320" s="16"/>
      <c r="GE320" s="16"/>
      <c r="GF320" s="16"/>
      <c r="GG320" s="16"/>
      <c r="GH320" s="16"/>
      <c r="GI320" s="16"/>
      <c r="GJ320" s="16"/>
      <c r="GK320" s="16"/>
      <c r="GL320" s="16"/>
      <c r="GM320" s="16"/>
      <c r="GN320" s="16"/>
      <c r="GO320" s="16"/>
      <c r="GP320" s="16"/>
      <c r="GQ320" s="16"/>
      <c r="GR320" s="16"/>
      <c r="GS320" s="16"/>
      <c r="GT320" s="16"/>
      <c r="GU320" s="16"/>
      <c r="GV320" s="16"/>
      <c r="GW320" s="16"/>
      <c r="GX320" s="16"/>
      <c r="GY320" s="16"/>
      <c r="GZ320" s="16"/>
      <c r="HA320" s="16"/>
      <c r="HB320" s="16"/>
      <c r="HC320" s="16"/>
      <c r="HD320" s="16"/>
      <c r="HE320" s="16"/>
      <c r="HF320" s="16"/>
      <c r="HG320" s="16"/>
      <c r="HH320" s="16"/>
      <c r="HI320" s="16"/>
      <c r="HJ320" s="16"/>
      <c r="HK320" s="16"/>
      <c r="HL320" s="16"/>
      <c r="HM320" s="16"/>
      <c r="HN320" s="16"/>
      <c r="HO320" s="16"/>
      <c r="HP320" s="16"/>
      <c r="HQ320" s="16"/>
      <c r="HR320" s="16"/>
      <c r="HS320" s="16"/>
      <c r="HT320" s="16"/>
      <c r="HU320" s="16"/>
      <c r="HV320" s="16"/>
      <c r="HW320" s="16"/>
      <c r="HX320" s="16"/>
    </row>
    <row r="321" spans="6:232" ht="15.95" customHeight="1" x14ac:dyDescent="0.2">
      <c r="F321" s="14"/>
      <c r="AP321" s="14"/>
      <c r="AQ321" s="14"/>
      <c r="AW321" s="264"/>
      <c r="CK321" s="264"/>
      <c r="CS321" s="264"/>
      <c r="CW321" s="264"/>
      <c r="ER321" s="264"/>
      <c r="ES321" s="264"/>
      <c r="EZ321" s="16"/>
      <c r="FA321" s="16"/>
      <c r="FB321" s="16"/>
      <c r="FC321" s="16"/>
      <c r="FD321" s="16"/>
      <c r="FE321" s="16"/>
      <c r="FF321" s="16"/>
      <c r="FG321" s="16"/>
      <c r="FH321" s="16"/>
      <c r="FI321" s="16"/>
      <c r="FJ321" s="16"/>
      <c r="FK321" s="16"/>
      <c r="FL321" s="16"/>
      <c r="FM321" s="16"/>
      <c r="FN321" s="16"/>
      <c r="FO321" s="16"/>
      <c r="FP321" s="16"/>
      <c r="FQ321" s="16"/>
      <c r="FR321" s="16"/>
      <c r="FS321" s="16"/>
      <c r="FT321" s="16"/>
      <c r="FU321" s="16"/>
      <c r="FV321" s="16"/>
      <c r="FW321" s="16"/>
      <c r="FX321" s="16"/>
      <c r="FY321" s="16"/>
      <c r="FZ321" s="16"/>
      <c r="GA321" s="16"/>
      <c r="GB321" s="16"/>
      <c r="GC321" s="16"/>
      <c r="GD321" s="16"/>
      <c r="GE321" s="16"/>
      <c r="GF321" s="16"/>
      <c r="GG321" s="16"/>
      <c r="GH321" s="16"/>
      <c r="GI321" s="16"/>
      <c r="GJ321" s="16"/>
      <c r="GK321" s="16"/>
      <c r="GL321" s="16"/>
      <c r="GM321" s="16"/>
      <c r="GN321" s="16"/>
      <c r="GO321" s="16"/>
      <c r="GP321" s="16"/>
      <c r="GQ321" s="16"/>
      <c r="GR321" s="16"/>
      <c r="GS321" s="16"/>
      <c r="GT321" s="16"/>
      <c r="GU321" s="16"/>
      <c r="GV321" s="16"/>
      <c r="GW321" s="16"/>
      <c r="GX321" s="16"/>
      <c r="GY321" s="16"/>
      <c r="GZ321" s="16"/>
      <c r="HA321" s="16"/>
      <c r="HB321" s="16"/>
      <c r="HC321" s="16"/>
      <c r="HD321" s="16"/>
      <c r="HE321" s="16"/>
      <c r="HF321" s="16"/>
      <c r="HG321" s="16"/>
      <c r="HH321" s="16"/>
      <c r="HI321" s="16"/>
      <c r="HJ321" s="16"/>
      <c r="HK321" s="16"/>
      <c r="HL321" s="16"/>
      <c r="HM321" s="16"/>
      <c r="HN321" s="16"/>
      <c r="HO321" s="16"/>
      <c r="HP321" s="16"/>
      <c r="HQ321" s="16"/>
      <c r="HR321" s="16"/>
      <c r="HS321" s="16"/>
      <c r="HT321" s="16"/>
      <c r="HU321" s="16"/>
      <c r="HV321" s="16"/>
      <c r="HW321" s="16"/>
      <c r="HX321" s="16"/>
    </row>
    <row r="322" spans="6:232" ht="15.95" customHeight="1" x14ac:dyDescent="0.2">
      <c r="F322" s="14"/>
      <c r="AP322" s="14"/>
      <c r="AQ322" s="14"/>
      <c r="AW322" s="264"/>
      <c r="CK322" s="264"/>
      <c r="CS322" s="264"/>
      <c r="CW322" s="264"/>
      <c r="ER322" s="264"/>
      <c r="ES322" s="264"/>
      <c r="EZ322" s="16"/>
      <c r="FA322" s="16"/>
      <c r="FB322" s="16"/>
      <c r="FC322" s="16"/>
      <c r="FD322" s="16"/>
      <c r="FE322" s="16"/>
      <c r="FF322" s="16"/>
      <c r="FG322" s="16"/>
      <c r="FH322" s="16"/>
      <c r="FI322" s="16"/>
      <c r="FJ322" s="16"/>
      <c r="FK322" s="16"/>
      <c r="FL322" s="16"/>
      <c r="FM322" s="16"/>
      <c r="FN322" s="16"/>
      <c r="FO322" s="16"/>
      <c r="FP322" s="16"/>
      <c r="FQ322" s="16"/>
      <c r="FR322" s="16"/>
      <c r="FS322" s="16"/>
      <c r="FT322" s="16"/>
      <c r="FU322" s="16"/>
      <c r="FV322" s="16"/>
      <c r="FW322" s="16"/>
      <c r="FX322" s="16"/>
      <c r="FY322" s="16"/>
      <c r="FZ322" s="16"/>
      <c r="GA322" s="16"/>
      <c r="GB322" s="16"/>
      <c r="GC322" s="16"/>
      <c r="GD322" s="16"/>
      <c r="GE322" s="16"/>
      <c r="GF322" s="16"/>
      <c r="GG322" s="16"/>
      <c r="GH322" s="16"/>
      <c r="GI322" s="16"/>
      <c r="GJ322" s="16"/>
      <c r="GK322" s="16"/>
      <c r="GL322" s="16"/>
      <c r="GM322" s="16"/>
      <c r="GN322" s="16"/>
      <c r="GO322" s="16"/>
      <c r="GP322" s="16"/>
      <c r="GQ322" s="16"/>
      <c r="GR322" s="16"/>
      <c r="GS322" s="16"/>
      <c r="GT322" s="16"/>
      <c r="GU322" s="16"/>
      <c r="GV322" s="16"/>
      <c r="GW322" s="16"/>
      <c r="GX322" s="16"/>
      <c r="GY322" s="16"/>
      <c r="GZ322" s="16"/>
      <c r="HA322" s="16"/>
      <c r="HB322" s="16"/>
      <c r="HC322" s="16"/>
      <c r="HD322" s="16"/>
      <c r="HE322" s="16"/>
      <c r="HF322" s="16"/>
      <c r="HG322" s="16"/>
      <c r="HH322" s="16"/>
      <c r="HI322" s="16"/>
      <c r="HJ322" s="16"/>
      <c r="HK322" s="16"/>
      <c r="HL322" s="16"/>
      <c r="HM322" s="16"/>
      <c r="HN322" s="16"/>
      <c r="HO322" s="16"/>
      <c r="HP322" s="16"/>
      <c r="HQ322" s="16"/>
      <c r="HR322" s="16"/>
      <c r="HS322" s="16"/>
      <c r="HT322" s="16"/>
      <c r="HU322" s="16"/>
      <c r="HV322" s="16"/>
      <c r="HW322" s="16"/>
      <c r="HX322" s="16"/>
    </row>
    <row r="323" spans="6:232" ht="15.95" customHeight="1" x14ac:dyDescent="0.2">
      <c r="F323" s="14"/>
      <c r="AP323" s="14"/>
      <c r="AQ323" s="14"/>
      <c r="AW323" s="264"/>
      <c r="CK323" s="264"/>
      <c r="CS323" s="264"/>
      <c r="CW323" s="264"/>
      <c r="ER323" s="264"/>
      <c r="ES323" s="264"/>
      <c r="EZ323" s="16"/>
      <c r="FA323" s="16"/>
      <c r="FB323" s="16"/>
      <c r="FC323" s="16"/>
      <c r="FD323" s="16"/>
      <c r="FE323" s="16"/>
      <c r="FF323" s="16"/>
      <c r="FG323" s="16"/>
      <c r="FH323" s="16"/>
      <c r="FI323" s="16"/>
      <c r="FJ323" s="16"/>
      <c r="FK323" s="16"/>
      <c r="FL323" s="16"/>
      <c r="FM323" s="16"/>
      <c r="FN323" s="16"/>
      <c r="FO323" s="16"/>
      <c r="FP323" s="16"/>
      <c r="FQ323" s="16"/>
      <c r="FR323" s="16"/>
      <c r="FS323" s="16"/>
      <c r="FT323" s="16"/>
      <c r="FU323" s="16"/>
      <c r="FV323" s="16"/>
      <c r="FW323" s="16"/>
      <c r="FX323" s="16"/>
      <c r="FY323" s="16"/>
      <c r="FZ323" s="16"/>
      <c r="GA323" s="16"/>
      <c r="GB323" s="16"/>
      <c r="GC323" s="16"/>
      <c r="GD323" s="16"/>
      <c r="GE323" s="16"/>
      <c r="GF323" s="16"/>
      <c r="GG323" s="16"/>
      <c r="GH323" s="16"/>
      <c r="GI323" s="16"/>
      <c r="GJ323" s="16"/>
      <c r="GK323" s="16"/>
      <c r="GL323" s="16"/>
      <c r="GM323" s="16"/>
      <c r="GN323" s="16"/>
      <c r="GO323" s="16"/>
      <c r="GP323" s="16"/>
      <c r="GQ323" s="16"/>
      <c r="GR323" s="16"/>
      <c r="GS323" s="16"/>
      <c r="GT323" s="16"/>
      <c r="GU323" s="16"/>
      <c r="GV323" s="16"/>
      <c r="GW323" s="16"/>
      <c r="GX323" s="16"/>
      <c r="GY323" s="16"/>
      <c r="GZ323" s="16"/>
      <c r="HA323" s="16"/>
      <c r="HB323" s="16"/>
      <c r="HC323" s="16"/>
      <c r="HD323" s="16"/>
      <c r="HE323" s="16"/>
      <c r="HF323" s="16"/>
      <c r="HG323" s="16"/>
      <c r="HH323" s="16"/>
      <c r="HI323" s="16"/>
      <c r="HJ323" s="16"/>
      <c r="HK323" s="16"/>
      <c r="HL323" s="16"/>
      <c r="HM323" s="16"/>
      <c r="HN323" s="16"/>
      <c r="HO323" s="16"/>
      <c r="HP323" s="16"/>
      <c r="HQ323" s="16"/>
      <c r="HR323" s="16"/>
      <c r="HS323" s="16"/>
      <c r="HT323" s="16"/>
      <c r="HU323" s="16"/>
      <c r="HV323" s="16"/>
      <c r="HW323" s="16"/>
      <c r="HX323" s="16"/>
    </row>
    <row r="324" spans="6:232" ht="15.95" customHeight="1" x14ac:dyDescent="0.2">
      <c r="F324" s="14"/>
      <c r="AP324" s="14"/>
      <c r="AQ324" s="14"/>
      <c r="AW324" s="264"/>
      <c r="CK324" s="264"/>
      <c r="CS324" s="264"/>
      <c r="CW324" s="264"/>
      <c r="ER324" s="264"/>
      <c r="ES324" s="264"/>
      <c r="EZ324" s="16"/>
      <c r="FA324" s="16"/>
      <c r="FB324" s="16"/>
      <c r="FC324" s="16"/>
      <c r="FD324" s="16"/>
      <c r="FE324" s="16"/>
      <c r="FF324" s="16"/>
      <c r="FG324" s="16"/>
      <c r="FH324" s="16"/>
      <c r="FI324" s="16"/>
      <c r="FJ324" s="16"/>
      <c r="FK324" s="16"/>
      <c r="FL324" s="16"/>
      <c r="FM324" s="16"/>
      <c r="FN324" s="16"/>
      <c r="FO324" s="16"/>
      <c r="FP324" s="16"/>
      <c r="FQ324" s="16"/>
      <c r="FR324" s="16"/>
      <c r="FS324" s="16"/>
      <c r="FT324" s="16"/>
      <c r="FU324" s="16"/>
      <c r="FV324" s="16"/>
      <c r="FW324" s="16"/>
      <c r="FX324" s="16"/>
      <c r="FY324" s="16"/>
      <c r="FZ324" s="16"/>
      <c r="GA324" s="16"/>
      <c r="GB324" s="16"/>
      <c r="GC324" s="16"/>
      <c r="GD324" s="16"/>
      <c r="GE324" s="16"/>
      <c r="GF324" s="16"/>
      <c r="GG324" s="16"/>
      <c r="GH324" s="16"/>
      <c r="GI324" s="16"/>
      <c r="GJ324" s="16"/>
      <c r="GK324" s="16"/>
      <c r="GL324" s="16"/>
      <c r="GM324" s="16"/>
      <c r="GN324" s="16"/>
      <c r="GO324" s="16"/>
      <c r="GP324" s="16"/>
      <c r="GQ324" s="16"/>
      <c r="GR324" s="16"/>
      <c r="GS324" s="16"/>
      <c r="GT324" s="16"/>
      <c r="GU324" s="16"/>
      <c r="GV324" s="16"/>
      <c r="GW324" s="16"/>
      <c r="GX324" s="16"/>
      <c r="GY324" s="16"/>
      <c r="GZ324" s="16"/>
      <c r="HA324" s="16"/>
      <c r="HB324" s="16"/>
      <c r="HC324" s="16"/>
      <c r="HD324" s="16"/>
      <c r="HE324" s="16"/>
      <c r="HF324" s="16"/>
      <c r="HG324" s="16"/>
      <c r="HH324" s="16"/>
      <c r="HI324" s="16"/>
      <c r="HJ324" s="16"/>
      <c r="HK324" s="16"/>
      <c r="HL324" s="16"/>
      <c r="HM324" s="16"/>
      <c r="HN324" s="16"/>
      <c r="HO324" s="16"/>
      <c r="HP324" s="16"/>
      <c r="HQ324" s="16"/>
      <c r="HR324" s="16"/>
      <c r="HS324" s="16"/>
      <c r="HT324" s="16"/>
      <c r="HU324" s="16"/>
      <c r="HV324" s="16"/>
      <c r="HW324" s="16"/>
      <c r="HX324" s="16"/>
    </row>
    <row r="325" spans="6:232" ht="15.95" customHeight="1" x14ac:dyDescent="0.2">
      <c r="F325" s="14"/>
      <c r="AP325" s="14"/>
      <c r="AQ325" s="14"/>
      <c r="AW325" s="264"/>
      <c r="CK325" s="264"/>
      <c r="CS325" s="264"/>
      <c r="CW325" s="264"/>
      <c r="ER325" s="264"/>
      <c r="ES325" s="264"/>
      <c r="EZ325" s="16"/>
      <c r="FA325" s="16"/>
      <c r="FB325" s="16"/>
      <c r="FC325" s="16"/>
      <c r="FD325" s="16"/>
      <c r="FE325" s="16"/>
      <c r="FF325" s="16"/>
      <c r="FG325" s="16"/>
      <c r="FH325" s="16"/>
      <c r="FI325" s="16"/>
      <c r="FJ325" s="16"/>
      <c r="FK325" s="16"/>
      <c r="FL325" s="16"/>
      <c r="FM325" s="16"/>
      <c r="FN325" s="16"/>
      <c r="FO325" s="16"/>
      <c r="FP325" s="16"/>
      <c r="FQ325" s="16"/>
      <c r="FR325" s="16"/>
      <c r="FS325" s="16"/>
      <c r="FT325" s="16"/>
      <c r="FU325" s="16"/>
      <c r="FV325" s="16"/>
      <c r="FW325" s="16"/>
      <c r="FX325" s="16"/>
      <c r="FY325" s="16"/>
      <c r="FZ325" s="16"/>
      <c r="GA325" s="16"/>
      <c r="GB325" s="16"/>
      <c r="GC325" s="16"/>
      <c r="GD325" s="16"/>
      <c r="GE325" s="16"/>
      <c r="GF325" s="16"/>
      <c r="GG325" s="16"/>
      <c r="GH325" s="16"/>
      <c r="GI325" s="16"/>
      <c r="GJ325" s="16"/>
      <c r="GK325" s="16"/>
      <c r="GL325" s="16"/>
      <c r="GM325" s="16"/>
      <c r="GN325" s="16"/>
      <c r="GO325" s="16"/>
      <c r="GP325" s="16"/>
      <c r="GQ325" s="16"/>
      <c r="GR325" s="16"/>
      <c r="GS325" s="16"/>
      <c r="GT325" s="16"/>
      <c r="GU325" s="16"/>
      <c r="GV325" s="16"/>
      <c r="GW325" s="16"/>
      <c r="GX325" s="16"/>
      <c r="GY325" s="16"/>
      <c r="GZ325" s="16"/>
      <c r="HA325" s="16"/>
      <c r="HB325" s="16"/>
      <c r="HC325" s="16"/>
      <c r="HD325" s="16"/>
      <c r="HE325" s="16"/>
      <c r="HF325" s="16"/>
      <c r="HG325" s="16"/>
      <c r="HH325" s="16"/>
      <c r="HI325" s="16"/>
      <c r="HJ325" s="16"/>
      <c r="HK325" s="16"/>
      <c r="HL325" s="16"/>
      <c r="HM325" s="16"/>
      <c r="HN325" s="16"/>
      <c r="HO325" s="16"/>
      <c r="HP325" s="16"/>
      <c r="HQ325" s="16"/>
      <c r="HR325" s="16"/>
      <c r="HS325" s="16"/>
      <c r="HT325" s="16"/>
      <c r="HU325" s="16"/>
      <c r="HV325" s="16"/>
      <c r="HW325" s="16"/>
      <c r="HX325" s="16"/>
    </row>
    <row r="326" spans="6:232" ht="15.95" customHeight="1" x14ac:dyDescent="0.2">
      <c r="F326" s="14"/>
      <c r="AP326" s="14"/>
      <c r="AQ326" s="14"/>
      <c r="AW326" s="264"/>
      <c r="CK326" s="264"/>
      <c r="CS326" s="264"/>
      <c r="CW326" s="264"/>
      <c r="ER326" s="264"/>
      <c r="ES326" s="264"/>
      <c r="EZ326" s="16"/>
      <c r="FA326" s="16"/>
      <c r="FB326" s="16"/>
      <c r="FC326" s="16"/>
      <c r="FD326" s="16"/>
      <c r="FE326" s="16"/>
      <c r="FF326" s="16"/>
      <c r="FG326" s="16"/>
      <c r="FH326" s="16"/>
      <c r="FI326" s="16"/>
      <c r="FJ326" s="16"/>
      <c r="FK326" s="16"/>
      <c r="FL326" s="16"/>
      <c r="FM326" s="16"/>
      <c r="FN326" s="16"/>
      <c r="FO326" s="16"/>
      <c r="FP326" s="16"/>
      <c r="FQ326" s="16"/>
      <c r="FR326" s="16"/>
      <c r="FS326" s="16"/>
      <c r="FT326" s="16"/>
      <c r="FU326" s="16"/>
      <c r="FV326" s="16"/>
      <c r="FW326" s="16"/>
      <c r="FX326" s="16"/>
      <c r="FY326" s="16"/>
      <c r="FZ326" s="16"/>
      <c r="GA326" s="16"/>
      <c r="GB326" s="16"/>
      <c r="GC326" s="16"/>
      <c r="GD326" s="16"/>
      <c r="GE326" s="16"/>
      <c r="GF326" s="16"/>
      <c r="GG326" s="16"/>
      <c r="GH326" s="16"/>
      <c r="GI326" s="16"/>
      <c r="GJ326" s="16"/>
      <c r="GK326" s="16"/>
      <c r="GL326" s="16"/>
      <c r="GM326" s="16"/>
      <c r="GN326" s="16"/>
      <c r="GO326" s="16"/>
      <c r="GP326" s="16"/>
      <c r="GQ326" s="16"/>
      <c r="GR326" s="16"/>
      <c r="GS326" s="16"/>
      <c r="GT326" s="16"/>
      <c r="GU326" s="16"/>
      <c r="GV326" s="16"/>
      <c r="GW326" s="16"/>
      <c r="GX326" s="16"/>
      <c r="GY326" s="16"/>
      <c r="GZ326" s="16"/>
      <c r="HA326" s="16"/>
      <c r="HB326" s="16"/>
      <c r="HC326" s="16"/>
      <c r="HD326" s="16"/>
      <c r="HE326" s="16"/>
      <c r="HF326" s="16"/>
      <c r="HG326" s="16"/>
      <c r="HH326" s="16"/>
      <c r="HI326" s="16"/>
      <c r="HJ326" s="16"/>
      <c r="HK326" s="16"/>
      <c r="HL326" s="16"/>
      <c r="HM326" s="16"/>
      <c r="HN326" s="16"/>
      <c r="HO326" s="16"/>
      <c r="HP326" s="16"/>
      <c r="HQ326" s="16"/>
      <c r="HR326" s="16"/>
      <c r="HS326" s="16"/>
      <c r="HT326" s="16"/>
      <c r="HU326" s="16"/>
      <c r="HV326" s="16"/>
      <c r="HW326" s="16"/>
      <c r="HX326" s="16"/>
    </row>
    <row r="327" spans="6:232" ht="15.95" customHeight="1" x14ac:dyDescent="0.2">
      <c r="F327" s="14"/>
      <c r="AP327" s="14"/>
      <c r="AQ327" s="14"/>
      <c r="AW327" s="264"/>
      <c r="CK327" s="264"/>
      <c r="CS327" s="264"/>
      <c r="CW327" s="264"/>
      <c r="ER327" s="264"/>
      <c r="ES327" s="264"/>
      <c r="EZ327" s="16"/>
      <c r="FA327" s="16"/>
      <c r="FB327" s="16"/>
      <c r="FC327" s="16"/>
      <c r="FD327" s="16"/>
      <c r="FE327" s="16"/>
      <c r="FF327" s="16"/>
      <c r="FG327" s="16"/>
      <c r="FH327" s="16"/>
      <c r="FI327" s="16"/>
      <c r="FJ327" s="16"/>
      <c r="FK327" s="16"/>
      <c r="FL327" s="16"/>
      <c r="FM327" s="16"/>
      <c r="FN327" s="16"/>
      <c r="FO327" s="16"/>
      <c r="FP327" s="16"/>
      <c r="FQ327" s="16"/>
      <c r="FR327" s="16"/>
      <c r="FS327" s="16"/>
      <c r="FT327" s="16"/>
      <c r="FU327" s="16"/>
      <c r="FV327" s="16"/>
      <c r="FW327" s="16"/>
      <c r="FX327" s="16"/>
      <c r="FY327" s="16"/>
      <c r="FZ327" s="16"/>
      <c r="GA327" s="16"/>
      <c r="GB327" s="16"/>
      <c r="GC327" s="16"/>
      <c r="GD327" s="16"/>
      <c r="GE327" s="16"/>
      <c r="GF327" s="16"/>
      <c r="GG327" s="16"/>
      <c r="GH327" s="16"/>
      <c r="GI327" s="16"/>
      <c r="GJ327" s="16"/>
      <c r="GK327" s="16"/>
      <c r="GL327" s="16"/>
      <c r="GM327" s="16"/>
      <c r="GN327" s="16"/>
      <c r="GO327" s="16"/>
      <c r="GP327" s="16"/>
      <c r="GQ327" s="16"/>
      <c r="GR327" s="16"/>
      <c r="GS327" s="16"/>
      <c r="GT327" s="16"/>
      <c r="GU327" s="16"/>
      <c r="GV327" s="16"/>
      <c r="GW327" s="16"/>
      <c r="GX327" s="16"/>
      <c r="GY327" s="16"/>
      <c r="GZ327" s="16"/>
      <c r="HA327" s="16"/>
      <c r="HB327" s="16"/>
      <c r="HC327" s="16"/>
      <c r="HD327" s="16"/>
      <c r="HE327" s="16"/>
      <c r="HF327" s="16"/>
      <c r="HG327" s="16"/>
      <c r="HH327" s="16"/>
      <c r="HI327" s="16"/>
      <c r="HJ327" s="16"/>
      <c r="HK327" s="16"/>
      <c r="HL327" s="16"/>
      <c r="HM327" s="16"/>
      <c r="HN327" s="16"/>
      <c r="HO327" s="16"/>
      <c r="HP327" s="16"/>
      <c r="HQ327" s="16"/>
      <c r="HR327" s="16"/>
      <c r="HS327" s="16"/>
      <c r="HT327" s="16"/>
      <c r="HU327" s="16"/>
      <c r="HV327" s="16"/>
      <c r="HW327" s="16"/>
      <c r="HX327" s="16"/>
    </row>
    <row r="328" spans="6:232" ht="15.95" customHeight="1" x14ac:dyDescent="0.2">
      <c r="F328" s="14"/>
      <c r="AP328" s="14"/>
      <c r="AQ328" s="14"/>
      <c r="AW328" s="264"/>
      <c r="CK328" s="264"/>
      <c r="CS328" s="264"/>
      <c r="CW328" s="264"/>
      <c r="ER328" s="264"/>
      <c r="ES328" s="264"/>
      <c r="EZ328" s="16"/>
      <c r="FA328" s="16"/>
      <c r="FB328" s="16"/>
      <c r="FC328" s="16"/>
      <c r="FD328" s="16"/>
      <c r="FE328" s="16"/>
      <c r="FF328" s="16"/>
      <c r="FG328" s="16"/>
      <c r="FH328" s="16"/>
      <c r="FI328" s="16"/>
      <c r="FJ328" s="16"/>
      <c r="FK328" s="16"/>
      <c r="FL328" s="16"/>
      <c r="FM328" s="16"/>
      <c r="FN328" s="16"/>
      <c r="FO328" s="16"/>
      <c r="FP328" s="16"/>
      <c r="FQ328" s="16"/>
      <c r="FR328" s="16"/>
      <c r="FS328" s="16"/>
      <c r="FT328" s="16"/>
      <c r="FU328" s="16"/>
      <c r="FV328" s="16"/>
      <c r="FW328" s="16"/>
      <c r="FX328" s="16"/>
      <c r="FY328" s="16"/>
      <c r="FZ328" s="16"/>
      <c r="GA328" s="16"/>
      <c r="GB328" s="16"/>
      <c r="GC328" s="16"/>
      <c r="GD328" s="16"/>
      <c r="GE328" s="16"/>
      <c r="GF328" s="16"/>
      <c r="GG328" s="16"/>
      <c r="GH328" s="16"/>
      <c r="GI328" s="16"/>
      <c r="GJ328" s="16"/>
      <c r="GK328" s="16"/>
      <c r="GL328" s="16"/>
      <c r="GM328" s="16"/>
      <c r="GN328" s="16"/>
      <c r="GO328" s="16"/>
      <c r="GP328" s="16"/>
      <c r="GQ328" s="16"/>
      <c r="GR328" s="16"/>
      <c r="GS328" s="16"/>
      <c r="GT328" s="16"/>
      <c r="GU328" s="16"/>
      <c r="GV328" s="16"/>
      <c r="GW328" s="16"/>
      <c r="GX328" s="16"/>
      <c r="GY328" s="16"/>
      <c r="GZ328" s="16"/>
      <c r="HA328" s="16"/>
      <c r="HB328" s="16"/>
      <c r="HC328" s="16"/>
      <c r="HD328" s="16"/>
      <c r="HE328" s="16"/>
      <c r="HF328" s="16"/>
      <c r="HG328" s="16"/>
      <c r="HH328" s="16"/>
      <c r="HI328" s="16"/>
      <c r="HJ328" s="16"/>
      <c r="HK328" s="16"/>
      <c r="HL328" s="16"/>
      <c r="HM328" s="16"/>
      <c r="HN328" s="16"/>
      <c r="HO328" s="16"/>
      <c r="HP328" s="16"/>
      <c r="HQ328" s="16"/>
      <c r="HR328" s="16"/>
      <c r="HS328" s="16"/>
      <c r="HT328" s="16"/>
      <c r="HU328" s="16"/>
      <c r="HV328" s="16"/>
      <c r="HW328" s="16"/>
      <c r="HX328" s="16"/>
    </row>
    <row r="329" spans="6:232" ht="15.95" customHeight="1" x14ac:dyDescent="0.2">
      <c r="F329" s="14"/>
      <c r="AP329" s="14"/>
      <c r="AQ329" s="14"/>
      <c r="AW329" s="264"/>
      <c r="CK329" s="264"/>
      <c r="CS329" s="264"/>
      <c r="CW329" s="264"/>
      <c r="ER329" s="264"/>
      <c r="ES329" s="264"/>
      <c r="EZ329" s="16"/>
      <c r="FA329" s="16"/>
      <c r="FB329" s="16"/>
      <c r="FC329" s="16"/>
      <c r="FD329" s="16"/>
      <c r="FE329" s="16"/>
      <c r="FF329" s="16"/>
      <c r="FG329" s="16"/>
      <c r="FH329" s="16"/>
      <c r="FI329" s="16"/>
      <c r="FJ329" s="16"/>
      <c r="FK329" s="16"/>
      <c r="FL329" s="16"/>
      <c r="FM329" s="16"/>
      <c r="FN329" s="16"/>
      <c r="FO329" s="16"/>
      <c r="FP329" s="16"/>
      <c r="FQ329" s="16"/>
      <c r="FR329" s="16"/>
      <c r="FS329" s="16"/>
      <c r="FT329" s="16"/>
      <c r="FU329" s="16"/>
      <c r="FV329" s="16"/>
      <c r="FW329" s="16"/>
      <c r="FX329" s="16"/>
      <c r="FY329" s="16"/>
      <c r="FZ329" s="16"/>
      <c r="GA329" s="16"/>
      <c r="GB329" s="16"/>
      <c r="GC329" s="16"/>
      <c r="GD329" s="16"/>
      <c r="GE329" s="16"/>
      <c r="GF329" s="16"/>
      <c r="GG329" s="16"/>
      <c r="GH329" s="16"/>
      <c r="GI329" s="16"/>
      <c r="GJ329" s="16"/>
      <c r="GK329" s="16"/>
      <c r="GL329" s="16"/>
      <c r="GM329" s="16"/>
      <c r="GN329" s="16"/>
      <c r="GO329" s="16"/>
      <c r="GP329" s="16"/>
      <c r="GQ329" s="16"/>
      <c r="GR329" s="16"/>
      <c r="GS329" s="16"/>
      <c r="GT329" s="16"/>
      <c r="GU329" s="16"/>
      <c r="GV329" s="16"/>
      <c r="GW329" s="16"/>
      <c r="GX329" s="16"/>
      <c r="GY329" s="16"/>
      <c r="GZ329" s="16"/>
      <c r="HA329" s="16"/>
      <c r="HB329" s="16"/>
      <c r="HC329" s="16"/>
      <c r="HD329" s="16"/>
      <c r="HE329" s="16"/>
      <c r="HF329" s="16"/>
      <c r="HG329" s="16"/>
      <c r="HH329" s="16"/>
      <c r="HI329" s="16"/>
      <c r="HJ329" s="16"/>
      <c r="HK329" s="16"/>
      <c r="HL329" s="16"/>
      <c r="HM329" s="16"/>
      <c r="HN329" s="16"/>
      <c r="HO329" s="16"/>
      <c r="HP329" s="16"/>
      <c r="HQ329" s="16"/>
      <c r="HR329" s="16"/>
      <c r="HS329" s="16"/>
      <c r="HT329" s="16"/>
      <c r="HU329" s="16"/>
      <c r="HV329" s="16"/>
      <c r="HW329" s="16"/>
      <c r="HX329" s="16"/>
    </row>
    <row r="330" spans="6:232" ht="15.95" customHeight="1" x14ac:dyDescent="0.2">
      <c r="F330" s="14"/>
      <c r="AP330" s="14"/>
      <c r="AQ330" s="14"/>
      <c r="AW330" s="264"/>
      <c r="CK330" s="264"/>
      <c r="CS330" s="264"/>
      <c r="CW330" s="264"/>
      <c r="ER330" s="264"/>
      <c r="ES330" s="264"/>
      <c r="EZ330" s="16"/>
      <c r="FA330" s="16"/>
      <c r="FB330" s="16"/>
      <c r="FC330" s="16"/>
      <c r="FD330" s="16"/>
      <c r="FE330" s="16"/>
      <c r="FF330" s="16"/>
      <c r="FG330" s="16"/>
      <c r="FH330" s="16"/>
      <c r="FI330" s="16"/>
      <c r="FJ330" s="16"/>
      <c r="FK330" s="16"/>
      <c r="FL330" s="16"/>
      <c r="FM330" s="16"/>
      <c r="FN330" s="16"/>
      <c r="FO330" s="16"/>
      <c r="FP330" s="16"/>
      <c r="FQ330" s="16"/>
      <c r="FR330" s="16"/>
      <c r="FS330" s="16"/>
      <c r="FT330" s="16"/>
      <c r="FU330" s="16"/>
      <c r="FV330" s="16"/>
      <c r="FW330" s="16"/>
      <c r="FX330" s="16"/>
      <c r="FY330" s="16"/>
      <c r="FZ330" s="16"/>
      <c r="GA330" s="16"/>
      <c r="GB330" s="16"/>
      <c r="GC330" s="16"/>
      <c r="GD330" s="16"/>
      <c r="GE330" s="16"/>
      <c r="GF330" s="16"/>
      <c r="GG330" s="16"/>
      <c r="GH330" s="16"/>
      <c r="GI330" s="16"/>
      <c r="GJ330" s="16"/>
      <c r="GK330" s="16"/>
      <c r="GL330" s="16"/>
      <c r="GM330" s="16"/>
      <c r="GN330" s="16"/>
      <c r="GO330" s="16"/>
      <c r="GP330" s="16"/>
      <c r="GQ330" s="16"/>
      <c r="GR330" s="16"/>
      <c r="GS330" s="16"/>
      <c r="GT330" s="16"/>
      <c r="GU330" s="16"/>
      <c r="GV330" s="16"/>
      <c r="GW330" s="16"/>
      <c r="GX330" s="16"/>
      <c r="GY330" s="16"/>
      <c r="GZ330" s="16"/>
      <c r="HA330" s="16"/>
      <c r="HB330" s="16"/>
      <c r="HC330" s="16"/>
      <c r="HD330" s="16"/>
      <c r="HE330" s="16"/>
      <c r="HF330" s="16"/>
      <c r="HG330" s="16"/>
      <c r="HH330" s="16"/>
      <c r="HI330" s="16"/>
      <c r="HJ330" s="16"/>
      <c r="HK330" s="16"/>
      <c r="HL330" s="16"/>
      <c r="HM330" s="16"/>
      <c r="HN330" s="16"/>
      <c r="HO330" s="16"/>
      <c r="HP330" s="16"/>
      <c r="HQ330" s="16"/>
      <c r="HR330" s="16"/>
      <c r="HS330" s="16"/>
      <c r="HT330" s="16"/>
      <c r="HU330" s="16"/>
      <c r="HV330" s="16"/>
      <c r="HW330" s="16"/>
      <c r="HX330" s="16"/>
    </row>
    <row r="331" spans="6:232" ht="15.95" customHeight="1" x14ac:dyDescent="0.2">
      <c r="F331" s="14"/>
      <c r="AP331" s="14"/>
      <c r="AQ331" s="14"/>
      <c r="AW331" s="264"/>
      <c r="CK331" s="264"/>
      <c r="CS331" s="264"/>
      <c r="CW331" s="264"/>
      <c r="ER331" s="264"/>
      <c r="ES331" s="264"/>
      <c r="EZ331" s="16"/>
      <c r="FA331" s="16"/>
      <c r="FB331" s="16"/>
      <c r="FC331" s="16"/>
      <c r="FD331" s="16"/>
      <c r="FE331" s="16"/>
      <c r="FF331" s="16"/>
      <c r="FG331" s="16"/>
      <c r="FH331" s="16"/>
      <c r="FI331" s="16"/>
      <c r="FJ331" s="16"/>
      <c r="FK331" s="16"/>
      <c r="FL331" s="16"/>
      <c r="FM331" s="16"/>
      <c r="FN331" s="16"/>
      <c r="FO331" s="16"/>
      <c r="FP331" s="16"/>
      <c r="FQ331" s="16"/>
      <c r="FR331" s="16"/>
      <c r="FS331" s="16"/>
      <c r="FT331" s="16"/>
      <c r="FU331" s="16"/>
      <c r="FV331" s="16"/>
      <c r="FW331" s="16"/>
      <c r="FX331" s="16"/>
      <c r="FY331" s="16"/>
      <c r="FZ331" s="16"/>
      <c r="GA331" s="16"/>
      <c r="GB331" s="16"/>
      <c r="GC331" s="16"/>
      <c r="GD331" s="16"/>
      <c r="GE331" s="16"/>
      <c r="GF331" s="16"/>
      <c r="GG331" s="16"/>
      <c r="GH331" s="16"/>
      <c r="GI331" s="16"/>
      <c r="GJ331" s="16"/>
      <c r="GK331" s="16"/>
      <c r="GL331" s="16"/>
      <c r="GM331" s="16"/>
      <c r="GN331" s="16"/>
      <c r="GO331" s="16"/>
      <c r="GP331" s="16"/>
      <c r="GQ331" s="16"/>
      <c r="GR331" s="16"/>
      <c r="GS331" s="16"/>
      <c r="GT331" s="16"/>
      <c r="GU331" s="16"/>
      <c r="GV331" s="16"/>
      <c r="GW331" s="16"/>
      <c r="GX331" s="16"/>
      <c r="GY331" s="16"/>
      <c r="GZ331" s="16"/>
      <c r="HA331" s="16"/>
      <c r="HB331" s="16"/>
      <c r="HC331" s="16"/>
      <c r="HD331" s="16"/>
      <c r="HE331" s="16"/>
      <c r="HF331" s="16"/>
      <c r="HG331" s="16"/>
      <c r="HH331" s="16"/>
      <c r="HI331" s="16"/>
      <c r="HJ331" s="16"/>
      <c r="HK331" s="16"/>
      <c r="HL331" s="16"/>
      <c r="HM331" s="16"/>
      <c r="HN331" s="16"/>
      <c r="HO331" s="16"/>
      <c r="HP331" s="16"/>
      <c r="HQ331" s="16"/>
      <c r="HR331" s="16"/>
      <c r="HS331" s="16"/>
      <c r="HT331" s="16"/>
      <c r="HU331" s="16"/>
      <c r="HV331" s="16"/>
      <c r="HW331" s="16"/>
      <c r="HX331" s="16"/>
    </row>
    <row r="332" spans="6:232" ht="15.95" customHeight="1" x14ac:dyDescent="0.2">
      <c r="F332" s="14"/>
      <c r="AP332" s="14"/>
      <c r="AQ332" s="14"/>
      <c r="AW332" s="264"/>
      <c r="CK332" s="264"/>
      <c r="CS332" s="264"/>
      <c r="CW332" s="264"/>
      <c r="ER332" s="264"/>
      <c r="ES332" s="264"/>
      <c r="EZ332" s="16"/>
      <c r="FA332" s="16"/>
      <c r="FB332" s="16"/>
      <c r="FC332" s="16"/>
      <c r="FD332" s="16"/>
      <c r="FE332" s="16"/>
      <c r="FF332" s="16"/>
      <c r="FG332" s="16"/>
      <c r="FH332" s="16"/>
      <c r="FI332" s="16"/>
      <c r="FJ332" s="16"/>
      <c r="FK332" s="16"/>
      <c r="FL332" s="16"/>
      <c r="FM332" s="16"/>
      <c r="FN332" s="16"/>
      <c r="FO332" s="16"/>
      <c r="FP332" s="16"/>
      <c r="FQ332" s="16"/>
      <c r="FR332" s="16"/>
      <c r="FS332" s="16"/>
      <c r="FT332" s="16"/>
      <c r="FU332" s="16"/>
      <c r="FV332" s="16"/>
      <c r="FW332" s="16"/>
      <c r="FX332" s="16"/>
      <c r="FY332" s="16"/>
      <c r="FZ332" s="16"/>
      <c r="GA332" s="16"/>
      <c r="GB332" s="16"/>
      <c r="GC332" s="16"/>
      <c r="GD332" s="16"/>
      <c r="GE332" s="16"/>
      <c r="GF332" s="16"/>
      <c r="GG332" s="16"/>
      <c r="GH332" s="16"/>
      <c r="GI332" s="16"/>
      <c r="GJ332" s="16"/>
      <c r="GK332" s="16"/>
      <c r="GL332" s="16"/>
      <c r="GM332" s="16"/>
      <c r="GN332" s="16"/>
      <c r="GO332" s="16"/>
      <c r="GP332" s="16"/>
      <c r="GQ332" s="16"/>
      <c r="GR332" s="16"/>
      <c r="GS332" s="16"/>
      <c r="GT332" s="16"/>
      <c r="GU332" s="16"/>
      <c r="GV332" s="16"/>
      <c r="GW332" s="16"/>
      <c r="GX332" s="16"/>
      <c r="GY332" s="16"/>
      <c r="GZ332" s="16"/>
      <c r="HA332" s="16"/>
      <c r="HB332" s="16"/>
      <c r="HC332" s="16"/>
      <c r="HD332" s="16"/>
      <c r="HE332" s="16"/>
      <c r="HF332" s="16"/>
      <c r="HG332" s="16"/>
      <c r="HH332" s="16"/>
      <c r="HI332" s="16"/>
      <c r="HJ332" s="16"/>
      <c r="HK332" s="16"/>
      <c r="HL332" s="16"/>
      <c r="HM332" s="16"/>
      <c r="HN332" s="16"/>
      <c r="HO332" s="16"/>
      <c r="HP332" s="16"/>
      <c r="HQ332" s="16"/>
      <c r="HR332" s="16"/>
      <c r="HS332" s="16"/>
      <c r="HT332" s="16"/>
      <c r="HU332" s="16"/>
      <c r="HV332" s="16"/>
      <c r="HW332" s="16"/>
      <c r="HX332" s="16"/>
    </row>
    <row r="333" spans="6:232" ht="15.95" customHeight="1" x14ac:dyDescent="0.2">
      <c r="F333" s="14"/>
      <c r="AP333" s="14"/>
      <c r="AQ333" s="14"/>
      <c r="AW333" s="264"/>
      <c r="CK333" s="264"/>
      <c r="CS333" s="264"/>
      <c r="CW333" s="264"/>
      <c r="ER333" s="264"/>
      <c r="ES333" s="264"/>
      <c r="EZ333" s="16"/>
      <c r="FA333" s="16"/>
      <c r="FB333" s="16"/>
      <c r="FC333" s="16"/>
      <c r="FD333" s="16"/>
      <c r="FE333" s="16"/>
      <c r="FF333" s="16"/>
      <c r="FG333" s="16"/>
      <c r="FH333" s="16"/>
      <c r="FI333" s="16"/>
      <c r="FJ333" s="16"/>
      <c r="FK333" s="16"/>
      <c r="FL333" s="16"/>
      <c r="FM333" s="16"/>
      <c r="FN333" s="16"/>
      <c r="FO333" s="16"/>
      <c r="FP333" s="16"/>
      <c r="FQ333" s="16"/>
      <c r="FR333" s="16"/>
      <c r="FS333" s="16"/>
      <c r="FT333" s="16"/>
      <c r="FU333" s="16"/>
      <c r="FV333" s="16"/>
      <c r="FW333" s="16"/>
      <c r="FX333" s="16"/>
      <c r="FY333" s="16"/>
      <c r="FZ333" s="16"/>
      <c r="GA333" s="16"/>
      <c r="GB333" s="16"/>
      <c r="GC333" s="16"/>
      <c r="GD333" s="16"/>
      <c r="GE333" s="16"/>
      <c r="GF333" s="16"/>
      <c r="GG333" s="16"/>
      <c r="GH333" s="16"/>
      <c r="GI333" s="16"/>
      <c r="GJ333" s="16"/>
      <c r="GK333" s="16"/>
      <c r="GL333" s="16"/>
      <c r="GM333" s="16"/>
      <c r="GN333" s="16"/>
      <c r="GO333" s="16"/>
      <c r="GP333" s="16"/>
      <c r="GQ333" s="16"/>
      <c r="GR333" s="16"/>
      <c r="GS333" s="16"/>
      <c r="GT333" s="16"/>
      <c r="GU333" s="16"/>
      <c r="GV333" s="16"/>
      <c r="GW333" s="16"/>
      <c r="GX333" s="16"/>
      <c r="GY333" s="16"/>
      <c r="GZ333" s="16"/>
      <c r="HA333" s="16"/>
      <c r="HB333" s="16"/>
      <c r="HC333" s="16"/>
      <c r="HD333" s="16"/>
      <c r="HE333" s="16"/>
      <c r="HF333" s="16"/>
      <c r="HG333" s="16"/>
      <c r="HH333" s="16"/>
      <c r="HI333" s="16"/>
      <c r="HJ333" s="16"/>
      <c r="HK333" s="16"/>
      <c r="HL333" s="16"/>
      <c r="HM333" s="16"/>
      <c r="HN333" s="16"/>
      <c r="HO333" s="16"/>
      <c r="HP333" s="16"/>
      <c r="HQ333" s="16"/>
      <c r="HR333" s="16"/>
      <c r="HS333" s="16"/>
      <c r="HT333" s="16"/>
      <c r="HU333" s="16"/>
      <c r="HV333" s="16"/>
      <c r="HW333" s="16"/>
      <c r="HX333" s="16"/>
    </row>
    <row r="334" spans="6:232" ht="15.95" customHeight="1" x14ac:dyDescent="0.2">
      <c r="F334" s="14"/>
      <c r="AP334" s="14"/>
      <c r="AQ334" s="14"/>
      <c r="AW334" s="264"/>
      <c r="CK334" s="264"/>
      <c r="CS334" s="264"/>
      <c r="CW334" s="264"/>
      <c r="ER334" s="264"/>
      <c r="ES334" s="264"/>
      <c r="EZ334" s="16"/>
      <c r="FA334" s="16"/>
      <c r="FB334" s="16"/>
      <c r="FC334" s="16"/>
      <c r="FD334" s="16"/>
      <c r="FE334" s="16"/>
      <c r="FF334" s="16"/>
      <c r="FG334" s="16"/>
      <c r="FH334" s="16"/>
      <c r="FI334" s="16"/>
      <c r="FJ334" s="16"/>
      <c r="FK334" s="16"/>
      <c r="FL334" s="16"/>
      <c r="FM334" s="16"/>
      <c r="FN334" s="16"/>
      <c r="FO334" s="16"/>
      <c r="FP334" s="16"/>
      <c r="FQ334" s="16"/>
      <c r="FR334" s="16"/>
      <c r="FS334" s="16"/>
      <c r="FT334" s="16"/>
      <c r="FU334" s="16"/>
      <c r="FV334" s="16"/>
      <c r="FW334" s="16"/>
      <c r="FX334" s="16"/>
      <c r="FY334" s="16"/>
      <c r="FZ334" s="16"/>
      <c r="GA334" s="16"/>
      <c r="GB334" s="16"/>
      <c r="GC334" s="16"/>
      <c r="GD334" s="16"/>
      <c r="GE334" s="16"/>
      <c r="GF334" s="16"/>
      <c r="GG334" s="16"/>
      <c r="GH334" s="16"/>
      <c r="GI334" s="16"/>
      <c r="GJ334" s="16"/>
      <c r="GK334" s="16"/>
      <c r="GL334" s="16"/>
      <c r="GM334" s="16"/>
      <c r="GN334" s="16"/>
      <c r="GO334" s="16"/>
      <c r="GP334" s="16"/>
      <c r="GQ334" s="16"/>
      <c r="GR334" s="16"/>
      <c r="GS334" s="16"/>
      <c r="GT334" s="16"/>
      <c r="GU334" s="16"/>
      <c r="GV334" s="16"/>
      <c r="GW334" s="16"/>
      <c r="GX334" s="16"/>
      <c r="GY334" s="16"/>
      <c r="GZ334" s="16"/>
      <c r="HA334" s="16"/>
      <c r="HB334" s="16"/>
      <c r="HC334" s="16"/>
      <c r="HD334" s="16"/>
      <c r="HE334" s="16"/>
      <c r="HF334" s="16"/>
      <c r="HG334" s="16"/>
      <c r="HH334" s="16"/>
      <c r="HI334" s="16"/>
      <c r="HJ334" s="16"/>
      <c r="HK334" s="16"/>
      <c r="HL334" s="16"/>
      <c r="HM334" s="16"/>
      <c r="HN334" s="16"/>
      <c r="HO334" s="16"/>
      <c r="HP334" s="16"/>
      <c r="HQ334" s="16"/>
      <c r="HR334" s="16"/>
      <c r="HS334" s="16"/>
      <c r="HT334" s="16"/>
      <c r="HU334" s="16"/>
      <c r="HV334" s="16"/>
      <c r="HW334" s="16"/>
      <c r="HX334" s="16"/>
    </row>
    <row r="335" spans="6:232" ht="15.95" customHeight="1" x14ac:dyDescent="0.2">
      <c r="F335" s="14"/>
      <c r="AP335" s="14"/>
      <c r="AQ335" s="14"/>
      <c r="AW335" s="264"/>
      <c r="CK335" s="264"/>
      <c r="CS335" s="264"/>
      <c r="CW335" s="264"/>
      <c r="ER335" s="264"/>
      <c r="ES335" s="264"/>
      <c r="EZ335" s="16"/>
      <c r="FA335" s="16"/>
      <c r="FB335" s="16"/>
      <c r="FC335" s="16"/>
      <c r="FD335" s="16"/>
      <c r="FE335" s="16"/>
      <c r="FF335" s="16"/>
      <c r="FG335" s="16"/>
      <c r="FH335" s="16"/>
      <c r="FI335" s="16"/>
      <c r="FJ335" s="16"/>
      <c r="FK335" s="16"/>
      <c r="FL335" s="16"/>
      <c r="FM335" s="16"/>
      <c r="FN335" s="16"/>
      <c r="FO335" s="16"/>
      <c r="FP335" s="16"/>
      <c r="FQ335" s="16"/>
      <c r="FR335" s="16"/>
      <c r="FS335" s="16"/>
      <c r="FT335" s="16"/>
      <c r="FU335" s="16"/>
      <c r="FV335" s="16"/>
      <c r="FW335" s="16"/>
      <c r="FX335" s="16"/>
      <c r="FY335" s="16"/>
      <c r="FZ335" s="16"/>
      <c r="GA335" s="16"/>
      <c r="GB335" s="16"/>
      <c r="GC335" s="16"/>
      <c r="GD335" s="16"/>
      <c r="GE335" s="16"/>
      <c r="GF335" s="16"/>
      <c r="GG335" s="16"/>
      <c r="GH335" s="16"/>
      <c r="GI335" s="16"/>
      <c r="GJ335" s="16"/>
      <c r="GK335" s="16"/>
      <c r="GL335" s="16"/>
      <c r="GM335" s="16"/>
      <c r="GN335" s="16"/>
      <c r="GO335" s="16"/>
      <c r="GP335" s="16"/>
      <c r="GQ335" s="16"/>
      <c r="GR335" s="16"/>
      <c r="GS335" s="16"/>
      <c r="GT335" s="16"/>
      <c r="GU335" s="16"/>
      <c r="GV335" s="16"/>
      <c r="GW335" s="16"/>
      <c r="GX335" s="16"/>
      <c r="GY335" s="16"/>
      <c r="GZ335" s="16"/>
      <c r="HA335" s="16"/>
      <c r="HB335" s="16"/>
      <c r="HC335" s="16"/>
      <c r="HD335" s="16"/>
      <c r="HE335" s="16"/>
      <c r="HF335" s="16"/>
      <c r="HG335" s="16"/>
      <c r="HH335" s="16"/>
      <c r="HI335" s="16"/>
      <c r="HJ335" s="16"/>
      <c r="HK335" s="16"/>
      <c r="HL335" s="16"/>
      <c r="HM335" s="16"/>
      <c r="HN335" s="16"/>
      <c r="HO335" s="16"/>
      <c r="HP335" s="16"/>
      <c r="HQ335" s="16"/>
      <c r="HR335" s="16"/>
      <c r="HS335" s="16"/>
      <c r="HT335" s="16"/>
      <c r="HU335" s="16"/>
      <c r="HV335" s="16"/>
      <c r="HW335" s="16"/>
      <c r="HX335" s="16"/>
    </row>
    <row r="336" spans="6:232" ht="15.95" customHeight="1" x14ac:dyDescent="0.2">
      <c r="F336" s="14"/>
      <c r="AP336" s="14"/>
      <c r="AQ336" s="14"/>
      <c r="AW336" s="264"/>
      <c r="CK336" s="264"/>
      <c r="CS336" s="264"/>
      <c r="CW336" s="264"/>
      <c r="ER336" s="264"/>
      <c r="ES336" s="264"/>
      <c r="EZ336" s="16"/>
      <c r="FA336" s="16"/>
      <c r="FB336" s="16"/>
      <c r="FC336" s="16"/>
      <c r="FD336" s="16"/>
      <c r="FE336" s="16"/>
      <c r="FF336" s="16"/>
      <c r="FG336" s="16"/>
      <c r="FH336" s="16"/>
      <c r="FI336" s="16"/>
      <c r="FJ336" s="16"/>
      <c r="FK336" s="16"/>
      <c r="FL336" s="16"/>
      <c r="FM336" s="16"/>
      <c r="FN336" s="16"/>
      <c r="FO336" s="16"/>
      <c r="FP336" s="16"/>
      <c r="FQ336" s="16"/>
      <c r="FR336" s="16"/>
      <c r="FS336" s="16"/>
      <c r="FT336" s="16"/>
      <c r="FU336" s="16"/>
      <c r="FV336" s="16"/>
      <c r="FW336" s="16"/>
      <c r="FX336" s="16"/>
      <c r="FY336" s="16"/>
      <c r="FZ336" s="16"/>
      <c r="GA336" s="16"/>
      <c r="GB336" s="16"/>
      <c r="GC336" s="16"/>
      <c r="GD336" s="16"/>
      <c r="GE336" s="16"/>
      <c r="GF336" s="16"/>
      <c r="GG336" s="16"/>
      <c r="GH336" s="16"/>
      <c r="GI336" s="16"/>
      <c r="GJ336" s="16"/>
      <c r="GK336" s="16"/>
      <c r="GL336" s="16"/>
      <c r="GM336" s="16"/>
      <c r="GN336" s="16"/>
      <c r="GO336" s="16"/>
      <c r="GP336" s="16"/>
      <c r="GQ336" s="16"/>
      <c r="GR336" s="16"/>
      <c r="GS336" s="16"/>
      <c r="GT336" s="16"/>
      <c r="GU336" s="16"/>
      <c r="GV336" s="16"/>
      <c r="GW336" s="16"/>
      <c r="GX336" s="16"/>
      <c r="GY336" s="16"/>
      <c r="GZ336" s="16"/>
      <c r="HA336" s="16"/>
      <c r="HB336" s="16"/>
      <c r="HC336" s="16"/>
      <c r="HD336" s="16"/>
      <c r="HE336" s="16"/>
      <c r="HF336" s="16"/>
      <c r="HG336" s="16"/>
      <c r="HH336" s="16"/>
      <c r="HI336" s="16"/>
      <c r="HJ336" s="16"/>
      <c r="HK336" s="16"/>
      <c r="HL336" s="16"/>
      <c r="HM336" s="16"/>
      <c r="HN336" s="16"/>
      <c r="HO336" s="16"/>
      <c r="HP336" s="16"/>
      <c r="HQ336" s="16"/>
      <c r="HR336" s="16"/>
      <c r="HS336" s="16"/>
      <c r="HT336" s="16"/>
      <c r="HU336" s="16"/>
      <c r="HV336" s="16"/>
      <c r="HW336" s="16"/>
      <c r="HX336" s="16"/>
    </row>
    <row r="337" spans="6:232" ht="15.95" customHeight="1" x14ac:dyDescent="0.2">
      <c r="F337" s="14"/>
      <c r="AP337" s="14"/>
      <c r="AQ337" s="14"/>
      <c r="AW337" s="264"/>
      <c r="CK337" s="264"/>
      <c r="CS337" s="264"/>
      <c r="CW337" s="264"/>
      <c r="ER337" s="264"/>
      <c r="ES337" s="264"/>
      <c r="EZ337" s="16"/>
      <c r="FA337" s="16"/>
      <c r="FB337" s="16"/>
      <c r="FC337" s="16"/>
      <c r="FD337" s="16"/>
      <c r="FE337" s="16"/>
      <c r="FF337" s="16"/>
      <c r="FG337" s="16"/>
      <c r="FH337" s="16"/>
      <c r="FI337" s="16"/>
      <c r="FJ337" s="16"/>
      <c r="FK337" s="16"/>
      <c r="FL337" s="16"/>
      <c r="FM337" s="16"/>
      <c r="FN337" s="16"/>
      <c r="FO337" s="16"/>
      <c r="FP337" s="16"/>
      <c r="FQ337" s="16"/>
      <c r="FR337" s="16"/>
      <c r="FS337" s="16"/>
      <c r="FT337" s="16"/>
      <c r="FU337" s="16"/>
      <c r="FV337" s="16"/>
      <c r="FW337" s="16"/>
      <c r="FX337" s="16"/>
      <c r="FY337" s="16"/>
      <c r="FZ337" s="16"/>
      <c r="GA337" s="16"/>
      <c r="GB337" s="16"/>
      <c r="GC337" s="16"/>
      <c r="GD337" s="16"/>
      <c r="GE337" s="16"/>
      <c r="GF337" s="16"/>
      <c r="GG337" s="16"/>
      <c r="GH337" s="16"/>
      <c r="GI337" s="16"/>
      <c r="GJ337" s="16"/>
      <c r="GK337" s="16"/>
      <c r="GL337" s="16"/>
      <c r="GM337" s="16"/>
      <c r="GN337" s="16"/>
      <c r="GO337" s="16"/>
      <c r="GP337" s="16"/>
      <c r="GQ337" s="16"/>
      <c r="GR337" s="16"/>
      <c r="GS337" s="16"/>
      <c r="GT337" s="16"/>
      <c r="GU337" s="16"/>
      <c r="GV337" s="16"/>
      <c r="GW337" s="16"/>
      <c r="GX337" s="16"/>
      <c r="GY337" s="16"/>
      <c r="GZ337" s="16"/>
      <c r="HA337" s="16"/>
      <c r="HB337" s="16"/>
      <c r="HC337" s="16"/>
      <c r="HD337" s="16"/>
      <c r="HE337" s="16"/>
      <c r="HF337" s="16"/>
      <c r="HG337" s="16"/>
      <c r="HH337" s="16"/>
      <c r="HI337" s="16"/>
      <c r="HJ337" s="16"/>
      <c r="HK337" s="16"/>
      <c r="HL337" s="16"/>
      <c r="HM337" s="16"/>
      <c r="HN337" s="16"/>
      <c r="HO337" s="16"/>
      <c r="HP337" s="16"/>
      <c r="HQ337" s="16"/>
      <c r="HR337" s="16"/>
      <c r="HS337" s="16"/>
      <c r="HT337" s="16"/>
      <c r="HU337" s="16"/>
      <c r="HV337" s="16"/>
      <c r="HW337" s="16"/>
      <c r="HX337" s="16"/>
    </row>
    <row r="338" spans="6:232" ht="15.95" customHeight="1" x14ac:dyDescent="0.2">
      <c r="F338" s="14"/>
      <c r="AP338" s="14"/>
      <c r="AQ338" s="14"/>
      <c r="AW338" s="264"/>
      <c r="CK338" s="264"/>
      <c r="CS338" s="264"/>
      <c r="CW338" s="264"/>
      <c r="ER338" s="264"/>
      <c r="ES338" s="264"/>
      <c r="EZ338" s="16"/>
      <c r="FA338" s="16"/>
      <c r="FB338" s="16"/>
      <c r="FC338" s="16"/>
      <c r="FD338" s="16"/>
      <c r="FE338" s="16"/>
      <c r="FF338" s="16"/>
      <c r="FG338" s="16"/>
      <c r="FH338" s="16"/>
      <c r="FI338" s="16"/>
      <c r="FJ338" s="16"/>
      <c r="FK338" s="16"/>
      <c r="FL338" s="16"/>
      <c r="FM338" s="16"/>
      <c r="FN338" s="16"/>
      <c r="FO338" s="16"/>
      <c r="FP338" s="16"/>
      <c r="FQ338" s="16"/>
      <c r="FR338" s="16"/>
      <c r="FS338" s="16"/>
      <c r="FT338" s="16"/>
      <c r="FU338" s="16"/>
      <c r="FV338" s="16"/>
      <c r="FW338" s="16"/>
      <c r="FX338" s="16"/>
      <c r="FY338" s="16"/>
      <c r="FZ338" s="16"/>
      <c r="GA338" s="16"/>
      <c r="GB338" s="16"/>
      <c r="GC338" s="16"/>
      <c r="GD338" s="16"/>
      <c r="GE338" s="16"/>
      <c r="GF338" s="16"/>
      <c r="GG338" s="16"/>
      <c r="GH338" s="16"/>
      <c r="GI338" s="16"/>
      <c r="GJ338" s="16"/>
      <c r="GK338" s="16"/>
      <c r="GL338" s="16"/>
      <c r="GM338" s="16"/>
      <c r="GN338" s="16"/>
      <c r="GO338" s="16"/>
      <c r="GP338" s="16"/>
      <c r="GQ338" s="16"/>
      <c r="GR338" s="16"/>
      <c r="GS338" s="16"/>
      <c r="GT338" s="16"/>
      <c r="GU338" s="16"/>
      <c r="GV338" s="16"/>
      <c r="GW338" s="16"/>
      <c r="GX338" s="16"/>
      <c r="GY338" s="16"/>
      <c r="GZ338" s="16"/>
      <c r="HA338" s="16"/>
      <c r="HB338" s="16"/>
      <c r="HC338" s="16"/>
      <c r="HD338" s="16"/>
      <c r="HE338" s="16"/>
      <c r="HF338" s="16"/>
      <c r="HG338" s="16"/>
      <c r="HH338" s="16"/>
      <c r="HI338" s="16"/>
      <c r="HJ338" s="16"/>
      <c r="HK338" s="16"/>
      <c r="HL338" s="16"/>
      <c r="HM338" s="16"/>
      <c r="HN338" s="16"/>
      <c r="HO338" s="16"/>
      <c r="HP338" s="16"/>
      <c r="HQ338" s="16"/>
      <c r="HR338" s="16"/>
      <c r="HS338" s="16"/>
      <c r="HT338" s="16"/>
      <c r="HU338" s="16"/>
      <c r="HV338" s="16"/>
      <c r="HW338" s="16"/>
      <c r="HX338" s="16"/>
    </row>
    <row r="339" spans="6:232" ht="15.95" customHeight="1" x14ac:dyDescent="0.2">
      <c r="F339" s="14"/>
      <c r="AP339" s="14"/>
      <c r="AQ339" s="14"/>
      <c r="AW339" s="264"/>
      <c r="CK339" s="264"/>
      <c r="CS339" s="264"/>
      <c r="CW339" s="264"/>
      <c r="ER339" s="264"/>
      <c r="ES339" s="264"/>
      <c r="EZ339" s="16"/>
      <c r="FA339" s="16"/>
      <c r="FB339" s="16"/>
      <c r="FC339" s="16"/>
      <c r="FD339" s="16"/>
      <c r="FE339" s="16"/>
      <c r="FF339" s="16"/>
      <c r="FG339" s="16"/>
      <c r="FH339" s="16"/>
      <c r="FI339" s="16"/>
      <c r="FJ339" s="16"/>
      <c r="FK339" s="16"/>
      <c r="FL339" s="16"/>
      <c r="FM339" s="16"/>
      <c r="FN339" s="16"/>
      <c r="FO339" s="16"/>
      <c r="FP339" s="16"/>
      <c r="FQ339" s="16"/>
      <c r="FR339" s="16"/>
      <c r="FS339" s="16"/>
      <c r="FT339" s="16"/>
      <c r="FU339" s="16"/>
      <c r="FV339" s="16"/>
      <c r="FW339" s="16"/>
      <c r="FX339" s="16"/>
      <c r="FY339" s="16"/>
      <c r="FZ339" s="16"/>
      <c r="GA339" s="16"/>
      <c r="GB339" s="16"/>
      <c r="GC339" s="16"/>
      <c r="GD339" s="16"/>
      <c r="GE339" s="16"/>
      <c r="GF339" s="16"/>
      <c r="GG339" s="16"/>
      <c r="GH339" s="16"/>
      <c r="GI339" s="16"/>
      <c r="GJ339" s="16"/>
      <c r="GK339" s="16"/>
      <c r="GL339" s="16"/>
      <c r="GM339" s="16"/>
      <c r="GN339" s="16"/>
      <c r="GO339" s="16"/>
      <c r="GP339" s="16"/>
      <c r="GQ339" s="16"/>
      <c r="GR339" s="16"/>
      <c r="GS339" s="16"/>
      <c r="GT339" s="16"/>
      <c r="GU339" s="16"/>
      <c r="GV339" s="16"/>
      <c r="GW339" s="16"/>
      <c r="GX339" s="16"/>
      <c r="GY339" s="16"/>
      <c r="GZ339" s="16"/>
      <c r="HA339" s="16"/>
      <c r="HB339" s="16"/>
      <c r="HC339" s="16"/>
      <c r="HD339" s="16"/>
      <c r="HE339" s="16"/>
      <c r="HF339" s="16"/>
      <c r="HG339" s="16"/>
      <c r="HH339" s="16"/>
      <c r="HI339" s="16"/>
      <c r="HJ339" s="16"/>
      <c r="HK339" s="16"/>
      <c r="HL339" s="16"/>
      <c r="HM339" s="16"/>
      <c r="HN339" s="16"/>
      <c r="HO339" s="16"/>
      <c r="HP339" s="16"/>
      <c r="HQ339" s="16"/>
      <c r="HR339" s="16"/>
      <c r="HS339" s="16"/>
      <c r="HT339" s="16"/>
      <c r="HU339" s="16"/>
      <c r="HV339" s="16"/>
      <c r="HW339" s="16"/>
      <c r="HX339" s="16"/>
    </row>
    <row r="340" spans="6:232" ht="15.95" customHeight="1" x14ac:dyDescent="0.2">
      <c r="F340" s="14"/>
      <c r="AP340" s="14"/>
      <c r="AQ340" s="14"/>
      <c r="AW340" s="264"/>
      <c r="CK340" s="264"/>
      <c r="CS340" s="264"/>
      <c r="CW340" s="264"/>
      <c r="ER340" s="264"/>
      <c r="ES340" s="264"/>
      <c r="EZ340" s="16"/>
      <c r="FA340" s="16"/>
      <c r="FB340" s="16"/>
      <c r="FC340" s="16"/>
      <c r="FD340" s="16"/>
      <c r="FE340" s="16"/>
      <c r="FF340" s="16"/>
      <c r="FG340" s="16"/>
      <c r="FH340" s="16"/>
      <c r="FI340" s="16"/>
      <c r="FJ340" s="16"/>
      <c r="FK340" s="16"/>
      <c r="FL340" s="16"/>
      <c r="FM340" s="16"/>
      <c r="FN340" s="16"/>
      <c r="FO340" s="16"/>
      <c r="FP340" s="16"/>
      <c r="FQ340" s="16"/>
      <c r="FR340" s="16"/>
      <c r="FS340" s="16"/>
      <c r="FT340" s="16"/>
      <c r="FU340" s="16"/>
      <c r="FV340" s="16"/>
      <c r="FW340" s="16"/>
      <c r="FX340" s="16"/>
      <c r="FY340" s="16"/>
      <c r="FZ340" s="16"/>
      <c r="GA340" s="16"/>
      <c r="GB340" s="16"/>
      <c r="GC340" s="16"/>
      <c r="GD340" s="16"/>
      <c r="GE340" s="16"/>
      <c r="GF340" s="16"/>
      <c r="GG340" s="16"/>
      <c r="GH340" s="16"/>
      <c r="GI340" s="16"/>
      <c r="GJ340" s="16"/>
      <c r="GK340" s="16"/>
      <c r="GL340" s="16"/>
      <c r="GM340" s="16"/>
      <c r="GN340" s="16"/>
      <c r="GO340" s="16"/>
      <c r="GP340" s="16"/>
      <c r="GQ340" s="16"/>
      <c r="GR340" s="16"/>
      <c r="GS340" s="16"/>
      <c r="GT340" s="16"/>
      <c r="GU340" s="16"/>
      <c r="GV340" s="16"/>
      <c r="GW340" s="16"/>
      <c r="GX340" s="16"/>
      <c r="GY340" s="16"/>
      <c r="GZ340" s="16"/>
      <c r="HA340" s="16"/>
      <c r="HB340" s="16"/>
      <c r="HC340" s="16"/>
      <c r="HD340" s="16"/>
      <c r="HE340" s="16"/>
      <c r="HF340" s="16"/>
      <c r="HG340" s="16"/>
      <c r="HH340" s="16"/>
      <c r="HI340" s="16"/>
      <c r="HJ340" s="16"/>
      <c r="HK340" s="16"/>
      <c r="HL340" s="16"/>
      <c r="HM340" s="16"/>
      <c r="HN340" s="16"/>
      <c r="HO340" s="16"/>
      <c r="HP340" s="16"/>
      <c r="HQ340" s="16"/>
      <c r="HR340" s="16"/>
      <c r="HS340" s="16"/>
      <c r="HT340" s="16"/>
      <c r="HU340" s="16"/>
      <c r="HV340" s="16"/>
      <c r="HW340" s="16"/>
      <c r="HX340" s="16"/>
    </row>
    <row r="341" spans="6:232" ht="15.95" customHeight="1" x14ac:dyDescent="0.2">
      <c r="F341" s="14"/>
      <c r="AP341" s="14"/>
      <c r="AQ341" s="14"/>
      <c r="AW341" s="264"/>
      <c r="CK341" s="264"/>
      <c r="CS341" s="264"/>
      <c r="CW341" s="264"/>
      <c r="ER341" s="264"/>
      <c r="ES341" s="264"/>
      <c r="EZ341" s="16"/>
      <c r="FA341" s="16"/>
      <c r="FB341" s="16"/>
      <c r="FC341" s="16"/>
      <c r="FD341" s="16"/>
      <c r="FE341" s="16"/>
      <c r="FF341" s="16"/>
      <c r="FG341" s="16"/>
      <c r="FH341" s="16"/>
      <c r="FI341" s="16"/>
      <c r="FJ341" s="16"/>
      <c r="FK341" s="16"/>
      <c r="FL341" s="16"/>
      <c r="FM341" s="16"/>
      <c r="FN341" s="16"/>
      <c r="FO341" s="16"/>
      <c r="FP341" s="16"/>
      <c r="FQ341" s="16"/>
      <c r="FR341" s="16"/>
      <c r="FS341" s="16"/>
      <c r="FT341" s="16"/>
      <c r="FU341" s="16"/>
      <c r="FV341" s="16"/>
      <c r="FW341" s="16"/>
      <c r="FX341" s="16"/>
      <c r="FY341" s="16"/>
      <c r="FZ341" s="16"/>
      <c r="GA341" s="16"/>
      <c r="GB341" s="16"/>
      <c r="GC341" s="16"/>
      <c r="GD341" s="16"/>
      <c r="GE341" s="16"/>
      <c r="GF341" s="16"/>
      <c r="GG341" s="16"/>
      <c r="GH341" s="16"/>
      <c r="GI341" s="16"/>
      <c r="GJ341" s="16"/>
      <c r="GK341" s="16"/>
      <c r="GL341" s="16"/>
      <c r="GM341" s="16"/>
      <c r="GN341" s="16"/>
      <c r="GO341" s="16"/>
      <c r="GP341" s="16"/>
      <c r="GQ341" s="16"/>
      <c r="GR341" s="16"/>
      <c r="GS341" s="16"/>
      <c r="GT341" s="16"/>
      <c r="GU341" s="16"/>
      <c r="GV341" s="16"/>
      <c r="GW341" s="16"/>
      <c r="GX341" s="16"/>
      <c r="GY341" s="16"/>
      <c r="GZ341" s="16"/>
      <c r="HA341" s="16"/>
      <c r="HB341" s="16"/>
      <c r="HC341" s="16"/>
      <c r="HD341" s="16"/>
      <c r="HE341" s="16"/>
      <c r="HF341" s="16"/>
      <c r="HG341" s="16"/>
      <c r="HH341" s="16"/>
      <c r="HI341" s="16"/>
      <c r="HJ341" s="16"/>
      <c r="HK341" s="16"/>
      <c r="HL341" s="16"/>
      <c r="HM341" s="16"/>
      <c r="HN341" s="16"/>
      <c r="HO341" s="16"/>
      <c r="HP341" s="16"/>
      <c r="HQ341" s="16"/>
      <c r="HR341" s="16"/>
      <c r="HS341" s="16"/>
      <c r="HT341" s="16"/>
      <c r="HU341" s="16"/>
      <c r="HV341" s="16"/>
      <c r="HW341" s="16"/>
      <c r="HX341" s="16"/>
    </row>
    <row r="342" spans="6:232" ht="15.95" customHeight="1" x14ac:dyDescent="0.2">
      <c r="F342" s="14"/>
      <c r="AP342" s="14"/>
      <c r="AQ342" s="14"/>
      <c r="AW342" s="264"/>
      <c r="CK342" s="264"/>
      <c r="CS342" s="264"/>
      <c r="CW342" s="264"/>
      <c r="ER342" s="264"/>
      <c r="ES342" s="264"/>
      <c r="EZ342" s="16"/>
      <c r="FA342" s="16"/>
      <c r="FB342" s="16"/>
      <c r="FC342" s="16"/>
      <c r="FD342" s="16"/>
      <c r="FE342" s="16"/>
      <c r="FF342" s="16"/>
      <c r="FG342" s="16"/>
      <c r="FH342" s="16"/>
      <c r="FI342" s="16"/>
      <c r="FJ342" s="16"/>
      <c r="FK342" s="16"/>
      <c r="FL342" s="16"/>
      <c r="FM342" s="16"/>
      <c r="FN342" s="16"/>
      <c r="FO342" s="16"/>
      <c r="FP342" s="16"/>
      <c r="FQ342" s="16"/>
      <c r="FR342" s="16"/>
      <c r="FS342" s="16"/>
      <c r="FT342" s="16"/>
      <c r="FU342" s="16"/>
      <c r="FV342" s="16"/>
      <c r="FW342" s="16"/>
      <c r="FX342" s="16"/>
      <c r="FY342" s="16"/>
      <c r="FZ342" s="16"/>
      <c r="GA342" s="16"/>
      <c r="GB342" s="16"/>
      <c r="GC342" s="16"/>
      <c r="GD342" s="16"/>
      <c r="GE342" s="16"/>
      <c r="GF342" s="16"/>
      <c r="GG342" s="16"/>
      <c r="GH342" s="16"/>
      <c r="GI342" s="16"/>
      <c r="GJ342" s="16"/>
      <c r="GK342" s="16"/>
      <c r="GL342" s="16"/>
      <c r="GM342" s="16"/>
      <c r="GN342" s="16"/>
      <c r="GO342" s="16"/>
      <c r="GP342" s="16"/>
      <c r="GQ342" s="16"/>
      <c r="GR342" s="16"/>
      <c r="GS342" s="16"/>
      <c r="GT342" s="16"/>
      <c r="GU342" s="16"/>
      <c r="GV342" s="16"/>
      <c r="GW342" s="16"/>
      <c r="GX342" s="16"/>
      <c r="GY342" s="16"/>
      <c r="GZ342" s="16"/>
      <c r="HA342" s="16"/>
      <c r="HB342" s="16"/>
      <c r="HC342" s="16"/>
      <c r="HD342" s="16"/>
      <c r="HE342" s="16"/>
      <c r="HF342" s="16"/>
      <c r="HG342" s="16"/>
      <c r="HH342" s="16"/>
      <c r="HI342" s="16"/>
      <c r="HJ342" s="16"/>
      <c r="HK342" s="16"/>
      <c r="HL342" s="16"/>
      <c r="HM342" s="16"/>
      <c r="HN342" s="16"/>
      <c r="HO342" s="16"/>
      <c r="HP342" s="16"/>
      <c r="HQ342" s="16"/>
      <c r="HR342" s="16"/>
      <c r="HS342" s="16"/>
      <c r="HT342" s="16"/>
      <c r="HU342" s="16"/>
      <c r="HV342" s="16"/>
      <c r="HW342" s="16"/>
      <c r="HX342" s="16"/>
    </row>
    <row r="343" spans="6:232" ht="15.95" customHeight="1" x14ac:dyDescent="0.2">
      <c r="F343" s="14"/>
      <c r="AP343" s="14"/>
      <c r="AQ343" s="14"/>
      <c r="AW343" s="264"/>
      <c r="CK343" s="264"/>
      <c r="CS343" s="264"/>
      <c r="CW343" s="264"/>
      <c r="ER343" s="264"/>
      <c r="ES343" s="264"/>
      <c r="EZ343" s="16"/>
      <c r="FA343" s="16"/>
      <c r="FB343" s="16"/>
      <c r="FC343" s="16"/>
      <c r="FD343" s="16"/>
      <c r="FE343" s="16"/>
      <c r="FF343" s="16"/>
      <c r="FG343" s="16"/>
      <c r="FH343" s="16"/>
      <c r="FI343" s="16"/>
      <c r="FJ343" s="16"/>
      <c r="FK343" s="16"/>
      <c r="FL343" s="16"/>
      <c r="FM343" s="16"/>
      <c r="FN343" s="16"/>
      <c r="FO343" s="16"/>
      <c r="FP343" s="16"/>
      <c r="FQ343" s="16"/>
      <c r="FR343" s="16"/>
      <c r="FS343" s="16"/>
      <c r="FT343" s="16"/>
      <c r="FU343" s="16"/>
      <c r="FV343" s="16"/>
      <c r="FW343" s="16"/>
      <c r="FX343" s="16"/>
      <c r="FY343" s="16"/>
      <c r="FZ343" s="16"/>
      <c r="GA343" s="16"/>
      <c r="GB343" s="16"/>
      <c r="GC343" s="16"/>
      <c r="GD343" s="16"/>
      <c r="GE343" s="16"/>
      <c r="GF343" s="16"/>
      <c r="GG343" s="16"/>
      <c r="GH343" s="16"/>
      <c r="GI343" s="16"/>
      <c r="GJ343" s="16"/>
      <c r="GK343" s="16"/>
      <c r="GL343" s="16"/>
      <c r="GM343" s="16"/>
      <c r="GN343" s="16"/>
      <c r="GO343" s="16"/>
      <c r="GP343" s="16"/>
      <c r="GQ343" s="16"/>
      <c r="GR343" s="16"/>
      <c r="GS343" s="16"/>
      <c r="GT343" s="16"/>
      <c r="GU343" s="16"/>
      <c r="GV343" s="16"/>
      <c r="GW343" s="16"/>
      <c r="GX343" s="16"/>
      <c r="GY343" s="16"/>
      <c r="GZ343" s="16"/>
      <c r="HA343" s="16"/>
      <c r="HB343" s="16"/>
      <c r="HC343" s="16"/>
      <c r="HD343" s="16"/>
      <c r="HE343" s="16"/>
      <c r="HF343" s="16"/>
      <c r="HG343" s="16"/>
      <c r="HH343" s="16"/>
      <c r="HI343" s="16"/>
      <c r="HJ343" s="16"/>
      <c r="HK343" s="16"/>
      <c r="HL343" s="16"/>
      <c r="HM343" s="16"/>
      <c r="HN343" s="16"/>
      <c r="HO343" s="16"/>
      <c r="HP343" s="16"/>
      <c r="HQ343" s="16"/>
      <c r="HR343" s="16"/>
      <c r="HS343" s="16"/>
      <c r="HT343" s="16"/>
      <c r="HU343" s="16"/>
      <c r="HV343" s="16"/>
      <c r="HW343" s="16"/>
      <c r="HX343" s="16"/>
    </row>
    <row r="344" spans="6:232" ht="15.95" customHeight="1" x14ac:dyDescent="0.2">
      <c r="F344" s="14"/>
      <c r="AP344" s="14"/>
      <c r="AQ344" s="14"/>
      <c r="AW344" s="264"/>
      <c r="CK344" s="264"/>
      <c r="CS344" s="264"/>
      <c r="CW344" s="264"/>
      <c r="ER344" s="264"/>
      <c r="ES344" s="264"/>
      <c r="EZ344" s="16"/>
      <c r="FA344" s="16"/>
      <c r="FB344" s="16"/>
      <c r="FC344" s="16"/>
      <c r="FD344" s="16"/>
      <c r="FE344" s="16"/>
      <c r="FF344" s="16"/>
      <c r="FG344" s="16"/>
      <c r="FH344" s="16"/>
      <c r="FI344" s="16"/>
      <c r="FJ344" s="16"/>
      <c r="FK344" s="16"/>
      <c r="FL344" s="16"/>
      <c r="FM344" s="16"/>
      <c r="FN344" s="16"/>
      <c r="FO344" s="16"/>
      <c r="FP344" s="16"/>
      <c r="FQ344" s="16"/>
      <c r="FR344" s="16"/>
      <c r="FS344" s="16"/>
      <c r="FT344" s="16"/>
      <c r="FU344" s="16"/>
      <c r="FV344" s="16"/>
      <c r="FW344" s="16"/>
      <c r="FX344" s="16"/>
      <c r="FY344" s="16"/>
      <c r="FZ344" s="16"/>
      <c r="GA344" s="16"/>
      <c r="GB344" s="16"/>
      <c r="GC344" s="16"/>
      <c r="GD344" s="16"/>
      <c r="GE344" s="16"/>
      <c r="GF344" s="16"/>
      <c r="GG344" s="16"/>
      <c r="GH344" s="16"/>
      <c r="GI344" s="16"/>
      <c r="GJ344" s="16"/>
      <c r="GK344" s="16"/>
      <c r="GL344" s="16"/>
      <c r="GM344" s="16"/>
      <c r="GN344" s="16"/>
      <c r="GO344" s="16"/>
      <c r="GP344" s="16"/>
      <c r="GQ344" s="16"/>
      <c r="GR344" s="16"/>
      <c r="GS344" s="16"/>
      <c r="GT344" s="16"/>
      <c r="GU344" s="16"/>
      <c r="GV344" s="16"/>
      <c r="GW344" s="16"/>
      <c r="GX344" s="16"/>
      <c r="GY344" s="16"/>
      <c r="GZ344" s="16"/>
      <c r="HA344" s="16"/>
      <c r="HB344" s="16"/>
      <c r="HC344" s="16"/>
      <c r="HD344" s="16"/>
      <c r="HE344" s="16"/>
      <c r="HF344" s="16"/>
      <c r="HG344" s="16"/>
      <c r="HH344" s="16"/>
      <c r="HI344" s="16"/>
      <c r="HJ344" s="16"/>
      <c r="HK344" s="16"/>
      <c r="HL344" s="16"/>
      <c r="HM344" s="16"/>
      <c r="HN344" s="16"/>
      <c r="HO344" s="16"/>
      <c r="HP344" s="16"/>
      <c r="HQ344" s="16"/>
      <c r="HR344" s="16"/>
      <c r="HS344" s="16"/>
      <c r="HT344" s="16"/>
      <c r="HU344" s="16"/>
      <c r="HV344" s="16"/>
      <c r="HW344" s="16"/>
      <c r="HX344" s="16"/>
    </row>
    <row r="345" spans="6:232" ht="15.95" customHeight="1" x14ac:dyDescent="0.2">
      <c r="F345" s="14"/>
      <c r="AP345" s="14"/>
      <c r="AQ345" s="14"/>
      <c r="AW345" s="264"/>
      <c r="CK345" s="264"/>
      <c r="CS345" s="264"/>
      <c r="CW345" s="264"/>
      <c r="ER345" s="264"/>
      <c r="ES345" s="264"/>
      <c r="EZ345" s="16"/>
      <c r="FA345" s="16"/>
      <c r="FB345" s="16"/>
      <c r="FC345" s="16"/>
      <c r="FD345" s="16"/>
      <c r="FE345" s="16"/>
      <c r="FF345" s="16"/>
      <c r="FG345" s="16"/>
      <c r="FH345" s="16"/>
      <c r="FI345" s="16"/>
      <c r="FJ345" s="16"/>
      <c r="FK345" s="16"/>
      <c r="FL345" s="16"/>
      <c r="FM345" s="16"/>
      <c r="FN345" s="16"/>
      <c r="FO345" s="16"/>
      <c r="FP345" s="16"/>
      <c r="FQ345" s="16"/>
      <c r="FR345" s="16"/>
      <c r="FS345" s="16"/>
      <c r="FT345" s="16"/>
      <c r="FU345" s="16"/>
      <c r="FV345" s="16"/>
      <c r="FW345" s="16"/>
      <c r="FX345" s="16"/>
      <c r="FY345" s="16"/>
      <c r="FZ345" s="16"/>
      <c r="GA345" s="16"/>
      <c r="GB345" s="16"/>
      <c r="GC345" s="16"/>
      <c r="GD345" s="16"/>
      <c r="GE345" s="16"/>
      <c r="GF345" s="16"/>
      <c r="GG345" s="16"/>
      <c r="GH345" s="16"/>
      <c r="GI345" s="16"/>
      <c r="GJ345" s="16"/>
      <c r="GK345" s="16"/>
      <c r="GL345" s="16"/>
      <c r="GM345" s="16"/>
      <c r="GN345" s="16"/>
      <c r="GO345" s="16"/>
      <c r="GP345" s="16"/>
      <c r="GQ345" s="16"/>
      <c r="GR345" s="16"/>
      <c r="GS345" s="16"/>
      <c r="GT345" s="16"/>
      <c r="GU345" s="16"/>
      <c r="GV345" s="16"/>
      <c r="GW345" s="16"/>
      <c r="GX345" s="16"/>
      <c r="GY345" s="16"/>
      <c r="GZ345" s="16"/>
      <c r="HA345" s="16"/>
      <c r="HB345" s="16"/>
      <c r="HC345" s="16"/>
      <c r="HD345" s="16"/>
      <c r="HE345" s="16"/>
      <c r="HF345" s="16"/>
      <c r="HG345" s="16"/>
      <c r="HH345" s="16"/>
      <c r="HI345" s="16"/>
      <c r="HJ345" s="16"/>
      <c r="HK345" s="16"/>
      <c r="HL345" s="16"/>
      <c r="HM345" s="16"/>
      <c r="HN345" s="16"/>
      <c r="HO345" s="16"/>
      <c r="HP345" s="16"/>
      <c r="HQ345" s="16"/>
      <c r="HR345" s="16"/>
      <c r="HS345" s="16"/>
      <c r="HT345" s="16"/>
      <c r="HU345" s="16"/>
      <c r="HV345" s="16"/>
      <c r="HW345" s="16"/>
      <c r="HX345" s="16"/>
    </row>
    <row r="346" spans="6:232" ht="15.95" customHeight="1" x14ac:dyDescent="0.2">
      <c r="F346" s="14"/>
      <c r="AP346" s="14"/>
      <c r="AQ346" s="14"/>
      <c r="AW346" s="264"/>
      <c r="CK346" s="264"/>
      <c r="CS346" s="264"/>
      <c r="CW346" s="264"/>
      <c r="ER346" s="264"/>
      <c r="ES346" s="264"/>
      <c r="EZ346" s="16"/>
      <c r="FA346" s="16"/>
      <c r="FB346" s="16"/>
      <c r="FC346" s="16"/>
      <c r="FD346" s="16"/>
      <c r="FE346" s="16"/>
      <c r="FF346" s="16"/>
      <c r="FG346" s="16"/>
      <c r="FH346" s="16"/>
      <c r="FI346" s="16"/>
      <c r="FJ346" s="16"/>
      <c r="FK346" s="16"/>
      <c r="FL346" s="16"/>
      <c r="FM346" s="16"/>
      <c r="FN346" s="16"/>
      <c r="FO346" s="16"/>
      <c r="FP346" s="16"/>
      <c r="FQ346" s="16"/>
      <c r="FR346" s="16"/>
      <c r="FS346" s="16"/>
      <c r="FT346" s="16"/>
      <c r="FU346" s="16"/>
      <c r="FV346" s="16"/>
      <c r="FW346" s="16"/>
      <c r="FX346" s="16"/>
      <c r="FY346" s="16"/>
      <c r="FZ346" s="16"/>
      <c r="GA346" s="16"/>
      <c r="GB346" s="16"/>
      <c r="GC346" s="16"/>
      <c r="GD346" s="16"/>
      <c r="GE346" s="16"/>
      <c r="GF346" s="16"/>
      <c r="GG346" s="16"/>
      <c r="GH346" s="16"/>
      <c r="GI346" s="16"/>
      <c r="GJ346" s="16"/>
      <c r="GK346" s="16"/>
      <c r="GL346" s="16"/>
      <c r="GM346" s="16"/>
      <c r="GN346" s="16"/>
      <c r="GO346" s="16"/>
      <c r="GP346" s="16"/>
      <c r="GQ346" s="16"/>
      <c r="GR346" s="16"/>
      <c r="GS346" s="16"/>
      <c r="GT346" s="16"/>
      <c r="GU346" s="16"/>
      <c r="GV346" s="16"/>
      <c r="GW346" s="16"/>
      <c r="GX346" s="16"/>
      <c r="GY346" s="16"/>
      <c r="GZ346" s="16"/>
      <c r="HA346" s="16"/>
      <c r="HB346" s="16"/>
      <c r="HC346" s="16"/>
      <c r="HD346" s="16"/>
      <c r="HE346" s="16"/>
      <c r="HF346" s="16"/>
      <c r="HG346" s="16"/>
      <c r="HH346" s="16"/>
      <c r="HI346" s="16"/>
      <c r="HJ346" s="16"/>
      <c r="HK346" s="16"/>
      <c r="HL346" s="16"/>
      <c r="HM346" s="16"/>
      <c r="HN346" s="16"/>
      <c r="HO346" s="16"/>
      <c r="HP346" s="16"/>
      <c r="HQ346" s="16"/>
      <c r="HR346" s="16"/>
      <c r="HS346" s="16"/>
      <c r="HT346" s="16"/>
      <c r="HU346" s="16"/>
      <c r="HV346" s="16"/>
      <c r="HW346" s="16"/>
      <c r="HX346" s="16"/>
    </row>
    <row r="347" spans="6:232" ht="15.95" customHeight="1" x14ac:dyDescent="0.2">
      <c r="F347" s="14"/>
      <c r="AP347" s="14"/>
      <c r="AQ347" s="14"/>
      <c r="AW347" s="264"/>
      <c r="CK347" s="264"/>
      <c r="CS347" s="264"/>
      <c r="CW347" s="264"/>
      <c r="ER347" s="264"/>
      <c r="ES347" s="264"/>
      <c r="EZ347" s="16"/>
      <c r="FA347" s="16"/>
      <c r="FB347" s="16"/>
      <c r="FC347" s="16"/>
      <c r="FD347" s="16"/>
      <c r="FE347" s="16"/>
      <c r="FF347" s="16"/>
      <c r="FG347" s="16"/>
      <c r="FH347" s="16"/>
      <c r="FI347" s="16"/>
      <c r="FJ347" s="16"/>
      <c r="FK347" s="16"/>
      <c r="FL347" s="16"/>
      <c r="FM347" s="16"/>
      <c r="FN347" s="16"/>
      <c r="FO347" s="16"/>
      <c r="FP347" s="16"/>
      <c r="FQ347" s="16"/>
      <c r="FR347" s="16"/>
      <c r="FS347" s="16"/>
      <c r="FT347" s="16"/>
      <c r="FU347" s="16"/>
      <c r="FV347" s="16"/>
      <c r="FW347" s="16"/>
      <c r="FX347" s="16"/>
      <c r="FY347" s="16"/>
      <c r="FZ347" s="16"/>
      <c r="GA347" s="16"/>
      <c r="GB347" s="16"/>
      <c r="GC347" s="16"/>
      <c r="GD347" s="16"/>
      <c r="GE347" s="16"/>
      <c r="GF347" s="16"/>
      <c r="GG347" s="16"/>
      <c r="GH347" s="16"/>
      <c r="GI347" s="16"/>
      <c r="GJ347" s="16"/>
      <c r="GK347" s="16"/>
      <c r="GL347" s="16"/>
      <c r="GM347" s="16"/>
      <c r="GN347" s="16"/>
      <c r="GO347" s="16"/>
      <c r="GP347" s="16"/>
      <c r="GQ347" s="16"/>
      <c r="GR347" s="16"/>
      <c r="GS347" s="16"/>
      <c r="GT347" s="16"/>
      <c r="GU347" s="16"/>
      <c r="GV347" s="16"/>
      <c r="GW347" s="16"/>
      <c r="GX347" s="16"/>
      <c r="GY347" s="16"/>
      <c r="GZ347" s="16"/>
      <c r="HA347" s="16"/>
      <c r="HB347" s="16"/>
      <c r="HC347" s="16"/>
      <c r="HD347" s="16"/>
      <c r="HE347" s="16"/>
      <c r="HF347" s="16"/>
      <c r="HG347" s="16"/>
      <c r="HH347" s="16"/>
      <c r="HI347" s="16"/>
      <c r="HJ347" s="16"/>
      <c r="HK347" s="16"/>
      <c r="HL347" s="16"/>
      <c r="HM347" s="16"/>
      <c r="HN347" s="16"/>
      <c r="HO347" s="16"/>
      <c r="HP347" s="16"/>
      <c r="HQ347" s="16"/>
      <c r="HR347" s="16"/>
      <c r="HS347" s="16"/>
      <c r="HT347" s="16"/>
      <c r="HU347" s="16"/>
      <c r="HV347" s="16"/>
      <c r="HW347" s="16"/>
      <c r="HX347" s="16"/>
    </row>
    <row r="348" spans="6:232" ht="15.95" customHeight="1" x14ac:dyDescent="0.2">
      <c r="F348" s="14"/>
      <c r="AP348" s="14"/>
      <c r="AQ348" s="14"/>
      <c r="AW348" s="264"/>
      <c r="CK348" s="264"/>
      <c r="CS348" s="264"/>
      <c r="CW348" s="264"/>
      <c r="ER348" s="264"/>
      <c r="ES348" s="264"/>
      <c r="EZ348" s="16"/>
      <c r="FA348" s="16"/>
      <c r="FB348" s="16"/>
      <c r="FC348" s="16"/>
      <c r="FD348" s="16"/>
      <c r="FE348" s="16"/>
      <c r="FF348" s="16"/>
      <c r="FG348" s="16"/>
      <c r="FH348" s="16"/>
      <c r="FI348" s="16"/>
      <c r="FJ348" s="16"/>
      <c r="FK348" s="16"/>
      <c r="FL348" s="16"/>
      <c r="FM348" s="16"/>
      <c r="FN348" s="16"/>
      <c r="FO348" s="16"/>
      <c r="FP348" s="16"/>
      <c r="FQ348" s="16"/>
      <c r="FR348" s="16"/>
      <c r="FS348" s="16"/>
      <c r="FT348" s="16"/>
      <c r="FU348" s="16"/>
      <c r="FV348" s="16"/>
      <c r="FW348" s="16"/>
      <c r="FX348" s="16"/>
      <c r="FY348" s="16"/>
      <c r="FZ348" s="16"/>
      <c r="GA348" s="16"/>
      <c r="GB348" s="16"/>
      <c r="GC348" s="16"/>
      <c r="GD348" s="16"/>
      <c r="GE348" s="16"/>
      <c r="GF348" s="16"/>
      <c r="GG348" s="16"/>
      <c r="GH348" s="16"/>
      <c r="GI348" s="16"/>
      <c r="GJ348" s="16"/>
      <c r="GK348" s="16"/>
      <c r="GL348" s="16"/>
      <c r="GM348" s="16"/>
      <c r="GN348" s="16"/>
      <c r="GO348" s="16"/>
      <c r="GP348" s="16"/>
      <c r="GQ348" s="16"/>
      <c r="GR348" s="16"/>
      <c r="GS348" s="16"/>
      <c r="GT348" s="16"/>
      <c r="GU348" s="16"/>
      <c r="GV348" s="16"/>
      <c r="GW348" s="16"/>
      <c r="GX348" s="16"/>
      <c r="GY348" s="16"/>
      <c r="GZ348" s="16"/>
      <c r="HA348" s="16"/>
      <c r="HB348" s="16"/>
      <c r="HC348" s="16"/>
      <c r="HD348" s="16"/>
      <c r="HE348" s="16"/>
      <c r="HF348" s="16"/>
      <c r="HG348" s="16"/>
      <c r="HH348" s="16"/>
      <c r="HI348" s="16"/>
      <c r="HJ348" s="16"/>
      <c r="HK348" s="16"/>
      <c r="HL348" s="16"/>
      <c r="HM348" s="16"/>
      <c r="HN348" s="16"/>
      <c r="HO348" s="16"/>
      <c r="HP348" s="16"/>
      <c r="HQ348" s="16"/>
      <c r="HR348" s="16"/>
      <c r="HS348" s="16"/>
      <c r="HT348" s="16"/>
      <c r="HU348" s="16"/>
      <c r="HV348" s="16"/>
      <c r="HW348" s="16"/>
      <c r="HX348" s="16"/>
    </row>
    <row r="349" spans="6:232" ht="15.95" customHeight="1" x14ac:dyDescent="0.2">
      <c r="F349" s="14"/>
      <c r="AP349" s="14"/>
      <c r="AQ349" s="14"/>
      <c r="AW349" s="264"/>
      <c r="CK349" s="264"/>
      <c r="CS349" s="264"/>
      <c r="CW349" s="264"/>
      <c r="ER349" s="264"/>
      <c r="ES349" s="264"/>
      <c r="EZ349" s="16"/>
      <c r="FA349" s="16"/>
      <c r="FB349" s="16"/>
      <c r="FC349" s="16"/>
      <c r="FD349" s="16"/>
      <c r="FE349" s="16"/>
      <c r="FF349" s="16"/>
      <c r="FG349" s="16"/>
      <c r="FH349" s="16"/>
      <c r="FI349" s="16"/>
      <c r="FJ349" s="16"/>
      <c r="FK349" s="16"/>
      <c r="FL349" s="16"/>
      <c r="FM349" s="16"/>
      <c r="FN349" s="16"/>
      <c r="FO349" s="16"/>
      <c r="FP349" s="16"/>
      <c r="FQ349" s="16"/>
      <c r="FR349" s="16"/>
      <c r="FS349" s="16"/>
      <c r="FT349" s="16"/>
      <c r="FU349" s="16"/>
      <c r="FV349" s="16"/>
      <c r="FW349" s="16"/>
      <c r="FX349" s="16"/>
      <c r="FY349" s="16"/>
      <c r="FZ349" s="16"/>
      <c r="GA349" s="16"/>
      <c r="GB349" s="16"/>
      <c r="GC349" s="16"/>
      <c r="GD349" s="16"/>
      <c r="GE349" s="16"/>
      <c r="GF349" s="16"/>
      <c r="GG349" s="16"/>
      <c r="GH349" s="16"/>
      <c r="GI349" s="16"/>
      <c r="GJ349" s="16"/>
      <c r="GK349" s="16"/>
      <c r="GL349" s="16"/>
      <c r="GM349" s="16"/>
      <c r="GN349" s="16"/>
      <c r="GO349" s="16"/>
      <c r="GP349" s="16"/>
      <c r="GQ349" s="16"/>
      <c r="GR349" s="16"/>
      <c r="GS349" s="16"/>
      <c r="GT349" s="16"/>
      <c r="GU349" s="16"/>
      <c r="GV349" s="16"/>
      <c r="GW349" s="16"/>
      <c r="GX349" s="16"/>
      <c r="GY349" s="16"/>
      <c r="GZ349" s="16"/>
      <c r="HA349" s="16"/>
      <c r="HB349" s="16"/>
      <c r="HC349" s="16"/>
      <c r="HD349" s="16"/>
      <c r="HE349" s="16"/>
      <c r="HF349" s="16"/>
      <c r="HG349" s="16"/>
      <c r="HH349" s="16"/>
      <c r="HI349" s="16"/>
      <c r="HJ349" s="16"/>
      <c r="HK349" s="16"/>
      <c r="HL349" s="16"/>
      <c r="HM349" s="16"/>
      <c r="HN349" s="16"/>
      <c r="HO349" s="16"/>
      <c r="HP349" s="16"/>
      <c r="HQ349" s="16"/>
      <c r="HR349" s="16"/>
      <c r="HS349" s="16"/>
      <c r="HT349" s="16"/>
      <c r="HU349" s="16"/>
      <c r="HV349" s="16"/>
      <c r="HW349" s="16"/>
      <c r="HX349" s="16"/>
    </row>
    <row r="350" spans="6:232" ht="15.95" customHeight="1" x14ac:dyDescent="0.2">
      <c r="F350" s="14"/>
      <c r="AP350" s="14"/>
      <c r="AQ350" s="14"/>
      <c r="AW350" s="264"/>
      <c r="CK350" s="264"/>
      <c r="CS350" s="264"/>
      <c r="CW350" s="264"/>
      <c r="ER350" s="264"/>
      <c r="ES350" s="264"/>
      <c r="EZ350" s="16"/>
      <c r="FA350" s="16"/>
      <c r="FB350" s="16"/>
      <c r="FC350" s="16"/>
      <c r="FD350" s="16"/>
      <c r="FE350" s="16"/>
      <c r="FF350" s="16"/>
      <c r="FG350" s="16"/>
      <c r="FH350" s="16"/>
      <c r="FI350" s="16"/>
      <c r="FJ350" s="16"/>
      <c r="FK350" s="16"/>
      <c r="FL350" s="16"/>
      <c r="FM350" s="16"/>
      <c r="FN350" s="16"/>
      <c r="FO350" s="16"/>
      <c r="FP350" s="16"/>
      <c r="FQ350" s="16"/>
      <c r="FR350" s="16"/>
      <c r="FS350" s="16"/>
      <c r="FT350" s="16"/>
      <c r="FU350" s="16"/>
      <c r="FV350" s="16"/>
      <c r="FW350" s="16"/>
      <c r="FX350" s="16"/>
      <c r="FY350" s="16"/>
      <c r="FZ350" s="16"/>
      <c r="GA350" s="16"/>
      <c r="GB350" s="16"/>
      <c r="GC350" s="16"/>
      <c r="GD350" s="16"/>
      <c r="GE350" s="16"/>
      <c r="GF350" s="16"/>
      <c r="GG350" s="16"/>
      <c r="GH350" s="16"/>
      <c r="GI350" s="16"/>
      <c r="GJ350" s="16"/>
      <c r="GK350" s="16"/>
      <c r="GL350" s="16"/>
      <c r="GM350" s="16"/>
      <c r="GN350" s="16"/>
      <c r="GO350" s="16"/>
      <c r="GP350" s="16"/>
      <c r="GQ350" s="16"/>
      <c r="GR350" s="16"/>
      <c r="GS350" s="16"/>
      <c r="GT350" s="16"/>
      <c r="GU350" s="16"/>
      <c r="GV350" s="16"/>
      <c r="GW350" s="16"/>
      <c r="GX350" s="16"/>
      <c r="GY350" s="16"/>
      <c r="GZ350" s="16"/>
      <c r="HA350" s="16"/>
      <c r="HB350" s="16"/>
      <c r="HC350" s="16"/>
      <c r="HD350" s="16"/>
      <c r="HE350" s="16"/>
      <c r="HF350" s="16"/>
      <c r="HG350" s="16"/>
      <c r="HH350" s="16"/>
      <c r="HI350" s="16"/>
      <c r="HJ350" s="16"/>
      <c r="HK350" s="16"/>
      <c r="HL350" s="16"/>
      <c r="HM350" s="16"/>
      <c r="HN350" s="16"/>
      <c r="HO350" s="16"/>
      <c r="HP350" s="16"/>
      <c r="HQ350" s="16"/>
      <c r="HR350" s="16"/>
      <c r="HS350" s="16"/>
      <c r="HT350" s="16"/>
      <c r="HU350" s="16"/>
      <c r="HV350" s="16"/>
      <c r="HW350" s="16"/>
      <c r="HX350" s="16"/>
    </row>
    <row r="351" spans="6:232" ht="15.95" customHeight="1" x14ac:dyDescent="0.2">
      <c r="F351" s="14"/>
      <c r="AP351" s="14"/>
      <c r="AQ351" s="14"/>
      <c r="AW351" s="264"/>
      <c r="CK351" s="264"/>
      <c r="CS351" s="264"/>
      <c r="CW351" s="264"/>
      <c r="ER351" s="264"/>
      <c r="ES351" s="264"/>
      <c r="EZ351" s="16"/>
      <c r="FA351" s="16"/>
      <c r="FB351" s="16"/>
      <c r="FC351" s="16"/>
      <c r="FD351" s="16"/>
      <c r="FE351" s="16"/>
      <c r="FF351" s="16"/>
      <c r="FG351" s="16"/>
      <c r="FH351" s="16"/>
      <c r="FI351" s="16"/>
      <c r="FJ351" s="16"/>
      <c r="FK351" s="16"/>
      <c r="FL351" s="16"/>
      <c r="FM351" s="16"/>
      <c r="FN351" s="16"/>
      <c r="FO351" s="16"/>
      <c r="FP351" s="16"/>
      <c r="FQ351" s="16"/>
      <c r="FR351" s="16"/>
      <c r="FS351" s="16"/>
      <c r="FT351" s="16"/>
      <c r="FU351" s="16"/>
      <c r="FV351" s="16"/>
      <c r="FW351" s="16"/>
      <c r="FX351" s="16"/>
      <c r="FY351" s="16"/>
      <c r="FZ351" s="16"/>
      <c r="GA351" s="16"/>
      <c r="GB351" s="16"/>
      <c r="GC351" s="16"/>
      <c r="GD351" s="16"/>
      <c r="GE351" s="16"/>
      <c r="GF351" s="16"/>
      <c r="GG351" s="16"/>
      <c r="GH351" s="16"/>
      <c r="GI351" s="16"/>
      <c r="GJ351" s="16"/>
      <c r="GK351" s="16"/>
      <c r="GL351" s="16"/>
      <c r="GM351" s="16"/>
      <c r="GN351" s="16"/>
      <c r="GO351" s="16"/>
      <c r="GP351" s="16"/>
      <c r="GQ351" s="16"/>
      <c r="GR351" s="16"/>
      <c r="GS351" s="16"/>
      <c r="GT351" s="16"/>
      <c r="GU351" s="16"/>
      <c r="GV351" s="16"/>
      <c r="GW351" s="16"/>
      <c r="GX351" s="16"/>
      <c r="GY351" s="16"/>
      <c r="GZ351" s="16"/>
      <c r="HA351" s="16"/>
      <c r="HB351" s="16"/>
      <c r="HC351" s="16"/>
      <c r="HD351" s="16"/>
      <c r="HE351" s="16"/>
      <c r="HF351" s="16"/>
      <c r="HG351" s="16"/>
      <c r="HH351" s="16"/>
      <c r="HI351" s="16"/>
      <c r="HJ351" s="16"/>
      <c r="HK351" s="16"/>
      <c r="HL351" s="16"/>
      <c r="HM351" s="16"/>
      <c r="HN351" s="16"/>
      <c r="HO351" s="16"/>
      <c r="HP351" s="16"/>
      <c r="HQ351" s="16"/>
      <c r="HR351" s="16"/>
      <c r="HS351" s="16"/>
      <c r="HT351" s="16"/>
      <c r="HU351" s="16"/>
      <c r="HV351" s="16"/>
      <c r="HW351" s="16"/>
      <c r="HX351" s="16"/>
    </row>
    <row r="352" spans="6:232" ht="15.95" customHeight="1" x14ac:dyDescent="0.2">
      <c r="F352" s="14"/>
      <c r="AP352" s="14"/>
      <c r="AQ352" s="14"/>
      <c r="AW352" s="264"/>
      <c r="CK352" s="264"/>
      <c r="CS352" s="264"/>
      <c r="CW352" s="264"/>
      <c r="ER352" s="264"/>
      <c r="ES352" s="264"/>
      <c r="EZ352" s="16"/>
      <c r="FA352" s="16"/>
      <c r="FB352" s="16"/>
      <c r="FC352" s="16"/>
      <c r="FD352" s="16"/>
      <c r="FE352" s="16"/>
      <c r="FF352" s="16"/>
      <c r="FG352" s="16"/>
      <c r="FH352" s="16"/>
      <c r="FI352" s="16"/>
      <c r="FJ352" s="16"/>
      <c r="FK352" s="16"/>
      <c r="FL352" s="16"/>
      <c r="FM352" s="16"/>
      <c r="FN352" s="16"/>
      <c r="FO352" s="16"/>
      <c r="FP352" s="16"/>
      <c r="FQ352" s="16"/>
      <c r="FR352" s="16"/>
      <c r="FS352" s="16"/>
      <c r="FT352" s="16"/>
      <c r="FU352" s="16"/>
      <c r="FV352" s="16"/>
      <c r="FW352" s="16"/>
      <c r="FX352" s="16"/>
      <c r="FY352" s="16"/>
      <c r="FZ352" s="16"/>
      <c r="GA352" s="16"/>
      <c r="GB352" s="16"/>
      <c r="GC352" s="16"/>
      <c r="GD352" s="16"/>
      <c r="GE352" s="16"/>
      <c r="GF352" s="16"/>
      <c r="GG352" s="16"/>
      <c r="GH352" s="16"/>
      <c r="GI352" s="16"/>
      <c r="GJ352" s="16"/>
      <c r="GK352" s="16"/>
      <c r="GL352" s="16"/>
      <c r="GM352" s="16"/>
      <c r="GN352" s="16"/>
      <c r="GO352" s="16"/>
      <c r="GP352" s="16"/>
      <c r="GQ352" s="16"/>
      <c r="GR352" s="16"/>
      <c r="GS352" s="16"/>
      <c r="GT352" s="16"/>
      <c r="GU352" s="16"/>
      <c r="GV352" s="16"/>
      <c r="GW352" s="16"/>
      <c r="GX352" s="16"/>
      <c r="GY352" s="16"/>
      <c r="GZ352" s="16"/>
      <c r="HA352" s="16"/>
      <c r="HB352" s="16"/>
      <c r="HC352" s="16"/>
      <c r="HD352" s="16"/>
      <c r="HE352" s="16"/>
      <c r="HF352" s="16"/>
      <c r="HG352" s="16"/>
      <c r="HH352" s="16"/>
      <c r="HI352" s="16"/>
      <c r="HJ352" s="16"/>
      <c r="HK352" s="16"/>
      <c r="HL352" s="16"/>
      <c r="HM352" s="16"/>
      <c r="HN352" s="16"/>
      <c r="HO352" s="16"/>
      <c r="HP352" s="16"/>
      <c r="HQ352" s="16"/>
      <c r="HR352" s="16"/>
      <c r="HS352" s="16"/>
      <c r="HT352" s="16"/>
      <c r="HU352" s="16"/>
      <c r="HV352" s="16"/>
      <c r="HW352" s="16"/>
      <c r="HX352" s="16"/>
    </row>
    <row r="353" spans="6:232" ht="15.95" customHeight="1" x14ac:dyDescent="0.2">
      <c r="F353" s="14"/>
      <c r="AP353" s="14"/>
      <c r="AQ353" s="14"/>
      <c r="AW353" s="264"/>
      <c r="CK353" s="264"/>
      <c r="CS353" s="264"/>
      <c r="CW353" s="264"/>
      <c r="ER353" s="264"/>
      <c r="ES353" s="264"/>
      <c r="EZ353" s="16"/>
      <c r="FA353" s="16"/>
      <c r="FB353" s="16"/>
      <c r="FC353" s="16"/>
      <c r="FD353" s="16"/>
      <c r="FE353" s="16"/>
      <c r="FF353" s="16"/>
      <c r="FG353" s="16"/>
      <c r="FH353" s="16"/>
      <c r="FI353" s="16"/>
      <c r="FJ353" s="16"/>
      <c r="FK353" s="16"/>
      <c r="FL353" s="16"/>
      <c r="FM353" s="16"/>
      <c r="FN353" s="16"/>
      <c r="FO353" s="16"/>
      <c r="FP353" s="16"/>
      <c r="FQ353" s="16"/>
      <c r="FR353" s="16"/>
      <c r="FS353" s="16"/>
      <c r="FT353" s="16"/>
      <c r="FU353" s="16"/>
      <c r="FV353" s="16"/>
      <c r="FW353" s="16"/>
      <c r="FX353" s="16"/>
      <c r="FY353" s="16"/>
      <c r="FZ353" s="16"/>
      <c r="GA353" s="16"/>
      <c r="GB353" s="16"/>
      <c r="GC353" s="16"/>
      <c r="GD353" s="16"/>
      <c r="GE353" s="16"/>
      <c r="GF353" s="16"/>
      <c r="GG353" s="16"/>
      <c r="GH353" s="16"/>
      <c r="GI353" s="16"/>
      <c r="GJ353" s="16"/>
      <c r="GK353" s="16"/>
      <c r="GL353" s="16"/>
      <c r="GM353" s="16"/>
      <c r="GN353" s="16"/>
      <c r="GO353" s="16"/>
      <c r="GP353" s="16"/>
      <c r="GQ353" s="16"/>
      <c r="GR353" s="16"/>
      <c r="GS353" s="16"/>
      <c r="GT353" s="16"/>
      <c r="GU353" s="16"/>
      <c r="GV353" s="16"/>
      <c r="GW353" s="16"/>
      <c r="GX353" s="16"/>
      <c r="GY353" s="16"/>
      <c r="GZ353" s="16"/>
      <c r="HA353" s="16"/>
      <c r="HB353" s="16"/>
      <c r="HC353" s="16"/>
      <c r="HD353" s="16"/>
      <c r="HE353" s="16"/>
      <c r="HF353" s="16"/>
      <c r="HG353" s="16"/>
      <c r="HH353" s="16"/>
      <c r="HI353" s="16"/>
      <c r="HJ353" s="16"/>
      <c r="HK353" s="16"/>
      <c r="HL353" s="16"/>
      <c r="HM353" s="16"/>
      <c r="HN353" s="16"/>
      <c r="HO353" s="16"/>
      <c r="HP353" s="16"/>
      <c r="HQ353" s="16"/>
      <c r="HR353" s="16"/>
      <c r="HS353" s="16"/>
      <c r="HT353" s="16"/>
      <c r="HU353" s="16"/>
      <c r="HV353" s="16"/>
      <c r="HW353" s="16"/>
      <c r="HX353" s="16"/>
    </row>
    <row r="354" spans="6:232" ht="15.95" customHeight="1" x14ac:dyDescent="0.2">
      <c r="F354" s="14"/>
      <c r="AP354" s="14"/>
      <c r="AQ354" s="14"/>
      <c r="AW354" s="264"/>
      <c r="CK354" s="264"/>
      <c r="CS354" s="264"/>
      <c r="CW354" s="264"/>
      <c r="ER354" s="264"/>
      <c r="ES354" s="264"/>
      <c r="EZ354" s="16"/>
      <c r="FA354" s="16"/>
      <c r="FB354" s="16"/>
      <c r="FC354" s="16"/>
      <c r="FD354" s="16"/>
      <c r="FE354" s="16"/>
      <c r="FF354" s="16"/>
      <c r="FG354" s="16"/>
      <c r="FH354" s="16"/>
      <c r="FI354" s="16"/>
      <c r="FJ354" s="16"/>
      <c r="FK354" s="16"/>
      <c r="FL354" s="16"/>
      <c r="FM354" s="16"/>
      <c r="FN354" s="16"/>
      <c r="FO354" s="16"/>
      <c r="FP354" s="16"/>
      <c r="FQ354" s="16"/>
      <c r="FR354" s="16"/>
      <c r="FS354" s="16"/>
      <c r="FT354" s="16"/>
      <c r="FU354" s="16"/>
      <c r="FV354" s="16"/>
      <c r="FW354" s="16"/>
      <c r="FX354" s="16"/>
      <c r="FY354" s="16"/>
      <c r="FZ354" s="16"/>
      <c r="GA354" s="16"/>
      <c r="GB354" s="16"/>
      <c r="GC354" s="16"/>
      <c r="GD354" s="16"/>
      <c r="GE354" s="16"/>
      <c r="GF354" s="16"/>
      <c r="GG354" s="16"/>
      <c r="GH354" s="16"/>
      <c r="GI354" s="16"/>
      <c r="GJ354" s="16"/>
      <c r="GK354" s="16"/>
      <c r="GL354" s="16"/>
      <c r="GM354" s="16"/>
      <c r="GN354" s="16"/>
      <c r="GO354" s="16"/>
      <c r="GP354" s="16"/>
      <c r="GQ354" s="16"/>
      <c r="GR354" s="16"/>
      <c r="GS354" s="16"/>
      <c r="GT354" s="16"/>
      <c r="GU354" s="16"/>
      <c r="GV354" s="16"/>
      <c r="GW354" s="16"/>
      <c r="GX354" s="16"/>
      <c r="GY354" s="16"/>
      <c r="GZ354" s="16"/>
      <c r="HA354" s="16"/>
      <c r="HB354" s="16"/>
      <c r="HC354" s="16"/>
      <c r="HD354" s="16"/>
      <c r="HE354" s="16"/>
      <c r="HF354" s="16"/>
      <c r="HG354" s="16"/>
      <c r="HH354" s="16"/>
      <c r="HI354" s="16"/>
      <c r="HJ354" s="16"/>
      <c r="HK354" s="16"/>
      <c r="HL354" s="16"/>
      <c r="HM354" s="16"/>
      <c r="HN354" s="16"/>
      <c r="HO354" s="16"/>
      <c r="HP354" s="16"/>
      <c r="HQ354" s="16"/>
      <c r="HR354" s="16"/>
      <c r="HS354" s="16"/>
      <c r="HT354" s="16"/>
      <c r="HU354" s="16"/>
      <c r="HV354" s="16"/>
      <c r="HW354" s="16"/>
      <c r="HX354" s="16"/>
    </row>
    <row r="355" spans="6:232" ht="15.95" customHeight="1" x14ac:dyDescent="0.2">
      <c r="F355" s="14"/>
      <c r="AP355" s="14"/>
      <c r="AQ355" s="14"/>
      <c r="AW355" s="264"/>
      <c r="CK355" s="264"/>
      <c r="CS355" s="264"/>
      <c r="CW355" s="264"/>
      <c r="ER355" s="264"/>
      <c r="ES355" s="264"/>
      <c r="EZ355" s="16"/>
      <c r="FA355" s="16"/>
      <c r="FB355" s="16"/>
      <c r="FC355" s="16"/>
      <c r="FD355" s="16"/>
      <c r="FE355" s="16"/>
      <c r="FF355" s="16"/>
      <c r="FG355" s="16"/>
      <c r="FH355" s="16"/>
      <c r="FI355" s="16"/>
      <c r="FJ355" s="16"/>
      <c r="FK355" s="16"/>
      <c r="FL355" s="16"/>
      <c r="FM355" s="16"/>
      <c r="FN355" s="16"/>
      <c r="FO355" s="16"/>
      <c r="FP355" s="16"/>
      <c r="FQ355" s="16"/>
      <c r="FR355" s="16"/>
      <c r="FS355" s="16"/>
      <c r="FT355" s="16"/>
      <c r="FU355" s="16"/>
      <c r="FV355" s="16"/>
      <c r="FW355" s="16"/>
      <c r="FX355" s="16"/>
      <c r="FY355" s="16"/>
      <c r="FZ355" s="16"/>
      <c r="GA355" s="16"/>
      <c r="GB355" s="16"/>
      <c r="GC355" s="16"/>
      <c r="GD355" s="16"/>
      <c r="GE355" s="16"/>
      <c r="GF355" s="16"/>
      <c r="GG355" s="16"/>
      <c r="GH355" s="16"/>
      <c r="GI355" s="16"/>
      <c r="GJ355" s="16"/>
      <c r="GK355" s="16"/>
      <c r="GL355" s="16"/>
      <c r="GM355" s="16"/>
      <c r="GN355" s="16"/>
      <c r="GO355" s="16"/>
      <c r="GP355" s="16"/>
      <c r="GQ355" s="16"/>
      <c r="GR355" s="16"/>
      <c r="GS355" s="16"/>
      <c r="GT355" s="16"/>
      <c r="GU355" s="16"/>
      <c r="GV355" s="16"/>
      <c r="GW355" s="16"/>
      <c r="GX355" s="16"/>
      <c r="GY355" s="16"/>
      <c r="GZ355" s="16"/>
      <c r="HA355" s="16"/>
      <c r="HB355" s="16"/>
      <c r="HC355" s="16"/>
      <c r="HD355" s="16"/>
      <c r="HE355" s="16"/>
      <c r="HF355" s="16"/>
      <c r="HG355" s="16"/>
      <c r="HH355" s="16"/>
      <c r="HI355" s="16"/>
      <c r="HJ355" s="16"/>
      <c r="HK355" s="16"/>
      <c r="HL355" s="16"/>
      <c r="HM355" s="16"/>
      <c r="HN355" s="16"/>
      <c r="HO355" s="16"/>
      <c r="HP355" s="16"/>
      <c r="HQ355" s="16"/>
      <c r="HR355" s="16"/>
      <c r="HS355" s="16"/>
      <c r="HT355" s="16"/>
      <c r="HU355" s="16"/>
      <c r="HV355" s="16"/>
      <c r="HW355" s="16"/>
      <c r="HX355" s="16"/>
    </row>
    <row r="356" spans="6:232" ht="15.95" customHeight="1" x14ac:dyDescent="0.2">
      <c r="F356" s="14"/>
      <c r="AP356" s="14"/>
      <c r="AQ356" s="14"/>
      <c r="AW356" s="264"/>
      <c r="CK356" s="264"/>
      <c r="CS356" s="264"/>
      <c r="CW356" s="264"/>
      <c r="ER356" s="264"/>
      <c r="ES356" s="264"/>
      <c r="EZ356" s="16"/>
      <c r="FA356" s="16"/>
      <c r="FB356" s="16"/>
      <c r="FC356" s="16"/>
      <c r="FD356" s="16"/>
      <c r="FE356" s="16"/>
      <c r="FF356" s="16"/>
      <c r="FG356" s="16"/>
      <c r="FH356" s="16"/>
      <c r="FI356" s="16"/>
      <c r="FJ356" s="16"/>
      <c r="FK356" s="16"/>
      <c r="FL356" s="16"/>
      <c r="FM356" s="16"/>
      <c r="FN356" s="16"/>
      <c r="FO356" s="16"/>
      <c r="FP356" s="16"/>
      <c r="FQ356" s="16"/>
      <c r="FR356" s="16"/>
      <c r="FS356" s="16"/>
      <c r="FT356" s="16"/>
      <c r="FU356" s="16"/>
      <c r="FV356" s="16"/>
      <c r="FW356" s="16"/>
      <c r="FX356" s="16"/>
      <c r="FY356" s="16"/>
      <c r="FZ356" s="16"/>
      <c r="GA356" s="16"/>
      <c r="GB356" s="16"/>
      <c r="GC356" s="16"/>
      <c r="GD356" s="16"/>
      <c r="GE356" s="16"/>
      <c r="GF356" s="16"/>
      <c r="GG356" s="16"/>
      <c r="GH356" s="16"/>
      <c r="GI356" s="16"/>
      <c r="GJ356" s="16"/>
      <c r="GK356" s="16"/>
      <c r="GL356" s="16"/>
      <c r="GM356" s="16"/>
      <c r="GN356" s="16"/>
      <c r="GO356" s="16"/>
      <c r="GP356" s="16"/>
      <c r="GQ356" s="16"/>
      <c r="GR356" s="16"/>
      <c r="GS356" s="16"/>
      <c r="GT356" s="16"/>
      <c r="GU356" s="16"/>
      <c r="GV356" s="16"/>
      <c r="GW356" s="16"/>
      <c r="GX356" s="16"/>
      <c r="GY356" s="16"/>
      <c r="GZ356" s="16"/>
      <c r="HA356" s="16"/>
      <c r="HB356" s="16"/>
      <c r="HC356" s="16"/>
      <c r="HD356" s="16"/>
      <c r="HE356" s="16"/>
      <c r="HF356" s="16"/>
      <c r="HG356" s="16"/>
      <c r="HH356" s="16"/>
      <c r="HI356" s="16"/>
      <c r="HJ356" s="16"/>
      <c r="HK356" s="16"/>
      <c r="HL356" s="16"/>
      <c r="HM356" s="16"/>
      <c r="HN356" s="16"/>
      <c r="HO356" s="16"/>
      <c r="HP356" s="16"/>
      <c r="HQ356" s="16"/>
      <c r="HR356" s="16"/>
      <c r="HS356" s="16"/>
      <c r="HT356" s="16"/>
      <c r="HU356" s="16"/>
      <c r="HV356" s="16"/>
      <c r="HW356" s="16"/>
      <c r="HX356" s="16"/>
    </row>
    <row r="357" spans="6:232" ht="15.95" customHeight="1" x14ac:dyDescent="0.2">
      <c r="F357" s="14"/>
      <c r="AP357" s="14"/>
      <c r="AQ357" s="14"/>
      <c r="AW357" s="264"/>
      <c r="CK357" s="264"/>
      <c r="CS357" s="264"/>
      <c r="CW357" s="264"/>
      <c r="ER357" s="264"/>
      <c r="ES357" s="264"/>
      <c r="EZ357" s="16"/>
      <c r="FA357" s="16"/>
      <c r="FB357" s="16"/>
      <c r="FC357" s="16"/>
      <c r="FD357" s="16"/>
      <c r="FE357" s="16"/>
      <c r="FF357" s="16"/>
      <c r="FG357" s="16"/>
      <c r="FH357" s="16"/>
      <c r="FI357" s="16"/>
      <c r="FJ357" s="16"/>
      <c r="FK357" s="16"/>
      <c r="FL357" s="16"/>
      <c r="FM357" s="16"/>
      <c r="FN357" s="16"/>
      <c r="FO357" s="16"/>
      <c r="FP357" s="16"/>
      <c r="FQ357" s="16"/>
      <c r="FR357" s="16"/>
      <c r="FS357" s="16"/>
      <c r="FT357" s="16"/>
      <c r="FU357" s="16"/>
      <c r="FV357" s="16"/>
      <c r="FW357" s="16"/>
      <c r="FX357" s="16"/>
      <c r="FY357" s="16"/>
      <c r="FZ357" s="16"/>
      <c r="GA357" s="16"/>
      <c r="GB357" s="16"/>
      <c r="GC357" s="16"/>
      <c r="GD357" s="16"/>
      <c r="GE357" s="16"/>
      <c r="GF357" s="16"/>
      <c r="GG357" s="16"/>
      <c r="GH357" s="16"/>
      <c r="GI357" s="16"/>
      <c r="GJ357" s="16"/>
      <c r="GK357" s="16"/>
      <c r="GL357" s="16"/>
      <c r="GM357" s="16"/>
      <c r="GN357" s="16"/>
      <c r="GO357" s="16"/>
      <c r="GP357" s="16"/>
      <c r="GQ357" s="16"/>
      <c r="GR357" s="16"/>
      <c r="GS357" s="16"/>
      <c r="GT357" s="16"/>
      <c r="GU357" s="16"/>
      <c r="GV357" s="16"/>
      <c r="GW357" s="16"/>
      <c r="GX357" s="16"/>
      <c r="GY357" s="16"/>
      <c r="GZ357" s="16"/>
      <c r="HA357" s="16"/>
      <c r="HB357" s="16"/>
      <c r="HC357" s="16"/>
      <c r="HD357" s="16"/>
      <c r="HE357" s="16"/>
      <c r="HF357" s="16"/>
      <c r="HG357" s="16"/>
      <c r="HH357" s="16"/>
      <c r="HI357" s="16"/>
      <c r="HJ357" s="16"/>
      <c r="HK357" s="16"/>
      <c r="HL357" s="16"/>
      <c r="HM357" s="16"/>
      <c r="HN357" s="16"/>
      <c r="HO357" s="16"/>
      <c r="HP357" s="16"/>
      <c r="HQ357" s="16"/>
      <c r="HR357" s="16"/>
      <c r="HS357" s="16"/>
      <c r="HT357" s="16"/>
      <c r="HU357" s="16"/>
      <c r="HV357" s="16"/>
      <c r="HW357" s="16"/>
      <c r="HX357" s="16"/>
    </row>
    <row r="358" spans="6:232" ht="15.95" customHeight="1" x14ac:dyDescent="0.2">
      <c r="F358" s="14"/>
      <c r="AP358" s="14"/>
      <c r="AQ358" s="14"/>
      <c r="AW358" s="264"/>
      <c r="CK358" s="264"/>
      <c r="CS358" s="264"/>
      <c r="CW358" s="264"/>
      <c r="ER358" s="264"/>
      <c r="ES358" s="264"/>
      <c r="EZ358" s="16"/>
      <c r="FA358" s="16"/>
      <c r="FB358" s="16"/>
      <c r="FC358" s="16"/>
      <c r="FD358" s="16"/>
      <c r="FE358" s="16"/>
      <c r="FF358" s="16"/>
      <c r="FG358" s="16"/>
      <c r="FH358" s="16"/>
      <c r="FI358" s="16"/>
      <c r="FJ358" s="16"/>
      <c r="FK358" s="16"/>
      <c r="FL358" s="16"/>
      <c r="FM358" s="16"/>
      <c r="FN358" s="16"/>
      <c r="FO358" s="16"/>
      <c r="FP358" s="16"/>
      <c r="FQ358" s="16"/>
      <c r="FR358" s="16"/>
      <c r="FS358" s="16"/>
      <c r="FT358" s="16"/>
      <c r="FU358" s="16"/>
      <c r="FV358" s="16"/>
      <c r="FW358" s="16"/>
      <c r="FX358" s="16"/>
      <c r="FY358" s="16"/>
      <c r="FZ358" s="16"/>
      <c r="GA358" s="16"/>
      <c r="GB358" s="16"/>
      <c r="GC358" s="16"/>
      <c r="GD358" s="16"/>
      <c r="GE358" s="16"/>
      <c r="GF358" s="16"/>
      <c r="GG358" s="16"/>
      <c r="GH358" s="16"/>
      <c r="GI358" s="16"/>
      <c r="GJ358" s="16"/>
      <c r="GK358" s="16"/>
      <c r="GL358" s="16"/>
      <c r="GM358" s="16"/>
      <c r="GN358" s="16"/>
      <c r="GO358" s="16"/>
      <c r="GP358" s="16"/>
      <c r="GQ358" s="16"/>
      <c r="GR358" s="16"/>
      <c r="GS358" s="16"/>
      <c r="GT358" s="16"/>
      <c r="GU358" s="16"/>
      <c r="GV358" s="16"/>
      <c r="GW358" s="16"/>
      <c r="GX358" s="16"/>
      <c r="GY358" s="16"/>
      <c r="GZ358" s="16"/>
      <c r="HA358" s="16"/>
      <c r="HB358" s="16"/>
      <c r="HC358" s="16"/>
      <c r="HD358" s="16"/>
      <c r="HE358" s="16"/>
      <c r="HF358" s="16"/>
      <c r="HG358" s="16"/>
      <c r="HH358" s="16"/>
      <c r="HI358" s="16"/>
      <c r="HJ358" s="16"/>
      <c r="HK358" s="16"/>
      <c r="HL358" s="16"/>
      <c r="HM358" s="16"/>
      <c r="HN358" s="16"/>
      <c r="HO358" s="16"/>
      <c r="HP358" s="16"/>
      <c r="HQ358" s="16"/>
      <c r="HR358" s="16"/>
      <c r="HS358" s="16"/>
      <c r="HT358" s="16"/>
      <c r="HU358" s="16"/>
      <c r="HV358" s="16"/>
      <c r="HW358" s="16"/>
      <c r="HX358" s="16"/>
    </row>
    <row r="359" spans="6:232" ht="15.95" customHeight="1" x14ac:dyDescent="0.2">
      <c r="F359" s="14"/>
      <c r="AP359" s="14"/>
      <c r="AQ359" s="14"/>
      <c r="AW359" s="264"/>
      <c r="CK359" s="264"/>
      <c r="CS359" s="264"/>
      <c r="CW359" s="264"/>
      <c r="ER359" s="264"/>
      <c r="ES359" s="264"/>
      <c r="EZ359" s="16"/>
      <c r="FA359" s="16"/>
      <c r="FB359" s="16"/>
      <c r="FC359" s="16"/>
      <c r="FD359" s="16"/>
      <c r="FE359" s="16"/>
      <c r="FF359" s="16"/>
      <c r="FG359" s="16"/>
      <c r="FH359" s="16"/>
      <c r="FI359" s="16"/>
      <c r="FJ359" s="16"/>
      <c r="FK359" s="16"/>
      <c r="FL359" s="16"/>
      <c r="FM359" s="16"/>
      <c r="FN359" s="16"/>
      <c r="FO359" s="16"/>
      <c r="FP359" s="16"/>
      <c r="FQ359" s="16"/>
      <c r="FR359" s="16"/>
      <c r="FS359" s="16"/>
      <c r="FT359" s="16"/>
      <c r="FU359" s="16"/>
      <c r="FV359" s="16"/>
      <c r="FW359" s="16"/>
      <c r="FX359" s="16"/>
      <c r="FY359" s="16"/>
      <c r="FZ359" s="16"/>
      <c r="GA359" s="16"/>
      <c r="GB359" s="16"/>
      <c r="GC359" s="16"/>
      <c r="GD359" s="16"/>
      <c r="GE359" s="16"/>
      <c r="GF359" s="16"/>
      <c r="GG359" s="16"/>
      <c r="GH359" s="16"/>
      <c r="GI359" s="16"/>
      <c r="GJ359" s="16"/>
      <c r="GK359" s="16"/>
      <c r="GL359" s="16"/>
      <c r="GM359" s="16"/>
      <c r="GN359" s="16"/>
      <c r="GO359" s="16"/>
      <c r="GP359" s="16"/>
      <c r="GQ359" s="16"/>
      <c r="GR359" s="16"/>
      <c r="GS359" s="16"/>
      <c r="GT359" s="16"/>
      <c r="GU359" s="16"/>
      <c r="GV359" s="16"/>
      <c r="GW359" s="16"/>
      <c r="GX359" s="16"/>
      <c r="GY359" s="16"/>
      <c r="GZ359" s="16"/>
      <c r="HA359" s="16"/>
      <c r="HB359" s="16"/>
      <c r="HC359" s="16"/>
      <c r="HD359" s="16"/>
      <c r="HE359" s="16"/>
      <c r="HF359" s="16"/>
      <c r="HG359" s="16"/>
      <c r="HH359" s="16"/>
      <c r="HI359" s="16"/>
      <c r="HJ359" s="16"/>
      <c r="HK359" s="16"/>
      <c r="HL359" s="16"/>
      <c r="HM359" s="16"/>
      <c r="HN359" s="16"/>
      <c r="HO359" s="16"/>
      <c r="HP359" s="16"/>
      <c r="HQ359" s="16"/>
      <c r="HR359" s="16"/>
      <c r="HS359" s="16"/>
      <c r="HT359" s="16"/>
      <c r="HU359" s="16"/>
      <c r="HV359" s="16"/>
      <c r="HW359" s="16"/>
      <c r="HX359" s="16"/>
    </row>
    <row r="360" spans="6:232" ht="15.95" customHeight="1" x14ac:dyDescent="0.2">
      <c r="F360" s="14"/>
      <c r="AP360" s="14"/>
      <c r="AQ360" s="14"/>
      <c r="AW360" s="264"/>
      <c r="CK360" s="264"/>
      <c r="CS360" s="264"/>
      <c r="CW360" s="264"/>
      <c r="ER360" s="264"/>
      <c r="ES360" s="264"/>
      <c r="EZ360" s="16"/>
      <c r="FA360" s="16"/>
      <c r="FB360" s="16"/>
      <c r="FC360" s="16"/>
      <c r="FD360" s="16"/>
      <c r="FE360" s="16"/>
      <c r="FF360" s="16"/>
      <c r="FG360" s="16"/>
      <c r="FH360" s="16"/>
      <c r="FI360" s="16"/>
      <c r="FJ360" s="16"/>
      <c r="FK360" s="16"/>
      <c r="FL360" s="16"/>
      <c r="FM360" s="16"/>
      <c r="FN360" s="16"/>
      <c r="FO360" s="16"/>
      <c r="FP360" s="16"/>
      <c r="FQ360" s="16"/>
      <c r="FR360" s="16"/>
      <c r="FS360" s="16"/>
      <c r="FT360" s="16"/>
      <c r="FU360" s="16"/>
      <c r="FV360" s="16"/>
      <c r="FW360" s="16"/>
      <c r="FX360" s="16"/>
      <c r="FY360" s="16"/>
      <c r="FZ360" s="16"/>
      <c r="GA360" s="16"/>
      <c r="GB360" s="16"/>
      <c r="GC360" s="16"/>
      <c r="GD360" s="16"/>
      <c r="GE360" s="16"/>
      <c r="GF360" s="16"/>
      <c r="GG360" s="16"/>
      <c r="GH360" s="16"/>
      <c r="GI360" s="16"/>
      <c r="GJ360" s="16"/>
      <c r="GK360" s="16"/>
      <c r="GL360" s="16"/>
      <c r="GM360" s="16"/>
      <c r="GN360" s="16"/>
      <c r="GO360" s="16"/>
      <c r="GP360" s="16"/>
      <c r="GQ360" s="16"/>
      <c r="GR360" s="16"/>
      <c r="GS360" s="16"/>
      <c r="GT360" s="16"/>
      <c r="GU360" s="16"/>
      <c r="GV360" s="16"/>
      <c r="GW360" s="16"/>
      <c r="GX360" s="16"/>
      <c r="GY360" s="16"/>
      <c r="GZ360" s="16"/>
      <c r="HA360" s="16"/>
      <c r="HB360" s="16"/>
      <c r="HC360" s="16"/>
      <c r="HD360" s="16"/>
      <c r="HE360" s="16"/>
      <c r="HF360" s="16"/>
      <c r="HG360" s="16"/>
      <c r="HH360" s="16"/>
      <c r="HI360" s="16"/>
      <c r="HJ360" s="16"/>
      <c r="HK360" s="16"/>
      <c r="HL360" s="16"/>
      <c r="HM360" s="16"/>
      <c r="HN360" s="16"/>
      <c r="HO360" s="16"/>
      <c r="HP360" s="16"/>
      <c r="HQ360" s="16"/>
      <c r="HR360" s="16"/>
      <c r="HS360" s="16"/>
      <c r="HT360" s="16"/>
      <c r="HU360" s="16"/>
      <c r="HV360" s="16"/>
      <c r="HW360" s="16"/>
      <c r="HX360" s="16"/>
    </row>
    <row r="361" spans="6:232" ht="15.95" customHeight="1" x14ac:dyDescent="0.2">
      <c r="F361" s="14"/>
      <c r="AP361" s="14"/>
      <c r="AQ361" s="14"/>
      <c r="AW361" s="264"/>
      <c r="CK361" s="264"/>
      <c r="CS361" s="264"/>
      <c r="CW361" s="264"/>
      <c r="ER361" s="264"/>
      <c r="ES361" s="264"/>
      <c r="EZ361" s="16"/>
      <c r="FA361" s="16"/>
      <c r="FB361" s="16"/>
      <c r="FC361" s="16"/>
      <c r="FD361" s="16"/>
      <c r="FE361" s="16"/>
      <c r="FF361" s="16"/>
      <c r="FG361" s="16"/>
      <c r="FH361" s="16"/>
      <c r="FI361" s="16"/>
      <c r="FJ361" s="16"/>
      <c r="FK361" s="16"/>
      <c r="FL361" s="16"/>
      <c r="FM361" s="16"/>
      <c r="FN361" s="16"/>
      <c r="FO361" s="16"/>
      <c r="FP361" s="16"/>
      <c r="FQ361" s="16"/>
      <c r="FR361" s="16"/>
      <c r="FS361" s="16"/>
      <c r="FT361" s="16"/>
      <c r="FU361" s="16"/>
      <c r="FV361" s="16"/>
      <c r="FW361" s="16"/>
      <c r="FX361" s="16"/>
      <c r="FY361" s="16"/>
      <c r="FZ361" s="16"/>
      <c r="GA361" s="16"/>
      <c r="GB361" s="16"/>
      <c r="GC361" s="16"/>
      <c r="GD361" s="16"/>
      <c r="GE361" s="16"/>
      <c r="GF361" s="16"/>
      <c r="GG361" s="16"/>
      <c r="GH361" s="16"/>
      <c r="GI361" s="16"/>
      <c r="GJ361" s="16"/>
      <c r="GK361" s="16"/>
      <c r="GL361" s="16"/>
      <c r="GM361" s="16"/>
      <c r="GN361" s="16"/>
      <c r="GO361" s="16"/>
      <c r="GP361" s="16"/>
      <c r="GQ361" s="16"/>
      <c r="GR361" s="16"/>
      <c r="GS361" s="16"/>
      <c r="GT361" s="16"/>
      <c r="GU361" s="16"/>
      <c r="GV361" s="16"/>
      <c r="GW361" s="16"/>
      <c r="GX361" s="16"/>
      <c r="GY361" s="16"/>
      <c r="GZ361" s="16"/>
      <c r="HA361" s="16"/>
      <c r="HB361" s="16"/>
      <c r="HC361" s="16"/>
      <c r="HD361" s="16"/>
      <c r="HE361" s="16"/>
      <c r="HF361" s="16"/>
      <c r="HG361" s="16"/>
      <c r="HH361" s="16"/>
      <c r="HI361" s="16"/>
      <c r="HJ361" s="16"/>
      <c r="HK361" s="16"/>
      <c r="HL361" s="16"/>
      <c r="HM361" s="16"/>
      <c r="HN361" s="16"/>
      <c r="HO361" s="16"/>
      <c r="HP361" s="16"/>
      <c r="HQ361" s="16"/>
      <c r="HR361" s="16"/>
      <c r="HS361" s="16"/>
      <c r="HT361" s="16"/>
      <c r="HU361" s="16"/>
      <c r="HV361" s="16"/>
      <c r="HW361" s="16"/>
      <c r="HX361" s="16"/>
    </row>
    <row r="362" spans="6:232" ht="15.95" customHeight="1" x14ac:dyDescent="0.2">
      <c r="F362" s="14"/>
      <c r="AP362" s="14"/>
      <c r="AQ362" s="14"/>
      <c r="AW362" s="264"/>
      <c r="CK362" s="264"/>
      <c r="CS362" s="264"/>
      <c r="CW362" s="264"/>
      <c r="ER362" s="264"/>
      <c r="ES362" s="264"/>
      <c r="EZ362" s="16"/>
      <c r="FA362" s="16"/>
      <c r="FB362" s="16"/>
      <c r="FC362" s="16"/>
      <c r="FD362" s="16"/>
      <c r="FE362" s="16"/>
      <c r="FF362" s="16"/>
      <c r="FG362" s="16"/>
      <c r="FH362" s="16"/>
      <c r="FI362" s="16"/>
      <c r="FJ362" s="16"/>
      <c r="FK362" s="16"/>
      <c r="FL362" s="16"/>
      <c r="FM362" s="16"/>
      <c r="FN362" s="16"/>
      <c r="FO362" s="16"/>
      <c r="FP362" s="16"/>
      <c r="FQ362" s="16"/>
      <c r="FR362" s="16"/>
      <c r="FS362" s="16"/>
      <c r="FT362" s="16"/>
      <c r="FU362" s="16"/>
      <c r="FV362" s="16"/>
      <c r="FW362" s="16"/>
      <c r="FX362" s="16"/>
      <c r="FY362" s="16"/>
      <c r="FZ362" s="16"/>
      <c r="GA362" s="16"/>
      <c r="GB362" s="16"/>
      <c r="GC362" s="16"/>
      <c r="GD362" s="16"/>
      <c r="GE362" s="16"/>
      <c r="GF362" s="16"/>
      <c r="GG362" s="16"/>
      <c r="GH362" s="16"/>
      <c r="GI362" s="16"/>
      <c r="GJ362" s="16"/>
      <c r="GK362" s="16"/>
      <c r="GL362" s="16"/>
      <c r="GM362" s="16"/>
      <c r="GN362" s="16"/>
      <c r="GO362" s="16"/>
      <c r="GP362" s="16"/>
      <c r="GQ362" s="16"/>
      <c r="GR362" s="16"/>
      <c r="GS362" s="16"/>
      <c r="GT362" s="16"/>
      <c r="GU362" s="16"/>
      <c r="GV362" s="16"/>
      <c r="GW362" s="16"/>
      <c r="GX362" s="16"/>
      <c r="GY362" s="16"/>
      <c r="GZ362" s="16"/>
      <c r="HA362" s="16"/>
      <c r="HB362" s="16"/>
      <c r="HC362" s="16"/>
      <c r="HD362" s="16"/>
      <c r="HE362" s="16"/>
      <c r="HF362" s="16"/>
      <c r="HG362" s="16"/>
      <c r="HH362" s="16"/>
      <c r="HI362" s="16"/>
      <c r="HJ362" s="16"/>
      <c r="HK362" s="16"/>
      <c r="HL362" s="16"/>
      <c r="HM362" s="16"/>
      <c r="HN362" s="16"/>
      <c r="HO362" s="16"/>
      <c r="HP362" s="16"/>
      <c r="HQ362" s="16"/>
      <c r="HR362" s="16"/>
      <c r="HS362" s="16"/>
      <c r="HT362" s="16"/>
      <c r="HU362" s="16"/>
      <c r="HV362" s="16"/>
      <c r="HW362" s="16"/>
      <c r="HX362" s="16"/>
    </row>
    <row r="363" spans="6:232" ht="15.95" customHeight="1" x14ac:dyDescent="0.2">
      <c r="F363" s="14"/>
      <c r="AP363" s="14"/>
      <c r="AQ363" s="14"/>
      <c r="AW363" s="264"/>
      <c r="CK363" s="264"/>
      <c r="CS363" s="264"/>
      <c r="CW363" s="264"/>
      <c r="ER363" s="264"/>
      <c r="ES363" s="264"/>
      <c r="EZ363" s="16"/>
      <c r="FA363" s="16"/>
      <c r="FB363" s="16"/>
      <c r="FC363" s="16"/>
      <c r="FD363" s="16"/>
      <c r="FE363" s="16"/>
      <c r="FF363" s="16"/>
      <c r="FG363" s="16"/>
      <c r="FH363" s="16"/>
      <c r="FI363" s="16"/>
      <c r="FJ363" s="16"/>
      <c r="FK363" s="16"/>
      <c r="FL363" s="16"/>
      <c r="FM363" s="16"/>
      <c r="FN363" s="16"/>
      <c r="FO363" s="16"/>
      <c r="FP363" s="16"/>
      <c r="FQ363" s="16"/>
      <c r="FR363" s="16"/>
      <c r="FS363" s="16"/>
      <c r="FT363" s="16"/>
      <c r="FU363" s="16"/>
      <c r="FV363" s="16"/>
      <c r="FW363" s="16"/>
      <c r="FX363" s="16"/>
      <c r="FY363" s="16"/>
      <c r="FZ363" s="16"/>
      <c r="GA363" s="16"/>
      <c r="GB363" s="16"/>
      <c r="GC363" s="16"/>
      <c r="GD363" s="16"/>
      <c r="GE363" s="16"/>
      <c r="GF363" s="16"/>
      <c r="GG363" s="16"/>
      <c r="GH363" s="16"/>
      <c r="GI363" s="16"/>
      <c r="GJ363" s="16"/>
      <c r="GK363" s="16"/>
      <c r="GL363" s="16"/>
      <c r="GM363" s="16"/>
      <c r="GN363" s="16"/>
      <c r="GO363" s="16"/>
      <c r="GP363" s="16"/>
      <c r="GQ363" s="16"/>
      <c r="GR363" s="16"/>
      <c r="GS363" s="16"/>
      <c r="GT363" s="16"/>
      <c r="GU363" s="16"/>
      <c r="GV363" s="16"/>
      <c r="GW363" s="16"/>
      <c r="GX363" s="16"/>
      <c r="GY363" s="16"/>
      <c r="GZ363" s="16"/>
      <c r="HA363" s="16"/>
      <c r="HB363" s="16"/>
      <c r="HC363" s="16"/>
      <c r="HD363" s="16"/>
      <c r="HE363" s="16"/>
      <c r="HF363" s="16"/>
      <c r="HG363" s="16"/>
      <c r="HH363" s="16"/>
      <c r="HI363" s="16"/>
      <c r="HJ363" s="16"/>
      <c r="HK363" s="16"/>
      <c r="HL363" s="16"/>
      <c r="HM363" s="16"/>
      <c r="HN363" s="16"/>
      <c r="HO363" s="16"/>
      <c r="HP363" s="16"/>
      <c r="HQ363" s="16"/>
      <c r="HR363" s="16"/>
      <c r="HS363" s="16"/>
      <c r="HT363" s="16"/>
      <c r="HU363" s="16"/>
      <c r="HV363" s="16"/>
      <c r="HW363" s="16"/>
      <c r="HX363" s="16"/>
    </row>
    <row r="364" spans="6:232" ht="15.95" customHeight="1" x14ac:dyDescent="0.2">
      <c r="F364" s="14"/>
      <c r="AP364" s="14"/>
      <c r="AQ364" s="14"/>
      <c r="AW364" s="264"/>
      <c r="CK364" s="264"/>
      <c r="CS364" s="264"/>
      <c r="CW364" s="264"/>
      <c r="ER364" s="264"/>
      <c r="ES364" s="264"/>
      <c r="EZ364" s="16"/>
      <c r="FA364" s="16"/>
      <c r="FB364" s="16"/>
      <c r="FC364" s="16"/>
      <c r="FD364" s="16"/>
      <c r="FE364" s="16"/>
      <c r="FF364" s="16"/>
      <c r="FG364" s="16"/>
      <c r="FH364" s="16"/>
      <c r="FI364" s="16"/>
      <c r="FJ364" s="16"/>
      <c r="FK364" s="16"/>
      <c r="FL364" s="16"/>
      <c r="FM364" s="16"/>
      <c r="FN364" s="16"/>
      <c r="FO364" s="16"/>
      <c r="FP364" s="16"/>
      <c r="FQ364" s="16"/>
      <c r="FR364" s="16"/>
      <c r="FS364" s="16"/>
      <c r="FT364" s="16"/>
      <c r="FU364" s="16"/>
      <c r="FV364" s="16"/>
      <c r="FW364" s="16"/>
      <c r="FX364" s="16"/>
      <c r="FY364" s="16"/>
      <c r="FZ364" s="16"/>
      <c r="GA364" s="16"/>
      <c r="GB364" s="16"/>
      <c r="GC364" s="16"/>
      <c r="GD364" s="16"/>
      <c r="GE364" s="16"/>
      <c r="GF364" s="16"/>
      <c r="GG364" s="16"/>
      <c r="GH364" s="16"/>
      <c r="GI364" s="16"/>
      <c r="GJ364" s="16"/>
      <c r="GK364" s="16"/>
      <c r="GL364" s="16"/>
      <c r="GM364" s="16"/>
      <c r="GN364" s="16"/>
      <c r="GO364" s="16"/>
      <c r="GP364" s="16"/>
      <c r="GQ364" s="16"/>
      <c r="GR364" s="16"/>
      <c r="GS364" s="16"/>
      <c r="GT364" s="16"/>
      <c r="GU364" s="16"/>
      <c r="GV364" s="16"/>
      <c r="GW364" s="16"/>
      <c r="GX364" s="16"/>
      <c r="GY364" s="16"/>
      <c r="GZ364" s="16"/>
      <c r="HA364" s="16"/>
      <c r="HB364" s="16"/>
      <c r="HC364" s="16"/>
      <c r="HD364" s="16"/>
      <c r="HE364" s="16"/>
      <c r="HF364" s="16"/>
      <c r="HG364" s="16"/>
      <c r="HH364" s="16"/>
      <c r="HI364" s="16"/>
      <c r="HJ364" s="16"/>
      <c r="HK364" s="16"/>
      <c r="HL364" s="16"/>
      <c r="HM364" s="16"/>
      <c r="HN364" s="16"/>
      <c r="HO364" s="16"/>
      <c r="HP364" s="16"/>
      <c r="HQ364" s="16"/>
      <c r="HR364" s="16"/>
      <c r="HS364" s="16"/>
      <c r="HT364" s="16"/>
      <c r="HU364" s="16"/>
      <c r="HV364" s="16"/>
      <c r="HW364" s="16"/>
      <c r="HX364" s="16"/>
    </row>
    <row r="365" spans="6:232" ht="15.95" customHeight="1" x14ac:dyDescent="0.2">
      <c r="F365" s="14"/>
      <c r="AP365" s="14"/>
      <c r="AQ365" s="14"/>
      <c r="AW365" s="264"/>
      <c r="CK365" s="264"/>
      <c r="CS365" s="264"/>
      <c r="CW365" s="264"/>
      <c r="ER365" s="264"/>
      <c r="ES365" s="264"/>
      <c r="EZ365" s="16"/>
      <c r="FA365" s="16"/>
      <c r="FB365" s="16"/>
      <c r="FC365" s="16"/>
      <c r="FD365" s="16"/>
      <c r="FE365" s="16"/>
      <c r="FF365" s="16"/>
      <c r="FG365" s="16"/>
      <c r="FH365" s="16"/>
      <c r="FI365" s="16"/>
      <c r="FJ365" s="16"/>
      <c r="FK365" s="16"/>
      <c r="FL365" s="16"/>
      <c r="FM365" s="16"/>
      <c r="FN365" s="16"/>
      <c r="FO365" s="16"/>
      <c r="FP365" s="16"/>
      <c r="FQ365" s="16"/>
      <c r="FR365" s="16"/>
      <c r="FS365" s="16"/>
      <c r="FT365" s="16"/>
      <c r="FU365" s="16"/>
      <c r="FV365" s="16"/>
      <c r="FW365" s="16"/>
      <c r="FX365" s="16"/>
      <c r="FY365" s="16"/>
      <c r="FZ365" s="16"/>
      <c r="GA365" s="16"/>
      <c r="GB365" s="16"/>
      <c r="GC365" s="16"/>
      <c r="GD365" s="16"/>
      <c r="GE365" s="16"/>
      <c r="GF365" s="16"/>
      <c r="GG365" s="16"/>
      <c r="GH365" s="16"/>
      <c r="GI365" s="16"/>
      <c r="GJ365" s="16"/>
      <c r="GK365" s="16"/>
      <c r="GL365" s="16"/>
      <c r="GM365" s="16"/>
      <c r="GN365" s="16"/>
      <c r="GO365" s="16"/>
      <c r="GP365" s="16"/>
      <c r="GQ365" s="16"/>
      <c r="GR365" s="16"/>
      <c r="GS365" s="16"/>
      <c r="GT365" s="16"/>
      <c r="GU365" s="16"/>
      <c r="GV365" s="16"/>
      <c r="GW365" s="16"/>
      <c r="GX365" s="16"/>
      <c r="GY365" s="16"/>
      <c r="GZ365" s="16"/>
      <c r="HA365" s="16"/>
      <c r="HB365" s="16"/>
      <c r="HC365" s="16"/>
      <c r="HD365" s="16"/>
      <c r="HE365" s="16"/>
      <c r="HF365" s="16"/>
      <c r="HG365" s="16"/>
      <c r="HH365" s="16"/>
      <c r="HI365" s="16"/>
      <c r="HJ365" s="16"/>
      <c r="HK365" s="16"/>
      <c r="HL365" s="16"/>
      <c r="HM365" s="16"/>
      <c r="HN365" s="16"/>
      <c r="HO365" s="16"/>
      <c r="HP365" s="16"/>
      <c r="HQ365" s="16"/>
      <c r="HR365" s="16"/>
      <c r="HS365" s="16"/>
      <c r="HT365" s="16"/>
      <c r="HU365" s="16"/>
      <c r="HV365" s="16"/>
      <c r="HW365" s="16"/>
      <c r="HX365" s="16"/>
    </row>
    <row r="366" spans="6:232" ht="15.95" customHeight="1" x14ac:dyDescent="0.2">
      <c r="F366" s="14"/>
      <c r="AP366" s="14"/>
      <c r="AQ366" s="14"/>
      <c r="AW366" s="264"/>
      <c r="CK366" s="264"/>
      <c r="CS366" s="264"/>
      <c r="CW366" s="264"/>
      <c r="ER366" s="264"/>
      <c r="ES366" s="264"/>
      <c r="EZ366" s="16"/>
      <c r="FA366" s="16"/>
      <c r="FB366" s="16"/>
      <c r="FC366" s="16"/>
      <c r="FD366" s="16"/>
      <c r="FE366" s="16"/>
      <c r="FF366" s="16"/>
      <c r="FG366" s="16"/>
      <c r="FH366" s="16"/>
      <c r="FI366" s="16"/>
      <c r="FJ366" s="16"/>
      <c r="FK366" s="16"/>
      <c r="FL366" s="16"/>
      <c r="FM366" s="16"/>
      <c r="FN366" s="16"/>
      <c r="FO366" s="16"/>
      <c r="FP366" s="16"/>
      <c r="FQ366" s="16"/>
      <c r="FR366" s="16"/>
      <c r="FS366" s="16"/>
      <c r="FT366" s="16"/>
      <c r="FU366" s="16"/>
      <c r="FV366" s="16"/>
      <c r="FW366" s="16"/>
      <c r="FX366" s="16"/>
      <c r="FY366" s="16"/>
      <c r="FZ366" s="16"/>
      <c r="GA366" s="16"/>
      <c r="GB366" s="16"/>
      <c r="GC366" s="16"/>
      <c r="GD366" s="16"/>
      <c r="GE366" s="16"/>
      <c r="GF366" s="16"/>
      <c r="GG366" s="16"/>
      <c r="GH366" s="16"/>
      <c r="GI366" s="16"/>
      <c r="GJ366" s="16"/>
      <c r="GK366" s="16"/>
      <c r="GL366" s="16"/>
      <c r="GM366" s="16"/>
      <c r="GN366" s="16"/>
      <c r="GO366" s="16"/>
      <c r="GP366" s="16"/>
      <c r="GQ366" s="16"/>
      <c r="GR366" s="16"/>
      <c r="GS366" s="16"/>
      <c r="GT366" s="16"/>
      <c r="GU366" s="16"/>
      <c r="GV366" s="16"/>
      <c r="GW366" s="16"/>
      <c r="GX366" s="16"/>
      <c r="GY366" s="16"/>
      <c r="GZ366" s="16"/>
      <c r="HA366" s="16"/>
      <c r="HB366" s="16"/>
      <c r="HC366" s="16"/>
      <c r="HD366" s="16"/>
      <c r="HE366" s="16"/>
      <c r="HF366" s="16"/>
      <c r="HG366" s="16"/>
      <c r="HH366" s="16"/>
      <c r="HI366" s="16"/>
      <c r="HJ366" s="16"/>
      <c r="HK366" s="16"/>
      <c r="HL366" s="16"/>
      <c r="HM366" s="16"/>
      <c r="HN366" s="16"/>
      <c r="HO366" s="16"/>
      <c r="HP366" s="16"/>
      <c r="HQ366" s="16"/>
      <c r="HR366" s="16"/>
      <c r="HS366" s="16"/>
      <c r="HT366" s="16"/>
      <c r="HU366" s="16"/>
      <c r="HV366" s="16"/>
      <c r="HW366" s="16"/>
      <c r="HX366" s="16"/>
    </row>
    <row r="367" spans="6:232" ht="15.95" customHeight="1" x14ac:dyDescent="0.2">
      <c r="F367" s="14"/>
      <c r="AP367" s="14"/>
      <c r="AQ367" s="14"/>
      <c r="AW367" s="264"/>
      <c r="CK367" s="264"/>
      <c r="CS367" s="264"/>
      <c r="CW367" s="264"/>
      <c r="ER367" s="264"/>
      <c r="ES367" s="264"/>
      <c r="EZ367" s="16"/>
      <c r="FA367" s="16"/>
      <c r="FB367" s="16"/>
      <c r="FC367" s="16"/>
      <c r="FD367" s="16"/>
      <c r="FE367" s="16"/>
      <c r="FF367" s="16"/>
      <c r="FG367" s="16"/>
      <c r="FH367" s="16"/>
      <c r="FI367" s="16"/>
      <c r="FJ367" s="16"/>
      <c r="FK367" s="16"/>
      <c r="FL367" s="16"/>
      <c r="FM367" s="16"/>
      <c r="FN367" s="16"/>
      <c r="FO367" s="16"/>
      <c r="FP367" s="16"/>
      <c r="FQ367" s="16"/>
      <c r="FR367" s="16"/>
      <c r="FS367" s="16"/>
      <c r="FT367" s="16"/>
      <c r="FU367" s="16"/>
      <c r="FV367" s="16"/>
      <c r="FW367" s="16"/>
      <c r="FX367" s="16"/>
      <c r="FY367" s="16"/>
      <c r="FZ367" s="16"/>
      <c r="GA367" s="16"/>
      <c r="GB367" s="16"/>
      <c r="GC367" s="16"/>
      <c r="GD367" s="16"/>
      <c r="GE367" s="16"/>
      <c r="GF367" s="16"/>
      <c r="GG367" s="16"/>
      <c r="GH367" s="16"/>
      <c r="GI367" s="16"/>
      <c r="GJ367" s="16"/>
      <c r="GK367" s="16"/>
      <c r="GL367" s="16"/>
      <c r="GM367" s="16"/>
      <c r="GN367" s="16"/>
      <c r="GO367" s="16"/>
      <c r="GP367" s="16"/>
      <c r="GQ367" s="16"/>
      <c r="GR367" s="16"/>
      <c r="GS367" s="16"/>
      <c r="GT367" s="16"/>
      <c r="GU367" s="16"/>
      <c r="GV367" s="16"/>
      <c r="GW367" s="16"/>
      <c r="GX367" s="16"/>
      <c r="GY367" s="16"/>
      <c r="GZ367" s="16"/>
      <c r="HA367" s="16"/>
      <c r="HB367" s="16"/>
      <c r="HC367" s="16"/>
      <c r="HD367" s="16"/>
      <c r="HE367" s="16"/>
      <c r="HF367" s="16"/>
      <c r="HG367" s="16"/>
      <c r="HH367" s="16"/>
      <c r="HI367" s="16"/>
      <c r="HJ367" s="16"/>
      <c r="HK367" s="16"/>
      <c r="HL367" s="16"/>
      <c r="HM367" s="16"/>
      <c r="HN367" s="16"/>
      <c r="HO367" s="16"/>
      <c r="HP367" s="16"/>
      <c r="HQ367" s="16"/>
      <c r="HR367" s="16"/>
      <c r="HS367" s="16"/>
      <c r="HT367" s="16"/>
      <c r="HU367" s="16"/>
      <c r="HV367" s="16"/>
      <c r="HW367" s="16"/>
      <c r="HX367" s="16"/>
    </row>
    <row r="368" spans="6:232" ht="15.95" customHeight="1" x14ac:dyDescent="0.2">
      <c r="F368" s="14"/>
      <c r="AP368" s="14"/>
      <c r="AQ368" s="14"/>
      <c r="AW368" s="264"/>
      <c r="CK368" s="264"/>
      <c r="CS368" s="264"/>
      <c r="CW368" s="264"/>
      <c r="ER368" s="264"/>
      <c r="ES368" s="264"/>
      <c r="EZ368" s="16"/>
      <c r="FA368" s="16"/>
      <c r="FB368" s="16"/>
      <c r="FC368" s="16"/>
      <c r="FD368" s="16"/>
      <c r="FE368" s="16"/>
      <c r="FF368" s="16"/>
      <c r="FG368" s="16"/>
      <c r="FH368" s="16"/>
      <c r="FI368" s="16"/>
      <c r="FJ368" s="16"/>
      <c r="FK368" s="16"/>
      <c r="FL368" s="16"/>
      <c r="FM368" s="16"/>
      <c r="FN368" s="16"/>
      <c r="FO368" s="16"/>
      <c r="FP368" s="16"/>
      <c r="FQ368" s="16"/>
      <c r="FR368" s="16"/>
      <c r="FS368" s="16"/>
      <c r="FT368" s="16"/>
      <c r="FU368" s="16"/>
      <c r="FV368" s="16"/>
      <c r="FW368" s="16"/>
      <c r="FX368" s="16"/>
      <c r="FY368" s="16"/>
      <c r="FZ368" s="16"/>
      <c r="GA368" s="16"/>
      <c r="GB368" s="16"/>
      <c r="GC368" s="16"/>
      <c r="GD368" s="16"/>
      <c r="GE368" s="16"/>
      <c r="GF368" s="16"/>
      <c r="GG368" s="16"/>
      <c r="GH368" s="16"/>
      <c r="GI368" s="16"/>
      <c r="GJ368" s="16"/>
      <c r="GK368" s="16"/>
      <c r="GL368" s="16"/>
      <c r="GM368" s="16"/>
      <c r="GN368" s="16"/>
      <c r="GO368" s="16"/>
      <c r="GP368" s="16"/>
      <c r="GQ368" s="16"/>
      <c r="GR368" s="16"/>
      <c r="GS368" s="16"/>
      <c r="GT368" s="16"/>
      <c r="GU368" s="16"/>
      <c r="GV368" s="16"/>
      <c r="GW368" s="16"/>
      <c r="GX368" s="16"/>
      <c r="GY368" s="16"/>
      <c r="GZ368" s="16"/>
      <c r="HA368" s="16"/>
      <c r="HB368" s="16"/>
      <c r="HC368" s="16"/>
      <c r="HD368" s="16"/>
      <c r="HE368" s="16"/>
      <c r="HF368" s="16"/>
      <c r="HG368" s="16"/>
      <c r="HH368" s="16"/>
      <c r="HI368" s="16"/>
      <c r="HJ368" s="16"/>
      <c r="HK368" s="16"/>
      <c r="HL368" s="16"/>
      <c r="HM368" s="16"/>
      <c r="HN368" s="16"/>
      <c r="HO368" s="16"/>
      <c r="HP368" s="16"/>
      <c r="HQ368" s="16"/>
      <c r="HR368" s="16"/>
      <c r="HS368" s="16"/>
      <c r="HT368" s="16"/>
      <c r="HU368" s="16"/>
      <c r="HV368" s="16"/>
      <c r="HW368" s="16"/>
      <c r="HX368" s="16"/>
    </row>
    <row r="369" spans="6:232" ht="15.95" customHeight="1" x14ac:dyDescent="0.2">
      <c r="F369" s="14"/>
      <c r="AP369" s="14"/>
      <c r="AQ369" s="14"/>
      <c r="AW369" s="264"/>
      <c r="CK369" s="264"/>
      <c r="CS369" s="264"/>
      <c r="CW369" s="264"/>
      <c r="ER369" s="264"/>
      <c r="ES369" s="264"/>
      <c r="EZ369" s="16"/>
      <c r="FA369" s="16"/>
      <c r="FB369" s="16"/>
      <c r="FC369" s="16"/>
      <c r="FD369" s="16"/>
      <c r="FE369" s="16"/>
      <c r="FF369" s="16"/>
      <c r="FG369" s="16"/>
      <c r="FH369" s="16"/>
      <c r="FI369" s="16"/>
      <c r="FJ369" s="16"/>
      <c r="FK369" s="16"/>
      <c r="FL369" s="16"/>
      <c r="FM369" s="16"/>
      <c r="FN369" s="16"/>
      <c r="FO369" s="16"/>
      <c r="FP369" s="16"/>
      <c r="FQ369" s="16"/>
      <c r="FR369" s="16"/>
      <c r="FS369" s="16"/>
      <c r="FT369" s="16"/>
      <c r="FU369" s="16"/>
      <c r="FV369" s="16"/>
      <c r="FW369" s="16"/>
      <c r="FX369" s="16"/>
      <c r="FY369" s="16"/>
      <c r="FZ369" s="16"/>
      <c r="GA369" s="16"/>
      <c r="GB369" s="16"/>
      <c r="GC369" s="16"/>
      <c r="GD369" s="16"/>
      <c r="GE369" s="16"/>
      <c r="GF369" s="16"/>
      <c r="GG369" s="16"/>
      <c r="GH369" s="16"/>
      <c r="GI369" s="16"/>
      <c r="GJ369" s="16"/>
      <c r="GK369" s="16"/>
      <c r="GL369" s="16"/>
      <c r="GM369" s="16"/>
      <c r="GN369" s="16"/>
      <c r="GO369" s="16"/>
      <c r="GP369" s="16"/>
      <c r="GQ369" s="16"/>
      <c r="GR369" s="16"/>
      <c r="GS369" s="16"/>
      <c r="GT369" s="16"/>
      <c r="GU369" s="16"/>
      <c r="GV369" s="16"/>
      <c r="GW369" s="16"/>
      <c r="GX369" s="16"/>
      <c r="GY369" s="16"/>
      <c r="GZ369" s="16"/>
      <c r="HA369" s="16"/>
      <c r="HB369" s="16"/>
      <c r="HC369" s="16"/>
      <c r="HD369" s="16"/>
      <c r="HE369" s="16"/>
      <c r="HF369" s="16"/>
      <c r="HG369" s="16"/>
      <c r="HH369" s="16"/>
      <c r="HI369" s="16"/>
      <c r="HJ369" s="16"/>
      <c r="HK369" s="16"/>
      <c r="HL369" s="16"/>
      <c r="HM369" s="16"/>
      <c r="HN369" s="16"/>
      <c r="HO369" s="16"/>
      <c r="HP369" s="16"/>
      <c r="HQ369" s="16"/>
      <c r="HR369" s="16"/>
      <c r="HS369" s="16"/>
      <c r="HT369" s="16"/>
      <c r="HU369" s="16"/>
      <c r="HV369" s="16"/>
      <c r="HW369" s="16"/>
      <c r="HX369" s="16"/>
    </row>
    <row r="370" spans="6:232" ht="15.95" customHeight="1" x14ac:dyDescent="0.2">
      <c r="F370" s="14"/>
      <c r="AP370" s="14"/>
      <c r="AQ370" s="14"/>
      <c r="AW370" s="264"/>
      <c r="CK370" s="264"/>
      <c r="CS370" s="264"/>
      <c r="CW370" s="264"/>
      <c r="ER370" s="264"/>
      <c r="ES370" s="264"/>
      <c r="EZ370" s="16"/>
      <c r="FA370" s="16"/>
      <c r="FB370" s="16"/>
      <c r="FC370" s="16"/>
      <c r="FD370" s="16"/>
      <c r="FE370" s="16"/>
      <c r="FF370" s="16"/>
      <c r="FG370" s="16"/>
      <c r="FH370" s="16"/>
      <c r="FI370" s="16"/>
      <c r="FJ370" s="16"/>
      <c r="FK370" s="16"/>
      <c r="FL370" s="16"/>
      <c r="FM370" s="16"/>
      <c r="FN370" s="16"/>
      <c r="FO370" s="16"/>
      <c r="FP370" s="16"/>
      <c r="FQ370" s="16"/>
      <c r="FR370" s="16"/>
      <c r="FS370" s="16"/>
      <c r="FT370" s="16"/>
      <c r="FU370" s="16"/>
      <c r="FV370" s="16"/>
      <c r="FW370" s="16"/>
      <c r="FX370" s="16"/>
      <c r="FY370" s="16"/>
      <c r="FZ370" s="16"/>
      <c r="GA370" s="16"/>
      <c r="GB370" s="16"/>
      <c r="GC370" s="16"/>
      <c r="GD370" s="16"/>
      <c r="GE370" s="16"/>
      <c r="GF370" s="16"/>
      <c r="GG370" s="16"/>
      <c r="GH370" s="16"/>
      <c r="GI370" s="16"/>
      <c r="GJ370" s="16"/>
      <c r="GK370" s="16"/>
      <c r="GL370" s="16"/>
      <c r="GM370" s="16"/>
      <c r="GN370" s="16"/>
      <c r="GO370" s="16"/>
      <c r="GP370" s="16"/>
      <c r="GQ370" s="16"/>
      <c r="GR370" s="16"/>
      <c r="GS370" s="16"/>
      <c r="GT370" s="16"/>
      <c r="GU370" s="16"/>
      <c r="GV370" s="16"/>
      <c r="GW370" s="16"/>
      <c r="GX370" s="16"/>
      <c r="GY370" s="16"/>
      <c r="GZ370" s="16"/>
      <c r="HA370" s="16"/>
      <c r="HB370" s="16"/>
      <c r="HC370" s="16"/>
      <c r="HD370" s="16"/>
      <c r="HE370" s="16"/>
      <c r="HF370" s="16"/>
      <c r="HG370" s="16"/>
      <c r="HH370" s="16"/>
      <c r="HI370" s="16"/>
      <c r="HJ370" s="16"/>
      <c r="HK370" s="16"/>
      <c r="HL370" s="16"/>
      <c r="HM370" s="16"/>
      <c r="HN370" s="16"/>
      <c r="HO370" s="16"/>
      <c r="HP370" s="16"/>
      <c r="HQ370" s="16"/>
      <c r="HR370" s="16"/>
      <c r="HS370" s="16"/>
      <c r="HT370" s="16"/>
      <c r="HU370" s="16"/>
      <c r="HV370" s="16"/>
      <c r="HW370" s="16"/>
      <c r="HX370" s="16"/>
    </row>
    <row r="371" spans="6:232" ht="15.95" customHeight="1" x14ac:dyDescent="0.2">
      <c r="F371" s="14"/>
      <c r="AP371" s="14"/>
      <c r="AQ371" s="14"/>
      <c r="AW371" s="264"/>
      <c r="CK371" s="264"/>
      <c r="CS371" s="264"/>
      <c r="CW371" s="264"/>
      <c r="ER371" s="264"/>
      <c r="ES371" s="264"/>
      <c r="EZ371" s="16"/>
      <c r="FA371" s="16"/>
      <c r="FB371" s="16"/>
      <c r="FC371" s="16"/>
      <c r="FD371" s="16"/>
      <c r="FE371" s="16"/>
      <c r="FF371" s="16"/>
      <c r="FG371" s="16"/>
      <c r="FH371" s="16"/>
      <c r="FI371" s="16"/>
      <c r="FJ371" s="16"/>
      <c r="FK371" s="16"/>
      <c r="FL371" s="16"/>
      <c r="FM371" s="16"/>
      <c r="FN371" s="16"/>
      <c r="FO371" s="16"/>
      <c r="FP371" s="16"/>
      <c r="FQ371" s="16"/>
      <c r="FR371" s="16"/>
      <c r="FS371" s="16"/>
      <c r="FT371" s="16"/>
      <c r="FU371" s="16"/>
      <c r="FV371" s="16"/>
      <c r="FW371" s="16"/>
      <c r="FX371" s="16"/>
      <c r="FY371" s="16"/>
      <c r="FZ371" s="16"/>
      <c r="GA371" s="16"/>
      <c r="GB371" s="16"/>
      <c r="GC371" s="16"/>
      <c r="GD371" s="16"/>
      <c r="GE371" s="16"/>
      <c r="GF371" s="16"/>
      <c r="GG371" s="16"/>
      <c r="GH371" s="16"/>
      <c r="GI371" s="16"/>
      <c r="GJ371" s="16"/>
      <c r="GK371" s="16"/>
      <c r="GL371" s="16"/>
      <c r="GM371" s="16"/>
      <c r="GN371" s="16"/>
      <c r="GO371" s="16"/>
      <c r="GP371" s="16"/>
      <c r="GQ371" s="16"/>
      <c r="GR371" s="16"/>
      <c r="GS371" s="16"/>
      <c r="GT371" s="16"/>
      <c r="GU371" s="16"/>
      <c r="GV371" s="16"/>
      <c r="GW371" s="16"/>
      <c r="GX371" s="16"/>
      <c r="GY371" s="16"/>
      <c r="GZ371" s="16"/>
      <c r="HA371" s="16"/>
      <c r="HB371" s="16"/>
      <c r="HC371" s="16"/>
      <c r="HD371" s="16"/>
      <c r="HE371" s="16"/>
      <c r="HF371" s="16"/>
      <c r="HG371" s="16"/>
      <c r="HH371" s="16"/>
      <c r="HI371" s="16"/>
      <c r="HJ371" s="16"/>
      <c r="HK371" s="16"/>
      <c r="HL371" s="16"/>
      <c r="HM371" s="16"/>
      <c r="HN371" s="16"/>
      <c r="HO371" s="16"/>
      <c r="HP371" s="16"/>
      <c r="HQ371" s="16"/>
      <c r="HR371" s="16"/>
      <c r="HS371" s="16"/>
      <c r="HT371" s="16"/>
      <c r="HU371" s="16"/>
      <c r="HV371" s="16"/>
      <c r="HW371" s="16"/>
      <c r="HX371" s="16"/>
    </row>
    <row r="372" spans="6:232" ht="15.95" customHeight="1" x14ac:dyDescent="0.2">
      <c r="F372" s="14"/>
      <c r="AP372" s="14"/>
      <c r="AQ372" s="14"/>
      <c r="AW372" s="264"/>
      <c r="CK372" s="264"/>
      <c r="CS372" s="264"/>
      <c r="CW372" s="264"/>
      <c r="ER372" s="264"/>
      <c r="ES372" s="264"/>
      <c r="EZ372" s="16"/>
      <c r="FA372" s="16"/>
      <c r="FB372" s="16"/>
      <c r="FC372" s="16"/>
      <c r="FD372" s="16"/>
      <c r="FE372" s="16"/>
      <c r="FF372" s="16"/>
      <c r="FG372" s="16"/>
      <c r="FH372" s="16"/>
      <c r="FI372" s="16"/>
      <c r="FJ372" s="16"/>
      <c r="FK372" s="16"/>
      <c r="FL372" s="16"/>
      <c r="FM372" s="16"/>
      <c r="FN372" s="16"/>
      <c r="FO372" s="16"/>
      <c r="FP372" s="16"/>
      <c r="FQ372" s="16"/>
      <c r="FR372" s="16"/>
      <c r="FS372" s="16"/>
      <c r="FT372" s="16"/>
      <c r="FU372" s="16"/>
      <c r="FV372" s="16"/>
      <c r="FW372" s="16"/>
      <c r="FX372" s="16"/>
      <c r="FY372" s="16"/>
      <c r="FZ372" s="16"/>
      <c r="GA372" s="16"/>
      <c r="GB372" s="16"/>
      <c r="GC372" s="16"/>
      <c r="GD372" s="16"/>
      <c r="GE372" s="16"/>
      <c r="GF372" s="16"/>
      <c r="GG372" s="16"/>
      <c r="GH372" s="16"/>
      <c r="GI372" s="16"/>
      <c r="GJ372" s="16"/>
      <c r="GK372" s="16"/>
      <c r="GL372" s="16"/>
      <c r="GM372" s="16"/>
      <c r="GN372" s="16"/>
      <c r="GO372" s="16"/>
      <c r="GP372" s="16"/>
      <c r="GQ372" s="16"/>
      <c r="GR372" s="16"/>
      <c r="GS372" s="16"/>
      <c r="GT372" s="16"/>
      <c r="GU372" s="16"/>
      <c r="GV372" s="16"/>
      <c r="GW372" s="16"/>
      <c r="GX372" s="16"/>
      <c r="GY372" s="16"/>
      <c r="GZ372" s="16"/>
      <c r="HA372" s="16"/>
      <c r="HB372" s="16"/>
      <c r="HC372" s="16"/>
      <c r="HD372" s="16"/>
      <c r="HE372" s="16"/>
      <c r="HF372" s="16"/>
      <c r="HG372" s="16"/>
      <c r="HH372" s="16"/>
      <c r="HI372" s="16"/>
      <c r="HJ372" s="16"/>
      <c r="HK372" s="16"/>
      <c r="HL372" s="16"/>
      <c r="HM372" s="16"/>
      <c r="HN372" s="16"/>
      <c r="HO372" s="16"/>
      <c r="HP372" s="16"/>
      <c r="HQ372" s="16"/>
      <c r="HR372" s="16"/>
      <c r="HS372" s="16"/>
      <c r="HT372" s="16"/>
      <c r="HU372" s="16"/>
      <c r="HV372" s="16"/>
      <c r="HW372" s="16"/>
      <c r="HX372" s="16"/>
    </row>
    <row r="373" spans="6:232" ht="15.95" customHeight="1" x14ac:dyDescent="0.2">
      <c r="F373" s="14"/>
      <c r="AP373" s="14"/>
      <c r="AQ373" s="14"/>
      <c r="AW373" s="264"/>
      <c r="CK373" s="264"/>
      <c r="CS373" s="264"/>
      <c r="CW373" s="264"/>
      <c r="ER373" s="264"/>
      <c r="ES373" s="264"/>
      <c r="EZ373" s="16"/>
      <c r="FA373" s="16"/>
      <c r="FB373" s="16"/>
      <c r="FC373" s="16"/>
      <c r="FD373" s="16"/>
      <c r="FE373" s="16"/>
      <c r="FF373" s="16"/>
      <c r="FG373" s="16"/>
      <c r="FH373" s="16"/>
      <c r="FI373" s="16"/>
      <c r="FJ373" s="16"/>
      <c r="FK373" s="16"/>
      <c r="FL373" s="16"/>
      <c r="FM373" s="16"/>
      <c r="FN373" s="16"/>
      <c r="FO373" s="16"/>
      <c r="FP373" s="16"/>
      <c r="FQ373" s="16"/>
      <c r="FR373" s="16"/>
      <c r="FS373" s="16"/>
      <c r="FT373" s="16"/>
      <c r="FU373" s="16"/>
      <c r="FV373" s="16"/>
      <c r="FW373" s="16"/>
      <c r="FX373" s="16"/>
      <c r="FY373" s="16"/>
      <c r="FZ373" s="16"/>
      <c r="GA373" s="16"/>
      <c r="GB373" s="16"/>
      <c r="GC373" s="16"/>
      <c r="GD373" s="16"/>
      <c r="GE373" s="16"/>
      <c r="GF373" s="16"/>
      <c r="GG373" s="16"/>
      <c r="GH373" s="16"/>
      <c r="GI373" s="16"/>
      <c r="GJ373" s="16"/>
      <c r="GK373" s="16"/>
      <c r="GL373" s="16"/>
      <c r="GM373" s="16"/>
      <c r="GN373" s="16"/>
      <c r="GO373" s="16"/>
      <c r="GP373" s="16"/>
      <c r="GQ373" s="16"/>
      <c r="GR373" s="16"/>
      <c r="GS373" s="16"/>
      <c r="GT373" s="16"/>
      <c r="GU373" s="16"/>
      <c r="GV373" s="16"/>
      <c r="GW373" s="16"/>
      <c r="GX373" s="16"/>
      <c r="GY373" s="16"/>
      <c r="GZ373" s="16"/>
      <c r="HA373" s="16"/>
      <c r="HB373" s="16"/>
      <c r="HC373" s="16"/>
      <c r="HD373" s="16"/>
      <c r="HE373" s="16"/>
      <c r="HF373" s="16"/>
      <c r="HG373" s="16"/>
      <c r="HH373" s="16"/>
      <c r="HI373" s="16"/>
      <c r="HJ373" s="16"/>
      <c r="HK373" s="16"/>
      <c r="HL373" s="16"/>
      <c r="HM373" s="16"/>
      <c r="HN373" s="16"/>
      <c r="HO373" s="16"/>
      <c r="HP373" s="16"/>
      <c r="HQ373" s="16"/>
      <c r="HR373" s="16"/>
      <c r="HS373" s="16"/>
      <c r="HT373" s="16"/>
      <c r="HU373" s="16"/>
      <c r="HV373" s="16"/>
      <c r="HW373" s="16"/>
      <c r="HX373" s="16"/>
    </row>
    <row r="374" spans="6:232" ht="15.95" customHeight="1" x14ac:dyDescent="0.2">
      <c r="F374" s="14"/>
      <c r="AP374" s="14"/>
      <c r="AQ374" s="14"/>
      <c r="AW374" s="264"/>
      <c r="CK374" s="264"/>
      <c r="CS374" s="264"/>
      <c r="CW374" s="264"/>
      <c r="ER374" s="264"/>
      <c r="ES374" s="264"/>
      <c r="EZ374" s="16"/>
      <c r="FA374" s="16"/>
      <c r="FB374" s="16"/>
      <c r="FC374" s="16"/>
      <c r="FD374" s="16"/>
      <c r="FE374" s="16"/>
      <c r="FF374" s="16"/>
      <c r="FG374" s="16"/>
      <c r="FH374" s="16"/>
      <c r="FI374" s="16"/>
      <c r="FJ374" s="16"/>
      <c r="FK374" s="16"/>
      <c r="FL374" s="16"/>
      <c r="FM374" s="16"/>
      <c r="FN374" s="16"/>
      <c r="FO374" s="16"/>
      <c r="FP374" s="16"/>
      <c r="FQ374" s="16"/>
      <c r="FR374" s="16"/>
      <c r="FS374" s="16"/>
      <c r="FT374" s="16"/>
      <c r="FU374" s="16"/>
      <c r="FV374" s="16"/>
      <c r="FW374" s="16"/>
      <c r="FX374" s="16"/>
      <c r="FY374" s="16"/>
      <c r="FZ374" s="16"/>
      <c r="GA374" s="16"/>
      <c r="GB374" s="16"/>
      <c r="GC374" s="16"/>
      <c r="GD374" s="16"/>
      <c r="GE374" s="16"/>
      <c r="GF374" s="16"/>
      <c r="GG374" s="16"/>
      <c r="GH374" s="16"/>
      <c r="GI374" s="16"/>
      <c r="GJ374" s="16"/>
      <c r="GK374" s="16"/>
      <c r="GL374" s="16"/>
      <c r="GM374" s="16"/>
      <c r="GN374" s="16"/>
      <c r="GO374" s="16"/>
      <c r="GP374" s="16"/>
      <c r="GQ374" s="16"/>
      <c r="GR374" s="16"/>
      <c r="GS374" s="16"/>
      <c r="GT374" s="16"/>
      <c r="GU374" s="16"/>
      <c r="GV374" s="16"/>
      <c r="GW374" s="16"/>
      <c r="GX374" s="16"/>
      <c r="GY374" s="16"/>
      <c r="GZ374" s="16"/>
      <c r="HA374" s="16"/>
      <c r="HB374" s="16"/>
      <c r="HC374" s="16"/>
      <c r="HD374" s="16"/>
      <c r="HE374" s="16"/>
      <c r="HF374" s="16"/>
      <c r="HG374" s="16"/>
      <c r="HH374" s="16"/>
      <c r="HI374" s="16"/>
      <c r="HJ374" s="16"/>
      <c r="HK374" s="16"/>
      <c r="HL374" s="16"/>
      <c r="HM374" s="16"/>
      <c r="HN374" s="16"/>
      <c r="HO374" s="16"/>
      <c r="HP374" s="16"/>
      <c r="HQ374" s="16"/>
      <c r="HR374" s="16"/>
      <c r="HS374" s="16"/>
      <c r="HT374" s="16"/>
      <c r="HU374" s="16"/>
      <c r="HV374" s="16"/>
      <c r="HW374" s="16"/>
      <c r="HX374" s="16"/>
    </row>
    <row r="375" spans="6:232" ht="15.95" customHeight="1" x14ac:dyDescent="0.2">
      <c r="F375" s="14"/>
      <c r="AP375" s="14"/>
      <c r="AQ375" s="14"/>
      <c r="AW375" s="264"/>
      <c r="CK375" s="264"/>
      <c r="CS375" s="264"/>
      <c r="CW375" s="264"/>
      <c r="ER375" s="264"/>
      <c r="ES375" s="264"/>
      <c r="EZ375" s="16"/>
      <c r="FA375" s="16"/>
      <c r="FB375" s="16"/>
      <c r="FC375" s="16"/>
      <c r="FD375" s="16"/>
      <c r="FE375" s="16"/>
      <c r="FF375" s="16"/>
      <c r="FG375" s="16"/>
      <c r="FH375" s="16"/>
      <c r="FI375" s="16"/>
      <c r="FJ375" s="16"/>
      <c r="FK375" s="16"/>
      <c r="FL375" s="16"/>
      <c r="FM375" s="16"/>
      <c r="FN375" s="16"/>
      <c r="FO375" s="16"/>
      <c r="FP375" s="16"/>
      <c r="FQ375" s="16"/>
      <c r="FR375" s="16"/>
      <c r="FS375" s="16"/>
      <c r="FT375" s="16"/>
      <c r="FU375" s="16"/>
      <c r="FV375" s="16"/>
      <c r="FW375" s="16"/>
      <c r="FX375" s="16"/>
      <c r="FY375" s="16"/>
      <c r="FZ375" s="16"/>
      <c r="GA375" s="16"/>
      <c r="GB375" s="16"/>
      <c r="GC375" s="16"/>
      <c r="GD375" s="16"/>
      <c r="GE375" s="16"/>
      <c r="GF375" s="16"/>
      <c r="GG375" s="16"/>
      <c r="GH375" s="16"/>
      <c r="GI375" s="16"/>
      <c r="GJ375" s="16"/>
      <c r="GK375" s="16"/>
      <c r="GL375" s="16"/>
      <c r="GM375" s="16"/>
      <c r="GN375" s="16"/>
      <c r="GO375" s="16"/>
      <c r="GP375" s="16"/>
      <c r="GQ375" s="16"/>
      <c r="GR375" s="16"/>
      <c r="GS375" s="16"/>
      <c r="GT375" s="16"/>
      <c r="GU375" s="16"/>
      <c r="GV375" s="16"/>
      <c r="GW375" s="16"/>
      <c r="GX375" s="16"/>
      <c r="GY375" s="16"/>
      <c r="GZ375" s="16"/>
      <c r="HA375" s="16"/>
      <c r="HB375" s="16"/>
      <c r="HC375" s="16"/>
      <c r="HD375" s="16"/>
      <c r="HE375" s="16"/>
      <c r="HF375" s="16"/>
      <c r="HG375" s="16"/>
      <c r="HH375" s="16"/>
      <c r="HI375" s="16"/>
      <c r="HJ375" s="16"/>
      <c r="HK375" s="16"/>
      <c r="HL375" s="16"/>
      <c r="HM375" s="16"/>
      <c r="HN375" s="16"/>
      <c r="HO375" s="16"/>
      <c r="HP375" s="16"/>
      <c r="HQ375" s="16"/>
      <c r="HR375" s="16"/>
      <c r="HS375" s="16"/>
      <c r="HT375" s="16"/>
      <c r="HU375" s="16"/>
      <c r="HV375" s="16"/>
      <c r="HW375" s="16"/>
      <c r="HX375" s="16"/>
    </row>
    <row r="376" spans="6:232" ht="15.95" customHeight="1" x14ac:dyDescent="0.2">
      <c r="F376" s="14"/>
      <c r="AP376" s="14"/>
      <c r="AQ376" s="14"/>
      <c r="AW376" s="264"/>
      <c r="CK376" s="264"/>
      <c r="CS376" s="264"/>
      <c r="CW376" s="264"/>
      <c r="ER376" s="264"/>
      <c r="ES376" s="264"/>
      <c r="EZ376" s="16"/>
      <c r="FA376" s="16"/>
      <c r="FB376" s="16"/>
      <c r="FC376" s="16"/>
      <c r="FD376" s="16"/>
      <c r="FE376" s="16"/>
      <c r="FF376" s="16"/>
      <c r="FG376" s="16"/>
      <c r="FH376" s="16"/>
      <c r="FI376" s="16"/>
      <c r="FJ376" s="16"/>
      <c r="FK376" s="16"/>
      <c r="FL376" s="16"/>
      <c r="FM376" s="16"/>
      <c r="FN376" s="16"/>
      <c r="FO376" s="16"/>
      <c r="FP376" s="16"/>
      <c r="FQ376" s="16"/>
      <c r="FR376" s="16"/>
      <c r="FS376" s="16"/>
      <c r="FT376" s="16"/>
      <c r="FU376" s="16"/>
      <c r="FV376" s="16"/>
      <c r="FW376" s="16"/>
      <c r="FX376" s="16"/>
      <c r="FY376" s="16"/>
      <c r="FZ376" s="16"/>
      <c r="GA376" s="16"/>
      <c r="GB376" s="16"/>
      <c r="GC376" s="16"/>
      <c r="GD376" s="16"/>
      <c r="GE376" s="16"/>
      <c r="GF376" s="16"/>
      <c r="GG376" s="16"/>
      <c r="GH376" s="16"/>
      <c r="GI376" s="16"/>
      <c r="GJ376" s="16"/>
      <c r="GK376" s="16"/>
      <c r="GL376" s="16"/>
      <c r="GM376" s="16"/>
      <c r="GN376" s="16"/>
      <c r="GO376" s="16"/>
      <c r="GP376" s="16"/>
      <c r="GQ376" s="16"/>
      <c r="GR376" s="16"/>
      <c r="GS376" s="16"/>
      <c r="GT376" s="16"/>
      <c r="GU376" s="16"/>
      <c r="GV376" s="16"/>
      <c r="GW376" s="16"/>
      <c r="GX376" s="16"/>
      <c r="GY376" s="16"/>
      <c r="GZ376" s="16"/>
      <c r="HA376" s="16"/>
      <c r="HB376" s="16"/>
      <c r="HC376" s="16"/>
      <c r="HD376" s="16"/>
      <c r="HE376" s="16"/>
      <c r="HF376" s="16"/>
      <c r="HG376" s="16"/>
      <c r="HH376" s="16"/>
      <c r="HI376" s="16"/>
      <c r="HJ376" s="16"/>
      <c r="HK376" s="16"/>
      <c r="HL376" s="16"/>
      <c r="HM376" s="16"/>
      <c r="HN376" s="16"/>
      <c r="HO376" s="16"/>
      <c r="HP376" s="16"/>
      <c r="HQ376" s="16"/>
      <c r="HR376" s="16"/>
      <c r="HS376" s="16"/>
      <c r="HT376" s="16"/>
      <c r="HU376" s="16"/>
      <c r="HV376" s="16"/>
      <c r="HW376" s="16"/>
      <c r="HX376" s="16"/>
    </row>
    <row r="377" spans="6:232" ht="15.95" customHeight="1" x14ac:dyDescent="0.2">
      <c r="F377" s="14"/>
      <c r="AP377" s="14"/>
      <c r="AQ377" s="14"/>
      <c r="AW377" s="264"/>
      <c r="CK377" s="264"/>
      <c r="CS377" s="264"/>
      <c r="CW377" s="264"/>
      <c r="ER377" s="264"/>
      <c r="ES377" s="264"/>
      <c r="EZ377" s="16"/>
      <c r="FA377" s="16"/>
      <c r="FB377" s="16"/>
      <c r="FC377" s="16"/>
      <c r="FD377" s="16"/>
      <c r="FE377" s="16"/>
      <c r="FF377" s="16"/>
      <c r="FG377" s="16"/>
      <c r="FH377" s="16"/>
      <c r="FI377" s="16"/>
      <c r="FJ377" s="16"/>
      <c r="FK377" s="16"/>
      <c r="FL377" s="16"/>
      <c r="FM377" s="16"/>
      <c r="FN377" s="16"/>
      <c r="FO377" s="16"/>
      <c r="FP377" s="16"/>
      <c r="FQ377" s="16"/>
      <c r="FR377" s="16"/>
      <c r="FS377" s="16"/>
      <c r="FT377" s="16"/>
      <c r="FU377" s="16"/>
      <c r="FV377" s="16"/>
      <c r="FW377" s="16"/>
      <c r="FX377" s="16"/>
      <c r="FY377" s="16"/>
      <c r="FZ377" s="16"/>
      <c r="GA377" s="16"/>
      <c r="GB377" s="16"/>
      <c r="GC377" s="16"/>
      <c r="GD377" s="16"/>
      <c r="GE377" s="16"/>
      <c r="GF377" s="16"/>
      <c r="GG377" s="16"/>
      <c r="GH377" s="16"/>
      <c r="GI377" s="16"/>
      <c r="GJ377" s="16"/>
      <c r="GK377" s="16"/>
      <c r="GL377" s="16"/>
      <c r="GM377" s="16"/>
      <c r="GN377" s="16"/>
      <c r="GO377" s="16"/>
      <c r="GP377" s="16"/>
      <c r="GQ377" s="16"/>
      <c r="GR377" s="16"/>
      <c r="GS377" s="16"/>
      <c r="GT377" s="16"/>
      <c r="GU377" s="16"/>
      <c r="GV377" s="16"/>
      <c r="GW377" s="16"/>
      <c r="GX377" s="16"/>
      <c r="GY377" s="16"/>
      <c r="GZ377" s="16"/>
      <c r="HA377" s="16"/>
      <c r="HB377" s="16"/>
      <c r="HC377" s="16"/>
      <c r="HD377" s="16"/>
      <c r="HE377" s="16"/>
      <c r="HF377" s="16"/>
      <c r="HG377" s="16"/>
      <c r="HH377" s="16"/>
      <c r="HI377" s="16"/>
      <c r="HJ377" s="16"/>
      <c r="HK377" s="16"/>
      <c r="HL377" s="16"/>
      <c r="HM377" s="16"/>
      <c r="HN377" s="16"/>
      <c r="HO377" s="16"/>
      <c r="HP377" s="16"/>
      <c r="HQ377" s="16"/>
      <c r="HR377" s="16"/>
      <c r="HS377" s="16"/>
      <c r="HT377" s="16"/>
      <c r="HU377" s="16"/>
      <c r="HV377" s="16"/>
      <c r="HW377" s="16"/>
      <c r="HX377" s="16"/>
    </row>
    <row r="378" spans="6:232" ht="15.95" customHeight="1" x14ac:dyDescent="0.2">
      <c r="F378" s="14"/>
      <c r="AP378" s="14"/>
      <c r="AQ378" s="14"/>
      <c r="AW378" s="264"/>
      <c r="CK378" s="264"/>
      <c r="CS378" s="264"/>
      <c r="CW378" s="264"/>
      <c r="ER378" s="264"/>
      <c r="ES378" s="264"/>
      <c r="EZ378" s="16"/>
      <c r="FA378" s="16"/>
      <c r="FB378" s="16"/>
      <c r="FC378" s="16"/>
      <c r="FD378" s="16"/>
      <c r="FE378" s="16"/>
      <c r="FF378" s="16"/>
      <c r="FG378" s="16"/>
      <c r="FH378" s="16"/>
      <c r="FI378" s="16"/>
      <c r="FJ378" s="16"/>
      <c r="FK378" s="16"/>
      <c r="FL378" s="16"/>
      <c r="FM378" s="16"/>
      <c r="FN378" s="16"/>
      <c r="FO378" s="16"/>
      <c r="FP378" s="16"/>
      <c r="FQ378" s="16"/>
      <c r="FR378" s="16"/>
      <c r="FS378" s="16"/>
      <c r="FT378" s="16"/>
      <c r="FU378" s="16"/>
      <c r="FV378" s="16"/>
      <c r="FW378" s="16"/>
      <c r="FX378" s="16"/>
      <c r="FY378" s="16"/>
      <c r="FZ378" s="16"/>
      <c r="GA378" s="16"/>
      <c r="GB378" s="16"/>
      <c r="GC378" s="16"/>
      <c r="GD378" s="16"/>
      <c r="GE378" s="16"/>
      <c r="GF378" s="16"/>
      <c r="GG378" s="16"/>
      <c r="GH378" s="16"/>
      <c r="GI378" s="16"/>
      <c r="GJ378" s="16"/>
      <c r="GK378" s="16"/>
      <c r="GL378" s="16"/>
      <c r="GM378" s="16"/>
      <c r="GN378" s="16"/>
      <c r="GO378" s="16"/>
      <c r="GP378" s="16"/>
      <c r="GQ378" s="16"/>
      <c r="GR378" s="16"/>
      <c r="GS378" s="16"/>
      <c r="GT378" s="16"/>
      <c r="GU378" s="16"/>
      <c r="GV378" s="16"/>
      <c r="GW378" s="16"/>
      <c r="GX378" s="16"/>
      <c r="GY378" s="16"/>
      <c r="GZ378" s="16"/>
      <c r="HA378" s="16"/>
      <c r="HB378" s="16"/>
      <c r="HC378" s="16"/>
      <c r="HD378" s="16"/>
      <c r="HE378" s="16"/>
      <c r="HF378" s="16"/>
      <c r="HG378" s="16"/>
      <c r="HH378" s="16"/>
      <c r="HI378" s="16"/>
      <c r="HJ378" s="16"/>
      <c r="HK378" s="16"/>
      <c r="HL378" s="16"/>
      <c r="HM378" s="16"/>
      <c r="HN378" s="16"/>
      <c r="HO378" s="16"/>
      <c r="HP378" s="16"/>
      <c r="HQ378" s="16"/>
      <c r="HR378" s="16"/>
      <c r="HS378" s="16"/>
      <c r="HT378" s="16"/>
      <c r="HU378" s="16"/>
      <c r="HV378" s="16"/>
      <c r="HW378" s="16"/>
      <c r="HX378" s="16"/>
    </row>
    <row r="379" spans="6:232" ht="15.95" customHeight="1" x14ac:dyDescent="0.2">
      <c r="F379" s="14"/>
      <c r="AP379" s="14"/>
      <c r="AQ379" s="14"/>
      <c r="AW379" s="264"/>
      <c r="CK379" s="264"/>
      <c r="CS379" s="264"/>
      <c r="CW379" s="264"/>
      <c r="ER379" s="264"/>
      <c r="ES379" s="264"/>
      <c r="EZ379" s="16"/>
      <c r="FA379" s="16"/>
      <c r="FB379" s="16"/>
      <c r="FC379" s="16"/>
      <c r="FD379" s="16"/>
      <c r="FE379" s="16"/>
      <c r="FF379" s="16"/>
      <c r="FG379" s="16"/>
      <c r="FH379" s="16"/>
      <c r="FI379" s="16"/>
      <c r="FJ379" s="16"/>
      <c r="FK379" s="16"/>
      <c r="FL379" s="16"/>
      <c r="FM379" s="16"/>
      <c r="FN379" s="16"/>
      <c r="FO379" s="16"/>
      <c r="FP379" s="16"/>
      <c r="FQ379" s="16"/>
      <c r="FR379" s="16"/>
      <c r="FS379" s="16"/>
      <c r="FT379" s="16"/>
      <c r="FU379" s="16"/>
      <c r="FV379" s="16"/>
      <c r="FW379" s="16"/>
      <c r="FX379" s="16"/>
      <c r="FY379" s="16"/>
      <c r="FZ379" s="16"/>
      <c r="GA379" s="16"/>
      <c r="GB379" s="16"/>
      <c r="GC379" s="16"/>
      <c r="GD379" s="16"/>
      <c r="GE379" s="16"/>
      <c r="GF379" s="16"/>
      <c r="GG379" s="16"/>
      <c r="GH379" s="16"/>
      <c r="GI379" s="16"/>
      <c r="GJ379" s="16"/>
      <c r="GK379" s="16"/>
      <c r="GL379" s="16"/>
      <c r="GM379" s="16"/>
      <c r="GN379" s="16"/>
      <c r="GO379" s="16"/>
      <c r="GP379" s="16"/>
      <c r="GQ379" s="16"/>
      <c r="GR379" s="16"/>
      <c r="GS379" s="16"/>
      <c r="GT379" s="16"/>
      <c r="GU379" s="16"/>
      <c r="GV379" s="16"/>
      <c r="GW379" s="16"/>
      <c r="GX379" s="16"/>
      <c r="GY379" s="16"/>
      <c r="GZ379" s="16"/>
      <c r="HA379" s="16"/>
      <c r="HB379" s="16"/>
      <c r="HC379" s="16"/>
      <c r="HD379" s="16"/>
      <c r="HE379" s="16"/>
      <c r="HF379" s="16"/>
      <c r="HG379" s="16"/>
      <c r="HH379" s="16"/>
      <c r="HI379" s="16"/>
      <c r="HJ379" s="16"/>
      <c r="HK379" s="16"/>
      <c r="HL379" s="16"/>
      <c r="HM379" s="16"/>
      <c r="HN379" s="16"/>
      <c r="HO379" s="16"/>
      <c r="HP379" s="16"/>
      <c r="HQ379" s="16"/>
      <c r="HR379" s="16"/>
      <c r="HS379" s="16"/>
      <c r="HT379" s="16"/>
      <c r="HU379" s="16"/>
      <c r="HV379" s="16"/>
      <c r="HW379" s="16"/>
      <c r="HX379" s="16"/>
    </row>
    <row r="380" spans="6:232" ht="15.95" customHeight="1" x14ac:dyDescent="0.2">
      <c r="F380" s="14"/>
      <c r="AP380" s="14"/>
      <c r="AQ380" s="14"/>
      <c r="AW380" s="264"/>
      <c r="CK380" s="264"/>
      <c r="CS380" s="264"/>
      <c r="CW380" s="264"/>
      <c r="ER380" s="264"/>
      <c r="ES380" s="264"/>
      <c r="EZ380" s="16"/>
      <c r="FA380" s="16"/>
      <c r="FB380" s="16"/>
      <c r="FC380" s="16"/>
      <c r="FD380" s="16"/>
      <c r="FE380" s="16"/>
      <c r="FF380" s="16"/>
      <c r="FG380" s="16"/>
      <c r="FH380" s="16"/>
      <c r="FI380" s="16"/>
      <c r="FJ380" s="16"/>
      <c r="FK380" s="16"/>
      <c r="FL380" s="16"/>
      <c r="FM380" s="16"/>
      <c r="FN380" s="16"/>
      <c r="FO380" s="16"/>
      <c r="FP380" s="16"/>
      <c r="FQ380" s="16"/>
      <c r="FR380" s="16"/>
      <c r="FS380" s="16"/>
      <c r="FT380" s="16"/>
      <c r="FU380" s="16"/>
      <c r="FV380" s="16"/>
      <c r="FW380" s="16"/>
      <c r="FX380" s="16"/>
      <c r="FY380" s="16"/>
      <c r="FZ380" s="16"/>
      <c r="GA380" s="16"/>
      <c r="GB380" s="16"/>
      <c r="GC380" s="16"/>
      <c r="GD380" s="16"/>
      <c r="GE380" s="16"/>
      <c r="GF380" s="16"/>
      <c r="GG380" s="16"/>
      <c r="GH380" s="16"/>
      <c r="GI380" s="16"/>
      <c r="GJ380" s="16"/>
      <c r="GK380" s="16"/>
      <c r="GL380" s="16"/>
      <c r="GM380" s="16"/>
      <c r="GN380" s="16"/>
      <c r="GO380" s="16"/>
      <c r="GP380" s="16"/>
      <c r="GQ380" s="16"/>
      <c r="GR380" s="16"/>
      <c r="GS380" s="16"/>
      <c r="GT380" s="16"/>
      <c r="GU380" s="16"/>
      <c r="GV380" s="16"/>
      <c r="GW380" s="16"/>
      <c r="GX380" s="16"/>
      <c r="GY380" s="16"/>
      <c r="GZ380" s="16"/>
      <c r="HA380" s="16"/>
      <c r="HB380" s="16"/>
      <c r="HC380" s="16"/>
      <c r="HD380" s="16"/>
      <c r="HE380" s="16"/>
      <c r="HF380" s="16"/>
      <c r="HG380" s="16"/>
      <c r="HH380" s="16"/>
      <c r="HI380" s="16"/>
      <c r="HJ380" s="16"/>
      <c r="HK380" s="16"/>
      <c r="HL380" s="16"/>
      <c r="HM380" s="16"/>
      <c r="HN380" s="16"/>
      <c r="HO380" s="16"/>
      <c r="HP380" s="16"/>
      <c r="HQ380" s="16"/>
      <c r="HR380" s="16"/>
      <c r="HS380" s="16"/>
      <c r="HT380" s="16"/>
      <c r="HU380" s="16"/>
      <c r="HV380" s="16"/>
      <c r="HW380" s="16"/>
      <c r="HX380" s="16"/>
    </row>
    <row r="381" spans="6:232" ht="15.95" customHeight="1" x14ac:dyDescent="0.2">
      <c r="F381" s="14"/>
      <c r="AP381" s="14"/>
      <c r="AQ381" s="14"/>
      <c r="AW381" s="264"/>
      <c r="CK381" s="264"/>
      <c r="CS381" s="264"/>
      <c r="CW381" s="264"/>
      <c r="ER381" s="264"/>
      <c r="ES381" s="264"/>
      <c r="EZ381" s="16"/>
      <c r="FA381" s="16"/>
      <c r="FB381" s="16"/>
      <c r="FC381" s="16"/>
      <c r="FD381" s="16"/>
      <c r="FE381" s="16"/>
      <c r="FF381" s="16"/>
      <c r="FG381" s="16"/>
      <c r="FH381" s="16"/>
      <c r="FI381" s="16"/>
      <c r="FJ381" s="16"/>
      <c r="FK381" s="16"/>
      <c r="FL381" s="16"/>
      <c r="FM381" s="16"/>
      <c r="FN381" s="16"/>
      <c r="FO381" s="16"/>
      <c r="FP381" s="16"/>
      <c r="FQ381" s="16"/>
      <c r="FR381" s="16"/>
      <c r="FS381" s="16"/>
      <c r="FT381" s="16"/>
      <c r="FU381" s="16"/>
      <c r="FV381" s="16"/>
      <c r="FW381" s="16"/>
      <c r="FX381" s="16"/>
      <c r="FY381" s="16"/>
      <c r="FZ381" s="16"/>
      <c r="GA381" s="16"/>
      <c r="GB381" s="16"/>
      <c r="GC381" s="16"/>
      <c r="GD381" s="16"/>
      <c r="GE381" s="16"/>
      <c r="GF381" s="16"/>
      <c r="GG381" s="16"/>
      <c r="GH381" s="16"/>
      <c r="GI381" s="16"/>
      <c r="GJ381" s="16"/>
      <c r="GK381" s="16"/>
      <c r="GL381" s="16"/>
      <c r="GM381" s="16"/>
      <c r="GN381" s="16"/>
      <c r="GO381" s="16"/>
      <c r="GP381" s="16"/>
      <c r="GQ381" s="16"/>
      <c r="GR381" s="16"/>
      <c r="GS381" s="16"/>
      <c r="GT381" s="16"/>
      <c r="GU381" s="16"/>
      <c r="GV381" s="16"/>
      <c r="GW381" s="16"/>
      <c r="GX381" s="16"/>
      <c r="GY381" s="16"/>
      <c r="GZ381" s="16"/>
      <c r="HA381" s="16"/>
      <c r="HB381" s="16"/>
      <c r="HC381" s="16"/>
      <c r="HD381" s="16"/>
      <c r="HE381" s="16"/>
      <c r="HF381" s="16"/>
      <c r="HG381" s="16"/>
      <c r="HH381" s="16"/>
      <c r="HI381" s="16"/>
      <c r="HJ381" s="16"/>
      <c r="HK381" s="16"/>
      <c r="HL381" s="16"/>
      <c r="HM381" s="16"/>
      <c r="HN381" s="16"/>
      <c r="HO381" s="16"/>
      <c r="HP381" s="16"/>
      <c r="HQ381" s="16"/>
      <c r="HR381" s="16"/>
      <c r="HS381" s="16"/>
      <c r="HT381" s="16"/>
      <c r="HU381" s="16"/>
      <c r="HV381" s="16"/>
      <c r="HW381" s="16"/>
      <c r="HX381" s="16"/>
    </row>
    <row r="382" spans="6:232" ht="15.95" customHeight="1" x14ac:dyDescent="0.2">
      <c r="F382" s="14"/>
      <c r="AP382" s="14"/>
      <c r="AQ382" s="14"/>
      <c r="AW382" s="264"/>
      <c r="CK382" s="264"/>
      <c r="CS382" s="264"/>
      <c r="CW382" s="264"/>
      <c r="ER382" s="264"/>
      <c r="ES382" s="264"/>
      <c r="EZ382" s="16"/>
      <c r="FA382" s="16"/>
      <c r="FB382" s="16"/>
      <c r="FC382" s="16"/>
      <c r="FD382" s="16"/>
      <c r="FE382" s="16"/>
      <c r="FF382" s="16"/>
      <c r="FG382" s="16"/>
      <c r="FH382" s="16"/>
      <c r="FI382" s="16"/>
      <c r="FJ382" s="16"/>
      <c r="FK382" s="16"/>
      <c r="FL382" s="16"/>
      <c r="FM382" s="16"/>
      <c r="FN382" s="16"/>
      <c r="FO382" s="16"/>
      <c r="FP382" s="16"/>
      <c r="FQ382" s="16"/>
      <c r="FR382" s="16"/>
      <c r="FS382" s="16"/>
      <c r="FT382" s="16"/>
      <c r="FU382" s="16"/>
      <c r="FV382" s="16"/>
      <c r="FW382" s="16"/>
      <c r="FX382" s="16"/>
      <c r="FY382" s="16"/>
      <c r="FZ382" s="16"/>
      <c r="GA382" s="16"/>
      <c r="GB382" s="16"/>
      <c r="GC382" s="16"/>
      <c r="GD382" s="16"/>
      <c r="GE382" s="16"/>
      <c r="GF382" s="16"/>
      <c r="GG382" s="16"/>
      <c r="GH382" s="16"/>
      <c r="GI382" s="16"/>
      <c r="GJ382" s="16"/>
      <c r="GK382" s="16"/>
      <c r="GL382" s="16"/>
      <c r="GM382" s="16"/>
      <c r="GN382" s="16"/>
      <c r="GO382" s="16"/>
      <c r="GP382" s="16"/>
      <c r="GQ382" s="16"/>
      <c r="GR382" s="16"/>
      <c r="GS382" s="16"/>
      <c r="GT382" s="16"/>
      <c r="GU382" s="16"/>
      <c r="GV382" s="16"/>
      <c r="GW382" s="16"/>
      <c r="GX382" s="16"/>
      <c r="GY382" s="16"/>
      <c r="GZ382" s="16"/>
      <c r="HA382" s="16"/>
      <c r="HB382" s="16"/>
      <c r="HC382" s="16"/>
      <c r="HD382" s="16"/>
      <c r="HE382" s="16"/>
      <c r="HF382" s="16"/>
      <c r="HG382" s="16"/>
      <c r="HH382" s="16"/>
      <c r="HI382" s="16"/>
      <c r="HJ382" s="16"/>
      <c r="HK382" s="16"/>
      <c r="HL382" s="16"/>
      <c r="HM382" s="16"/>
      <c r="HN382" s="16"/>
      <c r="HO382" s="16"/>
      <c r="HP382" s="16"/>
      <c r="HQ382" s="16"/>
      <c r="HR382" s="16"/>
      <c r="HS382" s="16"/>
      <c r="HT382" s="16"/>
      <c r="HU382" s="16"/>
      <c r="HV382" s="16"/>
      <c r="HW382" s="16"/>
      <c r="HX382" s="16"/>
    </row>
    <row r="383" spans="6:232" ht="15.95" customHeight="1" x14ac:dyDescent="0.2">
      <c r="F383" s="14"/>
      <c r="AP383" s="14"/>
      <c r="AQ383" s="14"/>
      <c r="AW383" s="264"/>
      <c r="CK383" s="264"/>
      <c r="CS383" s="264"/>
      <c r="CW383" s="264"/>
      <c r="ER383" s="264"/>
      <c r="ES383" s="264"/>
      <c r="EZ383" s="16"/>
      <c r="FA383" s="16"/>
      <c r="FB383" s="16"/>
      <c r="FC383" s="16"/>
      <c r="FD383" s="16"/>
      <c r="FE383" s="16"/>
      <c r="FF383" s="16"/>
      <c r="FG383" s="16"/>
      <c r="FH383" s="16"/>
      <c r="FI383" s="16"/>
      <c r="FJ383" s="16"/>
      <c r="FK383" s="16"/>
      <c r="FL383" s="16"/>
      <c r="FM383" s="16"/>
      <c r="FN383" s="16"/>
      <c r="FO383" s="16"/>
      <c r="FP383" s="16"/>
      <c r="FQ383" s="16"/>
      <c r="FR383" s="16"/>
      <c r="FS383" s="16"/>
      <c r="FT383" s="16"/>
      <c r="FU383" s="16"/>
      <c r="FV383" s="16"/>
      <c r="FW383" s="16"/>
      <c r="FX383" s="16"/>
      <c r="FY383" s="16"/>
      <c r="FZ383" s="16"/>
      <c r="GA383" s="16"/>
      <c r="GB383" s="16"/>
      <c r="GC383" s="16"/>
      <c r="GD383" s="16"/>
      <c r="GE383" s="16"/>
      <c r="GF383" s="16"/>
      <c r="GG383" s="16"/>
      <c r="GH383" s="16"/>
      <c r="GI383" s="16"/>
      <c r="GJ383" s="16"/>
      <c r="GK383" s="16"/>
      <c r="GL383" s="16"/>
      <c r="GM383" s="16"/>
      <c r="GN383" s="16"/>
      <c r="GO383" s="16"/>
      <c r="GP383" s="16"/>
      <c r="GQ383" s="16"/>
      <c r="GR383" s="16"/>
      <c r="GS383" s="16"/>
      <c r="GT383" s="16"/>
      <c r="GU383" s="16"/>
      <c r="GV383" s="16"/>
      <c r="GW383" s="16"/>
      <c r="GX383" s="16"/>
      <c r="GY383" s="16"/>
      <c r="GZ383" s="16"/>
      <c r="HA383" s="16"/>
      <c r="HB383" s="16"/>
      <c r="HC383" s="16"/>
      <c r="HD383" s="16"/>
      <c r="HE383" s="16"/>
      <c r="HF383" s="16"/>
      <c r="HG383" s="16"/>
      <c r="HH383" s="16"/>
      <c r="HI383" s="16"/>
      <c r="HJ383" s="16"/>
      <c r="HK383" s="16"/>
      <c r="HL383" s="16"/>
      <c r="HM383" s="16"/>
      <c r="HN383" s="16"/>
      <c r="HO383" s="16"/>
      <c r="HP383" s="16"/>
      <c r="HQ383" s="16"/>
      <c r="HR383" s="16"/>
      <c r="HS383" s="16"/>
      <c r="HT383" s="16"/>
      <c r="HU383" s="16"/>
      <c r="HV383" s="16"/>
      <c r="HW383" s="16"/>
      <c r="HX383" s="16"/>
    </row>
    <row r="384" spans="6:232" ht="15.95" customHeight="1" x14ac:dyDescent="0.2">
      <c r="F384" s="14"/>
      <c r="AP384" s="14"/>
      <c r="AQ384" s="14"/>
      <c r="AW384" s="264"/>
      <c r="CK384" s="264"/>
      <c r="CS384" s="264"/>
      <c r="CW384" s="264"/>
      <c r="ER384" s="264"/>
      <c r="ES384" s="264"/>
      <c r="EZ384" s="16"/>
      <c r="FA384" s="16"/>
      <c r="FB384" s="16"/>
      <c r="FC384" s="16"/>
      <c r="FD384" s="16"/>
      <c r="FE384" s="16"/>
      <c r="FF384" s="16"/>
      <c r="FG384" s="16"/>
      <c r="FH384" s="16"/>
      <c r="FI384" s="16"/>
      <c r="FJ384" s="16"/>
      <c r="FK384" s="16"/>
      <c r="FL384" s="16"/>
      <c r="FM384" s="16"/>
      <c r="FN384" s="16"/>
      <c r="FO384" s="16"/>
      <c r="FP384" s="16"/>
      <c r="FQ384" s="16"/>
      <c r="FR384" s="16"/>
      <c r="FS384" s="16"/>
      <c r="FT384" s="16"/>
      <c r="FU384" s="16"/>
      <c r="FV384" s="16"/>
      <c r="FW384" s="16"/>
      <c r="FX384" s="16"/>
      <c r="FY384" s="16"/>
      <c r="FZ384" s="16"/>
      <c r="GA384" s="16"/>
      <c r="GB384" s="16"/>
      <c r="GC384" s="16"/>
      <c r="GD384" s="16"/>
      <c r="GE384" s="16"/>
      <c r="GF384" s="16"/>
      <c r="GG384" s="16"/>
      <c r="GH384" s="16"/>
      <c r="GI384" s="16"/>
      <c r="GJ384" s="16"/>
      <c r="GK384" s="16"/>
      <c r="GL384" s="16"/>
      <c r="GM384" s="16"/>
      <c r="GN384" s="16"/>
      <c r="GO384" s="16"/>
      <c r="GP384" s="16"/>
      <c r="GQ384" s="16"/>
      <c r="GR384" s="16"/>
      <c r="GS384" s="16"/>
      <c r="GT384" s="16"/>
      <c r="GU384" s="16"/>
      <c r="GV384" s="16"/>
      <c r="GW384" s="16"/>
      <c r="GX384" s="16"/>
      <c r="GY384" s="16"/>
      <c r="GZ384" s="16"/>
      <c r="HA384" s="16"/>
      <c r="HB384" s="16"/>
      <c r="HC384" s="16"/>
      <c r="HD384" s="16"/>
      <c r="HE384" s="16"/>
      <c r="HF384" s="16"/>
      <c r="HG384" s="16"/>
      <c r="HH384" s="16"/>
      <c r="HI384" s="16"/>
      <c r="HJ384" s="16"/>
      <c r="HK384" s="16"/>
      <c r="HL384" s="16"/>
      <c r="HM384" s="16"/>
      <c r="HN384" s="16"/>
      <c r="HO384" s="16"/>
      <c r="HP384" s="16"/>
      <c r="HQ384" s="16"/>
      <c r="HR384" s="16"/>
      <c r="HS384" s="16"/>
      <c r="HT384" s="16"/>
      <c r="HU384" s="16"/>
      <c r="HV384" s="16"/>
      <c r="HW384" s="16"/>
      <c r="HX384" s="16"/>
    </row>
    <row r="385" spans="6:232" ht="15.95" customHeight="1" x14ac:dyDescent="0.2">
      <c r="F385" s="14"/>
      <c r="AP385" s="14"/>
      <c r="AQ385" s="14"/>
      <c r="AW385" s="264"/>
      <c r="CK385" s="264"/>
      <c r="CS385" s="264"/>
      <c r="CW385" s="264"/>
      <c r="ER385" s="264"/>
      <c r="ES385" s="264"/>
      <c r="EZ385" s="16"/>
      <c r="FA385" s="16"/>
      <c r="FB385" s="16"/>
      <c r="FC385" s="16"/>
      <c r="FD385" s="16"/>
      <c r="FE385" s="16"/>
      <c r="FF385" s="16"/>
      <c r="FG385" s="16"/>
      <c r="FH385" s="16"/>
      <c r="FI385" s="16"/>
      <c r="FJ385" s="16"/>
      <c r="FK385" s="16"/>
      <c r="FL385" s="16"/>
      <c r="FM385" s="16"/>
      <c r="FN385" s="16"/>
      <c r="FO385" s="16"/>
      <c r="FP385" s="16"/>
      <c r="FQ385" s="16"/>
      <c r="FR385" s="16"/>
      <c r="FS385" s="16"/>
      <c r="FT385" s="16"/>
      <c r="FU385" s="16"/>
      <c r="FV385" s="16"/>
      <c r="FW385" s="16"/>
      <c r="FX385" s="16"/>
      <c r="FY385" s="16"/>
      <c r="FZ385" s="16"/>
      <c r="GA385" s="16"/>
      <c r="GB385" s="16"/>
      <c r="GC385" s="16"/>
      <c r="GD385" s="16"/>
      <c r="GE385" s="16"/>
      <c r="GF385" s="16"/>
      <c r="GG385" s="16"/>
      <c r="GH385" s="16"/>
      <c r="GI385" s="16"/>
      <c r="GJ385" s="16"/>
      <c r="GK385" s="16"/>
      <c r="GL385" s="16"/>
      <c r="GM385" s="16"/>
      <c r="GN385" s="16"/>
      <c r="GO385" s="16"/>
      <c r="GP385" s="16"/>
      <c r="GQ385" s="16"/>
      <c r="GR385" s="16"/>
      <c r="GS385" s="16"/>
      <c r="GT385" s="16"/>
      <c r="GU385" s="16"/>
      <c r="GV385" s="16"/>
      <c r="GW385" s="16"/>
      <c r="GX385" s="16"/>
      <c r="GY385" s="16"/>
      <c r="GZ385" s="16"/>
      <c r="HA385" s="16"/>
      <c r="HB385" s="16"/>
      <c r="HC385" s="16"/>
      <c r="HD385" s="16"/>
      <c r="HE385" s="16"/>
      <c r="HF385" s="16"/>
      <c r="HG385" s="16"/>
      <c r="HH385" s="16"/>
      <c r="HI385" s="16"/>
      <c r="HJ385" s="16"/>
      <c r="HK385" s="16"/>
      <c r="HL385" s="16"/>
      <c r="HM385" s="16"/>
      <c r="HN385" s="16"/>
      <c r="HO385" s="16"/>
      <c r="HP385" s="16"/>
      <c r="HQ385" s="16"/>
      <c r="HR385" s="16"/>
      <c r="HS385" s="16"/>
      <c r="HT385" s="16"/>
      <c r="HU385" s="16"/>
      <c r="HV385" s="16"/>
      <c r="HW385" s="16"/>
      <c r="HX385" s="16"/>
    </row>
    <row r="386" spans="6:232" ht="15.95" customHeight="1" x14ac:dyDescent="0.2">
      <c r="F386" s="14"/>
      <c r="AP386" s="14"/>
      <c r="AQ386" s="14"/>
      <c r="AW386" s="264"/>
      <c r="CK386" s="264"/>
      <c r="CS386" s="264"/>
      <c r="CW386" s="264"/>
      <c r="ER386" s="264"/>
      <c r="ES386" s="264"/>
      <c r="EZ386" s="16"/>
      <c r="FA386" s="16"/>
      <c r="FB386" s="16"/>
      <c r="FC386" s="16"/>
      <c r="FD386" s="16"/>
      <c r="FE386" s="16"/>
      <c r="FF386" s="16"/>
      <c r="FG386" s="16"/>
      <c r="FH386" s="16"/>
      <c r="FI386" s="16"/>
      <c r="FJ386" s="16"/>
      <c r="FK386" s="16"/>
      <c r="FL386" s="16"/>
      <c r="FM386" s="16"/>
      <c r="FN386" s="16"/>
      <c r="FO386" s="16"/>
      <c r="FP386" s="16"/>
      <c r="FQ386" s="16"/>
      <c r="FR386" s="16"/>
      <c r="FS386" s="16"/>
      <c r="FT386" s="16"/>
      <c r="FU386" s="16"/>
      <c r="FV386" s="16"/>
      <c r="FW386" s="16"/>
      <c r="FX386" s="16"/>
      <c r="FY386" s="16"/>
      <c r="FZ386" s="16"/>
      <c r="GA386" s="16"/>
      <c r="GB386" s="16"/>
      <c r="GC386" s="16"/>
      <c r="GD386" s="16"/>
      <c r="GE386" s="16"/>
      <c r="GF386" s="16"/>
      <c r="GG386" s="16"/>
      <c r="GH386" s="16"/>
      <c r="GI386" s="16"/>
      <c r="GJ386" s="16"/>
      <c r="GK386" s="16"/>
      <c r="GL386" s="16"/>
      <c r="GM386" s="16"/>
      <c r="GN386" s="16"/>
      <c r="GO386" s="16"/>
      <c r="GP386" s="16"/>
      <c r="GQ386" s="16"/>
      <c r="GR386" s="16"/>
      <c r="GS386" s="16"/>
      <c r="GT386" s="16"/>
      <c r="GU386" s="16"/>
      <c r="GV386" s="16"/>
      <c r="GW386" s="16"/>
      <c r="GX386" s="16"/>
      <c r="GY386" s="16"/>
      <c r="GZ386" s="16"/>
      <c r="HA386" s="16"/>
      <c r="HB386" s="16"/>
      <c r="HC386" s="16"/>
      <c r="HD386" s="16"/>
      <c r="HE386" s="16"/>
      <c r="HF386" s="16"/>
      <c r="HG386" s="16"/>
      <c r="HH386" s="16"/>
      <c r="HI386" s="16"/>
      <c r="HJ386" s="16"/>
      <c r="HK386" s="16"/>
      <c r="HL386" s="16"/>
      <c r="HM386" s="16"/>
      <c r="HN386" s="16"/>
      <c r="HO386" s="16"/>
      <c r="HP386" s="16"/>
      <c r="HQ386" s="16"/>
      <c r="HR386" s="16"/>
      <c r="HS386" s="16"/>
      <c r="HT386" s="16"/>
      <c r="HU386" s="16"/>
      <c r="HV386" s="16"/>
      <c r="HW386" s="16"/>
      <c r="HX386" s="16"/>
    </row>
    <row r="387" spans="6:232" ht="15.95" customHeight="1" x14ac:dyDescent="0.2">
      <c r="F387" s="14"/>
      <c r="AP387" s="14"/>
      <c r="AQ387" s="14"/>
      <c r="AW387" s="264"/>
      <c r="CK387" s="264"/>
      <c r="CS387" s="264"/>
      <c r="CW387" s="264"/>
      <c r="ER387" s="264"/>
      <c r="ES387" s="264"/>
      <c r="EZ387" s="16"/>
      <c r="FA387" s="16"/>
      <c r="FB387" s="16"/>
      <c r="FC387" s="16"/>
      <c r="FD387" s="16"/>
      <c r="FE387" s="16"/>
      <c r="FF387" s="16"/>
      <c r="FG387" s="16"/>
      <c r="FH387" s="16"/>
      <c r="FI387" s="16"/>
      <c r="FJ387" s="16"/>
      <c r="FK387" s="16"/>
      <c r="FL387" s="16"/>
      <c r="FM387" s="16"/>
      <c r="FN387" s="16"/>
      <c r="FO387" s="16"/>
      <c r="FP387" s="16"/>
      <c r="FQ387" s="16"/>
      <c r="FR387" s="16"/>
      <c r="FS387" s="16"/>
      <c r="FT387" s="16"/>
      <c r="FU387" s="16"/>
      <c r="FV387" s="16"/>
      <c r="FW387" s="16"/>
      <c r="FX387" s="16"/>
      <c r="FY387" s="16"/>
      <c r="FZ387" s="16"/>
      <c r="GA387" s="16"/>
      <c r="GB387" s="16"/>
      <c r="GC387" s="16"/>
      <c r="GD387" s="16"/>
      <c r="GE387" s="16"/>
      <c r="GF387" s="16"/>
      <c r="GG387" s="16"/>
      <c r="GH387" s="16"/>
      <c r="GI387" s="16"/>
      <c r="GJ387" s="16"/>
      <c r="GK387" s="16"/>
      <c r="GL387" s="16"/>
      <c r="GM387" s="16"/>
      <c r="GN387" s="16"/>
      <c r="GO387" s="16"/>
      <c r="GP387" s="16"/>
      <c r="GQ387" s="16"/>
      <c r="GR387" s="16"/>
      <c r="GS387" s="16"/>
      <c r="GT387" s="16"/>
      <c r="GU387" s="16"/>
      <c r="GV387" s="16"/>
      <c r="GW387" s="16"/>
      <c r="GX387" s="16"/>
      <c r="GY387" s="16"/>
      <c r="GZ387" s="16"/>
      <c r="HA387" s="16"/>
      <c r="HB387" s="16"/>
      <c r="HC387" s="16"/>
      <c r="HD387" s="16"/>
      <c r="HE387" s="16"/>
      <c r="HF387" s="16"/>
      <c r="HG387" s="16"/>
      <c r="HH387" s="16"/>
      <c r="HI387" s="16"/>
      <c r="HJ387" s="16"/>
      <c r="HK387" s="16"/>
      <c r="HL387" s="16"/>
      <c r="HM387" s="16"/>
      <c r="HN387" s="16"/>
      <c r="HO387" s="16"/>
      <c r="HP387" s="16"/>
      <c r="HQ387" s="16"/>
      <c r="HR387" s="16"/>
      <c r="HS387" s="16"/>
      <c r="HT387" s="16"/>
      <c r="HU387" s="16"/>
      <c r="HV387" s="16"/>
      <c r="HW387" s="16"/>
      <c r="HX387" s="16"/>
    </row>
    <row r="388" spans="6:232" ht="15.95" customHeight="1" x14ac:dyDescent="0.2">
      <c r="F388" s="14"/>
      <c r="AP388" s="14"/>
      <c r="AQ388" s="14"/>
      <c r="AW388" s="264"/>
      <c r="CK388" s="264"/>
      <c r="CS388" s="264"/>
      <c r="CW388" s="264"/>
      <c r="ER388" s="264"/>
      <c r="ES388" s="264"/>
      <c r="EZ388" s="16"/>
      <c r="FA388" s="16"/>
      <c r="FB388" s="16"/>
      <c r="FC388" s="16"/>
      <c r="FD388" s="16"/>
      <c r="FE388" s="16"/>
      <c r="FF388" s="16"/>
      <c r="FG388" s="16"/>
      <c r="FH388" s="16"/>
      <c r="FI388" s="16"/>
      <c r="FJ388" s="16"/>
      <c r="FK388" s="16"/>
      <c r="FL388" s="16"/>
      <c r="FM388" s="16"/>
      <c r="FN388" s="16"/>
      <c r="FO388" s="16"/>
      <c r="FP388" s="16"/>
      <c r="FQ388" s="16"/>
      <c r="FR388" s="16"/>
      <c r="FS388" s="16"/>
      <c r="FT388" s="16"/>
      <c r="FU388" s="16"/>
      <c r="FV388" s="16"/>
      <c r="FW388" s="16"/>
      <c r="FX388" s="16"/>
      <c r="FY388" s="16"/>
      <c r="FZ388" s="16"/>
      <c r="GA388" s="16"/>
      <c r="GB388" s="16"/>
      <c r="GC388" s="16"/>
      <c r="GD388" s="16"/>
      <c r="GE388" s="16"/>
      <c r="GF388" s="16"/>
      <c r="GG388" s="16"/>
      <c r="GH388" s="16"/>
      <c r="GI388" s="16"/>
      <c r="GJ388" s="16"/>
      <c r="GK388" s="16"/>
      <c r="GL388" s="16"/>
      <c r="GM388" s="16"/>
      <c r="GN388" s="16"/>
      <c r="GO388" s="16"/>
      <c r="GP388" s="16"/>
      <c r="GQ388" s="16"/>
      <c r="GR388" s="16"/>
      <c r="GS388" s="16"/>
      <c r="GT388" s="16"/>
      <c r="GU388" s="16"/>
      <c r="GV388" s="16"/>
      <c r="GW388" s="16"/>
      <c r="GX388" s="16"/>
      <c r="GY388" s="16"/>
      <c r="GZ388" s="16"/>
      <c r="HA388" s="16"/>
      <c r="HB388" s="16"/>
      <c r="HC388" s="16"/>
      <c r="HD388" s="16"/>
      <c r="HE388" s="16"/>
      <c r="HF388" s="16"/>
      <c r="HG388" s="16"/>
      <c r="HH388" s="16"/>
      <c r="HI388" s="16"/>
      <c r="HJ388" s="16"/>
      <c r="HK388" s="16"/>
      <c r="HL388" s="16"/>
      <c r="HM388" s="16"/>
      <c r="HN388" s="16"/>
      <c r="HO388" s="16"/>
      <c r="HP388" s="16"/>
      <c r="HQ388" s="16"/>
      <c r="HR388" s="16"/>
      <c r="HS388" s="16"/>
      <c r="HT388" s="16"/>
      <c r="HU388" s="16"/>
      <c r="HV388" s="16"/>
      <c r="HW388" s="16"/>
      <c r="HX388" s="16"/>
    </row>
    <row r="389" spans="6:232" ht="15.95" customHeight="1" x14ac:dyDescent="0.2">
      <c r="F389" s="14"/>
      <c r="AP389" s="14"/>
      <c r="AQ389" s="14"/>
      <c r="AW389" s="264"/>
      <c r="CK389" s="264"/>
      <c r="CS389" s="264"/>
      <c r="CW389" s="264"/>
      <c r="ER389" s="264"/>
      <c r="ES389" s="264"/>
      <c r="EZ389" s="16"/>
      <c r="FA389" s="16"/>
      <c r="FB389" s="16"/>
      <c r="FC389" s="16"/>
      <c r="FD389" s="16"/>
      <c r="FE389" s="16"/>
      <c r="FF389" s="16"/>
      <c r="FG389" s="16"/>
      <c r="FH389" s="16"/>
      <c r="FI389" s="16"/>
      <c r="FJ389" s="16"/>
      <c r="FK389" s="16"/>
      <c r="FL389" s="16"/>
      <c r="FM389" s="16"/>
      <c r="FN389" s="16"/>
      <c r="FO389" s="16"/>
      <c r="FP389" s="16"/>
      <c r="FQ389" s="16"/>
      <c r="FR389" s="16"/>
      <c r="FS389" s="16"/>
      <c r="FT389" s="16"/>
      <c r="FU389" s="16"/>
      <c r="FV389" s="16"/>
      <c r="FW389" s="16"/>
      <c r="FX389" s="16"/>
      <c r="FY389" s="16"/>
      <c r="FZ389" s="16"/>
      <c r="GA389" s="16"/>
      <c r="GB389" s="16"/>
      <c r="GC389" s="16"/>
      <c r="GD389" s="16"/>
      <c r="GE389" s="16"/>
      <c r="GF389" s="16"/>
      <c r="GG389" s="16"/>
      <c r="GH389" s="16"/>
      <c r="GI389" s="16"/>
      <c r="GJ389" s="16"/>
      <c r="GK389" s="16"/>
      <c r="GL389" s="16"/>
      <c r="GM389" s="16"/>
      <c r="GN389" s="16"/>
      <c r="GO389" s="16"/>
      <c r="GP389" s="16"/>
      <c r="GQ389" s="16"/>
      <c r="GR389" s="16"/>
      <c r="GS389" s="16"/>
      <c r="GT389" s="16"/>
      <c r="GU389" s="16"/>
      <c r="GV389" s="16"/>
      <c r="GW389" s="16"/>
      <c r="GX389" s="16"/>
      <c r="GY389" s="16"/>
      <c r="GZ389" s="16"/>
      <c r="HA389" s="16"/>
      <c r="HB389" s="16"/>
      <c r="HC389" s="16"/>
      <c r="HD389" s="16"/>
      <c r="HE389" s="16"/>
      <c r="HF389" s="16"/>
      <c r="HG389" s="16"/>
      <c r="HH389" s="16"/>
      <c r="HI389" s="16"/>
      <c r="HJ389" s="16"/>
      <c r="HK389" s="16"/>
      <c r="HL389" s="16"/>
      <c r="HM389" s="16"/>
      <c r="HN389" s="16"/>
      <c r="HO389" s="16"/>
      <c r="HP389" s="16"/>
      <c r="HQ389" s="16"/>
      <c r="HR389" s="16"/>
      <c r="HS389" s="16"/>
      <c r="HT389" s="16"/>
      <c r="HU389" s="16"/>
      <c r="HV389" s="16"/>
      <c r="HW389" s="16"/>
      <c r="HX389" s="16"/>
    </row>
    <row r="390" spans="6:232" ht="15.95" customHeight="1" x14ac:dyDescent="0.2">
      <c r="F390" s="14"/>
      <c r="AP390" s="14"/>
      <c r="AQ390" s="14"/>
      <c r="AW390" s="264"/>
      <c r="CK390" s="264"/>
      <c r="CS390" s="264"/>
      <c r="CW390" s="264"/>
      <c r="ER390" s="264"/>
      <c r="ES390" s="264"/>
      <c r="EZ390" s="16"/>
      <c r="FA390" s="16"/>
      <c r="FB390" s="16"/>
      <c r="FC390" s="16"/>
      <c r="FD390" s="16"/>
      <c r="FE390" s="16"/>
      <c r="FF390" s="16"/>
      <c r="FG390" s="16"/>
      <c r="FH390" s="16"/>
      <c r="FI390" s="16"/>
      <c r="FJ390" s="16"/>
      <c r="FK390" s="16"/>
      <c r="FL390" s="16"/>
      <c r="FM390" s="16"/>
      <c r="FN390" s="16"/>
      <c r="FO390" s="16"/>
      <c r="FP390" s="16"/>
      <c r="FQ390" s="16"/>
      <c r="FR390" s="16"/>
      <c r="FS390" s="16"/>
      <c r="FT390" s="16"/>
      <c r="FU390" s="16"/>
      <c r="FV390" s="16"/>
      <c r="FW390" s="16"/>
      <c r="FX390" s="16"/>
      <c r="FY390" s="16"/>
      <c r="FZ390" s="16"/>
      <c r="GA390" s="16"/>
      <c r="GB390" s="16"/>
      <c r="GC390" s="16"/>
      <c r="GD390" s="16"/>
      <c r="GE390" s="16"/>
      <c r="GF390" s="16"/>
      <c r="GG390" s="16"/>
      <c r="GH390" s="16"/>
      <c r="GI390" s="16"/>
      <c r="GJ390" s="16"/>
      <c r="GK390" s="16"/>
      <c r="GL390" s="16"/>
      <c r="GM390" s="16"/>
      <c r="GN390" s="16"/>
      <c r="GO390" s="16"/>
      <c r="GP390" s="16"/>
      <c r="GQ390" s="16"/>
      <c r="GR390" s="16"/>
      <c r="GS390" s="16"/>
      <c r="GT390" s="16"/>
      <c r="GU390" s="16"/>
      <c r="GV390" s="16"/>
      <c r="GW390" s="16"/>
      <c r="GX390" s="16"/>
      <c r="GY390" s="16"/>
      <c r="GZ390" s="16"/>
      <c r="HA390" s="16"/>
      <c r="HB390" s="16"/>
      <c r="HC390" s="16"/>
      <c r="HD390" s="16"/>
      <c r="HE390" s="16"/>
      <c r="HF390" s="16"/>
      <c r="HG390" s="16"/>
      <c r="HH390" s="16"/>
      <c r="HI390" s="16"/>
      <c r="HJ390" s="16"/>
      <c r="HK390" s="16"/>
      <c r="HL390" s="16"/>
      <c r="HM390" s="16"/>
      <c r="HN390" s="16"/>
      <c r="HO390" s="16"/>
      <c r="HP390" s="16"/>
      <c r="HQ390" s="16"/>
      <c r="HR390" s="16"/>
      <c r="HS390" s="16"/>
      <c r="HT390" s="16"/>
      <c r="HU390" s="16"/>
      <c r="HV390" s="16"/>
      <c r="HW390" s="16"/>
      <c r="HX390" s="16"/>
    </row>
    <row r="391" spans="6:232" ht="15.95" customHeight="1" x14ac:dyDescent="0.2">
      <c r="F391" s="14"/>
      <c r="AP391" s="14"/>
      <c r="AQ391" s="14"/>
      <c r="AW391" s="264"/>
      <c r="CK391" s="264"/>
      <c r="CS391" s="264"/>
      <c r="CW391" s="264"/>
      <c r="ER391" s="264"/>
      <c r="ES391" s="264"/>
      <c r="EZ391" s="16"/>
      <c r="FA391" s="16"/>
      <c r="FB391" s="16"/>
      <c r="FC391" s="16"/>
      <c r="FD391" s="16"/>
      <c r="FE391" s="16"/>
      <c r="FF391" s="16"/>
      <c r="FG391" s="16"/>
      <c r="FH391" s="16"/>
      <c r="FI391" s="16"/>
      <c r="FJ391" s="16"/>
      <c r="FK391" s="16"/>
      <c r="FL391" s="16"/>
      <c r="FM391" s="16"/>
      <c r="FN391" s="16"/>
      <c r="FO391" s="16"/>
      <c r="FP391" s="16"/>
      <c r="FQ391" s="16"/>
      <c r="FR391" s="16"/>
      <c r="FS391" s="16"/>
      <c r="FT391" s="16"/>
      <c r="FU391" s="16"/>
      <c r="FV391" s="16"/>
      <c r="FW391" s="16"/>
      <c r="FX391" s="16"/>
      <c r="FY391" s="16"/>
      <c r="FZ391" s="16"/>
      <c r="GA391" s="16"/>
      <c r="GB391" s="16"/>
      <c r="GC391" s="16"/>
      <c r="GD391" s="16"/>
      <c r="GE391" s="16"/>
      <c r="GF391" s="16"/>
      <c r="GG391" s="16"/>
      <c r="GH391" s="16"/>
      <c r="GI391" s="16"/>
      <c r="GJ391" s="16"/>
      <c r="GK391" s="16"/>
      <c r="GL391" s="16"/>
      <c r="GM391" s="16"/>
      <c r="GN391" s="16"/>
      <c r="GO391" s="16"/>
      <c r="GP391" s="16"/>
      <c r="GQ391" s="16"/>
      <c r="GR391" s="16"/>
      <c r="GS391" s="16"/>
      <c r="GT391" s="16"/>
      <c r="GU391" s="16"/>
      <c r="GV391" s="16"/>
      <c r="GW391" s="16"/>
      <c r="GX391" s="16"/>
      <c r="GY391" s="16"/>
      <c r="GZ391" s="16"/>
      <c r="HA391" s="16"/>
      <c r="HB391" s="16"/>
      <c r="HC391" s="16"/>
      <c r="HD391" s="16"/>
      <c r="HE391" s="16"/>
      <c r="HF391" s="16"/>
      <c r="HG391" s="16"/>
      <c r="HH391" s="16"/>
      <c r="HI391" s="16"/>
      <c r="HJ391" s="16"/>
      <c r="HK391" s="16"/>
      <c r="HL391" s="16"/>
      <c r="HM391" s="16"/>
      <c r="HN391" s="16"/>
      <c r="HO391" s="16"/>
      <c r="HP391" s="16"/>
      <c r="HQ391" s="16"/>
      <c r="HR391" s="16"/>
      <c r="HS391" s="16"/>
      <c r="HT391" s="16"/>
      <c r="HU391" s="16"/>
      <c r="HV391" s="16"/>
      <c r="HW391" s="16"/>
      <c r="HX391" s="16"/>
    </row>
    <row r="392" spans="6:232" ht="15.95" customHeight="1" x14ac:dyDescent="0.2">
      <c r="F392" s="14"/>
      <c r="AP392" s="14"/>
      <c r="AQ392" s="14"/>
      <c r="AW392" s="264"/>
      <c r="CK392" s="264"/>
      <c r="CS392" s="264"/>
      <c r="CW392" s="264"/>
      <c r="ER392" s="264"/>
      <c r="ES392" s="264"/>
      <c r="EZ392" s="16"/>
      <c r="FA392" s="16"/>
      <c r="FB392" s="16"/>
      <c r="FC392" s="16"/>
      <c r="FD392" s="16"/>
      <c r="FE392" s="16"/>
      <c r="FF392" s="16"/>
      <c r="FG392" s="16"/>
      <c r="FH392" s="16"/>
      <c r="FI392" s="16"/>
      <c r="FJ392" s="16"/>
      <c r="FK392" s="16"/>
      <c r="FL392" s="16"/>
      <c r="FM392" s="16"/>
      <c r="FN392" s="16"/>
      <c r="FO392" s="16"/>
      <c r="FP392" s="16"/>
      <c r="FQ392" s="16"/>
      <c r="FR392" s="16"/>
      <c r="FS392" s="16"/>
      <c r="FT392" s="16"/>
      <c r="FU392" s="16"/>
      <c r="FV392" s="16"/>
      <c r="FW392" s="16"/>
      <c r="FX392" s="16"/>
      <c r="FY392" s="16"/>
      <c r="FZ392" s="16"/>
      <c r="GA392" s="16"/>
      <c r="GB392" s="16"/>
      <c r="GC392" s="16"/>
      <c r="GD392" s="16"/>
      <c r="GE392" s="16"/>
      <c r="GF392" s="16"/>
      <c r="GG392" s="16"/>
      <c r="GH392" s="16"/>
      <c r="GI392" s="16"/>
      <c r="GJ392" s="16"/>
      <c r="GK392" s="16"/>
      <c r="GL392" s="16"/>
      <c r="GM392" s="16"/>
      <c r="GN392" s="16"/>
      <c r="GO392" s="16"/>
      <c r="GP392" s="16"/>
      <c r="GQ392" s="16"/>
      <c r="GR392" s="16"/>
      <c r="GS392" s="16"/>
      <c r="GT392" s="16"/>
      <c r="GU392" s="16"/>
      <c r="GV392" s="16"/>
      <c r="GW392" s="16"/>
      <c r="GX392" s="16"/>
      <c r="GY392" s="16"/>
      <c r="GZ392" s="16"/>
      <c r="HA392" s="16"/>
      <c r="HB392" s="16"/>
      <c r="HC392" s="16"/>
      <c r="HD392" s="16"/>
      <c r="HE392" s="16"/>
      <c r="HF392" s="16"/>
      <c r="HG392" s="16"/>
      <c r="HH392" s="16"/>
      <c r="HI392" s="16"/>
      <c r="HJ392" s="16"/>
      <c r="HK392" s="16"/>
      <c r="HL392" s="16"/>
      <c r="HM392" s="16"/>
      <c r="HN392" s="16"/>
      <c r="HO392" s="16"/>
      <c r="HP392" s="16"/>
      <c r="HQ392" s="16"/>
      <c r="HR392" s="16"/>
      <c r="HS392" s="16"/>
      <c r="HT392" s="16"/>
      <c r="HU392" s="16"/>
      <c r="HV392" s="16"/>
      <c r="HW392" s="16"/>
      <c r="HX392" s="16"/>
    </row>
    <row r="393" spans="6:232" ht="15.95" customHeight="1" x14ac:dyDescent="0.2">
      <c r="F393" s="14"/>
      <c r="AP393" s="14"/>
      <c r="AQ393" s="14"/>
      <c r="AW393" s="264"/>
      <c r="CK393" s="264"/>
      <c r="CS393" s="264"/>
      <c r="CW393" s="264"/>
      <c r="ER393" s="264"/>
      <c r="ES393" s="264"/>
      <c r="EZ393" s="16"/>
      <c r="FA393" s="16"/>
      <c r="FB393" s="16"/>
      <c r="FC393" s="16"/>
      <c r="FD393" s="16"/>
      <c r="FE393" s="16"/>
      <c r="FF393" s="16"/>
      <c r="FG393" s="16"/>
      <c r="FH393" s="16"/>
      <c r="FI393" s="16"/>
      <c r="FJ393" s="16"/>
      <c r="FK393" s="16"/>
      <c r="FL393" s="16"/>
      <c r="FM393" s="16"/>
      <c r="FN393" s="16"/>
      <c r="FO393" s="16"/>
      <c r="FP393" s="16"/>
      <c r="FQ393" s="16"/>
      <c r="FR393" s="16"/>
      <c r="FS393" s="16"/>
      <c r="FT393" s="16"/>
      <c r="FU393" s="16"/>
      <c r="FV393" s="16"/>
      <c r="FW393" s="16"/>
      <c r="FX393" s="16"/>
      <c r="FY393" s="16"/>
      <c r="FZ393" s="16"/>
      <c r="GA393" s="16"/>
      <c r="GB393" s="16"/>
      <c r="GC393" s="16"/>
      <c r="GD393" s="16"/>
      <c r="GE393" s="16"/>
      <c r="GF393" s="16"/>
      <c r="GG393" s="16"/>
      <c r="GH393" s="16"/>
      <c r="GI393" s="16"/>
      <c r="GJ393" s="16"/>
      <c r="GK393" s="16"/>
      <c r="GL393" s="16"/>
      <c r="GM393" s="16"/>
      <c r="GN393" s="16"/>
      <c r="GO393" s="16"/>
      <c r="GP393" s="16"/>
      <c r="GQ393" s="16"/>
      <c r="GR393" s="16"/>
      <c r="GS393" s="16"/>
      <c r="GT393" s="16"/>
      <c r="GU393" s="16"/>
      <c r="GV393" s="16"/>
      <c r="GW393" s="16"/>
      <c r="GX393" s="16"/>
      <c r="GY393" s="16"/>
      <c r="GZ393" s="16"/>
      <c r="HA393" s="16"/>
      <c r="HB393" s="16"/>
      <c r="HC393" s="16"/>
      <c r="HD393" s="16"/>
      <c r="HE393" s="16"/>
      <c r="HF393" s="16"/>
      <c r="HG393" s="16"/>
      <c r="HH393" s="16"/>
      <c r="HI393" s="16"/>
      <c r="HJ393" s="16"/>
      <c r="HK393" s="16"/>
      <c r="HL393" s="16"/>
      <c r="HM393" s="16"/>
      <c r="HN393" s="16"/>
      <c r="HO393" s="16"/>
      <c r="HP393" s="16"/>
      <c r="HQ393" s="16"/>
      <c r="HR393" s="16"/>
      <c r="HS393" s="16"/>
      <c r="HT393" s="16"/>
      <c r="HU393" s="16"/>
      <c r="HV393" s="16"/>
      <c r="HW393" s="16"/>
      <c r="HX393" s="16"/>
    </row>
    <row r="394" spans="6:232" ht="15.95" customHeight="1" x14ac:dyDescent="0.2">
      <c r="F394" s="14"/>
      <c r="AP394" s="14"/>
      <c r="AQ394" s="14"/>
      <c r="AW394" s="264"/>
      <c r="CK394" s="264"/>
      <c r="CS394" s="264"/>
      <c r="CW394" s="264"/>
      <c r="ER394" s="264"/>
      <c r="ES394" s="264"/>
      <c r="EZ394" s="16"/>
      <c r="FA394" s="16"/>
      <c r="FB394" s="16"/>
      <c r="FC394" s="16"/>
      <c r="FD394" s="16"/>
      <c r="FE394" s="16"/>
      <c r="FF394" s="16"/>
      <c r="FG394" s="16"/>
      <c r="FH394" s="16"/>
      <c r="FI394" s="16"/>
      <c r="FJ394" s="16"/>
      <c r="FK394" s="16"/>
      <c r="FL394" s="16"/>
      <c r="FM394" s="16"/>
      <c r="FN394" s="16"/>
      <c r="FO394" s="16"/>
      <c r="FP394" s="16"/>
      <c r="FQ394" s="16"/>
      <c r="FR394" s="16"/>
      <c r="FS394" s="16"/>
      <c r="FT394" s="16"/>
      <c r="FU394" s="16"/>
      <c r="FV394" s="16"/>
      <c r="FW394" s="16"/>
      <c r="FX394" s="16"/>
      <c r="FY394" s="16"/>
      <c r="FZ394" s="16"/>
      <c r="GA394" s="16"/>
      <c r="GB394" s="16"/>
      <c r="GC394" s="16"/>
      <c r="GD394" s="16"/>
      <c r="GE394" s="16"/>
      <c r="GF394" s="16"/>
      <c r="GG394" s="16"/>
      <c r="GH394" s="16"/>
      <c r="GI394" s="16"/>
      <c r="GJ394" s="16"/>
      <c r="GK394" s="16"/>
      <c r="GL394" s="16"/>
      <c r="GM394" s="16"/>
      <c r="GN394" s="16"/>
      <c r="GO394" s="16"/>
      <c r="GP394" s="16"/>
      <c r="GQ394" s="16"/>
      <c r="GR394" s="16"/>
      <c r="GS394" s="16"/>
      <c r="GT394" s="16"/>
      <c r="GU394" s="16"/>
      <c r="GV394" s="16"/>
      <c r="GW394" s="16"/>
      <c r="GX394" s="16"/>
      <c r="GY394" s="16"/>
      <c r="GZ394" s="16"/>
      <c r="HA394" s="16"/>
      <c r="HB394" s="16"/>
      <c r="HC394" s="16"/>
      <c r="HD394" s="16"/>
      <c r="HE394" s="16"/>
      <c r="HF394" s="16"/>
      <c r="HG394" s="16"/>
      <c r="HH394" s="16"/>
      <c r="HI394" s="16"/>
      <c r="HJ394" s="16"/>
      <c r="HK394" s="16"/>
      <c r="HL394" s="16"/>
      <c r="HM394" s="16"/>
      <c r="HN394" s="16"/>
      <c r="HO394" s="16"/>
      <c r="HP394" s="16"/>
      <c r="HQ394" s="16"/>
      <c r="HR394" s="16"/>
      <c r="HS394" s="16"/>
      <c r="HT394" s="16"/>
      <c r="HU394" s="16"/>
      <c r="HV394" s="16"/>
      <c r="HW394" s="16"/>
      <c r="HX394" s="16"/>
    </row>
    <row r="395" spans="6:232" ht="15.95" customHeight="1" x14ac:dyDescent="0.2">
      <c r="F395" s="14"/>
      <c r="AP395" s="14"/>
      <c r="AQ395" s="14"/>
      <c r="AW395" s="264"/>
      <c r="CK395" s="264"/>
      <c r="CS395" s="264"/>
      <c r="CW395" s="264"/>
      <c r="ER395" s="264"/>
      <c r="ES395" s="264"/>
      <c r="EZ395" s="16"/>
      <c r="FA395" s="16"/>
      <c r="FB395" s="16"/>
      <c r="FC395" s="16"/>
      <c r="FD395" s="16"/>
      <c r="FE395" s="16"/>
      <c r="FF395" s="16"/>
      <c r="FG395" s="16"/>
      <c r="FH395" s="16"/>
      <c r="FI395" s="16"/>
      <c r="FJ395" s="16"/>
      <c r="FK395" s="16"/>
      <c r="FL395" s="16"/>
      <c r="FM395" s="16"/>
      <c r="FN395" s="16"/>
      <c r="FO395" s="16"/>
      <c r="FP395" s="16"/>
      <c r="FQ395" s="16"/>
      <c r="FR395" s="16"/>
      <c r="FS395" s="16"/>
      <c r="FT395" s="16"/>
      <c r="FU395" s="16"/>
      <c r="FV395" s="16"/>
      <c r="FW395" s="16"/>
      <c r="FX395" s="16"/>
      <c r="FY395" s="16"/>
      <c r="FZ395" s="16"/>
      <c r="GA395" s="16"/>
      <c r="GB395" s="16"/>
      <c r="GC395" s="16"/>
      <c r="GD395" s="16"/>
      <c r="GE395" s="16"/>
      <c r="GF395" s="16"/>
      <c r="GG395" s="16"/>
      <c r="GH395" s="16"/>
      <c r="GI395" s="16"/>
      <c r="GJ395" s="16"/>
      <c r="GK395" s="16"/>
      <c r="GL395" s="16"/>
      <c r="GM395" s="16"/>
      <c r="GN395" s="16"/>
      <c r="GO395" s="16"/>
      <c r="GP395" s="16"/>
      <c r="GQ395" s="16"/>
      <c r="GR395" s="16"/>
      <c r="GS395" s="16"/>
      <c r="GT395" s="16"/>
      <c r="GU395" s="16"/>
      <c r="GV395" s="16"/>
      <c r="GW395" s="16"/>
      <c r="GX395" s="16"/>
      <c r="GY395" s="16"/>
      <c r="GZ395" s="16"/>
      <c r="HA395" s="16"/>
      <c r="HB395" s="16"/>
      <c r="HC395" s="16"/>
      <c r="HD395" s="16"/>
      <c r="HE395" s="16"/>
      <c r="HF395" s="16"/>
      <c r="HG395" s="16"/>
      <c r="HH395" s="16"/>
      <c r="HI395" s="16"/>
      <c r="HJ395" s="16"/>
      <c r="HK395" s="16"/>
      <c r="HL395" s="16"/>
      <c r="HM395" s="16"/>
      <c r="HN395" s="16"/>
      <c r="HO395" s="16"/>
      <c r="HP395" s="16"/>
      <c r="HQ395" s="16"/>
      <c r="HR395" s="16"/>
      <c r="HS395" s="16"/>
      <c r="HT395" s="16"/>
      <c r="HU395" s="16"/>
      <c r="HV395" s="16"/>
      <c r="HW395" s="16"/>
      <c r="HX395" s="16"/>
    </row>
    <row r="396" spans="6:232" ht="15.95" customHeight="1" x14ac:dyDescent="0.2">
      <c r="F396" s="14"/>
      <c r="AP396" s="14"/>
      <c r="AQ396" s="14"/>
      <c r="AW396" s="264"/>
      <c r="CK396" s="264"/>
      <c r="CS396" s="264"/>
      <c r="CW396" s="264"/>
      <c r="ER396" s="264"/>
      <c r="ES396" s="264"/>
      <c r="EZ396" s="16"/>
      <c r="FA396" s="16"/>
      <c r="FB396" s="16"/>
      <c r="FC396" s="16"/>
      <c r="FD396" s="16"/>
      <c r="FE396" s="16"/>
      <c r="FF396" s="16"/>
      <c r="FG396" s="16"/>
      <c r="FH396" s="16"/>
      <c r="FI396" s="16"/>
      <c r="FJ396" s="16"/>
      <c r="FK396" s="16"/>
      <c r="FL396" s="16"/>
      <c r="FM396" s="16"/>
      <c r="FN396" s="16"/>
      <c r="FO396" s="16"/>
      <c r="FP396" s="16"/>
      <c r="FQ396" s="16"/>
      <c r="FR396" s="16"/>
      <c r="FS396" s="16"/>
      <c r="FT396" s="16"/>
      <c r="FU396" s="16"/>
      <c r="FV396" s="16"/>
      <c r="FW396" s="16"/>
      <c r="FX396" s="16"/>
      <c r="FY396" s="16"/>
      <c r="FZ396" s="16"/>
      <c r="GA396" s="16"/>
      <c r="GB396" s="16"/>
      <c r="GC396" s="16"/>
      <c r="GD396" s="16"/>
      <c r="GE396" s="16"/>
      <c r="GF396" s="16"/>
      <c r="GG396" s="16"/>
      <c r="GH396" s="16"/>
      <c r="GI396" s="16"/>
      <c r="GJ396" s="16"/>
      <c r="GK396" s="16"/>
      <c r="GL396" s="16"/>
      <c r="GM396" s="16"/>
      <c r="GN396" s="16"/>
      <c r="GO396" s="16"/>
      <c r="GP396" s="16"/>
      <c r="GQ396" s="16"/>
      <c r="GR396" s="16"/>
      <c r="GS396" s="16"/>
      <c r="GT396" s="16"/>
      <c r="GU396" s="16"/>
      <c r="GV396" s="16"/>
      <c r="GW396" s="16"/>
      <c r="GX396" s="16"/>
      <c r="GY396" s="16"/>
      <c r="GZ396" s="16"/>
      <c r="HA396" s="16"/>
      <c r="HB396" s="16"/>
      <c r="HC396" s="16"/>
      <c r="HD396" s="16"/>
      <c r="HE396" s="16"/>
      <c r="HF396" s="16"/>
      <c r="HG396" s="16"/>
      <c r="HH396" s="16"/>
      <c r="HI396" s="16"/>
      <c r="HJ396" s="16"/>
      <c r="HK396" s="16"/>
      <c r="HL396" s="16"/>
      <c r="HM396" s="16"/>
      <c r="HN396" s="16"/>
      <c r="HO396" s="16"/>
      <c r="HP396" s="16"/>
      <c r="HQ396" s="16"/>
      <c r="HR396" s="16"/>
      <c r="HS396" s="16"/>
      <c r="HT396" s="16"/>
      <c r="HU396" s="16"/>
      <c r="HV396" s="16"/>
      <c r="HW396" s="16"/>
      <c r="HX396" s="16"/>
    </row>
    <row r="397" spans="6:232" ht="15.95" customHeight="1" x14ac:dyDescent="0.2">
      <c r="F397" s="14"/>
      <c r="AP397" s="14"/>
      <c r="AQ397" s="14"/>
      <c r="AW397" s="264"/>
      <c r="CK397" s="264"/>
      <c r="CS397" s="264"/>
      <c r="CW397" s="264"/>
      <c r="ER397" s="264"/>
      <c r="ES397" s="264"/>
      <c r="EZ397" s="16"/>
      <c r="FA397" s="16"/>
      <c r="FB397" s="16"/>
      <c r="FC397" s="16"/>
      <c r="FD397" s="16"/>
      <c r="FE397" s="16"/>
      <c r="FF397" s="16"/>
      <c r="FG397" s="16"/>
      <c r="FH397" s="16"/>
      <c r="FI397" s="16"/>
      <c r="FJ397" s="16"/>
      <c r="FK397" s="16"/>
      <c r="FL397" s="16"/>
      <c r="FM397" s="16"/>
      <c r="FN397" s="16"/>
      <c r="FO397" s="16"/>
      <c r="FP397" s="16"/>
      <c r="FQ397" s="16"/>
      <c r="FR397" s="16"/>
      <c r="FS397" s="16"/>
      <c r="FT397" s="16"/>
      <c r="FU397" s="16"/>
      <c r="FV397" s="16"/>
      <c r="FW397" s="16"/>
      <c r="FX397" s="16"/>
      <c r="FY397" s="16"/>
      <c r="FZ397" s="16"/>
      <c r="GA397" s="16"/>
      <c r="GB397" s="16"/>
      <c r="GC397" s="16"/>
      <c r="GD397" s="16"/>
      <c r="GE397" s="16"/>
      <c r="GF397" s="16"/>
      <c r="GG397" s="16"/>
      <c r="GH397" s="16"/>
      <c r="GI397" s="16"/>
      <c r="GJ397" s="16"/>
      <c r="GK397" s="16"/>
      <c r="GL397" s="16"/>
      <c r="GM397" s="16"/>
      <c r="GN397" s="16"/>
      <c r="GO397" s="16"/>
      <c r="GP397" s="16"/>
      <c r="GQ397" s="16"/>
      <c r="GR397" s="16"/>
      <c r="GS397" s="16"/>
      <c r="GT397" s="16"/>
      <c r="GU397" s="16"/>
      <c r="GV397" s="16"/>
      <c r="GW397" s="16"/>
      <c r="GX397" s="16"/>
      <c r="GY397" s="16"/>
      <c r="GZ397" s="16"/>
      <c r="HA397" s="16"/>
      <c r="HB397" s="16"/>
      <c r="HC397" s="16"/>
      <c r="HD397" s="16"/>
      <c r="HE397" s="16"/>
      <c r="HF397" s="16"/>
      <c r="HG397" s="16"/>
      <c r="HH397" s="16"/>
      <c r="HI397" s="16"/>
      <c r="HJ397" s="16"/>
      <c r="HK397" s="16"/>
      <c r="HL397" s="16"/>
      <c r="HM397" s="16"/>
      <c r="HN397" s="16"/>
      <c r="HO397" s="16"/>
      <c r="HP397" s="16"/>
      <c r="HQ397" s="16"/>
      <c r="HR397" s="16"/>
      <c r="HS397" s="16"/>
      <c r="HT397" s="16"/>
      <c r="HU397" s="16"/>
      <c r="HV397" s="16"/>
      <c r="HW397" s="16"/>
      <c r="HX397" s="16"/>
    </row>
    <row r="398" spans="6:232" ht="15.95" customHeight="1" x14ac:dyDescent="0.2">
      <c r="F398" s="14"/>
      <c r="AP398" s="14"/>
      <c r="AQ398" s="14"/>
      <c r="AW398" s="264"/>
      <c r="CK398" s="264"/>
      <c r="CS398" s="264"/>
      <c r="CW398" s="264"/>
      <c r="ER398" s="264"/>
      <c r="ES398" s="264"/>
      <c r="FD398" s="16"/>
      <c r="FE398" s="16"/>
      <c r="FF398" s="16"/>
      <c r="FG398" s="16"/>
      <c r="FH398" s="16"/>
      <c r="FI398" s="16"/>
      <c r="FJ398" s="16"/>
      <c r="FK398" s="16"/>
      <c r="FL398" s="16"/>
      <c r="FM398" s="16"/>
      <c r="FN398" s="16"/>
      <c r="FO398" s="16"/>
      <c r="FP398" s="16"/>
      <c r="FQ398" s="16"/>
      <c r="FR398" s="16"/>
      <c r="FS398" s="16"/>
      <c r="FT398" s="16"/>
      <c r="FU398" s="16"/>
      <c r="FV398" s="16"/>
      <c r="FW398" s="16"/>
      <c r="FX398" s="16"/>
      <c r="FY398" s="16"/>
      <c r="FZ398" s="16"/>
      <c r="GA398" s="16"/>
      <c r="GB398" s="16"/>
      <c r="GC398" s="16"/>
      <c r="GD398" s="16"/>
      <c r="GE398" s="16"/>
      <c r="GF398" s="16"/>
      <c r="GG398" s="16"/>
      <c r="GH398" s="16"/>
      <c r="GI398" s="16"/>
      <c r="GJ398" s="16"/>
      <c r="GK398" s="16"/>
      <c r="GL398" s="16"/>
      <c r="GM398" s="16"/>
      <c r="GN398" s="16"/>
      <c r="GO398" s="16"/>
      <c r="GP398" s="16"/>
      <c r="GQ398" s="16"/>
      <c r="GR398" s="16"/>
      <c r="GS398" s="16"/>
      <c r="GT398" s="16"/>
      <c r="GU398" s="16"/>
      <c r="GV398" s="16"/>
      <c r="GW398" s="16"/>
      <c r="GX398" s="16"/>
      <c r="GY398" s="16"/>
      <c r="GZ398" s="16"/>
      <c r="HA398" s="16"/>
      <c r="HB398" s="16"/>
      <c r="HC398" s="16"/>
      <c r="HD398" s="16"/>
      <c r="HE398" s="16"/>
      <c r="HF398" s="16"/>
      <c r="HG398" s="16"/>
      <c r="HH398" s="16"/>
      <c r="HI398" s="16"/>
      <c r="HJ398" s="16"/>
      <c r="HK398" s="16"/>
      <c r="HL398" s="16"/>
      <c r="HM398" s="16"/>
      <c r="HN398" s="16"/>
      <c r="HO398" s="16"/>
      <c r="HP398" s="16"/>
      <c r="HQ398" s="16"/>
      <c r="HR398" s="16"/>
      <c r="HS398" s="16"/>
      <c r="HT398" s="16"/>
      <c r="HU398" s="16"/>
      <c r="HV398" s="16"/>
      <c r="HW398" s="16"/>
      <c r="HX398" s="16"/>
    </row>
    <row r="399" spans="6:232" ht="15.95" customHeight="1" x14ac:dyDescent="0.2">
      <c r="F399" s="14"/>
      <c r="AP399" s="14"/>
      <c r="AQ399" s="14"/>
      <c r="AW399" s="264"/>
      <c r="CK399" s="264"/>
      <c r="CS399" s="264"/>
      <c r="CW399" s="264"/>
      <c r="ER399" s="264"/>
      <c r="ES399" s="264"/>
      <c r="FD399" s="16"/>
      <c r="FE399" s="16"/>
      <c r="FF399" s="16"/>
      <c r="FG399" s="16"/>
      <c r="FH399" s="16"/>
      <c r="FI399" s="16"/>
      <c r="FJ399" s="16"/>
      <c r="FK399" s="16"/>
      <c r="FL399" s="16"/>
      <c r="FM399" s="16"/>
      <c r="FN399" s="16"/>
      <c r="FO399" s="16"/>
      <c r="FP399" s="16"/>
      <c r="FQ399" s="16"/>
      <c r="FR399" s="16"/>
      <c r="FS399" s="16"/>
      <c r="FT399" s="16"/>
      <c r="FU399" s="16"/>
      <c r="FV399" s="16"/>
      <c r="FW399" s="16"/>
      <c r="FX399" s="16"/>
      <c r="FY399" s="16"/>
      <c r="FZ399" s="16"/>
      <c r="GA399" s="16"/>
      <c r="GB399" s="16"/>
      <c r="GC399" s="16"/>
      <c r="GD399" s="16"/>
      <c r="GE399" s="16"/>
      <c r="GF399" s="16"/>
      <c r="GG399" s="16"/>
      <c r="GH399" s="16"/>
      <c r="GI399" s="16"/>
      <c r="GJ399" s="16"/>
      <c r="GK399" s="16"/>
      <c r="GL399" s="16"/>
      <c r="GM399" s="16"/>
      <c r="GN399" s="16"/>
      <c r="GO399" s="16"/>
      <c r="GP399" s="16"/>
      <c r="GQ399" s="16"/>
      <c r="GR399" s="16"/>
      <c r="GS399" s="16"/>
      <c r="GT399" s="16"/>
      <c r="GU399" s="16"/>
      <c r="GV399" s="16"/>
      <c r="GW399" s="16"/>
      <c r="GX399" s="16"/>
      <c r="GY399" s="16"/>
      <c r="GZ399" s="16"/>
      <c r="HA399" s="16"/>
      <c r="HB399" s="16"/>
      <c r="HC399" s="16"/>
      <c r="HD399" s="16"/>
      <c r="HE399" s="16"/>
      <c r="HF399" s="16"/>
      <c r="HG399" s="16"/>
      <c r="HH399" s="16"/>
      <c r="HI399" s="16"/>
      <c r="HJ399" s="16"/>
      <c r="HK399" s="16"/>
      <c r="HL399" s="16"/>
      <c r="HM399" s="16"/>
      <c r="HN399" s="16"/>
      <c r="HO399" s="16"/>
      <c r="HP399" s="16"/>
      <c r="HQ399" s="16"/>
      <c r="HR399" s="16"/>
      <c r="HS399" s="16"/>
      <c r="HT399" s="16"/>
      <c r="HU399" s="16"/>
      <c r="HV399" s="16"/>
      <c r="HW399" s="16"/>
      <c r="HX399" s="16"/>
    </row>
    <row r="400" spans="6:232" ht="15.95" customHeight="1" x14ac:dyDescent="0.2">
      <c r="F400" s="14"/>
      <c r="AP400" s="14"/>
      <c r="AQ400" s="14"/>
      <c r="AW400" s="264"/>
      <c r="CK400" s="264"/>
      <c r="CS400" s="264"/>
      <c r="CW400" s="264"/>
      <c r="ER400" s="264"/>
      <c r="ES400" s="264"/>
      <c r="FD400" s="16"/>
      <c r="FE400" s="16"/>
      <c r="FF400" s="16"/>
      <c r="FG400" s="16"/>
      <c r="FH400" s="16"/>
      <c r="FI400" s="16"/>
      <c r="FJ400" s="16"/>
      <c r="FK400" s="16"/>
      <c r="FL400" s="16"/>
      <c r="FM400" s="16"/>
      <c r="FN400" s="16"/>
      <c r="FO400" s="16"/>
      <c r="FP400" s="16"/>
      <c r="FQ400" s="16"/>
      <c r="FR400" s="16"/>
      <c r="FS400" s="16"/>
      <c r="FT400" s="16"/>
      <c r="FU400" s="16"/>
      <c r="FV400" s="16"/>
      <c r="FW400" s="16"/>
      <c r="FX400" s="16"/>
      <c r="FY400" s="16"/>
      <c r="FZ400" s="16"/>
      <c r="GA400" s="16"/>
      <c r="GB400" s="16"/>
      <c r="GC400" s="16"/>
      <c r="GD400" s="16"/>
      <c r="GE400" s="16"/>
      <c r="GF400" s="16"/>
      <c r="GG400" s="16"/>
      <c r="GH400" s="16"/>
      <c r="GI400" s="16"/>
      <c r="GJ400" s="16"/>
      <c r="GK400" s="16"/>
      <c r="GL400" s="16"/>
      <c r="GM400" s="16"/>
      <c r="GN400" s="16"/>
      <c r="GO400" s="16"/>
      <c r="GP400" s="16"/>
      <c r="GQ400" s="16"/>
      <c r="GR400" s="16"/>
      <c r="GS400" s="16"/>
      <c r="GT400" s="16"/>
      <c r="GU400" s="16"/>
      <c r="GV400" s="16"/>
      <c r="GW400" s="16"/>
      <c r="GX400" s="16"/>
      <c r="GY400" s="16"/>
      <c r="GZ400" s="16"/>
      <c r="HA400" s="16"/>
      <c r="HB400" s="16"/>
      <c r="HC400" s="16"/>
      <c r="HD400" s="16"/>
      <c r="HE400" s="16"/>
      <c r="HF400" s="16"/>
      <c r="HG400" s="16"/>
      <c r="HH400" s="16"/>
      <c r="HI400" s="16"/>
      <c r="HJ400" s="16"/>
      <c r="HK400" s="16"/>
      <c r="HL400" s="16"/>
      <c r="HM400" s="16"/>
      <c r="HN400" s="16"/>
      <c r="HO400" s="16"/>
      <c r="HP400" s="16"/>
      <c r="HQ400" s="16"/>
      <c r="HR400" s="16"/>
      <c r="HS400" s="16"/>
      <c r="HT400" s="16"/>
      <c r="HU400" s="16"/>
      <c r="HV400" s="16"/>
      <c r="HW400" s="16"/>
      <c r="HX400" s="16"/>
    </row>
    <row r="401" spans="160:232" ht="15.95" customHeight="1" x14ac:dyDescent="0.2">
      <c r="FD401" s="16"/>
      <c r="FE401" s="16"/>
      <c r="FF401" s="16"/>
      <c r="FG401" s="16"/>
      <c r="FH401" s="16"/>
      <c r="FI401" s="16"/>
      <c r="FJ401" s="16"/>
      <c r="FK401" s="16"/>
      <c r="FL401" s="16"/>
      <c r="FM401" s="16"/>
      <c r="FN401" s="16"/>
      <c r="FO401" s="16"/>
      <c r="FP401" s="16"/>
      <c r="FQ401" s="16"/>
      <c r="FR401" s="16"/>
      <c r="FS401" s="16"/>
      <c r="FT401" s="16"/>
      <c r="FU401" s="16"/>
      <c r="FV401" s="16"/>
      <c r="FW401" s="16"/>
      <c r="FX401" s="16"/>
      <c r="FY401" s="16"/>
      <c r="FZ401" s="16"/>
      <c r="GA401" s="16"/>
      <c r="GB401" s="16"/>
      <c r="GC401" s="16"/>
      <c r="GD401" s="16"/>
      <c r="GE401" s="16"/>
      <c r="GF401" s="16"/>
      <c r="GG401" s="16"/>
      <c r="GH401" s="16"/>
      <c r="GI401" s="16"/>
      <c r="GJ401" s="16"/>
      <c r="GK401" s="16"/>
      <c r="GL401" s="16"/>
      <c r="GM401" s="16"/>
      <c r="GN401" s="16"/>
      <c r="GO401" s="16"/>
      <c r="GP401" s="16"/>
      <c r="GQ401" s="16"/>
      <c r="GR401" s="16"/>
      <c r="GS401" s="16"/>
      <c r="GT401" s="16"/>
      <c r="GU401" s="16"/>
      <c r="GV401" s="16"/>
      <c r="GW401" s="16"/>
      <c r="GX401" s="16"/>
      <c r="GY401" s="16"/>
      <c r="GZ401" s="16"/>
      <c r="HA401" s="16"/>
      <c r="HB401" s="16"/>
      <c r="HC401" s="16"/>
      <c r="HD401" s="16"/>
      <c r="HE401" s="16"/>
      <c r="HF401" s="16"/>
      <c r="HG401" s="16"/>
      <c r="HH401" s="16"/>
      <c r="HI401" s="16"/>
      <c r="HJ401" s="16"/>
      <c r="HK401" s="16"/>
      <c r="HL401" s="16"/>
      <c r="HM401" s="16"/>
      <c r="HN401" s="16"/>
      <c r="HO401" s="16"/>
      <c r="HP401" s="16"/>
      <c r="HQ401" s="16"/>
      <c r="HR401" s="16"/>
      <c r="HS401" s="16"/>
      <c r="HT401" s="16"/>
      <c r="HU401" s="16"/>
      <c r="HV401" s="16"/>
      <c r="HW401" s="16"/>
      <c r="HX401" s="16"/>
    </row>
    <row r="402" spans="160:232" ht="15.95" customHeight="1" x14ac:dyDescent="0.2">
      <c r="FD402" s="16"/>
      <c r="FE402" s="16"/>
      <c r="FF402" s="16"/>
      <c r="FG402" s="16"/>
      <c r="FH402" s="16"/>
      <c r="FI402" s="16"/>
      <c r="FJ402" s="16"/>
      <c r="FK402" s="16"/>
      <c r="FL402" s="16"/>
      <c r="FM402" s="16"/>
      <c r="FN402" s="16"/>
      <c r="FO402" s="16"/>
      <c r="FP402" s="16"/>
      <c r="FQ402" s="16"/>
      <c r="FR402" s="16"/>
      <c r="FS402" s="16"/>
      <c r="FT402" s="16"/>
      <c r="FU402" s="16"/>
      <c r="FV402" s="16"/>
      <c r="FW402" s="16"/>
      <c r="FX402" s="16"/>
      <c r="FY402" s="16"/>
      <c r="FZ402" s="16"/>
      <c r="GA402" s="16"/>
      <c r="GB402" s="16"/>
      <c r="GC402" s="16"/>
      <c r="GD402" s="16"/>
      <c r="GE402" s="16"/>
      <c r="GF402" s="16"/>
      <c r="GG402" s="16"/>
      <c r="GH402" s="16"/>
      <c r="GI402" s="16"/>
      <c r="GJ402" s="16"/>
      <c r="GK402" s="16"/>
      <c r="GL402" s="16"/>
      <c r="GM402" s="16"/>
      <c r="GN402" s="16"/>
      <c r="GO402" s="16"/>
      <c r="GP402" s="16"/>
      <c r="GQ402" s="16"/>
      <c r="GR402" s="16"/>
      <c r="GS402" s="16"/>
      <c r="GT402" s="16"/>
      <c r="GU402" s="16"/>
      <c r="GV402" s="16"/>
      <c r="GW402" s="16"/>
      <c r="GX402" s="16"/>
      <c r="GY402" s="16"/>
      <c r="GZ402" s="16"/>
      <c r="HA402" s="16"/>
      <c r="HB402" s="16"/>
      <c r="HC402" s="16"/>
      <c r="HD402" s="16"/>
      <c r="HE402" s="16"/>
      <c r="HF402" s="16"/>
      <c r="HG402" s="16"/>
      <c r="HH402" s="16"/>
      <c r="HI402" s="16"/>
      <c r="HJ402" s="16"/>
      <c r="HK402" s="16"/>
      <c r="HL402" s="16"/>
      <c r="HM402" s="16"/>
      <c r="HN402" s="16"/>
      <c r="HO402" s="16"/>
      <c r="HP402" s="16"/>
      <c r="HQ402" s="16"/>
      <c r="HR402" s="16"/>
      <c r="HS402" s="16"/>
      <c r="HT402" s="16"/>
      <c r="HU402" s="16"/>
      <c r="HV402" s="16"/>
      <c r="HW402" s="16"/>
      <c r="HX402" s="16"/>
    </row>
    <row r="403" spans="160:232" ht="15.95" customHeight="1" x14ac:dyDescent="0.2">
      <c r="FD403" s="16"/>
      <c r="FE403" s="16"/>
      <c r="FF403" s="16"/>
      <c r="FG403" s="16"/>
      <c r="FH403" s="16"/>
      <c r="FI403" s="16"/>
      <c r="FJ403" s="16"/>
      <c r="FK403" s="16"/>
      <c r="FL403" s="16"/>
      <c r="FM403" s="16"/>
      <c r="FN403" s="16"/>
      <c r="FO403" s="16"/>
      <c r="FP403" s="16"/>
      <c r="FQ403" s="16"/>
      <c r="FR403" s="16"/>
      <c r="FS403" s="16"/>
      <c r="FT403" s="16"/>
      <c r="FU403" s="16"/>
      <c r="FV403" s="16"/>
      <c r="FW403" s="16"/>
      <c r="FX403" s="16"/>
      <c r="FY403" s="16"/>
      <c r="FZ403" s="16"/>
      <c r="GA403" s="16"/>
      <c r="GB403" s="16"/>
      <c r="GC403" s="16"/>
      <c r="GD403" s="16"/>
      <c r="GE403" s="16"/>
      <c r="GF403" s="16"/>
      <c r="GG403" s="16"/>
      <c r="GH403" s="16"/>
      <c r="GI403" s="16"/>
      <c r="GJ403" s="16"/>
      <c r="GK403" s="16"/>
      <c r="GL403" s="16"/>
      <c r="GM403" s="16"/>
      <c r="GN403" s="16"/>
      <c r="GO403" s="16"/>
      <c r="GP403" s="16"/>
      <c r="GQ403" s="16"/>
      <c r="GR403" s="16"/>
      <c r="GS403" s="16"/>
      <c r="GT403" s="16"/>
      <c r="GU403" s="16"/>
      <c r="GV403" s="16"/>
      <c r="GW403" s="16"/>
      <c r="GX403" s="16"/>
      <c r="GY403" s="16"/>
      <c r="GZ403" s="16"/>
      <c r="HA403" s="16"/>
      <c r="HB403" s="16"/>
      <c r="HC403" s="16"/>
      <c r="HD403" s="16"/>
      <c r="HE403" s="16"/>
      <c r="HF403" s="16"/>
      <c r="HG403" s="16"/>
      <c r="HH403" s="16"/>
      <c r="HI403" s="16"/>
      <c r="HJ403" s="16"/>
      <c r="HK403" s="16"/>
      <c r="HL403" s="16"/>
      <c r="HM403" s="16"/>
      <c r="HN403" s="16"/>
      <c r="HO403" s="16"/>
      <c r="HP403" s="16"/>
      <c r="HQ403" s="16"/>
      <c r="HR403" s="16"/>
      <c r="HS403" s="16"/>
      <c r="HT403" s="16"/>
      <c r="HU403" s="16"/>
      <c r="HV403" s="16"/>
      <c r="HW403" s="16"/>
      <c r="HX403" s="16"/>
    </row>
    <row r="404" spans="160:232" ht="15.95" customHeight="1" x14ac:dyDescent="0.2">
      <c r="FD404" s="16"/>
      <c r="FE404" s="16"/>
      <c r="FF404" s="16"/>
      <c r="FG404" s="16"/>
      <c r="FH404" s="16"/>
      <c r="FI404" s="16"/>
      <c r="FJ404" s="16"/>
      <c r="FK404" s="16"/>
      <c r="FL404" s="16"/>
      <c r="FM404" s="16"/>
      <c r="FN404" s="16"/>
      <c r="FO404" s="16"/>
      <c r="FP404" s="16"/>
      <c r="FQ404" s="16"/>
      <c r="FR404" s="16"/>
      <c r="FS404" s="16"/>
      <c r="FT404" s="16"/>
      <c r="FU404" s="16"/>
      <c r="FV404" s="16"/>
      <c r="FW404" s="16"/>
      <c r="FX404" s="16"/>
      <c r="FY404" s="16"/>
      <c r="FZ404" s="16"/>
      <c r="GA404" s="16"/>
      <c r="GB404" s="16"/>
      <c r="GC404" s="16"/>
      <c r="GD404" s="16"/>
      <c r="GE404" s="16"/>
      <c r="GF404" s="16"/>
      <c r="GG404" s="16"/>
      <c r="GH404" s="16"/>
      <c r="GI404" s="16"/>
      <c r="GJ404" s="16"/>
      <c r="GK404" s="16"/>
      <c r="GL404" s="16"/>
      <c r="GM404" s="16"/>
      <c r="GN404" s="16"/>
      <c r="GO404" s="16"/>
      <c r="GP404" s="16"/>
      <c r="GQ404" s="16"/>
      <c r="GR404" s="16"/>
      <c r="GS404" s="16"/>
      <c r="GT404" s="16"/>
      <c r="GU404" s="16"/>
      <c r="GV404" s="16"/>
      <c r="GW404" s="16"/>
      <c r="GX404" s="16"/>
      <c r="GY404" s="16"/>
      <c r="GZ404" s="16"/>
      <c r="HA404" s="16"/>
      <c r="HB404" s="16"/>
      <c r="HC404" s="16"/>
      <c r="HD404" s="16"/>
      <c r="HE404" s="16"/>
      <c r="HF404" s="16"/>
      <c r="HG404" s="16"/>
      <c r="HH404" s="16"/>
      <c r="HI404" s="16"/>
      <c r="HJ404" s="16"/>
      <c r="HK404" s="16"/>
      <c r="HL404" s="16"/>
      <c r="HM404" s="16"/>
      <c r="HN404" s="16"/>
      <c r="HO404" s="16"/>
      <c r="HP404" s="16"/>
      <c r="HQ404" s="16"/>
      <c r="HR404" s="16"/>
      <c r="HS404" s="16"/>
      <c r="HT404" s="16"/>
      <c r="HU404" s="16"/>
      <c r="HV404" s="16"/>
      <c r="HW404" s="16"/>
      <c r="HX404" s="16"/>
    </row>
    <row r="405" spans="160:232" ht="15.95" customHeight="1" x14ac:dyDescent="0.2">
      <c r="FD405" s="16"/>
      <c r="FE405" s="16"/>
      <c r="FF405" s="16"/>
      <c r="FG405" s="16"/>
      <c r="FH405" s="16"/>
      <c r="FI405" s="16"/>
      <c r="FJ405" s="16"/>
      <c r="FK405" s="16"/>
      <c r="FL405" s="16"/>
      <c r="FM405" s="16"/>
      <c r="FN405" s="16"/>
      <c r="FO405" s="16"/>
      <c r="FP405" s="16"/>
      <c r="FQ405" s="16"/>
      <c r="FR405" s="16"/>
      <c r="FS405" s="16"/>
      <c r="FT405" s="16"/>
      <c r="FU405" s="16"/>
      <c r="FV405" s="16"/>
      <c r="FW405" s="16"/>
      <c r="FX405" s="16"/>
      <c r="FY405" s="16"/>
      <c r="FZ405" s="16"/>
      <c r="GA405" s="16"/>
      <c r="GB405" s="16"/>
      <c r="GC405" s="16"/>
      <c r="GD405" s="16"/>
      <c r="GE405" s="16"/>
      <c r="GF405" s="16"/>
      <c r="GG405" s="16"/>
      <c r="GH405" s="16"/>
      <c r="GI405" s="16"/>
      <c r="GJ405" s="16"/>
      <c r="GK405" s="16"/>
      <c r="GL405" s="16"/>
      <c r="GM405" s="16"/>
      <c r="GN405" s="16"/>
      <c r="GO405" s="16"/>
      <c r="GP405" s="16"/>
      <c r="GQ405" s="16"/>
      <c r="GR405" s="16"/>
      <c r="GS405" s="16"/>
      <c r="GT405" s="16"/>
      <c r="GU405" s="16"/>
      <c r="GV405" s="16"/>
      <c r="GW405" s="16"/>
      <c r="GX405" s="16"/>
      <c r="GY405" s="16"/>
      <c r="GZ405" s="16"/>
      <c r="HA405" s="16"/>
      <c r="HB405" s="16"/>
      <c r="HC405" s="16"/>
      <c r="HD405" s="16"/>
      <c r="HE405" s="16"/>
      <c r="HF405" s="16"/>
      <c r="HG405" s="16"/>
      <c r="HH405" s="16"/>
      <c r="HI405" s="16"/>
      <c r="HJ405" s="16"/>
      <c r="HK405" s="16"/>
      <c r="HL405" s="16"/>
      <c r="HM405" s="16"/>
      <c r="HN405" s="16"/>
      <c r="HO405" s="16"/>
      <c r="HP405" s="16"/>
      <c r="HQ405" s="16"/>
      <c r="HR405" s="16"/>
      <c r="HS405" s="16"/>
      <c r="HT405" s="16"/>
      <c r="HU405" s="16"/>
      <c r="HV405" s="16"/>
      <c r="HW405" s="16"/>
      <c r="HX405" s="16"/>
    </row>
    <row r="406" spans="160:232" ht="15.95" customHeight="1" x14ac:dyDescent="0.2">
      <c r="FD406" s="16"/>
      <c r="FE406" s="16"/>
      <c r="FF406" s="16"/>
      <c r="FG406" s="16"/>
      <c r="FH406" s="16"/>
      <c r="FI406" s="16"/>
      <c r="FJ406" s="16"/>
      <c r="FK406" s="16"/>
      <c r="FL406" s="16"/>
      <c r="FM406" s="16"/>
      <c r="FN406" s="16"/>
      <c r="FO406" s="16"/>
      <c r="FP406" s="16"/>
      <c r="FQ406" s="16"/>
      <c r="FR406" s="16"/>
      <c r="FS406" s="16"/>
      <c r="FT406" s="16"/>
      <c r="FU406" s="16"/>
      <c r="FV406" s="16"/>
      <c r="FW406" s="16"/>
      <c r="FX406" s="16"/>
      <c r="FY406" s="16"/>
      <c r="FZ406" s="16"/>
      <c r="GA406" s="16"/>
      <c r="GB406" s="16"/>
      <c r="GC406" s="16"/>
      <c r="GD406" s="16"/>
      <c r="GE406" s="16"/>
      <c r="GF406" s="16"/>
      <c r="GG406" s="16"/>
      <c r="GH406" s="16"/>
      <c r="GI406" s="16"/>
      <c r="GJ406" s="16"/>
      <c r="GK406" s="16"/>
      <c r="GL406" s="16"/>
      <c r="GM406" s="16"/>
      <c r="GN406" s="16"/>
      <c r="GO406" s="16"/>
      <c r="GP406" s="16"/>
      <c r="GQ406" s="16"/>
      <c r="GR406" s="16"/>
      <c r="GS406" s="16"/>
      <c r="GT406" s="16"/>
      <c r="GU406" s="16"/>
      <c r="GV406" s="16"/>
      <c r="GW406" s="16"/>
      <c r="GX406" s="16"/>
      <c r="GY406" s="16"/>
      <c r="GZ406" s="16"/>
      <c r="HA406" s="16"/>
      <c r="HB406" s="16"/>
      <c r="HC406" s="16"/>
      <c r="HD406" s="16"/>
      <c r="HE406" s="16"/>
      <c r="HF406" s="16"/>
      <c r="HG406" s="16"/>
      <c r="HH406" s="16"/>
      <c r="HI406" s="16"/>
      <c r="HJ406" s="16"/>
      <c r="HK406" s="16"/>
      <c r="HL406" s="16"/>
      <c r="HM406" s="16"/>
      <c r="HN406" s="16"/>
      <c r="HO406" s="16"/>
      <c r="HP406" s="16"/>
      <c r="HQ406" s="16"/>
      <c r="HR406" s="16"/>
      <c r="HS406" s="16"/>
      <c r="HT406" s="16"/>
      <c r="HU406" s="16"/>
      <c r="HV406" s="16"/>
      <c r="HW406" s="16"/>
      <c r="HX406" s="16"/>
    </row>
    <row r="407" spans="160:232" ht="15.95" customHeight="1" x14ac:dyDescent="0.2">
      <c r="FD407" s="16"/>
      <c r="FE407" s="16"/>
      <c r="FF407" s="16"/>
      <c r="FG407" s="16"/>
      <c r="FH407" s="16"/>
      <c r="FI407" s="16"/>
      <c r="FJ407" s="16"/>
      <c r="FK407" s="16"/>
      <c r="FL407" s="16"/>
      <c r="FM407" s="16"/>
      <c r="FN407" s="16"/>
      <c r="FO407" s="16"/>
      <c r="FP407" s="16"/>
      <c r="FQ407" s="16"/>
      <c r="FR407" s="16"/>
      <c r="FS407" s="16"/>
      <c r="FT407" s="16"/>
      <c r="FU407" s="16"/>
      <c r="FV407" s="16"/>
      <c r="FW407" s="16"/>
      <c r="FX407" s="16"/>
      <c r="FY407" s="16"/>
      <c r="FZ407" s="16"/>
      <c r="GA407" s="16"/>
      <c r="GB407" s="16"/>
      <c r="GC407" s="16"/>
      <c r="GD407" s="16"/>
      <c r="GE407" s="16"/>
      <c r="GF407" s="16"/>
      <c r="GG407" s="16"/>
      <c r="GH407" s="16"/>
      <c r="GI407" s="16"/>
      <c r="GJ407" s="16"/>
      <c r="GK407" s="16"/>
      <c r="GL407" s="16"/>
      <c r="GM407" s="16"/>
      <c r="GN407" s="16"/>
      <c r="GO407" s="16"/>
      <c r="GP407" s="16"/>
      <c r="GQ407" s="16"/>
      <c r="GR407" s="16"/>
      <c r="GS407" s="16"/>
      <c r="GT407" s="16"/>
      <c r="GU407" s="16"/>
      <c r="GV407" s="16"/>
      <c r="GW407" s="16"/>
      <c r="GX407" s="16"/>
      <c r="GY407" s="16"/>
      <c r="GZ407" s="16"/>
      <c r="HA407" s="16"/>
      <c r="HB407" s="16"/>
      <c r="HC407" s="16"/>
      <c r="HD407" s="16"/>
      <c r="HE407" s="16"/>
      <c r="HF407" s="16"/>
      <c r="HG407" s="16"/>
      <c r="HH407" s="16"/>
      <c r="HI407" s="16"/>
      <c r="HJ407" s="16"/>
      <c r="HK407" s="16"/>
      <c r="HL407" s="16"/>
      <c r="HM407" s="16"/>
      <c r="HN407" s="16"/>
      <c r="HO407" s="16"/>
      <c r="HP407" s="16"/>
      <c r="HQ407" s="16"/>
      <c r="HR407" s="16"/>
      <c r="HS407" s="16"/>
      <c r="HT407" s="16"/>
      <c r="HU407" s="16"/>
      <c r="HV407" s="16"/>
      <c r="HW407" s="16"/>
      <c r="HX407" s="16"/>
    </row>
    <row r="408" spans="160:232" ht="15.95" customHeight="1" x14ac:dyDescent="0.2">
      <c r="FD408" s="16"/>
      <c r="FE408" s="16"/>
      <c r="FF408" s="16"/>
      <c r="FG408" s="16"/>
      <c r="FH408" s="16"/>
      <c r="FI408" s="16"/>
      <c r="FJ408" s="16"/>
      <c r="FK408" s="16"/>
      <c r="FL408" s="16"/>
      <c r="FM408" s="16"/>
      <c r="FN408" s="16"/>
      <c r="FO408" s="16"/>
      <c r="FP408" s="16"/>
      <c r="FQ408" s="16"/>
      <c r="FR408" s="16"/>
      <c r="FS408" s="16"/>
      <c r="FT408" s="16"/>
      <c r="FU408" s="16"/>
      <c r="FV408" s="16"/>
      <c r="FW408" s="16"/>
      <c r="FX408" s="16"/>
      <c r="FY408" s="16"/>
      <c r="FZ408" s="16"/>
      <c r="GA408" s="16"/>
      <c r="GB408" s="16"/>
      <c r="GC408" s="16"/>
      <c r="GD408" s="16"/>
      <c r="GE408" s="16"/>
      <c r="GF408" s="16"/>
      <c r="GG408" s="16"/>
      <c r="GH408" s="16"/>
      <c r="GI408" s="16"/>
      <c r="GJ408" s="16"/>
      <c r="GK408" s="16"/>
      <c r="GL408" s="16"/>
      <c r="GM408" s="16"/>
      <c r="GN408" s="16"/>
      <c r="GO408" s="16"/>
      <c r="GP408" s="16"/>
      <c r="GQ408" s="16"/>
      <c r="GR408" s="16"/>
      <c r="GS408" s="16"/>
      <c r="GT408" s="16"/>
      <c r="GU408" s="16"/>
      <c r="GV408" s="16"/>
      <c r="GW408" s="16"/>
      <c r="GX408" s="16"/>
      <c r="GY408" s="16"/>
      <c r="GZ408" s="16"/>
      <c r="HA408" s="16"/>
      <c r="HB408" s="16"/>
      <c r="HC408" s="16"/>
      <c r="HD408" s="16"/>
      <c r="HE408" s="16"/>
      <c r="HF408" s="16"/>
      <c r="HG408" s="16"/>
      <c r="HH408" s="16"/>
      <c r="HI408" s="16"/>
      <c r="HJ408" s="16"/>
      <c r="HK408" s="16"/>
      <c r="HL408" s="16"/>
      <c r="HM408" s="16"/>
      <c r="HN408" s="16"/>
      <c r="HO408" s="16"/>
      <c r="HP408" s="16"/>
      <c r="HQ408" s="16"/>
      <c r="HR408" s="16"/>
      <c r="HS408" s="16"/>
      <c r="HT408" s="16"/>
      <c r="HU408" s="16"/>
      <c r="HV408" s="16"/>
      <c r="HW408" s="16"/>
      <c r="HX408" s="16"/>
    </row>
    <row r="409" spans="160:232" ht="15.95" customHeight="1" x14ac:dyDescent="0.2">
      <c r="FD409" s="16"/>
      <c r="FE409" s="16"/>
      <c r="FF409" s="16"/>
      <c r="FG409" s="16"/>
      <c r="FH409" s="16"/>
      <c r="FI409" s="16"/>
      <c r="FJ409" s="16"/>
      <c r="FK409" s="16"/>
      <c r="FL409" s="16"/>
      <c r="FM409" s="16"/>
      <c r="FN409" s="16"/>
      <c r="FO409" s="16"/>
      <c r="FP409" s="16"/>
      <c r="FQ409" s="16"/>
      <c r="FR409" s="16"/>
      <c r="FS409" s="16"/>
      <c r="FT409" s="16"/>
      <c r="FU409" s="16"/>
      <c r="FV409" s="16"/>
      <c r="FW409" s="16"/>
      <c r="FX409" s="16"/>
      <c r="FY409" s="16"/>
      <c r="FZ409" s="16"/>
      <c r="GA409" s="16"/>
      <c r="GB409" s="16"/>
      <c r="GC409" s="16"/>
      <c r="GD409" s="16"/>
      <c r="GE409" s="16"/>
      <c r="GF409" s="16"/>
      <c r="GG409" s="16"/>
      <c r="GH409" s="16"/>
      <c r="GI409" s="16"/>
      <c r="GJ409" s="16"/>
      <c r="GK409" s="16"/>
      <c r="GL409" s="16"/>
      <c r="GM409" s="16"/>
      <c r="GN409" s="16"/>
      <c r="GO409" s="16"/>
      <c r="GP409" s="16"/>
      <c r="GQ409" s="16"/>
      <c r="GR409" s="16"/>
      <c r="GS409" s="16"/>
      <c r="GT409" s="16"/>
      <c r="GU409" s="16"/>
      <c r="GV409" s="16"/>
      <c r="GW409" s="16"/>
      <c r="GX409" s="16"/>
      <c r="GY409" s="16"/>
      <c r="GZ409" s="16"/>
      <c r="HA409" s="16"/>
      <c r="HB409" s="16"/>
      <c r="HC409" s="16"/>
      <c r="HD409" s="16"/>
      <c r="HE409" s="16"/>
      <c r="HF409" s="16"/>
      <c r="HG409" s="16"/>
      <c r="HH409" s="16"/>
      <c r="HI409" s="16"/>
      <c r="HJ409" s="16"/>
      <c r="HK409" s="16"/>
      <c r="HL409" s="16"/>
      <c r="HM409" s="16"/>
      <c r="HN409" s="16"/>
      <c r="HO409" s="16"/>
      <c r="HP409" s="16"/>
      <c r="HQ409" s="16"/>
      <c r="HR409" s="16"/>
      <c r="HS409" s="16"/>
      <c r="HT409" s="16"/>
      <c r="HU409" s="16"/>
      <c r="HV409" s="16"/>
      <c r="HW409" s="16"/>
      <c r="HX409" s="16"/>
    </row>
    <row r="410" spans="160:232" ht="15.95" customHeight="1" x14ac:dyDescent="0.2">
      <c r="FD410" s="16"/>
      <c r="FE410" s="16"/>
      <c r="FF410" s="16"/>
      <c r="FG410" s="16"/>
      <c r="FH410" s="16"/>
      <c r="FI410" s="16"/>
      <c r="FJ410" s="16"/>
      <c r="FK410" s="16"/>
      <c r="FL410" s="16"/>
      <c r="FM410" s="16"/>
      <c r="FN410" s="16"/>
      <c r="FO410" s="16"/>
      <c r="FP410" s="16"/>
      <c r="FQ410" s="16"/>
      <c r="FR410" s="16"/>
      <c r="FS410" s="16"/>
      <c r="FT410" s="16"/>
      <c r="FU410" s="16"/>
      <c r="FV410" s="16"/>
      <c r="FW410" s="16"/>
      <c r="FX410" s="16"/>
      <c r="FY410" s="16"/>
      <c r="FZ410" s="16"/>
      <c r="GA410" s="16"/>
      <c r="GB410" s="16"/>
      <c r="GC410" s="16"/>
      <c r="GD410" s="16"/>
      <c r="GE410" s="16"/>
      <c r="GF410" s="16"/>
      <c r="GG410" s="16"/>
      <c r="GH410" s="16"/>
      <c r="GI410" s="16"/>
      <c r="GJ410" s="16"/>
      <c r="GK410" s="16"/>
      <c r="GL410" s="16"/>
      <c r="GM410" s="16"/>
      <c r="GN410" s="16"/>
      <c r="GO410" s="16"/>
      <c r="GP410" s="16"/>
      <c r="GQ410" s="16"/>
      <c r="GR410" s="16"/>
      <c r="GS410" s="16"/>
      <c r="GT410" s="16"/>
      <c r="GU410" s="16"/>
      <c r="GV410" s="16"/>
      <c r="GW410" s="16"/>
      <c r="GX410" s="16"/>
      <c r="GY410" s="16"/>
      <c r="GZ410" s="16"/>
      <c r="HA410" s="16"/>
      <c r="HB410" s="16"/>
      <c r="HC410" s="16"/>
      <c r="HD410" s="16"/>
      <c r="HE410" s="16"/>
      <c r="HF410" s="16"/>
      <c r="HG410" s="16"/>
      <c r="HH410" s="16"/>
      <c r="HI410" s="16"/>
      <c r="HJ410" s="16"/>
      <c r="HK410" s="16"/>
      <c r="HL410" s="16"/>
      <c r="HM410" s="16"/>
      <c r="HN410" s="16"/>
      <c r="HO410" s="16"/>
      <c r="HP410" s="16"/>
      <c r="HQ410" s="16"/>
      <c r="HR410" s="16"/>
      <c r="HS410" s="16"/>
      <c r="HT410" s="16"/>
      <c r="HU410" s="16"/>
      <c r="HV410" s="16"/>
      <c r="HW410" s="16"/>
      <c r="HX410" s="16"/>
    </row>
    <row r="411" spans="160:232" ht="15.95" customHeight="1" x14ac:dyDescent="0.2">
      <c r="FD411" s="16"/>
      <c r="FE411" s="16"/>
      <c r="FF411" s="16"/>
      <c r="FG411" s="16"/>
      <c r="FH411" s="16"/>
      <c r="FI411" s="16"/>
      <c r="FJ411" s="16"/>
      <c r="FK411" s="16"/>
      <c r="FL411" s="16"/>
      <c r="FM411" s="16"/>
      <c r="FN411" s="16"/>
      <c r="FO411" s="16"/>
      <c r="FP411" s="16"/>
      <c r="FQ411" s="16"/>
      <c r="FR411" s="16"/>
      <c r="FS411" s="16"/>
      <c r="FT411" s="16"/>
      <c r="FU411" s="16"/>
      <c r="FV411" s="16"/>
      <c r="FW411" s="16"/>
      <c r="FX411" s="16"/>
      <c r="FY411" s="16"/>
      <c r="FZ411" s="16"/>
      <c r="GA411" s="16"/>
      <c r="GB411" s="16"/>
      <c r="GC411" s="16"/>
      <c r="GD411" s="16"/>
      <c r="GE411" s="16"/>
      <c r="GF411" s="16"/>
      <c r="GG411" s="16"/>
      <c r="GH411" s="16"/>
      <c r="GI411" s="16"/>
      <c r="GJ411" s="16"/>
      <c r="GK411" s="16"/>
      <c r="GL411" s="16"/>
      <c r="GM411" s="16"/>
      <c r="GN411" s="16"/>
      <c r="GO411" s="16"/>
      <c r="GP411" s="16"/>
      <c r="GQ411" s="16"/>
      <c r="GR411" s="16"/>
      <c r="GS411" s="16"/>
      <c r="GT411" s="16"/>
      <c r="GU411" s="16"/>
      <c r="GV411" s="16"/>
      <c r="GW411" s="16"/>
      <c r="GX411" s="16"/>
      <c r="GY411" s="16"/>
      <c r="GZ411" s="16"/>
      <c r="HA411" s="16"/>
      <c r="HB411" s="16"/>
      <c r="HC411" s="16"/>
      <c r="HD411" s="16"/>
      <c r="HE411" s="16"/>
      <c r="HF411" s="16"/>
      <c r="HG411" s="16"/>
      <c r="HH411" s="16"/>
      <c r="HI411" s="16"/>
      <c r="HJ411" s="16"/>
      <c r="HK411" s="16"/>
      <c r="HL411" s="16"/>
      <c r="HM411" s="16"/>
      <c r="HN411" s="16"/>
      <c r="HO411" s="16"/>
      <c r="HP411" s="16"/>
      <c r="HQ411" s="16"/>
      <c r="HR411" s="16"/>
      <c r="HS411" s="16"/>
      <c r="HT411" s="16"/>
      <c r="HU411" s="16"/>
      <c r="HV411" s="16"/>
      <c r="HW411" s="16"/>
      <c r="HX411" s="16"/>
    </row>
    <row r="412" spans="160:232" ht="15.95" customHeight="1" x14ac:dyDescent="0.2">
      <c r="FD412" s="16"/>
      <c r="FE412" s="16"/>
      <c r="FF412" s="16"/>
      <c r="FG412" s="16"/>
      <c r="FH412" s="16"/>
      <c r="FI412" s="16"/>
      <c r="FJ412" s="16"/>
      <c r="FK412" s="16"/>
      <c r="FL412" s="16"/>
      <c r="FM412" s="16"/>
      <c r="FN412" s="16"/>
      <c r="FO412" s="16"/>
      <c r="FP412" s="16"/>
      <c r="FQ412" s="16"/>
      <c r="FR412" s="16"/>
      <c r="FS412" s="16"/>
      <c r="FT412" s="16"/>
      <c r="FU412" s="16"/>
      <c r="FV412" s="16"/>
      <c r="FW412" s="16"/>
      <c r="FX412" s="16"/>
      <c r="FY412" s="16"/>
      <c r="FZ412" s="16"/>
      <c r="GA412" s="16"/>
      <c r="GB412" s="16"/>
      <c r="GC412" s="16"/>
      <c r="GD412" s="16"/>
      <c r="GE412" s="16"/>
      <c r="GF412" s="16"/>
      <c r="GG412" s="16"/>
      <c r="GH412" s="16"/>
      <c r="GI412" s="16"/>
      <c r="GJ412" s="16"/>
      <c r="GK412" s="16"/>
      <c r="GL412" s="16"/>
      <c r="GM412" s="16"/>
      <c r="GN412" s="16"/>
      <c r="GO412" s="16"/>
      <c r="GP412" s="16"/>
      <c r="GQ412" s="16"/>
      <c r="GR412" s="16"/>
      <c r="GS412" s="16"/>
      <c r="GT412" s="16"/>
      <c r="GU412" s="16"/>
      <c r="GV412" s="16"/>
      <c r="GW412" s="16"/>
      <c r="GX412" s="16"/>
      <c r="GY412" s="16"/>
      <c r="GZ412" s="16"/>
      <c r="HA412" s="16"/>
      <c r="HB412" s="16"/>
      <c r="HC412" s="16"/>
      <c r="HD412" s="16"/>
      <c r="HE412" s="16"/>
      <c r="HF412" s="16"/>
      <c r="HG412" s="16"/>
      <c r="HH412" s="16"/>
      <c r="HI412" s="16"/>
      <c r="HJ412" s="16"/>
      <c r="HK412" s="16"/>
      <c r="HL412" s="16"/>
      <c r="HM412" s="16"/>
      <c r="HN412" s="16"/>
      <c r="HO412" s="16"/>
      <c r="HP412" s="16"/>
      <c r="HQ412" s="16"/>
      <c r="HR412" s="16"/>
      <c r="HS412" s="16"/>
      <c r="HT412" s="16"/>
      <c r="HU412" s="16"/>
      <c r="HV412" s="16"/>
      <c r="HW412" s="16"/>
      <c r="HX412" s="16"/>
    </row>
    <row r="413" spans="160:232" ht="15.95" customHeight="1" x14ac:dyDescent="0.2">
      <c r="FD413" s="16"/>
      <c r="FE413" s="16"/>
      <c r="FF413" s="16"/>
      <c r="FG413" s="16"/>
      <c r="FH413" s="16"/>
      <c r="FI413" s="16"/>
      <c r="FJ413" s="16"/>
      <c r="FK413" s="16"/>
      <c r="FL413" s="16"/>
      <c r="FM413" s="16"/>
      <c r="FN413" s="16"/>
      <c r="FO413" s="16"/>
      <c r="FP413" s="16"/>
      <c r="FQ413" s="16"/>
      <c r="FR413" s="16"/>
      <c r="FS413" s="16"/>
      <c r="FT413" s="16"/>
      <c r="FU413" s="16"/>
      <c r="FV413" s="16"/>
      <c r="FW413" s="16"/>
      <c r="FX413" s="16"/>
      <c r="FY413" s="16"/>
      <c r="FZ413" s="16"/>
      <c r="GA413" s="16"/>
      <c r="GB413" s="16"/>
      <c r="GC413" s="16"/>
      <c r="GD413" s="16"/>
      <c r="GE413" s="16"/>
      <c r="GF413" s="16"/>
      <c r="GG413" s="16"/>
      <c r="GH413" s="16"/>
      <c r="GI413" s="16"/>
      <c r="GJ413" s="16"/>
      <c r="GK413" s="16"/>
      <c r="GL413" s="16"/>
      <c r="GM413" s="16"/>
      <c r="GN413" s="16"/>
      <c r="GO413" s="16"/>
      <c r="GP413" s="16"/>
      <c r="GQ413" s="16"/>
      <c r="GR413" s="16"/>
      <c r="GS413" s="16"/>
      <c r="GT413" s="16"/>
      <c r="GU413" s="16"/>
      <c r="GV413" s="16"/>
      <c r="GW413" s="16"/>
      <c r="GX413" s="16"/>
      <c r="GY413" s="16"/>
      <c r="GZ413" s="16"/>
      <c r="HA413" s="16"/>
      <c r="HB413" s="16"/>
      <c r="HC413" s="16"/>
      <c r="HD413" s="16"/>
      <c r="HE413" s="16"/>
      <c r="HF413" s="16"/>
      <c r="HG413" s="16"/>
      <c r="HH413" s="16"/>
      <c r="HI413" s="16"/>
      <c r="HJ413" s="16"/>
      <c r="HK413" s="16"/>
      <c r="HL413" s="16"/>
      <c r="HM413" s="16"/>
      <c r="HN413" s="16"/>
      <c r="HO413" s="16"/>
      <c r="HP413" s="16"/>
      <c r="HQ413" s="16"/>
      <c r="HR413" s="16"/>
      <c r="HS413" s="16"/>
      <c r="HT413" s="16"/>
      <c r="HU413" s="16"/>
      <c r="HV413" s="16"/>
      <c r="HW413" s="16"/>
      <c r="HX413" s="16"/>
    </row>
    <row r="414" spans="160:232" ht="15.95" customHeight="1" x14ac:dyDescent="0.2">
      <c r="FD414" s="16"/>
      <c r="FE414" s="16"/>
      <c r="FF414" s="16"/>
      <c r="FG414" s="16"/>
      <c r="FH414" s="16"/>
      <c r="FI414" s="16"/>
      <c r="FJ414" s="16"/>
      <c r="FK414" s="16"/>
      <c r="FL414" s="16"/>
      <c r="FM414" s="16"/>
      <c r="FN414" s="16"/>
      <c r="FO414" s="16"/>
      <c r="FP414" s="16"/>
      <c r="FQ414" s="16"/>
      <c r="FR414" s="16"/>
      <c r="FS414" s="16"/>
      <c r="FT414" s="16"/>
      <c r="FU414" s="16"/>
      <c r="FV414" s="16"/>
      <c r="FW414" s="16"/>
      <c r="FX414" s="16"/>
      <c r="FY414" s="16"/>
      <c r="FZ414" s="16"/>
      <c r="GA414" s="16"/>
      <c r="GB414" s="16"/>
      <c r="GC414" s="16"/>
      <c r="GD414" s="16"/>
      <c r="GE414" s="16"/>
      <c r="GF414" s="16"/>
      <c r="GG414" s="16"/>
      <c r="GH414" s="16"/>
      <c r="GI414" s="16"/>
      <c r="GJ414" s="16"/>
      <c r="GK414" s="16"/>
      <c r="GL414" s="16"/>
      <c r="GM414" s="16"/>
      <c r="GN414" s="16"/>
      <c r="GO414" s="16"/>
      <c r="GP414" s="16"/>
      <c r="GQ414" s="16"/>
      <c r="GR414" s="16"/>
      <c r="GS414" s="16"/>
      <c r="GT414" s="16"/>
      <c r="GU414" s="16"/>
      <c r="GV414" s="16"/>
      <c r="GW414" s="16"/>
      <c r="GX414" s="16"/>
      <c r="GY414" s="16"/>
      <c r="GZ414" s="16"/>
      <c r="HA414" s="16"/>
      <c r="HB414" s="16"/>
      <c r="HC414" s="16"/>
      <c r="HD414" s="16"/>
      <c r="HE414" s="16"/>
      <c r="HF414" s="16"/>
      <c r="HG414" s="16"/>
      <c r="HH414" s="16"/>
      <c r="HI414" s="16"/>
      <c r="HJ414" s="16"/>
      <c r="HK414" s="16"/>
      <c r="HL414" s="16"/>
      <c r="HM414" s="16"/>
      <c r="HN414" s="16"/>
      <c r="HO414" s="16"/>
      <c r="HP414" s="16"/>
      <c r="HQ414" s="16"/>
      <c r="HR414" s="16"/>
      <c r="HS414" s="16"/>
      <c r="HT414" s="16"/>
      <c r="HU414" s="16"/>
      <c r="HV414" s="16"/>
      <c r="HW414" s="16"/>
      <c r="HX414" s="16"/>
    </row>
    <row r="415" spans="160:232" ht="15.95" customHeight="1" x14ac:dyDescent="0.2">
      <c r="FD415" s="16"/>
      <c r="FE415" s="16"/>
      <c r="FF415" s="16"/>
      <c r="FG415" s="16"/>
      <c r="FH415" s="16"/>
      <c r="FI415" s="16"/>
      <c r="FJ415" s="16"/>
      <c r="FK415" s="16"/>
      <c r="FL415" s="16"/>
      <c r="FM415" s="16"/>
      <c r="FN415" s="16"/>
      <c r="FO415" s="16"/>
      <c r="FP415" s="16"/>
      <c r="FQ415" s="16"/>
      <c r="FR415" s="16"/>
      <c r="FS415" s="16"/>
      <c r="FT415" s="16"/>
      <c r="FU415" s="16"/>
      <c r="FV415" s="16"/>
      <c r="FW415" s="16"/>
      <c r="FX415" s="16"/>
      <c r="FY415" s="16"/>
      <c r="FZ415" s="16"/>
      <c r="GA415" s="16"/>
      <c r="GB415" s="16"/>
      <c r="GC415" s="16"/>
      <c r="GD415" s="16"/>
      <c r="GE415" s="16"/>
      <c r="GF415" s="16"/>
      <c r="GG415" s="16"/>
      <c r="GH415" s="16"/>
      <c r="GI415" s="16"/>
      <c r="GJ415" s="16"/>
      <c r="GK415" s="16"/>
      <c r="GL415" s="16"/>
      <c r="GM415" s="16"/>
      <c r="GN415" s="16"/>
      <c r="GO415" s="16"/>
      <c r="GP415" s="16"/>
      <c r="GQ415" s="16"/>
      <c r="GR415" s="16"/>
      <c r="GS415" s="16"/>
      <c r="GT415" s="16"/>
      <c r="GU415" s="16"/>
      <c r="GV415" s="16"/>
      <c r="GW415" s="16"/>
      <c r="GX415" s="16"/>
      <c r="GY415" s="16"/>
      <c r="GZ415" s="16"/>
      <c r="HA415" s="16"/>
      <c r="HB415" s="16"/>
      <c r="HC415" s="16"/>
      <c r="HD415" s="16"/>
      <c r="HE415" s="16"/>
      <c r="HF415" s="16"/>
      <c r="HG415" s="16"/>
      <c r="HH415" s="16"/>
      <c r="HI415" s="16"/>
      <c r="HJ415" s="16"/>
      <c r="HK415" s="16"/>
      <c r="HL415" s="16"/>
      <c r="HM415" s="16"/>
      <c r="HN415" s="16"/>
      <c r="HO415" s="16"/>
      <c r="HP415" s="16"/>
      <c r="HQ415" s="16"/>
      <c r="HR415" s="16"/>
      <c r="HS415" s="16"/>
      <c r="HT415" s="16"/>
      <c r="HU415" s="16"/>
      <c r="HV415" s="16"/>
      <c r="HW415" s="16"/>
      <c r="HX415" s="16"/>
    </row>
    <row r="416" spans="160:232" ht="15.95" customHeight="1" x14ac:dyDescent="0.2">
      <c r="FD416" s="16"/>
      <c r="FE416" s="16"/>
      <c r="FF416" s="16"/>
      <c r="FG416" s="16"/>
      <c r="FH416" s="16"/>
      <c r="FI416" s="16"/>
      <c r="FJ416" s="16"/>
      <c r="FK416" s="16"/>
      <c r="FL416" s="16"/>
      <c r="FM416" s="16"/>
      <c r="FN416" s="16"/>
      <c r="FO416" s="16"/>
      <c r="FP416" s="16"/>
      <c r="FQ416" s="16"/>
      <c r="FR416" s="16"/>
      <c r="FS416" s="16"/>
      <c r="FT416" s="16"/>
      <c r="FU416" s="16"/>
      <c r="FV416" s="16"/>
      <c r="FW416" s="16"/>
      <c r="FX416" s="16"/>
      <c r="FY416" s="16"/>
      <c r="FZ416" s="16"/>
      <c r="GA416" s="16"/>
      <c r="GB416" s="16"/>
      <c r="GC416" s="16"/>
      <c r="GD416" s="16"/>
      <c r="GE416" s="16"/>
      <c r="GF416" s="16"/>
      <c r="GG416" s="16"/>
      <c r="GH416" s="16"/>
      <c r="GI416" s="16"/>
      <c r="GJ416" s="16"/>
      <c r="GK416" s="16"/>
      <c r="GL416" s="16"/>
      <c r="GM416" s="16"/>
      <c r="GN416" s="16"/>
      <c r="GO416" s="16"/>
      <c r="GP416" s="16"/>
      <c r="GQ416" s="16"/>
      <c r="GR416" s="16"/>
      <c r="GS416" s="16"/>
      <c r="GT416" s="16"/>
      <c r="GU416" s="16"/>
      <c r="GV416" s="16"/>
      <c r="GW416" s="16"/>
      <c r="GX416" s="16"/>
      <c r="GY416" s="16"/>
      <c r="GZ416" s="16"/>
      <c r="HA416" s="16"/>
      <c r="HB416" s="16"/>
      <c r="HC416" s="16"/>
      <c r="HD416" s="16"/>
      <c r="HE416" s="16"/>
      <c r="HF416" s="16"/>
      <c r="HG416" s="16"/>
      <c r="HH416" s="16"/>
      <c r="HI416" s="16"/>
      <c r="HJ416" s="16"/>
      <c r="HK416" s="16"/>
      <c r="HL416" s="16"/>
      <c r="HM416" s="16"/>
      <c r="HN416" s="16"/>
      <c r="HO416" s="16"/>
      <c r="HP416" s="16"/>
      <c r="HQ416" s="16"/>
      <c r="HR416" s="16"/>
      <c r="HS416" s="16"/>
      <c r="HT416" s="16"/>
      <c r="HU416" s="16"/>
      <c r="HV416" s="16"/>
      <c r="HW416" s="16"/>
      <c r="HX416" s="16"/>
    </row>
    <row r="417" spans="160:232" ht="15.95" customHeight="1" x14ac:dyDescent="0.2">
      <c r="FD417" s="16"/>
      <c r="FE417" s="16"/>
      <c r="FF417" s="16"/>
      <c r="FG417" s="16"/>
      <c r="FH417" s="16"/>
      <c r="FI417" s="16"/>
      <c r="FJ417" s="16"/>
      <c r="FK417" s="16"/>
      <c r="FL417" s="16"/>
      <c r="FM417" s="16"/>
      <c r="FN417" s="16"/>
      <c r="FO417" s="16"/>
      <c r="FP417" s="16"/>
      <c r="FQ417" s="16"/>
      <c r="FR417" s="16"/>
      <c r="FS417" s="16"/>
      <c r="FT417" s="16"/>
      <c r="FU417" s="16"/>
      <c r="FV417" s="16"/>
      <c r="FW417" s="16"/>
      <c r="FX417" s="16"/>
      <c r="FY417" s="16"/>
      <c r="FZ417" s="16"/>
      <c r="GA417" s="16"/>
      <c r="GB417" s="16"/>
      <c r="GC417" s="16"/>
      <c r="GD417" s="16"/>
      <c r="GE417" s="16"/>
      <c r="GF417" s="16"/>
      <c r="GG417" s="16"/>
      <c r="GH417" s="16"/>
      <c r="GI417" s="16"/>
      <c r="GJ417" s="16"/>
      <c r="GK417" s="16"/>
      <c r="GL417" s="16"/>
      <c r="GM417" s="16"/>
      <c r="GN417" s="16"/>
      <c r="GO417" s="16"/>
      <c r="GP417" s="16"/>
      <c r="GQ417" s="16"/>
      <c r="GR417" s="16"/>
      <c r="GS417" s="16"/>
      <c r="GT417" s="16"/>
      <c r="GU417" s="16"/>
      <c r="GV417" s="16"/>
      <c r="GW417" s="16"/>
      <c r="GX417" s="16"/>
      <c r="GY417" s="16"/>
      <c r="GZ417" s="16"/>
      <c r="HA417" s="16"/>
      <c r="HB417" s="16"/>
      <c r="HC417" s="16"/>
      <c r="HD417" s="16"/>
      <c r="HE417" s="16"/>
      <c r="HF417" s="16"/>
      <c r="HG417" s="16"/>
      <c r="HH417" s="16"/>
      <c r="HI417" s="16"/>
      <c r="HJ417" s="16"/>
      <c r="HK417" s="16"/>
      <c r="HL417" s="16"/>
      <c r="HM417" s="16"/>
      <c r="HN417" s="16"/>
      <c r="HO417" s="16"/>
      <c r="HP417" s="16"/>
      <c r="HQ417" s="16"/>
      <c r="HR417" s="16"/>
      <c r="HS417" s="16"/>
      <c r="HT417" s="16"/>
      <c r="HU417" s="16"/>
      <c r="HV417" s="16"/>
      <c r="HW417" s="16"/>
      <c r="HX417" s="16"/>
    </row>
    <row r="418" spans="160:232" ht="15.95" customHeight="1" x14ac:dyDescent="0.2">
      <c r="FD418" s="16"/>
      <c r="FE418" s="16"/>
      <c r="FF418" s="16"/>
      <c r="FG418" s="16"/>
      <c r="FH418" s="16"/>
      <c r="FI418" s="16"/>
      <c r="FJ418" s="16"/>
      <c r="FK418" s="16"/>
      <c r="FL418" s="16"/>
      <c r="FM418" s="16"/>
      <c r="FN418" s="16"/>
      <c r="FO418" s="16"/>
      <c r="FP418" s="16"/>
      <c r="FQ418" s="16"/>
      <c r="FR418" s="16"/>
      <c r="FS418" s="16"/>
      <c r="FT418" s="16"/>
      <c r="FU418" s="16"/>
      <c r="FV418" s="16"/>
      <c r="FW418" s="16"/>
      <c r="FX418" s="16"/>
      <c r="FY418" s="16"/>
      <c r="FZ418" s="16"/>
      <c r="GA418" s="16"/>
      <c r="GB418" s="16"/>
      <c r="GC418" s="16"/>
      <c r="GD418" s="16"/>
      <c r="GE418" s="16"/>
      <c r="GF418" s="16"/>
      <c r="GG418" s="16"/>
      <c r="GH418" s="16"/>
      <c r="GI418" s="16"/>
      <c r="GJ418" s="16"/>
      <c r="GK418" s="16"/>
      <c r="GL418" s="16"/>
      <c r="GM418" s="16"/>
      <c r="GN418" s="16"/>
      <c r="GO418" s="16"/>
      <c r="GP418" s="16"/>
      <c r="GQ418" s="16"/>
      <c r="GR418" s="16"/>
      <c r="GS418" s="16"/>
      <c r="GT418" s="16"/>
      <c r="GU418" s="16"/>
      <c r="GV418" s="16"/>
      <c r="GW418" s="16"/>
      <c r="GX418" s="16"/>
      <c r="GY418" s="16"/>
      <c r="GZ418" s="16"/>
      <c r="HA418" s="16"/>
      <c r="HB418" s="16"/>
      <c r="HC418" s="16"/>
      <c r="HD418" s="16"/>
      <c r="HE418" s="16"/>
      <c r="HF418" s="16"/>
      <c r="HG418" s="16"/>
      <c r="HH418" s="16"/>
      <c r="HI418" s="16"/>
      <c r="HJ418" s="16"/>
      <c r="HK418" s="16"/>
      <c r="HL418" s="16"/>
      <c r="HM418" s="16"/>
      <c r="HN418" s="16"/>
      <c r="HO418" s="16"/>
      <c r="HP418" s="16"/>
      <c r="HQ418" s="16"/>
      <c r="HR418" s="16"/>
      <c r="HS418" s="16"/>
      <c r="HT418" s="16"/>
      <c r="HU418" s="16"/>
      <c r="HV418" s="16"/>
      <c r="HW418" s="16"/>
      <c r="HX418" s="16"/>
    </row>
    <row r="419" spans="160:232" ht="15.95" customHeight="1" x14ac:dyDescent="0.2">
      <c r="FD419" s="16"/>
      <c r="FE419" s="16"/>
      <c r="FF419" s="16"/>
      <c r="FG419" s="16"/>
      <c r="FH419" s="16"/>
      <c r="FI419" s="16"/>
      <c r="FJ419" s="16"/>
      <c r="FK419" s="16"/>
      <c r="FL419" s="16"/>
      <c r="FM419" s="16"/>
      <c r="FN419" s="16"/>
      <c r="FO419" s="16"/>
      <c r="FP419" s="16"/>
      <c r="FQ419" s="16"/>
      <c r="FR419" s="16"/>
      <c r="FS419" s="16"/>
      <c r="FT419" s="16"/>
      <c r="FU419" s="16"/>
      <c r="FV419" s="16"/>
      <c r="FW419" s="16"/>
      <c r="FX419" s="16"/>
      <c r="FY419" s="16"/>
      <c r="FZ419" s="16"/>
      <c r="GA419" s="16"/>
      <c r="GB419" s="16"/>
      <c r="GC419" s="16"/>
      <c r="GD419" s="16"/>
      <c r="GE419" s="16"/>
      <c r="GF419" s="16"/>
      <c r="GG419" s="16"/>
      <c r="GH419" s="16"/>
      <c r="GI419" s="16"/>
      <c r="GJ419" s="16"/>
      <c r="GK419" s="16"/>
      <c r="GL419" s="16"/>
      <c r="GM419" s="16"/>
      <c r="GN419" s="16"/>
      <c r="GO419" s="16"/>
      <c r="GP419" s="16"/>
      <c r="GQ419" s="16"/>
      <c r="GR419" s="16"/>
      <c r="GS419" s="16"/>
      <c r="GT419" s="16"/>
      <c r="GU419" s="16"/>
      <c r="GV419" s="16"/>
      <c r="GW419" s="16"/>
      <c r="GX419" s="16"/>
      <c r="GY419" s="16"/>
      <c r="GZ419" s="16"/>
      <c r="HA419" s="16"/>
      <c r="HB419" s="16"/>
      <c r="HC419" s="16"/>
      <c r="HD419" s="16"/>
      <c r="HE419" s="16"/>
      <c r="HF419" s="16"/>
      <c r="HG419" s="16"/>
      <c r="HH419" s="16"/>
      <c r="HI419" s="16"/>
      <c r="HJ419" s="16"/>
      <c r="HK419" s="16"/>
      <c r="HL419" s="16"/>
      <c r="HM419" s="16"/>
      <c r="HN419" s="16"/>
      <c r="HO419" s="16"/>
      <c r="HP419" s="16"/>
      <c r="HQ419" s="16"/>
      <c r="HR419" s="16"/>
      <c r="HS419" s="16"/>
      <c r="HT419" s="16"/>
      <c r="HU419" s="16"/>
      <c r="HV419" s="16"/>
      <c r="HW419" s="16"/>
      <c r="HX419" s="16"/>
    </row>
    <row r="420" spans="160:232" ht="15.95" customHeight="1" x14ac:dyDescent="0.2">
      <c r="FD420" s="16"/>
      <c r="FE420" s="16"/>
      <c r="FF420" s="16"/>
      <c r="FG420" s="16"/>
      <c r="FH420" s="16"/>
      <c r="FI420" s="16"/>
      <c r="FJ420" s="16"/>
      <c r="FK420" s="16"/>
      <c r="FL420" s="16"/>
      <c r="FM420" s="16"/>
      <c r="FN420" s="16"/>
      <c r="FO420" s="16"/>
      <c r="FP420" s="16"/>
      <c r="FQ420" s="16"/>
      <c r="FR420" s="16"/>
      <c r="FS420" s="16"/>
      <c r="FT420" s="16"/>
      <c r="FU420" s="16"/>
      <c r="FV420" s="16"/>
      <c r="FW420" s="16"/>
      <c r="FX420" s="16"/>
      <c r="FY420" s="16"/>
      <c r="FZ420" s="16"/>
      <c r="GA420" s="16"/>
      <c r="GB420" s="16"/>
      <c r="GC420" s="16"/>
      <c r="GD420" s="16"/>
      <c r="GE420" s="16"/>
      <c r="GF420" s="16"/>
      <c r="GG420" s="16"/>
      <c r="GH420" s="16"/>
      <c r="GI420" s="16"/>
      <c r="GJ420" s="16"/>
      <c r="GK420" s="16"/>
      <c r="GL420" s="16"/>
      <c r="GM420" s="16"/>
      <c r="GN420" s="16"/>
      <c r="GO420" s="16"/>
      <c r="GP420" s="16"/>
      <c r="GQ420" s="16"/>
      <c r="GR420" s="16"/>
      <c r="GS420" s="16"/>
      <c r="GT420" s="16"/>
      <c r="GU420" s="16"/>
      <c r="GV420" s="16"/>
      <c r="GW420" s="16"/>
      <c r="GX420" s="16"/>
      <c r="GY420" s="16"/>
      <c r="GZ420" s="16"/>
      <c r="HA420" s="16"/>
      <c r="HB420" s="16"/>
      <c r="HC420" s="16"/>
      <c r="HD420" s="16"/>
      <c r="HE420" s="16"/>
      <c r="HF420" s="16"/>
      <c r="HG420" s="16"/>
      <c r="HH420" s="16"/>
      <c r="HI420" s="16"/>
      <c r="HJ420" s="16"/>
      <c r="HK420" s="16"/>
      <c r="HL420" s="16"/>
      <c r="HM420" s="16"/>
      <c r="HN420" s="16"/>
      <c r="HO420" s="16"/>
      <c r="HP420" s="16"/>
      <c r="HQ420" s="16"/>
      <c r="HR420" s="16"/>
      <c r="HS420" s="16"/>
      <c r="HT420" s="16"/>
      <c r="HU420" s="16"/>
      <c r="HV420" s="16"/>
      <c r="HW420" s="16"/>
      <c r="HX420" s="16"/>
    </row>
    <row r="421" spans="160:232" ht="15.95" customHeight="1" x14ac:dyDescent="0.2">
      <c r="FD421" s="16"/>
      <c r="FE421" s="16"/>
      <c r="FF421" s="16"/>
      <c r="FG421" s="16"/>
      <c r="FH421" s="16"/>
      <c r="FI421" s="16"/>
      <c r="FJ421" s="16"/>
      <c r="FK421" s="16"/>
      <c r="FL421" s="16"/>
      <c r="FM421" s="16"/>
      <c r="FN421" s="16"/>
      <c r="FO421" s="16"/>
      <c r="FP421" s="16"/>
      <c r="FQ421" s="16"/>
      <c r="FR421" s="16"/>
      <c r="FS421" s="16"/>
      <c r="FT421" s="16"/>
      <c r="FU421" s="16"/>
      <c r="FV421" s="16"/>
      <c r="FW421" s="16"/>
      <c r="FX421" s="16"/>
      <c r="FY421" s="16"/>
      <c r="FZ421" s="16"/>
      <c r="GA421" s="16"/>
      <c r="GB421" s="16"/>
      <c r="GC421" s="16"/>
      <c r="GD421" s="16"/>
      <c r="GE421" s="16"/>
      <c r="GF421" s="16"/>
      <c r="GG421" s="16"/>
      <c r="GH421" s="16"/>
      <c r="GI421" s="16"/>
      <c r="GJ421" s="16"/>
      <c r="GK421" s="16"/>
      <c r="GL421" s="16"/>
      <c r="GM421" s="16"/>
      <c r="GN421" s="16"/>
      <c r="GO421" s="16"/>
      <c r="GP421" s="16"/>
      <c r="GQ421" s="16"/>
      <c r="GR421" s="16"/>
      <c r="GS421" s="16"/>
      <c r="GT421" s="16"/>
      <c r="GU421" s="16"/>
      <c r="GV421" s="16"/>
      <c r="GW421" s="16"/>
      <c r="GX421" s="16"/>
      <c r="GY421" s="16"/>
      <c r="GZ421" s="16"/>
      <c r="HA421" s="16"/>
      <c r="HB421" s="16"/>
      <c r="HC421" s="16"/>
      <c r="HD421" s="16"/>
      <c r="HE421" s="16"/>
      <c r="HF421" s="16"/>
      <c r="HG421" s="16"/>
      <c r="HH421" s="16"/>
      <c r="HI421" s="16"/>
      <c r="HJ421" s="16"/>
      <c r="HK421" s="16"/>
      <c r="HL421" s="16"/>
      <c r="HM421" s="16"/>
      <c r="HN421" s="16"/>
      <c r="HO421" s="16"/>
      <c r="HP421" s="16"/>
      <c r="HQ421" s="16"/>
      <c r="HR421" s="16"/>
      <c r="HS421" s="16"/>
      <c r="HT421" s="16"/>
      <c r="HU421" s="16"/>
      <c r="HV421" s="16"/>
      <c r="HW421" s="16"/>
      <c r="HX421" s="16"/>
    </row>
    <row r="422" spans="160:232" ht="15.95" customHeight="1" x14ac:dyDescent="0.2">
      <c r="FD422" s="16"/>
      <c r="FE422" s="16"/>
      <c r="FF422" s="16"/>
      <c r="FG422" s="16"/>
      <c r="FH422" s="16"/>
      <c r="FI422" s="16"/>
      <c r="FJ422" s="16"/>
      <c r="FK422" s="16"/>
      <c r="FL422" s="16"/>
      <c r="FM422" s="16"/>
      <c r="FN422" s="16"/>
      <c r="FO422" s="16"/>
      <c r="FP422" s="16"/>
      <c r="FQ422" s="16"/>
      <c r="FR422" s="16"/>
      <c r="FS422" s="16"/>
      <c r="FT422" s="16"/>
      <c r="FU422" s="16"/>
      <c r="FV422" s="16"/>
      <c r="FW422" s="16"/>
      <c r="FX422" s="16"/>
      <c r="FY422" s="16"/>
      <c r="FZ422" s="16"/>
      <c r="GA422" s="16"/>
      <c r="GB422" s="16"/>
      <c r="GC422" s="16"/>
      <c r="GD422" s="16"/>
      <c r="GE422" s="16"/>
      <c r="GF422" s="16"/>
      <c r="GG422" s="16"/>
      <c r="GH422" s="16"/>
      <c r="GI422" s="16"/>
      <c r="GJ422" s="16"/>
      <c r="GK422" s="16"/>
      <c r="GL422" s="16"/>
      <c r="GM422" s="16"/>
      <c r="GN422" s="16"/>
      <c r="GO422" s="16"/>
      <c r="GP422" s="16"/>
      <c r="GQ422" s="16"/>
      <c r="GR422" s="16"/>
      <c r="GS422" s="16"/>
      <c r="GT422" s="16"/>
      <c r="GU422" s="16"/>
      <c r="GV422" s="16"/>
      <c r="GW422" s="16"/>
      <c r="GX422" s="16"/>
      <c r="GY422" s="16"/>
      <c r="GZ422" s="16"/>
      <c r="HA422" s="16"/>
      <c r="HB422" s="16"/>
      <c r="HC422" s="16"/>
      <c r="HD422" s="16"/>
      <c r="HE422" s="16"/>
      <c r="HF422" s="16"/>
      <c r="HG422" s="16"/>
      <c r="HH422" s="16"/>
      <c r="HI422" s="16"/>
      <c r="HJ422" s="16"/>
      <c r="HK422" s="16"/>
      <c r="HL422" s="16"/>
      <c r="HM422" s="16"/>
      <c r="HN422" s="16"/>
      <c r="HO422" s="16"/>
      <c r="HP422" s="16"/>
      <c r="HQ422" s="16"/>
      <c r="HR422" s="16"/>
      <c r="HS422" s="16"/>
      <c r="HT422" s="16"/>
      <c r="HU422" s="16"/>
      <c r="HV422" s="16"/>
      <c r="HW422" s="16"/>
      <c r="HX422" s="16"/>
    </row>
    <row r="423" spans="160:232" ht="15.95" customHeight="1" x14ac:dyDescent="0.2">
      <c r="FD423" s="16"/>
      <c r="FE423" s="16"/>
      <c r="FF423" s="16"/>
      <c r="FG423" s="16"/>
      <c r="FH423" s="16"/>
      <c r="FI423" s="16"/>
      <c r="FJ423" s="16"/>
      <c r="FK423" s="16"/>
      <c r="FL423" s="16"/>
      <c r="FM423" s="16"/>
      <c r="FN423" s="16"/>
      <c r="FO423" s="16"/>
      <c r="FP423" s="16"/>
      <c r="FQ423" s="16"/>
      <c r="FR423" s="16"/>
      <c r="FS423" s="16"/>
      <c r="FT423" s="16"/>
      <c r="FU423" s="16"/>
      <c r="FV423" s="16"/>
      <c r="FW423" s="16"/>
      <c r="FX423" s="16"/>
      <c r="FY423" s="16"/>
      <c r="FZ423" s="16"/>
      <c r="GA423" s="16"/>
      <c r="GB423" s="16"/>
      <c r="GC423" s="16"/>
      <c r="GD423" s="16"/>
      <c r="GE423" s="16"/>
      <c r="GF423" s="16"/>
      <c r="GG423" s="16"/>
      <c r="GH423" s="16"/>
      <c r="GI423" s="16"/>
      <c r="GJ423" s="16"/>
      <c r="GK423" s="16"/>
      <c r="GL423" s="16"/>
      <c r="GM423" s="16"/>
      <c r="GN423" s="16"/>
      <c r="GO423" s="16"/>
      <c r="GP423" s="16"/>
      <c r="GQ423" s="16"/>
      <c r="GR423" s="16"/>
      <c r="GS423" s="16"/>
      <c r="GT423" s="16"/>
      <c r="GU423" s="16"/>
      <c r="GV423" s="16"/>
      <c r="GW423" s="16"/>
      <c r="GX423" s="16"/>
      <c r="GY423" s="16"/>
      <c r="GZ423" s="16"/>
      <c r="HA423" s="16"/>
      <c r="HB423" s="16"/>
      <c r="HC423" s="16"/>
      <c r="HD423" s="16"/>
      <c r="HE423" s="16"/>
      <c r="HF423" s="16"/>
      <c r="HG423" s="16"/>
      <c r="HH423" s="16"/>
      <c r="HI423" s="16"/>
      <c r="HJ423" s="16"/>
      <c r="HK423" s="16"/>
      <c r="HL423" s="16"/>
      <c r="HM423" s="16"/>
      <c r="HN423" s="16"/>
      <c r="HO423" s="16"/>
      <c r="HP423" s="16"/>
      <c r="HQ423" s="16"/>
      <c r="HR423" s="16"/>
      <c r="HS423" s="16"/>
      <c r="HT423" s="16"/>
      <c r="HU423" s="16"/>
      <c r="HV423" s="16"/>
      <c r="HW423" s="16"/>
      <c r="HX423" s="16"/>
    </row>
    <row r="424" spans="160:232" ht="15.95" customHeight="1" x14ac:dyDescent="0.2">
      <c r="FD424" s="16"/>
      <c r="FE424" s="16"/>
      <c r="FF424" s="16"/>
      <c r="FG424" s="16"/>
      <c r="FH424" s="16"/>
      <c r="FI424" s="16"/>
      <c r="FJ424" s="16"/>
      <c r="FK424" s="16"/>
      <c r="FL424" s="16"/>
      <c r="FM424" s="16"/>
      <c r="FN424" s="16"/>
      <c r="FO424" s="16"/>
      <c r="FP424" s="16"/>
      <c r="FQ424" s="16"/>
      <c r="FR424" s="16"/>
      <c r="FS424" s="16"/>
      <c r="FT424" s="16"/>
      <c r="FU424" s="16"/>
      <c r="FV424" s="16"/>
      <c r="FW424" s="16"/>
      <c r="FX424" s="16"/>
      <c r="FY424" s="16"/>
      <c r="FZ424" s="16"/>
      <c r="GA424" s="16"/>
      <c r="GB424" s="16"/>
      <c r="GC424" s="16"/>
      <c r="GD424" s="16"/>
      <c r="GE424" s="16"/>
      <c r="GF424" s="16"/>
      <c r="GG424" s="16"/>
      <c r="GH424" s="16"/>
      <c r="GI424" s="16"/>
      <c r="GJ424" s="16"/>
      <c r="GK424" s="16"/>
      <c r="GL424" s="16"/>
      <c r="GM424" s="16"/>
      <c r="GN424" s="16"/>
      <c r="GO424" s="16"/>
      <c r="GP424" s="16"/>
      <c r="GQ424" s="16"/>
      <c r="GR424" s="16"/>
      <c r="GS424" s="16"/>
      <c r="GT424" s="16"/>
      <c r="GU424" s="16"/>
      <c r="GV424" s="16"/>
      <c r="GW424" s="16"/>
      <c r="GX424" s="16"/>
      <c r="GY424" s="16"/>
      <c r="GZ424" s="16"/>
      <c r="HA424" s="16"/>
      <c r="HB424" s="16"/>
      <c r="HC424" s="16"/>
      <c r="HD424" s="16"/>
      <c r="HE424" s="16"/>
      <c r="HF424" s="16"/>
      <c r="HG424" s="16"/>
      <c r="HH424" s="16"/>
      <c r="HI424" s="16"/>
      <c r="HJ424" s="16"/>
      <c r="HK424" s="16"/>
      <c r="HL424" s="16"/>
      <c r="HM424" s="16"/>
      <c r="HN424" s="16"/>
      <c r="HO424" s="16"/>
      <c r="HP424" s="16"/>
      <c r="HQ424" s="16"/>
      <c r="HR424" s="16"/>
      <c r="HS424" s="16"/>
      <c r="HT424" s="16"/>
      <c r="HU424" s="16"/>
      <c r="HV424" s="16"/>
      <c r="HW424" s="16"/>
      <c r="HX424" s="16"/>
    </row>
    <row r="425" spans="160:232" ht="15.95" customHeight="1" x14ac:dyDescent="0.2">
      <c r="FD425" s="16"/>
      <c r="FE425" s="16"/>
      <c r="FF425" s="16"/>
      <c r="FG425" s="16"/>
      <c r="FH425" s="16"/>
      <c r="FI425" s="16"/>
      <c r="FJ425" s="16"/>
      <c r="FK425" s="16"/>
      <c r="FL425" s="16"/>
      <c r="FM425" s="16"/>
      <c r="FN425" s="16"/>
      <c r="FO425" s="16"/>
      <c r="FP425" s="16"/>
      <c r="FQ425" s="16"/>
      <c r="FR425" s="16"/>
      <c r="FS425" s="16"/>
      <c r="FT425" s="16"/>
      <c r="FU425" s="16"/>
      <c r="FV425" s="16"/>
      <c r="FW425" s="16"/>
      <c r="FX425" s="16"/>
      <c r="FY425" s="16"/>
      <c r="FZ425" s="16"/>
      <c r="GA425" s="16"/>
      <c r="GB425" s="16"/>
      <c r="GC425" s="16"/>
      <c r="GD425" s="16"/>
      <c r="GE425" s="16"/>
      <c r="GF425" s="16"/>
      <c r="GG425" s="16"/>
      <c r="GH425" s="16"/>
      <c r="GI425" s="16"/>
      <c r="GJ425" s="16"/>
      <c r="GK425" s="16"/>
      <c r="GL425" s="16"/>
      <c r="GM425" s="16"/>
      <c r="GN425" s="16"/>
      <c r="GO425" s="16"/>
      <c r="GP425" s="16"/>
      <c r="GQ425" s="16"/>
      <c r="GR425" s="16"/>
      <c r="GS425" s="16"/>
      <c r="GT425" s="16"/>
      <c r="GU425" s="16"/>
      <c r="GV425" s="16"/>
      <c r="GW425" s="16"/>
      <c r="GX425" s="16"/>
      <c r="GY425" s="16"/>
      <c r="GZ425" s="16"/>
      <c r="HA425" s="16"/>
      <c r="HB425" s="16"/>
      <c r="HC425" s="16"/>
      <c r="HD425" s="16"/>
      <c r="HE425" s="16"/>
      <c r="HF425" s="16"/>
      <c r="HG425" s="16"/>
      <c r="HH425" s="16"/>
      <c r="HI425" s="16"/>
      <c r="HJ425" s="16"/>
      <c r="HK425" s="16"/>
      <c r="HL425" s="16"/>
      <c r="HM425" s="16"/>
      <c r="HN425" s="16"/>
      <c r="HO425" s="16"/>
      <c r="HP425" s="16"/>
      <c r="HQ425" s="16"/>
      <c r="HR425" s="16"/>
      <c r="HS425" s="16"/>
      <c r="HT425" s="16"/>
      <c r="HU425" s="16"/>
      <c r="HV425" s="16"/>
      <c r="HW425" s="16"/>
      <c r="HX425" s="16"/>
    </row>
    <row r="426" spans="160:232" ht="15.95" customHeight="1" x14ac:dyDescent="0.2">
      <c r="FD426" s="16"/>
      <c r="FE426" s="16"/>
      <c r="FF426" s="16"/>
      <c r="FG426" s="16"/>
      <c r="FH426" s="16"/>
      <c r="FI426" s="16"/>
      <c r="FJ426" s="16"/>
      <c r="FK426" s="16"/>
      <c r="FL426" s="16"/>
      <c r="FM426" s="16"/>
      <c r="FN426" s="16"/>
      <c r="FO426" s="16"/>
      <c r="FP426" s="16"/>
      <c r="FQ426" s="16"/>
      <c r="FR426" s="16"/>
      <c r="FS426" s="16"/>
      <c r="FT426" s="16"/>
      <c r="FU426" s="16"/>
      <c r="FV426" s="16"/>
      <c r="FW426" s="16"/>
      <c r="FX426" s="16"/>
      <c r="FY426" s="16"/>
      <c r="FZ426" s="16"/>
      <c r="GA426" s="16"/>
      <c r="GB426" s="16"/>
      <c r="GC426" s="16"/>
      <c r="GD426" s="16"/>
      <c r="GE426" s="16"/>
      <c r="GF426" s="16"/>
      <c r="GG426" s="16"/>
      <c r="GH426" s="16"/>
      <c r="GI426" s="16"/>
      <c r="GJ426" s="16"/>
      <c r="GK426" s="16"/>
      <c r="GL426" s="16"/>
      <c r="GM426" s="16"/>
      <c r="GN426" s="16"/>
      <c r="GO426" s="16"/>
      <c r="GP426" s="16"/>
      <c r="GQ426" s="16"/>
      <c r="GR426" s="16"/>
      <c r="GS426" s="16"/>
      <c r="GT426" s="16"/>
      <c r="GU426" s="16"/>
      <c r="GV426" s="16"/>
      <c r="GW426" s="16"/>
      <c r="GX426" s="16"/>
      <c r="GY426" s="16"/>
      <c r="GZ426" s="16"/>
      <c r="HA426" s="16"/>
      <c r="HB426" s="16"/>
      <c r="HC426" s="16"/>
      <c r="HD426" s="16"/>
      <c r="HE426" s="16"/>
      <c r="HF426" s="16"/>
      <c r="HG426" s="16"/>
      <c r="HH426" s="16"/>
      <c r="HI426" s="16"/>
      <c r="HJ426" s="16"/>
      <c r="HK426" s="16"/>
      <c r="HL426" s="16"/>
      <c r="HM426" s="16"/>
      <c r="HN426" s="16"/>
      <c r="HO426" s="16"/>
      <c r="HP426" s="16"/>
      <c r="HQ426" s="16"/>
      <c r="HR426" s="16"/>
      <c r="HS426" s="16"/>
      <c r="HT426" s="16"/>
      <c r="HU426" s="16"/>
      <c r="HV426" s="16"/>
      <c r="HW426" s="16"/>
      <c r="HX426" s="16"/>
    </row>
    <row r="427" spans="160:232" ht="15.95" customHeight="1" x14ac:dyDescent="0.2">
      <c r="FD427" s="16"/>
      <c r="FE427" s="16"/>
      <c r="FF427" s="16"/>
      <c r="FG427" s="16"/>
      <c r="FH427" s="16"/>
      <c r="FI427" s="16"/>
      <c r="FJ427" s="16"/>
      <c r="FK427" s="16"/>
      <c r="FL427" s="16"/>
      <c r="FM427" s="16"/>
      <c r="FN427" s="16"/>
      <c r="FO427" s="16"/>
      <c r="FP427" s="16"/>
      <c r="FQ427" s="16"/>
      <c r="FR427" s="16"/>
      <c r="FS427" s="16"/>
      <c r="FT427" s="16"/>
      <c r="FU427" s="16"/>
      <c r="FV427" s="16"/>
      <c r="FW427" s="16"/>
      <c r="FX427" s="16"/>
      <c r="FY427" s="16"/>
      <c r="FZ427" s="16"/>
      <c r="GA427" s="16"/>
      <c r="GB427" s="16"/>
      <c r="GC427" s="16"/>
      <c r="GD427" s="16"/>
      <c r="GE427" s="16"/>
      <c r="GF427" s="16"/>
      <c r="GG427" s="16"/>
      <c r="GH427" s="16"/>
      <c r="GI427" s="16"/>
      <c r="GJ427" s="16"/>
      <c r="GK427" s="16"/>
      <c r="GL427" s="16"/>
      <c r="GM427" s="16"/>
      <c r="GN427" s="16"/>
      <c r="GO427" s="16"/>
      <c r="GP427" s="16"/>
      <c r="GQ427" s="16"/>
      <c r="GR427" s="16"/>
      <c r="GS427" s="16"/>
      <c r="GT427" s="16"/>
      <c r="GU427" s="16"/>
      <c r="GV427" s="16"/>
      <c r="GW427" s="16"/>
      <c r="GX427" s="16"/>
      <c r="GY427" s="16"/>
      <c r="GZ427" s="16"/>
      <c r="HA427" s="16"/>
      <c r="HB427" s="16"/>
      <c r="HC427" s="16"/>
      <c r="HD427" s="16"/>
      <c r="HE427" s="16"/>
      <c r="HF427" s="16"/>
      <c r="HG427" s="16"/>
      <c r="HH427" s="16"/>
      <c r="HI427" s="16"/>
      <c r="HJ427" s="16"/>
      <c r="HK427" s="16"/>
      <c r="HL427" s="16"/>
      <c r="HM427" s="16"/>
      <c r="HN427" s="16"/>
      <c r="HO427" s="16"/>
      <c r="HP427" s="16"/>
      <c r="HQ427" s="16"/>
      <c r="HR427" s="16"/>
      <c r="HS427" s="16"/>
      <c r="HT427" s="16"/>
      <c r="HU427" s="16"/>
      <c r="HV427" s="16"/>
      <c r="HW427" s="16"/>
      <c r="HX427" s="16"/>
    </row>
    <row r="428" spans="160:232" ht="15.95" customHeight="1" x14ac:dyDescent="0.2">
      <c r="FD428" s="16"/>
      <c r="FE428" s="16"/>
      <c r="FF428" s="16"/>
      <c r="FG428" s="16"/>
      <c r="FH428" s="16"/>
      <c r="FI428" s="16"/>
      <c r="FJ428" s="16"/>
      <c r="FK428" s="16"/>
      <c r="FL428" s="16"/>
      <c r="FM428" s="16"/>
      <c r="FN428" s="16"/>
      <c r="FO428" s="16"/>
      <c r="FP428" s="16"/>
      <c r="FQ428" s="16"/>
      <c r="FR428" s="16"/>
      <c r="FS428" s="16"/>
      <c r="FT428" s="16"/>
      <c r="FU428" s="16"/>
      <c r="FV428" s="16"/>
      <c r="FW428" s="16"/>
      <c r="FX428" s="16"/>
      <c r="FY428" s="16"/>
      <c r="FZ428" s="16"/>
      <c r="GA428" s="16"/>
      <c r="GB428" s="16"/>
      <c r="GC428" s="16"/>
      <c r="GD428" s="16"/>
      <c r="GE428" s="16"/>
      <c r="GF428" s="16"/>
      <c r="GG428" s="16"/>
      <c r="GH428" s="16"/>
      <c r="GI428" s="16"/>
      <c r="GJ428" s="16"/>
      <c r="GK428" s="16"/>
      <c r="GL428" s="16"/>
      <c r="GM428" s="16"/>
      <c r="GN428" s="16"/>
      <c r="GO428" s="16"/>
      <c r="GP428" s="16"/>
      <c r="GQ428" s="16"/>
      <c r="GR428" s="16"/>
      <c r="GS428" s="16"/>
      <c r="GT428" s="16"/>
      <c r="GU428" s="16"/>
      <c r="GV428" s="16"/>
      <c r="GW428" s="16"/>
      <c r="GX428" s="16"/>
      <c r="GY428" s="16"/>
      <c r="GZ428" s="16"/>
      <c r="HA428" s="16"/>
      <c r="HB428" s="16"/>
      <c r="HC428" s="16"/>
      <c r="HD428" s="16"/>
      <c r="HE428" s="16"/>
      <c r="HF428" s="16"/>
      <c r="HG428" s="16"/>
      <c r="HH428" s="16"/>
      <c r="HI428" s="16"/>
      <c r="HJ428" s="16"/>
      <c r="HK428" s="16"/>
      <c r="HL428" s="16"/>
      <c r="HM428" s="16"/>
      <c r="HN428" s="16"/>
      <c r="HO428" s="16"/>
      <c r="HP428" s="16"/>
      <c r="HQ428" s="16"/>
      <c r="HR428" s="16"/>
      <c r="HS428" s="16"/>
      <c r="HT428" s="16"/>
      <c r="HU428" s="16"/>
      <c r="HV428" s="16"/>
      <c r="HW428" s="16"/>
      <c r="HX428" s="16"/>
    </row>
    <row r="429" spans="160:232" ht="15.95" customHeight="1" x14ac:dyDescent="0.2">
      <c r="FD429" s="16"/>
      <c r="FE429" s="16"/>
      <c r="FF429" s="16"/>
      <c r="FG429" s="16"/>
      <c r="FH429" s="16"/>
      <c r="FI429" s="16"/>
      <c r="FJ429" s="16"/>
      <c r="FK429" s="16"/>
      <c r="FL429" s="16"/>
      <c r="FM429" s="16"/>
      <c r="FN429" s="16"/>
      <c r="FO429" s="16"/>
      <c r="FP429" s="16"/>
      <c r="FQ429" s="16"/>
      <c r="FR429" s="16"/>
      <c r="FS429" s="16"/>
      <c r="FT429" s="16"/>
      <c r="FU429" s="16"/>
      <c r="FV429" s="16"/>
      <c r="FW429" s="16"/>
      <c r="FX429" s="16"/>
      <c r="FY429" s="16"/>
      <c r="FZ429" s="16"/>
      <c r="GA429" s="16"/>
      <c r="GB429" s="16"/>
      <c r="GC429" s="16"/>
      <c r="GD429" s="16"/>
      <c r="GE429" s="16"/>
      <c r="GF429" s="16"/>
      <c r="GG429" s="16"/>
      <c r="GH429" s="16"/>
      <c r="GI429" s="16"/>
      <c r="GJ429" s="16"/>
      <c r="GK429" s="16"/>
      <c r="GL429" s="16"/>
      <c r="GM429" s="16"/>
      <c r="GN429" s="16"/>
      <c r="GO429" s="16"/>
      <c r="GP429" s="16"/>
      <c r="GQ429" s="16"/>
      <c r="GR429" s="16"/>
      <c r="GS429" s="16"/>
      <c r="GT429" s="16"/>
      <c r="GU429" s="16"/>
      <c r="GV429" s="16"/>
      <c r="GW429" s="16"/>
      <c r="GX429" s="16"/>
      <c r="GY429" s="16"/>
      <c r="GZ429" s="16"/>
      <c r="HA429" s="16"/>
      <c r="HB429" s="16"/>
      <c r="HC429" s="16"/>
      <c r="HD429" s="16"/>
      <c r="HE429" s="16"/>
      <c r="HF429" s="16"/>
      <c r="HG429" s="16"/>
      <c r="HH429" s="16"/>
      <c r="HI429" s="16"/>
      <c r="HJ429" s="16"/>
      <c r="HK429" s="16"/>
      <c r="HL429" s="16"/>
      <c r="HM429" s="16"/>
      <c r="HN429" s="16"/>
      <c r="HO429" s="16"/>
      <c r="HP429" s="16"/>
      <c r="HQ429" s="16"/>
      <c r="HR429" s="16"/>
      <c r="HS429" s="16"/>
      <c r="HT429" s="16"/>
      <c r="HU429" s="16"/>
      <c r="HV429" s="16"/>
      <c r="HW429" s="16"/>
      <c r="HX429" s="16"/>
    </row>
    <row r="430" spans="160:232" ht="15.95" customHeight="1" x14ac:dyDescent="0.2">
      <c r="FD430" s="16"/>
      <c r="FE430" s="16"/>
      <c r="FF430" s="16"/>
      <c r="FG430" s="16"/>
      <c r="FH430" s="16"/>
      <c r="FI430" s="16"/>
      <c r="FJ430" s="16"/>
      <c r="FK430" s="16"/>
      <c r="FL430" s="16"/>
      <c r="FM430" s="16"/>
      <c r="FN430" s="16"/>
      <c r="FO430" s="16"/>
      <c r="FP430" s="16"/>
      <c r="FQ430" s="16"/>
      <c r="FR430" s="16"/>
      <c r="FS430" s="16"/>
      <c r="FT430" s="16"/>
      <c r="FU430" s="16"/>
      <c r="FV430" s="16"/>
      <c r="FW430" s="16"/>
      <c r="FX430" s="16"/>
      <c r="FY430" s="16"/>
      <c r="FZ430" s="16"/>
      <c r="GA430" s="16"/>
      <c r="GB430" s="16"/>
      <c r="GC430" s="16"/>
      <c r="GD430" s="16"/>
      <c r="GE430" s="16"/>
      <c r="GF430" s="16"/>
      <c r="GG430" s="16"/>
      <c r="GH430" s="16"/>
      <c r="GI430" s="16"/>
      <c r="GJ430" s="16"/>
      <c r="GK430" s="16"/>
      <c r="GL430" s="16"/>
      <c r="GM430" s="16"/>
      <c r="GN430" s="16"/>
      <c r="GO430" s="16"/>
      <c r="GP430" s="16"/>
      <c r="GQ430" s="16"/>
      <c r="GR430" s="16"/>
      <c r="GS430" s="16"/>
      <c r="GT430" s="16"/>
      <c r="GU430" s="16"/>
      <c r="GV430" s="16"/>
      <c r="GW430" s="16"/>
      <c r="GX430" s="16"/>
      <c r="GY430" s="16"/>
      <c r="GZ430" s="16"/>
      <c r="HA430" s="16"/>
      <c r="HB430" s="16"/>
      <c r="HC430" s="16"/>
      <c r="HD430" s="16"/>
      <c r="HE430" s="16"/>
      <c r="HF430" s="16"/>
      <c r="HG430" s="16"/>
      <c r="HH430" s="16"/>
      <c r="HI430" s="16"/>
      <c r="HJ430" s="16"/>
      <c r="HK430" s="16"/>
      <c r="HL430" s="16"/>
      <c r="HM430" s="16"/>
      <c r="HN430" s="16"/>
      <c r="HO430" s="16"/>
      <c r="HP430" s="16"/>
      <c r="HQ430" s="16"/>
      <c r="HR430" s="16"/>
      <c r="HS430" s="16"/>
      <c r="HT430" s="16"/>
      <c r="HU430" s="16"/>
      <c r="HV430" s="16"/>
      <c r="HW430" s="16"/>
      <c r="HX430" s="16"/>
    </row>
    <row r="431" spans="160:232" ht="15.95" customHeight="1" x14ac:dyDescent="0.2">
      <c r="FD431" s="16"/>
      <c r="FE431" s="16"/>
      <c r="FF431" s="16"/>
      <c r="FG431" s="16"/>
      <c r="FH431" s="16"/>
      <c r="FI431" s="16"/>
      <c r="FJ431" s="16"/>
      <c r="FK431" s="16"/>
      <c r="FL431" s="16"/>
      <c r="FM431" s="16"/>
      <c r="FN431" s="16"/>
      <c r="FO431" s="16"/>
      <c r="FP431" s="16"/>
      <c r="FQ431" s="16"/>
      <c r="FR431" s="16"/>
      <c r="FS431" s="16"/>
      <c r="FT431" s="16"/>
      <c r="FU431" s="16"/>
      <c r="FV431" s="16"/>
      <c r="FW431" s="16"/>
      <c r="FX431" s="16"/>
      <c r="FY431" s="16"/>
      <c r="FZ431" s="16"/>
      <c r="GA431" s="16"/>
      <c r="GB431" s="16"/>
      <c r="GC431" s="16"/>
      <c r="GD431" s="16"/>
      <c r="GE431" s="16"/>
      <c r="GF431" s="16"/>
      <c r="GG431" s="16"/>
      <c r="GH431" s="16"/>
      <c r="GI431" s="16"/>
      <c r="GJ431" s="16"/>
      <c r="GK431" s="16"/>
      <c r="GL431" s="16"/>
      <c r="GM431" s="16"/>
      <c r="GN431" s="16"/>
      <c r="GO431" s="16"/>
      <c r="GP431" s="16"/>
      <c r="GQ431" s="16"/>
      <c r="GR431" s="16"/>
      <c r="GS431" s="16"/>
      <c r="GT431" s="16"/>
      <c r="GU431" s="16"/>
      <c r="GV431" s="16"/>
      <c r="GW431" s="16"/>
      <c r="GX431" s="16"/>
      <c r="GY431" s="16"/>
      <c r="GZ431" s="16"/>
      <c r="HA431" s="16"/>
      <c r="HB431" s="16"/>
      <c r="HC431" s="16"/>
      <c r="HD431" s="16"/>
      <c r="HE431" s="16"/>
      <c r="HF431" s="16"/>
      <c r="HG431" s="16"/>
      <c r="HH431" s="16"/>
      <c r="HI431" s="16"/>
      <c r="HJ431" s="16"/>
      <c r="HK431" s="16"/>
      <c r="HL431" s="16"/>
      <c r="HM431" s="16"/>
      <c r="HN431" s="16"/>
      <c r="HO431" s="16"/>
      <c r="HP431" s="16"/>
      <c r="HQ431" s="16"/>
      <c r="HR431" s="16"/>
      <c r="HS431" s="16"/>
      <c r="HT431" s="16"/>
      <c r="HU431" s="16"/>
      <c r="HV431" s="16"/>
      <c r="HW431" s="16"/>
      <c r="HX431" s="16"/>
    </row>
    <row r="432" spans="160:232" ht="15.95" customHeight="1" x14ac:dyDescent="0.2">
      <c r="FD432" s="16"/>
      <c r="FE432" s="16"/>
      <c r="FF432" s="16"/>
      <c r="FG432" s="16"/>
      <c r="FH432" s="16"/>
      <c r="FI432" s="16"/>
      <c r="FJ432" s="16"/>
      <c r="FK432" s="16"/>
      <c r="FL432" s="16"/>
      <c r="FM432" s="16"/>
      <c r="FN432" s="16"/>
      <c r="FO432" s="16"/>
      <c r="FP432" s="16"/>
      <c r="FQ432" s="16"/>
      <c r="FR432" s="16"/>
      <c r="FS432" s="16"/>
      <c r="FT432" s="16"/>
      <c r="FU432" s="16"/>
      <c r="FV432" s="16"/>
      <c r="FW432" s="16"/>
      <c r="FX432" s="16"/>
      <c r="FY432" s="16"/>
      <c r="FZ432" s="16"/>
      <c r="GA432" s="16"/>
      <c r="GB432" s="16"/>
      <c r="GC432" s="16"/>
      <c r="GD432" s="16"/>
      <c r="GE432" s="16"/>
      <c r="GF432" s="16"/>
      <c r="GG432" s="16"/>
      <c r="GH432" s="16"/>
      <c r="GI432" s="16"/>
      <c r="GJ432" s="16"/>
      <c r="GK432" s="16"/>
      <c r="GL432" s="16"/>
      <c r="GM432" s="16"/>
      <c r="GN432" s="16"/>
      <c r="GO432" s="16"/>
      <c r="GP432" s="16"/>
      <c r="GQ432" s="16"/>
      <c r="GR432" s="16"/>
      <c r="GS432" s="16"/>
      <c r="GT432" s="16"/>
      <c r="GU432" s="16"/>
      <c r="GV432" s="16"/>
      <c r="GW432" s="16"/>
      <c r="GX432" s="16"/>
      <c r="GY432" s="16"/>
      <c r="GZ432" s="16"/>
      <c r="HA432" s="16"/>
      <c r="HB432" s="16"/>
      <c r="HC432" s="16"/>
      <c r="HD432" s="16"/>
      <c r="HE432" s="16"/>
      <c r="HF432" s="16"/>
      <c r="HG432" s="16"/>
      <c r="HH432" s="16"/>
      <c r="HI432" s="16"/>
      <c r="HJ432" s="16"/>
      <c r="HK432" s="16"/>
      <c r="HL432" s="16"/>
      <c r="HM432" s="16"/>
      <c r="HN432" s="16"/>
      <c r="HO432" s="16"/>
      <c r="HP432" s="16"/>
      <c r="HQ432" s="16"/>
      <c r="HR432" s="16"/>
      <c r="HS432" s="16"/>
      <c r="HT432" s="16"/>
      <c r="HU432" s="16"/>
      <c r="HV432" s="16"/>
      <c r="HW432" s="16"/>
      <c r="HX432" s="16"/>
    </row>
    <row r="433" spans="160:232" ht="15.95" customHeight="1" x14ac:dyDescent="0.2">
      <c r="FD433" s="16"/>
      <c r="FE433" s="16"/>
      <c r="FF433" s="16"/>
      <c r="FG433" s="16"/>
      <c r="FH433" s="16"/>
      <c r="FI433" s="16"/>
      <c r="FJ433" s="16"/>
      <c r="FK433" s="16"/>
      <c r="FL433" s="16"/>
      <c r="FM433" s="16"/>
      <c r="FN433" s="16"/>
      <c r="FO433" s="16"/>
      <c r="FP433" s="16"/>
      <c r="FQ433" s="16"/>
      <c r="FR433" s="16"/>
      <c r="FS433" s="16"/>
      <c r="FT433" s="16"/>
      <c r="FU433" s="16"/>
      <c r="FV433" s="16"/>
      <c r="FW433" s="16"/>
      <c r="FX433" s="16"/>
      <c r="FY433" s="16"/>
      <c r="FZ433" s="16"/>
      <c r="GA433" s="16"/>
      <c r="GB433" s="16"/>
      <c r="GC433" s="16"/>
      <c r="GD433" s="16"/>
      <c r="GE433" s="16"/>
      <c r="GF433" s="16"/>
      <c r="GG433" s="16"/>
      <c r="GH433" s="16"/>
      <c r="GI433" s="16"/>
      <c r="GJ433" s="16"/>
      <c r="GK433" s="16"/>
      <c r="GL433" s="16"/>
      <c r="GM433" s="16"/>
      <c r="GN433" s="16"/>
      <c r="GO433" s="16"/>
      <c r="GP433" s="16"/>
      <c r="GQ433" s="16"/>
      <c r="GR433" s="16"/>
      <c r="GS433" s="16"/>
      <c r="GT433" s="16"/>
      <c r="GU433" s="16"/>
      <c r="GV433" s="16"/>
      <c r="GW433" s="16"/>
      <c r="GX433" s="16"/>
      <c r="GY433" s="16"/>
      <c r="GZ433" s="16"/>
      <c r="HA433" s="16"/>
      <c r="HB433" s="16"/>
      <c r="HC433" s="16"/>
      <c r="HD433" s="16"/>
      <c r="HE433" s="16"/>
      <c r="HF433" s="16"/>
      <c r="HG433" s="16"/>
      <c r="HH433" s="16"/>
      <c r="HI433" s="16"/>
      <c r="HJ433" s="16"/>
      <c r="HK433" s="16"/>
      <c r="HL433" s="16"/>
      <c r="HM433" s="16"/>
      <c r="HN433" s="16"/>
      <c r="HO433" s="16"/>
      <c r="HP433" s="16"/>
      <c r="HQ433" s="16"/>
      <c r="HR433" s="16"/>
      <c r="HS433" s="16"/>
      <c r="HT433" s="16"/>
      <c r="HU433" s="16"/>
      <c r="HV433" s="16"/>
      <c r="HW433" s="16"/>
      <c r="HX433" s="16"/>
    </row>
    <row r="434" spans="160:232" ht="15.95" customHeight="1" x14ac:dyDescent="0.2">
      <c r="FD434" s="16"/>
      <c r="FE434" s="16"/>
      <c r="FF434" s="16"/>
      <c r="FG434" s="16"/>
      <c r="FH434" s="16"/>
      <c r="FI434" s="16"/>
      <c r="FJ434" s="16"/>
      <c r="FK434" s="16"/>
      <c r="FL434" s="16"/>
      <c r="FM434" s="16"/>
      <c r="FN434" s="16"/>
      <c r="FO434" s="16"/>
      <c r="FP434" s="16"/>
      <c r="FQ434" s="16"/>
      <c r="FR434" s="16"/>
      <c r="FS434" s="16"/>
      <c r="FT434" s="16"/>
      <c r="FU434" s="16"/>
      <c r="FV434" s="16"/>
      <c r="FW434" s="16"/>
      <c r="FX434" s="16"/>
      <c r="FY434" s="16"/>
      <c r="FZ434" s="16"/>
      <c r="GA434" s="16"/>
      <c r="GB434" s="16"/>
      <c r="GC434" s="16"/>
      <c r="GD434" s="16"/>
      <c r="GE434" s="16"/>
      <c r="GF434" s="16"/>
      <c r="GG434" s="16"/>
      <c r="GH434" s="16"/>
      <c r="GI434" s="16"/>
      <c r="GJ434" s="16"/>
      <c r="GK434" s="16"/>
      <c r="GL434" s="16"/>
      <c r="GM434" s="16"/>
      <c r="GN434" s="16"/>
      <c r="GO434" s="16"/>
      <c r="GP434" s="16"/>
      <c r="GQ434" s="16"/>
      <c r="GR434" s="16"/>
      <c r="GS434" s="16"/>
      <c r="GT434" s="16"/>
      <c r="GU434" s="16"/>
      <c r="GV434" s="16"/>
      <c r="GW434" s="16"/>
      <c r="GX434" s="16"/>
      <c r="GY434" s="16"/>
      <c r="GZ434" s="16"/>
      <c r="HA434" s="16"/>
      <c r="HB434" s="16"/>
      <c r="HC434" s="16"/>
      <c r="HD434" s="16"/>
      <c r="HE434" s="16"/>
      <c r="HF434" s="16"/>
      <c r="HG434" s="16"/>
      <c r="HH434" s="16"/>
      <c r="HI434" s="16"/>
      <c r="HJ434" s="16"/>
      <c r="HK434" s="16"/>
      <c r="HL434" s="16"/>
      <c r="HM434" s="16"/>
      <c r="HN434" s="16"/>
      <c r="HO434" s="16"/>
      <c r="HP434" s="16"/>
      <c r="HQ434" s="16"/>
      <c r="HR434" s="16"/>
      <c r="HS434" s="16"/>
      <c r="HT434" s="16"/>
      <c r="HU434" s="16"/>
      <c r="HV434" s="16"/>
      <c r="HW434" s="16"/>
      <c r="HX434" s="16"/>
    </row>
    <row r="435" spans="160:232" ht="15.95" customHeight="1" x14ac:dyDescent="0.2">
      <c r="FD435" s="16"/>
      <c r="FE435" s="16"/>
      <c r="FF435" s="16"/>
      <c r="FG435" s="16"/>
      <c r="FH435" s="16"/>
      <c r="FI435" s="16"/>
      <c r="FJ435" s="16"/>
      <c r="FK435" s="16"/>
      <c r="FL435" s="16"/>
      <c r="FM435" s="16"/>
      <c r="FN435" s="16"/>
      <c r="FO435" s="16"/>
      <c r="FP435" s="16"/>
      <c r="FQ435" s="16"/>
      <c r="FR435" s="16"/>
      <c r="FS435" s="16"/>
      <c r="FT435" s="16"/>
      <c r="FU435" s="16"/>
      <c r="FV435" s="16"/>
      <c r="FW435" s="16"/>
      <c r="FX435" s="16"/>
      <c r="FY435" s="16"/>
      <c r="FZ435" s="16"/>
      <c r="GA435" s="16"/>
      <c r="GB435" s="16"/>
      <c r="GC435" s="16"/>
      <c r="GD435" s="16"/>
      <c r="GE435" s="16"/>
      <c r="GF435" s="16"/>
      <c r="GG435" s="16"/>
      <c r="GH435" s="16"/>
      <c r="GI435" s="16"/>
      <c r="GJ435" s="16"/>
      <c r="GK435" s="16"/>
      <c r="GL435" s="16"/>
      <c r="GM435" s="16"/>
      <c r="GN435" s="16"/>
      <c r="GO435" s="16"/>
      <c r="GP435" s="16"/>
      <c r="GQ435" s="16"/>
      <c r="GR435" s="16"/>
      <c r="GS435" s="16"/>
      <c r="GT435" s="16"/>
      <c r="GU435" s="16"/>
      <c r="GV435" s="16"/>
      <c r="GW435" s="16"/>
      <c r="GX435" s="16"/>
      <c r="GY435" s="16"/>
      <c r="GZ435" s="16"/>
      <c r="HA435" s="16"/>
      <c r="HB435" s="16"/>
      <c r="HC435" s="16"/>
      <c r="HD435" s="16"/>
      <c r="HE435" s="16"/>
      <c r="HF435" s="16"/>
      <c r="HG435" s="16"/>
      <c r="HH435" s="16"/>
      <c r="HI435" s="16"/>
      <c r="HJ435" s="16"/>
      <c r="HK435" s="16"/>
      <c r="HL435" s="16"/>
      <c r="HM435" s="16"/>
      <c r="HN435" s="16"/>
      <c r="HO435" s="16"/>
      <c r="HP435" s="16"/>
      <c r="HQ435" s="16"/>
      <c r="HR435" s="16"/>
      <c r="HS435" s="16"/>
      <c r="HT435" s="16"/>
      <c r="HU435" s="16"/>
      <c r="HV435" s="16"/>
      <c r="HW435" s="16"/>
      <c r="HX435" s="16"/>
    </row>
    <row r="436" spans="160:232" ht="15.95" customHeight="1" x14ac:dyDescent="0.2">
      <c r="FD436" s="16"/>
      <c r="FE436" s="16"/>
      <c r="FF436" s="16"/>
      <c r="FG436" s="16"/>
      <c r="FH436" s="16"/>
      <c r="FI436" s="16"/>
      <c r="FJ436" s="16"/>
      <c r="FK436" s="16"/>
      <c r="FL436" s="16"/>
      <c r="FM436" s="16"/>
      <c r="FN436" s="16"/>
      <c r="FO436" s="16"/>
      <c r="FP436" s="16"/>
      <c r="FQ436" s="16"/>
      <c r="FR436" s="16"/>
      <c r="FS436" s="16"/>
      <c r="FT436" s="16"/>
      <c r="FU436" s="16"/>
      <c r="FV436" s="16"/>
      <c r="FW436" s="16"/>
      <c r="FX436" s="16"/>
      <c r="FY436" s="16"/>
      <c r="FZ436" s="16"/>
      <c r="GA436" s="16"/>
      <c r="GB436" s="16"/>
      <c r="GC436" s="16"/>
      <c r="GD436" s="16"/>
      <c r="GE436" s="16"/>
      <c r="GF436" s="16"/>
      <c r="GG436" s="16"/>
      <c r="GH436" s="16"/>
      <c r="GI436" s="16"/>
      <c r="GJ436" s="16"/>
      <c r="GK436" s="16"/>
      <c r="GL436" s="16"/>
      <c r="GM436" s="16"/>
      <c r="GN436" s="16"/>
      <c r="GO436" s="16"/>
      <c r="GP436" s="16"/>
      <c r="GQ436" s="16"/>
      <c r="GR436" s="16"/>
      <c r="GS436" s="16"/>
      <c r="GT436" s="16"/>
      <c r="GU436" s="16"/>
      <c r="GV436" s="16"/>
      <c r="GW436" s="16"/>
      <c r="GX436" s="16"/>
      <c r="GY436" s="16"/>
      <c r="GZ436" s="16"/>
      <c r="HA436" s="16"/>
      <c r="HB436" s="16"/>
      <c r="HC436" s="16"/>
      <c r="HD436" s="16"/>
      <c r="HE436" s="16"/>
      <c r="HF436" s="16"/>
      <c r="HG436" s="16"/>
      <c r="HH436" s="16"/>
      <c r="HI436" s="16"/>
      <c r="HJ436" s="16"/>
      <c r="HK436" s="16"/>
      <c r="HL436" s="16"/>
      <c r="HM436" s="16"/>
      <c r="HN436" s="16"/>
      <c r="HO436" s="16"/>
      <c r="HP436" s="16"/>
      <c r="HQ436" s="16"/>
      <c r="HR436" s="16"/>
      <c r="HS436" s="16"/>
      <c r="HT436" s="16"/>
      <c r="HU436" s="16"/>
      <c r="HV436" s="16"/>
      <c r="HW436" s="16"/>
      <c r="HX436" s="16"/>
    </row>
    <row r="437" spans="160:232" ht="15.95" customHeight="1" x14ac:dyDescent="0.2">
      <c r="FD437" s="16"/>
      <c r="FE437" s="16"/>
      <c r="FF437" s="16"/>
      <c r="FG437" s="16"/>
      <c r="FH437" s="16"/>
      <c r="FI437" s="16"/>
      <c r="FJ437" s="16"/>
      <c r="FK437" s="16"/>
      <c r="FL437" s="16"/>
      <c r="FM437" s="16"/>
      <c r="FN437" s="16"/>
      <c r="FO437" s="16"/>
      <c r="FP437" s="16"/>
      <c r="FQ437" s="16"/>
      <c r="FR437" s="16"/>
      <c r="FS437" s="16"/>
      <c r="FT437" s="16"/>
      <c r="FU437" s="16"/>
      <c r="FV437" s="16"/>
      <c r="FW437" s="16"/>
      <c r="FX437" s="16"/>
      <c r="FY437" s="16"/>
      <c r="FZ437" s="16"/>
      <c r="GA437" s="16"/>
      <c r="GB437" s="16"/>
      <c r="GC437" s="16"/>
      <c r="GD437" s="16"/>
      <c r="GE437" s="16"/>
      <c r="GF437" s="16"/>
      <c r="GG437" s="16"/>
      <c r="GH437" s="16"/>
      <c r="GI437" s="16"/>
      <c r="GJ437" s="16"/>
      <c r="GK437" s="16"/>
      <c r="GL437" s="16"/>
      <c r="GM437" s="16"/>
      <c r="GN437" s="16"/>
      <c r="GO437" s="16"/>
      <c r="GP437" s="16"/>
      <c r="GQ437" s="16"/>
      <c r="GR437" s="16"/>
      <c r="GS437" s="16"/>
      <c r="GT437" s="16"/>
      <c r="GU437" s="16"/>
      <c r="GV437" s="16"/>
      <c r="GW437" s="16"/>
      <c r="GX437" s="16"/>
      <c r="GY437" s="16"/>
      <c r="GZ437" s="16"/>
      <c r="HA437" s="16"/>
      <c r="HB437" s="16"/>
      <c r="HC437" s="16"/>
      <c r="HD437" s="16"/>
      <c r="HE437" s="16"/>
      <c r="HF437" s="16"/>
      <c r="HG437" s="16"/>
      <c r="HH437" s="16"/>
      <c r="HI437" s="16"/>
      <c r="HJ437" s="16"/>
      <c r="HK437" s="16"/>
      <c r="HL437" s="16"/>
      <c r="HM437" s="16"/>
      <c r="HN437" s="16"/>
      <c r="HO437" s="16"/>
      <c r="HP437" s="16"/>
      <c r="HQ437" s="16"/>
      <c r="HR437" s="16"/>
      <c r="HS437" s="16"/>
      <c r="HT437" s="16"/>
      <c r="HU437" s="16"/>
      <c r="HV437" s="16"/>
      <c r="HW437" s="16"/>
      <c r="HX437" s="16"/>
    </row>
    <row r="438" spans="160:232" ht="15.95" customHeight="1" x14ac:dyDescent="0.2">
      <c r="FD438" s="16"/>
      <c r="FE438" s="16"/>
      <c r="FF438" s="16"/>
      <c r="FG438" s="16"/>
      <c r="FH438" s="16"/>
      <c r="FI438" s="16"/>
      <c r="FJ438" s="16"/>
      <c r="FK438" s="16"/>
      <c r="FL438" s="16"/>
      <c r="FM438" s="16"/>
      <c r="FN438" s="16"/>
      <c r="FO438" s="16"/>
      <c r="FP438" s="16"/>
      <c r="FQ438" s="16"/>
      <c r="FR438" s="16"/>
      <c r="FS438" s="16"/>
      <c r="FT438" s="16"/>
      <c r="FU438" s="16"/>
      <c r="FV438" s="16"/>
      <c r="FW438" s="16"/>
      <c r="FX438" s="16"/>
      <c r="FY438" s="16"/>
      <c r="FZ438" s="16"/>
      <c r="GA438" s="16"/>
      <c r="GB438" s="16"/>
      <c r="GC438" s="16"/>
      <c r="GD438" s="16"/>
      <c r="GE438" s="16"/>
      <c r="GF438" s="16"/>
      <c r="GG438" s="16"/>
      <c r="GH438" s="16"/>
      <c r="GI438" s="16"/>
      <c r="GJ438" s="16"/>
      <c r="GK438" s="16"/>
      <c r="GL438" s="16"/>
      <c r="GM438" s="16"/>
      <c r="GN438" s="16"/>
      <c r="GO438" s="16"/>
      <c r="GP438" s="16"/>
      <c r="GQ438" s="16"/>
      <c r="GR438" s="16"/>
      <c r="GS438" s="16"/>
      <c r="GT438" s="16"/>
      <c r="GU438" s="16"/>
      <c r="GV438" s="16"/>
      <c r="GW438" s="16"/>
      <c r="GX438" s="16"/>
      <c r="GY438" s="16"/>
      <c r="GZ438" s="16"/>
      <c r="HA438" s="16"/>
      <c r="HB438" s="16"/>
      <c r="HC438" s="16"/>
      <c r="HD438" s="16"/>
      <c r="HE438" s="16"/>
      <c r="HF438" s="16"/>
      <c r="HG438" s="16"/>
      <c r="HH438" s="16"/>
      <c r="HI438" s="16"/>
      <c r="HJ438" s="16"/>
      <c r="HK438" s="16"/>
      <c r="HL438" s="16"/>
      <c r="HM438" s="16"/>
      <c r="HN438" s="16"/>
      <c r="HO438" s="16"/>
      <c r="HP438" s="16"/>
      <c r="HQ438" s="16"/>
      <c r="HR438" s="16"/>
      <c r="HS438" s="16"/>
      <c r="HT438" s="16"/>
      <c r="HU438" s="16"/>
      <c r="HV438" s="16"/>
      <c r="HW438" s="16"/>
      <c r="HX438" s="16"/>
    </row>
    <row r="439" spans="160:232" ht="15.95" customHeight="1" x14ac:dyDescent="0.2">
      <c r="FD439" s="16"/>
      <c r="FE439" s="16"/>
      <c r="FF439" s="16"/>
      <c r="FG439" s="16"/>
      <c r="FH439" s="16"/>
      <c r="FI439" s="16"/>
      <c r="FJ439" s="16"/>
      <c r="FK439" s="16"/>
      <c r="FL439" s="16"/>
      <c r="FM439" s="16"/>
      <c r="FN439" s="16"/>
      <c r="FO439" s="16"/>
      <c r="FP439" s="16"/>
      <c r="FQ439" s="16"/>
      <c r="FR439" s="16"/>
      <c r="FS439" s="16"/>
      <c r="FT439" s="16"/>
      <c r="FU439" s="16"/>
      <c r="FV439" s="16"/>
      <c r="FW439" s="16"/>
      <c r="FX439" s="16"/>
      <c r="FY439" s="16"/>
      <c r="FZ439" s="16"/>
      <c r="GA439" s="16"/>
      <c r="GB439" s="16"/>
      <c r="GC439" s="16"/>
      <c r="GD439" s="16"/>
      <c r="GE439" s="16"/>
      <c r="GF439" s="16"/>
      <c r="GG439" s="16"/>
      <c r="GH439" s="16"/>
      <c r="GI439" s="16"/>
      <c r="GJ439" s="16"/>
      <c r="GK439" s="16"/>
      <c r="GL439" s="16"/>
      <c r="GM439" s="16"/>
      <c r="GN439" s="16"/>
      <c r="GO439" s="16"/>
      <c r="GP439" s="16"/>
      <c r="GQ439" s="16"/>
      <c r="GR439" s="16"/>
      <c r="GS439" s="16"/>
      <c r="GT439" s="16"/>
      <c r="GU439" s="16"/>
      <c r="GV439" s="16"/>
      <c r="GW439" s="16"/>
      <c r="GX439" s="16"/>
      <c r="GY439" s="16"/>
      <c r="GZ439" s="16"/>
      <c r="HA439" s="16"/>
      <c r="HB439" s="16"/>
      <c r="HC439" s="16"/>
      <c r="HD439" s="16"/>
      <c r="HE439" s="16"/>
      <c r="HF439" s="16"/>
      <c r="HG439" s="16"/>
      <c r="HH439" s="16"/>
      <c r="HI439" s="16"/>
      <c r="HJ439" s="16"/>
      <c r="HK439" s="16"/>
      <c r="HL439" s="16"/>
      <c r="HM439" s="16"/>
      <c r="HN439" s="16"/>
      <c r="HO439" s="16"/>
      <c r="HP439" s="16"/>
      <c r="HQ439" s="16"/>
      <c r="HR439" s="16"/>
      <c r="HS439" s="16"/>
      <c r="HT439" s="16"/>
      <c r="HU439" s="16"/>
      <c r="HV439" s="16"/>
      <c r="HW439" s="16"/>
      <c r="HX439" s="16"/>
    </row>
    <row r="440" spans="160:232" ht="15.95" customHeight="1" x14ac:dyDescent="0.2">
      <c r="FD440" s="16"/>
      <c r="FE440" s="16"/>
      <c r="FF440" s="16"/>
      <c r="FG440" s="16"/>
      <c r="FH440" s="16"/>
      <c r="FI440" s="16"/>
      <c r="FJ440" s="16"/>
      <c r="FK440" s="16"/>
      <c r="FL440" s="16"/>
      <c r="FM440" s="16"/>
      <c r="FN440" s="16"/>
      <c r="FO440" s="16"/>
      <c r="FP440" s="16"/>
      <c r="FQ440" s="16"/>
      <c r="FR440" s="16"/>
      <c r="FS440" s="16"/>
      <c r="FT440" s="16"/>
      <c r="FU440" s="16"/>
      <c r="FV440" s="16"/>
      <c r="FW440" s="16"/>
      <c r="FX440" s="16"/>
      <c r="FY440" s="16"/>
      <c r="FZ440" s="16"/>
      <c r="GA440" s="16"/>
      <c r="GB440" s="16"/>
      <c r="GC440" s="16"/>
      <c r="GD440" s="16"/>
      <c r="GE440" s="16"/>
      <c r="GF440" s="16"/>
      <c r="GG440" s="16"/>
      <c r="GH440" s="16"/>
      <c r="GI440" s="16"/>
      <c r="GJ440" s="16"/>
      <c r="GK440" s="16"/>
      <c r="GL440" s="16"/>
      <c r="GM440" s="16"/>
      <c r="GN440" s="16"/>
      <c r="GO440" s="16"/>
      <c r="GP440" s="16"/>
      <c r="GQ440" s="16"/>
      <c r="GR440" s="16"/>
      <c r="GS440" s="16"/>
      <c r="GT440" s="16"/>
      <c r="GU440" s="16"/>
      <c r="GV440" s="16"/>
      <c r="GW440" s="16"/>
      <c r="GX440" s="16"/>
      <c r="GY440" s="16"/>
      <c r="GZ440" s="16"/>
      <c r="HA440" s="16"/>
      <c r="HB440" s="16"/>
      <c r="HC440" s="16"/>
      <c r="HD440" s="16"/>
      <c r="HE440" s="16"/>
      <c r="HF440" s="16"/>
      <c r="HG440" s="16"/>
      <c r="HH440" s="16"/>
      <c r="HI440" s="16"/>
      <c r="HJ440" s="16"/>
      <c r="HK440" s="16"/>
      <c r="HL440" s="16"/>
      <c r="HM440" s="16"/>
      <c r="HN440" s="16"/>
      <c r="HO440" s="16"/>
      <c r="HP440" s="16"/>
      <c r="HQ440" s="16"/>
      <c r="HR440" s="16"/>
      <c r="HS440" s="16"/>
      <c r="HT440" s="16"/>
      <c r="HU440" s="16"/>
      <c r="HV440" s="16"/>
      <c r="HW440" s="16"/>
      <c r="HX440" s="16"/>
    </row>
    <row r="441" spans="160:232" ht="15.95" customHeight="1" x14ac:dyDescent="0.2">
      <c r="FD441" s="16"/>
      <c r="FE441" s="16"/>
      <c r="FF441" s="16"/>
      <c r="FG441" s="16"/>
      <c r="FH441" s="16"/>
      <c r="FI441" s="16"/>
      <c r="FJ441" s="16"/>
      <c r="FK441" s="16"/>
      <c r="FL441" s="16"/>
      <c r="FM441" s="16"/>
      <c r="FN441" s="16"/>
      <c r="FO441" s="16"/>
      <c r="FP441" s="16"/>
      <c r="FQ441" s="16"/>
      <c r="FR441" s="16"/>
      <c r="FS441" s="16"/>
      <c r="FT441" s="16"/>
      <c r="FU441" s="16"/>
      <c r="FV441" s="16"/>
      <c r="FW441" s="16"/>
      <c r="FX441" s="16"/>
      <c r="FY441" s="16"/>
      <c r="FZ441" s="16"/>
      <c r="GA441" s="16"/>
      <c r="GB441" s="16"/>
      <c r="GC441" s="16"/>
      <c r="GD441" s="16"/>
      <c r="GE441" s="16"/>
      <c r="GF441" s="16"/>
      <c r="GG441" s="16"/>
      <c r="GH441" s="16"/>
      <c r="GI441" s="16"/>
      <c r="GJ441" s="16"/>
      <c r="GK441" s="16"/>
      <c r="GL441" s="16"/>
      <c r="GM441" s="16"/>
      <c r="GN441" s="16"/>
      <c r="GO441" s="16"/>
      <c r="GP441" s="16"/>
      <c r="GQ441" s="16"/>
      <c r="GR441" s="16"/>
      <c r="GS441" s="16"/>
      <c r="GT441" s="16"/>
      <c r="GU441" s="16"/>
      <c r="GV441" s="16"/>
      <c r="GW441" s="16"/>
      <c r="GX441" s="16"/>
      <c r="GY441" s="16"/>
      <c r="GZ441" s="16"/>
      <c r="HA441" s="16"/>
      <c r="HB441" s="16"/>
      <c r="HC441" s="16"/>
      <c r="HD441" s="16"/>
      <c r="HE441" s="16"/>
      <c r="HF441" s="16"/>
      <c r="HG441" s="16"/>
      <c r="HH441" s="16"/>
      <c r="HI441" s="16"/>
      <c r="HJ441" s="16"/>
      <c r="HK441" s="16"/>
      <c r="HL441" s="16"/>
      <c r="HM441" s="16"/>
      <c r="HN441" s="16"/>
      <c r="HO441" s="16"/>
      <c r="HP441" s="16"/>
      <c r="HQ441" s="16"/>
      <c r="HR441" s="16"/>
      <c r="HS441" s="16"/>
      <c r="HT441" s="16"/>
      <c r="HU441" s="16"/>
      <c r="HV441" s="16"/>
      <c r="HW441" s="16"/>
      <c r="HX441" s="16"/>
    </row>
    <row r="442" spans="160:232" ht="15.95" customHeight="1" x14ac:dyDescent="0.2">
      <c r="FD442" s="16"/>
      <c r="FE442" s="16"/>
      <c r="FF442" s="16"/>
      <c r="FG442" s="16"/>
      <c r="FH442" s="16"/>
      <c r="FI442" s="16"/>
      <c r="FJ442" s="16"/>
      <c r="FK442" s="16"/>
      <c r="FL442" s="16"/>
      <c r="FM442" s="16"/>
      <c r="FN442" s="16"/>
      <c r="FO442" s="16"/>
      <c r="FP442" s="16"/>
      <c r="FQ442" s="16"/>
      <c r="FR442" s="16"/>
      <c r="FS442" s="16"/>
      <c r="FT442" s="16"/>
      <c r="FU442" s="16"/>
      <c r="FV442" s="16"/>
      <c r="FW442" s="16"/>
      <c r="FX442" s="16"/>
      <c r="FY442" s="16"/>
      <c r="FZ442" s="16"/>
      <c r="GA442" s="16"/>
      <c r="GB442" s="16"/>
      <c r="GC442" s="16"/>
      <c r="GD442" s="16"/>
      <c r="GE442" s="16"/>
      <c r="GF442" s="16"/>
      <c r="GG442" s="16"/>
      <c r="GH442" s="16"/>
      <c r="GI442" s="16"/>
      <c r="GJ442" s="16"/>
      <c r="GK442" s="16"/>
      <c r="GL442" s="16"/>
      <c r="GM442" s="16"/>
      <c r="GN442" s="16"/>
      <c r="GO442" s="16"/>
      <c r="GP442" s="16"/>
      <c r="GQ442" s="16"/>
      <c r="GR442" s="16"/>
      <c r="GS442" s="16"/>
      <c r="GT442" s="16"/>
      <c r="GU442" s="16"/>
      <c r="GV442" s="16"/>
      <c r="GW442" s="16"/>
      <c r="GX442" s="16"/>
      <c r="GY442" s="16"/>
      <c r="GZ442" s="16"/>
      <c r="HA442" s="16"/>
      <c r="HB442" s="16"/>
      <c r="HC442" s="16"/>
      <c r="HD442" s="16"/>
      <c r="HE442" s="16"/>
      <c r="HF442" s="16"/>
      <c r="HG442" s="16"/>
      <c r="HH442" s="16"/>
      <c r="HI442" s="16"/>
      <c r="HJ442" s="16"/>
      <c r="HK442" s="16"/>
      <c r="HL442" s="16"/>
      <c r="HM442" s="16"/>
      <c r="HN442" s="16"/>
      <c r="HO442" s="16"/>
      <c r="HP442" s="16"/>
      <c r="HQ442" s="16"/>
      <c r="HR442" s="16"/>
      <c r="HS442" s="16"/>
      <c r="HT442" s="16"/>
      <c r="HU442" s="16"/>
      <c r="HV442" s="16"/>
      <c r="HW442" s="16"/>
      <c r="HX442" s="16"/>
    </row>
    <row r="443" spans="160:232" ht="15.95" customHeight="1" x14ac:dyDescent="0.2">
      <c r="FD443" s="16"/>
      <c r="FE443" s="16"/>
      <c r="FF443" s="16"/>
      <c r="FG443" s="16"/>
      <c r="FH443" s="16"/>
      <c r="FI443" s="16"/>
      <c r="FJ443" s="16"/>
      <c r="FK443" s="16"/>
      <c r="FL443" s="16"/>
      <c r="FM443" s="16"/>
      <c r="FN443" s="16"/>
      <c r="FO443" s="16"/>
      <c r="FP443" s="16"/>
      <c r="FQ443" s="16"/>
      <c r="FR443" s="16"/>
      <c r="FS443" s="16"/>
      <c r="FT443" s="16"/>
      <c r="FU443" s="16"/>
      <c r="FV443" s="16"/>
      <c r="FW443" s="16"/>
      <c r="FX443" s="16"/>
      <c r="FY443" s="16"/>
      <c r="FZ443" s="16"/>
      <c r="GA443" s="16"/>
      <c r="GB443" s="16"/>
      <c r="GC443" s="16"/>
      <c r="GD443" s="16"/>
      <c r="GE443" s="16"/>
      <c r="GF443" s="16"/>
      <c r="GG443" s="16"/>
      <c r="GH443" s="16"/>
      <c r="GI443" s="16"/>
      <c r="GJ443" s="16"/>
      <c r="GK443" s="16"/>
      <c r="GL443" s="16"/>
      <c r="GM443" s="16"/>
      <c r="GN443" s="16"/>
      <c r="GO443" s="16"/>
      <c r="GP443" s="16"/>
      <c r="GQ443" s="16"/>
      <c r="GR443" s="16"/>
      <c r="GS443" s="16"/>
      <c r="GT443" s="16"/>
      <c r="GU443" s="16"/>
      <c r="GV443" s="16"/>
      <c r="GW443" s="16"/>
      <c r="GX443" s="16"/>
      <c r="GY443" s="16"/>
      <c r="GZ443" s="16"/>
      <c r="HA443" s="16"/>
      <c r="HB443" s="16"/>
      <c r="HC443" s="16"/>
      <c r="HD443" s="16"/>
      <c r="HE443" s="16"/>
      <c r="HF443" s="16"/>
      <c r="HG443" s="16"/>
      <c r="HH443" s="16"/>
      <c r="HI443" s="16"/>
      <c r="HJ443" s="16"/>
      <c r="HK443" s="16"/>
      <c r="HL443" s="16"/>
      <c r="HM443" s="16"/>
      <c r="HN443" s="16"/>
      <c r="HO443" s="16"/>
      <c r="HP443" s="16"/>
      <c r="HQ443" s="16"/>
      <c r="HR443" s="16"/>
      <c r="HS443" s="16"/>
      <c r="HT443" s="16"/>
      <c r="HU443" s="16"/>
      <c r="HV443" s="16"/>
      <c r="HW443" s="16"/>
      <c r="HX443" s="16"/>
    </row>
    <row r="444" spans="160:232" ht="15.95" customHeight="1" x14ac:dyDescent="0.2">
      <c r="FD444" s="16"/>
      <c r="FE444" s="16"/>
      <c r="FF444" s="16"/>
      <c r="FG444" s="16"/>
      <c r="FH444" s="16"/>
      <c r="FI444" s="16"/>
      <c r="FJ444" s="16"/>
      <c r="FK444" s="16"/>
      <c r="FL444" s="16"/>
      <c r="FM444" s="16"/>
      <c r="FN444" s="16"/>
      <c r="FO444" s="16"/>
      <c r="FP444" s="16"/>
      <c r="FQ444" s="16"/>
      <c r="FR444" s="16"/>
      <c r="FS444" s="16"/>
      <c r="FT444" s="16"/>
      <c r="FU444" s="16"/>
      <c r="FV444" s="16"/>
      <c r="FW444" s="16"/>
      <c r="FX444" s="16"/>
      <c r="FY444" s="16"/>
      <c r="FZ444" s="16"/>
      <c r="GA444" s="16"/>
      <c r="GB444" s="16"/>
      <c r="GC444" s="16"/>
      <c r="GD444" s="16"/>
      <c r="GE444" s="16"/>
      <c r="GF444" s="16"/>
      <c r="GG444" s="16"/>
      <c r="GH444" s="16"/>
      <c r="GI444" s="16"/>
      <c r="GJ444" s="16"/>
      <c r="GK444" s="16"/>
      <c r="GL444" s="16"/>
      <c r="GM444" s="16"/>
      <c r="GN444" s="16"/>
      <c r="GO444" s="16"/>
      <c r="GP444" s="16"/>
      <c r="GQ444" s="16"/>
      <c r="GR444" s="16"/>
      <c r="GS444" s="16"/>
      <c r="GT444" s="16"/>
      <c r="GU444" s="16"/>
      <c r="GV444" s="16"/>
      <c r="GW444" s="16"/>
      <c r="GX444" s="16"/>
      <c r="GY444" s="16"/>
      <c r="GZ444" s="16"/>
      <c r="HA444" s="16"/>
      <c r="HB444" s="16"/>
      <c r="HC444" s="16"/>
      <c r="HD444" s="16"/>
      <c r="HE444" s="16"/>
      <c r="HF444" s="16"/>
      <c r="HG444" s="16"/>
      <c r="HH444" s="16"/>
      <c r="HI444" s="16"/>
      <c r="HJ444" s="16"/>
      <c r="HK444" s="16"/>
      <c r="HL444" s="16"/>
      <c r="HM444" s="16"/>
      <c r="HN444" s="16"/>
      <c r="HO444" s="16"/>
      <c r="HP444" s="16"/>
      <c r="HQ444" s="16"/>
      <c r="HR444" s="16"/>
      <c r="HS444" s="16"/>
      <c r="HT444" s="16"/>
      <c r="HU444" s="16"/>
      <c r="HV444" s="16"/>
      <c r="HW444" s="16"/>
      <c r="HX444" s="16"/>
    </row>
    <row r="445" spans="160:232" ht="15.95" customHeight="1" x14ac:dyDescent="0.2">
      <c r="FD445" s="16"/>
      <c r="FE445" s="16"/>
      <c r="FF445" s="16"/>
      <c r="FG445" s="16"/>
      <c r="FH445" s="16"/>
      <c r="FI445" s="16"/>
      <c r="FJ445" s="16"/>
      <c r="FK445" s="16"/>
      <c r="FL445" s="16"/>
      <c r="FM445" s="16"/>
      <c r="FN445" s="16"/>
      <c r="FO445" s="16"/>
      <c r="FP445" s="16"/>
      <c r="FQ445" s="16"/>
      <c r="FR445" s="16"/>
      <c r="FS445" s="16"/>
      <c r="FT445" s="16"/>
      <c r="FU445" s="16"/>
      <c r="FV445" s="16"/>
      <c r="FW445" s="16"/>
      <c r="FX445" s="16"/>
      <c r="FY445" s="16"/>
      <c r="FZ445" s="16"/>
      <c r="GA445" s="16"/>
      <c r="GB445" s="16"/>
      <c r="GC445" s="16"/>
      <c r="GD445" s="16"/>
      <c r="GE445" s="16"/>
      <c r="GF445" s="16"/>
      <c r="GG445" s="16"/>
      <c r="GH445" s="16"/>
      <c r="GI445" s="16"/>
      <c r="GJ445" s="16"/>
      <c r="GK445" s="16"/>
      <c r="GL445" s="16"/>
      <c r="GM445" s="16"/>
      <c r="GN445" s="16"/>
      <c r="GO445" s="16"/>
      <c r="GP445" s="16"/>
      <c r="GQ445" s="16"/>
      <c r="GR445" s="16"/>
      <c r="GS445" s="16"/>
      <c r="GT445" s="16"/>
      <c r="GU445" s="16"/>
      <c r="GV445" s="16"/>
      <c r="GW445" s="16"/>
      <c r="GX445" s="16"/>
      <c r="GY445" s="16"/>
      <c r="GZ445" s="16"/>
      <c r="HA445" s="16"/>
      <c r="HB445" s="16"/>
      <c r="HC445" s="16"/>
      <c r="HD445" s="16"/>
      <c r="HE445" s="16"/>
      <c r="HF445" s="16"/>
      <c r="HG445" s="16"/>
      <c r="HH445" s="16"/>
      <c r="HI445" s="16"/>
      <c r="HJ445" s="16"/>
      <c r="HK445" s="16"/>
      <c r="HL445" s="16"/>
      <c r="HM445" s="16"/>
      <c r="HN445" s="16"/>
      <c r="HO445" s="16"/>
      <c r="HP445" s="16"/>
      <c r="HQ445" s="16"/>
      <c r="HR445" s="16"/>
      <c r="HS445" s="16"/>
      <c r="HT445" s="16"/>
      <c r="HU445" s="16"/>
      <c r="HV445" s="16"/>
      <c r="HW445" s="16"/>
      <c r="HX445" s="16"/>
    </row>
    <row r="446" spans="160:232" ht="15.95" customHeight="1" x14ac:dyDescent="0.2">
      <c r="FD446" s="16"/>
      <c r="FE446" s="16"/>
      <c r="FF446" s="16"/>
      <c r="FG446" s="16"/>
      <c r="FH446" s="16"/>
      <c r="FI446" s="16"/>
      <c r="FJ446" s="16"/>
      <c r="FK446" s="16"/>
      <c r="FL446" s="16"/>
      <c r="FM446" s="16"/>
      <c r="FN446" s="16"/>
      <c r="FO446" s="16"/>
      <c r="FP446" s="16"/>
      <c r="FQ446" s="16"/>
      <c r="FR446" s="16"/>
      <c r="FS446" s="16"/>
      <c r="FT446" s="16"/>
      <c r="FU446" s="16"/>
      <c r="FV446" s="16"/>
      <c r="FW446" s="16"/>
      <c r="FX446" s="16"/>
      <c r="FY446" s="16"/>
      <c r="FZ446" s="16"/>
      <c r="GA446" s="16"/>
      <c r="GB446" s="16"/>
      <c r="GC446" s="16"/>
      <c r="GD446" s="16"/>
      <c r="GE446" s="16"/>
      <c r="GF446" s="16"/>
      <c r="GG446" s="16"/>
      <c r="GH446" s="16"/>
      <c r="GI446" s="16"/>
      <c r="GJ446" s="16"/>
      <c r="GK446" s="16"/>
      <c r="GL446" s="16"/>
      <c r="GM446" s="16"/>
      <c r="GN446" s="16"/>
      <c r="GO446" s="16"/>
      <c r="GP446" s="16"/>
      <c r="GQ446" s="16"/>
      <c r="GR446" s="16"/>
      <c r="GS446" s="16"/>
      <c r="GT446" s="16"/>
      <c r="GU446" s="16"/>
      <c r="GV446" s="16"/>
      <c r="GW446" s="16"/>
      <c r="GX446" s="16"/>
      <c r="GY446" s="16"/>
      <c r="GZ446" s="16"/>
      <c r="HA446" s="16"/>
      <c r="HB446" s="16"/>
      <c r="HC446" s="16"/>
      <c r="HD446" s="16"/>
      <c r="HE446" s="16"/>
      <c r="HF446" s="16"/>
      <c r="HG446" s="16"/>
      <c r="HH446" s="16"/>
      <c r="HI446" s="16"/>
      <c r="HJ446" s="16"/>
      <c r="HK446" s="16"/>
      <c r="HL446" s="16"/>
      <c r="HM446" s="16"/>
      <c r="HN446" s="16"/>
      <c r="HO446" s="16"/>
      <c r="HP446" s="16"/>
      <c r="HQ446" s="16"/>
      <c r="HR446" s="16"/>
      <c r="HS446" s="16"/>
      <c r="HT446" s="16"/>
      <c r="HU446" s="16"/>
      <c r="HV446" s="16"/>
      <c r="HW446" s="16"/>
      <c r="HX446" s="16"/>
    </row>
    <row r="447" spans="160:232" ht="15.95" customHeight="1" x14ac:dyDescent="0.2">
      <c r="FD447" s="16"/>
      <c r="FE447" s="16"/>
      <c r="FF447" s="16"/>
      <c r="FG447" s="16"/>
      <c r="FH447" s="16"/>
      <c r="FI447" s="16"/>
      <c r="FJ447" s="16"/>
      <c r="FK447" s="16"/>
      <c r="FL447" s="16"/>
      <c r="FM447" s="16"/>
      <c r="FN447" s="16"/>
      <c r="FO447" s="16"/>
      <c r="FP447" s="16"/>
      <c r="FQ447" s="16"/>
      <c r="FR447" s="16"/>
      <c r="FS447" s="16"/>
      <c r="FT447" s="16"/>
      <c r="FU447" s="16"/>
      <c r="FV447" s="16"/>
      <c r="FW447" s="16"/>
      <c r="FX447" s="16"/>
      <c r="FY447" s="16"/>
      <c r="FZ447" s="16"/>
      <c r="GA447" s="16"/>
      <c r="GB447" s="16"/>
      <c r="GC447" s="16"/>
      <c r="GD447" s="16"/>
      <c r="GE447" s="16"/>
      <c r="GF447" s="16"/>
      <c r="GG447" s="16"/>
      <c r="GH447" s="16"/>
      <c r="GI447" s="16"/>
      <c r="GJ447" s="16"/>
      <c r="GK447" s="16"/>
      <c r="GL447" s="16"/>
      <c r="GM447" s="16"/>
      <c r="GN447" s="16"/>
      <c r="GO447" s="16"/>
      <c r="GP447" s="16"/>
      <c r="GQ447" s="16"/>
      <c r="GR447" s="16"/>
      <c r="GS447" s="16"/>
      <c r="GT447" s="16"/>
      <c r="GU447" s="16"/>
      <c r="GV447" s="16"/>
      <c r="GW447" s="16"/>
      <c r="GX447" s="16"/>
      <c r="GY447" s="16"/>
      <c r="GZ447" s="16"/>
      <c r="HA447" s="16"/>
      <c r="HB447" s="16"/>
      <c r="HC447" s="16"/>
      <c r="HD447" s="16"/>
      <c r="HE447" s="16"/>
      <c r="HF447" s="16"/>
      <c r="HG447" s="16"/>
      <c r="HH447" s="16"/>
      <c r="HI447" s="16"/>
      <c r="HJ447" s="16"/>
      <c r="HK447" s="16"/>
      <c r="HL447" s="16"/>
      <c r="HM447" s="16"/>
      <c r="HN447" s="16"/>
      <c r="HO447" s="16"/>
      <c r="HP447" s="16"/>
      <c r="HQ447" s="16"/>
      <c r="HR447" s="16"/>
      <c r="HS447" s="16"/>
      <c r="HT447" s="16"/>
      <c r="HU447" s="16"/>
      <c r="HV447" s="16"/>
      <c r="HW447" s="16"/>
      <c r="HX447" s="16"/>
    </row>
    <row r="448" spans="160:232" ht="15.95" customHeight="1" x14ac:dyDescent="0.2">
      <c r="FD448" s="16"/>
      <c r="FE448" s="16"/>
      <c r="FF448" s="16"/>
      <c r="FG448" s="16"/>
      <c r="FH448" s="16"/>
      <c r="FI448" s="16"/>
      <c r="FJ448" s="16"/>
      <c r="FK448" s="16"/>
      <c r="FL448" s="16"/>
      <c r="FM448" s="16"/>
      <c r="FN448" s="16"/>
      <c r="FO448" s="16"/>
      <c r="FP448" s="16"/>
      <c r="FQ448" s="16"/>
      <c r="FR448" s="16"/>
      <c r="FS448" s="16"/>
      <c r="FT448" s="16"/>
      <c r="FU448" s="16"/>
      <c r="FV448" s="16"/>
      <c r="FW448" s="16"/>
      <c r="FX448" s="16"/>
      <c r="FY448" s="16"/>
      <c r="FZ448" s="16"/>
      <c r="GA448" s="16"/>
      <c r="GB448" s="16"/>
      <c r="GC448" s="16"/>
      <c r="GD448" s="16"/>
      <c r="GE448" s="16"/>
      <c r="GF448" s="16"/>
      <c r="GG448" s="16"/>
      <c r="GH448" s="16"/>
      <c r="GI448" s="16"/>
      <c r="GJ448" s="16"/>
      <c r="GK448" s="16"/>
      <c r="GL448" s="16"/>
      <c r="GM448" s="16"/>
      <c r="GN448" s="16"/>
      <c r="GO448" s="16"/>
      <c r="GP448" s="16"/>
      <c r="GQ448" s="16"/>
      <c r="GR448" s="16"/>
      <c r="GS448" s="16"/>
      <c r="GT448" s="16"/>
      <c r="GU448" s="16"/>
      <c r="GV448" s="16"/>
      <c r="GW448" s="16"/>
      <c r="GX448" s="16"/>
      <c r="GY448" s="16"/>
      <c r="GZ448" s="16"/>
      <c r="HA448" s="16"/>
      <c r="HB448" s="16"/>
      <c r="HC448" s="16"/>
      <c r="HD448" s="16"/>
      <c r="HE448" s="16"/>
      <c r="HF448" s="16"/>
      <c r="HG448" s="16"/>
      <c r="HH448" s="16"/>
      <c r="HI448" s="16"/>
      <c r="HJ448" s="16"/>
      <c r="HK448" s="16"/>
      <c r="HL448" s="16"/>
      <c r="HM448" s="16"/>
      <c r="HN448" s="16"/>
      <c r="HO448" s="16"/>
      <c r="HP448" s="16"/>
      <c r="HQ448" s="16"/>
      <c r="HR448" s="16"/>
      <c r="HS448" s="16"/>
      <c r="HT448" s="16"/>
      <c r="HU448" s="16"/>
      <c r="HV448" s="16"/>
      <c r="HW448" s="16"/>
      <c r="HX448" s="16"/>
    </row>
    <row r="449" spans="160:232" ht="15.95" customHeight="1" x14ac:dyDescent="0.2">
      <c r="FD449" s="16"/>
      <c r="FE449" s="16"/>
      <c r="FF449" s="16"/>
      <c r="FG449" s="16"/>
      <c r="FH449" s="16"/>
      <c r="FI449" s="16"/>
      <c r="FJ449" s="16"/>
      <c r="FK449" s="16"/>
      <c r="FL449" s="16"/>
      <c r="FM449" s="16"/>
      <c r="FN449" s="16"/>
      <c r="FO449" s="16"/>
      <c r="FP449" s="16"/>
      <c r="FQ449" s="16"/>
      <c r="FR449" s="16"/>
      <c r="FS449" s="16"/>
      <c r="FT449" s="16"/>
      <c r="FU449" s="16"/>
      <c r="FV449" s="16"/>
      <c r="FW449" s="16"/>
      <c r="FX449" s="16"/>
      <c r="FY449" s="16"/>
      <c r="FZ449" s="16"/>
      <c r="GA449" s="16"/>
      <c r="GB449" s="16"/>
      <c r="GC449" s="16"/>
      <c r="GD449" s="16"/>
      <c r="GE449" s="16"/>
      <c r="GF449" s="16"/>
      <c r="GG449" s="16"/>
      <c r="GH449" s="16"/>
      <c r="GI449" s="16"/>
      <c r="GJ449" s="16"/>
      <c r="GK449" s="16"/>
      <c r="GL449" s="16"/>
      <c r="GM449" s="16"/>
      <c r="GN449" s="16"/>
      <c r="GO449" s="16"/>
      <c r="GP449" s="16"/>
      <c r="GQ449" s="16"/>
      <c r="GR449" s="16"/>
      <c r="GS449" s="16"/>
      <c r="GT449" s="16"/>
      <c r="GU449" s="16"/>
      <c r="GV449" s="16"/>
      <c r="GW449" s="16"/>
      <c r="GX449" s="16"/>
      <c r="GY449" s="16"/>
      <c r="GZ449" s="16"/>
      <c r="HA449" s="16"/>
      <c r="HB449" s="16"/>
      <c r="HC449" s="16"/>
      <c r="HD449" s="16"/>
      <c r="HE449" s="16"/>
      <c r="HF449" s="16"/>
      <c r="HG449" s="16"/>
      <c r="HH449" s="16"/>
      <c r="HI449" s="16"/>
      <c r="HJ449" s="16"/>
      <c r="HK449" s="16"/>
      <c r="HL449" s="16"/>
      <c r="HM449" s="16"/>
      <c r="HN449" s="16"/>
      <c r="HO449" s="16"/>
      <c r="HP449" s="16"/>
      <c r="HQ449" s="16"/>
      <c r="HR449" s="16"/>
      <c r="HS449" s="16"/>
      <c r="HT449" s="16"/>
      <c r="HU449" s="16"/>
      <c r="HV449" s="16"/>
      <c r="HW449" s="16"/>
      <c r="HX449" s="16"/>
    </row>
    <row r="450" spans="160:232" ht="15.95" customHeight="1" x14ac:dyDescent="0.2">
      <c r="FD450" s="16"/>
      <c r="FE450" s="16"/>
      <c r="FF450" s="16"/>
      <c r="FG450" s="16"/>
      <c r="FH450" s="16"/>
      <c r="FI450" s="16"/>
      <c r="FJ450" s="16"/>
      <c r="FK450" s="16"/>
      <c r="FL450" s="16"/>
      <c r="FM450" s="16"/>
      <c r="FN450" s="16"/>
      <c r="FO450" s="16"/>
      <c r="FP450" s="16"/>
      <c r="FQ450" s="16"/>
      <c r="FR450" s="16"/>
      <c r="FS450" s="16"/>
      <c r="FT450" s="16"/>
      <c r="FU450" s="16"/>
      <c r="FV450" s="16"/>
      <c r="FW450" s="16"/>
      <c r="FX450" s="16"/>
      <c r="FY450" s="16"/>
      <c r="FZ450" s="16"/>
      <c r="GA450" s="16"/>
      <c r="GB450" s="16"/>
      <c r="GC450" s="16"/>
      <c r="GD450" s="16"/>
      <c r="GE450" s="16"/>
      <c r="GF450" s="16"/>
      <c r="GG450" s="16"/>
      <c r="GH450" s="16"/>
      <c r="GI450" s="16"/>
      <c r="GJ450" s="16"/>
      <c r="GK450" s="16"/>
      <c r="GL450" s="16"/>
      <c r="GM450" s="16"/>
      <c r="GN450" s="16"/>
      <c r="GO450" s="16"/>
      <c r="GP450" s="16"/>
      <c r="GQ450" s="16"/>
      <c r="GR450" s="16"/>
      <c r="GS450" s="16"/>
      <c r="GT450" s="16"/>
      <c r="GU450" s="16"/>
      <c r="GV450" s="16"/>
      <c r="GW450" s="16"/>
      <c r="GX450" s="16"/>
      <c r="GY450" s="16"/>
      <c r="GZ450" s="16"/>
      <c r="HA450" s="16"/>
      <c r="HB450" s="16"/>
      <c r="HC450" s="16"/>
      <c r="HD450" s="16"/>
      <c r="HE450" s="16"/>
      <c r="HF450" s="16"/>
      <c r="HG450" s="16"/>
      <c r="HH450" s="16"/>
      <c r="HI450" s="16"/>
      <c r="HJ450" s="16"/>
      <c r="HK450" s="16"/>
      <c r="HL450" s="16"/>
      <c r="HM450" s="16"/>
      <c r="HN450" s="16"/>
      <c r="HO450" s="16"/>
      <c r="HP450" s="16"/>
      <c r="HQ450" s="16"/>
      <c r="HR450" s="16"/>
      <c r="HS450" s="16"/>
      <c r="HT450" s="16"/>
      <c r="HU450" s="16"/>
      <c r="HV450" s="16"/>
      <c r="HW450" s="16"/>
      <c r="HX450" s="16"/>
    </row>
    <row r="451" spans="160:232" ht="15.95" customHeight="1" x14ac:dyDescent="0.2">
      <c r="FD451" s="16"/>
      <c r="FE451" s="16"/>
      <c r="FF451" s="16"/>
      <c r="FG451" s="16"/>
      <c r="FH451" s="16"/>
      <c r="FI451" s="16"/>
      <c r="FJ451" s="16"/>
      <c r="FK451" s="16"/>
      <c r="FL451" s="16"/>
      <c r="FM451" s="16"/>
      <c r="FN451" s="16"/>
      <c r="FO451" s="16"/>
      <c r="FP451" s="16"/>
      <c r="FQ451" s="16"/>
      <c r="FR451" s="16"/>
      <c r="FS451" s="16"/>
      <c r="FT451" s="16"/>
      <c r="FU451" s="16"/>
      <c r="FV451" s="16"/>
      <c r="FW451" s="16"/>
      <c r="FX451" s="16"/>
      <c r="FY451" s="16"/>
      <c r="FZ451" s="16"/>
      <c r="GA451" s="16"/>
      <c r="GB451" s="16"/>
      <c r="GC451" s="16"/>
      <c r="GD451" s="16"/>
      <c r="GE451" s="16"/>
      <c r="GF451" s="16"/>
      <c r="GG451" s="16"/>
      <c r="GH451" s="16"/>
      <c r="GI451" s="16"/>
      <c r="GJ451" s="16"/>
      <c r="GK451" s="16"/>
      <c r="GL451" s="16"/>
      <c r="GM451" s="16"/>
      <c r="GN451" s="16"/>
      <c r="GO451" s="16"/>
      <c r="GP451" s="16"/>
      <c r="GQ451" s="16"/>
      <c r="GR451" s="16"/>
      <c r="GS451" s="16"/>
      <c r="GT451" s="16"/>
      <c r="GU451" s="16"/>
      <c r="GV451" s="16"/>
      <c r="GW451" s="16"/>
      <c r="GX451" s="16"/>
      <c r="GY451" s="16"/>
      <c r="GZ451" s="16"/>
      <c r="HA451" s="16"/>
      <c r="HB451" s="16"/>
      <c r="HC451" s="16"/>
      <c r="HD451" s="16"/>
      <c r="HE451" s="16"/>
      <c r="HF451" s="16"/>
      <c r="HG451" s="16"/>
      <c r="HH451" s="16"/>
      <c r="HI451" s="16"/>
      <c r="HJ451" s="16"/>
      <c r="HK451" s="16"/>
      <c r="HL451" s="16"/>
      <c r="HM451" s="16"/>
      <c r="HN451" s="16"/>
      <c r="HO451" s="16"/>
      <c r="HP451" s="16"/>
      <c r="HQ451" s="16"/>
      <c r="HR451" s="16"/>
      <c r="HS451" s="16"/>
      <c r="HT451" s="16"/>
      <c r="HU451" s="16"/>
      <c r="HV451" s="16"/>
      <c r="HW451" s="16"/>
      <c r="HX451" s="16"/>
    </row>
    <row r="452" spans="160:232" ht="15.95" customHeight="1" x14ac:dyDescent="0.2">
      <c r="FD452" s="16"/>
      <c r="FE452" s="16"/>
      <c r="FF452" s="16"/>
      <c r="FG452" s="16"/>
      <c r="FH452" s="16"/>
      <c r="FI452" s="16"/>
      <c r="FJ452" s="16"/>
      <c r="FK452" s="16"/>
      <c r="FL452" s="16"/>
      <c r="FM452" s="16"/>
      <c r="FN452" s="16"/>
      <c r="FO452" s="16"/>
      <c r="FP452" s="16"/>
      <c r="FQ452" s="16"/>
      <c r="FR452" s="16"/>
      <c r="FS452" s="16"/>
      <c r="FT452" s="16"/>
      <c r="FU452" s="16"/>
      <c r="FV452" s="16"/>
      <c r="FW452" s="16"/>
      <c r="FX452" s="16"/>
      <c r="FY452" s="16"/>
      <c r="FZ452" s="16"/>
      <c r="GA452" s="16"/>
      <c r="GB452" s="16"/>
      <c r="GC452" s="16"/>
      <c r="GD452" s="16"/>
      <c r="GE452" s="16"/>
      <c r="GF452" s="16"/>
      <c r="GG452" s="16"/>
      <c r="GH452" s="16"/>
      <c r="GI452" s="16"/>
      <c r="GJ452" s="16"/>
      <c r="GK452" s="16"/>
      <c r="GL452" s="16"/>
      <c r="GM452" s="16"/>
      <c r="GN452" s="16"/>
      <c r="GO452" s="16"/>
      <c r="GP452" s="16"/>
      <c r="GQ452" s="16"/>
      <c r="GR452" s="16"/>
      <c r="GS452" s="16"/>
      <c r="GT452" s="16"/>
      <c r="GU452" s="16"/>
      <c r="GV452" s="16"/>
      <c r="GW452" s="16"/>
      <c r="GX452" s="16"/>
      <c r="GY452" s="16"/>
      <c r="GZ452" s="16"/>
      <c r="HA452" s="16"/>
      <c r="HB452" s="16"/>
      <c r="HC452" s="16"/>
      <c r="HD452" s="16"/>
      <c r="HE452" s="16"/>
      <c r="HF452" s="16"/>
      <c r="HG452" s="16"/>
      <c r="HH452" s="16"/>
      <c r="HI452" s="16"/>
      <c r="HJ452" s="16"/>
      <c r="HK452" s="16"/>
      <c r="HL452" s="16"/>
      <c r="HM452" s="16"/>
      <c r="HN452" s="16"/>
      <c r="HO452" s="16"/>
      <c r="HP452" s="16"/>
      <c r="HQ452" s="16"/>
      <c r="HR452" s="16"/>
      <c r="HS452" s="16"/>
      <c r="HT452" s="16"/>
      <c r="HU452" s="16"/>
      <c r="HV452" s="16"/>
      <c r="HW452" s="16"/>
      <c r="HX452" s="16"/>
    </row>
    <row r="453" spans="160:232" ht="15.95" customHeight="1" x14ac:dyDescent="0.2">
      <c r="FD453" s="16"/>
      <c r="FE453" s="16"/>
      <c r="FF453" s="16"/>
      <c r="FG453" s="16"/>
      <c r="FH453" s="16"/>
      <c r="FI453" s="16"/>
      <c r="FJ453" s="16"/>
      <c r="FK453" s="16"/>
      <c r="FL453" s="16"/>
      <c r="FM453" s="16"/>
      <c r="FN453" s="16"/>
      <c r="FO453" s="16"/>
      <c r="FP453" s="16"/>
      <c r="FQ453" s="16"/>
      <c r="FR453" s="16"/>
      <c r="FS453" s="16"/>
      <c r="FT453" s="16"/>
      <c r="FU453" s="16"/>
      <c r="FV453" s="16"/>
      <c r="FW453" s="16"/>
      <c r="FX453" s="16"/>
      <c r="FY453" s="16"/>
      <c r="FZ453" s="16"/>
      <c r="GA453" s="16"/>
      <c r="GB453" s="16"/>
      <c r="GC453" s="16"/>
      <c r="GD453" s="16"/>
      <c r="GE453" s="16"/>
      <c r="GF453" s="16"/>
      <c r="GG453" s="16"/>
      <c r="GH453" s="16"/>
      <c r="GI453" s="16"/>
      <c r="GJ453" s="16"/>
      <c r="GK453" s="16"/>
      <c r="GL453" s="16"/>
      <c r="GM453" s="16"/>
      <c r="GN453" s="16"/>
      <c r="GO453" s="16"/>
      <c r="GP453" s="16"/>
      <c r="GQ453" s="16"/>
      <c r="GR453" s="16"/>
      <c r="GS453" s="16"/>
      <c r="GT453" s="16"/>
      <c r="GU453" s="16"/>
      <c r="GV453" s="16"/>
      <c r="GW453" s="16"/>
      <c r="GX453" s="16"/>
      <c r="GY453" s="16"/>
      <c r="GZ453" s="16"/>
      <c r="HA453" s="16"/>
      <c r="HB453" s="16"/>
      <c r="HC453" s="16"/>
      <c r="HD453" s="16"/>
      <c r="HE453" s="16"/>
      <c r="HF453" s="16"/>
      <c r="HG453" s="16"/>
      <c r="HH453" s="16"/>
      <c r="HI453" s="16"/>
      <c r="HJ453" s="16"/>
      <c r="HK453" s="16"/>
      <c r="HL453" s="16"/>
      <c r="HM453" s="16"/>
      <c r="HN453" s="16"/>
      <c r="HO453" s="16"/>
      <c r="HP453" s="16"/>
      <c r="HQ453" s="16"/>
      <c r="HR453" s="16"/>
      <c r="HS453" s="16"/>
      <c r="HT453" s="16"/>
      <c r="HU453" s="16"/>
      <c r="HV453" s="16"/>
      <c r="HW453" s="16"/>
      <c r="HX453" s="16"/>
    </row>
    <row r="454" spans="160:232" ht="15.95" customHeight="1" x14ac:dyDescent="0.2">
      <c r="FD454" s="16"/>
      <c r="FE454" s="16"/>
      <c r="FF454" s="16"/>
      <c r="FG454" s="16"/>
      <c r="FH454" s="16"/>
      <c r="FI454" s="16"/>
      <c r="FJ454" s="16"/>
      <c r="FK454" s="16"/>
      <c r="FL454" s="16"/>
      <c r="FM454" s="16"/>
      <c r="FN454" s="16"/>
      <c r="FO454" s="16"/>
      <c r="FP454" s="16"/>
      <c r="FQ454" s="16"/>
      <c r="FR454" s="16"/>
      <c r="FS454" s="16"/>
      <c r="FT454" s="16"/>
      <c r="FU454" s="16"/>
      <c r="FV454" s="16"/>
      <c r="FW454" s="16"/>
      <c r="FX454" s="16"/>
      <c r="FY454" s="16"/>
      <c r="FZ454" s="16"/>
      <c r="GA454" s="16"/>
      <c r="GB454" s="16"/>
      <c r="GC454" s="16"/>
      <c r="GD454" s="16"/>
      <c r="GE454" s="16"/>
      <c r="GF454" s="16"/>
      <c r="GG454" s="16"/>
      <c r="GH454" s="16"/>
      <c r="GI454" s="16"/>
      <c r="GJ454" s="16"/>
      <c r="GK454" s="16"/>
      <c r="GL454" s="16"/>
      <c r="GM454" s="16"/>
      <c r="GN454" s="16"/>
      <c r="GO454" s="16"/>
      <c r="GP454" s="16"/>
      <c r="GQ454" s="16"/>
      <c r="GR454" s="16"/>
      <c r="GS454" s="16"/>
      <c r="GT454" s="16"/>
      <c r="GU454" s="16"/>
      <c r="GV454" s="16"/>
      <c r="GW454" s="16"/>
      <c r="GX454" s="16"/>
      <c r="GY454" s="16"/>
      <c r="GZ454" s="16"/>
      <c r="HA454" s="16"/>
      <c r="HB454" s="16"/>
      <c r="HC454" s="16"/>
      <c r="HD454" s="16"/>
      <c r="HE454" s="16"/>
      <c r="HF454" s="16"/>
      <c r="HG454" s="16"/>
      <c r="HH454" s="16"/>
      <c r="HI454" s="16"/>
      <c r="HJ454" s="16"/>
      <c r="HK454" s="16"/>
      <c r="HL454" s="16"/>
      <c r="HM454" s="16"/>
      <c r="HN454" s="16"/>
      <c r="HO454" s="16"/>
      <c r="HP454" s="16"/>
      <c r="HQ454" s="16"/>
      <c r="HR454" s="16"/>
      <c r="HS454" s="16"/>
      <c r="HT454" s="16"/>
      <c r="HU454" s="16"/>
      <c r="HV454" s="16"/>
      <c r="HW454" s="16"/>
      <c r="HX454" s="16"/>
    </row>
  </sheetData>
  <customSheetViews>
    <customSheetView guid="{5695C4A2-A397-11D1-B2A9-0020AF52675F}" scale="60" fitToPage="1" showRuler="0">
      <pane xSplit="4" topLeftCell="CW1" activePane="topRight"/>
      <selection pane="topRight" activeCell="CT1" sqref="CT1"/>
      <pageMargins left="0.59055118110236227" right="0.59055118110236227" top="0.59055118110236227" bottom="0.59055118110236227" header="0.39370078740157483" footer="0.39370078740157483"/>
      <pageSetup paperSize="9" scale="50" fitToWidth="5" orientation="landscape" horizontalDpi="4294967292" verticalDpi="4294967292" r:id="rId1"/>
      <headerFooter alignWithMargins="0">
        <oddHeader>&amp;C&amp;13&amp;A&amp;10 &amp;F  &amp;P of &amp;N / &amp;D</oddHeader>
      </headerFooter>
    </customSheetView>
    <customSheetView guid="{BE8F5805-9188-11D1-B2A9-0020AF52675F}" scale="50" showGridLines="0" fitToPage="1" hiddenRows="1" showRuler="0">
      <pageMargins left="0.77" right="0.33" top="0.78740157480314965" bottom="0.31496062992125984" header="0.39370078740157483" footer="0.39370078740157483"/>
      <pageSetup paperSize="9" scale="50" fitToWidth="5" fitToHeight="5" orientation="landscape" horizontalDpi="300" verticalDpi="300" r:id="rId2"/>
      <headerFooter alignWithMargins="0">
        <oddHeader>&amp;H&amp;B  &amp;P of &amp;F / &amp;D</oddHeader>
      </headerFooter>
    </customSheetView>
    <customSheetView guid="{BE8F57FF-9188-11D1-B2A9-0020AF52675F}" scale="50" showGridLines="0" fitToPage="1" hiddenRows="1" hiddenColumns="1" showRuler="0" topLeftCell="A6">
      <selection activeCell="A6" sqref="A6"/>
      <pageMargins left="0.74803149606299213" right="0.11811023622047245" top="1.54" bottom="0.31496062992125984" header="0.39370078740157483" footer="0.39370078740157483"/>
      <pageSetup paperSize="9" scale="50" fitToWidth="2" fitToHeight="2" orientation="portrait" horizontalDpi="300" verticalDpi="300" r:id="rId3"/>
      <headerFooter alignWithMargins="0">
        <oddHeader>&amp;H&amp;N  &amp;P of &amp;F / &amp;D</oddHeader>
      </headerFooter>
    </customSheetView>
    <customSheetView guid="{BE8F57F9-9188-11D1-B2A9-0020AF52675F}" scale="75" showGridLines="0" showRuler="0" topLeftCell="A8">
      <pane xSplit="4" ySplit="6" topLeftCell="G14"/>
      <selection activeCell="A8" sqref="A8"/>
      <pageMargins left="0.74803149606299213" right="0.11811023622047245" top="0.78740157480314965" bottom="0.31496062992125984" header="0.39370078740157483" footer="0.39370078740157483"/>
      <pageSetup paperSize="9" fitToWidth="5" orientation="landscape" horizontalDpi="300" verticalDpi="300" r:id="rId4"/>
      <headerFooter alignWithMargins="0">
        <oddHeader>&amp;H&amp;B  &amp;P of &amp;F / &amp;D</oddHeader>
      </headerFooter>
    </customSheetView>
    <customSheetView guid="{3C09BED4-656C-11D1-B2A9-0020AF52675F}" scale="50" showGridLines="0" fitToPage="1" hiddenRows="1" showRuler="0">
      <pageMargins left="0.77" right="0.33" top="0.78740157480314965" bottom="0.31496062992125984" header="0.39370078740157483" footer="0.39370078740157483"/>
      <pageSetup paperSize="9" scale="50" fitToWidth="5" fitToHeight="5" orientation="landscape" horizontalDpi="300" verticalDpi="300" r:id="rId5"/>
      <headerFooter alignWithMargins="0">
        <oddHeader>&amp;H&amp;B  &amp;P of &amp;F / &amp;D</oddHeader>
      </headerFooter>
    </customSheetView>
    <customSheetView guid="{3C09BECE-656C-11D1-B2A9-0020AF52675F}" scale="50" showGridLines="0" fitToPage="1" hiddenRows="1" hiddenColumns="1" showRuler="0" topLeftCell="A6">
      <selection activeCell="A6" sqref="A6"/>
      <pageMargins left="0.74803149606299213" right="0.11811023622047245" top="1.54" bottom="0.31496062992125984" header="0.39370078740157483" footer="0.39370078740157483"/>
      <pageSetup paperSize="9" scale="50" fitToWidth="2" fitToHeight="2" orientation="portrait" horizontalDpi="300" verticalDpi="300" r:id="rId6"/>
      <headerFooter alignWithMargins="0">
        <oddHeader>&amp;H&amp;N  &amp;P of &amp;F / &amp;D</oddHeader>
      </headerFooter>
    </customSheetView>
    <customSheetView guid="{3C09BEC8-656C-11D1-B2A9-0020AF52675F}" scale="75" showGridLines="0" showRuler="0" topLeftCell="A8">
      <pane xSplit="4" ySplit="6" topLeftCell="G14"/>
      <selection activeCell="A8" sqref="A8"/>
      <pageMargins left="0.74803149606299213" right="0.11811023622047245" top="0.78740157480314965" bottom="0.31496062992125984" header="0.39370078740157483" footer="0.39370078740157483"/>
      <pageSetup paperSize="9" fitToWidth="5" orientation="landscape" horizontalDpi="300" verticalDpi="300" r:id="rId7"/>
      <headerFooter alignWithMargins="0">
        <oddHeader>&amp;H&amp;B  &amp;P of &amp;F / &amp;D</oddHeader>
      </headerFooter>
    </customSheetView>
    <customSheetView guid="{2A8CC786-649C-11D1-B2A9-0020AF52675F}" scale="75" showGridLines="0" showRuler="0" topLeftCell="A8">
      <pane xSplit="4" ySplit="6" topLeftCell="G14"/>
      <selection activeCell="A8" sqref="A8"/>
      <pageMargins left="0.74803149606299213" right="0.11811023622047245" top="0.78740157480314965" bottom="0.31496062992125984" header="0.39370078740157483" footer="0.39370078740157483"/>
      <pageSetup paperSize="9" fitToWidth="2" orientation="landscape" horizontalDpi="300" verticalDpi="300" r:id="rId8"/>
      <headerFooter alignWithMargins="0">
        <oddHeader>&amp;H&amp;B  &amp;P of &amp;F / &amp;D</oddHeader>
      </headerFooter>
    </customSheetView>
    <customSheetView guid="{2A8CC78C-649C-11D1-B2A9-0020AF52675F}" scale="50" showGridLines="0" fitToPage="1" hiddenRows="1" hiddenColumns="1" showRuler="0" topLeftCell="A6">
      <selection activeCell="A6" sqref="A6"/>
      <pageMargins left="0.74803149606299213" right="0.11811023622047245" top="1.54" bottom="0.31496062992125984" header="0.39370078740157483" footer="0.39370078740157483"/>
      <pageSetup paperSize="9" scale="60" fitToWidth="2" fitToHeight="2" orientation="portrait" horizontalDpi="300" verticalDpi="300" r:id="rId9"/>
      <headerFooter alignWithMargins="0">
        <oddHeader>&amp;H&amp;N  &amp;P of &amp;F / &amp;D</oddHeader>
      </headerFooter>
    </customSheetView>
    <customSheetView guid="{2A8CC792-649C-11D1-B2A9-0020AF52675F}" scale="50" showGridLines="0" fitToPage="1" hiddenRows="1" showRuler="0">
      <pageMargins left="0.77" right="0.33" top="0.78740157480314965" bottom="0.31496062992125984" header="0.39370078740157483" footer="0.39370078740157483"/>
      <pageSetup paperSize="9" scale="60" fitToWidth="5" fitToHeight="5" orientation="landscape" horizontalDpi="300" verticalDpi="300" r:id="rId10"/>
      <headerFooter alignWithMargins="0">
        <oddHeader>&amp;H&amp;B  &amp;P of &amp;F / &amp;D</oddHeader>
      </headerFooter>
    </customSheetView>
    <customSheetView guid="{BF17A319-664C-11D1-B2A9-0020AF52675F}" scale="75" showGridLines="0" showRuler="0" topLeftCell="A8">
      <pane xSplit="4" ySplit="6" topLeftCell="G14"/>
      <selection activeCell="A8" sqref="A8"/>
      <pageMargins left="0.74803149606299213" right="0.11811023622047245" top="0.78740157480314965" bottom="0.31496062992125984" header="0.39370078740157483" footer="0.39370078740157483"/>
      <pageSetup paperSize="9" fitToWidth="5" orientation="landscape" horizontalDpi="300" verticalDpi="300" r:id="rId11"/>
      <headerFooter alignWithMargins="0">
        <oddHeader>&amp;H&amp;B  &amp;P of &amp;F / &amp;D</oddHeader>
      </headerFooter>
    </customSheetView>
    <customSheetView guid="{BF17A31F-664C-11D1-B2A9-0020AF52675F}" scale="50" showGridLines="0" fitToPage="1" hiddenRows="1" hiddenColumns="1" showRuler="0" topLeftCell="A6">
      <selection activeCell="A6" sqref="A6"/>
      <pageMargins left="0.74803149606299213" right="0.11811023622047245" top="1.54" bottom="0.31496062992125984" header="0.39370078740157483" footer="0.39370078740157483"/>
      <pageSetup paperSize="9" scale="50" fitToWidth="2" fitToHeight="2" orientation="portrait" horizontalDpi="300" verticalDpi="300" r:id="rId12"/>
      <headerFooter alignWithMargins="0">
        <oddHeader>&amp;H&amp;N  &amp;P of &amp;F / &amp;D</oddHeader>
      </headerFooter>
    </customSheetView>
    <customSheetView guid="{BF17A325-664C-11D1-B2A9-0020AF52675F}" scale="50" showGridLines="0" fitToPage="1" hiddenRows="1" showRuler="0">
      <pageMargins left="0.77" right="0.33" top="0.78740157480314965" bottom="0.31496062992125984" header="0.39370078740157483" footer="0.39370078740157483"/>
      <pageSetup paperSize="9" scale="50" fitToWidth="5" fitToHeight="5" orientation="landscape" horizontalDpi="300" verticalDpi="300" r:id="rId13"/>
      <headerFooter alignWithMargins="0">
        <oddHeader>&amp;H&amp;B  &amp;P of &amp;F / &amp;D</oddHeader>
      </headerFooter>
    </customSheetView>
    <customSheetView guid="{B2A61288-7850-11D1-B2A9-0020AF52675F}" scale="75" showGridLines="0" showRuler="0" topLeftCell="A8">
      <pane xSplit="4" ySplit="6" topLeftCell="G14"/>
      <selection activeCell="A8" sqref="A8"/>
      <pageMargins left="0.74803149606299213" right="0.11811023622047245" top="0.78740157480314965" bottom="0.31496062992125984" header="0.39370078740157483" footer="0.39370078740157483"/>
      <pageSetup paperSize="9" fitToWidth="5" orientation="landscape" horizontalDpi="300" verticalDpi="300" r:id="rId14"/>
      <headerFooter alignWithMargins="0">
        <oddHeader>&amp;H&amp;B  &amp;P of &amp;F / &amp;D</oddHeader>
      </headerFooter>
    </customSheetView>
    <customSheetView guid="{B2A6128E-7850-11D1-B2A9-0020AF52675F}" scale="50" showGridLines="0" fitToPage="1" hiddenRows="1" hiddenColumns="1" showRuler="0" topLeftCell="A6">
      <selection activeCell="A6" sqref="A6"/>
      <pageMargins left="0.74803149606299213" right="0.11811023622047245" top="1.54" bottom="0.31496062992125984" header="0.39370078740157483" footer="0.39370078740157483"/>
      <pageSetup paperSize="9" scale="50" fitToWidth="2" fitToHeight="2" orientation="portrait" horizontalDpi="300" verticalDpi="300" r:id="rId15"/>
      <headerFooter alignWithMargins="0">
        <oddHeader>&amp;H&amp;N  &amp;P of &amp;F / &amp;D</oddHeader>
      </headerFooter>
    </customSheetView>
    <customSheetView guid="{B2A61294-7850-11D1-B2A9-0020AF52675F}" scale="50" showGridLines="0" fitToPage="1" hiddenRows="1" showRuler="0">
      <pageMargins left="0.77" right="0.33" top="0.78740157480314965" bottom="0.31496062992125984" header="0.39370078740157483" footer="0.39370078740157483"/>
      <pageSetup paperSize="9" scale="50" fitToWidth="5" fitToHeight="5" orientation="landscape" horizontalDpi="300" verticalDpi="300" r:id="rId16"/>
      <headerFooter alignWithMargins="0">
        <oddHeader>&amp;H&amp;B  &amp;P of &amp;F / &amp;D</oddHeader>
      </headerFooter>
    </customSheetView>
    <customSheetView guid="{BE8F580B-9188-11D1-B2A9-0020AF52675F}" scale="75" showGridLines="0" showRuler="0" topLeftCell="A8">
      <pane xSplit="4" ySplit="6" topLeftCell="G14"/>
      <selection activeCell="A8" sqref="A8"/>
      <pageMargins left="0.74803149606299213" right="0.11811023622047245" top="0.78740157480314965" bottom="0.31496062992125984" header="0.39370078740157483" footer="0.39370078740157483"/>
      <pageSetup paperSize="9" fitToWidth="5" orientation="landscape" horizontalDpi="300" verticalDpi="300" r:id="rId17"/>
      <headerFooter alignWithMargins="0">
        <oddHeader>&amp;H&amp;B  &amp;P of &amp;F / &amp;D</oddHeader>
      </headerFooter>
    </customSheetView>
    <customSheetView guid="{BE8F5811-9188-11D1-B2A9-0020AF52675F}" scale="50" showGridLines="0" fitToPage="1" hiddenRows="1" hiddenColumns="1" showRuler="0" topLeftCell="A6">
      <selection activeCell="A6" sqref="A6"/>
      <pageMargins left="0.74803149606299213" right="0.11811023622047245" top="1.54" bottom="0.31496062992125984" header="0.39370078740157483" footer="0.39370078740157483"/>
      <pageSetup paperSize="9" scale="50" fitToWidth="2" fitToHeight="2" orientation="portrait" horizontalDpi="300" verticalDpi="300" r:id="rId18"/>
      <headerFooter alignWithMargins="0">
        <oddHeader>&amp;H&amp;N  &amp;P of &amp;F / &amp;D</oddHeader>
      </headerFooter>
    </customSheetView>
    <customSheetView guid="{BE8F5817-9188-11D1-B2A9-0020AF52675F}" scale="50" showGridLines="0" fitToPage="1" hiddenRows="1" showRuler="0">
      <pageMargins left="0.77" right="0.33" top="0.78740157480314965" bottom="0.31496062992125984" header="0.39370078740157483" footer="0.39370078740157483"/>
      <pageSetup paperSize="9" scale="50" fitToWidth="5" fitToHeight="5" orientation="landscape" horizontalDpi="300" verticalDpi="300" r:id="rId19"/>
      <headerFooter alignWithMargins="0">
        <oddHeader>&amp;H&amp;B  &amp;P of &amp;F / &amp;D</oddHeader>
      </headerFooter>
    </customSheetView>
    <customSheetView guid="{38DCD945-D1C0-11D3-AFE8-ECCC9D98C637}" scale="75" showGridLines="0" showRuler="0" topLeftCell="A8">
      <pane xSplit="4" ySplit="6" topLeftCell="G14"/>
      <selection activeCell="A8" sqref="A8"/>
      <pageMargins left="0.74803149606299213" right="0.11811023622047245" top="0.78740157480314965" bottom="0.31496062992125984" header="0.39370078740157483" footer="0.39370078740157483"/>
      <pageSetup paperSize="9" fitToWidth="5" orientation="landscape" horizontalDpi="300" verticalDpi="300" r:id="rId20"/>
      <headerFooter alignWithMargins="0">
        <oddHeader>&amp;H&amp;B  &amp;P of &amp;F / &amp;D</oddHeader>
      </headerFooter>
    </customSheetView>
    <customSheetView guid="{38DCD94B-D1C0-11D3-AFE8-ECCC9D98C637}" scale="50" showGridLines="0" fitToPage="1" hiddenRows="1" hiddenColumns="1" showRuler="0" topLeftCell="A6">
      <selection activeCell="A6" sqref="A6"/>
      <pageMargins left="0.74803149606299213" right="0.11811023622047245" top="1.54" bottom="0.31496062992125984" header="0.39370078740157483" footer="0.39370078740157483"/>
      <pageSetup paperSize="9" scale="50" fitToWidth="2" fitToHeight="2" orientation="portrait" horizontalDpi="300" verticalDpi="300" r:id="rId21"/>
      <headerFooter alignWithMargins="0">
        <oddHeader>&amp;H&amp;N  &amp;P of &amp;F / &amp;D</oddHeader>
      </headerFooter>
    </customSheetView>
    <customSheetView guid="{38DCD951-D1C0-11D3-AFE8-ECCC9D98C637}" scale="50" showGridLines="0" fitToPage="1" hiddenRows="1" showRuler="0">
      <pageMargins left="0.77" right="0.33" top="0.78740157480314965" bottom="0.31496062992125984" header="0.39370078740157483" footer="0.39370078740157483"/>
      <pageSetup paperSize="9" scale="50" fitToWidth="5" fitToHeight="5" orientation="landscape" horizontalDpi="300" verticalDpi="300" r:id="rId22"/>
      <headerFooter alignWithMargins="0">
        <oddHeader>&amp;H&amp;B  &amp;P of &amp;F / &amp;D</oddHeader>
      </headerFooter>
    </customSheetView>
  </customSheetViews>
  <phoneticPr fontId="0" type="noConversion"/>
  <pageMargins left="0.59055118110236227" right="0.59055118110236227" top="0.59055118110236227" bottom="0.59055118110236227" header="0.39370078740157483" footer="0.39370078740157483"/>
  <pageSetup paperSize="9" scale="50" fitToWidth="5" orientation="landscape" horizontalDpi="4294967292" verticalDpi="4294967292" r:id="rId23"/>
  <headerFooter alignWithMargins="0">
    <oddHeader>&amp;C&amp;13&amp;A&amp;10 &amp;F  &amp;P of &amp;N / &amp;D</oddHeader>
  </headerFooter>
  <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24"/>
  <sheetViews>
    <sheetView tabSelected="1" workbookViewId="0">
      <selection activeCell="R15" sqref="R15"/>
    </sheetView>
  </sheetViews>
  <sheetFormatPr baseColWidth="10" defaultRowHeight="12.75" x14ac:dyDescent="0.2"/>
  <sheetData>
    <row r="4" spans="1:22" x14ac:dyDescent="0.2">
      <c r="A4" t="s">
        <v>292</v>
      </c>
      <c r="D4" s="638" t="s">
        <v>294</v>
      </c>
      <c r="E4" s="639"/>
      <c r="F4" s="640"/>
      <c r="G4" s="624"/>
      <c r="I4" s="624"/>
      <c r="J4" s="641" t="s">
        <v>307</v>
      </c>
      <c r="K4" s="642"/>
      <c r="L4" t="s">
        <v>295</v>
      </c>
    </row>
    <row r="5" spans="1:22" s="622" customFormat="1" x14ac:dyDescent="0.2">
      <c r="A5" s="622" t="s">
        <v>179</v>
      </c>
      <c r="B5" s="622" t="s">
        <v>211</v>
      </c>
      <c r="C5" s="622" t="s">
        <v>291</v>
      </c>
      <c r="D5" s="643" t="s">
        <v>303</v>
      </c>
      <c r="E5" s="643" t="s">
        <v>302</v>
      </c>
      <c r="F5" s="622" t="s">
        <v>246</v>
      </c>
      <c r="G5" s="622" t="s">
        <v>249</v>
      </c>
      <c r="H5" s="643" t="s">
        <v>304</v>
      </c>
      <c r="I5" s="622" t="s">
        <v>298</v>
      </c>
      <c r="J5" s="632" t="s">
        <v>305</v>
      </c>
      <c r="K5" s="633" t="s">
        <v>306</v>
      </c>
      <c r="L5" s="622" t="s">
        <v>149</v>
      </c>
      <c r="M5" s="622" t="s">
        <v>296</v>
      </c>
      <c r="N5" s="622" t="s">
        <v>297</v>
      </c>
      <c r="O5" s="622" t="s">
        <v>299</v>
      </c>
      <c r="P5" s="622" t="s">
        <v>301</v>
      </c>
      <c r="Q5"/>
      <c r="R5"/>
      <c r="S5"/>
      <c r="T5"/>
      <c r="U5"/>
      <c r="V5"/>
    </row>
    <row r="6" spans="1:22" x14ac:dyDescent="0.2">
      <c r="A6">
        <v>4</v>
      </c>
      <c r="B6" s="623">
        <f>Date!E20</f>
        <v>13.05</v>
      </c>
      <c r="C6">
        <f>Date!F20</f>
        <v>1.0298</v>
      </c>
      <c r="D6" s="623">
        <f>Date!T20</f>
        <v>0.6466307354567713</v>
      </c>
      <c r="E6" s="626">
        <f>Date!CM20</f>
        <v>0.61138141125959433</v>
      </c>
      <c r="F6" s="626">
        <f>Date!DV20</f>
        <v>0.48614342204263128</v>
      </c>
      <c r="G6" s="626">
        <f>Date!DZ20</f>
        <v>0.13307835255552239</v>
      </c>
      <c r="H6" s="626">
        <f>Date!ED20</f>
        <v>0.61922177459815375</v>
      </c>
      <c r="I6" s="626">
        <f>SUM(F6:G6)</f>
        <v>0.61922177459815364</v>
      </c>
      <c r="J6" s="634">
        <f t="shared" ref="J6:K10" si="0">D6-H6</f>
        <v>2.7408960858617548E-2</v>
      </c>
      <c r="K6" s="635">
        <f t="shared" si="0"/>
        <v>-7.8403633385593086E-3</v>
      </c>
      <c r="L6" s="625">
        <f>Date!CQ20</f>
        <v>446.96661090957139</v>
      </c>
      <c r="M6" s="623">
        <f>Date!EN20</f>
        <v>2.1183832876665143</v>
      </c>
      <c r="N6" s="625">
        <f>Date!EP20</f>
        <v>233355.69903096961</v>
      </c>
      <c r="O6" s="625">
        <v>270.99252925030692</v>
      </c>
      <c r="P6" s="627">
        <v>0</v>
      </c>
    </row>
    <row r="7" spans="1:22" x14ac:dyDescent="0.2">
      <c r="A7">
        <v>10</v>
      </c>
      <c r="B7" s="623">
        <f>Date!E32</f>
        <v>27.04</v>
      </c>
      <c r="C7">
        <f>Date!F32</f>
        <v>1.8140000000000001</v>
      </c>
      <c r="D7" s="626">
        <f>Date!T32</f>
        <v>1.1069741897191538</v>
      </c>
      <c r="E7" s="626">
        <f>Date!CM32</f>
        <v>1.1617767770088618</v>
      </c>
      <c r="F7" s="626">
        <f>Date!DV32</f>
        <v>0.87986605675421004</v>
      </c>
      <c r="G7" s="626">
        <f>Date!DZ32</f>
        <v>0.23047877368200384</v>
      </c>
      <c r="H7" s="626">
        <f>Date!ED32</f>
        <v>1.1103448304362138</v>
      </c>
      <c r="I7" s="626">
        <f>SUM(F7:G7)</f>
        <v>1.1103448304362138</v>
      </c>
      <c r="J7" s="634">
        <f t="shared" si="0"/>
        <v>-3.3706407170599473E-3</v>
      </c>
      <c r="K7" s="635">
        <f t="shared" si="0"/>
        <v>5.1431946572648046E-2</v>
      </c>
      <c r="L7" s="625">
        <f>Date!CQ32</f>
        <v>916.30433713386788</v>
      </c>
      <c r="M7" s="623">
        <f>Date!EN32</f>
        <v>9.6595112496724571</v>
      </c>
      <c r="N7" s="625">
        <f>Date!EP32</f>
        <v>97294.436131777096</v>
      </c>
      <c r="O7" s="625">
        <v>1047.108933275184</v>
      </c>
      <c r="P7" s="627">
        <v>2.236010352355732</v>
      </c>
    </row>
    <row r="8" spans="1:22" x14ac:dyDescent="0.2">
      <c r="A8">
        <v>21</v>
      </c>
      <c r="B8" s="623">
        <f>Date!E47</f>
        <v>79.179999999999993</v>
      </c>
      <c r="C8">
        <f>Date!F47</f>
        <v>3.6120000000000005</v>
      </c>
      <c r="D8" s="626">
        <f>Date!T47</f>
        <v>2.3737008082613356</v>
      </c>
      <c r="E8" s="626">
        <f>Date!CM47</f>
        <v>2.5941929857102197</v>
      </c>
      <c r="F8" s="626">
        <f>Date!DV47</f>
        <v>1.9100038993594453</v>
      </c>
      <c r="G8" s="626">
        <f>Date!DZ47</f>
        <v>0.5944434429258425</v>
      </c>
      <c r="H8" s="626">
        <f>Date!ED47</f>
        <v>2.504447342285288</v>
      </c>
      <c r="I8" s="626">
        <f>SUM(F8:G8)</f>
        <v>2.504447342285288</v>
      </c>
      <c r="J8" s="634">
        <f t="shared" si="0"/>
        <v>-0.13074653402395242</v>
      </c>
      <c r="K8" s="635">
        <f t="shared" si="0"/>
        <v>8.9745643424931743E-2</v>
      </c>
      <c r="L8" s="625">
        <f>Date!CQ47</f>
        <v>2651.7986990071863</v>
      </c>
      <c r="M8" s="623">
        <f>Date!EN47</f>
        <v>39.289529059761016</v>
      </c>
      <c r="N8" s="625">
        <f>Date!EP47</f>
        <v>50493.80672682992</v>
      </c>
      <c r="O8" s="625">
        <v>2102.4022966684593</v>
      </c>
      <c r="P8" s="627">
        <v>4.1171174048903554</v>
      </c>
    </row>
    <row r="9" spans="1:22" x14ac:dyDescent="0.2">
      <c r="A9">
        <v>36</v>
      </c>
      <c r="B9" s="623">
        <f>Date!E62</f>
        <v>209</v>
      </c>
      <c r="C9">
        <f>Date!F62</f>
        <v>7.2820000000000009</v>
      </c>
      <c r="D9" s="626">
        <f>Date!T62</f>
        <v>4.6276897954430538</v>
      </c>
      <c r="E9" s="626">
        <f>Date!CM62</f>
        <v>4.9924188011955737</v>
      </c>
      <c r="F9" s="626">
        <f>Date!DV62</f>
        <v>3.9559449972070126</v>
      </c>
      <c r="G9" s="626">
        <f>Date!DZ62</f>
        <v>0.97338850098854302</v>
      </c>
      <c r="H9" s="626">
        <f>Date!ED62</f>
        <v>4.9293334981955557</v>
      </c>
      <c r="I9" s="626">
        <f>SUM(F9:G9)</f>
        <v>4.9293334981955557</v>
      </c>
      <c r="J9" s="634">
        <f t="shared" si="0"/>
        <v>-0.30164370275250185</v>
      </c>
      <c r="K9" s="635">
        <f t="shared" si="0"/>
        <v>6.3085303000018023E-2</v>
      </c>
      <c r="L9" s="625">
        <f>Date!CQ62</f>
        <v>5433.0694592326245</v>
      </c>
      <c r="M9" s="623">
        <f>Date!EN62</f>
        <v>40.906849457143529</v>
      </c>
      <c r="N9" s="625">
        <f>Date!EP62</f>
        <v>99985.728150808922</v>
      </c>
      <c r="O9" s="625">
        <v>3185.5829684886071</v>
      </c>
      <c r="P9" s="627">
        <v>5.2128307672637657</v>
      </c>
    </row>
    <row r="10" spans="1:22" x14ac:dyDescent="0.2">
      <c r="A10">
        <v>60</v>
      </c>
      <c r="B10" s="623">
        <f>Date!E77</f>
        <v>418</v>
      </c>
      <c r="C10">
        <f>Date!F77</f>
        <v>10.206</v>
      </c>
      <c r="D10" s="630">
        <f>Date!T77</f>
        <v>6.742608640199137</v>
      </c>
      <c r="E10" s="631">
        <f>Date!CM77</f>
        <v>7.1881318279520867</v>
      </c>
      <c r="F10" s="626">
        <f>Date!DV77</f>
        <v>5.6452194871454324</v>
      </c>
      <c r="G10" s="626">
        <f>Date!DZ77</f>
        <v>1.2923744918691011</v>
      </c>
      <c r="H10" s="629">
        <f>Date!ED77</f>
        <v>6.937593979014534</v>
      </c>
      <c r="I10" s="629">
        <f>SUM(F10:G10)</f>
        <v>6.9375939790145331</v>
      </c>
      <c r="J10" s="636">
        <f t="shared" si="0"/>
        <v>-0.19498533881539704</v>
      </c>
      <c r="K10" s="637">
        <f t="shared" si="0"/>
        <v>0.2505378489375536</v>
      </c>
      <c r="L10" s="625">
        <f>Date!CQ77</f>
        <v>8020.8488810499766</v>
      </c>
      <c r="M10" s="623">
        <f>Date!EN77</f>
        <v>50.602138240743031</v>
      </c>
      <c r="N10" s="625">
        <f>Date!EP77</f>
        <v>112933.49221447522</v>
      </c>
      <c r="O10" s="625">
        <v>4706.1952989413921</v>
      </c>
      <c r="P10" s="627">
        <v>7.0935137550035581</v>
      </c>
      <c r="Q10">
        <v>1.1479999999999999E-3</v>
      </c>
      <c r="R10">
        <f>I10/Q10</f>
        <v>6043.2003301520326</v>
      </c>
      <c r="S10" s="644" t="s">
        <v>308</v>
      </c>
    </row>
    <row r="11" spans="1:22" x14ac:dyDescent="0.2">
      <c r="A11" t="s">
        <v>293</v>
      </c>
      <c r="Q11">
        <v>1.1479999999999999E-3</v>
      </c>
      <c r="R11">
        <f>D10/Q11</f>
        <v>5873.3524740410603</v>
      </c>
      <c r="S11" s="644" t="s">
        <v>303</v>
      </c>
    </row>
    <row r="12" spans="1:22" x14ac:dyDescent="0.2">
      <c r="A12">
        <v>4</v>
      </c>
      <c r="Q12">
        <v>1.1479999999999999E-3</v>
      </c>
      <c r="R12">
        <f>E10/Q12</f>
        <v>6261.4388745227243</v>
      </c>
      <c r="S12" s="644" t="s">
        <v>302</v>
      </c>
    </row>
    <row r="13" spans="1:22" x14ac:dyDescent="0.2">
      <c r="A13">
        <v>10</v>
      </c>
    </row>
    <row r="14" spans="1:22" x14ac:dyDescent="0.2">
      <c r="A14">
        <v>21</v>
      </c>
      <c r="Q14">
        <v>8470</v>
      </c>
      <c r="R14">
        <f>M10/Q14*1000000</f>
        <v>5974.2784227559659</v>
      </c>
    </row>
    <row r="15" spans="1:22" x14ac:dyDescent="0.2">
      <c r="A15">
        <v>36</v>
      </c>
    </row>
    <row r="16" spans="1:22" x14ac:dyDescent="0.2">
      <c r="A16">
        <v>60</v>
      </c>
    </row>
    <row r="18" spans="1:16" x14ac:dyDescent="0.2">
      <c r="A18" t="s">
        <v>300</v>
      </c>
    </row>
    <row r="19" spans="1:16" x14ac:dyDescent="0.2">
      <c r="A19" s="622"/>
      <c r="B19" s="622" t="s">
        <v>211</v>
      </c>
      <c r="C19" s="622" t="s">
        <v>291</v>
      </c>
      <c r="D19" s="628" t="s">
        <v>303</v>
      </c>
      <c r="E19" s="628" t="s">
        <v>302</v>
      </c>
      <c r="F19" s="622" t="s">
        <v>246</v>
      </c>
      <c r="G19" s="622" t="s">
        <v>249</v>
      </c>
      <c r="H19" s="628" t="s">
        <v>304</v>
      </c>
      <c r="I19" s="622" t="s">
        <v>298</v>
      </c>
      <c r="L19" s="622" t="s">
        <v>149</v>
      </c>
      <c r="M19" s="622" t="s">
        <v>296</v>
      </c>
      <c r="N19" s="622" t="s">
        <v>297</v>
      </c>
      <c r="O19" s="622" t="s">
        <v>299</v>
      </c>
      <c r="P19" t="str">
        <f>P5</f>
        <v>SeptalAnlage%</v>
      </c>
    </row>
    <row r="20" spans="1:16" x14ac:dyDescent="0.2">
      <c r="A20">
        <v>4</v>
      </c>
      <c r="B20" s="627">
        <f t="shared" ref="B20:C24" si="1">B6/B$6</f>
        <v>1</v>
      </c>
      <c r="C20" s="627">
        <f t="shared" ref="C20:I20" si="2">C6/C$6</f>
        <v>1</v>
      </c>
      <c r="D20" s="627">
        <f t="shared" si="2"/>
        <v>1</v>
      </c>
      <c r="E20" s="627">
        <f t="shared" si="2"/>
        <v>1</v>
      </c>
      <c r="F20" s="627">
        <f t="shared" si="2"/>
        <v>1</v>
      </c>
      <c r="G20" s="627">
        <f t="shared" si="2"/>
        <v>1</v>
      </c>
      <c r="H20" s="627">
        <f t="shared" si="2"/>
        <v>1</v>
      </c>
      <c r="I20" s="627">
        <f t="shared" si="2"/>
        <v>1</v>
      </c>
      <c r="L20" s="627">
        <f t="shared" ref="L20:O24" si="3">L6/L$6</f>
        <v>1</v>
      </c>
      <c r="M20" s="627">
        <f t="shared" si="3"/>
        <v>1</v>
      </c>
      <c r="N20" s="627">
        <f t="shared" si="3"/>
        <v>1</v>
      </c>
      <c r="O20" s="627">
        <f t="shared" si="3"/>
        <v>1</v>
      </c>
      <c r="P20" s="627">
        <f>P6+1</f>
        <v>1</v>
      </c>
    </row>
    <row r="21" spans="1:16" x14ac:dyDescent="0.2">
      <c r="A21">
        <v>10</v>
      </c>
      <c r="B21" s="627">
        <f t="shared" si="1"/>
        <v>2.0720306513409961</v>
      </c>
      <c r="C21" s="627">
        <f t="shared" si="1"/>
        <v>1.7615070887550981</v>
      </c>
      <c r="D21" s="627">
        <f t="shared" ref="D21:E21" si="4">D7/D$6</f>
        <v>1.711910877445691</v>
      </c>
      <c r="E21" s="627">
        <f t="shared" si="4"/>
        <v>1.9002487736997422</v>
      </c>
      <c r="F21" s="627">
        <f t="shared" ref="F21:I24" si="5">F7/F$6</f>
        <v>1.8098898737686759</v>
      </c>
      <c r="G21" s="627">
        <f t="shared" si="5"/>
        <v>1.7319028170704507</v>
      </c>
      <c r="H21" s="627">
        <f t="shared" si="5"/>
        <v>1.793129498969535</v>
      </c>
      <c r="I21" s="627">
        <f t="shared" si="5"/>
        <v>1.7931294989695354</v>
      </c>
      <c r="L21" s="627">
        <f t="shared" si="3"/>
        <v>2.0500509764458696</v>
      </c>
      <c r="M21" s="627">
        <f t="shared" si="3"/>
        <v>4.5598505737423958</v>
      </c>
      <c r="N21" s="627">
        <f t="shared" si="3"/>
        <v>0.41693619027005097</v>
      </c>
      <c r="O21" s="627">
        <f t="shared" si="3"/>
        <v>3.8639771220704162</v>
      </c>
      <c r="P21" s="627">
        <f>P7+1</f>
        <v>3.236010352355732</v>
      </c>
    </row>
    <row r="22" spans="1:16" x14ac:dyDescent="0.2">
      <c r="A22">
        <v>21</v>
      </c>
      <c r="B22" s="627">
        <f t="shared" si="1"/>
        <v>6.06743295019157</v>
      </c>
      <c r="C22" s="627">
        <f t="shared" si="1"/>
        <v>3.5074771800349587</v>
      </c>
      <c r="D22" s="627">
        <f t="shared" ref="D22:E22" si="6">D8/D$6</f>
        <v>3.6708753204942925</v>
      </c>
      <c r="E22" s="627">
        <f t="shared" si="6"/>
        <v>4.243166275476959</v>
      </c>
      <c r="F22" s="627">
        <f t="shared" si="5"/>
        <v>3.9288897324459771</v>
      </c>
      <c r="G22" s="627">
        <f t="shared" si="5"/>
        <v>4.4668680631422104</v>
      </c>
      <c r="H22" s="627">
        <f t="shared" si="5"/>
        <v>4.0445078726609029</v>
      </c>
      <c r="I22" s="627">
        <f t="shared" si="5"/>
        <v>4.0445078726609038</v>
      </c>
      <c r="L22" s="627">
        <f t="shared" si="3"/>
        <v>5.9328787302720656</v>
      </c>
      <c r="M22" s="627">
        <f t="shared" si="3"/>
        <v>18.546940626141382</v>
      </c>
      <c r="N22" s="627">
        <f t="shared" si="3"/>
        <v>0.21638128803586099</v>
      </c>
      <c r="O22" s="627">
        <f t="shared" si="3"/>
        <v>7.7581559258651707</v>
      </c>
      <c r="P22" s="627">
        <f>P8+1</f>
        <v>5.1171174048903554</v>
      </c>
    </row>
    <row r="23" spans="1:16" x14ac:dyDescent="0.2">
      <c r="A23">
        <v>36</v>
      </c>
      <c r="B23" s="627">
        <f t="shared" si="1"/>
        <v>16.015325670498083</v>
      </c>
      <c r="C23" s="627">
        <f t="shared" si="1"/>
        <v>7.0712759759176542</v>
      </c>
      <c r="D23" s="627">
        <f t="shared" ref="D23:E23" si="7">D9/D$6</f>
        <v>7.1566189815801371</v>
      </c>
      <c r="E23" s="627">
        <f t="shared" si="7"/>
        <v>8.1658007738736735</v>
      </c>
      <c r="F23" s="627">
        <f t="shared" si="5"/>
        <v>8.1374031157005042</v>
      </c>
      <c r="G23" s="627">
        <f t="shared" si="5"/>
        <v>7.314401495783696</v>
      </c>
      <c r="H23" s="627">
        <f t="shared" si="5"/>
        <v>7.9605299755398056</v>
      </c>
      <c r="I23" s="627">
        <f t="shared" si="5"/>
        <v>7.9605299755398065</v>
      </c>
      <c r="L23" s="627">
        <f t="shared" si="3"/>
        <v>12.155425766986033</v>
      </c>
      <c r="M23" s="627">
        <f t="shared" si="3"/>
        <v>19.310409827772052</v>
      </c>
      <c r="N23" s="627">
        <f t="shared" si="3"/>
        <v>0.42846919345020751</v>
      </c>
      <c r="O23" s="627">
        <f t="shared" si="3"/>
        <v>11.755242763708031</v>
      </c>
      <c r="P23" s="627">
        <f>P9+1</f>
        <v>6.2128307672637657</v>
      </c>
    </row>
    <row r="24" spans="1:16" x14ac:dyDescent="0.2">
      <c r="A24">
        <v>60</v>
      </c>
      <c r="B24" s="627">
        <f t="shared" si="1"/>
        <v>32.030651340996165</v>
      </c>
      <c r="C24" s="627">
        <f t="shared" si="1"/>
        <v>9.9106622645173807</v>
      </c>
      <c r="D24" s="627">
        <f t="shared" ref="D24:E24" si="8">D10/D$6</f>
        <v>10.427293771361253</v>
      </c>
      <c r="E24" s="627">
        <f t="shared" si="8"/>
        <v>11.757197218578805</v>
      </c>
      <c r="F24" s="627">
        <f t="shared" si="5"/>
        <v>11.612251099533314</v>
      </c>
      <c r="G24" s="627">
        <f t="shared" si="5"/>
        <v>9.7113803037943534</v>
      </c>
      <c r="H24" s="627">
        <f t="shared" si="5"/>
        <v>11.203730656139655</v>
      </c>
      <c r="I24" s="627">
        <f t="shared" si="5"/>
        <v>11.203730656139655</v>
      </c>
      <c r="L24" s="627">
        <f t="shared" si="3"/>
        <v>17.945073939030145</v>
      </c>
      <c r="M24" s="627">
        <f t="shared" si="3"/>
        <v>23.887149476374198</v>
      </c>
      <c r="N24" s="627">
        <f t="shared" si="3"/>
        <v>0.48395429245328758</v>
      </c>
      <c r="O24" s="627">
        <f t="shared" si="3"/>
        <v>17.366513062042511</v>
      </c>
      <c r="P24" s="627">
        <f>P10+1</f>
        <v>8.0935137550035581</v>
      </c>
    </row>
  </sheetData>
  <mergeCells count="2">
    <mergeCell ref="D4:F4"/>
    <mergeCell ref="J4:K4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Date</vt:lpstr>
      <vt:lpstr>Graphic</vt:lpstr>
      <vt:lpstr>Date!Druckbereich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A. Tschanz</dc:creator>
  <cp:lastModifiedBy>Schittny, Johannes (ANA)</cp:lastModifiedBy>
  <cp:lastPrinted>2002-08-13T10:11:40Z</cp:lastPrinted>
  <dcterms:created xsi:type="dcterms:W3CDTF">2000-04-04T09:51:52Z</dcterms:created>
  <dcterms:modified xsi:type="dcterms:W3CDTF">2013-02-01T14:53:52Z</dcterms:modified>
</cp:coreProperties>
</file>