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Chi-squared" sheetId="2" r:id="rId1"/>
    <sheet name="treatment" sheetId="10" r:id="rId2"/>
    <sheet name="Groups" sheetId="4" r:id="rId3"/>
    <sheet name="ANOVA_one_way" sheetId="3" r:id="rId4"/>
    <sheet name="Work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I3" i="2" l="1"/>
  <c r="E27" i="3" l="1"/>
  <c r="D27" i="3"/>
  <c r="E14" i="3"/>
  <c r="B19" i="3"/>
  <c r="C28" i="3" s="1"/>
  <c r="B18" i="3"/>
  <c r="C27" i="3" s="1"/>
  <c r="B14" i="3"/>
  <c r="C29" i="3"/>
  <c r="B12" i="3"/>
  <c r="F25" i="2" l="1"/>
  <c r="B11" i="3" l="1"/>
  <c r="B28" i="3"/>
  <c r="B27" i="3"/>
  <c r="C13" i="3"/>
  <c r="D13" i="3"/>
  <c r="D14" i="3" s="1"/>
  <c r="B13" i="3"/>
  <c r="C12" i="3"/>
  <c r="D12" i="3"/>
  <c r="E11" i="3"/>
  <c r="C11" i="3"/>
  <c r="D11" i="3"/>
  <c r="E13" i="3" l="1"/>
  <c r="C14" i="3"/>
  <c r="E12" i="3"/>
  <c r="D38" i="2"/>
  <c r="F26" i="2"/>
  <c r="F4" i="2"/>
  <c r="J4" i="2" s="1"/>
  <c r="C23" i="2" s="1"/>
  <c r="D23" i="2" s="1"/>
  <c r="E23" i="2" s="1"/>
  <c r="F23" i="2" s="1"/>
  <c r="F3" i="2"/>
  <c r="J3" i="2" s="1"/>
  <c r="C20" i="2" s="1"/>
  <c r="D20" i="2" s="1"/>
  <c r="E20" i="2" s="1"/>
  <c r="F20" i="2" s="1"/>
  <c r="E5" i="2"/>
  <c r="D5" i="2"/>
  <c r="C5" i="2"/>
  <c r="B20" i="3" l="1"/>
  <c r="D28" i="3"/>
  <c r="C22" i="3"/>
  <c r="K3" i="2"/>
  <c r="C21" i="2" s="1"/>
  <c r="D21" i="2" s="1"/>
  <c r="E21" i="2" s="1"/>
  <c r="F21" i="2" s="1"/>
  <c r="K4" i="2"/>
  <c r="C24" i="2" s="1"/>
  <c r="D24" i="2" s="1"/>
  <c r="E24" i="2" s="1"/>
  <c r="F24" i="2" s="1"/>
  <c r="F5" i="2"/>
  <c r="I4" i="2" s="1"/>
  <c r="C22" i="2" s="1"/>
  <c r="D22" i="2" s="1"/>
  <c r="E22" i="2" s="1"/>
  <c r="F22" i="2" s="1"/>
  <c r="C19" i="2"/>
  <c r="D19" i="2" s="1"/>
  <c r="E19" i="2" s="1"/>
  <c r="F19" i="2" s="1"/>
</calcChain>
</file>

<file path=xl/comments1.xml><?xml version="1.0" encoding="utf-8"?>
<comments xmlns="http://schemas.openxmlformats.org/spreadsheetml/2006/main">
  <authors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sum((O — E)^2/ E)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gioi tinh : 2 loai, bac hoc: 3 bac =&gt; (degree of freedom) = (rows-1)(cols - 1)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SSw</t>
        </r>
      </text>
    </comment>
  </commentList>
</comments>
</file>

<file path=xl/sharedStrings.xml><?xml version="1.0" encoding="utf-8"?>
<sst xmlns="http://schemas.openxmlformats.org/spreadsheetml/2006/main" count="87" uniqueCount="76">
  <si>
    <t xml:space="preserve">Nam </t>
  </si>
  <si>
    <t>Observed</t>
  </si>
  <si>
    <t>Expected</t>
  </si>
  <si>
    <t>Nu-CD</t>
  </si>
  <si>
    <t>Nu-DH</t>
  </si>
  <si>
    <t>Nu-SDH</t>
  </si>
  <si>
    <t>probability level (alpha)</t>
  </si>
  <si>
    <t>Df</t>
  </si>
  <si>
    <t>Residual = |O -E|</t>
  </si>
  <si>
    <t>Công thức tính Chi-squared</t>
  </si>
  <si>
    <t>Expected N-CD = Tổng CD* Tổng Nam/Tổng toàn bộ</t>
  </si>
  <si>
    <t>Na-CD</t>
  </si>
  <si>
    <t>Na-DH</t>
  </si>
  <si>
    <t>Na-SDH</t>
  </si>
  <si>
    <t>P = CHIDIST(chi-square,df)</t>
  </si>
  <si>
    <t>Tham khảo: https://math.hws.edu/javamath/ryan/ChiSquare.html</t>
  </si>
  <si>
    <t>Bài tập: soạn thêm 1 bài, hoặc yêu cầu HV làm bài kiểm tra mối liên quan giữa P-Class và Sex ở bài Titanic</t>
  </si>
  <si>
    <t>Code lại: bài trên</t>
  </si>
  <si>
    <t>Chi-squared (stats)</t>
  </si>
  <si>
    <t>Với Chi-squared = 2.329 nằm trong khoảng 1.34 - 4.6 (critical) =&gt; xác suất tương ứng là 0.1&lt;P&lt;0.5</t>
  </si>
  <si>
    <t>Bằng cấp (Expected)</t>
  </si>
  <si>
    <t>Bằng cấp (Observed)</t>
  </si>
  <si>
    <r>
      <t xml:space="preserve">Ho: Biến Giới tính và biến bằng cấp </t>
    </r>
    <r>
      <rPr>
        <b/>
        <sz val="13"/>
        <color theme="1"/>
        <rFont val="Calibri Light"/>
        <family val="2"/>
        <scheme val="major"/>
      </rPr>
      <t xml:space="preserve">là </t>
    </r>
    <r>
      <rPr>
        <sz val="13"/>
        <color theme="1"/>
        <rFont val="Calibri Light"/>
        <family val="2"/>
        <scheme val="major"/>
      </rPr>
      <t>2 biến độc lập</t>
    </r>
  </si>
  <si>
    <r>
      <t xml:space="preserve">Ha: Biến Giới tính và biến bằng cấp </t>
    </r>
    <r>
      <rPr>
        <b/>
        <sz val="13"/>
        <rFont val="Calibri Light"/>
        <family val="2"/>
        <scheme val="major"/>
      </rPr>
      <t xml:space="preserve">không là </t>
    </r>
    <r>
      <rPr>
        <sz val="13"/>
        <color theme="1"/>
        <rFont val="Calibri Light"/>
        <family val="2"/>
        <scheme val="major"/>
      </rPr>
      <t xml:space="preserve">2 biến độc lập </t>
    </r>
  </si>
  <si>
    <t> (O — E)^2</t>
  </si>
  <si>
    <t> (O — E)^2/ E</t>
  </si>
  <si>
    <t>Giá trị này lớn hơn mức ý nghĩa được chấp nhận theo quy ước là 0,05 hoặc 5%. Do đó, giả thuyết không cho rằng hai biến phân loại độc lập nhau được chấp nhận.</t>
  </si>
  <si>
    <t>Group 1</t>
  </si>
  <si>
    <t>Group 2</t>
  </si>
  <si>
    <t>Group 3</t>
  </si>
  <si>
    <t>Giả sử k tổng thể có phân phối chuẩn, phương sai bằng nhau, các mẫu là độc lập</t>
  </si>
  <si>
    <t>total</t>
  </si>
  <si>
    <t>SS</t>
  </si>
  <si>
    <t>Tính toán từ SS between, within và total cho ANOVA</t>
  </si>
  <si>
    <t>SSb</t>
  </si>
  <si>
    <t>SSw</t>
  </si>
  <si>
    <t>SSt</t>
  </si>
  <si>
    <t>Kiểm tra lại</t>
  </si>
  <si>
    <t>SSt = SSb+SSw</t>
  </si>
  <si>
    <t>Điền vào bảng kết quả</t>
  </si>
  <si>
    <t>df</t>
  </si>
  <si>
    <t>MS</t>
  </si>
  <si>
    <t>F</t>
  </si>
  <si>
    <t>between</t>
  </si>
  <si>
    <t xml:space="preserve">within </t>
  </si>
  <si>
    <t>Xem: https://graziano-raulin.com/tutorials/stat_comp/man1way.htm</t>
  </si>
  <si>
    <t>Check F trong F-tab table</t>
  </si>
  <si>
    <t>https://graziano-raulin.com/statistics/tables/F-tab.pdf</t>
  </si>
  <si>
    <t>From_6_12_hrs</t>
  </si>
  <si>
    <t>Less_6hrs</t>
  </si>
  <si>
    <t>More_12hrs</t>
  </si>
  <si>
    <t>All</t>
  </si>
  <si>
    <t>Group 1 (4 giờ)</t>
  </si>
  <si>
    <t>Group 2 (6 giờ)</t>
  </si>
  <si>
    <t>Group 3 (8 giờ)</t>
  </si>
  <si>
    <t>Giới tính</t>
  </si>
  <si>
    <t>Cao đẳng</t>
  </si>
  <si>
    <t>Đại học</t>
  </si>
  <si>
    <t>Sau đại học</t>
  </si>
  <si>
    <t>Tổng</t>
  </si>
  <si>
    <t>Nữ</t>
  </si>
  <si>
    <t>dof (degree of freedom)</t>
  </si>
  <si>
    <t>Ho: Số giờ làm việc 1 ca không ảnh hưởng đến số lượng sản phẩm làm ra theo ca. =&gt; Trung bình sản phẩm làm ra như nhau =&gt; m1 = m2 = m3</t>
  </si>
  <si>
    <t>sum of X</t>
  </si>
  <si>
    <t>sum of X^2</t>
  </si>
  <si>
    <t>mean of X</t>
  </si>
  <si>
    <t>treatment</t>
  </si>
  <si>
    <t>not-treated</t>
  </si>
  <si>
    <t>treated</t>
  </si>
  <si>
    <t>improved</t>
  </si>
  <si>
    <t>not-improved</t>
  </si>
  <si>
    <t>improvement</t>
  </si>
  <si>
    <r>
      <t xml:space="preserve">Ho: Biến treatment và biến improvement </t>
    </r>
    <r>
      <rPr>
        <b/>
        <sz val="13"/>
        <color theme="1"/>
        <rFont val="Calibri Light"/>
        <family val="2"/>
        <scheme val="major"/>
      </rPr>
      <t xml:space="preserve">là </t>
    </r>
    <r>
      <rPr>
        <sz val="13"/>
        <color theme="1"/>
        <rFont val="Calibri Light"/>
        <family val="2"/>
        <scheme val="major"/>
      </rPr>
      <t>2 biến độc lập</t>
    </r>
  </si>
  <si>
    <r>
      <t xml:space="preserve">Ha: Biến treatment và biến improvement </t>
    </r>
    <r>
      <rPr>
        <b/>
        <sz val="13"/>
        <color theme="1"/>
        <rFont val="Calibri Light"/>
        <family val="2"/>
        <scheme val="major"/>
      </rPr>
      <t>không</t>
    </r>
    <r>
      <rPr>
        <sz val="13"/>
        <color theme="1"/>
        <rFont val="Calibri Light"/>
        <family val="2"/>
        <scheme val="major"/>
      </rPr>
      <t xml:space="preserve"> là 2 biến độc lập</t>
    </r>
  </si>
  <si>
    <t>Sự quan tâm đến “improvement” phụ thuộc vào treatment hay không?</t>
  </si>
  <si>
    <t>Với dfb = 2 và dfw = 12 thì F_k-1, n-k, alpha = 3.8 khi alpha = 0.05. Tuy nhiên, chúng ta có F =37 &gt; F_k-1, n-k, alpha =&gt; Bác bỏ giả thuyết Ho =&gt; có sự khác biệt đáng kể giữa các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</si>
</sst>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3"/>
      <color theme="1"/>
      <name val="Calibri Light"/>
      <family val="2"/>
      <scheme val="major"/>
    </font>
    <font>
      <b/>
      <i/>
      <sz val="13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b/>
      <sz val="13"/>
      <name val="Calibri Light"/>
      <family val="2"/>
      <scheme val="major"/>
    </font>
    <font>
      <sz val="13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41412"/>
      <name val="Calibri Light"/>
      <family val="2"/>
      <scheme val="maj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333399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C6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4" fillId="0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top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3" fillId="2" borderId="4" xfId="0" applyFont="1" applyFill="1" applyBorder="1" applyAlignment="1">
      <alignment horizontal="center" vertical="center" wrapText="1"/>
    </xf>
    <xf numFmtId="0" fontId="14" fillId="0" borderId="0" xfId="1"/>
    <xf numFmtId="0" fontId="3" fillId="0" borderId="1" xfId="0" applyFont="1" applyBorder="1"/>
    <xf numFmtId="0" fontId="15" fillId="2" borderId="0" xfId="0" applyFont="1" applyFill="1" applyBorder="1" applyAlignment="1">
      <alignment horizontal="left" vertical="center"/>
    </xf>
    <xf numFmtId="0" fontId="4" fillId="8" borderId="1" xfId="0" applyFont="1" applyFill="1" applyBorder="1"/>
    <xf numFmtId="0" fontId="6" fillId="0" borderId="1" xfId="0" applyFont="1" applyBorder="1"/>
    <xf numFmtId="0" fontId="6" fillId="8" borderId="3" xfId="0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 readingOrder="1"/>
    </xf>
    <xf numFmtId="0" fontId="16" fillId="0" borderId="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142875</xdr:rowOff>
    </xdr:from>
    <xdr:to>
      <xdr:col>3</xdr:col>
      <xdr:colOff>552088</xdr:colOff>
      <xdr:row>15</xdr:row>
      <xdr:rowOff>76017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66875"/>
          <a:ext cx="2895238" cy="1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11</xdr:row>
      <xdr:rowOff>104775</xdr:rowOff>
    </xdr:from>
    <xdr:to>
      <xdr:col>11</xdr:col>
      <xdr:colOff>552450</xdr:colOff>
      <xdr:row>14</xdr:row>
      <xdr:rowOff>163413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2200275"/>
          <a:ext cx="3590925" cy="630138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16</xdr:row>
      <xdr:rowOff>9525</xdr:rowOff>
    </xdr:from>
    <xdr:to>
      <xdr:col>11</xdr:col>
      <xdr:colOff>390094</xdr:colOff>
      <xdr:row>21</xdr:row>
      <xdr:rowOff>9406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3057525"/>
          <a:ext cx="3447619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21</xdr:row>
      <xdr:rowOff>38100</xdr:rowOff>
    </xdr:from>
    <xdr:to>
      <xdr:col>8</xdr:col>
      <xdr:colOff>37940</xdr:colOff>
      <xdr:row>24</xdr:row>
      <xdr:rowOff>104695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4038600"/>
          <a:ext cx="1276190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25</xdr:row>
      <xdr:rowOff>19050</xdr:rowOff>
    </xdr:from>
    <xdr:to>
      <xdr:col>10</xdr:col>
      <xdr:colOff>209221</xdr:colOff>
      <xdr:row>29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29150" y="4781550"/>
          <a:ext cx="2628571" cy="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graziano-raulin.com/statistics/tables/F-tab.pdf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workbookViewId="0">
      <selection activeCell="J16" sqref="J16"/>
    </sheetView>
  </sheetViews>
  <sheetFormatPr defaultRowHeight="17.25" x14ac:dyDescent="0.3"/>
  <cols>
    <col min="1" max="1" width="9.140625" style="1"/>
    <col min="2" max="2" width="14" style="1" customWidth="1"/>
    <col min="3" max="3" width="13.28515625" style="1" customWidth="1"/>
    <col min="4" max="4" width="13.42578125" style="1" customWidth="1"/>
    <col min="5" max="5" width="13.85546875" style="1" customWidth="1"/>
    <col min="6" max="6" width="13.7109375" style="1" customWidth="1"/>
    <col min="7" max="7" width="12.85546875" style="1" customWidth="1"/>
    <col min="8" max="8" width="14" style="1" customWidth="1"/>
    <col min="9" max="9" width="12" style="1" customWidth="1"/>
    <col min="10" max="10" width="12.85546875" style="1" customWidth="1"/>
    <col min="11" max="11" width="14.140625" style="1" customWidth="1"/>
    <col min="12" max="16384" width="9.140625" style="1"/>
  </cols>
  <sheetData>
    <row r="1" spans="1:12" x14ac:dyDescent="0.3">
      <c r="C1" s="34" t="s">
        <v>21</v>
      </c>
      <c r="D1" s="34"/>
      <c r="E1" s="34"/>
      <c r="I1" s="34" t="s">
        <v>20</v>
      </c>
      <c r="J1" s="34"/>
      <c r="K1" s="34"/>
    </row>
    <row r="2" spans="1:12" x14ac:dyDescent="0.3">
      <c r="B2" s="2" t="s">
        <v>55</v>
      </c>
      <c r="C2" s="2" t="s">
        <v>56</v>
      </c>
      <c r="D2" s="2" t="s">
        <v>57</v>
      </c>
      <c r="E2" s="2" t="s">
        <v>58</v>
      </c>
      <c r="F2" s="3" t="s">
        <v>59</v>
      </c>
      <c r="H2" s="2" t="s">
        <v>55</v>
      </c>
      <c r="I2" s="2" t="s">
        <v>56</v>
      </c>
      <c r="J2" s="2" t="s">
        <v>57</v>
      </c>
      <c r="K2" s="2" t="s">
        <v>58</v>
      </c>
      <c r="L2" s="4"/>
    </row>
    <row r="3" spans="1:12" x14ac:dyDescent="0.3">
      <c r="B3" s="2" t="s">
        <v>0</v>
      </c>
      <c r="C3" s="2">
        <v>6</v>
      </c>
      <c r="D3" s="2">
        <v>35</v>
      </c>
      <c r="E3" s="2">
        <v>14</v>
      </c>
      <c r="F3" s="3">
        <f>SUM(C3:E3)</f>
        <v>55</v>
      </c>
      <c r="H3" s="2" t="s">
        <v>0</v>
      </c>
      <c r="I3" s="2">
        <f>C5*F3/F5</f>
        <v>6.05</v>
      </c>
      <c r="J3" s="2">
        <f>D5*F3/100</f>
        <v>37.950000000000003</v>
      </c>
      <c r="K3" s="2">
        <f>E5*F3/100</f>
        <v>11</v>
      </c>
      <c r="L3" s="4"/>
    </row>
    <row r="4" spans="1:12" x14ac:dyDescent="0.3">
      <c r="B4" s="2" t="s">
        <v>60</v>
      </c>
      <c r="C4" s="2">
        <v>5</v>
      </c>
      <c r="D4" s="2">
        <v>34</v>
      </c>
      <c r="E4" s="2">
        <v>6</v>
      </c>
      <c r="F4" s="3">
        <f>SUM(C4:E4)</f>
        <v>45</v>
      </c>
      <c r="H4" s="2" t="s">
        <v>60</v>
      </c>
      <c r="I4" s="2">
        <f>C5*F4/F5</f>
        <v>4.95</v>
      </c>
      <c r="J4" s="2">
        <f>D5*F4/100</f>
        <v>31.05</v>
      </c>
      <c r="K4" s="2">
        <f>E5*F4/100</f>
        <v>9</v>
      </c>
      <c r="L4" s="4"/>
    </row>
    <row r="5" spans="1:12" x14ac:dyDescent="0.3">
      <c r="B5" s="3" t="s">
        <v>59</v>
      </c>
      <c r="C5" s="3">
        <f>C3+C4</f>
        <v>11</v>
      </c>
      <c r="D5" s="3">
        <f>D3+D4</f>
        <v>69</v>
      </c>
      <c r="E5" s="3">
        <f>E3+E4</f>
        <v>20</v>
      </c>
      <c r="F5" s="22">
        <f>F3+F4</f>
        <v>100</v>
      </c>
      <c r="H5" s="5" t="s">
        <v>10</v>
      </c>
      <c r="I5" s="6"/>
      <c r="J5" s="6"/>
      <c r="K5" s="6"/>
      <c r="L5" s="6"/>
    </row>
    <row r="8" spans="1:12" x14ac:dyDescent="0.3">
      <c r="A8" s="1" t="s">
        <v>9</v>
      </c>
      <c r="E8" s="1" t="s">
        <v>22</v>
      </c>
    </row>
    <row r="9" spans="1:12" x14ac:dyDescent="0.3">
      <c r="E9" s="1" t="s">
        <v>23</v>
      </c>
    </row>
    <row r="17" spans="1:8" ht="18" thickBot="1" x14ac:dyDescent="0.35"/>
    <row r="18" spans="1:8" ht="34.5" x14ac:dyDescent="0.3">
      <c r="B18" s="7" t="s">
        <v>1</v>
      </c>
      <c r="C18" s="8" t="s">
        <v>2</v>
      </c>
      <c r="D18" s="8" t="s">
        <v>8</v>
      </c>
      <c r="E18" s="8" t="s">
        <v>24</v>
      </c>
      <c r="F18" s="8" t="s">
        <v>25</v>
      </c>
    </row>
    <row r="19" spans="1:8" x14ac:dyDescent="0.3">
      <c r="A19" s="2" t="s">
        <v>11</v>
      </c>
      <c r="B19" s="2">
        <v>6</v>
      </c>
      <c r="C19" s="2">
        <f>I3</f>
        <v>6.05</v>
      </c>
      <c r="D19" s="2">
        <f>ABS(B19-C19)</f>
        <v>4.9999999999999822E-2</v>
      </c>
      <c r="E19" s="2">
        <f>D19*D19</f>
        <v>2.4999999999999823E-3</v>
      </c>
      <c r="F19" s="2">
        <f>E19/C19</f>
        <v>4.1322314049586483E-4</v>
      </c>
    </row>
    <row r="20" spans="1:8" x14ac:dyDescent="0.3">
      <c r="A20" s="2" t="s">
        <v>12</v>
      </c>
      <c r="B20" s="2">
        <v>35</v>
      </c>
      <c r="C20" s="2">
        <f>J3</f>
        <v>37.950000000000003</v>
      </c>
      <c r="D20" s="2">
        <f t="shared" ref="D20:D24" si="0">ABS(B20-C20)</f>
        <v>2.9500000000000028</v>
      </c>
      <c r="E20" s="2">
        <f t="shared" ref="E20:E24" si="1">D20*D20</f>
        <v>8.7025000000000166</v>
      </c>
      <c r="F20" s="2">
        <f t="shared" ref="F20:F24" si="2">E20/C20</f>
        <v>0.22931488801054059</v>
      </c>
    </row>
    <row r="21" spans="1:8" x14ac:dyDescent="0.3">
      <c r="A21" s="2" t="s">
        <v>13</v>
      </c>
      <c r="B21" s="2">
        <v>14</v>
      </c>
      <c r="C21" s="2">
        <f>K3</f>
        <v>11</v>
      </c>
      <c r="D21" s="2">
        <f t="shared" si="0"/>
        <v>3</v>
      </c>
      <c r="E21" s="2">
        <f t="shared" si="1"/>
        <v>9</v>
      </c>
      <c r="F21" s="2">
        <f t="shared" si="2"/>
        <v>0.81818181818181823</v>
      </c>
    </row>
    <row r="22" spans="1:8" x14ac:dyDescent="0.3">
      <c r="A22" s="2" t="s">
        <v>3</v>
      </c>
      <c r="B22" s="2">
        <v>5</v>
      </c>
      <c r="C22" s="2">
        <f>I4</f>
        <v>4.95</v>
      </c>
      <c r="D22" s="2">
        <f t="shared" si="0"/>
        <v>4.9999999999999822E-2</v>
      </c>
      <c r="E22" s="2">
        <f t="shared" si="1"/>
        <v>2.4999999999999823E-3</v>
      </c>
      <c r="F22" s="2">
        <f t="shared" si="2"/>
        <v>5.0505050505050147E-4</v>
      </c>
    </row>
    <row r="23" spans="1:8" x14ac:dyDescent="0.3">
      <c r="A23" s="2" t="s">
        <v>4</v>
      </c>
      <c r="B23" s="2">
        <v>34</v>
      </c>
      <c r="C23" s="2">
        <f>J4</f>
        <v>31.05</v>
      </c>
      <c r="D23" s="2">
        <f t="shared" si="0"/>
        <v>2.9499999999999993</v>
      </c>
      <c r="E23" s="2">
        <f t="shared" si="1"/>
        <v>8.7024999999999952</v>
      </c>
      <c r="F23" s="2">
        <f t="shared" si="2"/>
        <v>0.28027375201288229</v>
      </c>
    </row>
    <row r="24" spans="1:8" x14ac:dyDescent="0.3">
      <c r="A24" s="2" t="s">
        <v>5</v>
      </c>
      <c r="B24" s="2">
        <v>6</v>
      </c>
      <c r="C24" s="2">
        <f>K4</f>
        <v>9</v>
      </c>
      <c r="D24" s="2">
        <f t="shared" si="0"/>
        <v>3</v>
      </c>
      <c r="E24" s="2">
        <f t="shared" si="1"/>
        <v>9</v>
      </c>
      <c r="F24" s="2">
        <f t="shared" si="2"/>
        <v>1</v>
      </c>
    </row>
    <row r="25" spans="1:8" x14ac:dyDescent="0.3">
      <c r="E25" s="23" t="s">
        <v>18</v>
      </c>
      <c r="F25" s="22">
        <f>SUM(F19:F24)</f>
        <v>2.3286887318507876</v>
      </c>
    </row>
    <row r="26" spans="1:8" x14ac:dyDescent="0.3">
      <c r="E26" s="23" t="s">
        <v>61</v>
      </c>
      <c r="F26" s="22">
        <f>(2-1)*(3-1)</f>
        <v>2</v>
      </c>
    </row>
    <row r="28" spans="1:8" ht="24" customHeight="1" x14ac:dyDescent="0.3">
      <c r="B28" s="35" t="s">
        <v>6</v>
      </c>
      <c r="C28" s="35"/>
      <c r="D28" s="35"/>
      <c r="E28" s="35"/>
      <c r="F28" s="35"/>
      <c r="G28" s="35"/>
      <c r="H28" s="35"/>
    </row>
    <row r="29" spans="1:8" ht="18" thickBot="1" x14ac:dyDescent="0.35">
      <c r="B29" s="13"/>
    </row>
    <row r="30" spans="1:8" ht="18" thickBot="1" x14ac:dyDescent="0.35">
      <c r="B30" s="9" t="s">
        <v>7</v>
      </c>
      <c r="C30" s="9">
        <v>0.5</v>
      </c>
      <c r="D30" s="9">
        <v>0.1</v>
      </c>
      <c r="E30" s="10">
        <v>0.05</v>
      </c>
      <c r="F30" s="9">
        <v>0.02</v>
      </c>
      <c r="G30" s="9">
        <v>0.01</v>
      </c>
      <c r="H30" s="9">
        <v>1E-3</v>
      </c>
    </row>
    <row r="31" spans="1:8" ht="18" thickBot="1" x14ac:dyDescent="0.35">
      <c r="B31" s="9">
        <v>1</v>
      </c>
      <c r="C31" s="11">
        <v>0.45500000000000002</v>
      </c>
      <c r="D31" s="11">
        <v>2.706</v>
      </c>
      <c r="E31" s="12">
        <v>3.8410000000000002</v>
      </c>
      <c r="F31" s="12">
        <v>5.4119999999999999</v>
      </c>
      <c r="G31" s="12">
        <v>6.6349999999999998</v>
      </c>
      <c r="H31" s="11">
        <v>10.827</v>
      </c>
    </row>
    <row r="32" spans="1:8" ht="18" thickBot="1" x14ac:dyDescent="0.35">
      <c r="B32" s="9">
        <v>2</v>
      </c>
      <c r="C32" s="24">
        <v>1.3859999999999999</v>
      </c>
      <c r="D32" s="24">
        <v>4.6050000000000004</v>
      </c>
      <c r="E32" s="12">
        <v>5.9909999999999997</v>
      </c>
      <c r="F32" s="11">
        <v>7.8239999999999998</v>
      </c>
      <c r="G32" s="11">
        <v>9.2100000000000009</v>
      </c>
      <c r="H32" s="11">
        <v>13.815</v>
      </c>
    </row>
    <row r="33" spans="1:8" ht="18" thickBot="1" x14ac:dyDescent="0.35">
      <c r="B33" s="9">
        <v>3</v>
      </c>
      <c r="C33" s="11">
        <v>2.3660000000000001</v>
      </c>
      <c r="D33" s="11">
        <v>6.2510000000000003</v>
      </c>
      <c r="E33" s="11">
        <v>7.8150000000000004</v>
      </c>
      <c r="F33" s="11">
        <v>9.8369999999999997</v>
      </c>
      <c r="G33" s="11">
        <v>11.345000000000001</v>
      </c>
      <c r="H33" s="11">
        <v>16.268000000000001</v>
      </c>
    </row>
    <row r="34" spans="1:8" ht="18" thickBot="1" x14ac:dyDescent="0.35">
      <c r="B34" s="9">
        <v>4</v>
      </c>
      <c r="C34" s="11">
        <v>3.3570000000000002</v>
      </c>
      <c r="D34" s="11">
        <v>7.7789999999999999</v>
      </c>
      <c r="E34" s="11">
        <v>9.4879999999999995</v>
      </c>
      <c r="F34" s="11">
        <v>11.667999999999999</v>
      </c>
      <c r="G34" s="11">
        <v>13.276999999999999</v>
      </c>
      <c r="H34" s="11">
        <v>18.465</v>
      </c>
    </row>
    <row r="35" spans="1:8" ht="18" thickBot="1" x14ac:dyDescent="0.35">
      <c r="B35" s="9">
        <v>5</v>
      </c>
      <c r="C35" s="11">
        <v>4.351</v>
      </c>
      <c r="D35" s="11">
        <v>9.2360000000000007</v>
      </c>
      <c r="E35" s="11">
        <v>11.07</v>
      </c>
      <c r="F35" s="11">
        <v>13.388</v>
      </c>
      <c r="G35" s="11">
        <v>15.086</v>
      </c>
      <c r="H35" s="11">
        <v>20.516999999999999</v>
      </c>
    </row>
    <row r="37" spans="1:8" x14ac:dyDescent="0.3">
      <c r="B37" s="1" t="s">
        <v>19</v>
      </c>
    </row>
    <row r="38" spans="1:8" x14ac:dyDescent="0.3">
      <c r="B38" s="14" t="s">
        <v>14</v>
      </c>
      <c r="D38" s="1">
        <f>CHIDIST(F25,2)</f>
        <v>0.31212723621409116</v>
      </c>
    </row>
    <row r="39" spans="1:8" x14ac:dyDescent="0.3">
      <c r="B39" s="1" t="s">
        <v>26</v>
      </c>
    </row>
    <row r="41" spans="1:8" x14ac:dyDescent="0.3">
      <c r="A41" s="1" t="s">
        <v>15</v>
      </c>
    </row>
    <row r="42" spans="1:8" x14ac:dyDescent="0.3">
      <c r="A42" s="1" t="s">
        <v>17</v>
      </c>
    </row>
    <row r="43" spans="1:8" x14ac:dyDescent="0.3">
      <c r="A43" s="1" t="s">
        <v>16</v>
      </c>
    </row>
  </sheetData>
  <mergeCells count="3">
    <mergeCell ref="C1:E1"/>
    <mergeCell ref="I1:K1"/>
    <mergeCell ref="B28:H2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13" sqref="A13"/>
    </sheetView>
  </sheetViews>
  <sheetFormatPr defaultRowHeight="15" x14ac:dyDescent="0.25"/>
  <cols>
    <col min="1" max="1" width="15.28515625" style="31" customWidth="1"/>
    <col min="2" max="2" width="16.7109375" customWidth="1"/>
    <col min="3" max="3" width="18" customWidth="1"/>
  </cols>
  <sheetData>
    <row r="1" spans="1:9" ht="17.25" x14ac:dyDescent="0.3">
      <c r="A1" s="33"/>
      <c r="B1" s="36" t="s">
        <v>71</v>
      </c>
      <c r="C1" s="36"/>
      <c r="E1" s="32" t="s">
        <v>74</v>
      </c>
    </row>
    <row r="2" spans="1:9" ht="25.5" customHeight="1" x14ac:dyDescent="0.3">
      <c r="A2" s="28" t="s">
        <v>66</v>
      </c>
      <c r="B2" s="25" t="s">
        <v>69</v>
      </c>
      <c r="C2" s="25" t="s">
        <v>70</v>
      </c>
      <c r="E2" s="1" t="s">
        <v>72</v>
      </c>
      <c r="F2" s="1"/>
      <c r="G2" s="1"/>
      <c r="H2" s="1"/>
      <c r="I2" s="1"/>
    </row>
    <row r="3" spans="1:9" ht="22.5" customHeight="1" x14ac:dyDescent="0.3">
      <c r="A3" s="29" t="s">
        <v>67</v>
      </c>
      <c r="B3" s="26">
        <v>26</v>
      </c>
      <c r="C3" s="26">
        <v>29</v>
      </c>
      <c r="E3" s="1" t="s">
        <v>73</v>
      </c>
      <c r="F3" s="1"/>
      <c r="G3" s="1"/>
      <c r="H3" s="1"/>
      <c r="I3" s="1"/>
    </row>
    <row r="4" spans="1:9" ht="17.25" x14ac:dyDescent="0.25">
      <c r="A4" s="30" t="s">
        <v>68</v>
      </c>
      <c r="B4" s="27">
        <v>35</v>
      </c>
      <c r="C4" s="27">
        <v>15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8" sqref="A8"/>
    </sheetView>
  </sheetViews>
  <sheetFormatPr defaultRowHeight="15" x14ac:dyDescent="0.25"/>
  <sheetData>
    <row r="1" spans="1:3" x14ac:dyDescent="0.25">
      <c r="A1" s="15" t="s">
        <v>27</v>
      </c>
      <c r="B1" s="15" t="s">
        <v>28</v>
      </c>
      <c r="C1" s="15" t="s">
        <v>29</v>
      </c>
    </row>
    <row r="2" spans="1:3" x14ac:dyDescent="0.25">
      <c r="A2" s="16">
        <v>3</v>
      </c>
      <c r="B2" s="16">
        <v>4</v>
      </c>
      <c r="C2" s="16">
        <v>9</v>
      </c>
    </row>
    <row r="3" spans="1:3" x14ac:dyDescent="0.25">
      <c r="A3" s="16">
        <v>1</v>
      </c>
      <c r="B3" s="16">
        <v>3</v>
      </c>
      <c r="C3" s="16">
        <v>7</v>
      </c>
    </row>
    <row r="4" spans="1:3" x14ac:dyDescent="0.25">
      <c r="A4" s="16">
        <v>3</v>
      </c>
      <c r="B4" s="16">
        <v>5</v>
      </c>
      <c r="C4" s="16">
        <v>8</v>
      </c>
    </row>
    <row r="5" spans="1:3" x14ac:dyDescent="0.25">
      <c r="A5" s="16">
        <v>2</v>
      </c>
      <c r="B5" s="16">
        <v>5</v>
      </c>
      <c r="C5" s="16">
        <v>11</v>
      </c>
    </row>
    <row r="6" spans="1:3" x14ac:dyDescent="0.25">
      <c r="A6" s="16">
        <v>4</v>
      </c>
      <c r="B6" s="16">
        <v>4</v>
      </c>
      <c r="C6" s="1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4"/>
  <sheetViews>
    <sheetView tabSelected="1" workbookViewId="0">
      <selection activeCell="R6" sqref="R6"/>
    </sheetView>
  </sheetViews>
  <sheetFormatPr defaultRowHeight="15" x14ac:dyDescent="0.25"/>
  <cols>
    <col min="1" max="1" width="10.85546875" customWidth="1"/>
    <col min="2" max="2" width="17.42578125" customWidth="1"/>
    <col min="3" max="3" width="15.42578125" customWidth="1"/>
    <col min="4" max="4" width="18.42578125" customWidth="1"/>
    <col min="5" max="5" width="12" bestFit="1" customWidth="1"/>
  </cols>
  <sheetData>
    <row r="2" spans="1:7" ht="15.75" x14ac:dyDescent="0.25">
      <c r="B2" s="15" t="s">
        <v>52</v>
      </c>
      <c r="C2" s="15" t="s">
        <v>53</v>
      </c>
      <c r="D2" s="15" t="s">
        <v>54</v>
      </c>
      <c r="G2" s="21" t="s">
        <v>62</v>
      </c>
    </row>
    <row r="3" spans="1:7" x14ac:dyDescent="0.25">
      <c r="A3" s="17">
        <v>0</v>
      </c>
      <c r="B3" s="16">
        <v>3</v>
      </c>
      <c r="C3" s="16">
        <v>4</v>
      </c>
      <c r="D3" s="16">
        <v>9</v>
      </c>
    </row>
    <row r="4" spans="1:7" x14ac:dyDescent="0.25">
      <c r="A4" s="17">
        <v>1</v>
      </c>
      <c r="B4" s="16">
        <v>1</v>
      </c>
      <c r="C4" s="16">
        <v>3</v>
      </c>
      <c r="D4" s="16">
        <v>7</v>
      </c>
    </row>
    <row r="5" spans="1:7" x14ac:dyDescent="0.25">
      <c r="A5" s="17">
        <v>2</v>
      </c>
      <c r="B5" s="16">
        <v>3</v>
      </c>
      <c r="C5" s="16">
        <v>5</v>
      </c>
      <c r="D5" s="16">
        <v>8</v>
      </c>
    </row>
    <row r="6" spans="1:7" x14ac:dyDescent="0.25">
      <c r="A6" s="17">
        <v>3</v>
      </c>
      <c r="B6" s="16">
        <v>2</v>
      </c>
      <c r="C6" s="16">
        <v>5</v>
      </c>
      <c r="D6" s="16">
        <v>11</v>
      </c>
    </row>
    <row r="7" spans="1:7" x14ac:dyDescent="0.25">
      <c r="A7" s="17">
        <v>4</v>
      </c>
      <c r="B7" s="16">
        <v>4</v>
      </c>
      <c r="C7" s="16">
        <v>4</v>
      </c>
      <c r="D7" s="16">
        <v>9</v>
      </c>
    </row>
    <row r="8" spans="1:7" x14ac:dyDescent="0.25">
      <c r="A8" t="s">
        <v>30</v>
      </c>
    </row>
    <row r="10" spans="1:7" x14ac:dyDescent="0.25">
      <c r="B10" s="18" t="s">
        <v>27</v>
      </c>
      <c r="C10" s="18" t="s">
        <v>28</v>
      </c>
      <c r="D10" s="18" t="s">
        <v>29</v>
      </c>
      <c r="E10" s="18" t="s">
        <v>51</v>
      </c>
    </row>
    <row r="11" spans="1:7" x14ac:dyDescent="0.25">
      <c r="A11" s="17" t="s">
        <v>65</v>
      </c>
      <c r="B11" s="17">
        <f>AVERAGE(B3:B7)</f>
        <v>2.6</v>
      </c>
      <c r="C11" s="17">
        <f>AVERAGE(C3:C7)</f>
        <v>4.2</v>
      </c>
      <c r="D11" s="17">
        <f>AVERAGE(D3:D7)</f>
        <v>8.8000000000000007</v>
      </c>
      <c r="E11" s="17">
        <f>AVERAGE(B3:D7)</f>
        <v>5.2</v>
      </c>
    </row>
    <row r="12" spans="1:7" x14ac:dyDescent="0.25">
      <c r="A12" s="17" t="s">
        <v>63</v>
      </c>
      <c r="B12" s="17">
        <f>SUM(B3:B7)</f>
        <v>13</v>
      </c>
      <c r="C12" s="17">
        <f>SUM(C3:C7)</f>
        <v>21</v>
      </c>
      <c r="D12" s="17">
        <f>SUM(D3:D7)</f>
        <v>44</v>
      </c>
      <c r="E12" s="17">
        <f>SUM(B12:D12)</f>
        <v>78</v>
      </c>
    </row>
    <row r="13" spans="1:7" x14ac:dyDescent="0.25">
      <c r="A13" s="17" t="s">
        <v>64</v>
      </c>
      <c r="B13" s="17">
        <f>SUMSQ(B3:B7)</f>
        <v>39</v>
      </c>
      <c r="C13" s="17">
        <f>SUMSQ(C3:C7)</f>
        <v>91</v>
      </c>
      <c r="D13" s="17">
        <f>SUMSQ(D3:D7)</f>
        <v>396</v>
      </c>
      <c r="E13" s="17">
        <f>SUM(B13:D13)</f>
        <v>526</v>
      </c>
    </row>
    <row r="14" spans="1:7" x14ac:dyDescent="0.25">
      <c r="A14" s="17" t="s">
        <v>32</v>
      </c>
      <c r="B14" s="17">
        <f>B13-B12^2/COUNT(B3:B7)</f>
        <v>5.2000000000000028</v>
      </c>
      <c r="C14" s="17">
        <f>C13-C12^2/COUNT(C3:C7)</f>
        <v>2.7999999999999972</v>
      </c>
      <c r="D14" s="17">
        <f>D13-D12^2/COUNT(D3:D7)</f>
        <v>8.8000000000000114</v>
      </c>
      <c r="E14" s="17">
        <f>SUM(B14:D14)</f>
        <v>16.800000000000011</v>
      </c>
    </row>
    <row r="16" spans="1:7" x14ac:dyDescent="0.25">
      <c r="A16" t="s">
        <v>33</v>
      </c>
    </row>
    <row r="18" spans="1:5" x14ac:dyDescent="0.25">
      <c r="A18" s="17" t="s">
        <v>34</v>
      </c>
      <c r="B18" s="17">
        <f>(B12^2/COUNT(B3:B7) + C12^2/COUNT(C3:C7)+D12^2/COUNT(D3:D7))-E12^2/COUNT(B3:D7)</f>
        <v>103.59999999999997</v>
      </c>
    </row>
    <row r="19" spans="1:5" x14ac:dyDescent="0.25">
      <c r="A19" s="17" t="s">
        <v>35</v>
      </c>
      <c r="B19" s="17">
        <f>SUM(B14:D14)</f>
        <v>16.800000000000011</v>
      </c>
    </row>
    <row r="20" spans="1:5" x14ac:dyDescent="0.25">
      <c r="A20" s="17" t="s">
        <v>36</v>
      </c>
      <c r="B20" s="17">
        <f>E13-E12^2/COUNT(B3:D7)</f>
        <v>120.39999999999998</v>
      </c>
    </row>
    <row r="22" spans="1:5" x14ac:dyDescent="0.25">
      <c r="A22" t="s">
        <v>37</v>
      </c>
      <c r="B22" t="s">
        <v>38</v>
      </c>
      <c r="C22">
        <f>B19+B18</f>
        <v>120.39999999999998</v>
      </c>
    </row>
    <row r="25" spans="1:5" x14ac:dyDescent="0.25">
      <c r="A25" t="s">
        <v>39</v>
      </c>
    </row>
    <row r="26" spans="1:5" x14ac:dyDescent="0.25">
      <c r="A26" s="17"/>
      <c r="B26" s="17" t="s">
        <v>40</v>
      </c>
      <c r="C26" s="17" t="s">
        <v>32</v>
      </c>
      <c r="D26" s="17" t="s">
        <v>41</v>
      </c>
      <c r="E26" s="17" t="s">
        <v>42</v>
      </c>
    </row>
    <row r="27" spans="1:5" x14ac:dyDescent="0.25">
      <c r="A27" s="17" t="s">
        <v>43</v>
      </c>
      <c r="B27" s="17">
        <f>3-1</f>
        <v>2</v>
      </c>
      <c r="C27" s="17">
        <f>B18</f>
        <v>103.59999999999997</v>
      </c>
      <c r="D27" s="17">
        <f>C27/B27</f>
        <v>51.799999999999983</v>
      </c>
      <c r="E27" s="20">
        <f>D27/D28</f>
        <v>36.999999999999957</v>
      </c>
    </row>
    <row r="28" spans="1:5" x14ac:dyDescent="0.25">
      <c r="A28" s="17" t="s">
        <v>44</v>
      </c>
      <c r="B28" s="17">
        <f>COUNT(B3:D7)-3</f>
        <v>12</v>
      </c>
      <c r="C28" s="17">
        <f>B19</f>
        <v>16.800000000000011</v>
      </c>
      <c r="D28" s="17">
        <f t="shared" ref="D28" si="0">C28/B28</f>
        <v>1.400000000000001</v>
      </c>
      <c r="E28" s="17"/>
    </row>
    <row r="29" spans="1:5" x14ac:dyDescent="0.25">
      <c r="A29" s="17" t="s">
        <v>31</v>
      </c>
      <c r="B29" s="17">
        <f>B27+B28</f>
        <v>14</v>
      </c>
      <c r="C29" s="17">
        <f>B20</f>
        <v>120.39999999999998</v>
      </c>
      <c r="D29" s="17"/>
      <c r="E29" s="17"/>
    </row>
    <row r="31" spans="1:5" x14ac:dyDescent="0.25">
      <c r="A31" t="s">
        <v>75</v>
      </c>
    </row>
    <row r="32" spans="1:5" x14ac:dyDescent="0.25">
      <c r="A32" t="s">
        <v>46</v>
      </c>
    </row>
    <row r="33" spans="1:1" x14ac:dyDescent="0.25">
      <c r="A33" t="s">
        <v>45</v>
      </c>
    </row>
    <row r="34" spans="1:1" x14ac:dyDescent="0.25">
      <c r="A34" s="19" t="s">
        <v>47</v>
      </c>
    </row>
  </sheetData>
  <hyperlinks>
    <hyperlink ref="A34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9.42578125" bestFit="1" customWidth="1"/>
    <col min="3" max="3" width="11.42578125" bestFit="1" customWidth="1"/>
  </cols>
  <sheetData>
    <row r="1" spans="1:3" x14ac:dyDescent="0.25">
      <c r="A1" s="17" t="s">
        <v>49</v>
      </c>
      <c r="B1" s="17" t="s">
        <v>48</v>
      </c>
      <c r="C1" s="17" t="s">
        <v>50</v>
      </c>
    </row>
    <row r="2" spans="1:3" x14ac:dyDescent="0.25">
      <c r="A2" s="17">
        <v>6.3</v>
      </c>
      <c r="B2" s="17">
        <v>7.2</v>
      </c>
      <c r="C2" s="17">
        <v>6.3</v>
      </c>
    </row>
    <row r="3" spans="1:3" x14ac:dyDescent="0.25">
      <c r="A3" s="17">
        <v>7</v>
      </c>
      <c r="B3" s="17">
        <v>6.6</v>
      </c>
      <c r="C3" s="17">
        <v>5.8</v>
      </c>
    </row>
    <row r="4" spans="1:3" x14ac:dyDescent="0.25">
      <c r="A4" s="17">
        <v>6.5</v>
      </c>
      <c r="B4" s="17">
        <v>6.1</v>
      </c>
      <c r="C4" s="17">
        <v>6</v>
      </c>
    </row>
    <row r="5" spans="1:3" x14ac:dyDescent="0.25">
      <c r="A5" s="17">
        <v>6.6</v>
      </c>
      <c r="B5" s="17">
        <v>5.8</v>
      </c>
      <c r="C5" s="17">
        <v>5.5</v>
      </c>
    </row>
    <row r="6" spans="1:3" x14ac:dyDescent="0.25">
      <c r="A6" s="17">
        <v>7.2</v>
      </c>
      <c r="B6" s="17">
        <v>6.8</v>
      </c>
      <c r="C6" s="17">
        <v>5.2</v>
      </c>
    </row>
    <row r="7" spans="1:3" x14ac:dyDescent="0.25">
      <c r="A7" s="17">
        <v>6.9</v>
      </c>
      <c r="B7" s="17">
        <v>7.1</v>
      </c>
      <c r="C7" s="17">
        <v>6.5</v>
      </c>
    </row>
    <row r="8" spans="1:3" x14ac:dyDescent="0.25">
      <c r="A8" s="17">
        <v>6.4</v>
      </c>
      <c r="B8" s="17">
        <v>5.9</v>
      </c>
      <c r="C8" s="17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Chi-squared</vt:lpstr>
      <vt:lpstr>treatment</vt:lpstr>
      <vt:lpstr>Groups</vt:lpstr>
      <vt:lpstr>ANOVA_one_way</vt:lpstr>
      <vt:lpstr>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2020-01-06T01:12:46Z</dcterms:modified>
</cp:coreProperties>
</file>