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xr:revisionPtr revIDLastSave="0" documentId="8_{5CE3771F-D937-41C1-8578-0BB4E0DE6C9F}" xr6:coauthVersionLast="47" xr6:coauthVersionMax="47" xr10:uidLastSave="{00000000-0000-0000-0000-000000000000}"/>
  <bookViews>
    <workbookView xWindow="2340" yWindow="2340" windowWidth="21600" windowHeight="1129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8" i="3" l="1"/>
  <c r="B68" i="3"/>
  <c r="L67" i="3"/>
  <c r="B67" i="3"/>
  <c r="L66" i="3"/>
  <c r="B66" i="3"/>
  <c r="L65" i="3"/>
  <c r="B65" i="3"/>
  <c r="L64" i="3"/>
  <c r="B64" i="3"/>
  <c r="L63" i="3"/>
  <c r="B63" i="3"/>
  <c r="L62" i="3"/>
  <c r="B62" i="3"/>
  <c r="L61" i="3"/>
  <c r="B61" i="3"/>
  <c r="L60" i="3"/>
  <c r="B60" i="3"/>
  <c r="L59" i="3"/>
  <c r="B59" i="3"/>
  <c r="L58" i="3"/>
  <c r="B58" i="3"/>
  <c r="L57" i="3"/>
  <c r="B57" i="3"/>
  <c r="L56" i="3"/>
  <c r="B56" i="3"/>
  <c r="L55" i="3"/>
  <c r="B55" i="3"/>
  <c r="L54" i="3"/>
  <c r="B54" i="3"/>
  <c r="L53" i="3"/>
  <c r="B53" i="3"/>
  <c r="L52" i="3"/>
  <c r="B52" i="3"/>
  <c r="L51" i="3"/>
  <c r="B51" i="3"/>
  <c r="L50" i="3"/>
  <c r="B50" i="3"/>
  <c r="L49" i="3"/>
  <c r="B49" i="3"/>
  <c r="L48" i="3"/>
  <c r="B48" i="3"/>
  <c r="L47" i="3"/>
  <c r="B47" i="3"/>
  <c r="L46" i="3"/>
  <c r="B46" i="3"/>
  <c r="L45" i="3"/>
  <c r="B45" i="3"/>
  <c r="L44" i="3"/>
  <c r="B44" i="3"/>
  <c r="L43" i="3"/>
  <c r="B43" i="3"/>
  <c r="L42" i="3"/>
  <c r="B42" i="3"/>
  <c r="L41" i="3"/>
  <c r="B41" i="3"/>
  <c r="L40" i="3"/>
  <c r="B40" i="3"/>
  <c r="L39" i="3"/>
  <c r="B39" i="3"/>
  <c r="L38" i="3"/>
  <c r="B38" i="3"/>
  <c r="L37" i="3"/>
  <c r="B37" i="3"/>
  <c r="L36" i="3"/>
  <c r="B36" i="3"/>
  <c r="L35" i="3"/>
  <c r="B35" i="3"/>
  <c r="L34" i="3"/>
  <c r="B34" i="3"/>
  <c r="L33" i="3"/>
  <c r="B33" i="3"/>
  <c r="L32" i="3"/>
  <c r="B32" i="3"/>
  <c r="L31" i="3"/>
  <c r="B31" i="3"/>
  <c r="L30" i="3"/>
  <c r="B30" i="3"/>
  <c r="L29" i="3"/>
  <c r="B29" i="3"/>
  <c r="L28" i="3"/>
  <c r="B28" i="3"/>
  <c r="L27" i="3"/>
  <c r="B27" i="3"/>
  <c r="L26" i="3"/>
  <c r="B26" i="3"/>
  <c r="L25" i="3"/>
  <c r="B25" i="3"/>
  <c r="L24" i="3"/>
  <c r="B24" i="3"/>
  <c r="L23" i="3"/>
  <c r="B23" i="3"/>
  <c r="L22" i="3"/>
  <c r="B22" i="3"/>
  <c r="L21" i="3"/>
  <c r="B21" i="3"/>
  <c r="L20" i="3"/>
  <c r="B20" i="3"/>
  <c r="L19" i="3"/>
  <c r="B19" i="3"/>
  <c r="L18" i="3"/>
  <c r="B18" i="3"/>
  <c r="L17" i="3"/>
  <c r="B17" i="3"/>
  <c r="L16" i="3"/>
  <c r="B16" i="3"/>
  <c r="L15" i="3"/>
  <c r="B15" i="3"/>
  <c r="L14" i="3"/>
  <c r="B14" i="3"/>
  <c r="L13" i="3"/>
  <c r="B13" i="3"/>
  <c r="L12" i="3"/>
  <c r="B12" i="3"/>
  <c r="L11" i="3"/>
  <c r="L10" i="3"/>
  <c r="L69" i="3" l="1"/>
  <c r="B11" i="3"/>
  <c r="B10" i="3"/>
  <c r="E8" i="3"/>
  <c r="F8" i="3"/>
</calcChain>
</file>

<file path=xl/sharedStrings.xml><?xml version="1.0" encoding="utf-8"?>
<sst xmlns="http://schemas.openxmlformats.org/spreadsheetml/2006/main" count="537" uniqueCount="411">
  <si>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</si>
  <si>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</si>
  <si>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</si>
  <si>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</si>
  <si>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</si>
  <si>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</si>
  <si>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</si>
  <si>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</si>
  <si>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</si>
  <si>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</si>
  <si>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</si>
  <si>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</si>
  <si>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</si>
  <si>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</si>
  <si>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</si>
  <si>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</si>
  <si>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</si>
  <si>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</si>
  <si>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</si>
  <si>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</si>
  <si>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</si>
  <si>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</si>
  <si>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 xml:space="preserve"> </t>
  </si>
  <si>
    <t>Total Actual Price</t>
  </si>
  <si>
    <t>Total Target Price</t>
  </si>
  <si>
    <t>Company Part Number:</t>
  </si>
  <si>
    <t>PCB Revision:</t>
  </si>
  <si>
    <t>Engineer:</t>
  </si>
  <si>
    <t>PROTOTYPE BOM</t>
  </si>
  <si>
    <t>TOTAL</t>
  </si>
  <si>
    <t>Bill of Cost (Unit Buy):</t>
  </si>
  <si>
    <t>Arb_Power_Booster.PrjPcb</t>
  </si>
  <si>
    <t>None</t>
  </si>
  <si>
    <t>2/28/2025</t>
  </si>
  <si>
    <t>10:23:31 AM</t>
  </si>
  <si>
    <t>Arbitrary Power Booster</t>
  </si>
  <si>
    <t>IMR-005-SCH</t>
  </si>
  <si>
    <t>1</t>
  </si>
  <si>
    <t>Hab S Collector</t>
  </si>
  <si>
    <t>Quantity</t>
  </si>
  <si>
    <t>LibRef</t>
  </si>
  <si>
    <t>CAP_330UF_50V_ALE</t>
  </si>
  <si>
    <t>CAP_SMD_10UF_50V_0805</t>
  </si>
  <si>
    <t>CAP_SMD_0.1UF_50V_0805</t>
  </si>
  <si>
    <t>CAP_SMD_68PF_50V_0805</t>
  </si>
  <si>
    <t>CAP_SMD_47UF_16V_1210</t>
  </si>
  <si>
    <t>CAP_SMD_1UF_50V_0805</t>
  </si>
  <si>
    <t>CAP_SMD_100UF_25V_SMD</t>
  </si>
  <si>
    <t>DIODE_ZENER_MMSZ5239BS-7-F</t>
  </si>
  <si>
    <t>DIODE_1N4148W-7-F</t>
  </si>
  <si>
    <t>DIODE_ZENER_MMSZ5226BS-7-F</t>
  </si>
  <si>
    <t>DIODE_SCHOTTKY_1N5819HW-7-F</t>
  </si>
  <si>
    <t>DIODE_ZENER_BZT52C2V0S-7-F</t>
  </si>
  <si>
    <t>DIODE_ZENER_MMSZ5252BS-7-F</t>
  </si>
  <si>
    <t>CONN_PANOMA_73099-2</t>
  </si>
  <si>
    <t>CONN_PANOMA_73099-0</t>
  </si>
  <si>
    <t>CONN_MOLEX_0731713150</t>
  </si>
  <si>
    <t>CONN_HEADER_3P_100MIL_VERT</t>
  </si>
  <si>
    <t>CONN_JUMPER_2P_100MIL_VERT</t>
  </si>
  <si>
    <t>INDUCTOR_SRN4018TA-6R8M</t>
  </si>
  <si>
    <t>MOSFET_PCH_DMP6050SPS-13</t>
  </si>
  <si>
    <t>MOSFET_NCH_2N7002-7-F</t>
  </si>
  <si>
    <t>MOSFET_NCH_DMNH6042SPDQ-13</t>
  </si>
  <si>
    <t>BJT_PNP_2SAR582D3FRATL</t>
  </si>
  <si>
    <t>BJT_NPN_MMBT4401LT1G</t>
  </si>
  <si>
    <t>BJT_PNP_MMBT4403LT1G</t>
  </si>
  <si>
    <t>BJT_NPN_2SCR582D3FRATL</t>
  </si>
  <si>
    <t>RES_SMD_0_2512_1W_1%</t>
  </si>
  <si>
    <t>RES_SMD_10K_0805_1/4W_1%</t>
  </si>
  <si>
    <t>RES_SMD_47K_0805_1/8W_1%</t>
  </si>
  <si>
    <t>RES_SMD_1.24K_0805_1/8W_1%</t>
  </si>
  <si>
    <t>RES_SMD_2.1K_0805_1/8W_1%</t>
  </si>
  <si>
    <t>RES_SMD_0_0805_1/8W_1%</t>
  </si>
  <si>
    <t>RES_SMD_1.0K_0805_1/8W_1%</t>
  </si>
  <si>
    <t>RES_SMD_100K_0805_1/4W_1%</t>
  </si>
  <si>
    <t>RES_SMD_13.7K_0805_1/8W_1%</t>
  </si>
  <si>
    <t>RES_SMD_100_0805_3.5W_1%</t>
  </si>
  <si>
    <t>RES_SMD_1M_0805_1/4W_1%</t>
  </si>
  <si>
    <t>RES_SMD_0.1_1206_1/4W_1%</t>
  </si>
  <si>
    <t>RES_SMD_240_2512_3W_5%</t>
  </si>
  <si>
    <t>RES_SMD_270_2512_3W_5%</t>
  </si>
  <si>
    <t>RES_SMD_1.58K_0805_1/8W_1%</t>
  </si>
  <si>
    <t>RES_SMD_4.7K_0805_1/8W_1%</t>
  </si>
  <si>
    <t>RES_SMD_100_0805_1/8W_1%</t>
  </si>
  <si>
    <t>RES_SMD_0.0033_2512_3W_1%</t>
  </si>
  <si>
    <t>RES_SMD_10_0805_1/8W_1%</t>
  </si>
  <si>
    <t>RELAY_AZ733-2AE-5DE</t>
  </si>
  <si>
    <t>RELAY_HE721C0500</t>
  </si>
  <si>
    <t>RELAY_G5LE-1-36 DC5</t>
  </si>
  <si>
    <t>RELAY_TLP170AM(TPL,E</t>
  </si>
  <si>
    <t>SWITCH_SLW-12689-4A-N-D</t>
  </si>
  <si>
    <t>SWITCH_EVQ-Q2U02W</t>
  </si>
  <si>
    <t>CONN_TEST_POINT_S1751-46R</t>
  </si>
  <si>
    <t>IC_TPS54202DDCR</t>
  </si>
  <si>
    <t>OPAMP_TLV9351IDCKR</t>
  </si>
  <si>
    <t>IC_MCP45HV31-104E/ST</t>
  </si>
  <si>
    <t>OPAMP_LMP2011MFX/NOPB</t>
  </si>
  <si>
    <t>IC_LM4041CYM3-ADJ-TR</t>
  </si>
  <si>
    <t>IC_INA199A1DCKR</t>
  </si>
  <si>
    <t>MODULE_STM32F746G-DISCO</t>
  </si>
  <si>
    <t>Description</t>
  </si>
  <si>
    <t>CAP ALE 330UF 20% 50V SMD</t>
  </si>
  <si>
    <t>CAP CER 10UF 50V X5R 0805</t>
  </si>
  <si>
    <t>CAP CER 0.1UF 50V X7R 0805</t>
  </si>
  <si>
    <t>CAP CER 68PF 50V X7R 0805</t>
  </si>
  <si>
    <t>CAP CER 47UF 50V X5R 1210</t>
  </si>
  <si>
    <t>CAP CER 1UF 50V X7R 0805</t>
  </si>
  <si>
    <t>CAP CER 100UF 25V X7S SMD</t>
  </si>
  <si>
    <t>DIODE ZENER 9.1V 200MW SOD323</t>
  </si>
  <si>
    <t>RELAY REED SPDT 250MA 5V</t>
  </si>
  <si>
    <t>DIODE ZENER 3.3V 200MW SOD323</t>
  </si>
  <si>
    <t>DIODE SCHOTTKY 40V 1A SOD123</t>
  </si>
  <si>
    <t>DIODE ZENER 2V 200MW SOD323</t>
  </si>
  <si>
    <t>DIODE ZENER 24V 200MW SOD323</t>
  </si>
  <si>
    <t>CONN 4mm Banana Socket Right Angle PCB RED</t>
  </si>
  <si>
    <t>CONN 4mm Banana Socket Right Angle PCB BLK</t>
  </si>
  <si>
    <t>CONN BNC RCPT R/A 50 OHM PCB</t>
  </si>
  <si>
    <t>CONN HEADER VERT 3POS 2.54MM</t>
  </si>
  <si>
    <t>CONN HEADER VERT 2POS 2.54MM</t>
  </si>
  <si>
    <t>FIXED IND 6.8UH 1.7A 98 MOHM SMD</t>
  </si>
  <si>
    <t>MOSFET P-CH 60V 5.7A PWRDI5060-8</t>
  </si>
  <si>
    <t>MOSFET N-CH 60V 115MA SOT23-3</t>
  </si>
  <si>
    <t>MOSFET NCH 60V 5.7A POWERDI</t>
  </si>
  <si>
    <t>TRANS PNP 30V 5.7A TO-252</t>
  </si>
  <si>
    <t>TRANS NPN 40V 0.6A SOT23-3</t>
  </si>
  <si>
    <t>TRANS PNP 40V 0.6A SOT23-3</t>
  </si>
  <si>
    <t>TRANS NPN 30V 10A TO-252</t>
  </si>
  <si>
    <t>RES SMD 0 OHM 1% 1W 2512</t>
  </si>
  <si>
    <t>RES SMD 10K OHM 1% 1/4W 0805</t>
  </si>
  <si>
    <t>RES SMD 47K OHM 1% 1/8W 0805</t>
  </si>
  <si>
    <t>RES SMD 1.24K OHM 1% 1/8W 0805</t>
  </si>
  <si>
    <t>RES SMD 2.1K OHM 1% 1/8W 0805</t>
  </si>
  <si>
    <t>RES SMD 0 OHM 1% 1/8W 0805</t>
  </si>
  <si>
    <t>RES SMD 1.0K OHM 1% 1/8W 0805</t>
  </si>
  <si>
    <t>RES SMD 100K OHM 1% 1/4W 0805</t>
  </si>
  <si>
    <t>RES SMD 13.7K OHM 1% 1/8W 0805</t>
  </si>
  <si>
    <t>RES SMD 100 OHM 1% 3.5W 2512</t>
  </si>
  <si>
    <t>RES SMD 1K OHM 1% 1/4W 0805</t>
  </si>
  <si>
    <t>RES SMD 0.1 OHM 1% 1/4W 1206</t>
  </si>
  <si>
    <t>RES 240 OHM 5% 3W 2512</t>
  </si>
  <si>
    <t>RES 270 OHM 5% 1W 2512</t>
  </si>
  <si>
    <t>RES SMD 1.58K OHM 1% 1/8W 0805</t>
  </si>
  <si>
    <t>RES SMD 4.7K OHM 1% 1/8W 0805</t>
  </si>
  <si>
    <t>RES SMD 100 OHM 1% 1/8W 0805</t>
  </si>
  <si>
    <t>RES SMD 0.0033 OHM 1% 3W 2512</t>
  </si>
  <si>
    <t>RES SMD 10 OHM 1% 1/8W 0805</t>
  </si>
  <si>
    <t>RELAY GEN PURPOSE SPDT 10A 5V</t>
  </si>
  <si>
    <t>SSR RELAY SPST-NO 700MA 0-60V</t>
  </si>
  <si>
    <t>SWITCH SLIDE SPDT 300MA 50V</t>
  </si>
  <si>
    <t>SWITCH TACTILE SPST-NO 0.02A 15V</t>
  </si>
  <si>
    <t>PCB TEST POINT CONNECT</t>
  </si>
  <si>
    <t>IC REG BUCK ADJ 2A SOT23</t>
  </si>
  <si>
    <t>IC OPAMP GP 3.5MHZ 350uV C70-5</t>
  </si>
  <si>
    <t>IC DGT POT 100KOHM 128TP 14TSSOP</t>
  </si>
  <si>
    <t>IC OPAMP GP 3MHZ .12uV CIRCUIT SOT23-5</t>
  </si>
  <si>
    <t>IC VREF SHUNT ADJ 0.5% SOT23-3</t>
  </si>
  <si>
    <t>IC CURRENT SENSE 1.5% 50V/V SC70-6</t>
  </si>
  <si>
    <t>DISCOVERY STM32 F7 EVAL BRD</t>
  </si>
  <si>
    <t>Designator</t>
  </si>
  <si>
    <t>C1, C2, C3, C9, C10, C11</t>
  </si>
  <si>
    <t>C4, C12, C16</t>
  </si>
  <si>
    <t>C5, C6, C7, C8, C13, C17, C18, C19, C20, C21, C22, C23, C24, C25, C27, C28, C29, C33, C34, C35, C36, C37, C38, C39, C41, C42</t>
  </si>
  <si>
    <t>C14</t>
  </si>
  <si>
    <t>C15</t>
  </si>
  <si>
    <t>C26, C40</t>
  </si>
  <si>
    <t>C30, C31, C32</t>
  </si>
  <si>
    <t>D1, D5</t>
  </si>
  <si>
    <t>D2, D3, D7, D9, D10, D15, D16, D21, D22</t>
  </si>
  <si>
    <t>D4</t>
  </si>
  <si>
    <t>D6</t>
  </si>
  <si>
    <t>D8</t>
  </si>
  <si>
    <t>D11, D12, D13, D14, D17, D18, D19, D20</t>
  </si>
  <si>
    <t>J1, J4, J6, J10</t>
  </si>
  <si>
    <t>J2, J3, J7, J11</t>
  </si>
  <si>
    <t>J5, J9</t>
  </si>
  <si>
    <t>J8</t>
  </si>
  <si>
    <t>JP1, JP2, JP3, JP4, JP5, JP6, JP7, JP8, JP9, JP10</t>
  </si>
  <si>
    <t>L1</t>
  </si>
  <si>
    <t>Q1, Q2</t>
  </si>
  <si>
    <t>Q3, Q8, Q18, Q28, Q38, Q45, Q46</t>
  </si>
  <si>
    <t>Q4</t>
  </si>
  <si>
    <t>Q5, Q12, Q13, Q14, Q25, Q32, Q33, Q34</t>
  </si>
  <si>
    <t>Q6, Q9, Q15, Q16, Q17, Q26, Q29, Q35, Q36, Q37</t>
  </si>
  <si>
    <t>Q7, Q10, Q19, Q20, Q21, Q27, Q30, Q39, Q40, Q41</t>
  </si>
  <si>
    <t>Q11, Q22, Q23, Q24, Q31, Q42, Q43, Q44</t>
  </si>
  <si>
    <t>R1, R6</t>
  </si>
  <si>
    <t>R2, R3, R7, R8, R11, R16, R27, R30, R31, R32, R45, R46, R47, R48, R49, R51, R52, R63, R66, R67, R77, R78, R79, R80, R81, R82, R83</t>
  </si>
  <si>
    <t>R4, R13</t>
  </si>
  <si>
    <t>R5, R15</t>
  </si>
  <si>
    <t>R9</t>
  </si>
  <si>
    <t>R10, R20, R26, R50, R53, R56, R62</t>
  </si>
  <si>
    <t>R12</t>
  </si>
  <si>
    <t>R14</t>
  </si>
  <si>
    <t>R17</t>
  </si>
  <si>
    <t>R18, R19, R22, R23, R54, R55, R58, R59</t>
  </si>
  <si>
    <t>R21, R57</t>
  </si>
  <si>
    <t>R24, R25, R36, R37, R38, R40, R41, R42, R60, R61, R68, R69, R70, R72, R73, R74</t>
  </si>
  <si>
    <t>R28, R64</t>
  </si>
  <si>
    <t>R29, R65</t>
  </si>
  <si>
    <t>R33</t>
  </si>
  <si>
    <t>R34</t>
  </si>
  <si>
    <t>R35</t>
  </si>
  <si>
    <t>R39, R71</t>
  </si>
  <si>
    <t>R43, R44, R75, R76</t>
  </si>
  <si>
    <t>REL1</t>
  </si>
  <si>
    <t>REL2, REL4</t>
  </si>
  <si>
    <t>REL3, REL5</t>
  </si>
  <si>
    <t>REL6, REL7</t>
  </si>
  <si>
    <t>SW1</t>
  </si>
  <si>
    <t>SW2</t>
  </si>
  <si>
    <t>TP1, TP2, TP3, TP4, TP5, TP6, TP11, TP12</t>
  </si>
  <si>
    <t>U1</t>
  </si>
  <si>
    <t>U2, U3, U5, U10, U12</t>
  </si>
  <si>
    <t>U4, U11</t>
  </si>
  <si>
    <t>U6</t>
  </si>
  <si>
    <t>U7</t>
  </si>
  <si>
    <t>U8, U13</t>
  </si>
  <si>
    <t>U9</t>
  </si>
  <si>
    <t>MFG</t>
  </si>
  <si>
    <t>EEV-FK1H331Q</t>
  </si>
  <si>
    <t>Murata Electronics</t>
  </si>
  <si>
    <t>KYOCERA AVX</t>
  </si>
  <si>
    <t>KEMET</t>
  </si>
  <si>
    <t>Diodes Inc</t>
  </si>
  <si>
    <t>Pomona</t>
  </si>
  <si>
    <t>Molex</t>
  </si>
  <si>
    <t>Sullins Connector Solutions</t>
  </si>
  <si>
    <t>Bourns Inc.</t>
  </si>
  <si>
    <t>Rohm Semiconductor</t>
  </si>
  <si>
    <t>On Semiconductor</t>
  </si>
  <si>
    <t>Yageo</t>
  </si>
  <si>
    <t>Ohmite</t>
  </si>
  <si>
    <t>Vishay Dale</t>
  </si>
  <si>
    <t>American Zettler</t>
  </si>
  <si>
    <t>Littlefuse</t>
  </si>
  <si>
    <t>Omron</t>
  </si>
  <si>
    <t>Toshiba</t>
  </si>
  <si>
    <t>Same Sky</t>
  </si>
  <si>
    <t>Harwin Inc</t>
  </si>
  <si>
    <t>Texas Instruments</t>
  </si>
  <si>
    <t>Microchip</t>
  </si>
  <si>
    <t>ST Microlectronics</t>
  </si>
  <si>
    <t>MFG_PN</t>
  </si>
  <si>
    <t>Panasonic Electronic</t>
  </si>
  <si>
    <t>GRM21BR61H106KE43L</t>
  </si>
  <si>
    <t>KGM21NR71H104KT</t>
  </si>
  <si>
    <t>C0805C680K5RACAUTO</t>
  </si>
  <si>
    <t>GRM32ER60J476ME20L</t>
  </si>
  <si>
    <t>08055C105K4T2A</t>
  </si>
  <si>
    <t>KCM55WC71E107MH13L</t>
  </si>
  <si>
    <t>MMSZ5239BS-7-F</t>
  </si>
  <si>
    <t>1N4148W-7-F</t>
  </si>
  <si>
    <t>MMSZ5226BS-7-F</t>
  </si>
  <si>
    <t>1N5819HW-7-F</t>
  </si>
  <si>
    <t>BZT52C2V0S-7-F</t>
  </si>
  <si>
    <t>MMSZ5252BS-7-F</t>
  </si>
  <si>
    <t>73099-2</t>
  </si>
  <si>
    <t>73099-0</t>
  </si>
  <si>
    <t>0731713150</t>
  </si>
  <si>
    <t>PREC003SFAN-RC</t>
  </si>
  <si>
    <t>PREC002SFAN-RC</t>
  </si>
  <si>
    <t>SRN4018TA-6R8M</t>
  </si>
  <si>
    <t>DMP6050SPS-13</t>
  </si>
  <si>
    <t>2N7002-7-F</t>
  </si>
  <si>
    <t>DMNH6042SPDQ-13</t>
  </si>
  <si>
    <t>2SAR582D3FRATL</t>
  </si>
  <si>
    <t>MMBT4401LT1G</t>
  </si>
  <si>
    <t>MMBT4403LT1G</t>
  </si>
  <si>
    <t>2SCR582D3FRATL</t>
  </si>
  <si>
    <t>RC2512JK-070RL</t>
  </si>
  <si>
    <t>RC0805FR-7W10KL</t>
  </si>
  <si>
    <t>RC0805FR-1347KL</t>
  </si>
  <si>
    <t>RC0805FR-071K24L</t>
  </si>
  <si>
    <t>RC0805FR-072K1L</t>
  </si>
  <si>
    <t>RC0805JR-070RL</t>
  </si>
  <si>
    <t>RC0805FR-071KL</t>
  </si>
  <si>
    <t>RC0805FR-07100KL</t>
  </si>
  <si>
    <t>RC0805FR-0713K7L</t>
  </si>
  <si>
    <t>ALN2512F100RE-1</t>
  </si>
  <si>
    <t>RC0805FR-7W1ML</t>
  </si>
  <si>
    <t>311-0.1LWCT-ND</t>
  </si>
  <si>
    <t>RC2512JK-07240RL</t>
  </si>
  <si>
    <t>RC2512JK-07270RL</t>
  </si>
  <si>
    <t>RC0805FR-071K58L</t>
  </si>
  <si>
    <t>RC0805FR-134K7L</t>
  </si>
  <si>
    <t>RC0805FR-07100RL</t>
  </si>
  <si>
    <t>WSLP25123L300FEA</t>
  </si>
  <si>
    <t>RC0805FR-1310RL</t>
  </si>
  <si>
    <t>AZ733-2AE-5DE</t>
  </si>
  <si>
    <t>HE721C0500</t>
  </si>
  <si>
    <t>G5LE-1-36 DC5</t>
  </si>
  <si>
    <t>TLP170AM(TPL,E</t>
  </si>
  <si>
    <t>SLW-12689-4A-N-D</t>
  </si>
  <si>
    <t>EVQ-Q2U02W</t>
  </si>
  <si>
    <t>S1751-46R</t>
  </si>
  <si>
    <t>TPS54202DDCR</t>
  </si>
  <si>
    <t>TLV9351IDCKR</t>
  </si>
  <si>
    <t>MCP45HV31-104E/ST</t>
  </si>
  <si>
    <t>LMP2011MFX/NOPB</t>
  </si>
  <si>
    <t>LM4041CYM3-ADJ-TR</t>
  </si>
  <si>
    <t>INA199A1DCKR</t>
  </si>
  <si>
    <t>STM32F746G-DISCO</t>
  </si>
  <si>
    <t>Supplier 1</t>
  </si>
  <si>
    <t>DigiKey</t>
  </si>
  <si>
    <t>Digi-Key</t>
  </si>
  <si>
    <t>Supplier Part Number 1</t>
  </si>
  <si>
    <t>PCE3475CT-ND</t>
  </si>
  <si>
    <t>490-18663-1-ND</t>
  </si>
  <si>
    <t>478-KGM21NR71H104KTCT-ND</t>
  </si>
  <si>
    <t>399-C0805C680K5RACAUTOCT-ND</t>
  </si>
  <si>
    <t>490-1887-1-ND</t>
  </si>
  <si>
    <t>478-KAM21KR71H105KUCT-ND</t>
  </si>
  <si>
    <t>490-KCM55WC71E107MH13LCT-ND</t>
  </si>
  <si>
    <t>MMSZ5239BS-FDICT-ND</t>
  </si>
  <si>
    <t>1N4148W-FDICT-ND</t>
  </si>
  <si>
    <t>MMSZ5226BS-FDICT-ND</t>
  </si>
  <si>
    <t>1N5819HW-FDICT-ND</t>
  </si>
  <si>
    <t>BZT52C2V0S-7FDICT-ND</t>
  </si>
  <si>
    <t>MMSZ5252BS-FDICT-ND</t>
  </si>
  <si>
    <t>501-73099-2-ND</t>
  </si>
  <si>
    <t>501-73099-0-ND</t>
  </si>
  <si>
    <t>WM20430-ND</t>
  </si>
  <si>
    <t>S1212EC-03-ND</t>
  </si>
  <si>
    <t>S1212EC-02-ND</t>
  </si>
  <si>
    <t>SRN4018TA-6R8MCT-ND</t>
  </si>
  <si>
    <t>DMP6050SPS-13DICT-ND</t>
  </si>
  <si>
    <t>2N7002-FDICT-ND</t>
  </si>
  <si>
    <t>DMNH6042SPDQ-13DICT-ND</t>
  </si>
  <si>
    <t>846-2SAR582D3FRATLCT-ND</t>
  </si>
  <si>
    <t>MMBT4401LT1GOSCT-ND</t>
  </si>
  <si>
    <t>MMBT4403LT1GOSCT-ND</t>
  </si>
  <si>
    <t>846-2SCR582D3FRATLCT-ND, 846-2SCR582D3FRATLCT-ND, 846-2SCR582D3FRATLCT-ND, 846-2SCR582D3FRATLCT-ND, 849-2SCR582D3FRATL-ND, 846-2SCR582D3FRATLCT-ND, 846-2SCR582D3FRATLCT-ND, 846-2SCR582D3FRATLCT-ND</t>
  </si>
  <si>
    <t>YAG1232CT-ND</t>
  </si>
  <si>
    <t>13-RC0805FR-7W10KLCT-ND</t>
  </si>
  <si>
    <t>13-RC0805FR-1347KLCT-ND</t>
  </si>
  <si>
    <t>311-1.24KCRCT-ND</t>
  </si>
  <si>
    <t>311-2.10KCRCT-ND</t>
  </si>
  <si>
    <t>311-0.0ARCT-ND</t>
  </si>
  <si>
    <t>311-1.00KCRCT-ND</t>
  </si>
  <si>
    <t>311-100KCRCT-ND</t>
  </si>
  <si>
    <t>311-13.7KCRCT-ND</t>
  </si>
  <si>
    <t>273-ALN2512F100RE-1CT-ND</t>
  </si>
  <si>
    <t>13-RC0805FR-7W1MLCT-ND</t>
  </si>
  <si>
    <t>13-RC2512JK-07240RLCT-ND</t>
  </si>
  <si>
    <t>13-RC2512JK-07270RLCT-ND</t>
  </si>
  <si>
    <t>311-1.58KCRCT-ND</t>
  </si>
  <si>
    <t>13-RC0805FR-134K7LCT-ND</t>
  </si>
  <si>
    <t>311-100CRCT-ND</t>
  </si>
  <si>
    <t>541-10151-1-ND</t>
  </si>
  <si>
    <t>13-RC0805FR-1310RLCT-ND</t>
  </si>
  <si>
    <t>3385-AZ733-2AE-5DE-nd</t>
  </si>
  <si>
    <t>HE112-ND</t>
  </si>
  <si>
    <t>G5LE-1-36DC5-ND</t>
  </si>
  <si>
    <t>264-TLP170AM(TPLECT-ND</t>
  </si>
  <si>
    <t>2223-SLW-12689-4A-N-D-ND</t>
  </si>
  <si>
    <t>P12954SCT-ND</t>
  </si>
  <si>
    <t>952-1478-1-ND</t>
  </si>
  <si>
    <t>296-TPS54202DDCRCT-ND</t>
  </si>
  <si>
    <t>296-TLV9351IDCKRCT-ND</t>
  </si>
  <si>
    <t>MCP45HV31-104E/ST-ND</t>
  </si>
  <si>
    <t>LMP2011MFX/NOPBCT-ND</t>
  </si>
  <si>
    <t>576-1049-1-ND</t>
  </si>
  <si>
    <t>296-27329-1-ND</t>
  </si>
  <si>
    <t>497-15680-5-ND</t>
  </si>
  <si>
    <t>Unit Price</t>
  </si>
  <si>
    <t>1.41</t>
  </si>
  <si>
    <t>.28</t>
  </si>
  <si>
    <t>.1</t>
  </si>
  <si>
    <t>.24</t>
  </si>
  <si>
    <t>.27</t>
  </si>
  <si>
    <t>5.68</t>
  </si>
  <si>
    <t>.18</t>
  </si>
  <si>
    <t>.16</t>
  </si>
  <si>
    <t>.15</t>
  </si>
  <si>
    <t>.25</t>
  </si>
  <si>
    <t>.12</t>
  </si>
  <si>
    <t>10.39</t>
  </si>
  <si>
    <t>1.40</t>
  </si>
  <si>
    <t>.07</t>
  </si>
  <si>
    <t>.48</t>
  </si>
  <si>
    <t>1.07</t>
  </si>
  <si>
    <t>.20</t>
  </si>
  <si>
    <t>1.36</t>
  </si>
  <si>
    <t>1.59</t>
  </si>
  <si>
    <t>.13</t>
  </si>
  <si>
    <t>1.76</t>
  </si>
  <si>
    <t>.2</t>
  </si>
  <si>
    <t>.10</t>
  </si>
  <si>
    <t>1.50</t>
  </si>
  <si>
    <t>.45</t>
  </si>
  <si>
    <t>.21</t>
  </si>
  <si>
    <t>1.23</t>
  </si>
  <si>
    <t>2.18</t>
  </si>
  <si>
    <t>3.77</t>
  </si>
  <si>
    <t>1.24</t>
  </si>
  <si>
    <t>1.33</t>
  </si>
  <si>
    <t>.97</t>
  </si>
  <si>
    <t>.49</t>
  </si>
  <si>
    <t>1.82</t>
  </si>
  <si>
    <t>2.33</t>
  </si>
  <si>
    <t>.39</t>
  </si>
  <si>
    <t>57.50</t>
  </si>
  <si>
    <t>C:\IMR_Projects\IMR\Arb_Power_Booster\Hardware\Arb_Power_Booster\Arb_Power_Booster.PrjPcb</t>
  </si>
  <si>
    <t>BOM_PartType For Project [Arb_Power_Booster.PrjPcb] (No PCB Document Selected)</t>
  </si>
  <si>
    <t>245</t>
  </si>
  <si>
    <t>2/28/2025 10:23:31 AM</t>
  </si>
  <si>
    <t>BOM_PartType</t>
  </si>
  <si>
    <t>BOM</t>
  </si>
  <si>
    <t>Bill of Materials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</si>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</sst>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:ss\ AM/PM;@"/>
    <numFmt numFmtId="166" formatCode="&quot;$&quot;#,##0.00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b/>
      <sz val="28"/>
      <color indexed="13"/>
      <name val="Arial"/>
      <family val="2"/>
    </font>
    <font>
      <b/>
      <sz val="24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2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3" xfId="0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9" fillId="4" borderId="14" xfId="0" applyFont="1" applyFill="1" applyBorder="1"/>
    <xf numFmtId="0" fontId="8" fillId="4" borderId="14" xfId="0" applyFont="1" applyFill="1" applyBorder="1"/>
    <xf numFmtId="0" fontId="9" fillId="4" borderId="14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4" xfId="0" applyNumberFormat="1" applyFont="1" applyFill="1" applyBorder="1" applyAlignment="1">
      <alignment horizontal="left"/>
    </xf>
    <xf numFmtId="165" fontId="9" fillId="4" borderId="14" xfId="0" applyNumberFormat="1" applyFont="1" applyFill="1" applyBorder="1" applyAlignment="1">
      <alignment horizontal="left"/>
    </xf>
    <xf numFmtId="0" fontId="11" fillId="4" borderId="15" xfId="0" applyFont="1" applyFill="1" applyBorder="1" applyAlignment="1">
      <alignment vertical="center"/>
    </xf>
    <xf numFmtId="0" fontId="11" fillId="4" borderId="16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" fillId="0" borderId="18" xfId="0" applyFont="1" applyBorder="1" applyAlignment="1" applyProtection="1">
      <alignment vertical="top"/>
      <protection locked="0"/>
    </xf>
    <xf numFmtId="0" fontId="4" fillId="2" borderId="19" xfId="0" applyFont="1" applyFill="1" applyBorder="1" applyAlignment="1">
      <alignment horizontal="center" vertical="center"/>
    </xf>
    <xf numFmtId="0" fontId="1" fillId="0" borderId="20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  <xf numFmtId="0" fontId="7" fillId="5" borderId="28" xfId="0" applyFont="1" applyFill="1" applyBorder="1" applyAlignment="1">
      <alignment vertical="center" wrapText="1"/>
    </xf>
    <xf numFmtId="0" fontId="18" fillId="4" borderId="15" xfId="0" applyFont="1" applyFill="1" applyBorder="1" applyAlignment="1">
      <alignment vertical="center"/>
    </xf>
    <xf numFmtId="0" fontId="2" fillId="0" borderId="2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66" fontId="7" fillId="6" borderId="22" xfId="0" applyNumberFormat="1" applyFont="1" applyFill="1" applyBorder="1" applyAlignment="1">
      <alignment horizontal="center" vertical="center" wrapText="1"/>
    </xf>
    <xf numFmtId="166" fontId="14" fillId="4" borderId="21" xfId="0" applyNumberFormat="1" applyFont="1" applyFill="1" applyBorder="1" applyAlignment="1">
      <alignment horizontal="center" vertical="center" wrapText="1"/>
    </xf>
    <xf numFmtId="166" fontId="7" fillId="7" borderId="22" xfId="0" applyNumberFormat="1" applyFont="1" applyFill="1" applyBorder="1" applyAlignment="1">
      <alignment horizontal="center" vertical="center" wrapText="1"/>
    </xf>
    <xf numFmtId="0" fontId="15" fillId="0" borderId="30" xfId="0" applyFont="1" applyBorder="1" applyAlignment="1" applyProtection="1">
      <alignment horizontal="left" vertical="top"/>
      <protection locked="0"/>
    </xf>
    <xf numFmtId="0" fontId="15" fillId="0" borderId="14" xfId="0" applyFont="1" applyBorder="1" applyAlignment="1" applyProtection="1">
      <alignment horizontal="left" vertical="top"/>
      <protection locked="0"/>
    </xf>
    <xf numFmtId="0" fontId="8" fillId="4" borderId="0" xfId="0" quotePrefix="1" applyFont="1" applyFill="1" applyAlignment="1">
      <alignment horizontal="left"/>
    </xf>
    <xf numFmtId="0" fontId="8" fillId="4" borderId="13" xfId="0" quotePrefix="1" applyFont="1" applyFill="1" applyBorder="1" applyAlignment="1">
      <alignment horizontal="left"/>
    </xf>
    <xf numFmtId="0" fontId="8" fillId="4" borderId="14" xfId="0" quotePrefix="1" applyFont="1" applyFill="1" applyBorder="1" applyAlignment="1">
      <alignment horizontal="left"/>
    </xf>
    <xf numFmtId="0" fontId="9" fillId="4" borderId="2" xfId="0" quotePrefix="1" applyFont="1" applyFill="1" applyBorder="1" applyAlignment="1">
      <alignment horizontal="left"/>
    </xf>
    <xf numFmtId="0" fontId="17" fillId="2" borderId="7" xfId="0" quotePrefix="1" applyFont="1" applyFill="1" applyBorder="1" applyAlignment="1">
      <alignment horizontal="left" vertical="center"/>
    </xf>
    <xf numFmtId="0" fontId="4" fillId="2" borderId="29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  <xf numFmtId="0" fontId="7" fillId="6" borderId="25" xfId="0" quotePrefix="1" applyFont="1" applyFill="1" applyBorder="1" applyAlignment="1">
      <alignment vertical="center" wrapText="1"/>
    </xf>
    <xf numFmtId="0" fontId="7" fillId="5" borderId="26" xfId="0" quotePrefix="1" applyFont="1" applyFill="1" applyBorder="1" applyAlignment="1">
      <alignment vertical="center" wrapText="1"/>
    </xf>
    <xf numFmtId="0" fontId="7" fillId="6" borderId="27" xfId="0" quotePrefix="1" applyFont="1" applyFill="1" applyBorder="1" applyAlignment="1">
      <alignment vertical="center" wrapText="1"/>
    </xf>
    <xf numFmtId="166" fontId="7" fillId="6" borderId="31" xfId="0" quotePrefix="1" applyNumberFormat="1" applyFont="1" applyFill="1" applyBorder="1" applyAlignment="1">
      <alignment vertical="center" wrapText="1"/>
    </xf>
    <xf numFmtId="166" fontId="7" fillId="5" borderId="32" xfId="0" quotePrefix="1" applyNumberFormat="1" applyFont="1" applyFill="1" applyBorder="1" applyAlignment="1">
      <alignment vertical="center" wrapText="1"/>
    </xf>
    <xf numFmtId="0" fontId="13" fillId="5" borderId="17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2</xdr:row>
      <xdr:rowOff>76200</xdr:rowOff>
    </xdr:from>
    <xdr:to>
      <xdr:col>11</xdr:col>
      <xdr:colOff>619125</xdr:colOff>
      <xdr:row>7</xdr:row>
      <xdr:rowOff>95250</xdr:rowOff>
    </xdr:to>
    <xdr:pic>
      <xdr:nvPicPr>
        <xdr:cNvPr id="1048" name="Picture 4">
          <a:extLst>
            <a:ext uri="{FF2B5EF4-FFF2-40B4-BE49-F238E27FC236}">
              <a16:creationId xmlns:a16="http://schemas.microsoft.com/office/drawing/2014/main" id="{066993B1-9C9B-413A-A7D6-6B8FD82CF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649075" y="723900"/>
          <a:ext cx="44577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77"/>
  <sheetViews>
    <sheetView showGridLines="0" tabSelected="1" zoomScaleNormal="100" workbookViewId="0">
      <selection activeCell="F20" sqref="F20"/>
    </sheetView>
  </sheetViews>
  <sheetFormatPr defaultRowHeight="12.75" x14ac:dyDescent="0.2"/>
  <cols>
    <col min="1" max="1" width="3.140625" style="1" customWidth="1"/>
    <col min="2" max="2" width="4.7109375" style="1" customWidth="1"/>
    <col min="3" max="3" width="8.7109375" style="1" customWidth="1"/>
    <col min="4" max="4" width="25.7109375" style="4" customWidth="1"/>
    <col min="5" max="5" width="50.7109375" style="4" customWidth="1"/>
    <col min="6" max="6" width="25.7109375" style="4" customWidth="1"/>
    <col min="7" max="10" width="25.7109375" style="1" customWidth="1"/>
    <col min="11" max="12" width="10.7109375" style="1" customWidth="1"/>
    <col min="13" max="13" width="10" style="1" customWidth="1"/>
    <col min="14" max="16384" width="9.140625" style="1"/>
  </cols>
  <sheetData>
    <row r="1" spans="1:13" ht="13.5" thickBot="1" x14ac:dyDescent="0.25">
      <c r="A1" s="13"/>
      <c r="B1" s="13"/>
      <c r="C1" s="13"/>
      <c r="D1" s="5"/>
      <c r="E1" s="5"/>
      <c r="F1" s="5"/>
      <c r="G1" s="6"/>
      <c r="H1" s="6"/>
      <c r="I1" s="6"/>
      <c r="J1" s="6"/>
      <c r="K1" s="6"/>
      <c r="L1" s="18"/>
      <c r="M1" s="22"/>
    </row>
    <row r="2" spans="1:13" ht="37.5" customHeight="1" thickBot="1" x14ac:dyDescent="0.25">
      <c r="A2" s="14"/>
      <c r="B2" s="40"/>
      <c r="C2" s="40"/>
      <c r="D2" s="52" t="s">
        <v>28</v>
      </c>
      <c r="E2" s="40"/>
      <c r="F2" s="41"/>
      <c r="G2" s="64" t="s">
        <v>35</v>
      </c>
      <c r="H2" s="23"/>
      <c r="I2" s="23"/>
      <c r="J2" s="23"/>
      <c r="K2" s="23"/>
      <c r="L2" s="24"/>
    </row>
    <row r="3" spans="1:13" ht="23.25" customHeight="1" x14ac:dyDescent="0.2">
      <c r="A3" s="14"/>
      <c r="B3" s="26"/>
      <c r="C3" s="26"/>
      <c r="D3" s="26" t="s">
        <v>14</v>
      </c>
      <c r="E3" s="60" t="s">
        <v>31</v>
      </c>
      <c r="F3" s="27"/>
      <c r="G3" s="28" t="s">
        <v>25</v>
      </c>
      <c r="H3" s="60" t="s">
        <v>36</v>
      </c>
      <c r="I3" s="26"/>
      <c r="J3" s="26"/>
      <c r="K3" s="26"/>
      <c r="L3" s="30"/>
    </row>
    <row r="4" spans="1:13" ht="17.25" customHeight="1" x14ac:dyDescent="0.2">
      <c r="A4" s="14"/>
      <c r="B4" s="26"/>
      <c r="C4" s="26"/>
      <c r="D4" s="26" t="s">
        <v>15</v>
      </c>
      <c r="E4" s="61" t="s">
        <v>31</v>
      </c>
      <c r="F4" s="27"/>
      <c r="G4" s="31" t="s">
        <v>26</v>
      </c>
      <c r="H4" s="61" t="s">
        <v>37</v>
      </c>
      <c r="I4" s="29"/>
      <c r="J4" s="29"/>
      <c r="K4" s="29"/>
      <c r="L4" s="30"/>
    </row>
    <row r="5" spans="1:13" ht="17.25" customHeight="1" x14ac:dyDescent="0.2">
      <c r="A5" s="14"/>
      <c r="B5" s="26"/>
      <c r="C5" s="26"/>
      <c r="D5" s="26" t="s">
        <v>16</v>
      </c>
      <c r="E5" s="62" t="s">
        <v>32</v>
      </c>
      <c r="F5" s="27"/>
      <c r="G5" s="32" t="s">
        <v>27</v>
      </c>
      <c r="H5" s="62" t="s">
        <v>38</v>
      </c>
      <c r="I5" s="29"/>
      <c r="J5" s="29"/>
      <c r="K5" s="29"/>
      <c r="L5" s="30"/>
    </row>
    <row r="6" spans="1:13" x14ac:dyDescent="0.2">
      <c r="A6" s="14"/>
      <c r="B6" s="34"/>
      <c r="C6" s="34"/>
      <c r="D6" s="34"/>
      <c r="E6" s="34"/>
      <c r="F6" s="32"/>
      <c r="G6" s="35"/>
      <c r="H6" s="33"/>
      <c r="I6" s="29"/>
      <c r="J6" s="29"/>
      <c r="K6" s="29"/>
      <c r="L6" s="36"/>
    </row>
    <row r="7" spans="1:13" ht="15.75" customHeight="1" x14ac:dyDescent="0.2">
      <c r="A7" s="14"/>
      <c r="B7" s="37"/>
      <c r="C7" s="37"/>
      <c r="D7" s="29" t="s">
        <v>18</v>
      </c>
      <c r="E7" s="63" t="s">
        <v>33</v>
      </c>
      <c r="F7" s="63" t="s">
        <v>34</v>
      </c>
      <c r="H7" s="37"/>
      <c r="I7" s="37"/>
      <c r="J7" s="37"/>
      <c r="K7" s="37"/>
      <c r="L7" s="30"/>
    </row>
    <row r="8" spans="1:13" ht="15.75" customHeight="1" x14ac:dyDescent="0.2">
      <c r="A8" s="14"/>
      <c r="B8" s="33"/>
      <c r="C8" s="33"/>
      <c r="D8" s="33" t="s">
        <v>17</v>
      </c>
      <c r="E8" s="38">
        <f ca="1">TODAY()</f>
        <v>45716</v>
      </c>
      <c r="F8" s="39">
        <f ca="1">NOW()</f>
        <v>45716.434250694445</v>
      </c>
      <c r="H8" s="37"/>
      <c r="I8" s="37"/>
      <c r="J8" s="37"/>
      <c r="K8" s="37"/>
      <c r="L8" s="30"/>
    </row>
    <row r="9" spans="1:13" s="2" customFormat="1" ht="18" customHeight="1" x14ac:dyDescent="0.2">
      <c r="A9" s="14"/>
      <c r="B9" s="45" t="s">
        <v>21</v>
      </c>
      <c r="C9" s="65" t="s">
        <v>39</v>
      </c>
      <c r="D9" s="66" t="s">
        <v>40</v>
      </c>
      <c r="E9" s="66" t="s">
        <v>100</v>
      </c>
      <c r="F9" s="66" t="s">
        <v>158</v>
      </c>
      <c r="G9" s="66" t="s">
        <v>218</v>
      </c>
      <c r="H9" s="66" t="s">
        <v>242</v>
      </c>
      <c r="I9" s="66" t="s">
        <v>302</v>
      </c>
      <c r="J9" s="66" t="s">
        <v>305</v>
      </c>
      <c r="K9" s="66" t="s">
        <v>364</v>
      </c>
      <c r="L9" s="25" t="s">
        <v>29</v>
      </c>
    </row>
    <row r="10" spans="1:13" s="3" customFormat="1" x14ac:dyDescent="0.2">
      <c r="A10" s="14"/>
      <c r="B10" s="48">
        <f>ROW(B10) - ROW($B$9)</f>
        <v>1</v>
      </c>
      <c r="C10" s="50">
        <v>6</v>
      </c>
      <c r="D10" s="67" t="s">
        <v>41</v>
      </c>
      <c r="E10" s="67" t="s">
        <v>101</v>
      </c>
      <c r="F10" s="69" t="s">
        <v>159</v>
      </c>
      <c r="G10" s="69" t="s">
        <v>219</v>
      </c>
      <c r="H10" s="69" t="s">
        <v>243</v>
      </c>
      <c r="I10" s="69" t="s">
        <v>303</v>
      </c>
      <c r="J10" s="69" t="s">
        <v>306</v>
      </c>
      <c r="K10" s="70" t="s">
        <v>365</v>
      </c>
      <c r="L10" s="55">
        <f>C10*K10</f>
        <v>8.4599999999999991</v>
      </c>
    </row>
    <row r="11" spans="1:13" s="3" customFormat="1" ht="13.5" customHeight="1" x14ac:dyDescent="0.2">
      <c r="A11" s="14"/>
      <c r="B11" s="49">
        <f>ROW(B11) - ROW($B$9)</f>
        <v>2</v>
      </c>
      <c r="C11" s="51">
        <v>3</v>
      </c>
      <c r="D11" s="68" t="s">
        <v>42</v>
      </c>
      <c r="E11" s="68" t="s">
        <v>102</v>
      </c>
      <c r="F11" s="68" t="s">
        <v>160</v>
      </c>
      <c r="G11" s="68" t="s">
        <v>220</v>
      </c>
      <c r="H11" s="68" t="s">
        <v>244</v>
      </c>
      <c r="I11" s="68" t="s">
        <v>303</v>
      </c>
      <c r="J11" s="68" t="s">
        <v>307</v>
      </c>
      <c r="K11" s="71" t="s">
        <v>366</v>
      </c>
      <c r="L11" s="57">
        <f t="shared" ref="L11:L68" si="0">C11*K11</f>
        <v>0.84000000000000008</v>
      </c>
    </row>
    <row r="12" spans="1:13" s="3" customFormat="1" ht="45" x14ac:dyDescent="0.2">
      <c r="A12" s="14"/>
      <c r="B12" s="48">
        <f>ROW(B12) - ROW($B$9)</f>
        <v>3</v>
      </c>
      <c r="C12" s="50">
        <v>26</v>
      </c>
      <c r="D12" s="67" t="s">
        <v>43</v>
      </c>
      <c r="E12" s="67" t="s">
        <v>103</v>
      </c>
      <c r="F12" s="69" t="s">
        <v>161</v>
      </c>
      <c r="G12" s="69" t="s">
        <v>221</v>
      </c>
      <c r="H12" s="69" t="s">
        <v>245</v>
      </c>
      <c r="I12" s="69" t="s">
        <v>303</v>
      </c>
      <c r="J12" s="69" t="s">
        <v>308</v>
      </c>
      <c r="K12" s="70" t="s">
        <v>367</v>
      </c>
      <c r="L12" s="55">
        <f>C12*K12</f>
        <v>2.6</v>
      </c>
    </row>
    <row r="13" spans="1:13" s="3" customFormat="1" ht="13.5" customHeight="1" x14ac:dyDescent="0.2">
      <c r="A13" s="14"/>
      <c r="B13" s="49">
        <f>ROW(B13) - ROW($B$9)</f>
        <v>4</v>
      </c>
      <c r="C13" s="51">
        <v>1</v>
      </c>
      <c r="D13" s="68" t="s">
        <v>44</v>
      </c>
      <c r="E13" s="68" t="s">
        <v>104</v>
      </c>
      <c r="F13" s="68" t="s">
        <v>162</v>
      </c>
      <c r="G13" s="68" t="s">
        <v>222</v>
      </c>
      <c r="H13" s="68" t="s">
        <v>246</v>
      </c>
      <c r="I13" s="68" t="s">
        <v>303</v>
      </c>
      <c r="J13" s="68" t="s">
        <v>309</v>
      </c>
      <c r="K13" s="71" t="s">
        <v>368</v>
      </c>
      <c r="L13" s="57">
        <f t="shared" ref="L13" si="1">C13*K13</f>
        <v>0.24</v>
      </c>
    </row>
    <row r="14" spans="1:13" s="3" customFormat="1" x14ac:dyDescent="0.2">
      <c r="A14" s="14"/>
      <c r="B14" s="48">
        <f>ROW(B14) - ROW($B$9)</f>
        <v>5</v>
      </c>
      <c r="C14" s="50">
        <v>1</v>
      </c>
      <c r="D14" s="67" t="s">
        <v>45</v>
      </c>
      <c r="E14" s="67" t="s">
        <v>105</v>
      </c>
      <c r="F14" s="69" t="s">
        <v>163</v>
      </c>
      <c r="G14" s="69" t="s">
        <v>220</v>
      </c>
      <c r="H14" s="69" t="s">
        <v>247</v>
      </c>
      <c r="I14" s="69" t="s">
        <v>303</v>
      </c>
      <c r="J14" s="69" t="s">
        <v>310</v>
      </c>
      <c r="K14" s="70" t="s">
        <v>366</v>
      </c>
      <c r="L14" s="55">
        <f>C14*K14</f>
        <v>0.28000000000000003</v>
      </c>
    </row>
    <row r="15" spans="1:13" s="3" customFormat="1" ht="13.5" customHeight="1" x14ac:dyDescent="0.2">
      <c r="A15" s="14"/>
      <c r="B15" s="49">
        <f>ROW(B15) - ROW($B$9)</f>
        <v>6</v>
      </c>
      <c r="C15" s="51">
        <v>2</v>
      </c>
      <c r="D15" s="68" t="s">
        <v>46</v>
      </c>
      <c r="E15" s="68" t="s">
        <v>106</v>
      </c>
      <c r="F15" s="68" t="s">
        <v>164</v>
      </c>
      <c r="G15" s="68" t="s">
        <v>221</v>
      </c>
      <c r="H15" s="68" t="s">
        <v>248</v>
      </c>
      <c r="I15" s="68" t="s">
        <v>303</v>
      </c>
      <c r="J15" s="68" t="s">
        <v>311</v>
      </c>
      <c r="K15" s="71" t="s">
        <v>369</v>
      </c>
      <c r="L15" s="57">
        <f t="shared" ref="L15" si="2">C15*K15</f>
        <v>0.54</v>
      </c>
    </row>
    <row r="16" spans="1:13" s="3" customFormat="1" ht="22.5" x14ac:dyDescent="0.2">
      <c r="A16" s="14"/>
      <c r="B16" s="48">
        <f>ROW(B16) - ROW($B$9)</f>
        <v>7</v>
      </c>
      <c r="C16" s="50">
        <v>3</v>
      </c>
      <c r="D16" s="67" t="s">
        <v>47</v>
      </c>
      <c r="E16" s="67" t="s">
        <v>107</v>
      </c>
      <c r="F16" s="69" t="s">
        <v>165</v>
      </c>
      <c r="G16" s="69" t="s">
        <v>220</v>
      </c>
      <c r="H16" s="69" t="s">
        <v>249</v>
      </c>
      <c r="I16" s="69" t="s">
        <v>303</v>
      </c>
      <c r="J16" s="69" t="s">
        <v>312</v>
      </c>
      <c r="K16" s="70" t="s">
        <v>370</v>
      </c>
      <c r="L16" s="55">
        <f>C16*K16</f>
        <v>17.04</v>
      </c>
    </row>
    <row r="17" spans="1:12" s="3" customFormat="1" ht="13.5" customHeight="1" x14ac:dyDescent="0.2">
      <c r="A17" s="14"/>
      <c r="B17" s="49">
        <f>ROW(B17) - ROW($B$9)</f>
        <v>8</v>
      </c>
      <c r="C17" s="51">
        <v>2</v>
      </c>
      <c r="D17" s="68" t="s">
        <v>48</v>
      </c>
      <c r="E17" s="68" t="s">
        <v>108</v>
      </c>
      <c r="F17" s="68" t="s">
        <v>166</v>
      </c>
      <c r="G17" s="68" t="s">
        <v>223</v>
      </c>
      <c r="H17" s="68" t="s">
        <v>250</v>
      </c>
      <c r="I17" s="68" t="s">
        <v>303</v>
      </c>
      <c r="J17" s="68" t="s">
        <v>313</v>
      </c>
      <c r="K17" s="71" t="s">
        <v>371</v>
      </c>
      <c r="L17" s="57">
        <f t="shared" ref="L17" si="3">C17*K17</f>
        <v>0.36</v>
      </c>
    </row>
    <row r="18" spans="1:12" s="3" customFormat="1" ht="22.5" x14ac:dyDescent="0.2">
      <c r="A18" s="14"/>
      <c r="B18" s="48">
        <f>ROW(B18) - ROW($B$9)</f>
        <v>9</v>
      </c>
      <c r="C18" s="50">
        <v>9</v>
      </c>
      <c r="D18" s="67" t="s">
        <v>49</v>
      </c>
      <c r="E18" s="67" t="s">
        <v>109</v>
      </c>
      <c r="F18" s="69" t="s">
        <v>167</v>
      </c>
      <c r="G18" s="69" t="s">
        <v>223</v>
      </c>
      <c r="H18" s="69" t="s">
        <v>251</v>
      </c>
      <c r="I18" s="69" t="s">
        <v>303</v>
      </c>
      <c r="J18" s="69" t="s">
        <v>314</v>
      </c>
      <c r="K18" s="70" t="s">
        <v>372</v>
      </c>
      <c r="L18" s="55">
        <f>C18*K18</f>
        <v>1.44</v>
      </c>
    </row>
    <row r="19" spans="1:12" s="3" customFormat="1" ht="13.5" customHeight="1" x14ac:dyDescent="0.2">
      <c r="A19" s="14"/>
      <c r="B19" s="49">
        <f>ROW(B19) - ROW($B$9)</f>
        <v>10</v>
      </c>
      <c r="C19" s="51">
        <v>1</v>
      </c>
      <c r="D19" s="68" t="s">
        <v>50</v>
      </c>
      <c r="E19" s="68" t="s">
        <v>110</v>
      </c>
      <c r="F19" s="68" t="s">
        <v>168</v>
      </c>
      <c r="G19" s="68" t="s">
        <v>223</v>
      </c>
      <c r="H19" s="68" t="s">
        <v>252</v>
      </c>
      <c r="I19" s="68" t="s">
        <v>303</v>
      </c>
      <c r="J19" s="68" t="s">
        <v>315</v>
      </c>
      <c r="K19" s="71" t="s">
        <v>373</v>
      </c>
      <c r="L19" s="57">
        <f t="shared" ref="L19" si="4">C19*K19</f>
        <v>0.15</v>
      </c>
    </row>
    <row r="20" spans="1:12" s="3" customFormat="1" ht="22.5" x14ac:dyDescent="0.2">
      <c r="A20" s="14"/>
      <c r="B20" s="48">
        <f>ROW(B20) - ROW($B$9)</f>
        <v>11</v>
      </c>
      <c r="C20" s="50">
        <v>1</v>
      </c>
      <c r="D20" s="67" t="s">
        <v>51</v>
      </c>
      <c r="E20" s="67" t="s">
        <v>111</v>
      </c>
      <c r="F20" s="69" t="s">
        <v>169</v>
      </c>
      <c r="G20" s="69" t="s">
        <v>223</v>
      </c>
      <c r="H20" s="69" t="s">
        <v>253</v>
      </c>
      <c r="I20" s="69" t="s">
        <v>303</v>
      </c>
      <c r="J20" s="69" t="s">
        <v>316</v>
      </c>
      <c r="K20" s="70" t="s">
        <v>374</v>
      </c>
      <c r="L20" s="55">
        <f>C20*K20</f>
        <v>0.25</v>
      </c>
    </row>
    <row r="21" spans="1:12" s="3" customFormat="1" ht="13.5" customHeight="1" x14ac:dyDescent="0.2">
      <c r="A21" s="14"/>
      <c r="B21" s="49">
        <f>ROW(B21) - ROW($B$9)</f>
        <v>12</v>
      </c>
      <c r="C21" s="51">
        <v>1</v>
      </c>
      <c r="D21" s="68" t="s">
        <v>52</v>
      </c>
      <c r="E21" s="68" t="s">
        <v>112</v>
      </c>
      <c r="F21" s="68" t="s">
        <v>170</v>
      </c>
      <c r="G21" s="68" t="s">
        <v>223</v>
      </c>
      <c r="H21" s="68" t="s">
        <v>254</v>
      </c>
      <c r="I21" s="68" t="s">
        <v>303</v>
      </c>
      <c r="J21" s="68" t="s">
        <v>317</v>
      </c>
      <c r="K21" s="71" t="s">
        <v>373</v>
      </c>
      <c r="L21" s="57">
        <f t="shared" ref="L21" si="5">C21*K21</f>
        <v>0.15</v>
      </c>
    </row>
    <row r="22" spans="1:12" s="3" customFormat="1" ht="22.5" x14ac:dyDescent="0.2">
      <c r="A22" s="14"/>
      <c r="B22" s="48">
        <f>ROW(B22) - ROW($B$9)</f>
        <v>13</v>
      </c>
      <c r="C22" s="50">
        <v>8</v>
      </c>
      <c r="D22" s="67" t="s">
        <v>53</v>
      </c>
      <c r="E22" s="67" t="s">
        <v>113</v>
      </c>
      <c r="F22" s="69" t="s">
        <v>171</v>
      </c>
      <c r="G22" s="69" t="s">
        <v>223</v>
      </c>
      <c r="H22" s="69" t="s">
        <v>255</v>
      </c>
      <c r="I22" s="69" t="s">
        <v>303</v>
      </c>
      <c r="J22" s="69" t="s">
        <v>318</v>
      </c>
      <c r="K22" s="70" t="s">
        <v>375</v>
      </c>
      <c r="L22" s="55">
        <f>C22*K22</f>
        <v>0.96</v>
      </c>
    </row>
    <row r="23" spans="1:12" s="3" customFormat="1" ht="13.5" customHeight="1" x14ac:dyDescent="0.2">
      <c r="A23" s="14"/>
      <c r="B23" s="49">
        <f>ROW(B23) - ROW($B$9)</f>
        <v>14</v>
      </c>
      <c r="C23" s="51">
        <v>4</v>
      </c>
      <c r="D23" s="68" t="s">
        <v>54</v>
      </c>
      <c r="E23" s="68" t="s">
        <v>114</v>
      </c>
      <c r="F23" s="68" t="s">
        <v>172</v>
      </c>
      <c r="G23" s="68" t="s">
        <v>224</v>
      </c>
      <c r="H23" s="68" t="s">
        <v>256</v>
      </c>
      <c r="I23" s="68" t="s">
        <v>303</v>
      </c>
      <c r="J23" s="68" t="s">
        <v>319</v>
      </c>
      <c r="K23" s="71" t="s">
        <v>376</v>
      </c>
      <c r="L23" s="57">
        <f t="shared" ref="L23" si="6">C23*K23</f>
        <v>41.56</v>
      </c>
    </row>
    <row r="24" spans="1:12" s="3" customFormat="1" x14ac:dyDescent="0.2">
      <c r="A24" s="14"/>
      <c r="B24" s="48">
        <f>ROW(B24) - ROW($B$9)</f>
        <v>15</v>
      </c>
      <c r="C24" s="50">
        <v>4</v>
      </c>
      <c r="D24" s="67" t="s">
        <v>55</v>
      </c>
      <c r="E24" s="67" t="s">
        <v>115</v>
      </c>
      <c r="F24" s="69" t="s">
        <v>173</v>
      </c>
      <c r="G24" s="69" t="s">
        <v>224</v>
      </c>
      <c r="H24" s="69" t="s">
        <v>257</v>
      </c>
      <c r="I24" s="69" t="s">
        <v>303</v>
      </c>
      <c r="J24" s="69" t="s">
        <v>320</v>
      </c>
      <c r="K24" s="70" t="s">
        <v>376</v>
      </c>
      <c r="L24" s="55">
        <f>C24*K24</f>
        <v>41.56</v>
      </c>
    </row>
    <row r="25" spans="1:12" s="3" customFormat="1" ht="13.5" customHeight="1" x14ac:dyDescent="0.2">
      <c r="A25" s="14"/>
      <c r="B25" s="49">
        <f>ROW(B25) - ROW($B$9)</f>
        <v>16</v>
      </c>
      <c r="C25" s="51">
        <v>2</v>
      </c>
      <c r="D25" s="68" t="s">
        <v>56</v>
      </c>
      <c r="E25" s="68" t="s">
        <v>116</v>
      </c>
      <c r="F25" s="68" t="s">
        <v>174</v>
      </c>
      <c r="G25" s="68" t="s">
        <v>225</v>
      </c>
      <c r="H25" s="68" t="s">
        <v>258</v>
      </c>
      <c r="I25" s="68" t="s">
        <v>303</v>
      </c>
      <c r="J25" s="68" t="s">
        <v>321</v>
      </c>
      <c r="K25" s="71" t="s">
        <v>377</v>
      </c>
      <c r="L25" s="57">
        <f t="shared" ref="L25" si="7">C25*K25</f>
        <v>2.8</v>
      </c>
    </row>
    <row r="26" spans="1:12" s="3" customFormat="1" x14ac:dyDescent="0.2">
      <c r="A26" s="14"/>
      <c r="B26" s="48">
        <f>ROW(B26) - ROW($B$9)</f>
        <v>17</v>
      </c>
      <c r="C26" s="50">
        <v>1</v>
      </c>
      <c r="D26" s="67" t="s">
        <v>57</v>
      </c>
      <c r="E26" s="67" t="s">
        <v>117</v>
      </c>
      <c r="F26" s="69" t="s">
        <v>175</v>
      </c>
      <c r="G26" s="69" t="s">
        <v>226</v>
      </c>
      <c r="H26" s="69" t="s">
        <v>259</v>
      </c>
      <c r="I26" s="69" t="s">
        <v>304</v>
      </c>
      <c r="J26" s="69" t="s">
        <v>322</v>
      </c>
      <c r="K26" s="70" t="s">
        <v>378</v>
      </c>
      <c r="L26" s="55">
        <f>C26*K26</f>
        <v>7.0000000000000007E-2</v>
      </c>
    </row>
    <row r="27" spans="1:12" s="3" customFormat="1" ht="13.5" customHeight="1" x14ac:dyDescent="0.2">
      <c r="A27" s="14"/>
      <c r="B27" s="49">
        <f>ROW(B27) - ROW($B$9)</f>
        <v>18</v>
      </c>
      <c r="C27" s="51">
        <v>10</v>
      </c>
      <c r="D27" s="68" t="s">
        <v>58</v>
      </c>
      <c r="E27" s="68" t="s">
        <v>118</v>
      </c>
      <c r="F27" s="68" t="s">
        <v>176</v>
      </c>
      <c r="G27" s="68" t="s">
        <v>226</v>
      </c>
      <c r="H27" s="68" t="s">
        <v>260</v>
      </c>
      <c r="I27" s="68" t="s">
        <v>304</v>
      </c>
      <c r="J27" s="68" t="s">
        <v>323</v>
      </c>
      <c r="K27" s="71" t="s">
        <v>378</v>
      </c>
      <c r="L27" s="57">
        <f t="shared" ref="L27" si="8">C27*K27</f>
        <v>0.70000000000000007</v>
      </c>
    </row>
    <row r="28" spans="1:12" s="3" customFormat="1" x14ac:dyDescent="0.2">
      <c r="A28" s="14"/>
      <c r="B28" s="48">
        <f>ROW(B28) - ROW($B$9)</f>
        <v>19</v>
      </c>
      <c r="C28" s="50">
        <v>1</v>
      </c>
      <c r="D28" s="67" t="s">
        <v>59</v>
      </c>
      <c r="E28" s="67" t="s">
        <v>119</v>
      </c>
      <c r="F28" s="69" t="s">
        <v>177</v>
      </c>
      <c r="G28" s="69" t="s">
        <v>227</v>
      </c>
      <c r="H28" s="69" t="s">
        <v>261</v>
      </c>
      <c r="I28" s="69" t="s">
        <v>303</v>
      </c>
      <c r="J28" s="69" t="s">
        <v>324</v>
      </c>
      <c r="K28" s="70" t="s">
        <v>379</v>
      </c>
      <c r="L28" s="55">
        <f>C28*K28</f>
        <v>0.48</v>
      </c>
    </row>
    <row r="29" spans="1:12" s="3" customFormat="1" ht="13.5" customHeight="1" x14ac:dyDescent="0.2">
      <c r="A29" s="14"/>
      <c r="B29" s="49">
        <f>ROW(B29) - ROW($B$9)</f>
        <v>20</v>
      </c>
      <c r="C29" s="51">
        <v>2</v>
      </c>
      <c r="D29" s="68" t="s">
        <v>60</v>
      </c>
      <c r="E29" s="68" t="s">
        <v>120</v>
      </c>
      <c r="F29" s="68" t="s">
        <v>178</v>
      </c>
      <c r="G29" s="68" t="s">
        <v>223</v>
      </c>
      <c r="H29" s="68" t="s">
        <v>262</v>
      </c>
      <c r="I29" s="68" t="s">
        <v>303</v>
      </c>
      <c r="J29" s="68" t="s">
        <v>325</v>
      </c>
      <c r="K29" s="71" t="s">
        <v>380</v>
      </c>
      <c r="L29" s="57">
        <f t="shared" ref="L29" si="9">C29*K29</f>
        <v>2.14</v>
      </c>
    </row>
    <row r="30" spans="1:12" s="3" customFormat="1" x14ac:dyDescent="0.2">
      <c r="A30" s="14"/>
      <c r="B30" s="48">
        <f>ROW(B30) - ROW($B$9)</f>
        <v>21</v>
      </c>
      <c r="C30" s="50">
        <v>7</v>
      </c>
      <c r="D30" s="67" t="s">
        <v>61</v>
      </c>
      <c r="E30" s="67" t="s">
        <v>121</v>
      </c>
      <c r="F30" s="69" t="s">
        <v>179</v>
      </c>
      <c r="G30" s="69" t="s">
        <v>223</v>
      </c>
      <c r="H30" s="69" t="s">
        <v>263</v>
      </c>
      <c r="I30" s="69" t="s">
        <v>303</v>
      </c>
      <c r="J30" s="69" t="s">
        <v>326</v>
      </c>
      <c r="K30" s="70" t="s">
        <v>381</v>
      </c>
      <c r="L30" s="55">
        <f>C30*K30</f>
        <v>1.4000000000000001</v>
      </c>
    </row>
    <row r="31" spans="1:12" s="3" customFormat="1" ht="13.5" customHeight="1" x14ac:dyDescent="0.2">
      <c r="A31" s="14"/>
      <c r="B31" s="49">
        <f>ROW(B31) - ROW($B$9)</f>
        <v>22</v>
      </c>
      <c r="C31" s="51">
        <v>1</v>
      </c>
      <c r="D31" s="68" t="s">
        <v>62</v>
      </c>
      <c r="E31" s="68" t="s">
        <v>122</v>
      </c>
      <c r="F31" s="68" t="s">
        <v>180</v>
      </c>
      <c r="G31" s="68" t="s">
        <v>223</v>
      </c>
      <c r="H31" s="68" t="s">
        <v>264</v>
      </c>
      <c r="I31" s="68" t="s">
        <v>303</v>
      </c>
      <c r="J31" s="68" t="s">
        <v>327</v>
      </c>
      <c r="K31" s="71" t="s">
        <v>382</v>
      </c>
      <c r="L31" s="57">
        <f t="shared" ref="L31" si="10">C31*K31</f>
        <v>1.36</v>
      </c>
    </row>
    <row r="32" spans="1:12" s="3" customFormat="1" ht="22.5" x14ac:dyDescent="0.2">
      <c r="A32" s="14"/>
      <c r="B32" s="48">
        <f>ROW(B32) - ROW($B$9)</f>
        <v>23</v>
      </c>
      <c r="C32" s="50">
        <v>8</v>
      </c>
      <c r="D32" s="67" t="s">
        <v>63</v>
      </c>
      <c r="E32" s="67" t="s">
        <v>123</v>
      </c>
      <c r="F32" s="69" t="s">
        <v>181</v>
      </c>
      <c r="G32" s="69" t="s">
        <v>228</v>
      </c>
      <c r="H32" s="69" t="s">
        <v>265</v>
      </c>
      <c r="I32" s="69" t="s">
        <v>303</v>
      </c>
      <c r="J32" s="69" t="s">
        <v>328</v>
      </c>
      <c r="K32" s="70" t="s">
        <v>383</v>
      </c>
      <c r="L32" s="55">
        <f>C32*K32</f>
        <v>12.72</v>
      </c>
    </row>
    <row r="33" spans="1:12" s="3" customFormat="1" ht="13.5" customHeight="1" x14ac:dyDescent="0.2">
      <c r="A33" s="14"/>
      <c r="B33" s="49">
        <f>ROW(B33) - ROW($B$9)</f>
        <v>24</v>
      </c>
      <c r="C33" s="51">
        <v>10</v>
      </c>
      <c r="D33" s="68" t="s">
        <v>64</v>
      </c>
      <c r="E33" s="68" t="s">
        <v>124</v>
      </c>
      <c r="F33" s="68" t="s">
        <v>182</v>
      </c>
      <c r="G33" s="68" t="s">
        <v>229</v>
      </c>
      <c r="H33" s="68" t="s">
        <v>266</v>
      </c>
      <c r="I33" s="68" t="s">
        <v>303</v>
      </c>
      <c r="J33" s="68" t="s">
        <v>329</v>
      </c>
      <c r="K33" s="71" t="s">
        <v>384</v>
      </c>
      <c r="L33" s="57">
        <f t="shared" ref="L33" si="11">C33*K33</f>
        <v>1.3</v>
      </c>
    </row>
    <row r="34" spans="1:12" s="3" customFormat="1" ht="22.5" x14ac:dyDescent="0.2">
      <c r="A34" s="14"/>
      <c r="B34" s="48">
        <f>ROW(B34) - ROW($B$9)</f>
        <v>25</v>
      </c>
      <c r="C34" s="50">
        <v>10</v>
      </c>
      <c r="D34" s="67" t="s">
        <v>65</v>
      </c>
      <c r="E34" s="67" t="s">
        <v>125</v>
      </c>
      <c r="F34" s="69" t="s">
        <v>183</v>
      </c>
      <c r="G34" s="69" t="s">
        <v>229</v>
      </c>
      <c r="H34" s="69" t="s">
        <v>267</v>
      </c>
      <c r="I34" s="69" t="s">
        <v>303</v>
      </c>
      <c r="J34" s="69" t="s">
        <v>330</v>
      </c>
      <c r="K34" s="70" t="s">
        <v>384</v>
      </c>
      <c r="L34" s="55">
        <f>C34*K34</f>
        <v>1.3</v>
      </c>
    </row>
    <row r="35" spans="1:12" s="3" customFormat="1" ht="13.5" customHeight="1" x14ac:dyDescent="0.2">
      <c r="A35" s="14"/>
      <c r="B35" s="49">
        <f>ROW(B35) - ROW($B$9)</f>
        <v>26</v>
      </c>
      <c r="C35" s="51">
        <v>8</v>
      </c>
      <c r="D35" s="68" t="s">
        <v>66</v>
      </c>
      <c r="E35" s="68" t="s">
        <v>126</v>
      </c>
      <c r="F35" s="68" t="s">
        <v>184</v>
      </c>
      <c r="G35" s="68" t="s">
        <v>228</v>
      </c>
      <c r="H35" s="68" t="s">
        <v>268</v>
      </c>
      <c r="I35" s="68" t="s">
        <v>303</v>
      </c>
      <c r="J35" s="68" t="s">
        <v>331</v>
      </c>
      <c r="K35" s="71" t="s">
        <v>385</v>
      </c>
      <c r="L35" s="57">
        <f t="shared" ref="L35" si="12">C35*K35</f>
        <v>14.08</v>
      </c>
    </row>
    <row r="36" spans="1:12" s="3" customFormat="1" x14ac:dyDescent="0.2">
      <c r="A36" s="14"/>
      <c r="B36" s="48">
        <f>ROW(B36) - ROW($B$9)</f>
        <v>27</v>
      </c>
      <c r="C36" s="50">
        <v>2</v>
      </c>
      <c r="D36" s="67" t="s">
        <v>67</v>
      </c>
      <c r="E36" s="67" t="s">
        <v>127</v>
      </c>
      <c r="F36" s="69" t="s">
        <v>185</v>
      </c>
      <c r="G36" s="69" t="s">
        <v>230</v>
      </c>
      <c r="H36" s="69" t="s">
        <v>269</v>
      </c>
      <c r="I36" s="69" t="s">
        <v>303</v>
      </c>
      <c r="J36" s="69" t="s">
        <v>332</v>
      </c>
      <c r="K36" s="70" t="s">
        <v>386</v>
      </c>
      <c r="L36" s="55">
        <f>C36*K36</f>
        <v>0.4</v>
      </c>
    </row>
    <row r="37" spans="1:12" s="3" customFormat="1" ht="13.5" customHeight="1" x14ac:dyDescent="0.2">
      <c r="A37" s="14"/>
      <c r="B37" s="49">
        <f>ROW(B37) - ROW($B$9)</f>
        <v>28</v>
      </c>
      <c r="C37" s="51">
        <v>27</v>
      </c>
      <c r="D37" s="68" t="s">
        <v>68</v>
      </c>
      <c r="E37" s="68" t="s">
        <v>128</v>
      </c>
      <c r="F37" s="68" t="s">
        <v>186</v>
      </c>
      <c r="G37" s="68" t="s">
        <v>230</v>
      </c>
      <c r="H37" s="68" t="s">
        <v>270</v>
      </c>
      <c r="I37" s="68" t="s">
        <v>303</v>
      </c>
      <c r="J37" s="68" t="s">
        <v>333</v>
      </c>
      <c r="K37" s="71" t="s">
        <v>387</v>
      </c>
      <c r="L37" s="57">
        <f t="shared" ref="L37" si="13">C37*K37</f>
        <v>2.7</v>
      </c>
    </row>
    <row r="38" spans="1:12" s="3" customFormat="1" x14ac:dyDescent="0.2">
      <c r="A38" s="14"/>
      <c r="B38" s="48">
        <f>ROW(B38) - ROW($B$9)</f>
        <v>29</v>
      </c>
      <c r="C38" s="50">
        <v>2</v>
      </c>
      <c r="D38" s="67" t="s">
        <v>69</v>
      </c>
      <c r="E38" s="67" t="s">
        <v>129</v>
      </c>
      <c r="F38" s="69" t="s">
        <v>187</v>
      </c>
      <c r="G38" s="69" t="s">
        <v>230</v>
      </c>
      <c r="H38" s="69" t="s">
        <v>271</v>
      </c>
      <c r="I38" s="69" t="s">
        <v>303</v>
      </c>
      <c r="J38" s="69" t="s">
        <v>334</v>
      </c>
      <c r="K38" s="70" t="s">
        <v>367</v>
      </c>
      <c r="L38" s="55">
        <f>C38*K38</f>
        <v>0.2</v>
      </c>
    </row>
    <row r="39" spans="1:12" s="3" customFormat="1" ht="13.5" customHeight="1" x14ac:dyDescent="0.2">
      <c r="A39" s="14"/>
      <c r="B39" s="49">
        <f>ROW(B39) - ROW($B$9)</f>
        <v>30</v>
      </c>
      <c r="C39" s="51">
        <v>2</v>
      </c>
      <c r="D39" s="68" t="s">
        <v>70</v>
      </c>
      <c r="E39" s="68" t="s">
        <v>130</v>
      </c>
      <c r="F39" s="68" t="s">
        <v>188</v>
      </c>
      <c r="G39" s="68" t="s">
        <v>230</v>
      </c>
      <c r="H39" s="68" t="s">
        <v>272</v>
      </c>
      <c r="I39" s="68" t="s">
        <v>303</v>
      </c>
      <c r="J39" s="68" t="s">
        <v>335</v>
      </c>
      <c r="K39" s="71" t="s">
        <v>367</v>
      </c>
      <c r="L39" s="57">
        <f t="shared" ref="L39" si="14">C39*K39</f>
        <v>0.2</v>
      </c>
    </row>
    <row r="40" spans="1:12" s="3" customFormat="1" x14ac:dyDescent="0.2">
      <c r="A40" s="14"/>
      <c r="B40" s="48">
        <f>ROW(B40) - ROW($B$9)</f>
        <v>31</v>
      </c>
      <c r="C40" s="50">
        <v>1</v>
      </c>
      <c r="D40" s="67" t="s">
        <v>71</v>
      </c>
      <c r="E40" s="67" t="s">
        <v>131</v>
      </c>
      <c r="F40" s="69" t="s">
        <v>189</v>
      </c>
      <c r="G40" s="69" t="s">
        <v>230</v>
      </c>
      <c r="H40" s="69" t="s">
        <v>273</v>
      </c>
      <c r="I40" s="69" t="s">
        <v>303</v>
      </c>
      <c r="J40" s="69" t="s">
        <v>336</v>
      </c>
      <c r="K40" s="70" t="s">
        <v>367</v>
      </c>
      <c r="L40" s="55">
        <f>C40*K40</f>
        <v>0.1</v>
      </c>
    </row>
    <row r="41" spans="1:12" s="3" customFormat="1" ht="13.5" customHeight="1" x14ac:dyDescent="0.2">
      <c r="A41" s="14"/>
      <c r="B41" s="49">
        <f>ROW(B41) - ROW($B$9)</f>
        <v>32</v>
      </c>
      <c r="C41" s="51">
        <v>7</v>
      </c>
      <c r="D41" s="68" t="s">
        <v>72</v>
      </c>
      <c r="E41" s="68" t="s">
        <v>132</v>
      </c>
      <c r="F41" s="68" t="s">
        <v>190</v>
      </c>
      <c r="G41" s="68" t="s">
        <v>230</v>
      </c>
      <c r="H41" s="68" t="s">
        <v>274</v>
      </c>
      <c r="I41" s="68" t="s">
        <v>303</v>
      </c>
      <c r="J41" s="68" t="s">
        <v>337</v>
      </c>
      <c r="K41" s="71" t="s">
        <v>367</v>
      </c>
      <c r="L41" s="57">
        <f t="shared" ref="L41" si="15">C41*K41</f>
        <v>0.70000000000000007</v>
      </c>
    </row>
    <row r="42" spans="1:12" s="3" customFormat="1" x14ac:dyDescent="0.2">
      <c r="A42" s="14"/>
      <c r="B42" s="48">
        <f>ROW(B42) - ROW($B$9)</f>
        <v>33</v>
      </c>
      <c r="C42" s="50">
        <v>1</v>
      </c>
      <c r="D42" s="67" t="s">
        <v>73</v>
      </c>
      <c r="E42" s="67" t="s">
        <v>133</v>
      </c>
      <c r="F42" s="69" t="s">
        <v>191</v>
      </c>
      <c r="G42" s="69" t="s">
        <v>230</v>
      </c>
      <c r="H42" s="69" t="s">
        <v>275</v>
      </c>
      <c r="I42" s="69" t="s">
        <v>303</v>
      </c>
      <c r="J42" s="69" t="s">
        <v>338</v>
      </c>
      <c r="K42" s="70" t="s">
        <v>367</v>
      </c>
      <c r="L42" s="55">
        <f>C42*K42</f>
        <v>0.1</v>
      </c>
    </row>
    <row r="43" spans="1:12" s="3" customFormat="1" ht="13.5" customHeight="1" x14ac:dyDescent="0.2">
      <c r="A43" s="14"/>
      <c r="B43" s="49">
        <f>ROW(B43) - ROW($B$9)</f>
        <v>34</v>
      </c>
      <c r="C43" s="51">
        <v>1</v>
      </c>
      <c r="D43" s="68" t="s">
        <v>74</v>
      </c>
      <c r="E43" s="68" t="s">
        <v>134</v>
      </c>
      <c r="F43" s="68" t="s">
        <v>192</v>
      </c>
      <c r="G43" s="68" t="s">
        <v>230</v>
      </c>
      <c r="H43" s="68" t="s">
        <v>276</v>
      </c>
      <c r="I43" s="68" t="s">
        <v>303</v>
      </c>
      <c r="J43" s="68" t="s">
        <v>339</v>
      </c>
      <c r="K43" s="71" t="s">
        <v>384</v>
      </c>
      <c r="L43" s="57">
        <f t="shared" ref="L43" si="16">C43*K43</f>
        <v>0.13</v>
      </c>
    </row>
    <row r="44" spans="1:12" s="3" customFormat="1" x14ac:dyDescent="0.2">
      <c r="A44" s="14"/>
      <c r="B44" s="48">
        <f>ROW(B44) - ROW($B$9)</f>
        <v>35</v>
      </c>
      <c r="C44" s="50">
        <v>1</v>
      </c>
      <c r="D44" s="67" t="s">
        <v>75</v>
      </c>
      <c r="E44" s="67" t="s">
        <v>135</v>
      </c>
      <c r="F44" s="69" t="s">
        <v>193</v>
      </c>
      <c r="G44" s="69" t="s">
        <v>230</v>
      </c>
      <c r="H44" s="69" t="s">
        <v>277</v>
      </c>
      <c r="I44" s="69" t="s">
        <v>303</v>
      </c>
      <c r="J44" s="69" t="s">
        <v>340</v>
      </c>
      <c r="K44" s="70" t="s">
        <v>387</v>
      </c>
      <c r="L44" s="55">
        <f>C44*K44</f>
        <v>0.1</v>
      </c>
    </row>
    <row r="45" spans="1:12" s="3" customFormat="1" ht="13.5" customHeight="1" x14ac:dyDescent="0.2">
      <c r="A45" s="14"/>
      <c r="B45" s="49">
        <f>ROW(B45) - ROW($B$9)</f>
        <v>36</v>
      </c>
      <c r="C45" s="51">
        <v>8</v>
      </c>
      <c r="D45" s="68" t="s">
        <v>76</v>
      </c>
      <c r="E45" s="68" t="s">
        <v>136</v>
      </c>
      <c r="F45" s="68" t="s">
        <v>194</v>
      </c>
      <c r="G45" s="68" t="s">
        <v>231</v>
      </c>
      <c r="H45" s="68" t="s">
        <v>278</v>
      </c>
      <c r="I45" s="68" t="s">
        <v>303</v>
      </c>
      <c r="J45" s="68" t="s">
        <v>341</v>
      </c>
      <c r="K45" s="71" t="s">
        <v>388</v>
      </c>
      <c r="L45" s="57">
        <f t="shared" ref="L45" si="17">C45*K45</f>
        <v>12</v>
      </c>
    </row>
    <row r="46" spans="1:12" s="3" customFormat="1" x14ac:dyDescent="0.2">
      <c r="A46" s="14"/>
      <c r="B46" s="48">
        <f>ROW(B46) - ROW($B$9)</f>
        <v>37</v>
      </c>
      <c r="C46" s="50">
        <v>2</v>
      </c>
      <c r="D46" s="67" t="s">
        <v>77</v>
      </c>
      <c r="E46" s="67" t="s">
        <v>137</v>
      </c>
      <c r="F46" s="69" t="s">
        <v>195</v>
      </c>
      <c r="G46" s="69" t="s">
        <v>230</v>
      </c>
      <c r="H46" s="69" t="s">
        <v>279</v>
      </c>
      <c r="I46" s="69" t="s">
        <v>303</v>
      </c>
      <c r="J46" s="69" t="s">
        <v>342</v>
      </c>
      <c r="K46" s="70" t="s">
        <v>387</v>
      </c>
      <c r="L46" s="55">
        <f>C46*K46</f>
        <v>0.2</v>
      </c>
    </row>
    <row r="47" spans="1:12" s="3" customFormat="1" ht="13.5" customHeight="1" x14ac:dyDescent="0.2">
      <c r="A47" s="14"/>
      <c r="B47" s="49">
        <f>ROW(B47) - ROW($B$9)</f>
        <v>38</v>
      </c>
      <c r="C47" s="51">
        <v>16</v>
      </c>
      <c r="D47" s="68" t="s">
        <v>78</v>
      </c>
      <c r="E47" s="68" t="s">
        <v>138</v>
      </c>
      <c r="F47" s="68" t="s">
        <v>196</v>
      </c>
      <c r="G47" s="68" t="s">
        <v>230</v>
      </c>
      <c r="H47" s="68" t="s">
        <v>280</v>
      </c>
      <c r="I47" s="68" t="s">
        <v>303</v>
      </c>
      <c r="J47" s="68" t="s">
        <v>339</v>
      </c>
      <c r="K47" s="71" t="s">
        <v>389</v>
      </c>
      <c r="L47" s="57">
        <f t="shared" ref="L47" si="18">C47*K47</f>
        <v>7.2</v>
      </c>
    </row>
    <row r="48" spans="1:12" s="3" customFormat="1" x14ac:dyDescent="0.2">
      <c r="A48" s="14"/>
      <c r="B48" s="48">
        <f>ROW(B48) - ROW($B$9)</f>
        <v>39</v>
      </c>
      <c r="C48" s="50">
        <v>2</v>
      </c>
      <c r="D48" s="67" t="s">
        <v>79</v>
      </c>
      <c r="E48" s="67" t="s">
        <v>139</v>
      </c>
      <c r="F48" s="69" t="s">
        <v>197</v>
      </c>
      <c r="G48" s="69" t="s">
        <v>230</v>
      </c>
      <c r="H48" s="69" t="s">
        <v>281</v>
      </c>
      <c r="I48" s="69" t="s">
        <v>303</v>
      </c>
      <c r="J48" s="69" t="s">
        <v>343</v>
      </c>
      <c r="K48" s="70" t="s">
        <v>366</v>
      </c>
      <c r="L48" s="55">
        <f>C48*K48</f>
        <v>0.56000000000000005</v>
      </c>
    </row>
    <row r="49" spans="1:12" s="3" customFormat="1" ht="13.5" customHeight="1" x14ac:dyDescent="0.2">
      <c r="A49" s="14"/>
      <c r="B49" s="49">
        <f>ROW(B49) - ROW($B$9)</f>
        <v>40</v>
      </c>
      <c r="C49" s="51">
        <v>2</v>
      </c>
      <c r="D49" s="68" t="s">
        <v>80</v>
      </c>
      <c r="E49" s="68" t="s">
        <v>140</v>
      </c>
      <c r="F49" s="68" t="s">
        <v>198</v>
      </c>
      <c r="G49" s="68" t="s">
        <v>230</v>
      </c>
      <c r="H49" s="68" t="s">
        <v>282</v>
      </c>
      <c r="I49" s="68" t="s">
        <v>303</v>
      </c>
      <c r="J49" s="68" t="s">
        <v>344</v>
      </c>
      <c r="K49" s="71" t="s">
        <v>390</v>
      </c>
      <c r="L49" s="57">
        <f t="shared" ref="L49" si="19">C49*K49</f>
        <v>0.42</v>
      </c>
    </row>
    <row r="50" spans="1:12" s="3" customFormat="1" x14ac:dyDescent="0.2">
      <c r="A50" s="14"/>
      <c r="B50" s="48">
        <f>ROW(B50) - ROW($B$9)</f>
        <v>41</v>
      </c>
      <c r="C50" s="50">
        <v>1</v>
      </c>
      <c r="D50" s="67" t="s">
        <v>81</v>
      </c>
      <c r="E50" s="67" t="s">
        <v>141</v>
      </c>
      <c r="F50" s="69" t="s">
        <v>199</v>
      </c>
      <c r="G50" s="69" t="s">
        <v>230</v>
      </c>
      <c r="H50" s="69" t="s">
        <v>283</v>
      </c>
      <c r="I50" s="69" t="s">
        <v>303</v>
      </c>
      <c r="J50" s="69" t="s">
        <v>345</v>
      </c>
      <c r="K50" s="70" t="s">
        <v>367</v>
      </c>
      <c r="L50" s="55">
        <f>C50*K50</f>
        <v>0.1</v>
      </c>
    </row>
    <row r="51" spans="1:12" s="3" customFormat="1" ht="13.5" customHeight="1" x14ac:dyDescent="0.2">
      <c r="A51" s="14"/>
      <c r="B51" s="49">
        <f>ROW(B51) - ROW($B$9)</f>
        <v>42</v>
      </c>
      <c r="C51" s="51">
        <v>1</v>
      </c>
      <c r="D51" s="68" t="s">
        <v>82</v>
      </c>
      <c r="E51" s="68" t="s">
        <v>142</v>
      </c>
      <c r="F51" s="68" t="s">
        <v>200</v>
      </c>
      <c r="G51" s="68" t="s">
        <v>230</v>
      </c>
      <c r="H51" s="68" t="s">
        <v>284</v>
      </c>
      <c r="I51" s="68" t="s">
        <v>303</v>
      </c>
      <c r="J51" s="68" t="s">
        <v>346</v>
      </c>
      <c r="K51" s="71" t="s">
        <v>367</v>
      </c>
      <c r="L51" s="57">
        <f t="shared" ref="L51" si="20">C51*K51</f>
        <v>0.1</v>
      </c>
    </row>
    <row r="52" spans="1:12" s="3" customFormat="1" x14ac:dyDescent="0.2">
      <c r="A52" s="14"/>
      <c r="B52" s="48">
        <f>ROW(B52) - ROW($B$9)</f>
        <v>43</v>
      </c>
      <c r="C52" s="50">
        <v>1</v>
      </c>
      <c r="D52" s="67" t="s">
        <v>83</v>
      </c>
      <c r="E52" s="67" t="s">
        <v>143</v>
      </c>
      <c r="F52" s="69" t="s">
        <v>201</v>
      </c>
      <c r="G52" s="69" t="s">
        <v>230</v>
      </c>
      <c r="H52" s="69" t="s">
        <v>285</v>
      </c>
      <c r="I52" s="69" t="s">
        <v>303</v>
      </c>
      <c r="J52" s="69" t="s">
        <v>347</v>
      </c>
      <c r="K52" s="70" t="s">
        <v>367</v>
      </c>
      <c r="L52" s="55">
        <f>C52*K52</f>
        <v>0.1</v>
      </c>
    </row>
    <row r="53" spans="1:12" s="3" customFormat="1" ht="13.5" customHeight="1" x14ac:dyDescent="0.2">
      <c r="A53" s="14"/>
      <c r="B53" s="49">
        <f>ROW(B53) - ROW($B$9)</f>
        <v>44</v>
      </c>
      <c r="C53" s="51">
        <v>2</v>
      </c>
      <c r="D53" s="68" t="s">
        <v>84</v>
      </c>
      <c r="E53" s="68" t="s">
        <v>144</v>
      </c>
      <c r="F53" s="68" t="s">
        <v>202</v>
      </c>
      <c r="G53" s="68" t="s">
        <v>232</v>
      </c>
      <c r="H53" s="68" t="s">
        <v>286</v>
      </c>
      <c r="I53" s="68" t="s">
        <v>303</v>
      </c>
      <c r="J53" s="68" t="s">
        <v>348</v>
      </c>
      <c r="K53" s="71" t="s">
        <v>391</v>
      </c>
      <c r="L53" s="57">
        <f t="shared" ref="L53" si="21">C53*K53</f>
        <v>2.46</v>
      </c>
    </row>
    <row r="54" spans="1:12" s="3" customFormat="1" x14ac:dyDescent="0.2">
      <c r="A54" s="14"/>
      <c r="B54" s="48">
        <f>ROW(B54) - ROW($B$9)</f>
        <v>45</v>
      </c>
      <c r="C54" s="50">
        <v>4</v>
      </c>
      <c r="D54" s="67" t="s">
        <v>85</v>
      </c>
      <c r="E54" s="67" t="s">
        <v>145</v>
      </c>
      <c r="F54" s="69" t="s">
        <v>203</v>
      </c>
      <c r="G54" s="69" t="s">
        <v>230</v>
      </c>
      <c r="H54" s="69" t="s">
        <v>287</v>
      </c>
      <c r="I54" s="69" t="s">
        <v>303</v>
      </c>
      <c r="J54" s="69" t="s">
        <v>349</v>
      </c>
      <c r="K54" s="70" t="s">
        <v>367</v>
      </c>
      <c r="L54" s="55">
        <f>C54*K54</f>
        <v>0.4</v>
      </c>
    </row>
    <row r="55" spans="1:12" s="3" customFormat="1" ht="13.5" customHeight="1" x14ac:dyDescent="0.2">
      <c r="A55" s="14"/>
      <c r="B55" s="49">
        <f>ROW(B55) - ROW($B$9)</f>
        <v>46</v>
      </c>
      <c r="C55" s="51">
        <v>1</v>
      </c>
      <c r="D55" s="68" t="s">
        <v>86</v>
      </c>
      <c r="E55" s="68" t="s">
        <v>109</v>
      </c>
      <c r="F55" s="68" t="s">
        <v>204</v>
      </c>
      <c r="G55" s="68" t="s">
        <v>233</v>
      </c>
      <c r="H55" s="68" t="s">
        <v>288</v>
      </c>
      <c r="I55" s="68" t="s">
        <v>303</v>
      </c>
      <c r="J55" s="68" t="s">
        <v>350</v>
      </c>
      <c r="K55" s="71" t="s">
        <v>392</v>
      </c>
      <c r="L55" s="57">
        <f t="shared" ref="L55" si="22">C55*K55</f>
        <v>2.1800000000000002</v>
      </c>
    </row>
    <row r="56" spans="1:12" s="3" customFormat="1" x14ac:dyDescent="0.2">
      <c r="A56" s="14"/>
      <c r="B56" s="48">
        <f>ROW(B56) - ROW($B$9)</f>
        <v>47</v>
      </c>
      <c r="C56" s="50">
        <v>2</v>
      </c>
      <c r="D56" s="67" t="s">
        <v>87</v>
      </c>
      <c r="E56" s="67" t="s">
        <v>109</v>
      </c>
      <c r="F56" s="69" t="s">
        <v>205</v>
      </c>
      <c r="G56" s="69" t="s">
        <v>234</v>
      </c>
      <c r="H56" s="69" t="s">
        <v>289</v>
      </c>
      <c r="I56" s="69" t="s">
        <v>303</v>
      </c>
      <c r="J56" s="69" t="s">
        <v>351</v>
      </c>
      <c r="K56" s="70" t="s">
        <v>393</v>
      </c>
      <c r="L56" s="55">
        <f>C56*K56</f>
        <v>7.54</v>
      </c>
    </row>
    <row r="57" spans="1:12" s="3" customFormat="1" ht="13.5" customHeight="1" x14ac:dyDescent="0.2">
      <c r="A57" s="14"/>
      <c r="B57" s="49">
        <f>ROW(B57) - ROW($B$9)</f>
        <v>48</v>
      </c>
      <c r="C57" s="51">
        <v>2</v>
      </c>
      <c r="D57" s="68" t="s">
        <v>88</v>
      </c>
      <c r="E57" s="68" t="s">
        <v>146</v>
      </c>
      <c r="F57" s="68" t="s">
        <v>206</v>
      </c>
      <c r="G57" s="68" t="s">
        <v>235</v>
      </c>
      <c r="H57" s="68" t="s">
        <v>290</v>
      </c>
      <c r="I57" s="68" t="s">
        <v>303</v>
      </c>
      <c r="J57" s="68" t="s">
        <v>352</v>
      </c>
      <c r="K57" s="71" t="s">
        <v>394</v>
      </c>
      <c r="L57" s="57">
        <f t="shared" ref="L57" si="23">C57*K57</f>
        <v>2.48</v>
      </c>
    </row>
    <row r="58" spans="1:12" s="3" customFormat="1" x14ac:dyDescent="0.2">
      <c r="A58" s="14"/>
      <c r="B58" s="48">
        <f>ROW(B58) - ROW($B$9)</f>
        <v>49</v>
      </c>
      <c r="C58" s="50">
        <v>2</v>
      </c>
      <c r="D58" s="67" t="s">
        <v>89</v>
      </c>
      <c r="E58" s="67" t="s">
        <v>147</v>
      </c>
      <c r="F58" s="69" t="s">
        <v>207</v>
      </c>
      <c r="G58" s="69" t="s">
        <v>236</v>
      </c>
      <c r="H58" s="69" t="s">
        <v>291</v>
      </c>
      <c r="I58" s="69" t="s">
        <v>303</v>
      </c>
      <c r="J58" s="69" t="s">
        <v>353</v>
      </c>
      <c r="K58" s="70" t="s">
        <v>395</v>
      </c>
      <c r="L58" s="55">
        <f>C58*K58</f>
        <v>2.66</v>
      </c>
    </row>
    <row r="59" spans="1:12" s="3" customFormat="1" ht="13.5" customHeight="1" x14ac:dyDescent="0.2">
      <c r="A59" s="14"/>
      <c r="B59" s="49">
        <f>ROW(B59) - ROW($B$9)</f>
        <v>50</v>
      </c>
      <c r="C59" s="51">
        <v>1</v>
      </c>
      <c r="D59" s="68" t="s">
        <v>90</v>
      </c>
      <c r="E59" s="68" t="s">
        <v>148</v>
      </c>
      <c r="F59" s="68" t="s">
        <v>208</v>
      </c>
      <c r="G59" s="68" t="s">
        <v>237</v>
      </c>
      <c r="H59" s="68" t="s">
        <v>292</v>
      </c>
      <c r="I59" s="68" t="s">
        <v>303</v>
      </c>
      <c r="J59" s="68" t="s">
        <v>354</v>
      </c>
      <c r="K59" s="71" t="s">
        <v>379</v>
      </c>
      <c r="L59" s="57">
        <f t="shared" ref="L59" si="24">C59*K59</f>
        <v>0.48</v>
      </c>
    </row>
    <row r="60" spans="1:12" s="3" customFormat="1" x14ac:dyDescent="0.2">
      <c r="A60" s="14"/>
      <c r="B60" s="48">
        <f>ROW(B60) - ROW($B$9)</f>
        <v>51</v>
      </c>
      <c r="C60" s="50">
        <v>1</v>
      </c>
      <c r="D60" s="67" t="s">
        <v>91</v>
      </c>
      <c r="E60" s="67" t="s">
        <v>149</v>
      </c>
      <c r="F60" s="69" t="s">
        <v>209</v>
      </c>
      <c r="G60" s="69" t="s">
        <v>233</v>
      </c>
      <c r="H60" s="69" t="s">
        <v>293</v>
      </c>
      <c r="I60" s="69" t="s">
        <v>303</v>
      </c>
      <c r="J60" s="69" t="s">
        <v>355</v>
      </c>
      <c r="K60" s="70" t="s">
        <v>374</v>
      </c>
      <c r="L60" s="55">
        <f>C60*K60</f>
        <v>0.25</v>
      </c>
    </row>
    <row r="61" spans="1:12" s="3" customFormat="1" ht="13.5" customHeight="1" x14ac:dyDescent="0.2">
      <c r="A61" s="14"/>
      <c r="B61" s="49">
        <f>ROW(B61) - ROW($B$9)</f>
        <v>52</v>
      </c>
      <c r="C61" s="51">
        <v>8</v>
      </c>
      <c r="D61" s="68" t="s">
        <v>92</v>
      </c>
      <c r="E61" s="68" t="s">
        <v>150</v>
      </c>
      <c r="F61" s="68" t="s">
        <v>210</v>
      </c>
      <c r="G61" s="68" t="s">
        <v>238</v>
      </c>
      <c r="H61" s="68" t="s">
        <v>294</v>
      </c>
      <c r="I61" s="68" t="s">
        <v>304</v>
      </c>
      <c r="J61" s="68" t="s">
        <v>356</v>
      </c>
      <c r="K61" s="71" t="s">
        <v>366</v>
      </c>
      <c r="L61" s="57">
        <f t="shared" ref="L61" si="25">C61*K61</f>
        <v>2.2400000000000002</v>
      </c>
    </row>
    <row r="62" spans="1:12" s="3" customFormat="1" x14ac:dyDescent="0.2">
      <c r="A62" s="14"/>
      <c r="B62" s="48">
        <f>ROW(B62) - ROW($B$9)</f>
        <v>53</v>
      </c>
      <c r="C62" s="50">
        <v>1</v>
      </c>
      <c r="D62" s="67" t="s">
        <v>93</v>
      </c>
      <c r="E62" s="67" t="s">
        <v>151</v>
      </c>
      <c r="F62" s="69" t="s">
        <v>211</v>
      </c>
      <c r="G62" s="69" t="s">
        <v>239</v>
      </c>
      <c r="H62" s="69" t="s">
        <v>295</v>
      </c>
      <c r="I62" s="69" t="s">
        <v>304</v>
      </c>
      <c r="J62" s="69" t="s">
        <v>357</v>
      </c>
      <c r="K62" s="70" t="s">
        <v>396</v>
      </c>
      <c r="L62" s="55">
        <f>C62*K62</f>
        <v>0.97</v>
      </c>
    </row>
    <row r="63" spans="1:12" s="3" customFormat="1" ht="13.5" customHeight="1" x14ac:dyDescent="0.2">
      <c r="A63" s="14"/>
      <c r="B63" s="49">
        <f>ROW(B63) - ROW($B$9)</f>
        <v>54</v>
      </c>
      <c r="C63" s="51">
        <v>5</v>
      </c>
      <c r="D63" s="68" t="s">
        <v>94</v>
      </c>
      <c r="E63" s="68" t="s">
        <v>152</v>
      </c>
      <c r="F63" s="68" t="s">
        <v>212</v>
      </c>
      <c r="G63" s="68" t="s">
        <v>239</v>
      </c>
      <c r="H63" s="68" t="s">
        <v>296</v>
      </c>
      <c r="I63" s="68" t="s">
        <v>303</v>
      </c>
      <c r="J63" s="68" t="s">
        <v>358</v>
      </c>
      <c r="K63" s="71" t="s">
        <v>397</v>
      </c>
      <c r="L63" s="57">
        <f t="shared" ref="L63" si="26">C63*K63</f>
        <v>2.4500000000000002</v>
      </c>
    </row>
    <row r="64" spans="1:12" s="3" customFormat="1" x14ac:dyDescent="0.2">
      <c r="A64" s="14"/>
      <c r="B64" s="48">
        <f>ROW(B64) - ROW($B$9)</f>
        <v>55</v>
      </c>
      <c r="C64" s="50">
        <v>2</v>
      </c>
      <c r="D64" s="67" t="s">
        <v>95</v>
      </c>
      <c r="E64" s="67" t="s">
        <v>153</v>
      </c>
      <c r="F64" s="69" t="s">
        <v>213</v>
      </c>
      <c r="G64" s="69" t="s">
        <v>240</v>
      </c>
      <c r="H64" s="69" t="s">
        <v>297</v>
      </c>
      <c r="I64" s="69" t="s">
        <v>303</v>
      </c>
      <c r="J64" s="69" t="s">
        <v>359</v>
      </c>
      <c r="K64" s="70" t="s">
        <v>398</v>
      </c>
      <c r="L64" s="55">
        <f>C64*K64</f>
        <v>3.64</v>
      </c>
    </row>
    <row r="65" spans="1:12" s="3" customFormat="1" ht="13.5" customHeight="1" x14ac:dyDescent="0.2">
      <c r="A65" s="14"/>
      <c r="B65" s="49">
        <f>ROW(B65) - ROW($B$9)</f>
        <v>56</v>
      </c>
      <c r="C65" s="51">
        <v>1</v>
      </c>
      <c r="D65" s="68" t="s">
        <v>96</v>
      </c>
      <c r="E65" s="68" t="s">
        <v>154</v>
      </c>
      <c r="F65" s="68" t="s">
        <v>214</v>
      </c>
      <c r="G65" s="68" t="s">
        <v>239</v>
      </c>
      <c r="H65" s="68" t="s">
        <v>298</v>
      </c>
      <c r="I65" s="68" t="s">
        <v>303</v>
      </c>
      <c r="J65" s="68" t="s">
        <v>360</v>
      </c>
      <c r="K65" s="71" t="s">
        <v>399</v>
      </c>
      <c r="L65" s="57">
        <f t="shared" ref="L65" si="27">C65*K65</f>
        <v>2.33</v>
      </c>
    </row>
    <row r="66" spans="1:12" s="3" customFormat="1" x14ac:dyDescent="0.2">
      <c r="A66" s="14"/>
      <c r="B66" s="48">
        <f>ROW(B66) - ROW($B$9)</f>
        <v>57</v>
      </c>
      <c r="C66" s="50">
        <v>1</v>
      </c>
      <c r="D66" s="67" t="s">
        <v>97</v>
      </c>
      <c r="E66" s="67" t="s">
        <v>155</v>
      </c>
      <c r="F66" s="69" t="s">
        <v>215</v>
      </c>
      <c r="G66" s="69" t="s">
        <v>240</v>
      </c>
      <c r="H66" s="69" t="s">
        <v>299</v>
      </c>
      <c r="I66" s="69" t="s">
        <v>303</v>
      </c>
      <c r="J66" s="69" t="s">
        <v>361</v>
      </c>
      <c r="K66" s="70" t="s">
        <v>400</v>
      </c>
      <c r="L66" s="55">
        <f>C66*K66</f>
        <v>0.39</v>
      </c>
    </row>
    <row r="67" spans="1:12" s="3" customFormat="1" ht="13.5" customHeight="1" x14ac:dyDescent="0.2">
      <c r="A67" s="14"/>
      <c r="B67" s="49">
        <f>ROW(B67) - ROW($B$9)</f>
        <v>58</v>
      </c>
      <c r="C67" s="51">
        <v>2</v>
      </c>
      <c r="D67" s="68" t="s">
        <v>98</v>
      </c>
      <c r="E67" s="68" t="s">
        <v>156</v>
      </c>
      <c r="F67" s="68" t="s">
        <v>216</v>
      </c>
      <c r="G67" s="68" t="s">
        <v>239</v>
      </c>
      <c r="H67" s="68" t="s">
        <v>300</v>
      </c>
      <c r="I67" s="68" t="s">
        <v>303</v>
      </c>
      <c r="J67" s="68" t="s">
        <v>362</v>
      </c>
      <c r="K67" s="71" t="s">
        <v>389</v>
      </c>
      <c r="L67" s="57">
        <f t="shared" ref="L67" si="28">C67*K67</f>
        <v>0.9</v>
      </c>
    </row>
    <row r="68" spans="1:12" s="3" customFormat="1" x14ac:dyDescent="0.2">
      <c r="A68" s="14"/>
      <c r="B68" s="48">
        <f>ROW(B68) - ROW($B$9)</f>
        <v>59</v>
      </c>
      <c r="C68" s="50">
        <v>1</v>
      </c>
      <c r="D68" s="67" t="s">
        <v>99</v>
      </c>
      <c r="E68" s="67" t="s">
        <v>157</v>
      </c>
      <c r="F68" s="69" t="s">
        <v>217</v>
      </c>
      <c r="G68" s="69" t="s">
        <v>241</v>
      </c>
      <c r="H68" s="69" t="s">
        <v>301</v>
      </c>
      <c r="I68" s="69" t="s">
        <v>303</v>
      </c>
      <c r="J68" s="69" t="s">
        <v>363</v>
      </c>
      <c r="K68" s="70" t="s">
        <v>401</v>
      </c>
      <c r="L68" s="55">
        <f>C68*K68</f>
        <v>57.5</v>
      </c>
    </row>
    <row r="69" spans="1:12" x14ac:dyDescent="0.2">
      <c r="A69" s="14"/>
      <c r="B69" s="58" t="s">
        <v>19</v>
      </c>
      <c r="C69" s="59"/>
      <c r="D69" s="59"/>
      <c r="E69" s="47"/>
      <c r="F69" s="46"/>
      <c r="G69" s="7" t="s">
        <v>20</v>
      </c>
      <c r="J69" s="53" t="s">
        <v>30</v>
      </c>
      <c r="K69" s="54"/>
      <c r="L69" s="56">
        <f>SUM(L10:L68)</f>
        <v>268.95999999999992</v>
      </c>
    </row>
    <row r="70" spans="1:12" x14ac:dyDescent="0.2">
      <c r="A70" s="14"/>
      <c r="B70" s="10"/>
      <c r="C70" s="10"/>
      <c r="D70" s="10"/>
      <c r="E70" s="9"/>
      <c r="F70" s="11"/>
      <c r="G70" s="8"/>
      <c r="H70" s="8"/>
      <c r="I70" s="8"/>
      <c r="J70" s="8"/>
      <c r="K70" s="8"/>
      <c r="L70" s="19"/>
    </row>
    <row r="71" spans="1:12" x14ac:dyDescent="0.2">
      <c r="A71" s="14"/>
      <c r="B71" s="10"/>
      <c r="C71" s="10"/>
      <c r="D71" s="10"/>
      <c r="E71" s="10"/>
      <c r="F71" s="12"/>
      <c r="G71" s="9"/>
      <c r="H71" s="9"/>
      <c r="I71" s="9"/>
      <c r="J71" s="9"/>
      <c r="K71" s="9"/>
      <c r="L71" s="20"/>
    </row>
    <row r="72" spans="1:12" x14ac:dyDescent="0.2">
      <c r="A72" s="14"/>
      <c r="B72" s="10"/>
      <c r="C72" s="10"/>
      <c r="D72" s="10"/>
      <c r="E72" s="10"/>
      <c r="F72" s="12"/>
      <c r="G72" s="9"/>
      <c r="H72" s="9"/>
      <c r="I72" s="9"/>
      <c r="J72" s="9" t="s">
        <v>22</v>
      </c>
      <c r="K72" s="9"/>
      <c r="L72" s="20"/>
    </row>
    <row r="73" spans="1:12" ht="13.5" thickBot="1" x14ac:dyDescent="0.25">
      <c r="A73" s="14"/>
      <c r="B73" s="44"/>
      <c r="C73" s="17"/>
      <c r="D73" s="17"/>
      <c r="E73" s="17"/>
      <c r="F73" s="15"/>
      <c r="G73" s="16"/>
      <c r="H73" s="16"/>
      <c r="I73" s="16"/>
      <c r="J73" s="16"/>
      <c r="K73" s="16"/>
      <c r="L73" s="21"/>
    </row>
    <row r="75" spans="1:12" x14ac:dyDescent="0.2">
      <c r="D75" s="1"/>
      <c r="E75" s="1"/>
      <c r="F75" s="1"/>
    </row>
    <row r="76" spans="1:12" x14ac:dyDescent="0.2">
      <c r="D76" s="1"/>
      <c r="E76" s="1"/>
      <c r="F76" s="1"/>
    </row>
    <row r="77" spans="1:12" x14ac:dyDescent="0.2">
      <c r="D77" s="1"/>
      <c r="E77" s="1"/>
      <c r="F77" s="1"/>
    </row>
  </sheetData>
  <mergeCells count="1">
    <mergeCell ref="B69:D69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43" t="s">
        <v>0</v>
      </c>
      <c r="B1" s="72" t="s">
        <v>402</v>
      </c>
    </row>
    <row r="2" spans="1:2" x14ac:dyDescent="0.2">
      <c r="A2" s="42" t="s">
        <v>1</v>
      </c>
      <c r="B2" s="73" t="s">
        <v>31</v>
      </c>
    </row>
    <row r="3" spans="1:2" x14ac:dyDescent="0.2">
      <c r="A3" s="43" t="s">
        <v>2</v>
      </c>
      <c r="B3" s="74" t="s">
        <v>32</v>
      </c>
    </row>
    <row r="4" spans="1:2" x14ac:dyDescent="0.2">
      <c r="A4" s="42" t="s">
        <v>3</v>
      </c>
      <c r="B4" s="73" t="s">
        <v>31</v>
      </c>
    </row>
    <row r="5" spans="1:2" x14ac:dyDescent="0.2">
      <c r="A5" s="43" t="s">
        <v>4</v>
      </c>
      <c r="B5" s="74" t="s">
        <v>402</v>
      </c>
    </row>
    <row r="6" spans="1:2" x14ac:dyDescent="0.2">
      <c r="A6" s="42" t="s">
        <v>5</v>
      </c>
      <c r="B6" s="73" t="s">
        <v>403</v>
      </c>
    </row>
    <row r="7" spans="1:2" x14ac:dyDescent="0.2">
      <c r="A7" s="43" t="s">
        <v>6</v>
      </c>
      <c r="B7" s="74" t="s">
        <v>404</v>
      </c>
    </row>
    <row r="8" spans="1:2" x14ac:dyDescent="0.2">
      <c r="A8" s="42" t="s">
        <v>7</v>
      </c>
      <c r="B8" s="73" t="s">
        <v>34</v>
      </c>
    </row>
    <row r="9" spans="1:2" x14ac:dyDescent="0.2">
      <c r="A9" s="43" t="s">
        <v>8</v>
      </c>
      <c r="B9" s="74" t="s">
        <v>33</v>
      </c>
    </row>
    <row r="10" spans="1:2" x14ac:dyDescent="0.2">
      <c r="A10" s="42" t="s">
        <v>9</v>
      </c>
      <c r="B10" s="73" t="s">
        <v>405</v>
      </c>
    </row>
    <row r="11" spans="1:2" x14ac:dyDescent="0.2">
      <c r="A11" s="43" t="s">
        <v>10</v>
      </c>
      <c r="B11" s="74" t="s">
        <v>406</v>
      </c>
    </row>
    <row r="12" spans="1:2" x14ac:dyDescent="0.2">
      <c r="A12" s="42" t="s">
        <v>11</v>
      </c>
      <c r="B12" s="73" t="s">
        <v>406</v>
      </c>
    </row>
    <row r="13" spans="1:2" x14ac:dyDescent="0.2">
      <c r="A13" s="43" t="s">
        <v>12</v>
      </c>
      <c r="B13" s="74" t="s">
        <v>407</v>
      </c>
    </row>
    <row r="14" spans="1:2" x14ac:dyDescent="0.2">
      <c r="A14" s="42" t="s">
        <v>13</v>
      </c>
      <c r="B14" s="73" t="s">
        <v>408</v>
      </c>
    </row>
    <row r="15" spans="1:2" x14ac:dyDescent="0.2">
      <c r="A15" s="43" t="s">
        <v>23</v>
      </c>
      <c r="B15" s="74" t="s">
        <v>409</v>
      </c>
    </row>
    <row r="16" spans="1:2" x14ac:dyDescent="0.2">
      <c r="A16" s="42" t="s">
        <v>24</v>
      </c>
      <c r="B16" s="73" t="s">
        <v>410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 Collector</dc:creator>
  <cp:lastModifiedBy>Hab Collector</cp:lastModifiedBy>
  <cp:lastPrinted>2005-05-16T01:11:50Z</cp:lastPrinted>
  <dcterms:created xsi:type="dcterms:W3CDTF">2002-11-05T15:28:02Z</dcterms:created>
  <dcterms:modified xsi:type="dcterms:W3CDTF">2025-02-28T15:25:19Z</dcterms:modified>
</cp:coreProperties>
</file>